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emensapc-my.sharepoint.com/personal/akhand-pratap_singh_siemens_com/Documents/Desktop/"/>
    </mc:Choice>
  </mc:AlternateContent>
  <xr:revisionPtr revIDLastSave="3361" documentId="8_{0690817D-B859-4D51-8F9D-9D2C886E5858}" xr6:coauthVersionLast="47" xr6:coauthVersionMax="47" xr10:uidLastSave="{0B83BF35-DD09-4E5C-A29A-D43BAF610EA6}"/>
  <bookViews>
    <workbookView xWindow="-108" yWindow="-108" windowWidth="23256" windowHeight="12456" firstSheet="1" activeTab="3" xr2:uid="{00000000-000D-0000-FFFF-FFFF00000000}"/>
  </bookViews>
  <sheets>
    <sheet name="WH Stock Mastersheet" sheetId="1" state="hidden" r:id="rId1"/>
    <sheet name="In-ward Register" sheetId="5" r:id="rId2"/>
    <sheet name="Out-ward Register" sheetId="6" r:id="rId3"/>
    <sheet name="Summery" sheetId="7" r:id="rId4"/>
    <sheet name="Return from Nasik" sheetId="10" r:id="rId5"/>
    <sheet name="Site Return Material " sheetId="11" r:id="rId6"/>
    <sheet name="Disp From TCU,ACU &amp; VCU" sheetId="8" r:id="rId7"/>
    <sheet name="Sheet1" sheetId="9" state="hidden" r:id="rId8"/>
  </sheets>
  <definedNames>
    <definedName name="_xlnm._FilterDatabase" localSheetId="6" hidden="1">'Disp From TCU,ACU &amp; VCU'!$A$3:$V$3</definedName>
    <definedName name="_xlnm._FilterDatabase" localSheetId="1" hidden="1">'In-ward Register'!$A$3:$R$2516</definedName>
    <definedName name="_xlnm._FilterDatabase" localSheetId="2" hidden="1">'Out-ward Register'!$A$1:$W$6545</definedName>
    <definedName name="_xlnm._FilterDatabase" localSheetId="4" hidden="1">'Return from Nasik'!$A$1:$U$1</definedName>
    <definedName name="_xlnm._FilterDatabase" localSheetId="5" hidden="1">'Site Return Material '!$A$3:$AG$3</definedName>
    <definedName name="_xlnm._FilterDatabase" localSheetId="3" hidden="1">Summery!$A$3:$V$1160</definedName>
    <definedName name="_xlnm._FilterDatabase" localSheetId="0" hidden="1">'WH Stock Mastersheet'!$A$2:$AE$1440</definedName>
    <definedName name="_xlnm.Print_Area" localSheetId="3">Summery!$B$2:$I$1008</definedName>
    <definedName name="_xlnm.Print_Area" localSheetId="0">'WH Stock Mastersheet'!$B$1:$N$1071</definedName>
    <definedName name="_xlnm.Print_Titles" localSheetId="3">Summery!$2:$3</definedName>
    <definedName name="_xlnm.Print_Titles" localSheetId="0">'WH Stock Mastersheet'!$1:$2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60" i="7" l="1"/>
  <c r="I1160" i="7" s="1"/>
  <c r="G1159" i="7"/>
  <c r="I1159" i="7" s="1"/>
  <c r="U6545" i="6"/>
  <c r="U6544" i="6"/>
  <c r="U6543" i="6"/>
  <c r="A6521" i="6"/>
  <c r="A6522" i="6" s="1"/>
  <c r="A6523" i="6" s="1"/>
  <c r="A6524" i="6" s="1"/>
  <c r="A6525" i="6" s="1"/>
  <c r="A6526" i="6" s="1"/>
  <c r="A6527" i="6" s="1"/>
  <c r="A6528" i="6" s="1"/>
  <c r="A6529" i="6" s="1"/>
  <c r="A6530" i="6" s="1"/>
  <c r="A6531" i="6" s="1"/>
  <c r="A6532" i="6" s="1"/>
  <c r="A6533" i="6" s="1"/>
  <c r="A6534" i="6" s="1"/>
  <c r="A6535" i="6" s="1"/>
  <c r="A6536" i="6" s="1"/>
  <c r="A6537" i="6" s="1"/>
  <c r="A6538" i="6" s="1"/>
  <c r="A6539" i="6" s="1"/>
  <c r="A6540" i="6" s="1"/>
  <c r="A6541" i="6" s="1"/>
  <c r="A6542" i="6" s="1"/>
  <c r="A6543" i="6" s="1"/>
  <c r="A6544" i="6" s="1"/>
  <c r="A6545" i="6" s="1"/>
  <c r="U6521" i="6"/>
  <c r="U6421" i="6" l="1"/>
  <c r="U6422" i="6"/>
  <c r="U6423" i="6"/>
  <c r="U6424" i="6"/>
  <c r="U6425" i="6"/>
  <c r="U6426" i="6"/>
  <c r="U6427" i="6"/>
  <c r="U6428" i="6"/>
  <c r="U6429" i="6"/>
  <c r="U6430" i="6"/>
  <c r="U6431" i="6"/>
  <c r="U6432" i="6"/>
  <c r="U6433" i="6"/>
  <c r="U6434" i="6"/>
  <c r="U6435" i="6"/>
  <c r="U6436" i="6"/>
  <c r="U6437" i="6"/>
  <c r="U6438" i="6"/>
  <c r="U6439" i="6"/>
  <c r="U6440" i="6"/>
  <c r="U6441" i="6"/>
  <c r="U6442" i="6"/>
  <c r="U6443" i="6"/>
  <c r="U6444" i="6"/>
  <c r="U6445" i="6"/>
  <c r="U6446" i="6"/>
  <c r="U6447" i="6"/>
  <c r="U6448" i="6"/>
  <c r="U6449" i="6"/>
  <c r="U6450" i="6"/>
  <c r="U6451" i="6"/>
  <c r="U6452" i="6"/>
  <c r="U6453" i="6"/>
  <c r="U6454" i="6"/>
  <c r="U6455" i="6"/>
  <c r="U6456" i="6"/>
  <c r="U6457" i="6"/>
  <c r="U6458" i="6"/>
  <c r="U6459" i="6"/>
  <c r="U6460" i="6"/>
  <c r="U6461" i="6"/>
  <c r="U6462" i="6"/>
  <c r="U6463" i="6"/>
  <c r="U6464" i="6"/>
  <c r="U6465" i="6"/>
  <c r="U6466" i="6"/>
  <c r="U6467" i="6"/>
  <c r="U6468" i="6"/>
  <c r="U6469" i="6"/>
  <c r="U6470" i="6"/>
  <c r="U6471" i="6"/>
  <c r="U6472" i="6"/>
  <c r="U6473" i="6"/>
  <c r="U6474" i="6"/>
  <c r="U6475" i="6"/>
  <c r="U6476" i="6"/>
  <c r="U6477" i="6"/>
  <c r="U6478" i="6"/>
  <c r="U6479" i="6"/>
  <c r="U6480" i="6"/>
  <c r="U6481" i="6"/>
  <c r="U6482" i="6"/>
  <c r="U6483" i="6"/>
  <c r="U6484" i="6"/>
  <c r="U6485" i="6"/>
  <c r="U6486" i="6"/>
  <c r="U6487" i="6"/>
  <c r="U6488" i="6"/>
  <c r="U6489" i="6"/>
  <c r="U6490" i="6"/>
  <c r="U6491" i="6"/>
  <c r="U6492" i="6"/>
  <c r="U6493" i="6"/>
  <c r="U6494" i="6"/>
  <c r="U6495" i="6"/>
  <c r="U6496" i="6"/>
  <c r="U6497" i="6"/>
  <c r="U6498" i="6"/>
  <c r="U6499" i="6"/>
  <c r="U6500" i="6"/>
  <c r="U6501" i="6"/>
  <c r="U6502" i="6"/>
  <c r="U6503" i="6"/>
  <c r="U6504" i="6"/>
  <c r="U6505" i="6"/>
  <c r="U6506" i="6"/>
  <c r="U6507" i="6"/>
  <c r="U6508" i="6"/>
  <c r="U6509" i="6"/>
  <c r="U6510" i="6"/>
  <c r="U6511" i="6"/>
  <c r="U6512" i="6"/>
  <c r="U6513" i="6"/>
  <c r="U6514" i="6"/>
  <c r="U6515" i="6"/>
  <c r="U6516" i="6"/>
  <c r="U6517" i="6"/>
  <c r="U6518" i="6"/>
  <c r="U6519" i="6"/>
  <c r="U6520" i="6"/>
  <c r="U6522" i="6"/>
  <c r="U6523" i="6"/>
  <c r="U6524" i="6"/>
  <c r="U6525" i="6"/>
  <c r="U6526" i="6"/>
  <c r="U6527" i="6"/>
  <c r="U6528" i="6"/>
  <c r="U6529" i="6"/>
  <c r="U6530" i="6"/>
  <c r="U6531" i="6"/>
  <c r="U6532" i="6"/>
  <c r="U6533" i="6"/>
  <c r="U6534" i="6"/>
  <c r="U6535" i="6"/>
  <c r="U6536" i="6"/>
  <c r="U6537" i="6"/>
  <c r="U6538" i="6"/>
  <c r="U6539" i="6"/>
  <c r="U6540" i="6"/>
  <c r="U6541" i="6"/>
  <c r="U6542" i="6"/>
  <c r="U6420" i="6"/>
  <c r="O2386" i="5" l="1"/>
  <c r="O2387" i="5"/>
  <c r="O2388" i="5"/>
  <c r="O2389" i="5"/>
  <c r="O2390" i="5"/>
  <c r="O2391" i="5"/>
  <c r="O2392" i="5"/>
  <c r="O2393" i="5"/>
  <c r="O2394" i="5"/>
  <c r="O2395" i="5"/>
  <c r="O2396" i="5"/>
  <c r="O2397" i="5"/>
  <c r="O2398" i="5"/>
  <c r="O2399" i="5"/>
  <c r="O2400" i="5"/>
  <c r="O2401" i="5"/>
  <c r="O2402" i="5"/>
  <c r="O2403" i="5"/>
  <c r="O2404" i="5"/>
  <c r="O2405" i="5"/>
  <c r="O2406" i="5"/>
  <c r="O2407" i="5"/>
  <c r="O2408" i="5"/>
  <c r="O2409" i="5"/>
  <c r="O2410" i="5"/>
  <c r="O2411" i="5"/>
  <c r="O2412" i="5"/>
  <c r="O2413" i="5"/>
  <c r="O2414" i="5"/>
  <c r="O2415" i="5"/>
  <c r="O2416" i="5"/>
  <c r="O2417" i="5"/>
  <c r="O2418" i="5"/>
  <c r="O2419" i="5"/>
  <c r="O2420" i="5"/>
  <c r="O2421" i="5"/>
  <c r="O2422" i="5"/>
  <c r="G1158" i="7"/>
  <c r="I1158" i="7" s="1"/>
  <c r="N49" i="10"/>
  <c r="U6257" i="6"/>
  <c r="U6258" i="6"/>
  <c r="U6259" i="6"/>
  <c r="U6260" i="6"/>
  <c r="U6261" i="6"/>
  <c r="U6262" i="6"/>
  <c r="U6263" i="6"/>
  <c r="U6264" i="6"/>
  <c r="U6265" i="6"/>
  <c r="U6266" i="6"/>
  <c r="U6267" i="6"/>
  <c r="U6268" i="6"/>
  <c r="U6269" i="6"/>
  <c r="U6270" i="6"/>
  <c r="U6271" i="6"/>
  <c r="U6272" i="6"/>
  <c r="U6273" i="6"/>
  <c r="U6274" i="6"/>
  <c r="U6275" i="6"/>
  <c r="U6276" i="6"/>
  <c r="U6277" i="6"/>
  <c r="U6278" i="6"/>
  <c r="U6279" i="6"/>
  <c r="U6280" i="6"/>
  <c r="U6281" i="6"/>
  <c r="U6282" i="6"/>
  <c r="U6283" i="6"/>
  <c r="U6284" i="6"/>
  <c r="U6285" i="6"/>
  <c r="U6286" i="6"/>
  <c r="U6287" i="6"/>
  <c r="U6288" i="6"/>
  <c r="U6289" i="6"/>
  <c r="U6290" i="6"/>
  <c r="U6291" i="6"/>
  <c r="U6292" i="6"/>
  <c r="U6293" i="6"/>
  <c r="U6294" i="6"/>
  <c r="U6295" i="6"/>
  <c r="U6296" i="6"/>
  <c r="U6297" i="6"/>
  <c r="U6298" i="6"/>
  <c r="U6299" i="6"/>
  <c r="U6300" i="6"/>
  <c r="U6301" i="6"/>
  <c r="U6302" i="6"/>
  <c r="U6303" i="6"/>
  <c r="U6304" i="6"/>
  <c r="U6305" i="6"/>
  <c r="U6306" i="6"/>
  <c r="U6307" i="6"/>
  <c r="U6308" i="6"/>
  <c r="U6309" i="6"/>
  <c r="U6310" i="6"/>
  <c r="U6311" i="6"/>
  <c r="U6312" i="6"/>
  <c r="U6313" i="6"/>
  <c r="U6314" i="6"/>
  <c r="U6315" i="6"/>
  <c r="U6316" i="6"/>
  <c r="U6317" i="6"/>
  <c r="U6318" i="6"/>
  <c r="U6319" i="6"/>
  <c r="U6320" i="6"/>
  <c r="U6321" i="6"/>
  <c r="U6322" i="6"/>
  <c r="U6323" i="6"/>
  <c r="U6324" i="6"/>
  <c r="U6325" i="6"/>
  <c r="U6326" i="6"/>
  <c r="U6327" i="6"/>
  <c r="U6328" i="6"/>
  <c r="U6329" i="6"/>
  <c r="U6330" i="6"/>
  <c r="U6331" i="6"/>
  <c r="U6332" i="6"/>
  <c r="U6333" i="6"/>
  <c r="U6334" i="6"/>
  <c r="U6335" i="6"/>
  <c r="U6336" i="6"/>
  <c r="U6337" i="6"/>
  <c r="U6338" i="6"/>
  <c r="U6339" i="6"/>
  <c r="U6340" i="6"/>
  <c r="U6341" i="6"/>
  <c r="U6342" i="6"/>
  <c r="U6343" i="6"/>
  <c r="U6344" i="6"/>
  <c r="U6345" i="6"/>
  <c r="U6346" i="6"/>
  <c r="U6347" i="6"/>
  <c r="U6348" i="6"/>
  <c r="U6349" i="6"/>
  <c r="U6350" i="6"/>
  <c r="U6351" i="6"/>
  <c r="U6352" i="6"/>
  <c r="U6353" i="6"/>
  <c r="U6354" i="6"/>
  <c r="U6355" i="6"/>
  <c r="U6356" i="6"/>
  <c r="U6357" i="6"/>
  <c r="U6358" i="6"/>
  <c r="U6359" i="6"/>
  <c r="U6360" i="6"/>
  <c r="U6361" i="6"/>
  <c r="U6362" i="6"/>
  <c r="U6363" i="6"/>
  <c r="U6364" i="6"/>
  <c r="U6365" i="6"/>
  <c r="U6366" i="6"/>
  <c r="U6367" i="6"/>
  <c r="U6368" i="6"/>
  <c r="U6369" i="6"/>
  <c r="U6370" i="6"/>
  <c r="U6371" i="6"/>
  <c r="U6372" i="6"/>
  <c r="U6373" i="6"/>
  <c r="U6374" i="6"/>
  <c r="U6375" i="6"/>
  <c r="U6376" i="6"/>
  <c r="U6377" i="6"/>
  <c r="U6378" i="6"/>
  <c r="U6379" i="6"/>
  <c r="U6380" i="6"/>
  <c r="U6381" i="6"/>
  <c r="U6382" i="6"/>
  <c r="U6383" i="6"/>
  <c r="U6384" i="6"/>
  <c r="U6385" i="6"/>
  <c r="U6386" i="6"/>
  <c r="U6387" i="6"/>
  <c r="U6388" i="6"/>
  <c r="U6389" i="6"/>
  <c r="U6390" i="6"/>
  <c r="U6391" i="6"/>
  <c r="U6392" i="6"/>
  <c r="U6393" i="6"/>
  <c r="U6394" i="6"/>
  <c r="U6395" i="6"/>
  <c r="U6396" i="6"/>
  <c r="U6397" i="6"/>
  <c r="U6398" i="6"/>
  <c r="U6399" i="6"/>
  <c r="U6400" i="6"/>
  <c r="U6401" i="6"/>
  <c r="U6402" i="6"/>
  <c r="U6403" i="6"/>
  <c r="U6404" i="6"/>
  <c r="U6405" i="6"/>
  <c r="U6406" i="6"/>
  <c r="U6407" i="6"/>
  <c r="U6408" i="6"/>
  <c r="U6409" i="6"/>
  <c r="U6410" i="6"/>
  <c r="U6411" i="6"/>
  <c r="U6412" i="6"/>
  <c r="U6413" i="6"/>
  <c r="U6414" i="6"/>
  <c r="U6415" i="6"/>
  <c r="U6416" i="6"/>
  <c r="U6417" i="6"/>
  <c r="U6418" i="6"/>
  <c r="U6419" i="6"/>
  <c r="O2376" i="5" l="1"/>
  <c r="O2377" i="5"/>
  <c r="O2378" i="5"/>
  <c r="O2379" i="5"/>
  <c r="O2380" i="5"/>
  <c r="O2381" i="5"/>
  <c r="O2382" i="5"/>
  <c r="O2383" i="5"/>
  <c r="O2384" i="5"/>
  <c r="O2385" i="5"/>
  <c r="O2356" i="5"/>
  <c r="O2357" i="5"/>
  <c r="O2358" i="5"/>
  <c r="O2359" i="5"/>
  <c r="O2360" i="5"/>
  <c r="O2361" i="5"/>
  <c r="O2362" i="5"/>
  <c r="O2344" i="5"/>
  <c r="O2345" i="5"/>
  <c r="O2346" i="5"/>
  <c r="O2347" i="5"/>
  <c r="O2348" i="5"/>
  <c r="O2349" i="5"/>
  <c r="O2350" i="5"/>
  <c r="O2351" i="5"/>
  <c r="O2352" i="5"/>
  <c r="O2353" i="5"/>
  <c r="O2354" i="5"/>
  <c r="O2355" i="5"/>
  <c r="O2363" i="5"/>
  <c r="O2364" i="5"/>
  <c r="O2365" i="5"/>
  <c r="O2366" i="5"/>
  <c r="O2367" i="5"/>
  <c r="O2368" i="5"/>
  <c r="O2369" i="5"/>
  <c r="O2370" i="5"/>
  <c r="O2371" i="5"/>
  <c r="O2372" i="5"/>
  <c r="O2373" i="5"/>
  <c r="O2374" i="5"/>
  <c r="O2375" i="5"/>
  <c r="H123" i="7"/>
  <c r="H121" i="7"/>
  <c r="H452" i="7"/>
  <c r="H541" i="7"/>
  <c r="G541" i="7"/>
  <c r="K541" i="7" s="1"/>
  <c r="M541" i="7" s="1"/>
  <c r="G452" i="7"/>
  <c r="K452" i="7" s="1"/>
  <c r="M452" i="7" s="1"/>
  <c r="G121" i="7"/>
  <c r="K121" i="7" s="1"/>
  <c r="M121" i="7" s="1"/>
  <c r="G123" i="7"/>
  <c r="K123" i="7" s="1"/>
  <c r="M123" i="7" s="1"/>
  <c r="M2361" i="5"/>
  <c r="I541" i="7" l="1"/>
  <c r="I452" i="7"/>
  <c r="I121" i="7"/>
  <c r="I123" i="7"/>
  <c r="H114" i="7"/>
  <c r="H377" i="7"/>
  <c r="H378" i="7"/>
  <c r="G378" i="7"/>
  <c r="K378" i="7" s="1"/>
  <c r="M378" i="7" s="1"/>
  <c r="O2343" i="5"/>
  <c r="O2342" i="5"/>
  <c r="O2341" i="5"/>
  <c r="O2340" i="5"/>
  <c r="U6248" i="6"/>
  <c r="U6249" i="6"/>
  <c r="U6250" i="6"/>
  <c r="U6251" i="6"/>
  <c r="U6252" i="6"/>
  <c r="U6253" i="6"/>
  <c r="U6254" i="6"/>
  <c r="U6255" i="6"/>
  <c r="U6256" i="6"/>
  <c r="M2341" i="5"/>
  <c r="P93" i="11"/>
  <c r="P92" i="11"/>
  <c r="P91" i="11"/>
  <c r="P90" i="11"/>
  <c r="O2339" i="5"/>
  <c r="O2338" i="5"/>
  <c r="U6117" i="6"/>
  <c r="U6118" i="6"/>
  <c r="U6119" i="6"/>
  <c r="U6120" i="6"/>
  <c r="U6121" i="6"/>
  <c r="U6122" i="6"/>
  <c r="U6123" i="6"/>
  <c r="U6124" i="6"/>
  <c r="U6125" i="6"/>
  <c r="U6126" i="6"/>
  <c r="U6127" i="6"/>
  <c r="U6128" i="6"/>
  <c r="U6129" i="6"/>
  <c r="U6130" i="6"/>
  <c r="U6131" i="6"/>
  <c r="U6132" i="6"/>
  <c r="U6133" i="6"/>
  <c r="U6134" i="6"/>
  <c r="U6135" i="6"/>
  <c r="U6136" i="6"/>
  <c r="U6137" i="6"/>
  <c r="U6138" i="6"/>
  <c r="U6139" i="6"/>
  <c r="U6140" i="6"/>
  <c r="U6141" i="6"/>
  <c r="U6142" i="6"/>
  <c r="U6143" i="6"/>
  <c r="U6144" i="6"/>
  <c r="U6145" i="6"/>
  <c r="U6146" i="6"/>
  <c r="U6147" i="6"/>
  <c r="U6148" i="6"/>
  <c r="U6149" i="6"/>
  <c r="U6150" i="6"/>
  <c r="U6151" i="6"/>
  <c r="U6152" i="6"/>
  <c r="U6153" i="6"/>
  <c r="U6154" i="6"/>
  <c r="U6155" i="6"/>
  <c r="U6156" i="6"/>
  <c r="U6157" i="6"/>
  <c r="U6158" i="6"/>
  <c r="U6159" i="6"/>
  <c r="U6160" i="6"/>
  <c r="U6161" i="6"/>
  <c r="U6162" i="6"/>
  <c r="U6163" i="6"/>
  <c r="U6164" i="6"/>
  <c r="U6165" i="6"/>
  <c r="U6166" i="6"/>
  <c r="U6167" i="6"/>
  <c r="U6168" i="6"/>
  <c r="U6169" i="6"/>
  <c r="U6170" i="6"/>
  <c r="U6171" i="6"/>
  <c r="U6172" i="6"/>
  <c r="U6173" i="6"/>
  <c r="U6174" i="6"/>
  <c r="U6175" i="6"/>
  <c r="U6176" i="6"/>
  <c r="U6177" i="6"/>
  <c r="U6178" i="6"/>
  <c r="U6179" i="6"/>
  <c r="U6180" i="6"/>
  <c r="U6181" i="6"/>
  <c r="U6182" i="6"/>
  <c r="U6183" i="6"/>
  <c r="U6184" i="6"/>
  <c r="U6185" i="6"/>
  <c r="U6186" i="6"/>
  <c r="U6187" i="6"/>
  <c r="U6188" i="6"/>
  <c r="U6189" i="6"/>
  <c r="U6190" i="6"/>
  <c r="U6191" i="6"/>
  <c r="U6192" i="6"/>
  <c r="U6193" i="6"/>
  <c r="U6194" i="6"/>
  <c r="U6195" i="6"/>
  <c r="U6196" i="6"/>
  <c r="U6197" i="6"/>
  <c r="U6198" i="6"/>
  <c r="U6199" i="6"/>
  <c r="U6200" i="6"/>
  <c r="U6201" i="6"/>
  <c r="U6202" i="6"/>
  <c r="U6203" i="6"/>
  <c r="U6204" i="6"/>
  <c r="U6205" i="6"/>
  <c r="U6206" i="6"/>
  <c r="U6207" i="6"/>
  <c r="U6208" i="6"/>
  <c r="U6209" i="6"/>
  <c r="U6210" i="6"/>
  <c r="U6211" i="6"/>
  <c r="U6212" i="6"/>
  <c r="U6213" i="6"/>
  <c r="U6214" i="6"/>
  <c r="U6215" i="6"/>
  <c r="U6216" i="6"/>
  <c r="U6217" i="6"/>
  <c r="U6218" i="6"/>
  <c r="U6219" i="6"/>
  <c r="U6220" i="6"/>
  <c r="U6221" i="6"/>
  <c r="U6222" i="6"/>
  <c r="U6223" i="6"/>
  <c r="U6224" i="6"/>
  <c r="U6225" i="6"/>
  <c r="U6226" i="6"/>
  <c r="U6227" i="6"/>
  <c r="U6228" i="6"/>
  <c r="U6229" i="6"/>
  <c r="U6230" i="6"/>
  <c r="U6231" i="6"/>
  <c r="U6232" i="6"/>
  <c r="U6233" i="6"/>
  <c r="U6234" i="6"/>
  <c r="U6235" i="6"/>
  <c r="U6236" i="6"/>
  <c r="U6237" i="6"/>
  <c r="U6238" i="6"/>
  <c r="U6239" i="6"/>
  <c r="U6240" i="6"/>
  <c r="U6241" i="6"/>
  <c r="U6242" i="6"/>
  <c r="U6243" i="6"/>
  <c r="U6244" i="6"/>
  <c r="U6245" i="6"/>
  <c r="U6246" i="6"/>
  <c r="U6247" i="6"/>
  <c r="I378" i="7" l="1"/>
  <c r="U4956" i="6"/>
  <c r="U4940" i="6"/>
  <c r="O2323" i="5"/>
  <c r="O2324" i="5"/>
  <c r="O2325" i="5"/>
  <c r="O2326" i="5"/>
  <c r="O2327" i="5"/>
  <c r="O2328" i="5"/>
  <c r="O2329" i="5"/>
  <c r="O2330" i="5"/>
  <c r="O2331" i="5"/>
  <c r="O2332" i="5"/>
  <c r="O2333" i="5"/>
  <c r="O2334" i="5"/>
  <c r="O2335" i="5"/>
  <c r="O2336" i="5"/>
  <c r="O2337" i="5"/>
  <c r="O2322" i="5"/>
  <c r="O2321" i="5"/>
  <c r="G377" i="7"/>
  <c r="K377" i="7" s="1"/>
  <c r="M377" i="7" s="1"/>
  <c r="O2320" i="5"/>
  <c r="O2319" i="5"/>
  <c r="O2318" i="5"/>
  <c r="O2317" i="5"/>
  <c r="O2316" i="5"/>
  <c r="O2315" i="5"/>
  <c r="O2314" i="5"/>
  <c r="O2313" i="5"/>
  <c r="U5966" i="6"/>
  <c r="U5967" i="6"/>
  <c r="U5968" i="6"/>
  <c r="U5969" i="6"/>
  <c r="U5970" i="6"/>
  <c r="U5971" i="6"/>
  <c r="U5972" i="6"/>
  <c r="U5973" i="6"/>
  <c r="U5974" i="6"/>
  <c r="U5975" i="6"/>
  <c r="U5976" i="6"/>
  <c r="U5977" i="6"/>
  <c r="U5978" i="6"/>
  <c r="U5979" i="6"/>
  <c r="U5980" i="6"/>
  <c r="U5981" i="6"/>
  <c r="U5982" i="6"/>
  <c r="U5983" i="6"/>
  <c r="U5984" i="6"/>
  <c r="U5985" i="6"/>
  <c r="U5986" i="6"/>
  <c r="U5987" i="6"/>
  <c r="U5988" i="6"/>
  <c r="U5989" i="6"/>
  <c r="U5990" i="6"/>
  <c r="U5991" i="6"/>
  <c r="U5992" i="6"/>
  <c r="U5993" i="6"/>
  <c r="U5994" i="6"/>
  <c r="U5995" i="6"/>
  <c r="U5996" i="6"/>
  <c r="U5997" i="6"/>
  <c r="U5998" i="6"/>
  <c r="U5999" i="6"/>
  <c r="U6000" i="6"/>
  <c r="U6001" i="6"/>
  <c r="U6002" i="6"/>
  <c r="U6003" i="6"/>
  <c r="U6004" i="6"/>
  <c r="U6005" i="6"/>
  <c r="U6006" i="6"/>
  <c r="U6007" i="6"/>
  <c r="U6008" i="6"/>
  <c r="U6009" i="6"/>
  <c r="U6010" i="6"/>
  <c r="U6011" i="6"/>
  <c r="U6012" i="6"/>
  <c r="U6013" i="6"/>
  <c r="U6014" i="6"/>
  <c r="U6015" i="6"/>
  <c r="U6016" i="6"/>
  <c r="U6017" i="6"/>
  <c r="U6018" i="6"/>
  <c r="U6019" i="6"/>
  <c r="U6020" i="6"/>
  <c r="U6021" i="6"/>
  <c r="U6022" i="6"/>
  <c r="U6023" i="6"/>
  <c r="U6024" i="6"/>
  <c r="U6025" i="6"/>
  <c r="U6026" i="6"/>
  <c r="U6027" i="6"/>
  <c r="U6028" i="6"/>
  <c r="U6029" i="6"/>
  <c r="U6030" i="6"/>
  <c r="U6031" i="6"/>
  <c r="U6032" i="6"/>
  <c r="U6033" i="6"/>
  <c r="U6034" i="6"/>
  <c r="U6035" i="6"/>
  <c r="U6036" i="6"/>
  <c r="U6037" i="6"/>
  <c r="U6038" i="6"/>
  <c r="U6039" i="6"/>
  <c r="U6040" i="6"/>
  <c r="U6041" i="6"/>
  <c r="U6042" i="6"/>
  <c r="U6043" i="6"/>
  <c r="U6044" i="6"/>
  <c r="U6045" i="6"/>
  <c r="U6046" i="6"/>
  <c r="U6047" i="6"/>
  <c r="U6048" i="6"/>
  <c r="U6049" i="6"/>
  <c r="U6050" i="6"/>
  <c r="U6051" i="6"/>
  <c r="U6052" i="6"/>
  <c r="U6053" i="6"/>
  <c r="U6054" i="6"/>
  <c r="U6055" i="6"/>
  <c r="U6056" i="6"/>
  <c r="U6057" i="6"/>
  <c r="U6058" i="6"/>
  <c r="U6059" i="6"/>
  <c r="U6060" i="6"/>
  <c r="U6061" i="6"/>
  <c r="U6062" i="6"/>
  <c r="U6063" i="6"/>
  <c r="U6064" i="6"/>
  <c r="U6065" i="6"/>
  <c r="U6066" i="6"/>
  <c r="U6067" i="6"/>
  <c r="U6068" i="6"/>
  <c r="U6069" i="6"/>
  <c r="U6070" i="6"/>
  <c r="U6071" i="6"/>
  <c r="U6072" i="6"/>
  <c r="U6073" i="6"/>
  <c r="U6074" i="6"/>
  <c r="U6075" i="6"/>
  <c r="U6076" i="6"/>
  <c r="U6077" i="6"/>
  <c r="U6078" i="6"/>
  <c r="U6079" i="6"/>
  <c r="U6080" i="6"/>
  <c r="U6081" i="6"/>
  <c r="U6082" i="6"/>
  <c r="U6083" i="6"/>
  <c r="U6084" i="6"/>
  <c r="U6085" i="6"/>
  <c r="U6086" i="6"/>
  <c r="U6087" i="6"/>
  <c r="U6088" i="6"/>
  <c r="U6089" i="6"/>
  <c r="U6090" i="6"/>
  <c r="U6091" i="6"/>
  <c r="U6092" i="6"/>
  <c r="U6093" i="6"/>
  <c r="U6094" i="6"/>
  <c r="U6095" i="6"/>
  <c r="U6096" i="6"/>
  <c r="U6097" i="6"/>
  <c r="U6098" i="6"/>
  <c r="U6099" i="6"/>
  <c r="U6100" i="6"/>
  <c r="U6101" i="6"/>
  <c r="U6102" i="6"/>
  <c r="U6103" i="6"/>
  <c r="U6104" i="6"/>
  <c r="U6105" i="6"/>
  <c r="U6106" i="6"/>
  <c r="U6107" i="6"/>
  <c r="U6108" i="6"/>
  <c r="U6109" i="6"/>
  <c r="U6110" i="6"/>
  <c r="U6111" i="6"/>
  <c r="U6112" i="6"/>
  <c r="U6113" i="6"/>
  <c r="U6114" i="6"/>
  <c r="U6115" i="6"/>
  <c r="U6116" i="6"/>
  <c r="I377" i="7" l="1"/>
  <c r="G114" i="7"/>
  <c r="K114" i="7" s="1"/>
  <c r="M114" i="7" s="1"/>
  <c r="U5963" i="6"/>
  <c r="U5964" i="6"/>
  <c r="U5965" i="6"/>
  <c r="P89" i="11"/>
  <c r="P88" i="11"/>
  <c r="P87" i="11"/>
  <c r="P86" i="11"/>
  <c r="P85" i="11"/>
  <c r="O2312" i="5"/>
  <c r="O2311" i="5"/>
  <c r="U5898" i="6"/>
  <c r="U5899" i="6"/>
  <c r="U5900" i="6"/>
  <c r="U5901" i="6"/>
  <c r="U5902" i="6"/>
  <c r="U5903" i="6"/>
  <c r="U5904" i="6"/>
  <c r="U5905" i="6"/>
  <c r="U5906" i="6"/>
  <c r="U5907" i="6"/>
  <c r="U5908" i="6"/>
  <c r="U5909" i="6"/>
  <c r="U5910" i="6"/>
  <c r="U5911" i="6"/>
  <c r="U5912" i="6"/>
  <c r="U5913" i="6"/>
  <c r="U5914" i="6"/>
  <c r="U5915" i="6"/>
  <c r="U5916" i="6"/>
  <c r="U5917" i="6"/>
  <c r="U5918" i="6"/>
  <c r="U5919" i="6"/>
  <c r="U5920" i="6"/>
  <c r="U5921" i="6"/>
  <c r="U5922" i="6"/>
  <c r="U5923" i="6"/>
  <c r="U5924" i="6"/>
  <c r="U5925" i="6"/>
  <c r="U5926" i="6"/>
  <c r="U5927" i="6"/>
  <c r="U5928" i="6"/>
  <c r="U5929" i="6"/>
  <c r="U5930" i="6"/>
  <c r="U5931" i="6"/>
  <c r="U5932" i="6"/>
  <c r="U5933" i="6"/>
  <c r="U5934" i="6"/>
  <c r="U5935" i="6"/>
  <c r="U5936" i="6"/>
  <c r="U5937" i="6"/>
  <c r="U5938" i="6"/>
  <c r="U5939" i="6"/>
  <c r="U5940" i="6"/>
  <c r="U5941" i="6"/>
  <c r="U5942" i="6"/>
  <c r="U5943" i="6"/>
  <c r="U5944" i="6"/>
  <c r="U5945" i="6"/>
  <c r="U5946" i="6"/>
  <c r="U5947" i="6"/>
  <c r="U5948" i="6"/>
  <c r="U5949" i="6"/>
  <c r="U5950" i="6"/>
  <c r="U5951" i="6"/>
  <c r="U5952" i="6"/>
  <c r="U5954" i="6"/>
  <c r="U5956" i="6"/>
  <c r="U5957" i="6"/>
  <c r="U5958" i="6"/>
  <c r="U5960" i="6"/>
  <c r="U5961" i="6"/>
  <c r="U5962" i="6"/>
  <c r="S5959" i="6"/>
  <c r="U5959" i="6" s="1"/>
  <c r="S5958" i="6"/>
  <c r="S5955" i="6"/>
  <c r="U5955" i="6" s="1"/>
  <c r="S5953" i="6"/>
  <c r="U5953" i="6" s="1"/>
  <c r="I114" i="7" l="1"/>
  <c r="O2310" i="5"/>
  <c r="O2309" i="5"/>
  <c r="P56" i="11"/>
  <c r="P55" i="11"/>
  <c r="P54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U5869" i="6"/>
  <c r="U5870" i="6"/>
  <c r="U5871" i="6"/>
  <c r="U5872" i="6"/>
  <c r="U5873" i="6"/>
  <c r="U5874" i="6"/>
  <c r="U5875" i="6"/>
  <c r="U5876" i="6"/>
  <c r="U5877" i="6"/>
  <c r="U5878" i="6"/>
  <c r="U5879" i="6"/>
  <c r="U5880" i="6"/>
  <c r="U5881" i="6"/>
  <c r="U5882" i="6"/>
  <c r="U5883" i="6"/>
  <c r="U5884" i="6"/>
  <c r="U5885" i="6"/>
  <c r="U5886" i="6"/>
  <c r="U5887" i="6"/>
  <c r="U5888" i="6"/>
  <c r="U5889" i="6"/>
  <c r="U5890" i="6"/>
  <c r="U5891" i="6"/>
  <c r="U5892" i="6"/>
  <c r="U5893" i="6"/>
  <c r="U5894" i="6"/>
  <c r="U5895" i="6"/>
  <c r="U5896" i="6"/>
  <c r="U5897" i="6"/>
  <c r="U5868" i="6" l="1"/>
  <c r="O2308" i="5"/>
  <c r="O2307" i="5"/>
  <c r="O2306" i="5"/>
  <c r="O2305" i="5"/>
  <c r="O2304" i="5"/>
  <c r="O2303" i="5"/>
  <c r="U5801" i="6"/>
  <c r="U5802" i="6"/>
  <c r="U5803" i="6"/>
  <c r="U5804" i="6"/>
  <c r="U5805" i="6"/>
  <c r="U5806" i="6"/>
  <c r="U5807" i="6"/>
  <c r="U5808" i="6"/>
  <c r="U5809" i="6"/>
  <c r="U5810" i="6"/>
  <c r="U5811" i="6"/>
  <c r="U5812" i="6"/>
  <c r="U5813" i="6"/>
  <c r="U5814" i="6"/>
  <c r="U5815" i="6"/>
  <c r="U5816" i="6"/>
  <c r="U5817" i="6"/>
  <c r="U5818" i="6"/>
  <c r="U5819" i="6"/>
  <c r="U5820" i="6"/>
  <c r="U5821" i="6"/>
  <c r="U5822" i="6"/>
  <c r="U5823" i="6"/>
  <c r="U5824" i="6"/>
  <c r="U5825" i="6"/>
  <c r="U5826" i="6"/>
  <c r="U5827" i="6"/>
  <c r="U5828" i="6"/>
  <c r="U5829" i="6"/>
  <c r="U5830" i="6"/>
  <c r="U5831" i="6"/>
  <c r="U5832" i="6"/>
  <c r="U5833" i="6"/>
  <c r="U5834" i="6"/>
  <c r="U5835" i="6"/>
  <c r="U5836" i="6"/>
  <c r="U5837" i="6"/>
  <c r="U5838" i="6"/>
  <c r="U5839" i="6"/>
  <c r="U5840" i="6"/>
  <c r="U5841" i="6"/>
  <c r="U5842" i="6"/>
  <c r="U5843" i="6"/>
  <c r="U5844" i="6"/>
  <c r="U5845" i="6"/>
  <c r="U5846" i="6"/>
  <c r="U5847" i="6"/>
  <c r="U5848" i="6"/>
  <c r="U5849" i="6"/>
  <c r="U5850" i="6"/>
  <c r="U5851" i="6"/>
  <c r="U5852" i="6"/>
  <c r="U5853" i="6"/>
  <c r="U5854" i="6"/>
  <c r="U5855" i="6"/>
  <c r="U5856" i="6"/>
  <c r="U5857" i="6"/>
  <c r="U5858" i="6"/>
  <c r="U5859" i="6"/>
  <c r="U5860" i="6"/>
  <c r="U5861" i="6"/>
  <c r="U5862" i="6"/>
  <c r="U5863" i="6"/>
  <c r="U5864" i="6"/>
  <c r="U5865" i="6"/>
  <c r="U5866" i="6"/>
  <c r="U5867" i="6"/>
  <c r="O2301" i="5" l="1"/>
  <c r="O2277" i="5"/>
  <c r="O2278" i="5"/>
  <c r="O2279" i="5"/>
  <c r="O2280" i="5"/>
  <c r="O2281" i="5"/>
  <c r="O2282" i="5"/>
  <c r="O2283" i="5"/>
  <c r="O2284" i="5"/>
  <c r="O2285" i="5"/>
  <c r="O2286" i="5"/>
  <c r="O2287" i="5"/>
  <c r="O2288" i="5"/>
  <c r="O2289" i="5"/>
  <c r="O2290" i="5"/>
  <c r="O2291" i="5"/>
  <c r="O2292" i="5"/>
  <c r="O2293" i="5"/>
  <c r="O2294" i="5"/>
  <c r="O2295" i="5"/>
  <c r="O2296" i="5"/>
  <c r="O2297" i="5"/>
  <c r="O2298" i="5"/>
  <c r="O2299" i="5"/>
  <c r="O2300" i="5"/>
  <c r="O2302" i="5"/>
  <c r="U5681" i="6"/>
  <c r="U5682" i="6"/>
  <c r="U5683" i="6"/>
  <c r="U5684" i="6"/>
  <c r="U5685" i="6"/>
  <c r="U5686" i="6"/>
  <c r="U5687" i="6"/>
  <c r="U5688" i="6"/>
  <c r="U5689" i="6"/>
  <c r="U5690" i="6"/>
  <c r="U5691" i="6"/>
  <c r="U5692" i="6"/>
  <c r="U5693" i="6"/>
  <c r="U5694" i="6"/>
  <c r="U5695" i="6"/>
  <c r="U5696" i="6"/>
  <c r="U5697" i="6"/>
  <c r="U5698" i="6"/>
  <c r="U5699" i="6"/>
  <c r="U5700" i="6"/>
  <c r="U5701" i="6"/>
  <c r="U5702" i="6"/>
  <c r="U5703" i="6"/>
  <c r="U5704" i="6"/>
  <c r="U5705" i="6"/>
  <c r="U5706" i="6"/>
  <c r="U5707" i="6"/>
  <c r="U5708" i="6"/>
  <c r="U5709" i="6"/>
  <c r="U5710" i="6"/>
  <c r="U5711" i="6"/>
  <c r="U5712" i="6"/>
  <c r="U5713" i="6"/>
  <c r="U5714" i="6"/>
  <c r="U5715" i="6"/>
  <c r="U5716" i="6"/>
  <c r="U5717" i="6"/>
  <c r="U5718" i="6"/>
  <c r="U5719" i="6"/>
  <c r="U5720" i="6"/>
  <c r="U5721" i="6"/>
  <c r="U5722" i="6"/>
  <c r="U5723" i="6"/>
  <c r="U5724" i="6"/>
  <c r="U5725" i="6"/>
  <c r="U5726" i="6"/>
  <c r="U5727" i="6"/>
  <c r="U5728" i="6"/>
  <c r="U5729" i="6"/>
  <c r="U5730" i="6"/>
  <c r="U5731" i="6"/>
  <c r="U5732" i="6"/>
  <c r="U5733" i="6"/>
  <c r="U5734" i="6"/>
  <c r="U5735" i="6"/>
  <c r="U5736" i="6"/>
  <c r="U5737" i="6"/>
  <c r="U5738" i="6"/>
  <c r="U5739" i="6"/>
  <c r="U5740" i="6"/>
  <c r="U5741" i="6"/>
  <c r="U5742" i="6"/>
  <c r="U5743" i="6"/>
  <c r="U5744" i="6"/>
  <c r="U5745" i="6"/>
  <c r="U5746" i="6"/>
  <c r="U5747" i="6"/>
  <c r="U5748" i="6"/>
  <c r="U5749" i="6"/>
  <c r="U5750" i="6"/>
  <c r="U5751" i="6"/>
  <c r="U5752" i="6"/>
  <c r="U5753" i="6"/>
  <c r="U5754" i="6"/>
  <c r="U5755" i="6"/>
  <c r="U5756" i="6"/>
  <c r="U5757" i="6"/>
  <c r="U5758" i="6"/>
  <c r="U5759" i="6"/>
  <c r="U5760" i="6"/>
  <c r="U5761" i="6"/>
  <c r="U5762" i="6"/>
  <c r="U5763" i="6"/>
  <c r="U5764" i="6"/>
  <c r="U5765" i="6"/>
  <c r="U5766" i="6"/>
  <c r="U5767" i="6"/>
  <c r="U5768" i="6"/>
  <c r="U5769" i="6"/>
  <c r="U5770" i="6"/>
  <c r="U5771" i="6"/>
  <c r="U5772" i="6"/>
  <c r="U5773" i="6"/>
  <c r="U5774" i="6"/>
  <c r="U5775" i="6"/>
  <c r="U5776" i="6"/>
  <c r="U5777" i="6"/>
  <c r="U5778" i="6"/>
  <c r="U5779" i="6"/>
  <c r="U5780" i="6"/>
  <c r="U5781" i="6"/>
  <c r="U5782" i="6"/>
  <c r="U5783" i="6"/>
  <c r="U5784" i="6"/>
  <c r="U5785" i="6"/>
  <c r="U5786" i="6"/>
  <c r="U5787" i="6"/>
  <c r="U5788" i="6"/>
  <c r="U5789" i="6"/>
  <c r="U5790" i="6"/>
  <c r="U5791" i="6"/>
  <c r="U5792" i="6"/>
  <c r="U5793" i="6"/>
  <c r="U5794" i="6"/>
  <c r="U5795" i="6"/>
  <c r="U5796" i="6"/>
  <c r="U5797" i="6"/>
  <c r="U5798" i="6"/>
  <c r="U5799" i="6"/>
  <c r="U5800" i="6"/>
  <c r="H1157" i="7" l="1"/>
  <c r="L1157" i="7" s="1"/>
  <c r="H74" i="7"/>
  <c r="L74" i="7" s="1"/>
  <c r="H650" i="7"/>
  <c r="L650" i="7" s="1"/>
  <c r="G1157" i="7"/>
  <c r="K1157" i="7" s="1"/>
  <c r="H106" i="7"/>
  <c r="L106" i="7" s="1"/>
  <c r="H288" i="7"/>
  <c r="L288" i="7" s="1"/>
  <c r="H302" i="7"/>
  <c r="L302" i="7" s="1"/>
  <c r="H72" i="7"/>
  <c r="L72" i="7" s="1"/>
  <c r="H491" i="7"/>
  <c r="L491" i="7" s="1"/>
  <c r="H240" i="7"/>
  <c r="L240" i="7" s="1"/>
  <c r="H287" i="7"/>
  <c r="L287" i="7" s="1"/>
  <c r="H183" i="7"/>
  <c r="L183" i="7" s="1"/>
  <c r="H12" i="7"/>
  <c r="L12" i="7" s="1"/>
  <c r="H704" i="7"/>
  <c r="L704" i="7" s="1"/>
  <c r="H705" i="7"/>
  <c r="L705" i="7" s="1"/>
  <c r="H706" i="7"/>
  <c r="L706" i="7" s="1"/>
  <c r="H135" i="7"/>
  <c r="L135" i="7" s="1"/>
  <c r="H224" i="7"/>
  <c r="L224" i="7" s="1"/>
  <c r="H125" i="7"/>
  <c r="L125" i="7" s="1"/>
  <c r="H44" i="7"/>
  <c r="L44" i="7" s="1"/>
  <c r="H229" i="7"/>
  <c r="L229" i="7" s="1"/>
  <c r="H104" i="7"/>
  <c r="L104" i="7" s="1"/>
  <c r="H202" i="7"/>
  <c r="L202" i="7" s="1"/>
  <c r="H707" i="7"/>
  <c r="L707" i="7" s="1"/>
  <c r="H91" i="7"/>
  <c r="L91" i="7" s="1"/>
  <c r="H314" i="7"/>
  <c r="L314" i="7" s="1"/>
  <c r="H623" i="7"/>
  <c r="L623" i="7" s="1"/>
  <c r="H689" i="7"/>
  <c r="L689" i="7" s="1"/>
  <c r="H531" i="7"/>
  <c r="L531" i="7" s="1"/>
  <c r="H577" i="7"/>
  <c r="L577" i="7" s="1"/>
  <c r="H520" i="7"/>
  <c r="L520" i="7" s="1"/>
  <c r="H412" i="7"/>
  <c r="L412" i="7" s="1"/>
  <c r="H527" i="7"/>
  <c r="L527" i="7" s="1"/>
  <c r="H575" i="7"/>
  <c r="L575" i="7" s="1"/>
  <c r="H563" i="7"/>
  <c r="L563" i="7" s="1"/>
  <c r="H708" i="7"/>
  <c r="L708" i="7" s="1"/>
  <c r="H4" i="7"/>
  <c r="L4" i="7" s="1"/>
  <c r="H69" i="7"/>
  <c r="L69" i="7" s="1"/>
  <c r="H321" i="7"/>
  <c r="L321" i="7" s="1"/>
  <c r="H252" i="7"/>
  <c r="L252" i="7" s="1"/>
  <c r="H424" i="7"/>
  <c r="L424" i="7" s="1"/>
  <c r="H709" i="7"/>
  <c r="L709" i="7" s="1"/>
  <c r="H710" i="7"/>
  <c r="L710" i="7" s="1"/>
  <c r="H711" i="7"/>
  <c r="L711" i="7" s="1"/>
  <c r="H712" i="7"/>
  <c r="L712" i="7" s="1"/>
  <c r="H168" i="7"/>
  <c r="L168" i="7" s="1"/>
  <c r="H713" i="7"/>
  <c r="L713" i="7" s="1"/>
  <c r="H714" i="7"/>
  <c r="L714" i="7" s="1"/>
  <c r="H177" i="7"/>
  <c r="L177" i="7" s="1"/>
  <c r="H715" i="7"/>
  <c r="L715" i="7" s="1"/>
  <c r="H242" i="7"/>
  <c r="L242" i="7" s="1"/>
  <c r="H716" i="7"/>
  <c r="L716" i="7" s="1"/>
  <c r="H717" i="7"/>
  <c r="L717" i="7" s="1"/>
  <c r="H395" i="7"/>
  <c r="L395" i="7" s="1"/>
  <c r="H251" i="7"/>
  <c r="L251" i="7" s="1"/>
  <c r="H466" i="7"/>
  <c r="L466" i="7" s="1"/>
  <c r="H718" i="7"/>
  <c r="L718" i="7" s="1"/>
  <c r="H327" i="7"/>
  <c r="L327" i="7" s="1"/>
  <c r="H255" i="7"/>
  <c r="L255" i="7" s="1"/>
  <c r="H161" i="7"/>
  <c r="L161" i="7" s="1"/>
  <c r="H507" i="7"/>
  <c r="L507" i="7" s="1"/>
  <c r="H719" i="7"/>
  <c r="L719" i="7" s="1"/>
  <c r="H720" i="7"/>
  <c r="L720" i="7" s="1"/>
  <c r="H721" i="7"/>
  <c r="L721" i="7" s="1"/>
  <c r="H722" i="7"/>
  <c r="L722" i="7" s="1"/>
  <c r="H723" i="7"/>
  <c r="L723" i="7" s="1"/>
  <c r="H447" i="7"/>
  <c r="L447" i="7" s="1"/>
  <c r="H654" i="7"/>
  <c r="L654" i="7" s="1"/>
  <c r="H509" i="7"/>
  <c r="L509" i="7" s="1"/>
  <c r="H671" i="7"/>
  <c r="L671" i="7" s="1"/>
  <c r="H724" i="7"/>
  <c r="L724" i="7" s="1"/>
  <c r="H521" i="7"/>
  <c r="L521" i="7" s="1"/>
  <c r="H478" i="7"/>
  <c r="L478" i="7" s="1"/>
  <c r="H348" i="7"/>
  <c r="L348" i="7" s="1"/>
  <c r="H510" i="7"/>
  <c r="L510" i="7" s="1"/>
  <c r="H486" i="7"/>
  <c r="L486" i="7" s="1"/>
  <c r="H666" i="7"/>
  <c r="L666" i="7" s="1"/>
  <c r="H607" i="7"/>
  <c r="L607" i="7" s="1"/>
  <c r="H498" i="7"/>
  <c r="L498" i="7" s="1"/>
  <c r="H461" i="7"/>
  <c r="L461" i="7" s="1"/>
  <c r="H551" i="7"/>
  <c r="L551" i="7" s="1"/>
  <c r="H453" i="7"/>
  <c r="L453" i="7" s="1"/>
  <c r="H433" i="7"/>
  <c r="L433" i="7" s="1"/>
  <c r="H569" i="7"/>
  <c r="L569" i="7" s="1"/>
  <c r="H526" i="7"/>
  <c r="L526" i="7" s="1"/>
  <c r="H530" i="7"/>
  <c r="L530" i="7" s="1"/>
  <c r="H592" i="7"/>
  <c r="L592" i="7" s="1"/>
  <c r="H533" i="7"/>
  <c r="L533" i="7" s="1"/>
  <c r="H725" i="7"/>
  <c r="L725" i="7" s="1"/>
  <c r="H726" i="7"/>
  <c r="L726" i="7" s="1"/>
  <c r="H147" i="7"/>
  <c r="L147" i="7" s="1"/>
  <c r="H380" i="7"/>
  <c r="L380" i="7" s="1"/>
  <c r="H472" i="7"/>
  <c r="L472" i="7" s="1"/>
  <c r="H155" i="7"/>
  <c r="L155" i="7" s="1"/>
  <c r="H584" i="7"/>
  <c r="L584" i="7" s="1"/>
  <c r="H727" i="7"/>
  <c r="L727" i="7" s="1"/>
  <c r="H556" i="7"/>
  <c r="L556" i="7" s="1"/>
  <c r="H728" i="7"/>
  <c r="L728" i="7" s="1"/>
  <c r="H729" i="7"/>
  <c r="L729" i="7" s="1"/>
  <c r="H300" i="7"/>
  <c r="L300" i="7" s="1"/>
  <c r="H427" i="7"/>
  <c r="L427" i="7" s="1"/>
  <c r="H730" i="7"/>
  <c r="L730" i="7" s="1"/>
  <c r="H143" i="7"/>
  <c r="L143" i="7" s="1"/>
  <c r="H731" i="7"/>
  <c r="L731" i="7" s="1"/>
  <c r="H606" i="7"/>
  <c r="L606" i="7" s="1"/>
  <c r="H732" i="7"/>
  <c r="L732" i="7" s="1"/>
  <c r="H457" i="7"/>
  <c r="L457" i="7" s="1"/>
  <c r="H271" i="7"/>
  <c r="L271" i="7" s="1"/>
  <c r="H215" i="7"/>
  <c r="L215" i="7" s="1"/>
  <c r="H585" i="7"/>
  <c r="L585" i="7" s="1"/>
  <c r="H267" i="7"/>
  <c r="L267" i="7" s="1"/>
  <c r="H572" i="7"/>
  <c r="L572" i="7" s="1"/>
  <c r="H543" i="7"/>
  <c r="L543" i="7" s="1"/>
  <c r="H667" i="7"/>
  <c r="L667" i="7" s="1"/>
  <c r="H733" i="7"/>
  <c r="L733" i="7" s="1"/>
  <c r="H734" i="7"/>
  <c r="L734" i="7" s="1"/>
  <c r="H471" i="7"/>
  <c r="L471" i="7" s="1"/>
  <c r="H568" i="7"/>
  <c r="L568" i="7" s="1"/>
  <c r="H735" i="7"/>
  <c r="L735" i="7" s="1"/>
  <c r="H736" i="7"/>
  <c r="L736" i="7" s="1"/>
  <c r="H737" i="7"/>
  <c r="L737" i="7" s="1"/>
  <c r="H506" i="7"/>
  <c r="L506" i="7" s="1"/>
  <c r="H738" i="7"/>
  <c r="L738" i="7" s="1"/>
  <c r="H70" i="7"/>
  <c r="L70" i="7" s="1"/>
  <c r="H497" i="7"/>
  <c r="L497" i="7" s="1"/>
  <c r="H379" i="7"/>
  <c r="L379" i="7" s="1"/>
  <c r="H163" i="7"/>
  <c r="L163" i="7" s="1"/>
  <c r="H259" i="7"/>
  <c r="L259" i="7" s="1"/>
  <c r="H739" i="7"/>
  <c r="L739" i="7" s="1"/>
  <c r="H740" i="7"/>
  <c r="L740" i="7" s="1"/>
  <c r="H370" i="7"/>
  <c r="L370" i="7" s="1"/>
  <c r="H200" i="7"/>
  <c r="L200" i="7" s="1"/>
  <c r="H624" i="7"/>
  <c r="L624" i="7" s="1"/>
  <c r="H741" i="7"/>
  <c r="L741" i="7" s="1"/>
  <c r="H553" i="7"/>
  <c r="L553" i="7" s="1"/>
  <c r="H742" i="7"/>
  <c r="L742" i="7" s="1"/>
  <c r="H434" i="7"/>
  <c r="L434" i="7" s="1"/>
  <c r="H743" i="7"/>
  <c r="L743" i="7" s="1"/>
  <c r="H593" i="7"/>
  <c r="L593" i="7" s="1"/>
  <c r="H639" i="7"/>
  <c r="L639" i="7" s="1"/>
  <c r="H744" i="7"/>
  <c r="L744" i="7" s="1"/>
  <c r="H518" i="7"/>
  <c r="L518" i="7" s="1"/>
  <c r="H581" i="7"/>
  <c r="L581" i="7" s="1"/>
  <c r="H487" i="7"/>
  <c r="L487" i="7" s="1"/>
  <c r="H653" i="7"/>
  <c r="L653" i="7" s="1"/>
  <c r="H602" i="7"/>
  <c r="L602" i="7" s="1"/>
  <c r="H745" i="7"/>
  <c r="L745" i="7" s="1"/>
  <c r="H261" i="7"/>
  <c r="L261" i="7" s="1"/>
  <c r="H619" i="7"/>
  <c r="L619" i="7" s="1"/>
  <c r="H608" i="7"/>
  <c r="L608" i="7" s="1"/>
  <c r="H496" i="7"/>
  <c r="L496" i="7" s="1"/>
  <c r="H423" i="7"/>
  <c r="L423" i="7" s="1"/>
  <c r="H45" i="7"/>
  <c r="L45" i="7" s="1"/>
  <c r="H17" i="7"/>
  <c r="L17" i="7" s="1"/>
  <c r="H746" i="7"/>
  <c r="L746" i="7" s="1"/>
  <c r="H635" i="7"/>
  <c r="L635" i="7" s="1"/>
  <c r="H570" i="7"/>
  <c r="L570" i="7" s="1"/>
  <c r="H634" i="7"/>
  <c r="L634" i="7" s="1"/>
  <c r="H422" i="7"/>
  <c r="L422" i="7" s="1"/>
  <c r="H442" i="7"/>
  <c r="L442" i="7" s="1"/>
  <c r="H747" i="7"/>
  <c r="L747" i="7" s="1"/>
  <c r="H680" i="7"/>
  <c r="L680" i="7" s="1"/>
  <c r="H748" i="7"/>
  <c r="L748" i="7" s="1"/>
  <c r="H621" i="7"/>
  <c r="L621" i="7" s="1"/>
  <c r="H684" i="7"/>
  <c r="L684" i="7" s="1"/>
  <c r="H673" i="7"/>
  <c r="L673" i="7" s="1"/>
  <c r="H580" i="7"/>
  <c r="L580" i="7" s="1"/>
  <c r="H620" i="7"/>
  <c r="L620" i="7" s="1"/>
  <c r="H651" i="7"/>
  <c r="L651" i="7" s="1"/>
  <c r="H674" i="7"/>
  <c r="L674" i="7" s="1"/>
  <c r="H554" i="7"/>
  <c r="L554" i="7" s="1"/>
  <c r="H473" i="7"/>
  <c r="L473" i="7" s="1"/>
  <c r="H524" i="7"/>
  <c r="L524" i="7" s="1"/>
  <c r="H626" i="7"/>
  <c r="L626" i="7" s="1"/>
  <c r="H638" i="7"/>
  <c r="L638" i="7" s="1"/>
  <c r="H562" i="7"/>
  <c r="L562" i="7" s="1"/>
  <c r="H559" i="7"/>
  <c r="L559" i="7" s="1"/>
  <c r="H749" i="7"/>
  <c r="L749" i="7" s="1"/>
  <c r="H603" i="7"/>
  <c r="L603" i="7" s="1"/>
  <c r="H579" i="7"/>
  <c r="L579" i="7" s="1"/>
  <c r="H750" i="7"/>
  <c r="L750" i="7" s="1"/>
  <c r="H751" i="7"/>
  <c r="L751" i="7" s="1"/>
  <c r="H752" i="7"/>
  <c r="L752" i="7" s="1"/>
  <c r="H432" i="7"/>
  <c r="L432" i="7" s="1"/>
  <c r="H576" i="7"/>
  <c r="L576" i="7" s="1"/>
  <c r="H587" i="7"/>
  <c r="L587" i="7" s="1"/>
  <c r="H594" i="7"/>
  <c r="L594" i="7" s="1"/>
  <c r="H753" i="7"/>
  <c r="L753" i="7" s="1"/>
  <c r="H463" i="7"/>
  <c r="L463" i="7" s="1"/>
  <c r="H500" i="7"/>
  <c r="L500" i="7" s="1"/>
  <c r="H754" i="7"/>
  <c r="L754" i="7" s="1"/>
  <c r="H60" i="7"/>
  <c r="L60" i="7" s="1"/>
  <c r="H755" i="7"/>
  <c r="L755" i="7" s="1"/>
  <c r="H756" i="7"/>
  <c r="L756" i="7" s="1"/>
  <c r="H330" i="7"/>
  <c r="L330" i="7" s="1"/>
  <c r="H465" i="7"/>
  <c r="L465" i="7" s="1"/>
  <c r="H482" i="7"/>
  <c r="L482" i="7" s="1"/>
  <c r="H436" i="7"/>
  <c r="L436" i="7" s="1"/>
  <c r="H534" i="7"/>
  <c r="L534" i="7" s="1"/>
  <c r="H495" i="7"/>
  <c r="L495" i="7" s="1"/>
  <c r="H757" i="7"/>
  <c r="L757" i="7" s="1"/>
  <c r="H558" i="7"/>
  <c r="L558" i="7" s="1"/>
  <c r="H590" i="7"/>
  <c r="L590" i="7" s="1"/>
  <c r="H536" i="7"/>
  <c r="L536" i="7" s="1"/>
  <c r="H758" i="7"/>
  <c r="L758" i="7" s="1"/>
  <c r="H759" i="7"/>
  <c r="L759" i="7" s="1"/>
  <c r="H445" i="7"/>
  <c r="L445" i="7" s="1"/>
  <c r="H470" i="7"/>
  <c r="L470" i="7" s="1"/>
  <c r="H642" i="7"/>
  <c r="L642" i="7" s="1"/>
  <c r="H632" i="7"/>
  <c r="L632" i="7" s="1"/>
  <c r="H660" i="7"/>
  <c r="L660" i="7" s="1"/>
  <c r="H672" i="7"/>
  <c r="L672" i="7" s="1"/>
  <c r="H546" i="7"/>
  <c r="L546" i="7" s="1"/>
  <c r="H690" i="7"/>
  <c r="L690" i="7" s="1"/>
  <c r="H699" i="7"/>
  <c r="L699" i="7" s="1"/>
  <c r="H664" i="7"/>
  <c r="L664" i="7" s="1"/>
  <c r="H700" i="7"/>
  <c r="L700" i="7" s="1"/>
  <c r="H439" i="7"/>
  <c r="L439" i="7" s="1"/>
  <c r="H190" i="7"/>
  <c r="L190" i="7" s="1"/>
  <c r="H315" i="7"/>
  <c r="L315" i="7" s="1"/>
  <c r="H283" i="7"/>
  <c r="L283" i="7" s="1"/>
  <c r="H265" i="7"/>
  <c r="L265" i="7" s="1"/>
  <c r="H760" i="7"/>
  <c r="L760" i="7" s="1"/>
  <c r="H349" i="7"/>
  <c r="L349" i="7" s="1"/>
  <c r="H761" i="7"/>
  <c r="L761" i="7" s="1"/>
  <c r="H762" i="7"/>
  <c r="L762" i="7" s="1"/>
  <c r="H763" i="7"/>
  <c r="L763" i="7" s="1"/>
  <c r="H595" i="7"/>
  <c r="L595" i="7" s="1"/>
  <c r="H589" i="7"/>
  <c r="L589" i="7" s="1"/>
  <c r="H628" i="7"/>
  <c r="L628" i="7" s="1"/>
  <c r="H686" i="7"/>
  <c r="L686" i="7" s="1"/>
  <c r="H702" i="7"/>
  <c r="L702" i="7" s="1"/>
  <c r="H685" i="7"/>
  <c r="L685" i="7" s="1"/>
  <c r="H703" i="7"/>
  <c r="L703" i="7" s="1"/>
  <c r="H691" i="7"/>
  <c r="L691" i="7" s="1"/>
  <c r="H359" i="7"/>
  <c r="L359" i="7" s="1"/>
  <c r="H697" i="7"/>
  <c r="L697" i="7" s="1"/>
  <c r="H701" i="7"/>
  <c r="L701" i="7" s="1"/>
  <c r="H764" i="7"/>
  <c r="L764" i="7" s="1"/>
  <c r="H548" i="7"/>
  <c r="L548" i="7" s="1"/>
  <c r="H662" i="7"/>
  <c r="L662" i="7" s="1"/>
  <c r="H532" i="7"/>
  <c r="L532" i="7" s="1"/>
  <c r="H598" i="7"/>
  <c r="L598" i="7" s="1"/>
  <c r="H679" i="7"/>
  <c r="L679" i="7" s="1"/>
  <c r="H765" i="7"/>
  <c r="L765" i="7" s="1"/>
  <c r="H766" i="7"/>
  <c r="L766" i="7" s="1"/>
  <c r="H241" i="7"/>
  <c r="L241" i="7" s="1"/>
  <c r="H767" i="7"/>
  <c r="L767" i="7" s="1"/>
  <c r="H768" i="7"/>
  <c r="L768" i="7" s="1"/>
  <c r="H312" i="7"/>
  <c r="L312" i="7" s="1"/>
  <c r="H769" i="7"/>
  <c r="L769" i="7" s="1"/>
  <c r="H770" i="7"/>
  <c r="L770" i="7" s="1"/>
  <c r="H358" i="7"/>
  <c r="L358" i="7" s="1"/>
  <c r="H552" i="7"/>
  <c r="L552" i="7" s="1"/>
  <c r="H771" i="7"/>
  <c r="L771" i="7" s="1"/>
  <c r="H366" i="7"/>
  <c r="L366" i="7" s="1"/>
  <c r="H299" i="7"/>
  <c r="L299" i="7" s="1"/>
  <c r="H772" i="7"/>
  <c r="L772" i="7" s="1"/>
  <c r="H773" i="7"/>
  <c r="L773" i="7" s="1"/>
  <c r="H774" i="7"/>
  <c r="L774" i="7" s="1"/>
  <c r="H775" i="7"/>
  <c r="L775" i="7" s="1"/>
  <c r="H343" i="7"/>
  <c r="L343" i="7" s="1"/>
  <c r="H303" i="7"/>
  <c r="L303" i="7" s="1"/>
  <c r="H776" i="7"/>
  <c r="L776" i="7" s="1"/>
  <c r="H413" i="7"/>
  <c r="L413" i="7" s="1"/>
  <c r="H777" i="7"/>
  <c r="L777" i="7" s="1"/>
  <c r="H778" i="7"/>
  <c r="L778" i="7" s="1"/>
  <c r="H779" i="7"/>
  <c r="L779" i="7" s="1"/>
  <c r="H780" i="7"/>
  <c r="L780" i="7" s="1"/>
  <c r="H781" i="7"/>
  <c r="L781" i="7" s="1"/>
  <c r="H782" i="7"/>
  <c r="L782" i="7" s="1"/>
  <c r="H783" i="7"/>
  <c r="L783" i="7" s="1"/>
  <c r="H784" i="7"/>
  <c r="L784" i="7" s="1"/>
  <c r="H785" i="7"/>
  <c r="L785" i="7" s="1"/>
  <c r="H786" i="7"/>
  <c r="L786" i="7" s="1"/>
  <c r="H193" i="7"/>
  <c r="L193" i="7" s="1"/>
  <c r="H787" i="7"/>
  <c r="L787" i="7" s="1"/>
  <c r="H788" i="7"/>
  <c r="L788" i="7" s="1"/>
  <c r="H789" i="7"/>
  <c r="L789" i="7" s="1"/>
  <c r="H790" i="7"/>
  <c r="L790" i="7" s="1"/>
  <c r="H791" i="7"/>
  <c r="L791" i="7" s="1"/>
  <c r="H792" i="7"/>
  <c r="L792" i="7" s="1"/>
  <c r="H793" i="7"/>
  <c r="L793" i="7" s="1"/>
  <c r="H794" i="7"/>
  <c r="L794" i="7" s="1"/>
  <c r="H795" i="7"/>
  <c r="L795" i="7" s="1"/>
  <c r="H796" i="7"/>
  <c r="L796" i="7" s="1"/>
  <c r="H515" i="7"/>
  <c r="L515" i="7" s="1"/>
  <c r="H219" i="7"/>
  <c r="L219" i="7" s="1"/>
  <c r="H220" i="7"/>
  <c r="L220" i="7" s="1"/>
  <c r="H406" i="7"/>
  <c r="L406" i="7" s="1"/>
  <c r="H797" i="7"/>
  <c r="L797" i="7" s="1"/>
  <c r="H798" i="7"/>
  <c r="L798" i="7" s="1"/>
  <c r="H799" i="7"/>
  <c r="L799" i="7" s="1"/>
  <c r="H800" i="7"/>
  <c r="L800" i="7" s="1"/>
  <c r="H801" i="7"/>
  <c r="L801" i="7" s="1"/>
  <c r="H802" i="7"/>
  <c r="L802" i="7" s="1"/>
  <c r="H128" i="7"/>
  <c r="L128" i="7" s="1"/>
  <c r="H803" i="7"/>
  <c r="L803" i="7" s="1"/>
  <c r="H804" i="7"/>
  <c r="L804" i="7" s="1"/>
  <c r="H805" i="7"/>
  <c r="L805" i="7" s="1"/>
  <c r="H806" i="7"/>
  <c r="L806" i="7" s="1"/>
  <c r="H807" i="7"/>
  <c r="L807" i="7" s="1"/>
  <c r="H808" i="7"/>
  <c r="L808" i="7" s="1"/>
  <c r="H809" i="7"/>
  <c r="L809" i="7" s="1"/>
  <c r="H810" i="7"/>
  <c r="L810" i="7" s="1"/>
  <c r="H811" i="7"/>
  <c r="L811" i="7" s="1"/>
  <c r="H812" i="7"/>
  <c r="L812" i="7" s="1"/>
  <c r="H813" i="7"/>
  <c r="L813" i="7" s="1"/>
  <c r="H341" i="7"/>
  <c r="L341" i="7" s="1"/>
  <c r="H814" i="7"/>
  <c r="L814" i="7" s="1"/>
  <c r="H815" i="7"/>
  <c r="L815" i="7" s="1"/>
  <c r="H816" i="7"/>
  <c r="L816" i="7" s="1"/>
  <c r="H364" i="7"/>
  <c r="L364" i="7" s="1"/>
  <c r="H488" i="7"/>
  <c r="L488" i="7" s="1"/>
  <c r="H455" i="7"/>
  <c r="L455" i="7" s="1"/>
  <c r="H591" i="7"/>
  <c r="L591" i="7" s="1"/>
  <c r="H668" i="7"/>
  <c r="L668" i="7" s="1"/>
  <c r="H692" i="7"/>
  <c r="L692" i="7" s="1"/>
  <c r="H670" i="7"/>
  <c r="L670" i="7" s="1"/>
  <c r="H817" i="7"/>
  <c r="L817" i="7" s="1"/>
  <c r="H537" i="7"/>
  <c r="L537" i="7" s="1"/>
  <c r="H501" i="7"/>
  <c r="L501" i="7" s="1"/>
  <c r="H119" i="7"/>
  <c r="L119" i="7" s="1"/>
  <c r="H818" i="7"/>
  <c r="L818" i="7" s="1"/>
  <c r="H421" i="7"/>
  <c r="L421" i="7" s="1"/>
  <c r="H819" i="7"/>
  <c r="L819" i="7" s="1"/>
  <c r="H820" i="7"/>
  <c r="L820" i="7" s="1"/>
  <c r="H821" i="7"/>
  <c r="L821" i="7" s="1"/>
  <c r="H822" i="7"/>
  <c r="L822" i="7" s="1"/>
  <c r="H823" i="7"/>
  <c r="L823" i="7" s="1"/>
  <c r="H824" i="7"/>
  <c r="L824" i="7" s="1"/>
  <c r="H825" i="7"/>
  <c r="L825" i="7" s="1"/>
  <c r="H264" i="7"/>
  <c r="L264" i="7" s="1"/>
  <c r="H76" i="7"/>
  <c r="L76" i="7" s="1"/>
  <c r="H826" i="7"/>
  <c r="L826" i="7" s="1"/>
  <c r="H172" i="7"/>
  <c r="L172" i="7" s="1"/>
  <c r="H250" i="7"/>
  <c r="L250" i="7" s="1"/>
  <c r="H318" i="7"/>
  <c r="L318" i="7" s="1"/>
  <c r="H827" i="7"/>
  <c r="L827" i="7" s="1"/>
  <c r="H828" i="7"/>
  <c r="L828" i="7" s="1"/>
  <c r="H829" i="7"/>
  <c r="L829" i="7" s="1"/>
  <c r="H205" i="7"/>
  <c r="L205" i="7" s="1"/>
  <c r="H830" i="7"/>
  <c r="L830" i="7" s="1"/>
  <c r="H831" i="7"/>
  <c r="L831" i="7" s="1"/>
  <c r="H832" i="7"/>
  <c r="L832" i="7" s="1"/>
  <c r="H833" i="7"/>
  <c r="L833" i="7" s="1"/>
  <c r="H462" i="7"/>
  <c r="L462" i="7" s="1"/>
  <c r="H464" i="7"/>
  <c r="L464" i="7" s="1"/>
  <c r="H573" i="7"/>
  <c r="L573" i="7" s="1"/>
  <c r="H834" i="7"/>
  <c r="L834" i="7" s="1"/>
  <c r="H415" i="7"/>
  <c r="L415" i="7" s="1"/>
  <c r="H835" i="7"/>
  <c r="L835" i="7" s="1"/>
  <c r="H836" i="7"/>
  <c r="L836" i="7" s="1"/>
  <c r="H32" i="7"/>
  <c r="L32" i="7" s="1"/>
  <c r="H8" i="7"/>
  <c r="L8" i="7" s="1"/>
  <c r="H174" i="7"/>
  <c r="L174" i="7" s="1"/>
  <c r="H837" i="7"/>
  <c r="L837" i="7" s="1"/>
  <c r="H838" i="7"/>
  <c r="L838" i="7" s="1"/>
  <c r="H839" i="7"/>
  <c r="L839" i="7" s="1"/>
  <c r="H213" i="7"/>
  <c r="L213" i="7" s="1"/>
  <c r="H615" i="7"/>
  <c r="L615" i="7" s="1"/>
  <c r="H73" i="7"/>
  <c r="L73" i="7" s="1"/>
  <c r="H641" i="7"/>
  <c r="L641" i="7" s="1"/>
  <c r="H658" i="7"/>
  <c r="L658" i="7" s="1"/>
  <c r="H400" i="7"/>
  <c r="L400" i="7" s="1"/>
  <c r="H840" i="7"/>
  <c r="L840" i="7" s="1"/>
  <c r="H841" i="7"/>
  <c r="L841" i="7" s="1"/>
  <c r="H842" i="7"/>
  <c r="L842" i="7" s="1"/>
  <c r="H843" i="7"/>
  <c r="L843" i="7" s="1"/>
  <c r="H844" i="7"/>
  <c r="L844" i="7" s="1"/>
  <c r="H845" i="7"/>
  <c r="L845" i="7" s="1"/>
  <c r="H846" i="7"/>
  <c r="L846" i="7" s="1"/>
  <c r="H847" i="7"/>
  <c r="L847" i="7" s="1"/>
  <c r="H848" i="7"/>
  <c r="L848" i="7" s="1"/>
  <c r="H350" i="7"/>
  <c r="L350" i="7" s="1"/>
  <c r="H332" i="7"/>
  <c r="L332" i="7" s="1"/>
  <c r="H849" i="7"/>
  <c r="L849" i="7" s="1"/>
  <c r="H850" i="7"/>
  <c r="L850" i="7" s="1"/>
  <c r="H851" i="7"/>
  <c r="L851" i="7" s="1"/>
  <c r="H852" i="7"/>
  <c r="L852" i="7" s="1"/>
  <c r="H853" i="7"/>
  <c r="L853" i="7" s="1"/>
  <c r="H854" i="7"/>
  <c r="L854" i="7" s="1"/>
  <c r="H855" i="7"/>
  <c r="L855" i="7" s="1"/>
  <c r="H856" i="7"/>
  <c r="L856" i="7" s="1"/>
  <c r="H857" i="7"/>
  <c r="L857" i="7" s="1"/>
  <c r="H858" i="7"/>
  <c r="L858" i="7" s="1"/>
  <c r="H859" i="7"/>
  <c r="L859" i="7" s="1"/>
  <c r="H860" i="7"/>
  <c r="L860" i="7" s="1"/>
  <c r="H861" i="7"/>
  <c r="L861" i="7" s="1"/>
  <c r="H862" i="7"/>
  <c r="L862" i="7" s="1"/>
  <c r="H863" i="7"/>
  <c r="L863" i="7" s="1"/>
  <c r="H256" i="7"/>
  <c r="L256" i="7" s="1"/>
  <c r="H655" i="7"/>
  <c r="L655" i="7" s="1"/>
  <c r="H864" i="7"/>
  <c r="L864" i="7" s="1"/>
  <c r="H356" i="7"/>
  <c r="L356" i="7" s="1"/>
  <c r="H181" i="7"/>
  <c r="L181" i="7" s="1"/>
  <c r="H865" i="7"/>
  <c r="L865" i="7" s="1"/>
  <c r="H866" i="7"/>
  <c r="L866" i="7" s="1"/>
  <c r="H867" i="7"/>
  <c r="L867" i="7" s="1"/>
  <c r="H505" i="7"/>
  <c r="L505" i="7" s="1"/>
  <c r="H665" i="7"/>
  <c r="L665" i="7" s="1"/>
  <c r="H695" i="7"/>
  <c r="L695" i="7" s="1"/>
  <c r="H538" i="7"/>
  <c r="L538" i="7" s="1"/>
  <c r="H868" i="7"/>
  <c r="L868" i="7" s="1"/>
  <c r="H411" i="7"/>
  <c r="L411" i="7" s="1"/>
  <c r="H869" i="7"/>
  <c r="L869" i="7" s="1"/>
  <c r="H870" i="7"/>
  <c r="L870" i="7" s="1"/>
  <c r="H871" i="7"/>
  <c r="L871" i="7" s="1"/>
  <c r="H872" i="7"/>
  <c r="L872" i="7" s="1"/>
  <c r="H873" i="7"/>
  <c r="L873" i="7" s="1"/>
  <c r="H874" i="7"/>
  <c r="L874" i="7" s="1"/>
  <c r="H875" i="7"/>
  <c r="L875" i="7" s="1"/>
  <c r="H876" i="7"/>
  <c r="L876" i="7" s="1"/>
  <c r="H877" i="7"/>
  <c r="L877" i="7" s="1"/>
  <c r="H878" i="7"/>
  <c r="L878" i="7" s="1"/>
  <c r="H879" i="7"/>
  <c r="L879" i="7" s="1"/>
  <c r="H880" i="7"/>
  <c r="L880" i="7" s="1"/>
  <c r="H881" i="7"/>
  <c r="L881" i="7" s="1"/>
  <c r="H882" i="7"/>
  <c r="L882" i="7" s="1"/>
  <c r="H883" i="7"/>
  <c r="L883" i="7" s="1"/>
  <c r="H884" i="7"/>
  <c r="L884" i="7" s="1"/>
  <c r="H885" i="7"/>
  <c r="L885" i="7" s="1"/>
  <c r="H886" i="7"/>
  <c r="L886" i="7" s="1"/>
  <c r="H887" i="7"/>
  <c r="L887" i="7" s="1"/>
  <c r="H888" i="7"/>
  <c r="L888" i="7" s="1"/>
  <c r="H346" i="7"/>
  <c r="L346" i="7" s="1"/>
  <c r="H889" i="7"/>
  <c r="L889" i="7" s="1"/>
  <c r="H448" i="7"/>
  <c r="H890" i="7"/>
  <c r="L890" i="7" s="1"/>
  <c r="H891" i="7"/>
  <c r="L891" i="7" s="1"/>
  <c r="H892" i="7"/>
  <c r="L892" i="7" s="1"/>
  <c r="H893" i="7"/>
  <c r="L893" i="7" s="1"/>
  <c r="H894" i="7"/>
  <c r="L894" i="7" s="1"/>
  <c r="H895" i="7"/>
  <c r="L895" i="7" s="1"/>
  <c r="H896" i="7"/>
  <c r="L896" i="7" s="1"/>
  <c r="H897" i="7"/>
  <c r="L897" i="7" s="1"/>
  <c r="H898" i="7"/>
  <c r="L898" i="7" s="1"/>
  <c r="H899" i="7"/>
  <c r="L899" i="7" s="1"/>
  <c r="H900" i="7"/>
  <c r="L900" i="7" s="1"/>
  <c r="H901" i="7"/>
  <c r="L901" i="7" s="1"/>
  <c r="H902" i="7"/>
  <c r="L902" i="7" s="1"/>
  <c r="H903" i="7"/>
  <c r="L903" i="7" s="1"/>
  <c r="H904" i="7"/>
  <c r="L904" i="7" s="1"/>
  <c r="H905" i="7"/>
  <c r="L905" i="7" s="1"/>
  <c r="H906" i="7"/>
  <c r="L906" i="7" s="1"/>
  <c r="H907" i="7"/>
  <c r="L907" i="7" s="1"/>
  <c r="H908" i="7"/>
  <c r="L908" i="7" s="1"/>
  <c r="H909" i="7"/>
  <c r="L909" i="7" s="1"/>
  <c r="H910" i="7"/>
  <c r="L910" i="7" s="1"/>
  <c r="H911" i="7"/>
  <c r="L911" i="7" s="1"/>
  <c r="H912" i="7"/>
  <c r="L912" i="7" s="1"/>
  <c r="H913" i="7"/>
  <c r="L913" i="7" s="1"/>
  <c r="H914" i="7"/>
  <c r="L914" i="7" s="1"/>
  <c r="H915" i="7"/>
  <c r="L915" i="7" s="1"/>
  <c r="H916" i="7"/>
  <c r="L916" i="7" s="1"/>
  <c r="H917" i="7"/>
  <c r="L917" i="7" s="1"/>
  <c r="H918" i="7"/>
  <c r="L918" i="7" s="1"/>
  <c r="H919" i="7"/>
  <c r="L919" i="7" s="1"/>
  <c r="H920" i="7"/>
  <c r="L920" i="7" s="1"/>
  <c r="H921" i="7"/>
  <c r="L921" i="7" s="1"/>
  <c r="H922" i="7"/>
  <c r="L922" i="7" s="1"/>
  <c r="H923" i="7"/>
  <c r="L923" i="7" s="1"/>
  <c r="H924" i="7"/>
  <c r="L924" i="7" s="1"/>
  <c r="H925" i="7"/>
  <c r="L925" i="7" s="1"/>
  <c r="H926" i="7"/>
  <c r="L926" i="7" s="1"/>
  <c r="H927" i="7"/>
  <c r="L927" i="7" s="1"/>
  <c r="H928" i="7"/>
  <c r="L928" i="7" s="1"/>
  <c r="H929" i="7"/>
  <c r="L929" i="7" s="1"/>
  <c r="H407" i="7"/>
  <c r="L407" i="7" s="1"/>
  <c r="H438" i="7"/>
  <c r="L438" i="7" s="1"/>
  <c r="H499" i="7"/>
  <c r="L499" i="7" s="1"/>
  <c r="H66" i="7"/>
  <c r="L66" i="7" s="1"/>
  <c r="H528" i="7"/>
  <c r="L528" i="7" s="1"/>
  <c r="H564" i="7"/>
  <c r="L564" i="7" s="1"/>
  <c r="H430" i="7"/>
  <c r="L430" i="7" s="1"/>
  <c r="H657" i="7"/>
  <c r="L657" i="7" s="1"/>
  <c r="H656" i="7"/>
  <c r="L656" i="7" s="1"/>
  <c r="H661" i="7"/>
  <c r="L661" i="7" s="1"/>
  <c r="H930" i="7"/>
  <c r="L930" i="7" s="1"/>
  <c r="H480" i="7"/>
  <c r="L480" i="7" s="1"/>
  <c r="H600" i="7"/>
  <c r="L600" i="7" s="1"/>
  <c r="H414" i="7"/>
  <c r="L414" i="7" s="1"/>
  <c r="H678" i="7"/>
  <c r="L678" i="7" s="1"/>
  <c r="H522" i="7"/>
  <c r="L522" i="7" s="1"/>
  <c r="H544" i="7"/>
  <c r="L544" i="7" s="1"/>
  <c r="H931" i="7"/>
  <c r="L931" i="7" s="1"/>
  <c r="H932" i="7"/>
  <c r="L932" i="7" s="1"/>
  <c r="H933" i="7"/>
  <c r="L933" i="7" s="1"/>
  <c r="H934" i="7"/>
  <c r="L934" i="7" s="1"/>
  <c r="H935" i="7"/>
  <c r="L935" i="7" s="1"/>
  <c r="H936" i="7"/>
  <c r="L936" i="7" s="1"/>
  <c r="H937" i="7"/>
  <c r="L937" i="7" s="1"/>
  <c r="H938" i="7"/>
  <c r="L938" i="7" s="1"/>
  <c r="H939" i="7"/>
  <c r="L939" i="7" s="1"/>
  <c r="H940" i="7"/>
  <c r="L940" i="7" s="1"/>
  <c r="H941" i="7"/>
  <c r="L941" i="7" s="1"/>
  <c r="H211" i="7"/>
  <c r="L211" i="7" s="1"/>
  <c r="H198" i="7"/>
  <c r="L198" i="7" s="1"/>
  <c r="H376" i="7"/>
  <c r="L376" i="7" s="1"/>
  <c r="H942" i="7"/>
  <c r="L942" i="7" s="1"/>
  <c r="H943" i="7"/>
  <c r="L943" i="7" s="1"/>
  <c r="H944" i="7"/>
  <c r="L944" i="7" s="1"/>
  <c r="H460" i="7"/>
  <c r="L460" i="7" s="1"/>
  <c r="H450" i="7"/>
  <c r="L450" i="7" s="1"/>
  <c r="H336" i="7"/>
  <c r="L336" i="7" s="1"/>
  <c r="H945" i="7"/>
  <c r="L945" i="7" s="1"/>
  <c r="H946" i="7"/>
  <c r="L946" i="7" s="1"/>
  <c r="H325" i="7"/>
  <c r="L325" i="7" s="1"/>
  <c r="H947" i="7"/>
  <c r="L947" i="7" s="1"/>
  <c r="H385" i="7"/>
  <c r="L385" i="7" s="1"/>
  <c r="H948" i="7"/>
  <c r="L948" i="7" s="1"/>
  <c r="H949" i="7"/>
  <c r="L949" i="7" s="1"/>
  <c r="H950" i="7"/>
  <c r="L950" i="7" s="1"/>
  <c r="H951" i="7"/>
  <c r="L951" i="7" s="1"/>
  <c r="H952" i="7"/>
  <c r="L952" i="7" s="1"/>
  <c r="H953" i="7"/>
  <c r="L953" i="7" s="1"/>
  <c r="H954" i="7"/>
  <c r="L954" i="7" s="1"/>
  <c r="H955" i="7"/>
  <c r="L955" i="7" s="1"/>
  <c r="H956" i="7"/>
  <c r="L956" i="7" s="1"/>
  <c r="H957" i="7"/>
  <c r="L957" i="7" s="1"/>
  <c r="H958" i="7"/>
  <c r="L958" i="7" s="1"/>
  <c r="H959" i="7"/>
  <c r="L959" i="7" s="1"/>
  <c r="H440" i="7"/>
  <c r="L440" i="7" s="1"/>
  <c r="H960" i="7"/>
  <c r="L960" i="7" s="1"/>
  <c r="H285" i="7"/>
  <c r="L285" i="7" s="1"/>
  <c r="H961" i="7"/>
  <c r="L961" i="7" s="1"/>
  <c r="H962" i="7"/>
  <c r="L962" i="7" s="1"/>
  <c r="H963" i="7"/>
  <c r="L963" i="7" s="1"/>
  <c r="H210" i="7"/>
  <c r="L210" i="7" s="1"/>
  <c r="H964" i="7"/>
  <c r="L964" i="7" s="1"/>
  <c r="H965" i="7"/>
  <c r="L965" i="7" s="1"/>
  <c r="H24" i="7"/>
  <c r="L24" i="7" s="1"/>
  <c r="H402" i="7"/>
  <c r="L402" i="7" s="1"/>
  <c r="H328" i="7"/>
  <c r="L328" i="7" s="1"/>
  <c r="H347" i="7"/>
  <c r="L347" i="7" s="1"/>
  <c r="H93" i="7"/>
  <c r="L93" i="7" s="1"/>
  <c r="H203" i="7"/>
  <c r="L203" i="7" s="1"/>
  <c r="H140" i="7"/>
  <c r="L140" i="7" s="1"/>
  <c r="H138" i="7"/>
  <c r="L138" i="7" s="1"/>
  <c r="H124" i="7"/>
  <c r="L124" i="7" s="1"/>
  <c r="H25" i="7"/>
  <c r="L25" i="7" s="1"/>
  <c r="H112" i="7"/>
  <c r="L112" i="7" s="1"/>
  <c r="H78" i="7"/>
  <c r="L78" i="7" s="1"/>
  <c r="H117" i="7"/>
  <c r="L117" i="7" s="1"/>
  <c r="H40" i="7"/>
  <c r="L40" i="7" s="1"/>
  <c r="H79" i="7"/>
  <c r="L79" i="7" s="1"/>
  <c r="H80" i="7"/>
  <c r="L80" i="7" s="1"/>
  <c r="H14" i="7"/>
  <c r="L14" i="7" s="1"/>
  <c r="H150" i="7"/>
  <c r="L150" i="7" s="1"/>
  <c r="H504" i="7"/>
  <c r="L504" i="7" s="1"/>
  <c r="H475" i="7"/>
  <c r="L475" i="7" s="1"/>
  <c r="H435" i="7"/>
  <c r="L435" i="7" s="1"/>
  <c r="H437" i="7"/>
  <c r="L437" i="7" s="1"/>
  <c r="H216" i="7"/>
  <c r="L216" i="7" s="1"/>
  <c r="H217" i="7"/>
  <c r="L217" i="7" s="1"/>
  <c r="H404" i="7"/>
  <c r="L404" i="7" s="1"/>
  <c r="H234" i="7"/>
  <c r="L234" i="7" s="1"/>
  <c r="H291" i="7"/>
  <c r="L291" i="7" s="1"/>
  <c r="H418" i="7"/>
  <c r="L418" i="7" s="1"/>
  <c r="H329" i="7"/>
  <c r="L329" i="7" s="1"/>
  <c r="H443" i="7"/>
  <c r="L443" i="7" s="1"/>
  <c r="H365" i="7"/>
  <c r="L365" i="7" s="1"/>
  <c r="H393" i="7"/>
  <c r="L393" i="7" s="1"/>
  <c r="H446" i="7"/>
  <c r="L446" i="7" s="1"/>
  <c r="H36" i="7"/>
  <c r="L36" i="7" s="1"/>
  <c r="H81" i="7"/>
  <c r="L81" i="7" s="1"/>
  <c r="H966" i="7"/>
  <c r="L966" i="7" s="1"/>
  <c r="H449" i="7"/>
  <c r="L449" i="7" s="1"/>
  <c r="H268" i="7"/>
  <c r="L268" i="7" s="1"/>
  <c r="H967" i="7"/>
  <c r="L967" i="7" s="1"/>
  <c r="H609" i="7"/>
  <c r="L609" i="7" s="1"/>
  <c r="H968" i="7"/>
  <c r="L968" i="7" s="1"/>
  <c r="H969" i="7"/>
  <c r="L969" i="7" s="1"/>
  <c r="H970" i="7"/>
  <c r="L970" i="7" s="1"/>
  <c r="H71" i="7"/>
  <c r="L71" i="7" s="1"/>
  <c r="H115" i="7"/>
  <c r="L115" i="7" s="1"/>
  <c r="H158" i="7"/>
  <c r="L158" i="7" s="1"/>
  <c r="H151" i="7"/>
  <c r="L151" i="7" s="1"/>
  <c r="H398" i="7"/>
  <c r="L398" i="7" s="1"/>
  <c r="H361" i="7"/>
  <c r="L361" i="7" s="1"/>
  <c r="H294" i="7"/>
  <c r="L294" i="7" s="1"/>
  <c r="H971" i="7"/>
  <c r="L971" i="7" s="1"/>
  <c r="H368" i="7"/>
  <c r="L368" i="7" s="1"/>
  <c r="H972" i="7"/>
  <c r="L972" i="7" s="1"/>
  <c r="H973" i="7"/>
  <c r="L973" i="7" s="1"/>
  <c r="H974" i="7"/>
  <c r="L974" i="7" s="1"/>
  <c r="H975" i="7"/>
  <c r="L975" i="7" s="1"/>
  <c r="H976" i="7"/>
  <c r="L976" i="7" s="1"/>
  <c r="H977" i="7"/>
  <c r="L977" i="7" s="1"/>
  <c r="H978" i="7"/>
  <c r="L978" i="7" s="1"/>
  <c r="H43" i="7"/>
  <c r="L43" i="7" s="1"/>
  <c r="H208" i="7"/>
  <c r="L208" i="7" s="1"/>
  <c r="H246" i="7"/>
  <c r="L246" i="7" s="1"/>
  <c r="H979" i="7"/>
  <c r="L979" i="7" s="1"/>
  <c r="H9" i="7"/>
  <c r="L9" i="7" s="1"/>
  <c r="H980" i="7"/>
  <c r="L980" i="7" s="1"/>
  <c r="H103" i="7"/>
  <c r="L103" i="7" s="1"/>
  <c r="H981" i="7"/>
  <c r="L981" i="7" s="1"/>
  <c r="H982" i="7"/>
  <c r="L982" i="7" s="1"/>
  <c r="H983" i="7"/>
  <c r="L983" i="7" s="1"/>
  <c r="H390" i="7"/>
  <c r="L390" i="7" s="1"/>
  <c r="H984" i="7"/>
  <c r="L984" i="7" s="1"/>
  <c r="H985" i="7"/>
  <c r="L985" i="7" s="1"/>
  <c r="H986" i="7"/>
  <c r="L986" i="7" s="1"/>
  <c r="H987" i="7"/>
  <c r="L987" i="7" s="1"/>
  <c r="H988" i="7"/>
  <c r="L988" i="7" s="1"/>
  <c r="H989" i="7"/>
  <c r="L989" i="7" s="1"/>
  <c r="H990" i="7"/>
  <c r="L990" i="7" s="1"/>
  <c r="H991" i="7"/>
  <c r="L991" i="7" s="1"/>
  <c r="H992" i="7"/>
  <c r="L992" i="7" s="1"/>
  <c r="H993" i="7"/>
  <c r="L993" i="7" s="1"/>
  <c r="H994" i="7"/>
  <c r="L994" i="7" s="1"/>
  <c r="H995" i="7"/>
  <c r="L995" i="7" s="1"/>
  <c r="H996" i="7"/>
  <c r="L996" i="7" s="1"/>
  <c r="H997" i="7"/>
  <c r="L997" i="7" s="1"/>
  <c r="H998" i="7"/>
  <c r="L998" i="7" s="1"/>
  <c r="H19" i="7"/>
  <c r="L19" i="7" s="1"/>
  <c r="H999" i="7"/>
  <c r="L999" i="7" s="1"/>
  <c r="H304" i="7"/>
  <c r="L304" i="7" s="1"/>
  <c r="H1000" i="7"/>
  <c r="L1000" i="7" s="1"/>
  <c r="H1001" i="7"/>
  <c r="L1001" i="7" s="1"/>
  <c r="H1002" i="7"/>
  <c r="L1002" i="7" s="1"/>
  <c r="H1003" i="7"/>
  <c r="L1003" i="7" s="1"/>
  <c r="H1004" i="7"/>
  <c r="L1004" i="7" s="1"/>
  <c r="H1005" i="7"/>
  <c r="L1005" i="7" s="1"/>
  <c r="H1006" i="7"/>
  <c r="L1006" i="7" s="1"/>
  <c r="H1007" i="7"/>
  <c r="L1007" i="7" s="1"/>
  <c r="H1008" i="7"/>
  <c r="L1008" i="7" s="1"/>
  <c r="H1009" i="7"/>
  <c r="L1009" i="7" s="1"/>
  <c r="H1010" i="7"/>
  <c r="L1010" i="7" s="1"/>
  <c r="H1011" i="7"/>
  <c r="L1011" i="7" s="1"/>
  <c r="H1012" i="7"/>
  <c r="L1012" i="7" s="1"/>
  <c r="H1013" i="7"/>
  <c r="L1013" i="7" s="1"/>
  <c r="H1014" i="7"/>
  <c r="L1014" i="7" s="1"/>
  <c r="H1015" i="7"/>
  <c r="L1015" i="7" s="1"/>
  <c r="H1016" i="7"/>
  <c r="L1016" i="7" s="1"/>
  <c r="H1017" i="7"/>
  <c r="L1017" i="7" s="1"/>
  <c r="H1018" i="7"/>
  <c r="L1018" i="7" s="1"/>
  <c r="H1019" i="7"/>
  <c r="L1019" i="7" s="1"/>
  <c r="H1020" i="7"/>
  <c r="L1020" i="7" s="1"/>
  <c r="H1021" i="7"/>
  <c r="L1021" i="7" s="1"/>
  <c r="H1022" i="7"/>
  <c r="L1022" i="7" s="1"/>
  <c r="H1023" i="7"/>
  <c r="L1023" i="7" s="1"/>
  <c r="H1024" i="7"/>
  <c r="L1024" i="7" s="1"/>
  <c r="H1025" i="7"/>
  <c r="L1025" i="7" s="1"/>
  <c r="H1026" i="7"/>
  <c r="L1026" i="7" s="1"/>
  <c r="H409" i="7"/>
  <c r="L409" i="7" s="1"/>
  <c r="H1027" i="7"/>
  <c r="L1027" i="7" s="1"/>
  <c r="H1028" i="7"/>
  <c r="L1028" i="7" s="1"/>
  <c r="H1029" i="7"/>
  <c r="L1029" i="7" s="1"/>
  <c r="H1030" i="7"/>
  <c r="L1030" i="7" s="1"/>
  <c r="H1031" i="7"/>
  <c r="L1031" i="7" s="1"/>
  <c r="H1032" i="7"/>
  <c r="L1032" i="7" s="1"/>
  <c r="H1033" i="7"/>
  <c r="L1033" i="7" s="1"/>
  <c r="H1034" i="7"/>
  <c r="L1034" i="7" s="1"/>
  <c r="H1035" i="7"/>
  <c r="L1035" i="7" s="1"/>
  <c r="H1036" i="7"/>
  <c r="L1036" i="7" s="1"/>
  <c r="H1037" i="7"/>
  <c r="L1037" i="7" s="1"/>
  <c r="H454" i="7"/>
  <c r="L454" i="7" s="1"/>
  <c r="H1038" i="7"/>
  <c r="L1038" i="7" s="1"/>
  <c r="H218" i="7"/>
  <c r="L218" i="7" s="1"/>
  <c r="H1039" i="7"/>
  <c r="L1039" i="7" s="1"/>
  <c r="H516" i="7"/>
  <c r="L516" i="7" s="1"/>
  <c r="H469" i="7"/>
  <c r="L469" i="7" s="1"/>
  <c r="H1040" i="7"/>
  <c r="L1040" i="7" s="1"/>
  <c r="H1041" i="7"/>
  <c r="L1041" i="7" s="1"/>
  <c r="H1042" i="7"/>
  <c r="L1042" i="7" s="1"/>
  <c r="H1043" i="7"/>
  <c r="L1043" i="7" s="1"/>
  <c r="H1044" i="7"/>
  <c r="L1044" i="7" s="1"/>
  <c r="H1045" i="7"/>
  <c r="L1045" i="7" s="1"/>
  <c r="H1046" i="7"/>
  <c r="L1046" i="7" s="1"/>
  <c r="H1047" i="7"/>
  <c r="L1047" i="7" s="1"/>
  <c r="H1048" i="7"/>
  <c r="L1048" i="7" s="1"/>
  <c r="H15" i="7"/>
  <c r="L15" i="7" s="1"/>
  <c r="H320" i="7"/>
  <c r="L320" i="7" s="1"/>
  <c r="H1049" i="7"/>
  <c r="L1049" i="7" s="1"/>
  <c r="H34" i="7"/>
  <c r="L34" i="7" s="1"/>
  <c r="H26" i="7"/>
  <c r="L26" i="7" s="1"/>
  <c r="H1050" i="7"/>
  <c r="L1050" i="7" s="1"/>
  <c r="H1051" i="7"/>
  <c r="L1051" i="7" s="1"/>
  <c r="H1052" i="7"/>
  <c r="L1052" i="7" s="1"/>
  <c r="H192" i="7"/>
  <c r="L192" i="7" s="1"/>
  <c r="H1053" i="7"/>
  <c r="L1053" i="7" s="1"/>
  <c r="H1054" i="7"/>
  <c r="L1054" i="7" s="1"/>
  <c r="H113" i="7"/>
  <c r="L113" i="7" s="1"/>
  <c r="H35" i="7"/>
  <c r="L35" i="7" s="1"/>
  <c r="H23" i="7"/>
  <c r="L23" i="7" s="1"/>
  <c r="H83" i="7"/>
  <c r="L83" i="7" s="1"/>
  <c r="H209" i="7"/>
  <c r="L209" i="7" s="1"/>
  <c r="H1055" i="7"/>
  <c r="L1055" i="7" s="1"/>
  <c r="H1056" i="7"/>
  <c r="L1056" i="7" s="1"/>
  <c r="H231" i="7"/>
  <c r="L231" i="7" s="1"/>
  <c r="H238" i="7"/>
  <c r="L238" i="7" s="1"/>
  <c r="H21" i="7"/>
  <c r="L21" i="7" s="1"/>
  <c r="H1057" i="7"/>
  <c r="L1057" i="7" s="1"/>
  <c r="H549" i="7"/>
  <c r="L549" i="7" s="1"/>
  <c r="H37" i="7"/>
  <c r="L37" i="7" s="1"/>
  <c r="H1058" i="7"/>
  <c r="L1058" i="7" s="1"/>
  <c r="H560" i="7"/>
  <c r="L560" i="7" s="1"/>
  <c r="H565" i="7"/>
  <c r="L565" i="7" s="1"/>
  <c r="H578" i="7"/>
  <c r="L578" i="7" s="1"/>
  <c r="H512" i="7"/>
  <c r="L512" i="7" s="1"/>
  <c r="H604" i="7"/>
  <c r="L604" i="7" s="1"/>
  <c r="H513" i="7"/>
  <c r="L513" i="7" s="1"/>
  <c r="H566" i="7"/>
  <c r="L566" i="7" s="1"/>
  <c r="H337" i="7"/>
  <c r="L337" i="7" s="1"/>
  <c r="H484" i="7"/>
  <c r="L484" i="7" s="1"/>
  <c r="H1059" i="7"/>
  <c r="L1059" i="7" s="1"/>
  <c r="H476" i="7"/>
  <c r="L476" i="7" s="1"/>
  <c r="H586" i="7"/>
  <c r="L586" i="7" s="1"/>
  <c r="H696" i="7"/>
  <c r="L696" i="7" s="1"/>
  <c r="H1060" i="7"/>
  <c r="L1060" i="7" s="1"/>
  <c r="H1061" i="7"/>
  <c r="L1061" i="7" s="1"/>
  <c r="H383" i="7"/>
  <c r="L383" i="7" s="1"/>
  <c r="H1062" i="7"/>
  <c r="L1062" i="7" s="1"/>
  <c r="H18" i="7"/>
  <c r="L18" i="7" s="1"/>
  <c r="H514" i="7"/>
  <c r="L514" i="7" s="1"/>
  <c r="H467" i="7"/>
  <c r="L467" i="7" s="1"/>
  <c r="H85" i="7"/>
  <c r="L85" i="7" s="1"/>
  <c r="H597" i="7"/>
  <c r="L597" i="7" s="1"/>
  <c r="H605" i="7"/>
  <c r="L605" i="7" s="1"/>
  <c r="H1063" i="7"/>
  <c r="L1063" i="7" s="1"/>
  <c r="H1064" i="7"/>
  <c r="L1064" i="7" s="1"/>
  <c r="H682" i="7"/>
  <c r="L682" i="7" s="1"/>
  <c r="H165" i="7"/>
  <c r="L165" i="7" s="1"/>
  <c r="H176" i="7"/>
  <c r="L176" i="7" s="1"/>
  <c r="H270" i="7"/>
  <c r="L270" i="7" s="1"/>
  <c r="H286" i="7"/>
  <c r="L286" i="7" s="1"/>
  <c r="H335" i="7"/>
  <c r="L335" i="7" s="1"/>
  <c r="H490" i="7"/>
  <c r="L490" i="7" s="1"/>
  <c r="H611" i="7"/>
  <c r="L611" i="7" s="1"/>
  <c r="H363" i="7"/>
  <c r="L363" i="7" s="1"/>
  <c r="H247" i="7"/>
  <c r="L247" i="7" s="1"/>
  <c r="H206" i="7"/>
  <c r="L206" i="7" s="1"/>
  <c r="H444" i="7"/>
  <c r="L444" i="7" s="1"/>
  <c r="H13" i="7"/>
  <c r="L13" i="7" s="1"/>
  <c r="H207" i="7"/>
  <c r="L207" i="7" s="1"/>
  <c r="H226" i="7"/>
  <c r="L226" i="7" s="1"/>
  <c r="H616" i="7"/>
  <c r="L616" i="7" s="1"/>
  <c r="H301" i="7"/>
  <c r="L301" i="7" s="1"/>
  <c r="H111" i="7"/>
  <c r="L111" i="7" s="1"/>
  <c r="H397" i="7"/>
  <c r="L397" i="7" s="1"/>
  <c r="H420" i="7"/>
  <c r="L420" i="7" s="1"/>
  <c r="H353" i="7"/>
  <c r="L353" i="7" s="1"/>
  <c r="H354" i="7"/>
  <c r="L354" i="7" s="1"/>
  <c r="H257" i="7"/>
  <c r="L257" i="7" s="1"/>
  <c r="H243" i="7"/>
  <c r="L243" i="7" s="1"/>
  <c r="H28" i="7"/>
  <c r="L28" i="7" s="1"/>
  <c r="H306" i="7"/>
  <c r="L306" i="7" s="1"/>
  <c r="H289" i="7"/>
  <c r="L289" i="7" s="1"/>
  <c r="H233" i="7"/>
  <c r="L233" i="7" s="1"/>
  <c r="H290" i="7"/>
  <c r="L290" i="7" s="1"/>
  <c r="H502" i="7"/>
  <c r="L502" i="7" s="1"/>
  <c r="H342" i="7"/>
  <c r="L342" i="7" s="1"/>
  <c r="H503" i="7"/>
  <c r="L503" i="7" s="1"/>
  <c r="H201" i="7"/>
  <c r="L201" i="7" s="1"/>
  <c r="H1065" i="7"/>
  <c r="L1065" i="7" s="1"/>
  <c r="H1066" i="7"/>
  <c r="L1066" i="7" s="1"/>
  <c r="H1067" i="7"/>
  <c r="L1067" i="7" s="1"/>
  <c r="H1068" i="7"/>
  <c r="L1068" i="7" s="1"/>
  <c r="H640" i="7"/>
  <c r="L640" i="7" s="1"/>
  <c r="H617" i="7"/>
  <c r="L617" i="7" s="1"/>
  <c r="H1069" i="7"/>
  <c r="L1069" i="7" s="1"/>
  <c r="H687" i="7"/>
  <c r="L687" i="7" s="1"/>
  <c r="H98" i="7"/>
  <c r="L98" i="7" s="1"/>
  <c r="H663" i="7"/>
  <c r="L663" i="7" s="1"/>
  <c r="H631" i="7"/>
  <c r="L631" i="7" s="1"/>
  <c r="H1070" i="7"/>
  <c r="L1070" i="7" s="1"/>
  <c r="H175" i="7"/>
  <c r="L175" i="7" s="1"/>
  <c r="H281" i="7"/>
  <c r="L281" i="7" s="1"/>
  <c r="H431" i="7"/>
  <c r="L431" i="7" s="1"/>
  <c r="H1071" i="7"/>
  <c r="L1071" i="7" s="1"/>
  <c r="H542" i="7"/>
  <c r="L542" i="7" s="1"/>
  <c r="H535" i="7"/>
  <c r="L535" i="7" s="1"/>
  <c r="H614" i="7"/>
  <c r="L614" i="7" s="1"/>
  <c r="H102" i="7"/>
  <c r="L102" i="7" s="1"/>
  <c r="H30" i="7"/>
  <c r="L30" i="7" s="1"/>
  <c r="H1072" i="7"/>
  <c r="L1072" i="7" s="1"/>
  <c r="H360" i="7"/>
  <c r="L360" i="7" s="1"/>
  <c r="H599" i="7"/>
  <c r="L599" i="7" s="1"/>
  <c r="H1073" i="7"/>
  <c r="L1073" i="7" s="1"/>
  <c r="H596" i="7"/>
  <c r="L596" i="7" s="1"/>
  <c r="H574" i="7"/>
  <c r="L574" i="7" s="1"/>
  <c r="H669" i="7"/>
  <c r="L669" i="7" s="1"/>
  <c r="H410" i="7"/>
  <c r="L410" i="7" s="1"/>
  <c r="H694" i="7"/>
  <c r="L694" i="7" s="1"/>
  <c r="H643" i="7"/>
  <c r="L643" i="7" s="1"/>
  <c r="H622" i="7"/>
  <c r="L622" i="7" s="1"/>
  <c r="H681" i="7"/>
  <c r="L681" i="7" s="1"/>
  <c r="H613" i="7"/>
  <c r="L613" i="7" s="1"/>
  <c r="H311" i="7"/>
  <c r="L311" i="7" s="1"/>
  <c r="H1074" i="7"/>
  <c r="L1074" i="7" s="1"/>
  <c r="H627" i="7"/>
  <c r="L627" i="7" s="1"/>
  <c r="H644" i="7"/>
  <c r="L644" i="7" s="1"/>
  <c r="H1075" i="7"/>
  <c r="L1075" i="7" s="1"/>
  <c r="H1076" i="7"/>
  <c r="L1076" i="7" s="1"/>
  <c r="H1077" i="7"/>
  <c r="L1077" i="7" s="1"/>
  <c r="H1078" i="7"/>
  <c r="L1078" i="7" s="1"/>
  <c r="H1079" i="7"/>
  <c r="L1079" i="7" s="1"/>
  <c r="H1080" i="7"/>
  <c r="L1080" i="7" s="1"/>
  <c r="H1081" i="7"/>
  <c r="L1081" i="7" s="1"/>
  <c r="H1082" i="7"/>
  <c r="L1082" i="7" s="1"/>
  <c r="H646" i="7"/>
  <c r="L646" i="7" s="1"/>
  <c r="H1083" i="7"/>
  <c r="L1083" i="7" s="1"/>
  <c r="H1084" i="7"/>
  <c r="L1084" i="7" s="1"/>
  <c r="H1085" i="7"/>
  <c r="L1085" i="7" s="1"/>
  <c r="H1086" i="7"/>
  <c r="L1086" i="7" s="1"/>
  <c r="H1087" i="7"/>
  <c r="L1087" i="7" s="1"/>
  <c r="H645" i="7"/>
  <c r="L645" i="7" s="1"/>
  <c r="H1088" i="7"/>
  <c r="L1088" i="7" s="1"/>
  <c r="H1089" i="7"/>
  <c r="L1089" i="7" s="1"/>
  <c r="H1090" i="7"/>
  <c r="L1090" i="7" s="1"/>
  <c r="H1091" i="7"/>
  <c r="L1091" i="7" s="1"/>
  <c r="H1092" i="7"/>
  <c r="L1092" i="7" s="1"/>
  <c r="H1093" i="7"/>
  <c r="L1093" i="7" s="1"/>
  <c r="H1094" i="7"/>
  <c r="L1094" i="7" s="1"/>
  <c r="H1095" i="7"/>
  <c r="L1095" i="7" s="1"/>
  <c r="H1096" i="7"/>
  <c r="L1096" i="7" s="1"/>
  <c r="H308" i="7"/>
  <c r="L308" i="7" s="1"/>
  <c r="H1097" i="7"/>
  <c r="L1097" i="7" s="1"/>
  <c r="H1098" i="7"/>
  <c r="L1098" i="7" s="1"/>
  <c r="H1099" i="7"/>
  <c r="L1099" i="7" s="1"/>
  <c r="H1100" i="7"/>
  <c r="L1100" i="7" s="1"/>
  <c r="H1101" i="7"/>
  <c r="L1101" i="7" s="1"/>
  <c r="H1102" i="7"/>
  <c r="L1102" i="7" s="1"/>
  <c r="H1103" i="7"/>
  <c r="L1103" i="7" s="1"/>
  <c r="H1104" i="7"/>
  <c r="L1104" i="7" s="1"/>
  <c r="H1105" i="7"/>
  <c r="L1105" i="7" s="1"/>
  <c r="H659" i="7"/>
  <c r="L659" i="7" s="1"/>
  <c r="H1106" i="7"/>
  <c r="L1106" i="7" s="1"/>
  <c r="H1107" i="7"/>
  <c r="L1107" i="7" s="1"/>
  <c r="H675" i="7"/>
  <c r="L675" i="7" s="1"/>
  <c r="H1108" i="7"/>
  <c r="L1108" i="7" s="1"/>
  <c r="H676" i="7"/>
  <c r="L676" i="7" s="1"/>
  <c r="H683" i="7"/>
  <c r="L683" i="7" s="1"/>
  <c r="H545" i="7"/>
  <c r="L545" i="7" s="1"/>
  <c r="H630" i="7"/>
  <c r="L630" i="7" s="1"/>
  <c r="H1109" i="7"/>
  <c r="L1109" i="7" s="1"/>
  <c r="H408" i="7"/>
  <c r="L408" i="7" s="1"/>
  <c r="H417" i="7"/>
  <c r="L417" i="7" s="1"/>
  <c r="H523" i="7"/>
  <c r="L523" i="7" s="1"/>
  <c r="H555" i="7"/>
  <c r="L555" i="7" s="1"/>
  <c r="H629" i="7"/>
  <c r="L629" i="7" s="1"/>
  <c r="H625" i="7"/>
  <c r="L625" i="7" s="1"/>
  <c r="H693" i="7"/>
  <c r="L693" i="7" s="1"/>
  <c r="H688" i="7"/>
  <c r="L688" i="7" s="1"/>
  <c r="H677" i="7"/>
  <c r="L677" i="7" s="1"/>
  <c r="H698" i="7"/>
  <c r="L698" i="7" s="1"/>
  <c r="H185" i="7"/>
  <c r="L185" i="7" s="1"/>
  <c r="H610" i="7"/>
  <c r="L610" i="7" s="1"/>
  <c r="H550" i="7"/>
  <c r="L550" i="7" s="1"/>
  <c r="H601" i="7"/>
  <c r="L601" i="7" s="1"/>
  <c r="H508" i="7"/>
  <c r="L508" i="7" s="1"/>
  <c r="H583" i="7"/>
  <c r="L583" i="7" s="1"/>
  <c r="H561" i="7"/>
  <c r="L561" i="7" s="1"/>
  <c r="H405" i="7"/>
  <c r="L405" i="7" s="1"/>
  <c r="H89" i="7"/>
  <c r="L89" i="7" s="1"/>
  <c r="H49" i="7"/>
  <c r="L49" i="7" s="1"/>
  <c r="H90" i="7"/>
  <c r="L90" i="7" s="1"/>
  <c r="H1110" i="7"/>
  <c r="L1110" i="7" s="1"/>
  <c r="H636" i="7"/>
  <c r="L636" i="7" s="1"/>
  <c r="H136" i="7"/>
  <c r="L136" i="7" s="1"/>
  <c r="H221" i="7"/>
  <c r="L221" i="7" s="1"/>
  <c r="H1111" i="7"/>
  <c r="L1111" i="7" s="1"/>
  <c r="H180" i="7"/>
  <c r="L180" i="7" s="1"/>
  <c r="H1112" i="7"/>
  <c r="L1112" i="7" s="1"/>
  <c r="H159" i="7"/>
  <c r="L159" i="7" s="1"/>
  <c r="H141" i="7"/>
  <c r="L141" i="7" s="1"/>
  <c r="H178" i="7"/>
  <c r="L178" i="7" s="1"/>
  <c r="H225" i="7"/>
  <c r="L225" i="7" s="1"/>
  <c r="H11" i="7"/>
  <c r="L11" i="7" s="1"/>
  <c r="H92" i="7"/>
  <c r="L92" i="7" s="1"/>
  <c r="H31" i="7"/>
  <c r="L31" i="7" s="1"/>
  <c r="H62" i="7"/>
  <c r="L62" i="7" s="1"/>
  <c r="H1113" i="7"/>
  <c r="L1113" i="7" s="1"/>
  <c r="H468" i="7"/>
  <c r="L468" i="7" s="1"/>
  <c r="H419" i="7"/>
  <c r="L419" i="7" s="1"/>
  <c r="H477" i="7"/>
  <c r="L477" i="7" s="1"/>
  <c r="H567" i="7"/>
  <c r="L567" i="7" s="1"/>
  <c r="H525" i="7"/>
  <c r="L525" i="7" s="1"/>
  <c r="H519" i="7"/>
  <c r="L519" i="7" s="1"/>
  <c r="H1114" i="7"/>
  <c r="L1114" i="7" s="1"/>
  <c r="H1115" i="7"/>
  <c r="L1115" i="7" s="1"/>
  <c r="H292" i="7"/>
  <c r="L292" i="7" s="1"/>
  <c r="H1116" i="7"/>
  <c r="L1116" i="7" s="1"/>
  <c r="H351" i="7"/>
  <c r="L351" i="7" s="1"/>
  <c r="H459" i="7"/>
  <c r="L459" i="7" s="1"/>
  <c r="H1117" i="7"/>
  <c r="L1117" i="7" s="1"/>
  <c r="H86" i="7"/>
  <c r="L86" i="7" s="1"/>
  <c r="H310" i="7"/>
  <c r="L310" i="7" s="1"/>
  <c r="H396" i="7"/>
  <c r="L396" i="7" s="1"/>
  <c r="H333" i="7"/>
  <c r="L333" i="7" s="1"/>
  <c r="H334" i="7"/>
  <c r="L334" i="7" s="1"/>
  <c r="H511" i="7"/>
  <c r="L511" i="7" s="1"/>
  <c r="H539" i="7"/>
  <c r="L539" i="7" s="1"/>
  <c r="H254" i="7"/>
  <c r="L254" i="7" s="1"/>
  <c r="H307" i="7"/>
  <c r="L307" i="7" s="1"/>
  <c r="H633" i="7"/>
  <c r="L633" i="7" s="1"/>
  <c r="H1118" i="7"/>
  <c r="L1118" i="7" s="1"/>
  <c r="H1119" i="7"/>
  <c r="L1119" i="7" s="1"/>
  <c r="H331" i="7"/>
  <c r="L331" i="7" s="1"/>
  <c r="H1120" i="7"/>
  <c r="L1120" i="7" s="1"/>
  <c r="H481" i="7"/>
  <c r="L481" i="7" s="1"/>
  <c r="H276" i="7"/>
  <c r="L276" i="7" s="1"/>
  <c r="H1121" i="7"/>
  <c r="L1121" i="7" s="1"/>
  <c r="H1122" i="7"/>
  <c r="L1122" i="7" s="1"/>
  <c r="H1123" i="7"/>
  <c r="L1123" i="7" s="1"/>
  <c r="H1124" i="7"/>
  <c r="L1124" i="7" s="1"/>
  <c r="H1125" i="7"/>
  <c r="L1125" i="7" s="1"/>
  <c r="H130" i="7"/>
  <c r="L130" i="7" s="1"/>
  <c r="H95" i="7"/>
  <c r="L95" i="7" s="1"/>
  <c r="H1126" i="7"/>
  <c r="L1126" i="7" s="1"/>
  <c r="H1127" i="7"/>
  <c r="L1127" i="7" s="1"/>
  <c r="H1128" i="7"/>
  <c r="L1128" i="7" s="1"/>
  <c r="H1129" i="7"/>
  <c r="L1129" i="7" s="1"/>
  <c r="H1130" i="7"/>
  <c r="L1130" i="7" s="1"/>
  <c r="H1131" i="7"/>
  <c r="L1131" i="7" s="1"/>
  <c r="H204" i="7"/>
  <c r="L204" i="7" s="1"/>
  <c r="H48" i="7"/>
  <c r="L48" i="7" s="1"/>
  <c r="H195" i="7"/>
  <c r="L195" i="7" s="1"/>
  <c r="H582" i="7"/>
  <c r="L582" i="7" s="1"/>
  <c r="H29" i="7"/>
  <c r="L29" i="7" s="1"/>
  <c r="H7" i="7"/>
  <c r="L7" i="7" s="1"/>
  <c r="H162" i="7"/>
  <c r="L162" i="7" s="1"/>
  <c r="H82" i="7"/>
  <c r="L82" i="7" s="1"/>
  <c r="H272" i="7"/>
  <c r="L272" i="7" s="1"/>
  <c r="H16" i="7"/>
  <c r="L16" i="7" s="1"/>
  <c r="H1132" i="7"/>
  <c r="L1132" i="7" s="1"/>
  <c r="H166" i="7"/>
  <c r="L166" i="7" s="1"/>
  <c r="H322" i="7"/>
  <c r="L322" i="7" s="1"/>
  <c r="H50" i="7"/>
  <c r="L50" i="7" s="1"/>
  <c r="H47" i="7"/>
  <c r="L47" i="7" s="1"/>
  <c r="H371" i="7"/>
  <c r="L371" i="7" s="1"/>
  <c r="H401" i="7"/>
  <c r="L401" i="7" s="1"/>
  <c r="H1133" i="7"/>
  <c r="L1133" i="7" s="1"/>
  <c r="H1134" i="7"/>
  <c r="L1134" i="7" s="1"/>
  <c r="H235" i="7"/>
  <c r="L235" i="7" s="1"/>
  <c r="H278" i="7"/>
  <c r="L278" i="7" s="1"/>
  <c r="H263" i="7"/>
  <c r="L263" i="7" s="1"/>
  <c r="H1135" i="7"/>
  <c r="L1135" i="7" s="1"/>
  <c r="H375" i="7"/>
  <c r="L375" i="7" s="1"/>
  <c r="H1136" i="7"/>
  <c r="L1136" i="7" s="1"/>
  <c r="H129" i="7"/>
  <c r="L129" i="7" s="1"/>
  <c r="H188" i="7"/>
  <c r="L188" i="7" s="1"/>
  <c r="H416" i="7"/>
  <c r="L416" i="7" s="1"/>
  <c r="H485" i="7"/>
  <c r="L485" i="7" s="1"/>
  <c r="H1137" i="7"/>
  <c r="L1137" i="7" s="1"/>
  <c r="H280" i="7"/>
  <c r="L280" i="7" s="1"/>
  <c r="H392" i="7"/>
  <c r="L392" i="7" s="1"/>
  <c r="H316" i="7"/>
  <c r="L316" i="7" s="1"/>
  <c r="H120" i="7"/>
  <c r="L120" i="7" s="1"/>
  <c r="H46" i="7"/>
  <c r="L46" i="7" s="1"/>
  <c r="H169" i="7"/>
  <c r="L169" i="7" s="1"/>
  <c r="H228" i="7"/>
  <c r="L228" i="7" s="1"/>
  <c r="H1138" i="7"/>
  <c r="L1138" i="7" s="1"/>
  <c r="H391" i="7"/>
  <c r="L391" i="7" s="1"/>
  <c r="H131" i="7"/>
  <c r="L131" i="7" s="1"/>
  <c r="H489" i="7"/>
  <c r="L489" i="7" s="1"/>
  <c r="H426" i="7"/>
  <c r="L426" i="7" s="1"/>
  <c r="H428" i="7"/>
  <c r="L428" i="7" s="1"/>
  <c r="H142" i="7"/>
  <c r="L142" i="7" s="1"/>
  <c r="H429" i="7"/>
  <c r="L429" i="7" s="1"/>
  <c r="H52" i="7"/>
  <c r="L52" i="7" s="1"/>
  <c r="H107" i="7"/>
  <c r="L107" i="7" s="1"/>
  <c r="H493" i="7"/>
  <c r="L493" i="7" s="1"/>
  <c r="H1139" i="7"/>
  <c r="L1139" i="7" s="1"/>
  <c r="H474" i="7"/>
  <c r="L474" i="7" s="1"/>
  <c r="H319" i="7"/>
  <c r="L319" i="7" s="1"/>
  <c r="H344" i="7"/>
  <c r="L344" i="7" s="1"/>
  <c r="H1140" i="7"/>
  <c r="L1140" i="7" s="1"/>
  <c r="H618" i="7"/>
  <c r="L618" i="7" s="1"/>
  <c r="H529" i="7"/>
  <c r="L529" i="7" s="1"/>
  <c r="H1141" i="7"/>
  <c r="L1141" i="7" s="1"/>
  <c r="H146" i="7"/>
  <c r="L146" i="7" s="1"/>
  <c r="H145" i="7"/>
  <c r="L145" i="7" s="1"/>
  <c r="H1142" i="7"/>
  <c r="L1142" i="7" s="1"/>
  <c r="H305" i="7"/>
  <c r="L305" i="7" s="1"/>
  <c r="H1143" i="7"/>
  <c r="L1143" i="7" s="1"/>
  <c r="H1144" i="7"/>
  <c r="L1144" i="7" s="1"/>
  <c r="H184" i="7"/>
  <c r="L184" i="7" s="1"/>
  <c r="H99" i="7"/>
  <c r="L99" i="7" s="1"/>
  <c r="H118" i="7"/>
  <c r="L118" i="7" s="1"/>
  <c r="H275" i="7"/>
  <c r="L275" i="7" s="1"/>
  <c r="H547" i="7"/>
  <c r="L547" i="7" s="1"/>
  <c r="H137" i="7"/>
  <c r="L137" i="7" s="1"/>
  <c r="H1145" i="7"/>
  <c r="L1145" i="7" s="1"/>
  <c r="H5" i="7"/>
  <c r="L5" i="7" s="1"/>
  <c r="H100" i="7"/>
  <c r="L100" i="7" s="1"/>
  <c r="H105" i="7"/>
  <c r="L105" i="7" s="1"/>
  <c r="H456" i="7"/>
  <c r="L456" i="7" s="1"/>
  <c r="H441" i="7"/>
  <c r="L441" i="7" s="1"/>
  <c r="H369" i="7"/>
  <c r="L369" i="7" s="1"/>
  <c r="H1146" i="7"/>
  <c r="L1146" i="7" s="1"/>
  <c r="H326" i="7"/>
  <c r="L326" i="7" s="1"/>
  <c r="H108" i="7"/>
  <c r="L108" i="7" s="1"/>
  <c r="H557" i="7"/>
  <c r="L557" i="7" s="1"/>
  <c r="H22" i="7"/>
  <c r="L22" i="7" s="1"/>
  <c r="H96" i="7"/>
  <c r="L96" i="7" s="1"/>
  <c r="H41" i="7"/>
  <c r="L41" i="7" s="1"/>
  <c r="H68" i="7"/>
  <c r="L68" i="7" s="1"/>
  <c r="H139" i="7"/>
  <c r="L139" i="7" s="1"/>
  <c r="H258" i="7"/>
  <c r="L258" i="7" s="1"/>
  <c r="H87" i="7"/>
  <c r="L87" i="7" s="1"/>
  <c r="H1147" i="7"/>
  <c r="L1147" i="7" s="1"/>
  <c r="H1148" i="7"/>
  <c r="L1148" i="7" s="1"/>
  <c r="H127" i="7"/>
  <c r="L127" i="7" s="1"/>
  <c r="H1149" i="7"/>
  <c r="L1149" i="7" s="1"/>
  <c r="H39" i="7"/>
  <c r="L39" i="7" s="1"/>
  <c r="H381" i="7"/>
  <c r="L381" i="7" s="1"/>
  <c r="H367" i="7"/>
  <c r="L367" i="7" s="1"/>
  <c r="H382" i="7"/>
  <c r="L382" i="7" s="1"/>
  <c r="H389" i="7"/>
  <c r="L389" i="7" s="1"/>
  <c r="H1150" i="7"/>
  <c r="L1150" i="7" s="1"/>
  <c r="H84" i="7"/>
  <c r="L84" i="7" s="1"/>
  <c r="H1151" i="7"/>
  <c r="L1151" i="7" s="1"/>
  <c r="H133" i="7"/>
  <c r="L133" i="7" s="1"/>
  <c r="H571" i="7"/>
  <c r="L571" i="7" s="1"/>
  <c r="H387" i="7"/>
  <c r="L387" i="7" s="1"/>
  <c r="H652" i="7"/>
  <c r="L652" i="7" s="1"/>
  <c r="H61" i="7"/>
  <c r="L61" i="7" s="1"/>
  <c r="H54" i="7"/>
  <c r="L54" i="7" s="1"/>
  <c r="H157" i="7"/>
  <c r="L157" i="7" s="1"/>
  <c r="H154" i="7"/>
  <c r="L154" i="7" s="1"/>
  <c r="H38" i="7"/>
  <c r="L38" i="7" s="1"/>
  <c r="H540" i="7"/>
  <c r="L540" i="7" s="1"/>
  <c r="H298" i="7"/>
  <c r="L298" i="7" s="1"/>
  <c r="H637" i="7"/>
  <c r="L637" i="7" s="1"/>
  <c r="H612" i="7"/>
  <c r="L612" i="7" s="1"/>
  <c r="H403" i="7"/>
  <c r="L403" i="7" s="1"/>
  <c r="H494" i="7"/>
  <c r="L494" i="7" s="1"/>
  <c r="H199" i="7"/>
  <c r="L199" i="7" s="1"/>
  <c r="H388" i="7"/>
  <c r="L388" i="7" s="1"/>
  <c r="H160" i="7"/>
  <c r="L160" i="7" s="1"/>
  <c r="H186" i="7"/>
  <c r="L186" i="7" s="1"/>
  <c r="H171" i="7"/>
  <c r="L171" i="7" s="1"/>
  <c r="H517" i="7"/>
  <c r="L517" i="7" s="1"/>
  <c r="H223" i="7"/>
  <c r="L223" i="7" s="1"/>
  <c r="H1152" i="7"/>
  <c r="L1152" i="7" s="1"/>
  <c r="H295" i="7"/>
  <c r="L295" i="7" s="1"/>
  <c r="H126" i="7"/>
  <c r="L126" i="7" s="1"/>
  <c r="H309" i="7"/>
  <c r="L309" i="7" s="1"/>
  <c r="H384" i="7"/>
  <c r="L384" i="7" s="1"/>
  <c r="H244" i="7"/>
  <c r="L244" i="7" s="1"/>
  <c r="H284" i="7"/>
  <c r="L284" i="7" s="1"/>
  <c r="H134" i="7"/>
  <c r="L134" i="7" s="1"/>
  <c r="H345" i="7"/>
  <c r="L345" i="7" s="1"/>
  <c r="H56" i="7"/>
  <c r="L56" i="7" s="1"/>
  <c r="H297" i="7"/>
  <c r="L297" i="7" s="1"/>
  <c r="H245" i="7"/>
  <c r="L245" i="7" s="1"/>
  <c r="H357" i="7"/>
  <c r="L357" i="7" s="1"/>
  <c r="H355" i="7"/>
  <c r="L355" i="7" s="1"/>
  <c r="H458" i="7"/>
  <c r="L458" i="7" s="1"/>
  <c r="H197" i="7"/>
  <c r="L197" i="7" s="1"/>
  <c r="H173" i="7"/>
  <c r="H170" i="7"/>
  <c r="H179" i="7"/>
  <c r="H116" i="7"/>
  <c r="L116" i="7" s="1"/>
  <c r="H77" i="7"/>
  <c r="L77" i="7" s="1"/>
  <c r="H187" i="7"/>
  <c r="L187" i="7" s="1"/>
  <c r="H110" i="7"/>
  <c r="L110" i="7" s="1"/>
  <c r="H317" i="7"/>
  <c r="L317" i="7" s="1"/>
  <c r="H451" i="7"/>
  <c r="L451" i="7" s="1"/>
  <c r="H352" i="7"/>
  <c r="L352" i="7" s="1"/>
  <c r="H194" i="7"/>
  <c r="L194" i="7" s="1"/>
  <c r="H232" i="7"/>
  <c r="L232" i="7" s="1"/>
  <c r="H59" i="7"/>
  <c r="L59" i="7" s="1"/>
  <c r="H153" i="7"/>
  <c r="L153" i="7" s="1"/>
  <c r="H191" i="7"/>
  <c r="L191" i="7" s="1"/>
  <c r="H277" i="7"/>
  <c r="L277" i="7" s="1"/>
  <c r="H239" i="7"/>
  <c r="L239" i="7" s="1"/>
  <c r="H53" i="7"/>
  <c r="L53" i="7" s="1"/>
  <c r="H189" i="7"/>
  <c r="L189" i="7" s="1"/>
  <c r="H372" i="7"/>
  <c r="L372" i="7" s="1"/>
  <c r="H362" i="7"/>
  <c r="L362" i="7" s="1"/>
  <c r="H260" i="7"/>
  <c r="L260" i="7" s="1"/>
  <c r="H339" i="7"/>
  <c r="L339" i="7" s="1"/>
  <c r="H1153" i="7"/>
  <c r="L1153" i="7" s="1"/>
  <c r="H167" i="7"/>
  <c r="L167" i="7" s="1"/>
  <c r="H196" i="7"/>
  <c r="L196" i="7" s="1"/>
  <c r="H51" i="7"/>
  <c r="L51" i="7" s="1"/>
  <c r="H148" i="7"/>
  <c r="L148" i="7" s="1"/>
  <c r="H230" i="7"/>
  <c r="L230" i="7" s="1"/>
  <c r="H253" i="7"/>
  <c r="L253" i="7" s="1"/>
  <c r="H10" i="7"/>
  <c r="L10" i="7" s="1"/>
  <c r="H42" i="7"/>
  <c r="L42" i="7" s="1"/>
  <c r="H492" i="7"/>
  <c r="L492" i="7" s="1"/>
  <c r="H1154" i="7"/>
  <c r="L1154" i="7" s="1"/>
  <c r="H249" i="7"/>
  <c r="L249" i="7" s="1"/>
  <c r="H152" i="7"/>
  <c r="L152" i="7" s="1"/>
  <c r="H279" i="7"/>
  <c r="L279" i="7" s="1"/>
  <c r="H293" i="7"/>
  <c r="L293" i="7" s="1"/>
  <c r="H483" i="7"/>
  <c r="L483" i="7" s="1"/>
  <c r="H340" i="7"/>
  <c r="L340" i="7" s="1"/>
  <c r="H27" i="7"/>
  <c r="L27" i="7" s="1"/>
  <c r="H227" i="7"/>
  <c r="L227" i="7" s="1"/>
  <c r="H373" i="7"/>
  <c r="L373" i="7" s="1"/>
  <c r="H20" i="7"/>
  <c r="L20" i="7" s="1"/>
  <c r="H6" i="7"/>
  <c r="L6" i="7" s="1"/>
  <c r="H313" i="7"/>
  <c r="L313" i="7" s="1"/>
  <c r="H323" i="7"/>
  <c r="L323" i="7" s="1"/>
  <c r="H164" i="7"/>
  <c r="L164" i="7" s="1"/>
  <c r="H282" i="7"/>
  <c r="L282" i="7" s="1"/>
  <c r="H338" i="7"/>
  <c r="L338" i="7" s="1"/>
  <c r="H212" i="7"/>
  <c r="L212" i="7" s="1"/>
  <c r="H1155" i="7"/>
  <c r="L1155" i="7" s="1"/>
  <c r="H67" i="7"/>
  <c r="L67" i="7" s="1"/>
  <c r="H214" i="7"/>
  <c r="L214" i="7" s="1"/>
  <c r="H374" i="7"/>
  <c r="L374" i="7" s="1"/>
  <c r="H64" i="7"/>
  <c r="L64" i="7" s="1"/>
  <c r="H182" i="7"/>
  <c r="L182" i="7" s="1"/>
  <c r="H236" i="7"/>
  <c r="L236" i="7" s="1"/>
  <c r="H97" i="7"/>
  <c r="L97" i="7" s="1"/>
  <c r="H63" i="7"/>
  <c r="L63" i="7" s="1"/>
  <c r="H94" i="7"/>
  <c r="L94" i="7" s="1"/>
  <c r="H33" i="7"/>
  <c r="L33" i="7" s="1"/>
  <c r="H88" i="7"/>
  <c r="L88" i="7" s="1"/>
  <c r="H58" i="7"/>
  <c r="L58" i="7" s="1"/>
  <c r="H149" i="7"/>
  <c r="L149" i="7" s="1"/>
  <c r="H75" i="7"/>
  <c r="L75" i="7" s="1"/>
  <c r="H101" i="7"/>
  <c r="L101" i="7" s="1"/>
  <c r="H1156" i="7"/>
  <c r="H132" i="7"/>
  <c r="L132" i="7" s="1"/>
  <c r="H156" i="7"/>
  <c r="L156" i="7" s="1"/>
  <c r="H57" i="7"/>
  <c r="L57" i="7" s="1"/>
  <c r="H269" i="7"/>
  <c r="L269" i="7" s="1"/>
  <c r="H248" i="7"/>
  <c r="L248" i="7" s="1"/>
  <c r="H262" i="7"/>
  <c r="L262" i="7" s="1"/>
  <c r="H266" i="7"/>
  <c r="L266" i="7" s="1"/>
  <c r="H55" i="7"/>
  <c r="L55" i="7" s="1"/>
  <c r="H399" i="7"/>
  <c r="L399" i="7" s="1"/>
  <c r="H647" i="7"/>
  <c r="L647" i="7" s="1"/>
  <c r="H144" i="7"/>
  <c r="L144" i="7" s="1"/>
  <c r="H109" i="7"/>
  <c r="L109" i="7" s="1"/>
  <c r="H122" i="7"/>
  <c r="L122" i="7" s="1"/>
  <c r="H237" i="7"/>
  <c r="L237" i="7" s="1"/>
  <c r="H222" i="7"/>
  <c r="L222" i="7" s="1"/>
  <c r="H273" i="7"/>
  <c r="L273" i="7" s="1"/>
  <c r="H274" i="7"/>
  <c r="L274" i="7" s="1"/>
  <c r="H296" i="7"/>
  <c r="L296" i="7" s="1"/>
  <c r="H386" i="7"/>
  <c r="L386" i="7" s="1"/>
  <c r="H394" i="7"/>
  <c r="L394" i="7" s="1"/>
  <c r="H425" i="7"/>
  <c r="L425" i="7" s="1"/>
  <c r="H479" i="7"/>
  <c r="L479" i="7" s="1"/>
  <c r="H588" i="7"/>
  <c r="L588" i="7" s="1"/>
  <c r="H648" i="7"/>
  <c r="L648" i="7" s="1"/>
  <c r="H649" i="7"/>
  <c r="L649" i="7" s="1"/>
  <c r="G74" i="7"/>
  <c r="K74" i="7" s="1"/>
  <c r="G144" i="7"/>
  <c r="K144" i="7" s="1"/>
  <c r="G109" i="7"/>
  <c r="K109" i="7" s="1"/>
  <c r="G122" i="7"/>
  <c r="K122" i="7" s="1"/>
  <c r="G237" i="7"/>
  <c r="K237" i="7" s="1"/>
  <c r="G222" i="7"/>
  <c r="K222" i="7" s="1"/>
  <c r="G273" i="7"/>
  <c r="K273" i="7" s="1"/>
  <c r="G274" i="7"/>
  <c r="K274" i="7" s="1"/>
  <c r="G296" i="7"/>
  <c r="K296" i="7" s="1"/>
  <c r="G386" i="7"/>
  <c r="K386" i="7" s="1"/>
  <c r="G394" i="7"/>
  <c r="K394" i="7" s="1"/>
  <c r="G425" i="7"/>
  <c r="K425" i="7" s="1"/>
  <c r="G479" i="7"/>
  <c r="K479" i="7" s="1"/>
  <c r="G588" i="7"/>
  <c r="K588" i="7" s="1"/>
  <c r="G648" i="7"/>
  <c r="K648" i="7" s="1"/>
  <c r="G649" i="7"/>
  <c r="K649" i="7" s="1"/>
  <c r="G650" i="7"/>
  <c r="K650" i="7" s="1"/>
  <c r="M1157" i="7" l="1"/>
  <c r="M74" i="7"/>
  <c r="M650" i="7"/>
  <c r="M394" i="7"/>
  <c r="M109" i="7"/>
  <c r="M274" i="7"/>
  <c r="M122" i="7"/>
  <c r="M296" i="7"/>
  <c r="M649" i="7"/>
  <c r="M648" i="7"/>
  <c r="M237" i="7"/>
  <c r="M144" i="7"/>
  <c r="M479" i="7"/>
  <c r="M588" i="7"/>
  <c r="M425" i="7"/>
  <c r="M386" i="7"/>
  <c r="M222" i="7"/>
  <c r="M273" i="7"/>
  <c r="I1157" i="7"/>
  <c r="I296" i="7"/>
  <c r="I144" i="7"/>
  <c r="I386" i="7"/>
  <c r="I109" i="7"/>
  <c r="I273" i="7"/>
  <c r="I222" i="7"/>
  <c r="I237" i="7"/>
  <c r="I122" i="7"/>
  <c r="I394" i="7"/>
  <c r="I588" i="7"/>
  <c r="I479" i="7"/>
  <c r="I425" i="7"/>
  <c r="I650" i="7"/>
  <c r="I649" i="7"/>
  <c r="I274" i="7"/>
  <c r="I74" i="7"/>
  <c r="I648" i="7"/>
  <c r="M1156" i="7" l="1"/>
  <c r="U5614" i="6"/>
  <c r="U5615" i="6"/>
  <c r="U5616" i="6"/>
  <c r="U5617" i="6"/>
  <c r="U5618" i="6"/>
  <c r="U5619" i="6"/>
  <c r="U5620" i="6"/>
  <c r="U5621" i="6"/>
  <c r="U5622" i="6"/>
  <c r="U5623" i="6"/>
  <c r="U5624" i="6"/>
  <c r="U5625" i="6"/>
  <c r="U5626" i="6"/>
  <c r="U5627" i="6"/>
  <c r="U5628" i="6"/>
  <c r="U5629" i="6"/>
  <c r="U5630" i="6"/>
  <c r="U5631" i="6"/>
  <c r="U5632" i="6"/>
  <c r="U5633" i="6"/>
  <c r="U5634" i="6"/>
  <c r="U5635" i="6"/>
  <c r="U5636" i="6"/>
  <c r="U5637" i="6"/>
  <c r="U5638" i="6"/>
  <c r="U5639" i="6"/>
  <c r="U5640" i="6"/>
  <c r="U5641" i="6"/>
  <c r="U5642" i="6"/>
  <c r="U5643" i="6"/>
  <c r="U5644" i="6"/>
  <c r="U5645" i="6"/>
  <c r="U5646" i="6"/>
  <c r="U5647" i="6"/>
  <c r="U5648" i="6"/>
  <c r="U5649" i="6"/>
  <c r="U5650" i="6"/>
  <c r="U5651" i="6"/>
  <c r="U5652" i="6"/>
  <c r="U5653" i="6"/>
  <c r="U5654" i="6"/>
  <c r="U5655" i="6"/>
  <c r="U5656" i="6"/>
  <c r="U5657" i="6"/>
  <c r="U5658" i="6"/>
  <c r="U5659" i="6"/>
  <c r="U5660" i="6"/>
  <c r="U5661" i="6"/>
  <c r="U5662" i="6"/>
  <c r="U5663" i="6"/>
  <c r="U5664" i="6"/>
  <c r="U5665" i="6"/>
  <c r="U5666" i="6"/>
  <c r="U5667" i="6"/>
  <c r="U5668" i="6"/>
  <c r="U5669" i="6"/>
  <c r="U5670" i="6"/>
  <c r="U5671" i="6"/>
  <c r="U5672" i="6"/>
  <c r="U5673" i="6"/>
  <c r="U5674" i="6"/>
  <c r="U5675" i="6"/>
  <c r="U5676" i="6"/>
  <c r="U5677" i="6"/>
  <c r="U5678" i="6"/>
  <c r="U5679" i="6"/>
  <c r="U5680" i="6"/>
  <c r="U5613" i="6"/>
  <c r="U5612" i="6"/>
  <c r="O2276" i="5"/>
  <c r="O2275" i="5"/>
  <c r="O2274" i="5"/>
  <c r="O2273" i="5"/>
  <c r="O2272" i="5"/>
  <c r="U5611" i="6"/>
  <c r="U5610" i="6"/>
  <c r="O2270" i="5"/>
  <c r="O2271" i="5"/>
  <c r="O2245" i="5"/>
  <c r="O2246" i="5"/>
  <c r="O2247" i="5"/>
  <c r="O2248" i="5"/>
  <c r="O2249" i="5"/>
  <c r="O2250" i="5"/>
  <c r="O2251" i="5"/>
  <c r="O2252" i="5"/>
  <c r="O2253" i="5"/>
  <c r="O2254" i="5"/>
  <c r="O2255" i="5"/>
  <c r="O2256" i="5"/>
  <c r="O2257" i="5"/>
  <c r="O2258" i="5"/>
  <c r="O2259" i="5"/>
  <c r="O2260" i="5"/>
  <c r="O2261" i="5"/>
  <c r="O2262" i="5"/>
  <c r="O2263" i="5"/>
  <c r="O2264" i="5"/>
  <c r="O2265" i="5"/>
  <c r="O2266" i="5"/>
  <c r="O2267" i="5"/>
  <c r="O2268" i="5"/>
  <c r="O2269" i="5"/>
  <c r="O2244" i="5"/>
  <c r="O2243" i="5"/>
  <c r="U5512" i="6"/>
  <c r="U5513" i="6"/>
  <c r="U5514" i="6"/>
  <c r="U5515" i="6"/>
  <c r="U5516" i="6"/>
  <c r="U5517" i="6"/>
  <c r="U5518" i="6"/>
  <c r="U5519" i="6"/>
  <c r="U5520" i="6"/>
  <c r="U5521" i="6"/>
  <c r="U5522" i="6"/>
  <c r="U5523" i="6"/>
  <c r="U5524" i="6"/>
  <c r="U5525" i="6"/>
  <c r="U5526" i="6"/>
  <c r="U5527" i="6"/>
  <c r="U5528" i="6"/>
  <c r="U5529" i="6"/>
  <c r="U5530" i="6"/>
  <c r="U5531" i="6"/>
  <c r="U5532" i="6"/>
  <c r="U5533" i="6"/>
  <c r="U5534" i="6"/>
  <c r="U5535" i="6"/>
  <c r="U5536" i="6"/>
  <c r="U5537" i="6"/>
  <c r="U5538" i="6"/>
  <c r="U5539" i="6"/>
  <c r="U5540" i="6"/>
  <c r="U5541" i="6"/>
  <c r="U5542" i="6"/>
  <c r="U5543" i="6"/>
  <c r="U5544" i="6"/>
  <c r="U5545" i="6"/>
  <c r="U5546" i="6"/>
  <c r="U5547" i="6"/>
  <c r="U5548" i="6"/>
  <c r="U5549" i="6"/>
  <c r="U5550" i="6"/>
  <c r="U5551" i="6"/>
  <c r="U5552" i="6"/>
  <c r="U5553" i="6"/>
  <c r="U5554" i="6"/>
  <c r="U5555" i="6"/>
  <c r="U5556" i="6"/>
  <c r="U5557" i="6"/>
  <c r="U5558" i="6"/>
  <c r="U5559" i="6"/>
  <c r="U5560" i="6"/>
  <c r="U5561" i="6"/>
  <c r="U5562" i="6"/>
  <c r="U5563" i="6"/>
  <c r="U5564" i="6"/>
  <c r="U5565" i="6"/>
  <c r="U5566" i="6"/>
  <c r="U5567" i="6"/>
  <c r="U5568" i="6"/>
  <c r="U5569" i="6"/>
  <c r="U5570" i="6"/>
  <c r="U5571" i="6"/>
  <c r="U5572" i="6"/>
  <c r="U5573" i="6"/>
  <c r="U5574" i="6"/>
  <c r="U5575" i="6"/>
  <c r="U5576" i="6"/>
  <c r="U5577" i="6"/>
  <c r="U5578" i="6"/>
  <c r="U5579" i="6"/>
  <c r="U5580" i="6"/>
  <c r="U5581" i="6"/>
  <c r="U5582" i="6"/>
  <c r="U5583" i="6"/>
  <c r="U5584" i="6"/>
  <c r="U5585" i="6"/>
  <c r="U5586" i="6"/>
  <c r="U5587" i="6"/>
  <c r="U5588" i="6"/>
  <c r="U5589" i="6"/>
  <c r="U5590" i="6"/>
  <c r="U5591" i="6"/>
  <c r="U5592" i="6"/>
  <c r="U5593" i="6"/>
  <c r="U5594" i="6"/>
  <c r="U5595" i="6"/>
  <c r="U5596" i="6"/>
  <c r="U5597" i="6"/>
  <c r="U5598" i="6"/>
  <c r="U5599" i="6"/>
  <c r="U5600" i="6"/>
  <c r="U5601" i="6"/>
  <c r="U5602" i="6"/>
  <c r="U5603" i="6"/>
  <c r="U5604" i="6"/>
  <c r="U5605" i="6"/>
  <c r="U5606" i="6"/>
  <c r="U5607" i="6"/>
  <c r="U5608" i="6"/>
  <c r="U5609" i="6"/>
  <c r="P29" i="11"/>
  <c r="P43" i="11"/>
  <c r="P44" i="11"/>
  <c r="P45" i="11"/>
  <c r="P46" i="11"/>
  <c r="P47" i="11"/>
  <c r="P48" i="11"/>
  <c r="P49" i="11"/>
  <c r="P50" i="11"/>
  <c r="P51" i="11"/>
  <c r="P52" i="11"/>
  <c r="P53" i="11"/>
  <c r="P42" i="11"/>
  <c r="P41" i="11"/>
  <c r="P40" i="11"/>
  <c r="U5471" i="6"/>
  <c r="U5472" i="6"/>
  <c r="U5473" i="6"/>
  <c r="U5474" i="6"/>
  <c r="U5475" i="6"/>
  <c r="U5476" i="6"/>
  <c r="U5477" i="6"/>
  <c r="U5478" i="6"/>
  <c r="U5479" i="6"/>
  <c r="U5480" i="6"/>
  <c r="U5481" i="6"/>
  <c r="U5482" i="6"/>
  <c r="U5483" i="6"/>
  <c r="U5484" i="6"/>
  <c r="U5485" i="6"/>
  <c r="U5486" i="6"/>
  <c r="U5487" i="6"/>
  <c r="U5488" i="6"/>
  <c r="U5489" i="6"/>
  <c r="U5490" i="6"/>
  <c r="U5491" i="6"/>
  <c r="U5492" i="6"/>
  <c r="U5493" i="6"/>
  <c r="U5494" i="6"/>
  <c r="U5495" i="6"/>
  <c r="U5496" i="6"/>
  <c r="U5497" i="6"/>
  <c r="U5498" i="6"/>
  <c r="U5499" i="6"/>
  <c r="U5500" i="6"/>
  <c r="U5501" i="6"/>
  <c r="U5502" i="6"/>
  <c r="U5503" i="6"/>
  <c r="U5504" i="6"/>
  <c r="U5505" i="6"/>
  <c r="U5506" i="6"/>
  <c r="U5507" i="6"/>
  <c r="U5508" i="6"/>
  <c r="U5509" i="6"/>
  <c r="U5510" i="6"/>
  <c r="U5511" i="6"/>
  <c r="G647" i="7" l="1"/>
  <c r="I647" i="7" s="1"/>
  <c r="U5464" i="6"/>
  <c r="U5465" i="6"/>
  <c r="U5466" i="6"/>
  <c r="U5467" i="6"/>
  <c r="U5468" i="6"/>
  <c r="U5469" i="6"/>
  <c r="U5470" i="6"/>
  <c r="P39" i="11"/>
  <c r="O2212" i="5"/>
  <c r="O2213" i="5"/>
  <c r="O2214" i="5"/>
  <c r="O2215" i="5"/>
  <c r="O2216" i="5"/>
  <c r="O2217" i="5"/>
  <c r="O2218" i="5"/>
  <c r="O2219" i="5"/>
  <c r="O2220" i="5"/>
  <c r="O2221" i="5"/>
  <c r="O2222" i="5"/>
  <c r="O2223" i="5"/>
  <c r="O2224" i="5"/>
  <c r="O2225" i="5"/>
  <c r="O2226" i="5"/>
  <c r="O2227" i="5"/>
  <c r="O2228" i="5"/>
  <c r="O2229" i="5"/>
  <c r="O2230" i="5"/>
  <c r="O2231" i="5"/>
  <c r="O2232" i="5"/>
  <c r="O2233" i="5"/>
  <c r="O2234" i="5"/>
  <c r="O2235" i="5"/>
  <c r="O2236" i="5"/>
  <c r="O2237" i="5"/>
  <c r="O2238" i="5"/>
  <c r="O2239" i="5"/>
  <c r="O2240" i="5"/>
  <c r="O2241" i="5"/>
  <c r="O2242" i="5"/>
  <c r="U5457" i="6"/>
  <c r="U5458" i="6"/>
  <c r="U5459" i="6"/>
  <c r="U5460" i="6"/>
  <c r="U5461" i="6"/>
  <c r="U5462" i="6"/>
  <c r="U5463" i="6"/>
  <c r="K647" i="7" l="1"/>
  <c r="M647" i="7" s="1"/>
  <c r="G399" i="7"/>
  <c r="K399" i="7" s="1"/>
  <c r="G269" i="7"/>
  <c r="K269" i="7" s="1"/>
  <c r="G248" i="7"/>
  <c r="K248" i="7" s="1"/>
  <c r="G262" i="7"/>
  <c r="K262" i="7" s="1"/>
  <c r="G266" i="7"/>
  <c r="K266" i="7" s="1"/>
  <c r="G55" i="7"/>
  <c r="K55" i="7" s="1"/>
  <c r="U5259" i="6"/>
  <c r="U5260" i="6"/>
  <c r="U5261" i="6"/>
  <c r="U5262" i="6"/>
  <c r="U5263" i="6"/>
  <c r="U5264" i="6"/>
  <c r="U5265" i="6"/>
  <c r="U5266" i="6"/>
  <c r="U5267" i="6"/>
  <c r="U5268" i="6"/>
  <c r="U5269" i="6"/>
  <c r="U5270" i="6"/>
  <c r="U5271" i="6"/>
  <c r="U5272" i="6"/>
  <c r="U5273" i="6"/>
  <c r="U5274" i="6"/>
  <c r="U5275" i="6"/>
  <c r="U5276" i="6"/>
  <c r="U5277" i="6"/>
  <c r="U5278" i="6"/>
  <c r="U5279" i="6"/>
  <c r="U5280" i="6"/>
  <c r="U5281" i="6"/>
  <c r="U5282" i="6"/>
  <c r="U5283" i="6"/>
  <c r="U5284" i="6"/>
  <c r="U5285" i="6"/>
  <c r="U5286" i="6"/>
  <c r="U5287" i="6"/>
  <c r="U5288" i="6"/>
  <c r="U5289" i="6"/>
  <c r="U5290" i="6"/>
  <c r="U5291" i="6"/>
  <c r="U5292" i="6"/>
  <c r="U5293" i="6"/>
  <c r="U5294" i="6"/>
  <c r="U5295" i="6"/>
  <c r="U5296" i="6"/>
  <c r="U5297" i="6"/>
  <c r="U5298" i="6"/>
  <c r="U5299" i="6"/>
  <c r="U5300" i="6"/>
  <c r="U5301" i="6"/>
  <c r="U5302" i="6"/>
  <c r="U5303" i="6"/>
  <c r="U5304" i="6"/>
  <c r="U5305" i="6"/>
  <c r="U5306" i="6"/>
  <c r="U5307" i="6"/>
  <c r="U5308" i="6"/>
  <c r="U5309" i="6"/>
  <c r="U5310" i="6"/>
  <c r="U5311" i="6"/>
  <c r="U5312" i="6"/>
  <c r="U5313" i="6"/>
  <c r="U5314" i="6"/>
  <c r="U5315" i="6"/>
  <c r="U5316" i="6"/>
  <c r="U5317" i="6"/>
  <c r="U5318" i="6"/>
  <c r="U5319" i="6"/>
  <c r="U5320" i="6"/>
  <c r="U5321" i="6"/>
  <c r="U5322" i="6"/>
  <c r="U5323" i="6"/>
  <c r="U5324" i="6"/>
  <c r="U5325" i="6"/>
  <c r="U5326" i="6"/>
  <c r="U5327" i="6"/>
  <c r="U5328" i="6"/>
  <c r="U5329" i="6"/>
  <c r="U5330" i="6"/>
  <c r="U5331" i="6"/>
  <c r="U5332" i="6"/>
  <c r="U5333" i="6"/>
  <c r="U5334" i="6"/>
  <c r="U5335" i="6"/>
  <c r="U5336" i="6"/>
  <c r="U5337" i="6"/>
  <c r="U5338" i="6"/>
  <c r="U5339" i="6"/>
  <c r="U5340" i="6"/>
  <c r="U5341" i="6"/>
  <c r="U5342" i="6"/>
  <c r="U5343" i="6"/>
  <c r="U5344" i="6"/>
  <c r="U5345" i="6"/>
  <c r="U5346" i="6"/>
  <c r="U5347" i="6"/>
  <c r="U5348" i="6"/>
  <c r="U5349" i="6"/>
  <c r="U5350" i="6"/>
  <c r="U5351" i="6"/>
  <c r="U5352" i="6"/>
  <c r="U5353" i="6"/>
  <c r="U5354" i="6"/>
  <c r="U5355" i="6"/>
  <c r="U5356" i="6"/>
  <c r="U5357" i="6"/>
  <c r="U5358" i="6"/>
  <c r="U5359" i="6"/>
  <c r="U5360" i="6"/>
  <c r="U5361" i="6"/>
  <c r="U5362" i="6"/>
  <c r="U5363" i="6"/>
  <c r="U5364" i="6"/>
  <c r="U5365" i="6"/>
  <c r="U5366" i="6"/>
  <c r="U5367" i="6"/>
  <c r="U5368" i="6"/>
  <c r="U5369" i="6"/>
  <c r="U5370" i="6"/>
  <c r="U5371" i="6"/>
  <c r="U5372" i="6"/>
  <c r="U5373" i="6"/>
  <c r="U5374" i="6"/>
  <c r="U5375" i="6"/>
  <c r="U5376" i="6"/>
  <c r="U5377" i="6"/>
  <c r="U5378" i="6"/>
  <c r="U5379" i="6"/>
  <c r="U5380" i="6"/>
  <c r="U5381" i="6"/>
  <c r="U5382" i="6"/>
  <c r="U5383" i="6"/>
  <c r="U5384" i="6"/>
  <c r="U5385" i="6"/>
  <c r="U5386" i="6"/>
  <c r="U5387" i="6"/>
  <c r="U5388" i="6"/>
  <c r="U5389" i="6"/>
  <c r="U5390" i="6"/>
  <c r="U5391" i="6"/>
  <c r="U5392" i="6"/>
  <c r="U5393" i="6"/>
  <c r="U5394" i="6"/>
  <c r="U5395" i="6"/>
  <c r="U5396" i="6"/>
  <c r="U5397" i="6"/>
  <c r="U5398" i="6"/>
  <c r="U5399" i="6"/>
  <c r="U5400" i="6"/>
  <c r="U5401" i="6"/>
  <c r="U5402" i="6"/>
  <c r="U5403" i="6"/>
  <c r="U5404" i="6"/>
  <c r="U5405" i="6"/>
  <c r="U5406" i="6"/>
  <c r="U5407" i="6"/>
  <c r="U5408" i="6"/>
  <c r="U5409" i="6"/>
  <c r="U5410" i="6"/>
  <c r="U5411" i="6"/>
  <c r="U5412" i="6"/>
  <c r="U5413" i="6"/>
  <c r="U5414" i="6"/>
  <c r="U5415" i="6"/>
  <c r="U5416" i="6"/>
  <c r="U5417" i="6"/>
  <c r="U5418" i="6"/>
  <c r="U5419" i="6"/>
  <c r="U5420" i="6"/>
  <c r="U5421" i="6"/>
  <c r="U5422" i="6"/>
  <c r="U5423" i="6"/>
  <c r="U5424" i="6"/>
  <c r="U5425" i="6"/>
  <c r="U5426" i="6"/>
  <c r="U5427" i="6"/>
  <c r="U5428" i="6"/>
  <c r="U5429" i="6"/>
  <c r="U5430" i="6"/>
  <c r="U5431" i="6"/>
  <c r="U5432" i="6"/>
  <c r="U5433" i="6"/>
  <c r="U5434" i="6"/>
  <c r="U5435" i="6"/>
  <c r="U5436" i="6"/>
  <c r="U5437" i="6"/>
  <c r="U5438" i="6"/>
  <c r="U5439" i="6"/>
  <c r="U5440" i="6"/>
  <c r="U5441" i="6"/>
  <c r="U5442" i="6"/>
  <c r="U5443" i="6"/>
  <c r="U5444" i="6"/>
  <c r="U5445" i="6"/>
  <c r="U5446" i="6"/>
  <c r="U5447" i="6"/>
  <c r="U5448" i="6"/>
  <c r="U5449" i="6"/>
  <c r="U5450" i="6"/>
  <c r="U5451" i="6"/>
  <c r="U5452" i="6"/>
  <c r="U5453" i="6"/>
  <c r="U5454" i="6"/>
  <c r="U5455" i="6"/>
  <c r="U5456" i="6"/>
  <c r="O2198" i="5"/>
  <c r="O2199" i="5"/>
  <c r="O2200" i="5"/>
  <c r="O2201" i="5"/>
  <c r="O2202" i="5"/>
  <c r="O2203" i="5"/>
  <c r="O2204" i="5"/>
  <c r="O2205" i="5"/>
  <c r="O2206" i="5"/>
  <c r="O2207" i="5"/>
  <c r="O2208" i="5"/>
  <c r="O2209" i="5"/>
  <c r="O2210" i="5"/>
  <c r="O2211" i="5"/>
  <c r="P38" i="11"/>
  <c r="P37" i="11"/>
  <c r="P36" i="11"/>
  <c r="U5144" i="6"/>
  <c r="U5145" i="6"/>
  <c r="U5146" i="6"/>
  <c r="U5147" i="6"/>
  <c r="U5148" i="6"/>
  <c r="U5149" i="6"/>
  <c r="U5150" i="6"/>
  <c r="U5151" i="6"/>
  <c r="U5152" i="6"/>
  <c r="U5153" i="6"/>
  <c r="U5154" i="6"/>
  <c r="U5155" i="6"/>
  <c r="U5156" i="6"/>
  <c r="U5157" i="6"/>
  <c r="U5158" i="6"/>
  <c r="U5159" i="6"/>
  <c r="U5160" i="6"/>
  <c r="U5161" i="6"/>
  <c r="U5162" i="6"/>
  <c r="U5163" i="6"/>
  <c r="U5164" i="6"/>
  <c r="U5165" i="6"/>
  <c r="U5166" i="6"/>
  <c r="U5167" i="6"/>
  <c r="U5168" i="6"/>
  <c r="U5169" i="6"/>
  <c r="U5170" i="6"/>
  <c r="U5171" i="6"/>
  <c r="U5172" i="6"/>
  <c r="U5173" i="6"/>
  <c r="U5174" i="6"/>
  <c r="U5175" i="6"/>
  <c r="U5176" i="6"/>
  <c r="U5177" i="6"/>
  <c r="U5178" i="6"/>
  <c r="U5179" i="6"/>
  <c r="U5180" i="6"/>
  <c r="U5181" i="6"/>
  <c r="U5182" i="6"/>
  <c r="U5183" i="6"/>
  <c r="U5184" i="6"/>
  <c r="U5185" i="6"/>
  <c r="U5186" i="6"/>
  <c r="U5187" i="6"/>
  <c r="U5188" i="6"/>
  <c r="U5189" i="6"/>
  <c r="U5190" i="6"/>
  <c r="U5191" i="6"/>
  <c r="U5192" i="6"/>
  <c r="U5193" i="6"/>
  <c r="U5194" i="6"/>
  <c r="U5195" i="6"/>
  <c r="U5196" i="6"/>
  <c r="U5197" i="6"/>
  <c r="U5198" i="6"/>
  <c r="U5199" i="6"/>
  <c r="U5200" i="6"/>
  <c r="U5201" i="6"/>
  <c r="U5202" i="6"/>
  <c r="U5203" i="6"/>
  <c r="U5204" i="6"/>
  <c r="U5205" i="6"/>
  <c r="U5206" i="6"/>
  <c r="U5207" i="6"/>
  <c r="U5208" i="6"/>
  <c r="U5209" i="6"/>
  <c r="U5210" i="6"/>
  <c r="U5211" i="6"/>
  <c r="U5212" i="6"/>
  <c r="U5213" i="6"/>
  <c r="U5214" i="6"/>
  <c r="U5215" i="6"/>
  <c r="U5216" i="6"/>
  <c r="U5217" i="6"/>
  <c r="U5218" i="6"/>
  <c r="U5219" i="6"/>
  <c r="U5220" i="6"/>
  <c r="U5221" i="6"/>
  <c r="U5222" i="6"/>
  <c r="U5223" i="6"/>
  <c r="U5224" i="6"/>
  <c r="U5225" i="6"/>
  <c r="U5226" i="6"/>
  <c r="U5227" i="6"/>
  <c r="U5228" i="6"/>
  <c r="U5229" i="6"/>
  <c r="U5230" i="6"/>
  <c r="U5231" i="6"/>
  <c r="U5232" i="6"/>
  <c r="U5233" i="6"/>
  <c r="U5234" i="6"/>
  <c r="U5235" i="6"/>
  <c r="U5236" i="6"/>
  <c r="U5237" i="6"/>
  <c r="U5238" i="6"/>
  <c r="U5239" i="6"/>
  <c r="U5240" i="6"/>
  <c r="U5241" i="6"/>
  <c r="U5242" i="6"/>
  <c r="U5243" i="6"/>
  <c r="U5244" i="6"/>
  <c r="U5245" i="6"/>
  <c r="U5246" i="6"/>
  <c r="U5247" i="6"/>
  <c r="U5248" i="6"/>
  <c r="U5249" i="6"/>
  <c r="U5250" i="6"/>
  <c r="U5251" i="6"/>
  <c r="U5252" i="6"/>
  <c r="U5253" i="6"/>
  <c r="U5254" i="6"/>
  <c r="U5255" i="6"/>
  <c r="U5256" i="6"/>
  <c r="U5257" i="6"/>
  <c r="U5258" i="6"/>
  <c r="M266" i="7" l="1"/>
  <c r="M262" i="7"/>
  <c r="M399" i="7"/>
  <c r="M55" i="7"/>
  <c r="M248" i="7"/>
  <c r="M269" i="7"/>
  <c r="I399" i="7"/>
  <c r="I55" i="7"/>
  <c r="I248" i="7"/>
  <c r="I266" i="7"/>
  <c r="I269" i="7"/>
  <c r="I262" i="7"/>
  <c r="O2167" i="5"/>
  <c r="O2168" i="5"/>
  <c r="O2169" i="5"/>
  <c r="O2170" i="5"/>
  <c r="O2171" i="5"/>
  <c r="O2172" i="5"/>
  <c r="O2173" i="5"/>
  <c r="O2174" i="5"/>
  <c r="O2175" i="5"/>
  <c r="O2176" i="5"/>
  <c r="O2177" i="5"/>
  <c r="O2178" i="5"/>
  <c r="O2179" i="5"/>
  <c r="O2180" i="5"/>
  <c r="O2181" i="5"/>
  <c r="O2182" i="5"/>
  <c r="O2183" i="5"/>
  <c r="O2184" i="5"/>
  <c r="O2185" i="5"/>
  <c r="O2186" i="5"/>
  <c r="O2187" i="5"/>
  <c r="O2188" i="5"/>
  <c r="O2189" i="5"/>
  <c r="O2190" i="5"/>
  <c r="O2191" i="5"/>
  <c r="O2192" i="5"/>
  <c r="O2193" i="5"/>
  <c r="O2194" i="5"/>
  <c r="O2195" i="5"/>
  <c r="O2196" i="5"/>
  <c r="O2197" i="5"/>
  <c r="O2166" i="5"/>
  <c r="G57" i="7"/>
  <c r="K57" i="7" s="1"/>
  <c r="G156" i="7"/>
  <c r="K156" i="7" s="1"/>
  <c r="G132" i="7"/>
  <c r="K132" i="7" s="1"/>
  <c r="G1156" i="7"/>
  <c r="U5124" i="6"/>
  <c r="G101" i="7"/>
  <c r="G33" i="7"/>
  <c r="G88" i="7"/>
  <c r="G58" i="7"/>
  <c r="G149" i="7"/>
  <c r="G75" i="7"/>
  <c r="G97" i="7"/>
  <c r="G63" i="7"/>
  <c r="G94" i="7"/>
  <c r="G236" i="7"/>
  <c r="G182" i="7"/>
  <c r="O2165" i="5"/>
  <c r="O2164" i="5"/>
  <c r="O2163" i="5"/>
  <c r="O2162" i="5"/>
  <c r="O2161" i="5"/>
  <c r="O2160" i="5"/>
  <c r="O2159" i="5"/>
  <c r="O2158" i="5"/>
  <c r="O2157" i="5"/>
  <c r="O2156" i="5"/>
  <c r="O2155" i="5"/>
  <c r="O2154" i="5"/>
  <c r="O2153" i="5"/>
  <c r="O2152" i="5"/>
  <c r="O2151" i="5"/>
  <c r="O2150" i="5"/>
  <c r="O2149" i="5"/>
  <c r="O2148" i="5"/>
  <c r="O2147" i="5"/>
  <c r="O2146" i="5"/>
  <c r="O2145" i="5"/>
  <c r="O2144" i="5"/>
  <c r="O2143" i="5"/>
  <c r="M57" i="7" l="1"/>
  <c r="M132" i="7"/>
  <c r="M156" i="7"/>
  <c r="I236" i="7"/>
  <c r="I182" i="7"/>
  <c r="I75" i="7"/>
  <c r="I88" i="7"/>
  <c r="I58" i="7"/>
  <c r="I1156" i="7"/>
  <c r="I33" i="7"/>
  <c r="I132" i="7"/>
  <c r="I94" i="7"/>
  <c r="I156" i="7"/>
  <c r="I57" i="7"/>
  <c r="I97" i="7"/>
  <c r="I149" i="7"/>
  <c r="I63" i="7"/>
  <c r="I101" i="7"/>
  <c r="K63" i="7"/>
  <c r="M63" i="7" s="1"/>
  <c r="K75" i="7"/>
  <c r="M75" i="7" s="1"/>
  <c r="K236" i="7"/>
  <c r="M236" i="7" s="1"/>
  <c r="K149" i="7"/>
  <c r="M149" i="7" s="1"/>
  <c r="K182" i="7"/>
  <c r="M182" i="7" s="1"/>
  <c r="K58" i="7"/>
  <c r="M58" i="7" s="1"/>
  <c r="K101" i="7"/>
  <c r="M101" i="7" s="1"/>
  <c r="K97" i="7"/>
  <c r="M97" i="7" s="1"/>
  <c r="K88" i="7"/>
  <c r="M88" i="7" s="1"/>
  <c r="K33" i="7"/>
  <c r="M33" i="7" s="1"/>
  <c r="K94" i="7"/>
  <c r="M94" i="7" s="1"/>
  <c r="U5038" i="6" l="1"/>
  <c r="U5039" i="6"/>
  <c r="U5040" i="6"/>
  <c r="U5041" i="6"/>
  <c r="U5042" i="6"/>
  <c r="U5043" i="6"/>
  <c r="U5044" i="6"/>
  <c r="U5045" i="6"/>
  <c r="U5046" i="6"/>
  <c r="U5047" i="6"/>
  <c r="U5048" i="6"/>
  <c r="U5049" i="6"/>
  <c r="U5050" i="6"/>
  <c r="U5051" i="6"/>
  <c r="U5052" i="6"/>
  <c r="U5053" i="6"/>
  <c r="U5054" i="6"/>
  <c r="U5055" i="6"/>
  <c r="U5056" i="6"/>
  <c r="U5057" i="6"/>
  <c r="U5058" i="6"/>
  <c r="U5059" i="6"/>
  <c r="U5060" i="6"/>
  <c r="U5061" i="6"/>
  <c r="U5062" i="6"/>
  <c r="U5063" i="6"/>
  <c r="U5064" i="6"/>
  <c r="U5065" i="6"/>
  <c r="U5066" i="6"/>
  <c r="U5067" i="6"/>
  <c r="U5068" i="6"/>
  <c r="U5069" i="6"/>
  <c r="U5070" i="6"/>
  <c r="U5071" i="6"/>
  <c r="U5072" i="6"/>
  <c r="U5073" i="6"/>
  <c r="U5074" i="6"/>
  <c r="U5075" i="6"/>
  <c r="U5076" i="6"/>
  <c r="U5077" i="6"/>
  <c r="U5078" i="6"/>
  <c r="U5079" i="6"/>
  <c r="U5080" i="6"/>
  <c r="U5081" i="6"/>
  <c r="U5082" i="6"/>
  <c r="U5083" i="6"/>
  <c r="U5084" i="6"/>
  <c r="U5085" i="6"/>
  <c r="U5086" i="6"/>
  <c r="U5087" i="6"/>
  <c r="U5088" i="6"/>
  <c r="U5089" i="6"/>
  <c r="U5090" i="6"/>
  <c r="U5091" i="6"/>
  <c r="U5092" i="6"/>
  <c r="U5093" i="6"/>
  <c r="U5094" i="6"/>
  <c r="U5095" i="6"/>
  <c r="U5096" i="6"/>
  <c r="U5097" i="6"/>
  <c r="U5098" i="6"/>
  <c r="U5099" i="6"/>
  <c r="U5100" i="6"/>
  <c r="U5101" i="6"/>
  <c r="U5102" i="6"/>
  <c r="U5103" i="6"/>
  <c r="U5104" i="6"/>
  <c r="U5105" i="6"/>
  <c r="U5106" i="6"/>
  <c r="U5107" i="6"/>
  <c r="U5108" i="6"/>
  <c r="U5109" i="6"/>
  <c r="U5110" i="6"/>
  <c r="U5111" i="6"/>
  <c r="U5112" i="6"/>
  <c r="U5113" i="6"/>
  <c r="U5114" i="6"/>
  <c r="U5115" i="6"/>
  <c r="U5116" i="6"/>
  <c r="U5117" i="6"/>
  <c r="U5118" i="6"/>
  <c r="U5119" i="6"/>
  <c r="U5120" i="6"/>
  <c r="U5121" i="6"/>
  <c r="U5122" i="6"/>
  <c r="U5123" i="6"/>
  <c r="U5125" i="6"/>
  <c r="U5126" i="6"/>
  <c r="U5127" i="6"/>
  <c r="U5128" i="6"/>
  <c r="U5129" i="6"/>
  <c r="U5130" i="6"/>
  <c r="U5131" i="6"/>
  <c r="U5132" i="6"/>
  <c r="U5133" i="6"/>
  <c r="U5134" i="6"/>
  <c r="U5135" i="6"/>
  <c r="U5136" i="6"/>
  <c r="U5137" i="6"/>
  <c r="U5138" i="6"/>
  <c r="U5139" i="6"/>
  <c r="U5140" i="6"/>
  <c r="U5141" i="6"/>
  <c r="U5142" i="6"/>
  <c r="U5143" i="6"/>
  <c r="G64" i="7" l="1"/>
  <c r="G374" i="7"/>
  <c r="G214" i="7"/>
  <c r="G67" i="7"/>
  <c r="G164" i="7"/>
  <c r="G311" i="7"/>
  <c r="I64" i="7" l="1"/>
  <c r="K64" i="7"/>
  <c r="M64" i="7" s="1"/>
  <c r="I67" i="7"/>
  <c r="K67" i="7"/>
  <c r="M67" i="7" s="1"/>
  <c r="I214" i="7"/>
  <c r="K214" i="7"/>
  <c r="M214" i="7" s="1"/>
  <c r="I374" i="7"/>
  <c r="K374" i="7"/>
  <c r="M374" i="7" s="1"/>
  <c r="O2107" i="5"/>
  <c r="O2108" i="5"/>
  <c r="O2113" i="5"/>
  <c r="O2114" i="5"/>
  <c r="O2115" i="5"/>
  <c r="O2116" i="5"/>
  <c r="O2117" i="5"/>
  <c r="O2118" i="5"/>
  <c r="O2119" i="5"/>
  <c r="O2120" i="5"/>
  <c r="O2121" i="5"/>
  <c r="O2122" i="5"/>
  <c r="O2123" i="5"/>
  <c r="O2124" i="5"/>
  <c r="O2125" i="5"/>
  <c r="O2126" i="5"/>
  <c r="O2127" i="5"/>
  <c r="O2128" i="5"/>
  <c r="O2129" i="5"/>
  <c r="O2130" i="5"/>
  <c r="O2131" i="5"/>
  <c r="O2132" i="5"/>
  <c r="O2133" i="5"/>
  <c r="O2134" i="5"/>
  <c r="O2135" i="5"/>
  <c r="O2136" i="5"/>
  <c r="O2137" i="5"/>
  <c r="O2138" i="5"/>
  <c r="O2139" i="5"/>
  <c r="O2140" i="5"/>
  <c r="O2141" i="5"/>
  <c r="O2142" i="5"/>
  <c r="O2105" i="5"/>
  <c r="O2104" i="5"/>
  <c r="O2103" i="5"/>
  <c r="O2102" i="5"/>
  <c r="O2101" i="5"/>
  <c r="U5037" i="6"/>
  <c r="U5035" i="6"/>
  <c r="U5036" i="6"/>
  <c r="U5034" i="6"/>
  <c r="M2112" i="5"/>
  <c r="O2112" i="5" s="1"/>
  <c r="M2111" i="5"/>
  <c r="O2111" i="5" s="1"/>
  <c r="M2110" i="5"/>
  <c r="O2110" i="5" s="1"/>
  <c r="M2109" i="5"/>
  <c r="O2109" i="5" s="1"/>
  <c r="M2106" i="5"/>
  <c r="O2106" i="5" s="1"/>
  <c r="U5031" i="6"/>
  <c r="U5033" i="6"/>
  <c r="U5032" i="6"/>
  <c r="O2100" i="5"/>
  <c r="O2099" i="5"/>
  <c r="O2098" i="5"/>
  <c r="U5020" i="6"/>
  <c r="U5030" i="6"/>
  <c r="K164" i="7"/>
  <c r="G1155" i="7" l="1"/>
  <c r="K1155" i="7" s="1"/>
  <c r="U5029" i="6"/>
  <c r="U5028" i="6"/>
  <c r="U5027" i="6"/>
  <c r="U5026" i="6"/>
  <c r="U5025" i="6"/>
  <c r="U5024" i="6"/>
  <c r="U4936" i="6"/>
  <c r="U4937" i="6"/>
  <c r="U4938" i="6"/>
  <c r="U4939" i="6"/>
  <c r="U4941" i="6"/>
  <c r="U4942" i="6"/>
  <c r="U4943" i="6"/>
  <c r="U4944" i="6"/>
  <c r="U4945" i="6"/>
  <c r="U4946" i="6"/>
  <c r="U4947" i="6"/>
  <c r="U4948" i="6"/>
  <c r="U4949" i="6"/>
  <c r="U4950" i="6"/>
  <c r="U4951" i="6"/>
  <c r="U4952" i="6"/>
  <c r="U4953" i="6"/>
  <c r="U4954" i="6"/>
  <c r="U4955" i="6"/>
  <c r="U4957" i="6"/>
  <c r="U4958" i="6"/>
  <c r="U4959" i="6"/>
  <c r="U4960" i="6"/>
  <c r="U4961" i="6"/>
  <c r="U4962" i="6"/>
  <c r="U4963" i="6"/>
  <c r="U4964" i="6"/>
  <c r="U4965" i="6"/>
  <c r="U4966" i="6"/>
  <c r="U4967" i="6"/>
  <c r="U4968" i="6"/>
  <c r="U4969" i="6"/>
  <c r="U4970" i="6"/>
  <c r="U4971" i="6"/>
  <c r="U4972" i="6"/>
  <c r="U4973" i="6"/>
  <c r="U4974" i="6"/>
  <c r="U4975" i="6"/>
  <c r="U4976" i="6"/>
  <c r="U4977" i="6"/>
  <c r="U4978" i="6"/>
  <c r="U4979" i="6"/>
  <c r="U4980" i="6"/>
  <c r="U4981" i="6"/>
  <c r="U4982" i="6"/>
  <c r="U4983" i="6"/>
  <c r="U4984" i="6"/>
  <c r="U4985" i="6"/>
  <c r="U4986" i="6"/>
  <c r="U4987" i="6"/>
  <c r="U4988" i="6"/>
  <c r="U4989" i="6"/>
  <c r="U4990" i="6"/>
  <c r="U4991" i="6"/>
  <c r="U4992" i="6"/>
  <c r="U4993" i="6"/>
  <c r="U4994" i="6"/>
  <c r="U4995" i="6"/>
  <c r="U4996" i="6"/>
  <c r="U4997" i="6"/>
  <c r="U4998" i="6"/>
  <c r="U4999" i="6"/>
  <c r="U5000" i="6"/>
  <c r="U5001" i="6"/>
  <c r="U5002" i="6"/>
  <c r="U5003" i="6"/>
  <c r="U5004" i="6"/>
  <c r="U5005" i="6"/>
  <c r="U5006" i="6"/>
  <c r="U5007" i="6"/>
  <c r="U5008" i="6"/>
  <c r="U5009" i="6"/>
  <c r="U5010" i="6"/>
  <c r="U5011" i="6"/>
  <c r="U5012" i="6"/>
  <c r="U5013" i="6"/>
  <c r="U5014" i="6"/>
  <c r="U5015" i="6"/>
  <c r="U5016" i="6"/>
  <c r="U5017" i="6"/>
  <c r="U5018" i="6"/>
  <c r="U5019" i="6"/>
  <c r="U5021" i="6"/>
  <c r="U5022" i="6"/>
  <c r="U5023" i="6"/>
  <c r="O2029" i="5"/>
  <c r="O2028" i="5"/>
  <c r="O2027" i="5"/>
  <c r="O2085" i="5"/>
  <c r="O2086" i="5"/>
  <c r="O2087" i="5"/>
  <c r="O2088" i="5"/>
  <c r="O2089" i="5"/>
  <c r="O2090" i="5"/>
  <c r="O2091" i="5"/>
  <c r="O2092" i="5"/>
  <c r="O2093" i="5"/>
  <c r="O2094" i="5"/>
  <c r="O2095" i="5"/>
  <c r="O2096" i="5"/>
  <c r="O2097" i="5"/>
  <c r="O2084" i="5"/>
  <c r="O2083" i="5"/>
  <c r="O2082" i="5"/>
  <c r="O2081" i="5"/>
  <c r="O2080" i="5"/>
  <c r="O2079" i="5"/>
  <c r="O2078" i="5"/>
  <c r="O2077" i="5"/>
  <c r="O2076" i="5"/>
  <c r="O2075" i="5"/>
  <c r="O2074" i="5"/>
  <c r="O2073" i="5"/>
  <c r="O2072" i="5"/>
  <c r="O2071" i="5"/>
  <c r="O2070" i="5"/>
  <c r="O2069" i="5"/>
  <c r="O2068" i="5"/>
  <c r="O2067" i="5"/>
  <c r="O2066" i="5"/>
  <c r="O2065" i="5"/>
  <c r="O2064" i="5"/>
  <c r="O2063" i="5"/>
  <c r="O2062" i="5"/>
  <c r="O2061" i="5"/>
  <c r="O2060" i="5"/>
  <c r="O2059" i="5"/>
  <c r="O2058" i="5"/>
  <c r="O2057" i="5"/>
  <c r="M1155" i="7" l="1"/>
  <c r="I1155" i="7"/>
  <c r="M164" i="7" l="1"/>
  <c r="G212" i="7" l="1"/>
  <c r="G338" i="7"/>
  <c r="G282" i="7"/>
  <c r="I164" i="7"/>
  <c r="G313" i="7"/>
  <c r="G323" i="7"/>
  <c r="G6" i="7"/>
  <c r="G20" i="7"/>
  <c r="K20" i="7" s="1"/>
  <c r="G373" i="7"/>
  <c r="K373" i="7" s="1"/>
  <c r="U4935" i="6"/>
  <c r="G152" i="7"/>
  <c r="K152" i="7" s="1"/>
  <c r="G279" i="7"/>
  <c r="K279" i="7" s="1"/>
  <c r="G293" i="7"/>
  <c r="K293" i="7" s="1"/>
  <c r="G483" i="7"/>
  <c r="K483" i="7" s="1"/>
  <c r="G340" i="7"/>
  <c r="K340" i="7" s="1"/>
  <c r="G27" i="7"/>
  <c r="K27" i="7" s="1"/>
  <c r="G227" i="7"/>
  <c r="K227" i="7" s="1"/>
  <c r="G249" i="7"/>
  <c r="K249" i="7" s="1"/>
  <c r="U4893" i="6"/>
  <c r="O2056" i="5"/>
  <c r="U4934" i="6"/>
  <c r="P35" i="11"/>
  <c r="P34" i="11"/>
  <c r="P33" i="11"/>
  <c r="P32" i="11"/>
  <c r="P31" i="11"/>
  <c r="P30" i="11"/>
  <c r="U4933" i="6"/>
  <c r="U4932" i="6"/>
  <c r="U4931" i="6"/>
  <c r="U4930" i="6"/>
  <c r="U4929" i="6"/>
  <c r="U4928" i="6"/>
  <c r="U4927" i="6"/>
  <c r="U4926" i="6"/>
  <c r="U4925" i="6"/>
  <c r="U4924" i="6"/>
  <c r="U4923" i="6"/>
  <c r="U4914" i="6"/>
  <c r="U4915" i="6"/>
  <c r="U4916" i="6"/>
  <c r="U4917" i="6"/>
  <c r="U4918" i="6"/>
  <c r="U4919" i="6"/>
  <c r="U4920" i="6"/>
  <c r="U4921" i="6"/>
  <c r="U4922" i="6"/>
  <c r="U4913" i="6"/>
  <c r="O2055" i="5"/>
  <c r="O2054" i="5"/>
  <c r="O2053" i="5"/>
  <c r="G1154" i="7"/>
  <c r="K1154" i="7" s="1"/>
  <c r="G492" i="7"/>
  <c r="K492" i="7" s="1"/>
  <c r="G42" i="7"/>
  <c r="K42" i="7" s="1"/>
  <c r="G10" i="7"/>
  <c r="K10" i="7" s="1"/>
  <c r="U4909" i="6"/>
  <c r="U4910" i="6"/>
  <c r="U4911" i="6"/>
  <c r="U4912" i="6"/>
  <c r="U4895" i="6"/>
  <c r="U4896" i="6"/>
  <c r="U4897" i="6"/>
  <c r="U4898" i="6"/>
  <c r="U4899" i="6"/>
  <c r="U4900" i="6"/>
  <c r="U4901" i="6"/>
  <c r="U4902" i="6"/>
  <c r="U4903" i="6"/>
  <c r="U4904" i="6"/>
  <c r="U4905" i="6"/>
  <c r="U4906" i="6"/>
  <c r="U4907" i="6"/>
  <c r="U4908" i="6"/>
  <c r="U4894" i="6"/>
  <c r="O2052" i="5"/>
  <c r="O2051" i="5"/>
  <c r="O2050" i="5"/>
  <c r="O2049" i="5"/>
  <c r="O2048" i="5"/>
  <c r="O2047" i="5"/>
  <c r="O2046" i="5"/>
  <c r="O2045" i="5"/>
  <c r="O2044" i="5"/>
  <c r="O2043" i="5"/>
  <c r="N51" i="10"/>
  <c r="N50" i="10"/>
  <c r="O2042" i="5"/>
  <c r="O2041" i="5"/>
  <c r="O2040" i="5"/>
  <c r="O2039" i="5"/>
  <c r="O2038" i="5"/>
  <c r="U4882" i="6"/>
  <c r="U4883" i="6"/>
  <c r="U4884" i="6"/>
  <c r="U4885" i="6"/>
  <c r="U4886" i="6"/>
  <c r="U4887" i="6"/>
  <c r="U4888" i="6"/>
  <c r="U4889" i="6"/>
  <c r="U4890" i="6"/>
  <c r="U4891" i="6"/>
  <c r="U4892" i="6"/>
  <c r="G253" i="7"/>
  <c r="K253" i="7" s="1"/>
  <c r="G230" i="7"/>
  <c r="K230" i="7" s="1"/>
  <c r="G148" i="7"/>
  <c r="K148" i="7" s="1"/>
  <c r="U4881" i="6"/>
  <c r="M293" i="7" l="1"/>
  <c r="M373" i="7"/>
  <c r="M20" i="7"/>
  <c r="M279" i="7"/>
  <c r="M1154" i="7"/>
  <c r="M483" i="7"/>
  <c r="M10" i="7"/>
  <c r="M42" i="7"/>
  <c r="M249" i="7"/>
  <c r="M152" i="7"/>
  <c r="M492" i="7"/>
  <c r="I212" i="7"/>
  <c r="K212" i="7"/>
  <c r="M212" i="7" s="1"/>
  <c r="I338" i="7"/>
  <c r="K338" i="7"/>
  <c r="M338" i="7" s="1"/>
  <c r="I6" i="7"/>
  <c r="K6" i="7"/>
  <c r="M6" i="7" s="1"/>
  <c r="I323" i="7"/>
  <c r="K323" i="7"/>
  <c r="M323" i="7" s="1"/>
  <c r="I313" i="7"/>
  <c r="K313" i="7"/>
  <c r="M313" i="7" s="1"/>
  <c r="I282" i="7"/>
  <c r="K282" i="7"/>
  <c r="M282" i="7" s="1"/>
  <c r="I20" i="7"/>
  <c r="I340" i="7"/>
  <c r="I227" i="7"/>
  <c r="I27" i="7"/>
  <c r="I249" i="7"/>
  <c r="I152" i="7"/>
  <c r="I483" i="7"/>
  <c r="M340" i="7"/>
  <c r="I293" i="7"/>
  <c r="M27" i="7"/>
  <c r="I279" i="7"/>
  <c r="M227" i="7"/>
  <c r="I373" i="7"/>
  <c r="I1154" i="7"/>
  <c r="I10" i="7"/>
  <c r="I42" i="7"/>
  <c r="I492" i="7"/>
  <c r="I148" i="7"/>
  <c r="I253" i="7"/>
  <c r="I230" i="7"/>
  <c r="M253" i="7"/>
  <c r="M230" i="7"/>
  <c r="M148" i="7"/>
  <c r="P17" i="11"/>
  <c r="P18" i="11"/>
  <c r="P19" i="11"/>
  <c r="P20" i="11"/>
  <c r="P25" i="11"/>
  <c r="P28" i="11"/>
  <c r="P27" i="11"/>
  <c r="P26" i="11"/>
  <c r="O2037" i="5"/>
  <c r="O2036" i="5"/>
  <c r="O2035" i="5"/>
  <c r="O2034" i="5"/>
  <c r="O2033" i="5"/>
  <c r="O2032" i="5"/>
  <c r="O2031" i="5"/>
  <c r="U4873" i="6"/>
  <c r="U4874" i="6"/>
  <c r="U4875" i="6"/>
  <c r="U4876" i="6"/>
  <c r="U4877" i="6"/>
  <c r="U4878" i="6"/>
  <c r="U4879" i="6"/>
  <c r="U4880" i="6"/>
  <c r="G187" i="7"/>
  <c r="G116" i="7"/>
  <c r="K116" i="7" s="1"/>
  <c r="G56" i="7"/>
  <c r="K56" i="7" s="1"/>
  <c r="O2030" i="5"/>
  <c r="G51" i="7"/>
  <c r="K51" i="7" s="1"/>
  <c r="G196" i="7"/>
  <c r="K196" i="7" s="1"/>
  <c r="O2026" i="5"/>
  <c r="O2025" i="5"/>
  <c r="U4802" i="6"/>
  <c r="U4803" i="6"/>
  <c r="U4804" i="6"/>
  <c r="U4805" i="6"/>
  <c r="U4806" i="6"/>
  <c r="U4807" i="6"/>
  <c r="U4808" i="6"/>
  <c r="U4809" i="6"/>
  <c r="U4810" i="6"/>
  <c r="U4811" i="6"/>
  <c r="U4812" i="6"/>
  <c r="U4813" i="6"/>
  <c r="U4814" i="6"/>
  <c r="U4815" i="6"/>
  <c r="U4816" i="6"/>
  <c r="U4817" i="6"/>
  <c r="U4818" i="6"/>
  <c r="U4819" i="6"/>
  <c r="U4820" i="6"/>
  <c r="U4821" i="6"/>
  <c r="U4822" i="6"/>
  <c r="U4823" i="6"/>
  <c r="U4824" i="6"/>
  <c r="U4825" i="6"/>
  <c r="U4826" i="6"/>
  <c r="U4827" i="6"/>
  <c r="U4828" i="6"/>
  <c r="U4829" i="6"/>
  <c r="U4830" i="6"/>
  <c r="U4831" i="6"/>
  <c r="U4832" i="6"/>
  <c r="U4833" i="6"/>
  <c r="U4834" i="6"/>
  <c r="U4835" i="6"/>
  <c r="U4836" i="6"/>
  <c r="U4837" i="6"/>
  <c r="U4838" i="6"/>
  <c r="U4839" i="6"/>
  <c r="U4840" i="6"/>
  <c r="U4841" i="6"/>
  <c r="U4842" i="6"/>
  <c r="U4843" i="6"/>
  <c r="U4844" i="6"/>
  <c r="U4845" i="6"/>
  <c r="U4846" i="6"/>
  <c r="U4847" i="6"/>
  <c r="U4848" i="6"/>
  <c r="U4849" i="6"/>
  <c r="U4850" i="6"/>
  <c r="U4851" i="6"/>
  <c r="U4852" i="6"/>
  <c r="U4853" i="6"/>
  <c r="U4854" i="6"/>
  <c r="U4855" i="6"/>
  <c r="U4856" i="6"/>
  <c r="U4857" i="6"/>
  <c r="U4858" i="6"/>
  <c r="U4859" i="6"/>
  <c r="U4860" i="6"/>
  <c r="U4861" i="6"/>
  <c r="U4862" i="6"/>
  <c r="U4863" i="6"/>
  <c r="U4864" i="6"/>
  <c r="U4865" i="6"/>
  <c r="U4866" i="6"/>
  <c r="U4867" i="6"/>
  <c r="U4868" i="6"/>
  <c r="U4869" i="6"/>
  <c r="U4870" i="6"/>
  <c r="U4871" i="6"/>
  <c r="U4872" i="6"/>
  <c r="U4801" i="6"/>
  <c r="U4800" i="6"/>
  <c r="U4799" i="6"/>
  <c r="U4798" i="6"/>
  <c r="U4797" i="6"/>
  <c r="U4796" i="6"/>
  <c r="U4795" i="6"/>
  <c r="U4794" i="6"/>
  <c r="U4793" i="6"/>
  <c r="U4792" i="6"/>
  <c r="U4791" i="6"/>
  <c r="U4790" i="6"/>
  <c r="U4789" i="6"/>
  <c r="U4788" i="6"/>
  <c r="U4787" i="6"/>
  <c r="U4786" i="6"/>
  <c r="U4785" i="6"/>
  <c r="U4784" i="6"/>
  <c r="U4783" i="6"/>
  <c r="U4782" i="6"/>
  <c r="U4781" i="6"/>
  <c r="U4780" i="6"/>
  <c r="U4779" i="6"/>
  <c r="U4778" i="6"/>
  <c r="U4777" i="6"/>
  <c r="U4776" i="6"/>
  <c r="U4775" i="6"/>
  <c r="U4774" i="6"/>
  <c r="U4773" i="6"/>
  <c r="U4772" i="6"/>
  <c r="U4771" i="6"/>
  <c r="U4770" i="6"/>
  <c r="U4769" i="6"/>
  <c r="U4768" i="6"/>
  <c r="U4767" i="6"/>
  <c r="U4766" i="6"/>
  <c r="U4765" i="6"/>
  <c r="U4764" i="6"/>
  <c r="U4763" i="6"/>
  <c r="U4762" i="6"/>
  <c r="U4761" i="6"/>
  <c r="U4760" i="6"/>
  <c r="U4759" i="6"/>
  <c r="U4758" i="6"/>
  <c r="U4757" i="6"/>
  <c r="U4756" i="6"/>
  <c r="U4755" i="6"/>
  <c r="U4754" i="6"/>
  <c r="U4753" i="6"/>
  <c r="U4752" i="6"/>
  <c r="U4751" i="6"/>
  <c r="U4750" i="6"/>
  <c r="M56" i="7" l="1"/>
  <c r="M116" i="7"/>
  <c r="I187" i="7"/>
  <c r="K187" i="7"/>
  <c r="M187" i="7" s="1"/>
  <c r="I116" i="7"/>
  <c r="I56" i="7"/>
  <c r="I51" i="7"/>
  <c r="I196" i="7"/>
  <c r="M196" i="7"/>
  <c r="M51" i="7"/>
  <c r="G167" i="7"/>
  <c r="K167" i="7" s="1"/>
  <c r="G1153" i="7"/>
  <c r="K1153" i="7" s="1"/>
  <c r="G194" i="7"/>
  <c r="K194" i="7" s="1"/>
  <c r="G232" i="7"/>
  <c r="K232" i="7" s="1"/>
  <c r="G59" i="7"/>
  <c r="K59" i="7" s="1"/>
  <c r="G153" i="7"/>
  <c r="K153" i="7" s="1"/>
  <c r="G191" i="7"/>
  <c r="K191" i="7" s="1"/>
  <c r="G277" i="7"/>
  <c r="K277" i="7" s="1"/>
  <c r="G239" i="7"/>
  <c r="K239" i="7" s="1"/>
  <c r="G53" i="7"/>
  <c r="K53" i="7" s="1"/>
  <c r="G189" i="7"/>
  <c r="K189" i="7" s="1"/>
  <c r="G372" i="7"/>
  <c r="K372" i="7" s="1"/>
  <c r="G362" i="7"/>
  <c r="K362" i="7" s="1"/>
  <c r="G260" i="7"/>
  <c r="K260" i="7" s="1"/>
  <c r="G339" i="7"/>
  <c r="K339" i="7" s="1"/>
  <c r="O2008" i="5"/>
  <c r="O2009" i="5"/>
  <c r="O2010" i="5"/>
  <c r="O2011" i="5"/>
  <c r="O2012" i="5"/>
  <c r="O2013" i="5"/>
  <c r="O2014" i="5"/>
  <c r="O2015" i="5"/>
  <c r="O2016" i="5"/>
  <c r="O2017" i="5"/>
  <c r="O2018" i="5"/>
  <c r="O2019" i="5"/>
  <c r="O2020" i="5"/>
  <c r="O2021" i="5"/>
  <c r="O2022" i="5"/>
  <c r="O2023" i="5"/>
  <c r="O2024" i="5"/>
  <c r="M232" i="7" l="1"/>
  <c r="M153" i="7"/>
  <c r="M372" i="7"/>
  <c r="M362" i="7"/>
  <c r="M59" i="7"/>
  <c r="M260" i="7"/>
  <c r="I167" i="7"/>
  <c r="I239" i="7"/>
  <c r="I1153" i="7"/>
  <c r="I277" i="7"/>
  <c r="I339" i="7"/>
  <c r="I191" i="7"/>
  <c r="I189" i="7"/>
  <c r="I194" i="7"/>
  <c r="I53" i="7"/>
  <c r="M194" i="7"/>
  <c r="I260" i="7"/>
  <c r="I153" i="7"/>
  <c r="M189" i="7"/>
  <c r="I362" i="7"/>
  <c r="I59" i="7"/>
  <c r="M53" i="7"/>
  <c r="I372" i="7"/>
  <c r="I232" i="7"/>
  <c r="M167" i="7"/>
  <c r="M239" i="7"/>
  <c r="M1153" i="7"/>
  <c r="M277" i="7"/>
  <c r="M339" i="7"/>
  <c r="M191" i="7"/>
  <c r="O2002" i="5"/>
  <c r="O2003" i="5"/>
  <c r="O2004" i="5"/>
  <c r="O2005" i="5"/>
  <c r="O2006" i="5"/>
  <c r="O2007" i="5"/>
  <c r="O1995" i="5"/>
  <c r="O1996" i="5"/>
  <c r="O1997" i="5"/>
  <c r="O1998" i="5"/>
  <c r="O1999" i="5"/>
  <c r="O2000" i="5"/>
  <c r="O2001" i="5"/>
  <c r="O1968" i="5"/>
  <c r="O1969" i="5"/>
  <c r="O1970" i="5"/>
  <c r="O1971" i="5"/>
  <c r="O1972" i="5"/>
  <c r="O1973" i="5"/>
  <c r="O1974" i="5"/>
  <c r="O1975" i="5"/>
  <c r="O1976" i="5"/>
  <c r="O1977" i="5"/>
  <c r="O1978" i="5"/>
  <c r="O1979" i="5"/>
  <c r="O1980" i="5"/>
  <c r="O1981" i="5"/>
  <c r="O1982" i="5"/>
  <c r="O1983" i="5"/>
  <c r="O1984" i="5"/>
  <c r="O1985" i="5"/>
  <c r="O1986" i="5"/>
  <c r="O1987" i="5"/>
  <c r="O1988" i="5"/>
  <c r="O1989" i="5"/>
  <c r="O1990" i="5"/>
  <c r="O1991" i="5"/>
  <c r="O1992" i="5"/>
  <c r="O1993" i="5"/>
  <c r="O1994" i="5"/>
  <c r="O1967" i="5"/>
  <c r="P24" i="11"/>
  <c r="P23" i="11"/>
  <c r="P22" i="11"/>
  <c r="U4669" i="6"/>
  <c r="U4670" i="6"/>
  <c r="U4671" i="6"/>
  <c r="U4672" i="6"/>
  <c r="U4673" i="6"/>
  <c r="U4674" i="6"/>
  <c r="U4675" i="6"/>
  <c r="U4676" i="6"/>
  <c r="U4677" i="6"/>
  <c r="U4678" i="6"/>
  <c r="U4679" i="6"/>
  <c r="U4680" i="6"/>
  <c r="U4681" i="6"/>
  <c r="U4682" i="6"/>
  <c r="U4683" i="6"/>
  <c r="U4684" i="6"/>
  <c r="U4685" i="6"/>
  <c r="U4686" i="6"/>
  <c r="U4687" i="6"/>
  <c r="U4688" i="6"/>
  <c r="U4689" i="6"/>
  <c r="U4690" i="6"/>
  <c r="U4691" i="6"/>
  <c r="U4692" i="6"/>
  <c r="U4693" i="6"/>
  <c r="U4694" i="6"/>
  <c r="U4695" i="6"/>
  <c r="U4696" i="6"/>
  <c r="U4697" i="6"/>
  <c r="U4698" i="6"/>
  <c r="U4699" i="6"/>
  <c r="U4700" i="6"/>
  <c r="U4701" i="6"/>
  <c r="U4702" i="6"/>
  <c r="U4703" i="6"/>
  <c r="U4704" i="6"/>
  <c r="U4705" i="6"/>
  <c r="U4706" i="6"/>
  <c r="U4707" i="6"/>
  <c r="U4708" i="6"/>
  <c r="U4709" i="6"/>
  <c r="U4710" i="6"/>
  <c r="U4711" i="6"/>
  <c r="U4712" i="6"/>
  <c r="U4713" i="6"/>
  <c r="U4714" i="6"/>
  <c r="U4715" i="6"/>
  <c r="U4716" i="6"/>
  <c r="U4717" i="6"/>
  <c r="U4718" i="6"/>
  <c r="U4719" i="6"/>
  <c r="U4720" i="6"/>
  <c r="U4721" i="6"/>
  <c r="U4722" i="6"/>
  <c r="U4723" i="6"/>
  <c r="U4724" i="6"/>
  <c r="U4725" i="6"/>
  <c r="U4726" i="6"/>
  <c r="U4727" i="6"/>
  <c r="U4728" i="6"/>
  <c r="U4729" i="6"/>
  <c r="U4730" i="6"/>
  <c r="U4731" i="6"/>
  <c r="U4732" i="6"/>
  <c r="U4733" i="6"/>
  <c r="U4734" i="6"/>
  <c r="U4735" i="6"/>
  <c r="U4736" i="6"/>
  <c r="U4737" i="6"/>
  <c r="U4738" i="6"/>
  <c r="U4739" i="6"/>
  <c r="U4740" i="6"/>
  <c r="U4741" i="6"/>
  <c r="U4742" i="6"/>
  <c r="U4743" i="6"/>
  <c r="U4744" i="6"/>
  <c r="U4745" i="6"/>
  <c r="U4746" i="6"/>
  <c r="U4747" i="6"/>
  <c r="U4748" i="6"/>
  <c r="U4749" i="6"/>
  <c r="U4668" i="6" l="1"/>
  <c r="G352" i="7"/>
  <c r="O1966" i="5"/>
  <c r="O1965" i="5"/>
  <c r="O1964" i="5"/>
  <c r="O1963" i="5"/>
  <c r="O1962" i="5"/>
  <c r="O1961" i="5"/>
  <c r="O1960" i="5"/>
  <c r="O1959" i="5"/>
  <c r="O1958" i="5"/>
  <c r="O1957" i="5"/>
  <c r="O1956" i="5"/>
  <c r="O1955" i="5"/>
  <c r="U4476" i="6"/>
  <c r="U4477" i="6"/>
  <c r="U4478" i="6"/>
  <c r="U4479" i="6"/>
  <c r="U4480" i="6"/>
  <c r="U4481" i="6"/>
  <c r="U4482" i="6"/>
  <c r="U4483" i="6"/>
  <c r="U4484" i="6"/>
  <c r="U4485" i="6"/>
  <c r="U4486" i="6"/>
  <c r="U4487" i="6"/>
  <c r="U4488" i="6"/>
  <c r="U4489" i="6"/>
  <c r="U4490" i="6"/>
  <c r="U4491" i="6"/>
  <c r="U4492" i="6"/>
  <c r="U4493" i="6"/>
  <c r="U4494" i="6"/>
  <c r="U4495" i="6"/>
  <c r="U4496" i="6"/>
  <c r="U4497" i="6"/>
  <c r="U4498" i="6"/>
  <c r="U4499" i="6"/>
  <c r="U4500" i="6"/>
  <c r="U4501" i="6"/>
  <c r="U4502" i="6"/>
  <c r="U4503" i="6"/>
  <c r="U4504" i="6"/>
  <c r="U4505" i="6"/>
  <c r="U4506" i="6"/>
  <c r="U4507" i="6"/>
  <c r="U4508" i="6"/>
  <c r="U4509" i="6"/>
  <c r="U4510" i="6"/>
  <c r="U4511" i="6"/>
  <c r="U4512" i="6"/>
  <c r="U4513" i="6"/>
  <c r="U4514" i="6"/>
  <c r="U4515" i="6"/>
  <c r="U4516" i="6"/>
  <c r="U4517" i="6"/>
  <c r="U4518" i="6"/>
  <c r="U4519" i="6"/>
  <c r="U4520" i="6"/>
  <c r="U4521" i="6"/>
  <c r="U4522" i="6"/>
  <c r="U4523" i="6"/>
  <c r="U4524" i="6"/>
  <c r="U4525" i="6"/>
  <c r="U4526" i="6"/>
  <c r="U4527" i="6"/>
  <c r="U4528" i="6"/>
  <c r="U4529" i="6"/>
  <c r="U4530" i="6"/>
  <c r="U4531" i="6"/>
  <c r="U4532" i="6"/>
  <c r="U4533" i="6"/>
  <c r="U4534" i="6"/>
  <c r="U4535" i="6"/>
  <c r="U4536" i="6"/>
  <c r="U4537" i="6"/>
  <c r="U4538" i="6"/>
  <c r="U4539" i="6"/>
  <c r="U4540" i="6"/>
  <c r="U4541" i="6"/>
  <c r="U4542" i="6"/>
  <c r="U4543" i="6"/>
  <c r="U4544" i="6"/>
  <c r="U4545" i="6"/>
  <c r="U4546" i="6"/>
  <c r="U4547" i="6"/>
  <c r="U4548" i="6"/>
  <c r="U4549" i="6"/>
  <c r="U4550" i="6"/>
  <c r="U4551" i="6"/>
  <c r="U4552" i="6"/>
  <c r="U4553" i="6"/>
  <c r="U4554" i="6"/>
  <c r="U4555" i="6"/>
  <c r="U4556" i="6"/>
  <c r="U4557" i="6"/>
  <c r="U4558" i="6"/>
  <c r="U4559" i="6"/>
  <c r="U4560" i="6"/>
  <c r="U4561" i="6"/>
  <c r="U4562" i="6"/>
  <c r="U4563" i="6"/>
  <c r="U4564" i="6"/>
  <c r="U4565" i="6"/>
  <c r="U4566" i="6"/>
  <c r="U4567" i="6"/>
  <c r="U4568" i="6"/>
  <c r="U4569" i="6"/>
  <c r="U4570" i="6"/>
  <c r="U4571" i="6"/>
  <c r="U4572" i="6"/>
  <c r="U4573" i="6"/>
  <c r="U4574" i="6"/>
  <c r="U4575" i="6"/>
  <c r="U4576" i="6"/>
  <c r="U4577" i="6"/>
  <c r="U4578" i="6"/>
  <c r="U4579" i="6"/>
  <c r="U4580" i="6"/>
  <c r="U4581" i="6"/>
  <c r="U4582" i="6"/>
  <c r="U4583" i="6"/>
  <c r="U4584" i="6"/>
  <c r="U4585" i="6"/>
  <c r="U4586" i="6"/>
  <c r="U4587" i="6"/>
  <c r="U4588" i="6"/>
  <c r="U4589" i="6"/>
  <c r="U4590" i="6"/>
  <c r="U4591" i="6"/>
  <c r="U4592" i="6"/>
  <c r="U4593" i="6"/>
  <c r="U4594" i="6"/>
  <c r="U4595" i="6"/>
  <c r="U4596" i="6"/>
  <c r="U4597" i="6"/>
  <c r="U4598" i="6"/>
  <c r="U4599" i="6"/>
  <c r="U4600" i="6"/>
  <c r="U4601" i="6"/>
  <c r="U4602" i="6"/>
  <c r="U4603" i="6"/>
  <c r="U4604" i="6"/>
  <c r="U4605" i="6"/>
  <c r="U4606" i="6"/>
  <c r="U4607" i="6"/>
  <c r="U4608" i="6"/>
  <c r="U4609" i="6"/>
  <c r="U4610" i="6"/>
  <c r="U4611" i="6"/>
  <c r="U4612" i="6"/>
  <c r="U4613" i="6"/>
  <c r="U4614" i="6"/>
  <c r="U4615" i="6"/>
  <c r="U4616" i="6"/>
  <c r="U4617" i="6"/>
  <c r="U4618" i="6"/>
  <c r="U4619" i="6"/>
  <c r="U4620" i="6"/>
  <c r="U4621" i="6"/>
  <c r="U4622" i="6"/>
  <c r="U4623" i="6"/>
  <c r="U4624" i="6"/>
  <c r="U4625" i="6"/>
  <c r="U4626" i="6"/>
  <c r="U4627" i="6"/>
  <c r="U4628" i="6"/>
  <c r="U4629" i="6"/>
  <c r="U4630" i="6"/>
  <c r="U4631" i="6"/>
  <c r="U4632" i="6"/>
  <c r="U4633" i="6"/>
  <c r="U4634" i="6"/>
  <c r="U4635" i="6"/>
  <c r="U4636" i="6"/>
  <c r="U4637" i="6"/>
  <c r="U4638" i="6"/>
  <c r="U4639" i="6"/>
  <c r="U4640" i="6"/>
  <c r="U4641" i="6"/>
  <c r="U4642" i="6"/>
  <c r="U4643" i="6"/>
  <c r="U4644" i="6"/>
  <c r="U4645" i="6"/>
  <c r="U4646" i="6"/>
  <c r="U4647" i="6"/>
  <c r="U4648" i="6"/>
  <c r="U4649" i="6"/>
  <c r="U4650" i="6"/>
  <c r="U4651" i="6"/>
  <c r="U4652" i="6"/>
  <c r="U4653" i="6"/>
  <c r="U4654" i="6"/>
  <c r="U4655" i="6"/>
  <c r="U4656" i="6"/>
  <c r="U4657" i="6"/>
  <c r="U4658" i="6"/>
  <c r="U4659" i="6"/>
  <c r="U4660" i="6"/>
  <c r="U4661" i="6"/>
  <c r="U4662" i="6"/>
  <c r="U4663" i="6"/>
  <c r="U4664" i="6"/>
  <c r="U4665" i="6"/>
  <c r="U4666" i="6"/>
  <c r="U4667" i="6"/>
  <c r="K352" i="7" l="1"/>
  <c r="M352" i="7" s="1"/>
  <c r="I352" i="7"/>
  <c r="P21" i="11"/>
  <c r="P15" i="11"/>
  <c r="P16" i="11" s="1"/>
  <c r="P14" i="11"/>
  <c r="P13" i="11"/>
  <c r="P12" i="11"/>
  <c r="P11" i="11"/>
  <c r="P10" i="11"/>
  <c r="P9" i="11"/>
  <c r="P8" i="11"/>
  <c r="P7" i="11"/>
  <c r="P6" i="11"/>
  <c r="P5" i="11"/>
  <c r="P4" i="11"/>
  <c r="O2" i="11"/>
  <c r="N2" i="11"/>
  <c r="N48" i="10"/>
  <c r="N47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P2" i="11" l="1"/>
  <c r="O1954" i="5"/>
  <c r="O1953" i="5"/>
  <c r="O1952" i="5"/>
  <c r="O1951" i="5"/>
  <c r="O1950" i="5"/>
  <c r="O1949" i="5"/>
  <c r="O1948" i="5"/>
  <c r="O1947" i="5"/>
  <c r="G451" i="7"/>
  <c r="K451" i="7" s="1"/>
  <c r="G317" i="7"/>
  <c r="K317" i="7" s="1"/>
  <c r="G77" i="7"/>
  <c r="K77" i="7" s="1"/>
  <c r="G110" i="7"/>
  <c r="K110" i="7" s="1"/>
  <c r="U4466" i="6"/>
  <c r="U4467" i="6"/>
  <c r="U4468" i="6"/>
  <c r="U4469" i="6"/>
  <c r="U4470" i="6"/>
  <c r="U4471" i="6"/>
  <c r="U4472" i="6"/>
  <c r="U4473" i="6"/>
  <c r="U4474" i="6"/>
  <c r="U4475" i="6"/>
  <c r="U4465" i="6"/>
  <c r="U4216" i="6"/>
  <c r="U4217" i="6"/>
  <c r="U4218" i="6"/>
  <c r="U4219" i="6"/>
  <c r="U4220" i="6"/>
  <c r="U4221" i="6"/>
  <c r="U4222" i="6"/>
  <c r="U4223" i="6"/>
  <c r="U4224" i="6"/>
  <c r="U4225" i="6"/>
  <c r="U4226" i="6"/>
  <c r="U4227" i="6"/>
  <c r="U4228" i="6"/>
  <c r="U4229" i="6"/>
  <c r="U4230" i="6"/>
  <c r="U4231" i="6"/>
  <c r="U4232" i="6"/>
  <c r="U4233" i="6"/>
  <c r="U4234" i="6"/>
  <c r="U4235" i="6"/>
  <c r="U4236" i="6"/>
  <c r="U4237" i="6"/>
  <c r="U4238" i="6"/>
  <c r="U4239" i="6"/>
  <c r="U4240" i="6"/>
  <c r="U4241" i="6"/>
  <c r="U4242" i="6"/>
  <c r="U4243" i="6"/>
  <c r="U4244" i="6"/>
  <c r="U4245" i="6"/>
  <c r="U4246" i="6"/>
  <c r="U4247" i="6"/>
  <c r="U4248" i="6"/>
  <c r="U4249" i="6"/>
  <c r="U4250" i="6"/>
  <c r="U4251" i="6"/>
  <c r="U4252" i="6"/>
  <c r="U4254" i="6"/>
  <c r="U4255" i="6"/>
  <c r="U4256" i="6"/>
  <c r="U4257" i="6"/>
  <c r="U4258" i="6"/>
  <c r="U4259" i="6"/>
  <c r="U4260" i="6"/>
  <c r="U4261" i="6"/>
  <c r="U4262" i="6"/>
  <c r="U4263" i="6"/>
  <c r="U4264" i="6"/>
  <c r="U4265" i="6"/>
  <c r="U4266" i="6"/>
  <c r="U4267" i="6"/>
  <c r="U4268" i="6"/>
  <c r="U4269" i="6"/>
  <c r="U4270" i="6"/>
  <c r="U4271" i="6"/>
  <c r="U4272" i="6"/>
  <c r="U4273" i="6"/>
  <c r="U4274" i="6"/>
  <c r="U4275" i="6"/>
  <c r="U4276" i="6"/>
  <c r="U4277" i="6"/>
  <c r="U4278" i="6"/>
  <c r="U4279" i="6"/>
  <c r="U4280" i="6"/>
  <c r="U4281" i="6"/>
  <c r="U4282" i="6"/>
  <c r="U4283" i="6"/>
  <c r="U4284" i="6"/>
  <c r="U4285" i="6"/>
  <c r="U4286" i="6"/>
  <c r="U4287" i="6"/>
  <c r="U4288" i="6"/>
  <c r="U4289" i="6"/>
  <c r="U4290" i="6"/>
  <c r="U4291" i="6"/>
  <c r="U4292" i="6"/>
  <c r="U4293" i="6"/>
  <c r="U4294" i="6"/>
  <c r="U4295" i="6"/>
  <c r="U4296" i="6"/>
  <c r="U4297" i="6"/>
  <c r="U4298" i="6"/>
  <c r="U4299" i="6"/>
  <c r="U4300" i="6"/>
  <c r="U4301" i="6"/>
  <c r="U4302" i="6"/>
  <c r="U4303" i="6"/>
  <c r="U4304" i="6"/>
  <c r="U4305" i="6"/>
  <c r="U4306" i="6"/>
  <c r="U4307" i="6"/>
  <c r="U4308" i="6"/>
  <c r="U4309" i="6"/>
  <c r="U4310" i="6"/>
  <c r="U4311" i="6"/>
  <c r="U4312" i="6"/>
  <c r="U4313" i="6"/>
  <c r="U4314" i="6"/>
  <c r="U4315" i="6"/>
  <c r="U4316" i="6"/>
  <c r="U4317" i="6"/>
  <c r="U4318" i="6"/>
  <c r="U4319" i="6"/>
  <c r="U4320" i="6"/>
  <c r="U4321" i="6"/>
  <c r="U4322" i="6"/>
  <c r="U4323" i="6"/>
  <c r="U4324" i="6"/>
  <c r="U4325" i="6"/>
  <c r="U4326" i="6"/>
  <c r="U4327" i="6"/>
  <c r="U4328" i="6"/>
  <c r="U4329" i="6"/>
  <c r="U4330" i="6"/>
  <c r="U4331" i="6"/>
  <c r="U4332" i="6"/>
  <c r="U4333" i="6"/>
  <c r="U4334" i="6"/>
  <c r="U4335" i="6"/>
  <c r="U4336" i="6"/>
  <c r="U4337" i="6"/>
  <c r="U4338" i="6"/>
  <c r="U4339" i="6"/>
  <c r="U4340" i="6"/>
  <c r="U4341" i="6"/>
  <c r="U4342" i="6"/>
  <c r="U4343" i="6"/>
  <c r="U4344" i="6"/>
  <c r="U4345" i="6"/>
  <c r="U4346" i="6"/>
  <c r="U4347" i="6"/>
  <c r="U4348" i="6"/>
  <c r="U4349" i="6"/>
  <c r="U4350" i="6"/>
  <c r="U4351" i="6"/>
  <c r="U4352" i="6"/>
  <c r="U4353" i="6"/>
  <c r="U4354" i="6"/>
  <c r="U4355" i="6"/>
  <c r="U4356" i="6"/>
  <c r="U4357" i="6"/>
  <c r="U4358" i="6"/>
  <c r="U4359" i="6"/>
  <c r="U4360" i="6"/>
  <c r="U4361" i="6"/>
  <c r="U4362" i="6"/>
  <c r="U4363" i="6"/>
  <c r="U4364" i="6"/>
  <c r="U4365" i="6"/>
  <c r="U4366" i="6"/>
  <c r="U4367" i="6"/>
  <c r="U4368" i="6"/>
  <c r="U4369" i="6"/>
  <c r="U4370" i="6"/>
  <c r="U4371" i="6"/>
  <c r="U4372" i="6"/>
  <c r="U4373" i="6"/>
  <c r="U4374" i="6"/>
  <c r="U4375" i="6"/>
  <c r="U4376" i="6"/>
  <c r="U4377" i="6"/>
  <c r="U4378" i="6"/>
  <c r="U4379" i="6"/>
  <c r="U4380" i="6"/>
  <c r="U4381" i="6"/>
  <c r="U4382" i="6"/>
  <c r="U4383" i="6"/>
  <c r="U4384" i="6"/>
  <c r="U4385" i="6"/>
  <c r="U4386" i="6"/>
  <c r="U4387" i="6"/>
  <c r="U4388" i="6"/>
  <c r="U4389" i="6"/>
  <c r="U4390" i="6"/>
  <c r="U4391" i="6"/>
  <c r="U4392" i="6"/>
  <c r="U4393" i="6"/>
  <c r="U4394" i="6"/>
  <c r="U4395" i="6"/>
  <c r="U4396" i="6"/>
  <c r="U4397" i="6"/>
  <c r="U4398" i="6"/>
  <c r="U4399" i="6"/>
  <c r="U4400" i="6"/>
  <c r="U4401" i="6"/>
  <c r="U4402" i="6"/>
  <c r="U4403" i="6"/>
  <c r="U4406" i="6"/>
  <c r="U4407" i="6"/>
  <c r="U4408" i="6"/>
  <c r="U4409" i="6"/>
  <c r="U4410" i="6"/>
  <c r="U4411" i="6"/>
  <c r="U4412" i="6"/>
  <c r="U4413" i="6"/>
  <c r="U4414" i="6"/>
  <c r="U4415" i="6"/>
  <c r="U4416" i="6"/>
  <c r="U4417" i="6"/>
  <c r="U4418" i="6"/>
  <c r="U4419" i="6"/>
  <c r="U4420" i="6"/>
  <c r="U4421" i="6"/>
  <c r="U4422" i="6"/>
  <c r="U4423" i="6"/>
  <c r="U4424" i="6"/>
  <c r="U4425" i="6"/>
  <c r="U4426" i="6"/>
  <c r="U4427" i="6"/>
  <c r="U4428" i="6"/>
  <c r="U4429" i="6"/>
  <c r="U4430" i="6"/>
  <c r="U4431" i="6"/>
  <c r="U4432" i="6"/>
  <c r="U4433" i="6"/>
  <c r="U4434" i="6"/>
  <c r="U4435" i="6"/>
  <c r="U4436" i="6"/>
  <c r="U4437" i="6"/>
  <c r="U4438" i="6"/>
  <c r="U4439" i="6"/>
  <c r="U4440" i="6"/>
  <c r="U4441" i="6"/>
  <c r="U4442" i="6"/>
  <c r="U4443" i="6"/>
  <c r="U4444" i="6"/>
  <c r="U4445" i="6"/>
  <c r="U4446" i="6"/>
  <c r="U4447" i="6"/>
  <c r="U4448" i="6"/>
  <c r="U4449" i="6"/>
  <c r="U4450" i="6"/>
  <c r="U4451" i="6"/>
  <c r="U4452" i="6"/>
  <c r="U4453" i="6"/>
  <c r="U4454" i="6"/>
  <c r="U4455" i="6"/>
  <c r="U4456" i="6"/>
  <c r="U4457" i="6"/>
  <c r="U4458" i="6"/>
  <c r="U4459" i="6"/>
  <c r="U4460" i="6"/>
  <c r="U4461" i="6"/>
  <c r="U4462" i="6"/>
  <c r="U4464" i="6"/>
  <c r="U4463" i="6"/>
  <c r="U4405" i="6"/>
  <c r="U4404" i="6"/>
  <c r="U4253" i="6"/>
  <c r="O1946" i="5"/>
  <c r="O1945" i="5"/>
  <c r="O1944" i="5"/>
  <c r="O1943" i="5"/>
  <c r="O1942" i="5"/>
  <c r="O1941" i="5"/>
  <c r="O1940" i="5"/>
  <c r="O1939" i="5"/>
  <c r="O1938" i="5"/>
  <c r="O1937" i="5"/>
  <c r="O1936" i="5"/>
  <c r="O1935" i="5"/>
  <c r="O1934" i="5"/>
  <c r="O1933" i="5"/>
  <c r="O1932" i="5"/>
  <c r="O1931" i="5"/>
  <c r="O1930" i="5"/>
  <c r="O1929" i="5"/>
  <c r="O1928" i="5"/>
  <c r="O1927" i="5"/>
  <c r="O1926" i="5"/>
  <c r="G179" i="7"/>
  <c r="K179" i="7" s="1"/>
  <c r="M179" i="7" s="1"/>
  <c r="G170" i="7"/>
  <c r="K170" i="7" s="1"/>
  <c r="M170" i="7" s="1"/>
  <c r="U4215" i="6"/>
  <c r="G173" i="7"/>
  <c r="K173" i="7" s="1"/>
  <c r="M173" i="7" s="1"/>
  <c r="G126" i="7"/>
  <c r="K126" i="7" s="1"/>
  <c r="G309" i="7"/>
  <c r="G384" i="7"/>
  <c r="K384" i="7" s="1"/>
  <c r="G244" i="7"/>
  <c r="K244" i="7" s="1"/>
  <c r="G284" i="7"/>
  <c r="K284" i="7" s="1"/>
  <c r="G134" i="7"/>
  <c r="G345" i="7"/>
  <c r="K345" i="7" s="1"/>
  <c r="G297" i="7"/>
  <c r="K297" i="7" s="1"/>
  <c r="G245" i="7"/>
  <c r="K245" i="7" s="1"/>
  <c r="G357" i="7"/>
  <c r="K357" i="7" s="1"/>
  <c r="G355" i="7"/>
  <c r="K355" i="7" s="1"/>
  <c r="G458" i="7"/>
  <c r="K458" i="7" s="1"/>
  <c r="G197" i="7"/>
  <c r="K197" i="7" s="1"/>
  <c r="O1925" i="5"/>
  <c r="O1924" i="5"/>
  <c r="O1923" i="5"/>
  <c r="O1922" i="5"/>
  <c r="O1921" i="5"/>
  <c r="O1920" i="5"/>
  <c r="O1919" i="5"/>
  <c r="O1918" i="5"/>
  <c r="O1917" i="5"/>
  <c r="O1916" i="5"/>
  <c r="O1915" i="5"/>
  <c r="O1914" i="5"/>
  <c r="O1913" i="5"/>
  <c r="O1912" i="5"/>
  <c r="O1911" i="5"/>
  <c r="O1910" i="5"/>
  <c r="O1909" i="5"/>
  <c r="O1908" i="5"/>
  <c r="O1907" i="5"/>
  <c r="O1906" i="5"/>
  <c r="O1905" i="5"/>
  <c r="O1903" i="5"/>
  <c r="O1902" i="5"/>
  <c r="O1901" i="5"/>
  <c r="O1900" i="5"/>
  <c r="O1899" i="5"/>
  <c r="O1898" i="5"/>
  <c r="O1897" i="5"/>
  <c r="O1896" i="5"/>
  <c r="O1895" i="5"/>
  <c r="O1894" i="5"/>
  <c r="O1893" i="5"/>
  <c r="O1892" i="5"/>
  <c r="M1904" i="5"/>
  <c r="O1904" i="5" s="1"/>
  <c r="O1846" i="5"/>
  <c r="O1847" i="5"/>
  <c r="O1848" i="5"/>
  <c r="O1849" i="5"/>
  <c r="O1850" i="5"/>
  <c r="O1851" i="5"/>
  <c r="O1852" i="5"/>
  <c r="O1853" i="5"/>
  <c r="O1854" i="5"/>
  <c r="O1855" i="5"/>
  <c r="O1856" i="5"/>
  <c r="O1857" i="5"/>
  <c r="O1858" i="5"/>
  <c r="O1859" i="5"/>
  <c r="O1860" i="5"/>
  <c r="O1861" i="5"/>
  <c r="O1862" i="5"/>
  <c r="O1863" i="5"/>
  <c r="O1864" i="5"/>
  <c r="O1865" i="5"/>
  <c r="O1866" i="5"/>
  <c r="O1867" i="5"/>
  <c r="O1868" i="5"/>
  <c r="O1869" i="5"/>
  <c r="O1870" i="5"/>
  <c r="O1871" i="5"/>
  <c r="O1872" i="5"/>
  <c r="O1873" i="5"/>
  <c r="O1874" i="5"/>
  <c r="O1875" i="5"/>
  <c r="O1876" i="5"/>
  <c r="O1877" i="5"/>
  <c r="O1878" i="5"/>
  <c r="O1879" i="5"/>
  <c r="O1880" i="5"/>
  <c r="O1881" i="5"/>
  <c r="O1882" i="5"/>
  <c r="O1883" i="5"/>
  <c r="O1884" i="5"/>
  <c r="O1885" i="5"/>
  <c r="O1886" i="5"/>
  <c r="O1887" i="5"/>
  <c r="O1888" i="5"/>
  <c r="O1889" i="5"/>
  <c r="O1890" i="5"/>
  <c r="O1891" i="5"/>
  <c r="O1845" i="5"/>
  <c r="O1844" i="5"/>
  <c r="O1843" i="5"/>
  <c r="O1842" i="5"/>
  <c r="O1841" i="5"/>
  <c r="O1840" i="5"/>
  <c r="O1839" i="5"/>
  <c r="O1838" i="5"/>
  <c r="O1837" i="5"/>
  <c r="O1836" i="5"/>
  <c r="O1835" i="5"/>
  <c r="O1834" i="5"/>
  <c r="O1833" i="5"/>
  <c r="O1832" i="5"/>
  <c r="O1831" i="5"/>
  <c r="O1830" i="5"/>
  <c r="O1829" i="5"/>
  <c r="U4204" i="6"/>
  <c r="U4205" i="6"/>
  <c r="U4206" i="6"/>
  <c r="U4207" i="6"/>
  <c r="U4208" i="6"/>
  <c r="U4209" i="6"/>
  <c r="U4210" i="6"/>
  <c r="U4211" i="6"/>
  <c r="U4212" i="6"/>
  <c r="U4213" i="6"/>
  <c r="U4214" i="6"/>
  <c r="G295" i="7"/>
  <c r="K295" i="7" s="1"/>
  <c r="G1152" i="7"/>
  <c r="K1152" i="7" s="1"/>
  <c r="U3789" i="6"/>
  <c r="U3790" i="6"/>
  <c r="U3791" i="6"/>
  <c r="U3792" i="6"/>
  <c r="U3794" i="6"/>
  <c r="U3795" i="6"/>
  <c r="U3796" i="6"/>
  <c r="U3797" i="6"/>
  <c r="U3798" i="6"/>
  <c r="U3799" i="6"/>
  <c r="U3800" i="6"/>
  <c r="U3801" i="6"/>
  <c r="U3802" i="6"/>
  <c r="U3803" i="6"/>
  <c r="U3804" i="6"/>
  <c r="U3805" i="6"/>
  <c r="U3806" i="6"/>
  <c r="U3807" i="6"/>
  <c r="U3808" i="6"/>
  <c r="U3809" i="6"/>
  <c r="U3810" i="6"/>
  <c r="U3811" i="6"/>
  <c r="U3812" i="6"/>
  <c r="U3813" i="6"/>
  <c r="U3814" i="6"/>
  <c r="U3815" i="6"/>
  <c r="U3816" i="6"/>
  <c r="U3817" i="6"/>
  <c r="U3818" i="6"/>
  <c r="U3819" i="6"/>
  <c r="U3820" i="6"/>
  <c r="U3821" i="6"/>
  <c r="U3822" i="6"/>
  <c r="U3823" i="6"/>
  <c r="U3824" i="6"/>
  <c r="U3825" i="6"/>
  <c r="U3826" i="6"/>
  <c r="U3827" i="6"/>
  <c r="U3828" i="6"/>
  <c r="U3829" i="6"/>
  <c r="U3830" i="6"/>
  <c r="U3831" i="6"/>
  <c r="U3832" i="6"/>
  <c r="U3833" i="6"/>
  <c r="U3834" i="6"/>
  <c r="U3835" i="6"/>
  <c r="U3836" i="6"/>
  <c r="U3837" i="6"/>
  <c r="U3838" i="6"/>
  <c r="U3839" i="6"/>
  <c r="U3840" i="6"/>
  <c r="U3841" i="6"/>
  <c r="U3842" i="6"/>
  <c r="U3843" i="6"/>
  <c r="U3844" i="6"/>
  <c r="U3845" i="6"/>
  <c r="U3846" i="6"/>
  <c r="U3847" i="6"/>
  <c r="U3848" i="6"/>
  <c r="U3849" i="6"/>
  <c r="U3850" i="6"/>
  <c r="U3851" i="6"/>
  <c r="U3852" i="6"/>
  <c r="U3853" i="6"/>
  <c r="U3854" i="6"/>
  <c r="U3855" i="6"/>
  <c r="U3856" i="6"/>
  <c r="U3857" i="6"/>
  <c r="U3858" i="6"/>
  <c r="U3859" i="6"/>
  <c r="U3860" i="6"/>
  <c r="U3861" i="6"/>
  <c r="U3862" i="6"/>
  <c r="U3863" i="6"/>
  <c r="U3864" i="6"/>
  <c r="U3865" i="6"/>
  <c r="U3866" i="6"/>
  <c r="U3867" i="6"/>
  <c r="U3868" i="6"/>
  <c r="U3869" i="6"/>
  <c r="U3870" i="6"/>
  <c r="U3871" i="6"/>
  <c r="U3872" i="6"/>
  <c r="U3873" i="6"/>
  <c r="U3874" i="6"/>
  <c r="U3875" i="6"/>
  <c r="U3876" i="6"/>
  <c r="U3877" i="6"/>
  <c r="U3878" i="6"/>
  <c r="U3879" i="6"/>
  <c r="U3880" i="6"/>
  <c r="U3881" i="6"/>
  <c r="U3882" i="6"/>
  <c r="U3883" i="6"/>
  <c r="U3884" i="6"/>
  <c r="U3885" i="6"/>
  <c r="U3886" i="6"/>
  <c r="U3887" i="6"/>
  <c r="U3888" i="6"/>
  <c r="U3889" i="6"/>
  <c r="U3890" i="6"/>
  <c r="U3891" i="6"/>
  <c r="U3892" i="6"/>
  <c r="U3893" i="6"/>
  <c r="U3894" i="6"/>
  <c r="U3895" i="6"/>
  <c r="U3896" i="6"/>
  <c r="U3897" i="6"/>
  <c r="U3898" i="6"/>
  <c r="U3899" i="6"/>
  <c r="U3900" i="6"/>
  <c r="U3901" i="6"/>
  <c r="U3902" i="6"/>
  <c r="U3903" i="6"/>
  <c r="U3904" i="6"/>
  <c r="U3905" i="6"/>
  <c r="U3906" i="6"/>
  <c r="U3907" i="6"/>
  <c r="U3908" i="6"/>
  <c r="U3909" i="6"/>
  <c r="U3910" i="6"/>
  <c r="U3911" i="6"/>
  <c r="U3912" i="6"/>
  <c r="U3913" i="6"/>
  <c r="U3914" i="6"/>
  <c r="U3915" i="6"/>
  <c r="U3916" i="6"/>
  <c r="U3917" i="6"/>
  <c r="U3918" i="6"/>
  <c r="U3919" i="6"/>
  <c r="U3920" i="6"/>
  <c r="U3921" i="6"/>
  <c r="U3922" i="6"/>
  <c r="U3923" i="6"/>
  <c r="U3924" i="6"/>
  <c r="U3925" i="6"/>
  <c r="U3926" i="6"/>
  <c r="U3927" i="6"/>
  <c r="U3928" i="6"/>
  <c r="U3929" i="6"/>
  <c r="U3930" i="6"/>
  <c r="U3931" i="6"/>
  <c r="U3932" i="6"/>
  <c r="U3933" i="6"/>
  <c r="U3934" i="6"/>
  <c r="U3935" i="6"/>
  <c r="U3936" i="6"/>
  <c r="U3937" i="6"/>
  <c r="U3938" i="6"/>
  <c r="U3939" i="6"/>
  <c r="U3940" i="6"/>
  <c r="U3941" i="6"/>
  <c r="U3942" i="6"/>
  <c r="U3943" i="6"/>
  <c r="U3944" i="6"/>
  <c r="U3945" i="6"/>
  <c r="U3946" i="6"/>
  <c r="U3947" i="6"/>
  <c r="U3948" i="6"/>
  <c r="U3949" i="6"/>
  <c r="U3950" i="6"/>
  <c r="U3951" i="6"/>
  <c r="U3952" i="6"/>
  <c r="U3953" i="6"/>
  <c r="U3954" i="6"/>
  <c r="U3955" i="6"/>
  <c r="U3956" i="6"/>
  <c r="U3957" i="6"/>
  <c r="U3958" i="6"/>
  <c r="U3959" i="6"/>
  <c r="U3960" i="6"/>
  <c r="U3961" i="6"/>
  <c r="U3962" i="6"/>
  <c r="U3963" i="6"/>
  <c r="U3964" i="6"/>
  <c r="U3965" i="6"/>
  <c r="U3966" i="6"/>
  <c r="U3967" i="6"/>
  <c r="U3968" i="6"/>
  <c r="U3969" i="6"/>
  <c r="U3970" i="6"/>
  <c r="U3971" i="6"/>
  <c r="U3972" i="6"/>
  <c r="U3973" i="6"/>
  <c r="U3974" i="6"/>
  <c r="U3975" i="6"/>
  <c r="U3976" i="6"/>
  <c r="U3977" i="6"/>
  <c r="U3978" i="6"/>
  <c r="U3979" i="6"/>
  <c r="U3980" i="6"/>
  <c r="U3981" i="6"/>
  <c r="U3982" i="6"/>
  <c r="U3983" i="6"/>
  <c r="U3984" i="6"/>
  <c r="U3985" i="6"/>
  <c r="U3986" i="6"/>
  <c r="U3987" i="6"/>
  <c r="U3988" i="6"/>
  <c r="U3989" i="6"/>
  <c r="U3990" i="6"/>
  <c r="U3991" i="6"/>
  <c r="U3992" i="6"/>
  <c r="U3993" i="6"/>
  <c r="U3994" i="6"/>
  <c r="U3995" i="6"/>
  <c r="U3996" i="6"/>
  <c r="U3997" i="6"/>
  <c r="U3998" i="6"/>
  <c r="U3999" i="6"/>
  <c r="U4000" i="6"/>
  <c r="U4001" i="6"/>
  <c r="U4002" i="6"/>
  <c r="U4003" i="6"/>
  <c r="U4004" i="6"/>
  <c r="U4005" i="6"/>
  <c r="U4006" i="6"/>
  <c r="U4007" i="6"/>
  <c r="U4008" i="6"/>
  <c r="U4009" i="6"/>
  <c r="U4010" i="6"/>
  <c r="U4011" i="6"/>
  <c r="U4012" i="6"/>
  <c r="U4013" i="6"/>
  <c r="U4014" i="6"/>
  <c r="U4015" i="6"/>
  <c r="U4016" i="6"/>
  <c r="U4017" i="6"/>
  <c r="U4018" i="6"/>
  <c r="U4019" i="6"/>
  <c r="U4020" i="6"/>
  <c r="U4021" i="6"/>
  <c r="U4022" i="6"/>
  <c r="U4023" i="6"/>
  <c r="U4024" i="6"/>
  <c r="U4025" i="6"/>
  <c r="U4026" i="6"/>
  <c r="U4027" i="6"/>
  <c r="U4028" i="6"/>
  <c r="U4029" i="6"/>
  <c r="U4030" i="6"/>
  <c r="U4031" i="6"/>
  <c r="U4032" i="6"/>
  <c r="U4033" i="6"/>
  <c r="U4034" i="6"/>
  <c r="U4035" i="6"/>
  <c r="U4036" i="6"/>
  <c r="U4037" i="6"/>
  <c r="U4038" i="6"/>
  <c r="U4039" i="6"/>
  <c r="U4040" i="6"/>
  <c r="U4041" i="6"/>
  <c r="U4042" i="6"/>
  <c r="U4043" i="6"/>
  <c r="U4044" i="6"/>
  <c r="U4045" i="6"/>
  <c r="U4046" i="6"/>
  <c r="U4050" i="6"/>
  <c r="U4051" i="6"/>
  <c r="U4052" i="6"/>
  <c r="U4053" i="6"/>
  <c r="U4054" i="6"/>
  <c r="U4055" i="6"/>
  <c r="U4056" i="6"/>
  <c r="U4057" i="6"/>
  <c r="U4058" i="6"/>
  <c r="U4059" i="6"/>
  <c r="U4060" i="6"/>
  <c r="U4061" i="6"/>
  <c r="U4065" i="6"/>
  <c r="U4066" i="6"/>
  <c r="U4067" i="6"/>
  <c r="U4068" i="6"/>
  <c r="U4069" i="6"/>
  <c r="U4070" i="6"/>
  <c r="U4071" i="6"/>
  <c r="U4072" i="6"/>
  <c r="U4073" i="6"/>
  <c r="U4074" i="6"/>
  <c r="U4075" i="6"/>
  <c r="U4076" i="6"/>
  <c r="U4077" i="6"/>
  <c r="U4078" i="6"/>
  <c r="U4079" i="6"/>
  <c r="U4080" i="6"/>
  <c r="U4081" i="6"/>
  <c r="U4082" i="6"/>
  <c r="U4083" i="6"/>
  <c r="U4084" i="6"/>
  <c r="U4085" i="6"/>
  <c r="U4086" i="6"/>
  <c r="U4087" i="6"/>
  <c r="U4088" i="6"/>
  <c r="U4089" i="6"/>
  <c r="U4090" i="6"/>
  <c r="U4091" i="6"/>
  <c r="U4092" i="6"/>
  <c r="U4093" i="6"/>
  <c r="U4094" i="6"/>
  <c r="U4095" i="6"/>
  <c r="U4096" i="6"/>
  <c r="U4097" i="6"/>
  <c r="U4098" i="6"/>
  <c r="U4099" i="6"/>
  <c r="U4100" i="6"/>
  <c r="U4101" i="6"/>
  <c r="U4102" i="6"/>
  <c r="U4103" i="6"/>
  <c r="U4104" i="6"/>
  <c r="U4105" i="6"/>
  <c r="U4106" i="6"/>
  <c r="U4107" i="6"/>
  <c r="U4108" i="6"/>
  <c r="U4109" i="6"/>
  <c r="U4110" i="6"/>
  <c r="U4111" i="6"/>
  <c r="U4112" i="6"/>
  <c r="U4113" i="6"/>
  <c r="U4114" i="6"/>
  <c r="U4115" i="6"/>
  <c r="U4116" i="6"/>
  <c r="U4117" i="6"/>
  <c r="U4118" i="6"/>
  <c r="U4119" i="6"/>
  <c r="U4120" i="6"/>
  <c r="U4121" i="6"/>
  <c r="U4122" i="6"/>
  <c r="U4123" i="6"/>
  <c r="U4124" i="6"/>
  <c r="U4125" i="6"/>
  <c r="U4126" i="6"/>
  <c r="U4127" i="6"/>
  <c r="U4128" i="6"/>
  <c r="U4129" i="6"/>
  <c r="U4130" i="6"/>
  <c r="U4131" i="6"/>
  <c r="U4132" i="6"/>
  <c r="U4133" i="6"/>
  <c r="U4134" i="6"/>
  <c r="U4135" i="6"/>
  <c r="U4136" i="6"/>
  <c r="U4137" i="6"/>
  <c r="U4138" i="6"/>
  <c r="U4139" i="6"/>
  <c r="U4140" i="6"/>
  <c r="U4141" i="6"/>
  <c r="U4142" i="6"/>
  <c r="U4143" i="6"/>
  <c r="U4144" i="6"/>
  <c r="U4145" i="6"/>
  <c r="U4146" i="6"/>
  <c r="U4147" i="6"/>
  <c r="U4148" i="6"/>
  <c r="U4149" i="6"/>
  <c r="U4150" i="6"/>
  <c r="U4151" i="6"/>
  <c r="U4152" i="6"/>
  <c r="U4153" i="6"/>
  <c r="U4154" i="6"/>
  <c r="U4155" i="6"/>
  <c r="U4156" i="6"/>
  <c r="U4157" i="6"/>
  <c r="U4158" i="6"/>
  <c r="U4159" i="6"/>
  <c r="U4160" i="6"/>
  <c r="U4161" i="6"/>
  <c r="U4162" i="6"/>
  <c r="U4163" i="6"/>
  <c r="U4164" i="6"/>
  <c r="U4165" i="6"/>
  <c r="U4166" i="6"/>
  <c r="U4167" i="6"/>
  <c r="U4168" i="6"/>
  <c r="U4169" i="6"/>
  <c r="U4170" i="6"/>
  <c r="U4171" i="6"/>
  <c r="U4172" i="6"/>
  <c r="U4173" i="6"/>
  <c r="U4174" i="6"/>
  <c r="U4175" i="6"/>
  <c r="U4176" i="6"/>
  <c r="U4177" i="6"/>
  <c r="U4178" i="6"/>
  <c r="U4179" i="6"/>
  <c r="U4180" i="6"/>
  <c r="U4181" i="6"/>
  <c r="U4182" i="6"/>
  <c r="U4183" i="6"/>
  <c r="U4184" i="6"/>
  <c r="U4185" i="6"/>
  <c r="U4186" i="6"/>
  <c r="U4187" i="6"/>
  <c r="U4188" i="6"/>
  <c r="U4189" i="6"/>
  <c r="U4190" i="6"/>
  <c r="U4191" i="6"/>
  <c r="U4192" i="6"/>
  <c r="U4193" i="6"/>
  <c r="U4194" i="6"/>
  <c r="U4195" i="6"/>
  <c r="U4196" i="6"/>
  <c r="U4197" i="6"/>
  <c r="U4198" i="6"/>
  <c r="U4199" i="6"/>
  <c r="U4200" i="6"/>
  <c r="U4201" i="6"/>
  <c r="U4202" i="6"/>
  <c r="U4203" i="6"/>
  <c r="U3788" i="6"/>
  <c r="M458" i="7" l="1"/>
  <c r="M244" i="7"/>
  <c r="M1152" i="7"/>
  <c r="M355" i="7"/>
  <c r="M384" i="7"/>
  <c r="M295" i="7"/>
  <c r="M345" i="7"/>
  <c r="M197" i="7"/>
  <c r="M284" i="7"/>
  <c r="M126" i="7"/>
  <c r="M297" i="7"/>
  <c r="M77" i="7"/>
  <c r="M317" i="7"/>
  <c r="M451" i="7"/>
  <c r="M357" i="7"/>
  <c r="M245" i="7"/>
  <c r="M110" i="7"/>
  <c r="I451" i="7"/>
  <c r="I317" i="7"/>
  <c r="I110" i="7"/>
  <c r="I77" i="7"/>
  <c r="I179" i="7"/>
  <c r="I170" i="7"/>
  <c r="I173" i="7"/>
  <c r="I134" i="7"/>
  <c r="I309" i="7"/>
  <c r="K309" i="7"/>
  <c r="M309" i="7" s="1"/>
  <c r="K134" i="7"/>
  <c r="M134" i="7" s="1"/>
  <c r="I384" i="7"/>
  <c r="I458" i="7"/>
  <c r="I355" i="7"/>
  <c r="I357" i="7"/>
  <c r="I245" i="7"/>
  <c r="I126" i="7"/>
  <c r="I297" i="7"/>
  <c r="I345" i="7"/>
  <c r="I197" i="7"/>
  <c r="I284" i="7"/>
  <c r="I244" i="7"/>
  <c r="I295" i="7"/>
  <c r="I1152" i="7"/>
  <c r="U4064" i="6" l="1"/>
  <c r="U4063" i="6"/>
  <c r="U4062" i="6"/>
  <c r="U4049" i="6"/>
  <c r="U4048" i="6"/>
  <c r="U4047" i="6"/>
  <c r="G223" i="7"/>
  <c r="K223" i="7" s="1"/>
  <c r="G517" i="7"/>
  <c r="K517" i="7" s="1"/>
  <c r="G171" i="7"/>
  <c r="K171" i="7" s="1"/>
  <c r="G186" i="7"/>
  <c r="K186" i="7" s="1"/>
  <c r="G160" i="7"/>
  <c r="K160" i="7" s="1"/>
  <c r="G388" i="7"/>
  <c r="K388" i="7" s="1"/>
  <c r="G199" i="7"/>
  <c r="K199" i="7" s="1"/>
  <c r="G494" i="7"/>
  <c r="K494" i="7" s="1"/>
  <c r="G403" i="7"/>
  <c r="K403" i="7" s="1"/>
  <c r="G612" i="7"/>
  <c r="K612" i="7" s="1"/>
  <c r="G637" i="7"/>
  <c r="K637" i="7" s="1"/>
  <c r="G298" i="7"/>
  <c r="K298" i="7" s="1"/>
  <c r="G540" i="7"/>
  <c r="K540" i="7" s="1"/>
  <c r="G38" i="7"/>
  <c r="K38" i="7" s="1"/>
  <c r="O1818" i="5"/>
  <c r="O1819" i="5"/>
  <c r="O1820" i="5"/>
  <c r="O1821" i="5"/>
  <c r="O1822" i="5"/>
  <c r="O1823" i="5"/>
  <c r="O1824" i="5"/>
  <c r="O1825" i="5"/>
  <c r="O1826" i="5"/>
  <c r="O1827" i="5"/>
  <c r="O1828" i="5"/>
  <c r="O1817" i="5"/>
  <c r="M403" i="7" l="1"/>
  <c r="M199" i="7"/>
  <c r="M298" i="7"/>
  <c r="M637" i="7"/>
  <c r="M38" i="7"/>
  <c r="M540" i="7"/>
  <c r="M171" i="7"/>
  <c r="M223" i="7"/>
  <c r="M160" i="7"/>
  <c r="M186" i="7"/>
  <c r="M612" i="7"/>
  <c r="M388" i="7"/>
  <c r="M517" i="7"/>
  <c r="M494" i="7"/>
  <c r="I199" i="7"/>
  <c r="I494" i="7"/>
  <c r="I223" i="7"/>
  <c r="I403" i="7"/>
  <c r="I517" i="7"/>
  <c r="I612" i="7"/>
  <c r="I171" i="7"/>
  <c r="I637" i="7"/>
  <c r="I186" i="7"/>
  <c r="I298" i="7"/>
  <c r="I160" i="7"/>
  <c r="I540" i="7"/>
  <c r="I388" i="7"/>
  <c r="I38" i="7"/>
  <c r="U3687" i="6"/>
  <c r="U3688" i="6"/>
  <c r="U3689" i="6"/>
  <c r="U3690" i="6"/>
  <c r="U3691" i="6"/>
  <c r="U3692" i="6"/>
  <c r="U3693" i="6"/>
  <c r="U3694" i="6"/>
  <c r="U3695" i="6"/>
  <c r="U3696" i="6"/>
  <c r="U3697" i="6"/>
  <c r="U3698" i="6"/>
  <c r="U3699" i="6"/>
  <c r="U3700" i="6"/>
  <c r="U3701" i="6"/>
  <c r="U3702" i="6"/>
  <c r="U3703" i="6"/>
  <c r="U3704" i="6"/>
  <c r="U3705" i="6"/>
  <c r="U3706" i="6"/>
  <c r="U3707" i="6"/>
  <c r="U3708" i="6"/>
  <c r="U3709" i="6"/>
  <c r="U3710" i="6"/>
  <c r="U3711" i="6"/>
  <c r="U3712" i="6"/>
  <c r="U3713" i="6"/>
  <c r="U3714" i="6"/>
  <c r="U3715" i="6"/>
  <c r="U3716" i="6"/>
  <c r="U3717" i="6"/>
  <c r="U3718" i="6"/>
  <c r="U3719" i="6"/>
  <c r="U3720" i="6"/>
  <c r="U3721" i="6"/>
  <c r="U3722" i="6"/>
  <c r="U3723" i="6"/>
  <c r="U3724" i="6"/>
  <c r="U3725" i="6"/>
  <c r="U3726" i="6"/>
  <c r="U3727" i="6"/>
  <c r="U3728" i="6"/>
  <c r="U3729" i="6"/>
  <c r="U3730" i="6"/>
  <c r="U3731" i="6"/>
  <c r="U3732" i="6"/>
  <c r="U3733" i="6"/>
  <c r="U3734" i="6"/>
  <c r="U3735" i="6"/>
  <c r="U3736" i="6"/>
  <c r="U3737" i="6"/>
  <c r="U3738" i="6"/>
  <c r="U3739" i="6"/>
  <c r="U3740" i="6"/>
  <c r="U3741" i="6"/>
  <c r="U3742" i="6"/>
  <c r="U3743" i="6"/>
  <c r="U3744" i="6"/>
  <c r="U3745" i="6"/>
  <c r="U3746" i="6"/>
  <c r="U3747" i="6"/>
  <c r="U3748" i="6"/>
  <c r="U3749" i="6"/>
  <c r="U3750" i="6"/>
  <c r="U3751" i="6"/>
  <c r="U3752" i="6"/>
  <c r="U3753" i="6"/>
  <c r="U3754" i="6"/>
  <c r="U3755" i="6"/>
  <c r="U3756" i="6"/>
  <c r="U3757" i="6"/>
  <c r="U3758" i="6"/>
  <c r="U3759" i="6"/>
  <c r="U3760" i="6"/>
  <c r="U3761" i="6"/>
  <c r="U3762" i="6"/>
  <c r="U3763" i="6"/>
  <c r="U3764" i="6"/>
  <c r="U3765" i="6"/>
  <c r="U3766" i="6"/>
  <c r="U3767" i="6"/>
  <c r="U3768" i="6"/>
  <c r="U3769" i="6"/>
  <c r="U3770" i="6"/>
  <c r="U3771" i="6"/>
  <c r="U3772" i="6"/>
  <c r="U3773" i="6"/>
  <c r="U3774" i="6"/>
  <c r="U3775" i="6"/>
  <c r="U3776" i="6"/>
  <c r="U3777" i="6"/>
  <c r="U3778" i="6"/>
  <c r="U3779" i="6"/>
  <c r="U3780" i="6"/>
  <c r="U3781" i="6"/>
  <c r="U3783" i="6"/>
  <c r="U3784" i="6"/>
  <c r="U3786" i="6"/>
  <c r="U3787" i="6"/>
  <c r="U3785" i="6"/>
  <c r="U3782" i="6"/>
  <c r="G154" i="7"/>
  <c r="K154" i="7" s="1"/>
  <c r="G157" i="7"/>
  <c r="K157" i="7" s="1"/>
  <c r="U3580" i="6"/>
  <c r="U3581" i="6"/>
  <c r="U3582" i="6"/>
  <c r="U3583" i="6"/>
  <c r="U3584" i="6"/>
  <c r="U3585" i="6"/>
  <c r="U3586" i="6"/>
  <c r="U3587" i="6"/>
  <c r="U3588" i="6"/>
  <c r="U3589" i="6"/>
  <c r="U3590" i="6"/>
  <c r="U3591" i="6"/>
  <c r="U3592" i="6"/>
  <c r="U3593" i="6"/>
  <c r="U3594" i="6"/>
  <c r="U3595" i="6"/>
  <c r="U3596" i="6"/>
  <c r="U3597" i="6"/>
  <c r="U3598" i="6"/>
  <c r="U3599" i="6"/>
  <c r="U3600" i="6"/>
  <c r="U3601" i="6"/>
  <c r="U3602" i="6"/>
  <c r="U3603" i="6"/>
  <c r="U3604" i="6"/>
  <c r="U3605" i="6"/>
  <c r="U3606" i="6"/>
  <c r="U3607" i="6"/>
  <c r="U3608" i="6"/>
  <c r="U3609" i="6"/>
  <c r="U3610" i="6"/>
  <c r="U3611" i="6"/>
  <c r="U3612" i="6"/>
  <c r="U3613" i="6"/>
  <c r="U3614" i="6"/>
  <c r="U3615" i="6"/>
  <c r="U3616" i="6"/>
  <c r="U3617" i="6"/>
  <c r="U3618" i="6"/>
  <c r="U3619" i="6"/>
  <c r="U3620" i="6"/>
  <c r="U3621" i="6"/>
  <c r="U3622" i="6"/>
  <c r="U3623" i="6"/>
  <c r="U3624" i="6"/>
  <c r="U3625" i="6"/>
  <c r="U3626" i="6"/>
  <c r="U3627" i="6"/>
  <c r="U3628" i="6"/>
  <c r="U3629" i="6"/>
  <c r="U3630" i="6"/>
  <c r="U3631" i="6"/>
  <c r="U3632" i="6"/>
  <c r="U3633" i="6"/>
  <c r="U3634" i="6"/>
  <c r="U3635" i="6"/>
  <c r="U3636" i="6"/>
  <c r="U3637" i="6"/>
  <c r="U3638" i="6"/>
  <c r="U3639" i="6"/>
  <c r="U3640" i="6"/>
  <c r="U3641" i="6"/>
  <c r="U3642" i="6"/>
  <c r="U3643" i="6"/>
  <c r="U3644" i="6"/>
  <c r="U3645" i="6"/>
  <c r="U3646" i="6"/>
  <c r="U3647" i="6"/>
  <c r="U3648" i="6"/>
  <c r="U3649" i="6"/>
  <c r="U3650" i="6"/>
  <c r="U3651" i="6"/>
  <c r="U3652" i="6"/>
  <c r="U3653" i="6"/>
  <c r="U3654" i="6"/>
  <c r="U3655" i="6"/>
  <c r="U3656" i="6"/>
  <c r="U3657" i="6"/>
  <c r="U3658" i="6"/>
  <c r="U3659" i="6"/>
  <c r="U3660" i="6"/>
  <c r="U3661" i="6"/>
  <c r="U3662" i="6"/>
  <c r="U3663" i="6"/>
  <c r="U3664" i="6"/>
  <c r="U3665" i="6"/>
  <c r="U3666" i="6"/>
  <c r="U3667" i="6"/>
  <c r="U3669" i="6"/>
  <c r="U3670" i="6"/>
  <c r="U3671" i="6"/>
  <c r="U3675" i="6"/>
  <c r="U3676" i="6"/>
  <c r="U3677" i="6"/>
  <c r="U3678" i="6"/>
  <c r="U3679" i="6"/>
  <c r="U3680" i="6"/>
  <c r="U3681" i="6"/>
  <c r="U3682" i="6"/>
  <c r="U3683" i="6"/>
  <c r="U3684" i="6"/>
  <c r="U3685" i="6"/>
  <c r="U3686" i="6"/>
  <c r="U3668" i="6"/>
  <c r="U3674" i="6"/>
  <c r="U3673" i="6"/>
  <c r="U3672" i="6"/>
  <c r="N1812" i="5"/>
  <c r="N1813" i="5"/>
  <c r="N1814" i="5"/>
  <c r="N1815" i="5"/>
  <c r="N1811" i="5"/>
  <c r="G387" i="7"/>
  <c r="K387" i="7" s="1"/>
  <c r="G133" i="7"/>
  <c r="K133" i="7" s="1"/>
  <c r="M133" i="7" l="1"/>
  <c r="M387" i="7"/>
  <c r="M154" i="7"/>
  <c r="M157" i="7"/>
  <c r="I154" i="7"/>
  <c r="I157" i="7"/>
  <c r="I387" i="7"/>
  <c r="I133" i="7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790" i="5"/>
  <c r="O1789" i="5"/>
  <c r="O1788" i="5"/>
  <c r="O1787" i="5"/>
  <c r="U3569" i="6"/>
  <c r="U3570" i="6"/>
  <c r="U3571" i="6"/>
  <c r="U3572" i="6"/>
  <c r="U3573" i="6"/>
  <c r="U3574" i="6"/>
  <c r="U3575" i="6"/>
  <c r="U3576" i="6"/>
  <c r="U3577" i="6"/>
  <c r="U3578" i="6"/>
  <c r="U3579" i="6"/>
  <c r="U3568" i="6"/>
  <c r="U3567" i="6"/>
  <c r="U3566" i="6"/>
  <c r="U3565" i="6"/>
  <c r="U3564" i="6"/>
  <c r="U3563" i="6"/>
  <c r="O1782" i="5"/>
  <c r="O1781" i="5"/>
  <c r="O1786" i="5"/>
  <c r="O1785" i="5"/>
  <c r="G1151" i="7"/>
  <c r="K1151" i="7" s="1"/>
  <c r="G367" i="7"/>
  <c r="G389" i="7"/>
  <c r="K389" i="7" s="1"/>
  <c r="O1776" i="5"/>
  <c r="O1777" i="5"/>
  <c r="O1778" i="5"/>
  <c r="O1779" i="5"/>
  <c r="O1780" i="5"/>
  <c r="O1783" i="5"/>
  <c r="O1784" i="5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252" i="6"/>
  <c r="U253" i="6"/>
  <c r="U254" i="6"/>
  <c r="U255" i="6"/>
  <c r="U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U270" i="6"/>
  <c r="U271" i="6"/>
  <c r="U272" i="6"/>
  <c r="U273" i="6"/>
  <c r="U274" i="6"/>
  <c r="U275" i="6"/>
  <c r="U276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289" i="6"/>
  <c r="U290" i="6"/>
  <c r="U291" i="6"/>
  <c r="U292" i="6"/>
  <c r="U293" i="6"/>
  <c r="U294" i="6"/>
  <c r="U295" i="6"/>
  <c r="U296" i="6"/>
  <c r="U297" i="6"/>
  <c r="U298" i="6"/>
  <c r="U299" i="6"/>
  <c r="U300" i="6"/>
  <c r="U301" i="6"/>
  <c r="U302" i="6"/>
  <c r="U303" i="6"/>
  <c r="U304" i="6"/>
  <c r="U305" i="6"/>
  <c r="U306" i="6"/>
  <c r="U307" i="6"/>
  <c r="U308" i="6"/>
  <c r="U309" i="6"/>
  <c r="U310" i="6"/>
  <c r="U311" i="6"/>
  <c r="U312" i="6"/>
  <c r="U313" i="6"/>
  <c r="U314" i="6"/>
  <c r="U315" i="6"/>
  <c r="U316" i="6"/>
  <c r="U317" i="6"/>
  <c r="U318" i="6"/>
  <c r="U319" i="6"/>
  <c r="U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364" i="6"/>
  <c r="U365" i="6"/>
  <c r="U366" i="6"/>
  <c r="U367" i="6"/>
  <c r="U368" i="6"/>
  <c r="U369" i="6"/>
  <c r="U370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U407" i="6"/>
  <c r="U408" i="6"/>
  <c r="U409" i="6"/>
  <c r="U410" i="6"/>
  <c r="U411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U424" i="6"/>
  <c r="U425" i="6"/>
  <c r="U426" i="6"/>
  <c r="U427" i="6"/>
  <c r="U428" i="6"/>
  <c r="U429" i="6"/>
  <c r="U430" i="6"/>
  <c r="U431" i="6"/>
  <c r="U432" i="6"/>
  <c r="U433" i="6"/>
  <c r="U434" i="6"/>
  <c r="U435" i="6"/>
  <c r="U436" i="6"/>
  <c r="U437" i="6"/>
  <c r="U438" i="6"/>
  <c r="U439" i="6"/>
  <c r="U440" i="6"/>
  <c r="U441" i="6"/>
  <c r="U442" i="6"/>
  <c r="U443" i="6"/>
  <c r="U444" i="6"/>
  <c r="U445" i="6"/>
  <c r="U446" i="6"/>
  <c r="U447" i="6"/>
  <c r="U448" i="6"/>
  <c r="U449" i="6"/>
  <c r="U450" i="6"/>
  <c r="U451" i="6"/>
  <c r="U452" i="6"/>
  <c r="U453" i="6"/>
  <c r="U454" i="6"/>
  <c r="U455" i="6"/>
  <c r="U456" i="6"/>
  <c r="U457" i="6"/>
  <c r="U458" i="6"/>
  <c r="U459" i="6"/>
  <c r="U460" i="6"/>
  <c r="U461" i="6"/>
  <c r="U462" i="6"/>
  <c r="U463" i="6"/>
  <c r="U464" i="6"/>
  <c r="U465" i="6"/>
  <c r="U466" i="6"/>
  <c r="U467" i="6"/>
  <c r="U468" i="6"/>
  <c r="U469" i="6"/>
  <c r="U470" i="6"/>
  <c r="U471" i="6"/>
  <c r="U472" i="6"/>
  <c r="U473" i="6"/>
  <c r="U474" i="6"/>
  <c r="U475" i="6"/>
  <c r="U476" i="6"/>
  <c r="U477" i="6"/>
  <c r="U478" i="6"/>
  <c r="U479" i="6"/>
  <c r="U480" i="6"/>
  <c r="U481" i="6"/>
  <c r="U482" i="6"/>
  <c r="U483" i="6"/>
  <c r="U484" i="6"/>
  <c r="U485" i="6"/>
  <c r="U486" i="6"/>
  <c r="U487" i="6"/>
  <c r="U488" i="6"/>
  <c r="U489" i="6"/>
  <c r="U490" i="6"/>
  <c r="U491" i="6"/>
  <c r="U492" i="6"/>
  <c r="U493" i="6"/>
  <c r="U494" i="6"/>
  <c r="U495" i="6"/>
  <c r="U496" i="6"/>
  <c r="U497" i="6"/>
  <c r="U498" i="6"/>
  <c r="U499" i="6"/>
  <c r="U500" i="6"/>
  <c r="U501" i="6"/>
  <c r="U502" i="6"/>
  <c r="U503" i="6"/>
  <c r="U504" i="6"/>
  <c r="U505" i="6"/>
  <c r="U506" i="6"/>
  <c r="U507" i="6"/>
  <c r="U508" i="6"/>
  <c r="U509" i="6"/>
  <c r="U510" i="6"/>
  <c r="U511" i="6"/>
  <c r="U512" i="6"/>
  <c r="U513" i="6"/>
  <c r="U514" i="6"/>
  <c r="U515" i="6"/>
  <c r="U516" i="6"/>
  <c r="U517" i="6"/>
  <c r="U518" i="6"/>
  <c r="U519" i="6"/>
  <c r="U520" i="6"/>
  <c r="U521" i="6"/>
  <c r="U522" i="6"/>
  <c r="U523" i="6"/>
  <c r="U524" i="6"/>
  <c r="U525" i="6"/>
  <c r="U526" i="6"/>
  <c r="U527" i="6"/>
  <c r="U528" i="6"/>
  <c r="U529" i="6"/>
  <c r="U530" i="6"/>
  <c r="U531" i="6"/>
  <c r="U532" i="6"/>
  <c r="U533" i="6"/>
  <c r="U534" i="6"/>
  <c r="U535" i="6"/>
  <c r="U536" i="6"/>
  <c r="U537" i="6"/>
  <c r="U538" i="6"/>
  <c r="U539" i="6"/>
  <c r="U540" i="6"/>
  <c r="U541" i="6"/>
  <c r="U542" i="6"/>
  <c r="U543" i="6"/>
  <c r="U544" i="6"/>
  <c r="U545" i="6"/>
  <c r="U546" i="6"/>
  <c r="U547" i="6"/>
  <c r="U548" i="6"/>
  <c r="U549" i="6"/>
  <c r="U550" i="6"/>
  <c r="U551" i="6"/>
  <c r="U552" i="6"/>
  <c r="U553" i="6"/>
  <c r="U554" i="6"/>
  <c r="U555" i="6"/>
  <c r="U556" i="6"/>
  <c r="U557" i="6"/>
  <c r="U558" i="6"/>
  <c r="U559" i="6"/>
  <c r="U560" i="6"/>
  <c r="U561" i="6"/>
  <c r="U562" i="6"/>
  <c r="U563" i="6"/>
  <c r="U564" i="6"/>
  <c r="U565" i="6"/>
  <c r="U566" i="6"/>
  <c r="U567" i="6"/>
  <c r="U568" i="6"/>
  <c r="U569" i="6"/>
  <c r="U570" i="6"/>
  <c r="U571" i="6"/>
  <c r="U572" i="6"/>
  <c r="U573" i="6"/>
  <c r="U574" i="6"/>
  <c r="U575" i="6"/>
  <c r="U576" i="6"/>
  <c r="U577" i="6"/>
  <c r="U578" i="6"/>
  <c r="U579" i="6"/>
  <c r="U580" i="6"/>
  <c r="U581" i="6"/>
  <c r="U582" i="6"/>
  <c r="U583" i="6"/>
  <c r="U584" i="6"/>
  <c r="U585" i="6"/>
  <c r="U586" i="6"/>
  <c r="U587" i="6"/>
  <c r="U588" i="6"/>
  <c r="U589" i="6"/>
  <c r="U590" i="6"/>
  <c r="U591" i="6"/>
  <c r="U592" i="6"/>
  <c r="U593" i="6"/>
  <c r="U594" i="6"/>
  <c r="U595" i="6"/>
  <c r="U596" i="6"/>
  <c r="U597" i="6"/>
  <c r="U598" i="6"/>
  <c r="U599" i="6"/>
  <c r="U600" i="6"/>
  <c r="U601" i="6"/>
  <c r="U602" i="6"/>
  <c r="U603" i="6"/>
  <c r="U604" i="6"/>
  <c r="U605" i="6"/>
  <c r="U606" i="6"/>
  <c r="U607" i="6"/>
  <c r="U608" i="6"/>
  <c r="U609" i="6"/>
  <c r="U610" i="6"/>
  <c r="U611" i="6"/>
  <c r="U612" i="6"/>
  <c r="U613" i="6"/>
  <c r="U614" i="6"/>
  <c r="U615" i="6"/>
  <c r="U616" i="6"/>
  <c r="U617" i="6"/>
  <c r="U618" i="6"/>
  <c r="U619" i="6"/>
  <c r="U620" i="6"/>
  <c r="U621" i="6"/>
  <c r="U622" i="6"/>
  <c r="U623" i="6"/>
  <c r="U624" i="6"/>
  <c r="U625" i="6"/>
  <c r="U626" i="6"/>
  <c r="U627" i="6"/>
  <c r="U628" i="6"/>
  <c r="U629" i="6"/>
  <c r="U630" i="6"/>
  <c r="U631" i="6"/>
  <c r="U632" i="6"/>
  <c r="U633" i="6"/>
  <c r="U634" i="6"/>
  <c r="U635" i="6"/>
  <c r="U636" i="6"/>
  <c r="U637" i="6"/>
  <c r="U638" i="6"/>
  <c r="U639" i="6"/>
  <c r="U640" i="6"/>
  <c r="U641" i="6"/>
  <c r="U642" i="6"/>
  <c r="U643" i="6"/>
  <c r="U644" i="6"/>
  <c r="U645" i="6"/>
  <c r="U646" i="6"/>
  <c r="U647" i="6"/>
  <c r="U648" i="6"/>
  <c r="U649" i="6"/>
  <c r="U650" i="6"/>
  <c r="U651" i="6"/>
  <c r="U652" i="6"/>
  <c r="U653" i="6"/>
  <c r="U654" i="6"/>
  <c r="U655" i="6"/>
  <c r="U656" i="6"/>
  <c r="U657" i="6"/>
  <c r="U658" i="6"/>
  <c r="U659" i="6"/>
  <c r="U660" i="6"/>
  <c r="U661" i="6"/>
  <c r="U662" i="6"/>
  <c r="U663" i="6"/>
  <c r="U664" i="6"/>
  <c r="U665" i="6"/>
  <c r="U666" i="6"/>
  <c r="U667" i="6"/>
  <c r="U668" i="6"/>
  <c r="U669" i="6"/>
  <c r="U670" i="6"/>
  <c r="U671" i="6"/>
  <c r="U672" i="6"/>
  <c r="U673" i="6"/>
  <c r="U674" i="6"/>
  <c r="U675" i="6"/>
  <c r="U676" i="6"/>
  <c r="U677" i="6"/>
  <c r="U678" i="6"/>
  <c r="U679" i="6"/>
  <c r="U680" i="6"/>
  <c r="U681" i="6"/>
  <c r="U682" i="6"/>
  <c r="U683" i="6"/>
  <c r="U684" i="6"/>
  <c r="U685" i="6"/>
  <c r="U686" i="6"/>
  <c r="U687" i="6"/>
  <c r="U688" i="6"/>
  <c r="U689" i="6"/>
  <c r="U690" i="6"/>
  <c r="U691" i="6"/>
  <c r="U692" i="6"/>
  <c r="U693" i="6"/>
  <c r="U694" i="6"/>
  <c r="U695" i="6"/>
  <c r="U696" i="6"/>
  <c r="U697" i="6"/>
  <c r="U698" i="6"/>
  <c r="U699" i="6"/>
  <c r="U700" i="6"/>
  <c r="U701" i="6"/>
  <c r="U702" i="6"/>
  <c r="U703" i="6"/>
  <c r="U704" i="6"/>
  <c r="U705" i="6"/>
  <c r="U706" i="6"/>
  <c r="U707" i="6"/>
  <c r="U708" i="6"/>
  <c r="U709" i="6"/>
  <c r="U710" i="6"/>
  <c r="U711" i="6"/>
  <c r="U712" i="6"/>
  <c r="U713" i="6"/>
  <c r="U714" i="6"/>
  <c r="U715" i="6"/>
  <c r="U716" i="6"/>
  <c r="U717" i="6"/>
  <c r="U718" i="6"/>
  <c r="U719" i="6"/>
  <c r="U720" i="6"/>
  <c r="U721" i="6"/>
  <c r="U722" i="6"/>
  <c r="U723" i="6"/>
  <c r="U724" i="6"/>
  <c r="U725" i="6"/>
  <c r="U726" i="6"/>
  <c r="U727" i="6"/>
  <c r="U728" i="6"/>
  <c r="U729" i="6"/>
  <c r="U730" i="6"/>
  <c r="U731" i="6"/>
  <c r="U732" i="6"/>
  <c r="U733" i="6"/>
  <c r="U734" i="6"/>
  <c r="U735" i="6"/>
  <c r="U736" i="6"/>
  <c r="U737" i="6"/>
  <c r="U738" i="6"/>
  <c r="U739" i="6"/>
  <c r="U740" i="6"/>
  <c r="U741" i="6"/>
  <c r="U742" i="6"/>
  <c r="U743" i="6"/>
  <c r="U744" i="6"/>
  <c r="U745" i="6"/>
  <c r="U746" i="6"/>
  <c r="U747" i="6"/>
  <c r="U748" i="6"/>
  <c r="U749" i="6"/>
  <c r="U750" i="6"/>
  <c r="U751" i="6"/>
  <c r="U752" i="6"/>
  <c r="U753" i="6"/>
  <c r="U754" i="6"/>
  <c r="U755" i="6"/>
  <c r="U756" i="6"/>
  <c r="U757" i="6"/>
  <c r="U758" i="6"/>
  <c r="U759" i="6"/>
  <c r="U760" i="6"/>
  <c r="U761" i="6"/>
  <c r="U762" i="6"/>
  <c r="U763" i="6"/>
  <c r="U764" i="6"/>
  <c r="U765" i="6"/>
  <c r="U766" i="6"/>
  <c r="U767" i="6"/>
  <c r="U768" i="6"/>
  <c r="U769" i="6"/>
  <c r="U770" i="6"/>
  <c r="U771" i="6"/>
  <c r="U772" i="6"/>
  <c r="U773" i="6"/>
  <c r="U774" i="6"/>
  <c r="U775" i="6"/>
  <c r="U776" i="6"/>
  <c r="U777" i="6"/>
  <c r="U778" i="6"/>
  <c r="U779" i="6"/>
  <c r="U780" i="6"/>
  <c r="U781" i="6"/>
  <c r="U782" i="6"/>
  <c r="U783" i="6"/>
  <c r="U784" i="6"/>
  <c r="U785" i="6"/>
  <c r="U786" i="6"/>
  <c r="U787" i="6"/>
  <c r="U788" i="6"/>
  <c r="U789" i="6"/>
  <c r="U790" i="6"/>
  <c r="U791" i="6"/>
  <c r="U792" i="6"/>
  <c r="U793" i="6"/>
  <c r="U794" i="6"/>
  <c r="U795" i="6"/>
  <c r="U796" i="6"/>
  <c r="U797" i="6"/>
  <c r="U798" i="6"/>
  <c r="U799" i="6"/>
  <c r="U800" i="6"/>
  <c r="U801" i="6"/>
  <c r="U802" i="6"/>
  <c r="U803" i="6"/>
  <c r="U804" i="6"/>
  <c r="U805" i="6"/>
  <c r="U806" i="6"/>
  <c r="U807" i="6"/>
  <c r="U808" i="6"/>
  <c r="U809" i="6"/>
  <c r="U810" i="6"/>
  <c r="U811" i="6"/>
  <c r="U812" i="6"/>
  <c r="U813" i="6"/>
  <c r="U814" i="6"/>
  <c r="U815" i="6"/>
  <c r="U816" i="6"/>
  <c r="U817" i="6"/>
  <c r="U818" i="6"/>
  <c r="U819" i="6"/>
  <c r="U820" i="6"/>
  <c r="U821" i="6"/>
  <c r="U822" i="6"/>
  <c r="U823" i="6"/>
  <c r="U824" i="6"/>
  <c r="U825" i="6"/>
  <c r="U826" i="6"/>
  <c r="U827" i="6"/>
  <c r="U828" i="6"/>
  <c r="U829" i="6"/>
  <c r="U830" i="6"/>
  <c r="U831" i="6"/>
  <c r="U832" i="6"/>
  <c r="U833" i="6"/>
  <c r="U834" i="6"/>
  <c r="U835" i="6"/>
  <c r="U836" i="6"/>
  <c r="U837" i="6"/>
  <c r="U838" i="6"/>
  <c r="U839" i="6"/>
  <c r="U840" i="6"/>
  <c r="U841" i="6"/>
  <c r="U842" i="6"/>
  <c r="U843" i="6"/>
  <c r="U844" i="6"/>
  <c r="U845" i="6"/>
  <c r="U846" i="6"/>
  <c r="U847" i="6"/>
  <c r="U848" i="6"/>
  <c r="U849" i="6"/>
  <c r="U850" i="6"/>
  <c r="U851" i="6"/>
  <c r="U852" i="6"/>
  <c r="U853" i="6"/>
  <c r="U854" i="6"/>
  <c r="U855" i="6"/>
  <c r="U856" i="6"/>
  <c r="U857" i="6"/>
  <c r="U858" i="6"/>
  <c r="U859" i="6"/>
  <c r="U860" i="6"/>
  <c r="U861" i="6"/>
  <c r="U862" i="6"/>
  <c r="U863" i="6"/>
  <c r="U864" i="6"/>
  <c r="U865" i="6"/>
  <c r="U866" i="6"/>
  <c r="U867" i="6"/>
  <c r="U868" i="6"/>
  <c r="U869" i="6"/>
  <c r="U870" i="6"/>
  <c r="U871" i="6"/>
  <c r="U872" i="6"/>
  <c r="U873" i="6"/>
  <c r="U874" i="6"/>
  <c r="U875" i="6"/>
  <c r="U876" i="6"/>
  <c r="U877" i="6"/>
  <c r="U878" i="6"/>
  <c r="U879" i="6"/>
  <c r="U880" i="6"/>
  <c r="U881" i="6"/>
  <c r="U882" i="6"/>
  <c r="U883" i="6"/>
  <c r="U884" i="6"/>
  <c r="U885" i="6"/>
  <c r="U886" i="6"/>
  <c r="U887" i="6"/>
  <c r="U888" i="6"/>
  <c r="U889" i="6"/>
  <c r="U890" i="6"/>
  <c r="U891" i="6"/>
  <c r="U892" i="6"/>
  <c r="U893" i="6"/>
  <c r="U894" i="6"/>
  <c r="U895" i="6"/>
  <c r="U896" i="6"/>
  <c r="U897" i="6"/>
  <c r="U898" i="6"/>
  <c r="U899" i="6"/>
  <c r="U900" i="6"/>
  <c r="U901" i="6"/>
  <c r="U902" i="6"/>
  <c r="U903" i="6"/>
  <c r="U904" i="6"/>
  <c r="U905" i="6"/>
  <c r="U906" i="6"/>
  <c r="U907" i="6"/>
  <c r="U908" i="6"/>
  <c r="U909" i="6"/>
  <c r="U910" i="6"/>
  <c r="U911" i="6"/>
  <c r="U912" i="6"/>
  <c r="U913" i="6"/>
  <c r="U914" i="6"/>
  <c r="U915" i="6"/>
  <c r="U916" i="6"/>
  <c r="U917" i="6"/>
  <c r="U918" i="6"/>
  <c r="U919" i="6"/>
  <c r="U920" i="6"/>
  <c r="U921" i="6"/>
  <c r="U922" i="6"/>
  <c r="U923" i="6"/>
  <c r="U924" i="6"/>
  <c r="U925" i="6"/>
  <c r="U926" i="6"/>
  <c r="U927" i="6"/>
  <c r="U928" i="6"/>
  <c r="U929" i="6"/>
  <c r="U930" i="6"/>
  <c r="U931" i="6"/>
  <c r="U932" i="6"/>
  <c r="U933" i="6"/>
  <c r="U934" i="6"/>
  <c r="U935" i="6"/>
  <c r="U936" i="6"/>
  <c r="U937" i="6"/>
  <c r="U938" i="6"/>
  <c r="U939" i="6"/>
  <c r="U940" i="6"/>
  <c r="U941" i="6"/>
  <c r="U942" i="6"/>
  <c r="U943" i="6"/>
  <c r="U944" i="6"/>
  <c r="U945" i="6"/>
  <c r="U946" i="6"/>
  <c r="U947" i="6"/>
  <c r="U948" i="6"/>
  <c r="U949" i="6"/>
  <c r="U950" i="6"/>
  <c r="U951" i="6"/>
  <c r="U952" i="6"/>
  <c r="U953" i="6"/>
  <c r="U954" i="6"/>
  <c r="U955" i="6"/>
  <c r="U956" i="6"/>
  <c r="U957" i="6"/>
  <c r="U958" i="6"/>
  <c r="U959" i="6"/>
  <c r="U960" i="6"/>
  <c r="U961" i="6"/>
  <c r="U962" i="6"/>
  <c r="U963" i="6"/>
  <c r="U964" i="6"/>
  <c r="U965" i="6"/>
  <c r="U966" i="6"/>
  <c r="U967" i="6"/>
  <c r="U968" i="6"/>
  <c r="U969" i="6"/>
  <c r="U970" i="6"/>
  <c r="U971" i="6"/>
  <c r="U972" i="6"/>
  <c r="U973" i="6"/>
  <c r="U974" i="6"/>
  <c r="U975" i="6"/>
  <c r="U976" i="6"/>
  <c r="U977" i="6"/>
  <c r="U978" i="6"/>
  <c r="U979" i="6"/>
  <c r="U980" i="6"/>
  <c r="U981" i="6"/>
  <c r="U982" i="6"/>
  <c r="U983" i="6"/>
  <c r="U984" i="6"/>
  <c r="U985" i="6"/>
  <c r="U986" i="6"/>
  <c r="U987" i="6"/>
  <c r="U988" i="6"/>
  <c r="U989" i="6"/>
  <c r="U990" i="6"/>
  <c r="U991" i="6"/>
  <c r="U992" i="6"/>
  <c r="U993" i="6"/>
  <c r="U994" i="6"/>
  <c r="U995" i="6"/>
  <c r="U996" i="6"/>
  <c r="U997" i="6"/>
  <c r="U998" i="6"/>
  <c r="U999" i="6"/>
  <c r="U1000" i="6"/>
  <c r="U1001" i="6"/>
  <c r="U1002" i="6"/>
  <c r="U1003" i="6"/>
  <c r="U1004" i="6"/>
  <c r="U1005" i="6"/>
  <c r="U1006" i="6"/>
  <c r="U1007" i="6"/>
  <c r="U1008" i="6"/>
  <c r="U1009" i="6"/>
  <c r="U1010" i="6"/>
  <c r="U1011" i="6"/>
  <c r="U1012" i="6"/>
  <c r="U1013" i="6"/>
  <c r="U1014" i="6"/>
  <c r="U1015" i="6"/>
  <c r="U1016" i="6"/>
  <c r="U1017" i="6"/>
  <c r="U1018" i="6"/>
  <c r="U1019" i="6"/>
  <c r="U1020" i="6"/>
  <c r="U1021" i="6"/>
  <c r="U1022" i="6"/>
  <c r="U1023" i="6"/>
  <c r="U1024" i="6"/>
  <c r="U1025" i="6"/>
  <c r="U1026" i="6"/>
  <c r="U1027" i="6"/>
  <c r="U1028" i="6"/>
  <c r="U1029" i="6"/>
  <c r="U1030" i="6"/>
  <c r="U1031" i="6"/>
  <c r="U1032" i="6"/>
  <c r="U1033" i="6"/>
  <c r="U1034" i="6"/>
  <c r="U1035" i="6"/>
  <c r="U1036" i="6"/>
  <c r="U1037" i="6"/>
  <c r="U1038" i="6"/>
  <c r="U1039" i="6"/>
  <c r="U1040" i="6"/>
  <c r="U1041" i="6"/>
  <c r="U1042" i="6"/>
  <c r="U1043" i="6"/>
  <c r="U1044" i="6"/>
  <c r="U1045" i="6"/>
  <c r="U1046" i="6"/>
  <c r="U1047" i="6"/>
  <c r="U1048" i="6"/>
  <c r="U1049" i="6"/>
  <c r="U1050" i="6"/>
  <c r="U1051" i="6"/>
  <c r="U1052" i="6"/>
  <c r="U1053" i="6"/>
  <c r="U1054" i="6"/>
  <c r="U1055" i="6"/>
  <c r="U1056" i="6"/>
  <c r="U1057" i="6"/>
  <c r="U1058" i="6"/>
  <c r="U1059" i="6"/>
  <c r="U1060" i="6"/>
  <c r="U1061" i="6"/>
  <c r="U1062" i="6"/>
  <c r="U1063" i="6"/>
  <c r="U1064" i="6"/>
  <c r="U1065" i="6"/>
  <c r="U1066" i="6"/>
  <c r="U1067" i="6"/>
  <c r="U1068" i="6"/>
  <c r="U1069" i="6"/>
  <c r="U1070" i="6"/>
  <c r="U1071" i="6"/>
  <c r="U1072" i="6"/>
  <c r="U1073" i="6"/>
  <c r="U1074" i="6"/>
  <c r="U1075" i="6"/>
  <c r="U1076" i="6"/>
  <c r="U1077" i="6"/>
  <c r="U1078" i="6"/>
  <c r="U1079" i="6"/>
  <c r="U1080" i="6"/>
  <c r="U1081" i="6"/>
  <c r="U1082" i="6"/>
  <c r="U1083" i="6"/>
  <c r="U1084" i="6"/>
  <c r="U1085" i="6"/>
  <c r="U1086" i="6"/>
  <c r="U1087" i="6"/>
  <c r="U1088" i="6"/>
  <c r="U1089" i="6"/>
  <c r="U1090" i="6"/>
  <c r="U1091" i="6"/>
  <c r="U1092" i="6"/>
  <c r="U1093" i="6"/>
  <c r="U1094" i="6"/>
  <c r="U1095" i="6"/>
  <c r="U1096" i="6"/>
  <c r="U1097" i="6"/>
  <c r="U1098" i="6"/>
  <c r="U1099" i="6"/>
  <c r="U1100" i="6"/>
  <c r="U1101" i="6"/>
  <c r="U1102" i="6"/>
  <c r="U1103" i="6"/>
  <c r="U1104" i="6"/>
  <c r="U1105" i="6"/>
  <c r="U1106" i="6"/>
  <c r="U1107" i="6"/>
  <c r="U1108" i="6"/>
  <c r="U1109" i="6"/>
  <c r="U1110" i="6"/>
  <c r="U1111" i="6"/>
  <c r="U1112" i="6"/>
  <c r="U1113" i="6"/>
  <c r="U1114" i="6"/>
  <c r="U1115" i="6"/>
  <c r="U1116" i="6"/>
  <c r="U1117" i="6"/>
  <c r="U1118" i="6"/>
  <c r="U1119" i="6"/>
  <c r="U1120" i="6"/>
  <c r="U1121" i="6"/>
  <c r="U1122" i="6"/>
  <c r="U1123" i="6"/>
  <c r="U1124" i="6"/>
  <c r="U1125" i="6"/>
  <c r="U1126" i="6"/>
  <c r="U1127" i="6"/>
  <c r="U1128" i="6"/>
  <c r="U1129" i="6"/>
  <c r="U1130" i="6"/>
  <c r="U1131" i="6"/>
  <c r="U1132" i="6"/>
  <c r="U1133" i="6"/>
  <c r="U1134" i="6"/>
  <c r="U1135" i="6"/>
  <c r="U1136" i="6"/>
  <c r="U1137" i="6"/>
  <c r="U1138" i="6"/>
  <c r="U1139" i="6"/>
  <c r="U1140" i="6"/>
  <c r="U1141" i="6"/>
  <c r="U1142" i="6"/>
  <c r="U1143" i="6"/>
  <c r="U1144" i="6"/>
  <c r="U1145" i="6"/>
  <c r="U1146" i="6"/>
  <c r="U1147" i="6"/>
  <c r="U1148" i="6"/>
  <c r="U1149" i="6"/>
  <c r="U1150" i="6"/>
  <c r="U1151" i="6"/>
  <c r="U1152" i="6"/>
  <c r="U1153" i="6"/>
  <c r="U1154" i="6"/>
  <c r="U1155" i="6"/>
  <c r="U1156" i="6"/>
  <c r="U1157" i="6"/>
  <c r="U1158" i="6"/>
  <c r="U1159" i="6"/>
  <c r="U1160" i="6"/>
  <c r="U1161" i="6"/>
  <c r="U1162" i="6"/>
  <c r="U1163" i="6"/>
  <c r="U1164" i="6"/>
  <c r="U1165" i="6"/>
  <c r="U1166" i="6"/>
  <c r="U1167" i="6"/>
  <c r="U1168" i="6"/>
  <c r="U1169" i="6"/>
  <c r="U1170" i="6"/>
  <c r="U1171" i="6"/>
  <c r="U1172" i="6"/>
  <c r="U1173" i="6"/>
  <c r="U1174" i="6"/>
  <c r="U1175" i="6"/>
  <c r="U1176" i="6"/>
  <c r="U1177" i="6"/>
  <c r="U1178" i="6"/>
  <c r="U1179" i="6"/>
  <c r="U1180" i="6"/>
  <c r="U1181" i="6"/>
  <c r="U1182" i="6"/>
  <c r="U1183" i="6"/>
  <c r="U1184" i="6"/>
  <c r="U1185" i="6"/>
  <c r="U1186" i="6"/>
  <c r="U1187" i="6"/>
  <c r="U1188" i="6"/>
  <c r="U1189" i="6"/>
  <c r="U1190" i="6"/>
  <c r="U1191" i="6"/>
  <c r="U1192" i="6"/>
  <c r="U1193" i="6"/>
  <c r="U1194" i="6"/>
  <c r="U1195" i="6"/>
  <c r="U1196" i="6"/>
  <c r="U1197" i="6"/>
  <c r="U1198" i="6"/>
  <c r="U1199" i="6"/>
  <c r="U1200" i="6"/>
  <c r="U1201" i="6"/>
  <c r="U1202" i="6"/>
  <c r="U1203" i="6"/>
  <c r="U1204" i="6"/>
  <c r="U1205" i="6"/>
  <c r="U1206" i="6"/>
  <c r="U1207" i="6"/>
  <c r="U1208" i="6"/>
  <c r="U1209" i="6"/>
  <c r="U1210" i="6"/>
  <c r="U1211" i="6"/>
  <c r="U1212" i="6"/>
  <c r="U1213" i="6"/>
  <c r="U1214" i="6"/>
  <c r="U1215" i="6"/>
  <c r="U1216" i="6"/>
  <c r="U1217" i="6"/>
  <c r="U1218" i="6"/>
  <c r="U1219" i="6"/>
  <c r="U1220" i="6"/>
  <c r="U1221" i="6"/>
  <c r="U1222" i="6"/>
  <c r="U1223" i="6"/>
  <c r="U1224" i="6"/>
  <c r="U1225" i="6"/>
  <c r="U1226" i="6"/>
  <c r="U1227" i="6"/>
  <c r="U1228" i="6"/>
  <c r="U1229" i="6"/>
  <c r="U1230" i="6"/>
  <c r="U1231" i="6"/>
  <c r="U1232" i="6"/>
  <c r="U1233" i="6"/>
  <c r="U1234" i="6"/>
  <c r="U1235" i="6"/>
  <c r="U1236" i="6"/>
  <c r="U1237" i="6"/>
  <c r="U1238" i="6"/>
  <c r="U1239" i="6"/>
  <c r="U1240" i="6"/>
  <c r="U1241" i="6"/>
  <c r="U1242" i="6"/>
  <c r="U1243" i="6"/>
  <c r="U1244" i="6"/>
  <c r="U1245" i="6"/>
  <c r="U1246" i="6"/>
  <c r="U1247" i="6"/>
  <c r="U1248" i="6"/>
  <c r="U1249" i="6"/>
  <c r="U1250" i="6"/>
  <c r="U1251" i="6"/>
  <c r="U1252" i="6"/>
  <c r="U1253" i="6"/>
  <c r="U1254" i="6"/>
  <c r="U1255" i="6"/>
  <c r="U1256" i="6"/>
  <c r="U1257" i="6"/>
  <c r="U1258" i="6"/>
  <c r="U1259" i="6"/>
  <c r="U1260" i="6"/>
  <c r="U1261" i="6"/>
  <c r="U1262" i="6"/>
  <c r="U1263" i="6"/>
  <c r="U1264" i="6"/>
  <c r="U1265" i="6"/>
  <c r="U1266" i="6"/>
  <c r="U1267" i="6"/>
  <c r="U1268" i="6"/>
  <c r="U1269" i="6"/>
  <c r="U1270" i="6"/>
  <c r="U1271" i="6"/>
  <c r="U1272" i="6"/>
  <c r="U1273" i="6"/>
  <c r="U1274" i="6"/>
  <c r="U1275" i="6"/>
  <c r="U1276" i="6"/>
  <c r="U1277" i="6"/>
  <c r="U1278" i="6"/>
  <c r="U1279" i="6"/>
  <c r="U1280" i="6"/>
  <c r="U1281" i="6"/>
  <c r="U1282" i="6"/>
  <c r="U1283" i="6"/>
  <c r="U1284" i="6"/>
  <c r="U1285" i="6"/>
  <c r="U1286" i="6"/>
  <c r="U1287" i="6"/>
  <c r="U1288" i="6"/>
  <c r="U1289" i="6"/>
  <c r="U1290" i="6"/>
  <c r="U1291" i="6"/>
  <c r="U1292" i="6"/>
  <c r="U1293" i="6"/>
  <c r="U1294" i="6"/>
  <c r="U1295" i="6"/>
  <c r="U1296" i="6"/>
  <c r="U1297" i="6"/>
  <c r="U1298" i="6"/>
  <c r="U1299" i="6"/>
  <c r="U1300" i="6"/>
  <c r="U1301" i="6"/>
  <c r="U1302" i="6"/>
  <c r="U1303" i="6"/>
  <c r="U1304" i="6"/>
  <c r="U1305" i="6"/>
  <c r="U1306" i="6"/>
  <c r="U1307" i="6"/>
  <c r="U1308" i="6"/>
  <c r="U1309" i="6"/>
  <c r="U1310" i="6"/>
  <c r="U1311" i="6"/>
  <c r="U1312" i="6"/>
  <c r="U1313" i="6"/>
  <c r="U1314" i="6"/>
  <c r="U1315" i="6"/>
  <c r="U1316" i="6"/>
  <c r="U1317" i="6"/>
  <c r="U1318" i="6"/>
  <c r="U1319" i="6"/>
  <c r="U1320" i="6"/>
  <c r="U1321" i="6"/>
  <c r="U1322" i="6"/>
  <c r="U1323" i="6"/>
  <c r="U1324" i="6"/>
  <c r="U1325" i="6"/>
  <c r="U1326" i="6"/>
  <c r="U1327" i="6"/>
  <c r="U1328" i="6"/>
  <c r="U1329" i="6"/>
  <c r="U1330" i="6"/>
  <c r="U1331" i="6"/>
  <c r="U1332" i="6"/>
  <c r="U1333" i="6"/>
  <c r="U1334" i="6"/>
  <c r="U1335" i="6"/>
  <c r="U1336" i="6"/>
  <c r="U1337" i="6"/>
  <c r="U1338" i="6"/>
  <c r="U1339" i="6"/>
  <c r="U1340" i="6"/>
  <c r="U1341" i="6"/>
  <c r="U1342" i="6"/>
  <c r="U1343" i="6"/>
  <c r="U1344" i="6"/>
  <c r="U1345" i="6"/>
  <c r="U1346" i="6"/>
  <c r="U1347" i="6"/>
  <c r="U1348" i="6"/>
  <c r="U1349" i="6"/>
  <c r="U1350" i="6"/>
  <c r="U1351" i="6"/>
  <c r="U1352" i="6"/>
  <c r="U1353" i="6"/>
  <c r="U1354" i="6"/>
  <c r="U1355" i="6"/>
  <c r="U1356" i="6"/>
  <c r="U1357" i="6"/>
  <c r="U1358" i="6"/>
  <c r="U1359" i="6"/>
  <c r="U1360" i="6"/>
  <c r="U1361" i="6"/>
  <c r="U1362" i="6"/>
  <c r="U1363" i="6"/>
  <c r="U1364" i="6"/>
  <c r="U1365" i="6"/>
  <c r="U1366" i="6"/>
  <c r="U1367" i="6"/>
  <c r="U1368" i="6"/>
  <c r="U1369" i="6"/>
  <c r="U1370" i="6"/>
  <c r="U1371" i="6"/>
  <c r="U1372" i="6"/>
  <c r="U1373" i="6"/>
  <c r="U1374" i="6"/>
  <c r="U1375" i="6"/>
  <c r="U1376" i="6"/>
  <c r="U1377" i="6"/>
  <c r="U1378" i="6"/>
  <c r="U1379" i="6"/>
  <c r="U1380" i="6"/>
  <c r="U1381" i="6"/>
  <c r="U1382" i="6"/>
  <c r="U1383" i="6"/>
  <c r="U1384" i="6"/>
  <c r="U1385" i="6"/>
  <c r="U1386" i="6"/>
  <c r="U1387" i="6"/>
  <c r="U1388" i="6"/>
  <c r="U1389" i="6"/>
  <c r="U1390" i="6"/>
  <c r="U1391" i="6"/>
  <c r="U1392" i="6"/>
  <c r="U1393" i="6"/>
  <c r="U1394" i="6"/>
  <c r="U1395" i="6"/>
  <c r="U1396" i="6"/>
  <c r="U1397" i="6"/>
  <c r="U1398" i="6"/>
  <c r="U1399" i="6"/>
  <c r="U1400" i="6"/>
  <c r="U1401" i="6"/>
  <c r="U1402" i="6"/>
  <c r="U1403" i="6"/>
  <c r="U1404" i="6"/>
  <c r="U1405" i="6"/>
  <c r="U1406" i="6"/>
  <c r="U1407" i="6"/>
  <c r="U1408" i="6"/>
  <c r="U1409" i="6"/>
  <c r="U1410" i="6"/>
  <c r="U1411" i="6"/>
  <c r="U1412" i="6"/>
  <c r="U1413" i="6"/>
  <c r="U1414" i="6"/>
  <c r="U1415" i="6"/>
  <c r="U1416" i="6"/>
  <c r="U1417" i="6"/>
  <c r="U1418" i="6"/>
  <c r="U1419" i="6"/>
  <c r="U1420" i="6"/>
  <c r="U1421" i="6"/>
  <c r="U1422" i="6"/>
  <c r="U1423" i="6"/>
  <c r="U1424" i="6"/>
  <c r="U1425" i="6"/>
  <c r="U1426" i="6"/>
  <c r="U1427" i="6"/>
  <c r="U1428" i="6"/>
  <c r="U1429" i="6"/>
  <c r="U1430" i="6"/>
  <c r="U1431" i="6"/>
  <c r="U1432" i="6"/>
  <c r="U1433" i="6"/>
  <c r="U1434" i="6"/>
  <c r="U1435" i="6"/>
  <c r="U1436" i="6"/>
  <c r="U1437" i="6"/>
  <c r="U1438" i="6"/>
  <c r="U1439" i="6"/>
  <c r="U1440" i="6"/>
  <c r="U1441" i="6"/>
  <c r="U1442" i="6"/>
  <c r="U1443" i="6"/>
  <c r="U1444" i="6"/>
  <c r="U1445" i="6"/>
  <c r="U1446" i="6"/>
  <c r="U1447" i="6"/>
  <c r="U1448" i="6"/>
  <c r="U1449" i="6"/>
  <c r="U1450" i="6"/>
  <c r="U1451" i="6"/>
  <c r="U1452" i="6"/>
  <c r="U1453" i="6"/>
  <c r="U1454" i="6"/>
  <c r="U1455" i="6"/>
  <c r="U1456" i="6"/>
  <c r="U1457" i="6"/>
  <c r="U1458" i="6"/>
  <c r="U1459" i="6"/>
  <c r="U1460" i="6"/>
  <c r="U1461" i="6"/>
  <c r="U1462" i="6"/>
  <c r="U1463" i="6"/>
  <c r="U1464" i="6"/>
  <c r="U1465" i="6"/>
  <c r="U1466" i="6"/>
  <c r="U1467" i="6"/>
  <c r="U1468" i="6"/>
  <c r="U1469" i="6"/>
  <c r="U1470" i="6"/>
  <c r="U1471" i="6"/>
  <c r="U1472" i="6"/>
  <c r="U1473" i="6"/>
  <c r="U1474" i="6"/>
  <c r="U1475" i="6"/>
  <c r="U1476" i="6"/>
  <c r="U1477" i="6"/>
  <c r="U1478" i="6"/>
  <c r="U1479" i="6"/>
  <c r="U1480" i="6"/>
  <c r="U1481" i="6"/>
  <c r="U1482" i="6"/>
  <c r="U1483" i="6"/>
  <c r="U1484" i="6"/>
  <c r="U1485" i="6"/>
  <c r="U1486" i="6"/>
  <c r="U1487" i="6"/>
  <c r="U1488" i="6"/>
  <c r="U1489" i="6"/>
  <c r="U1490" i="6"/>
  <c r="U1491" i="6"/>
  <c r="U1492" i="6"/>
  <c r="U1493" i="6"/>
  <c r="U1494" i="6"/>
  <c r="U1495" i="6"/>
  <c r="U1496" i="6"/>
  <c r="U1497" i="6"/>
  <c r="U1498" i="6"/>
  <c r="U1499" i="6"/>
  <c r="U1500" i="6"/>
  <c r="U1501" i="6"/>
  <c r="U1502" i="6"/>
  <c r="U1503" i="6"/>
  <c r="U1504" i="6"/>
  <c r="U1505" i="6"/>
  <c r="U1506" i="6"/>
  <c r="U1507" i="6"/>
  <c r="U1508" i="6"/>
  <c r="U1509" i="6"/>
  <c r="U1510" i="6"/>
  <c r="U1511" i="6"/>
  <c r="U1512" i="6"/>
  <c r="U1513" i="6"/>
  <c r="U1514" i="6"/>
  <c r="U1515" i="6"/>
  <c r="U1516" i="6"/>
  <c r="U1517" i="6"/>
  <c r="U1518" i="6"/>
  <c r="U1519" i="6"/>
  <c r="U1520" i="6"/>
  <c r="U1521" i="6"/>
  <c r="U1522" i="6"/>
  <c r="U1523" i="6"/>
  <c r="U1524" i="6"/>
  <c r="U1525" i="6"/>
  <c r="U1526" i="6"/>
  <c r="U1527" i="6"/>
  <c r="U1528" i="6"/>
  <c r="U1529" i="6"/>
  <c r="U1530" i="6"/>
  <c r="U1531" i="6"/>
  <c r="U1532" i="6"/>
  <c r="U1533" i="6"/>
  <c r="U1534" i="6"/>
  <c r="U1535" i="6"/>
  <c r="U1536" i="6"/>
  <c r="U1537" i="6"/>
  <c r="U1538" i="6"/>
  <c r="U1539" i="6"/>
  <c r="U1540" i="6"/>
  <c r="U1541" i="6"/>
  <c r="U1542" i="6"/>
  <c r="U1543" i="6"/>
  <c r="U1544" i="6"/>
  <c r="U1545" i="6"/>
  <c r="U1546" i="6"/>
  <c r="U1547" i="6"/>
  <c r="U1548" i="6"/>
  <c r="U1549" i="6"/>
  <c r="U1550" i="6"/>
  <c r="U1551" i="6"/>
  <c r="U1552" i="6"/>
  <c r="U1553" i="6"/>
  <c r="U1554" i="6"/>
  <c r="U1555" i="6"/>
  <c r="U1556" i="6"/>
  <c r="U1557" i="6"/>
  <c r="U1558" i="6"/>
  <c r="U1559" i="6"/>
  <c r="U1560" i="6"/>
  <c r="U1561" i="6"/>
  <c r="U1562" i="6"/>
  <c r="U1563" i="6"/>
  <c r="U1564" i="6"/>
  <c r="U1565" i="6"/>
  <c r="U1566" i="6"/>
  <c r="U1567" i="6"/>
  <c r="U1568" i="6"/>
  <c r="U1569" i="6"/>
  <c r="U1570" i="6"/>
  <c r="U1571" i="6"/>
  <c r="U1572" i="6"/>
  <c r="U1573" i="6"/>
  <c r="U1574" i="6"/>
  <c r="U1575" i="6"/>
  <c r="U1576" i="6"/>
  <c r="U1577" i="6"/>
  <c r="U1578" i="6"/>
  <c r="U1579" i="6"/>
  <c r="U1580" i="6"/>
  <c r="U1581" i="6"/>
  <c r="U1582" i="6"/>
  <c r="U1583" i="6"/>
  <c r="U1584" i="6"/>
  <c r="U1585" i="6"/>
  <c r="U1586" i="6"/>
  <c r="U1587" i="6"/>
  <c r="U1588" i="6"/>
  <c r="U1589" i="6"/>
  <c r="U1590" i="6"/>
  <c r="U1591" i="6"/>
  <c r="U1592" i="6"/>
  <c r="U1593" i="6"/>
  <c r="U1594" i="6"/>
  <c r="U1595" i="6"/>
  <c r="U1596" i="6"/>
  <c r="U1597" i="6"/>
  <c r="U1598" i="6"/>
  <c r="U1599" i="6"/>
  <c r="U1600" i="6"/>
  <c r="U1601" i="6"/>
  <c r="U1602" i="6"/>
  <c r="U1603" i="6"/>
  <c r="U1604" i="6"/>
  <c r="U1605" i="6"/>
  <c r="U1606" i="6"/>
  <c r="U1607" i="6"/>
  <c r="U1608" i="6"/>
  <c r="U1609" i="6"/>
  <c r="U1610" i="6"/>
  <c r="U1611" i="6"/>
  <c r="U1612" i="6"/>
  <c r="U1613" i="6"/>
  <c r="U1614" i="6"/>
  <c r="U1615" i="6"/>
  <c r="U1616" i="6"/>
  <c r="U1617" i="6"/>
  <c r="U1618" i="6"/>
  <c r="U1619" i="6"/>
  <c r="U1620" i="6"/>
  <c r="U1621" i="6"/>
  <c r="U1622" i="6"/>
  <c r="U1623" i="6"/>
  <c r="U1624" i="6"/>
  <c r="U1625" i="6"/>
  <c r="U1626" i="6"/>
  <c r="U1627" i="6"/>
  <c r="U1628" i="6"/>
  <c r="U1629" i="6"/>
  <c r="U1630" i="6"/>
  <c r="U1631" i="6"/>
  <c r="U1632" i="6"/>
  <c r="U1633" i="6"/>
  <c r="U1634" i="6"/>
  <c r="U1635" i="6"/>
  <c r="U1636" i="6"/>
  <c r="U1637" i="6"/>
  <c r="U1638" i="6"/>
  <c r="U1639" i="6"/>
  <c r="U1640" i="6"/>
  <c r="U1641" i="6"/>
  <c r="U1642" i="6"/>
  <c r="U1643" i="6"/>
  <c r="U1644" i="6"/>
  <c r="U1645" i="6"/>
  <c r="U1646" i="6"/>
  <c r="U1647" i="6"/>
  <c r="U1648" i="6"/>
  <c r="U1649" i="6"/>
  <c r="U1650" i="6"/>
  <c r="U1651" i="6"/>
  <c r="U1652" i="6"/>
  <c r="U1653" i="6"/>
  <c r="U1654" i="6"/>
  <c r="U1655" i="6"/>
  <c r="U1656" i="6"/>
  <c r="U1657" i="6"/>
  <c r="U1658" i="6"/>
  <c r="U1659" i="6"/>
  <c r="U1660" i="6"/>
  <c r="U1661" i="6"/>
  <c r="U1662" i="6"/>
  <c r="U1663" i="6"/>
  <c r="U1664" i="6"/>
  <c r="U1665" i="6"/>
  <c r="U1666" i="6"/>
  <c r="U1667" i="6"/>
  <c r="U1668" i="6"/>
  <c r="U1669" i="6"/>
  <c r="U1670" i="6"/>
  <c r="U1671" i="6"/>
  <c r="U1672" i="6"/>
  <c r="U1673" i="6"/>
  <c r="U1674" i="6"/>
  <c r="U1675" i="6"/>
  <c r="U1676" i="6"/>
  <c r="U1677" i="6"/>
  <c r="U1678" i="6"/>
  <c r="U1679" i="6"/>
  <c r="U1680" i="6"/>
  <c r="U1681" i="6"/>
  <c r="U1682" i="6"/>
  <c r="U1683" i="6"/>
  <c r="U1684" i="6"/>
  <c r="U1685" i="6"/>
  <c r="U1686" i="6"/>
  <c r="U1687" i="6"/>
  <c r="U1688" i="6"/>
  <c r="U1689" i="6"/>
  <c r="U1690" i="6"/>
  <c r="U1691" i="6"/>
  <c r="U1692" i="6"/>
  <c r="U1693" i="6"/>
  <c r="U1694" i="6"/>
  <c r="U1695" i="6"/>
  <c r="U1696" i="6"/>
  <c r="U1697" i="6"/>
  <c r="U1698" i="6"/>
  <c r="U1699" i="6"/>
  <c r="U1700" i="6"/>
  <c r="U1701" i="6"/>
  <c r="U1702" i="6"/>
  <c r="U1703" i="6"/>
  <c r="U1704" i="6"/>
  <c r="U1705" i="6"/>
  <c r="U1706" i="6"/>
  <c r="U1707" i="6"/>
  <c r="U1708" i="6"/>
  <c r="U1709" i="6"/>
  <c r="U1710" i="6"/>
  <c r="U1711" i="6"/>
  <c r="U1712" i="6"/>
  <c r="U1713" i="6"/>
  <c r="U1714" i="6"/>
  <c r="U1715" i="6"/>
  <c r="U1716" i="6"/>
  <c r="U1717" i="6"/>
  <c r="U1718" i="6"/>
  <c r="U1719" i="6"/>
  <c r="U1720" i="6"/>
  <c r="U1721" i="6"/>
  <c r="U1722" i="6"/>
  <c r="U1723" i="6"/>
  <c r="U1724" i="6"/>
  <c r="U1725" i="6"/>
  <c r="U1726" i="6"/>
  <c r="U1727" i="6"/>
  <c r="U1728" i="6"/>
  <c r="U1729" i="6"/>
  <c r="U1730" i="6"/>
  <c r="U1731" i="6"/>
  <c r="U1732" i="6"/>
  <c r="U1733" i="6"/>
  <c r="U1734" i="6"/>
  <c r="U1735" i="6"/>
  <c r="U1736" i="6"/>
  <c r="U1737" i="6"/>
  <c r="U1738" i="6"/>
  <c r="U1739" i="6"/>
  <c r="U1740" i="6"/>
  <c r="U1741" i="6"/>
  <c r="U1742" i="6"/>
  <c r="U1743" i="6"/>
  <c r="U1744" i="6"/>
  <c r="U1745" i="6"/>
  <c r="U1746" i="6"/>
  <c r="U1747" i="6"/>
  <c r="U1748" i="6"/>
  <c r="U1749" i="6"/>
  <c r="U1750" i="6"/>
  <c r="U1751" i="6"/>
  <c r="U1752" i="6"/>
  <c r="U1753" i="6"/>
  <c r="U1754" i="6"/>
  <c r="U1755" i="6"/>
  <c r="U1756" i="6"/>
  <c r="U1757" i="6"/>
  <c r="U1758" i="6"/>
  <c r="U1759" i="6"/>
  <c r="U1760" i="6"/>
  <c r="U1761" i="6"/>
  <c r="U1762" i="6"/>
  <c r="U1763" i="6"/>
  <c r="U1764" i="6"/>
  <c r="U1765" i="6"/>
  <c r="U1766" i="6"/>
  <c r="U1767" i="6"/>
  <c r="U1768" i="6"/>
  <c r="U1769" i="6"/>
  <c r="U1770" i="6"/>
  <c r="U1771" i="6"/>
  <c r="U1772" i="6"/>
  <c r="U1773" i="6"/>
  <c r="U1774" i="6"/>
  <c r="U1775" i="6"/>
  <c r="U1776" i="6"/>
  <c r="U1777" i="6"/>
  <c r="U1778" i="6"/>
  <c r="U1779" i="6"/>
  <c r="U1780" i="6"/>
  <c r="U1781" i="6"/>
  <c r="U1782" i="6"/>
  <c r="U1783" i="6"/>
  <c r="U1784" i="6"/>
  <c r="U1785" i="6"/>
  <c r="U1786" i="6"/>
  <c r="U1787" i="6"/>
  <c r="U1788" i="6"/>
  <c r="U1789" i="6"/>
  <c r="U1790" i="6"/>
  <c r="U1791" i="6"/>
  <c r="U1792" i="6"/>
  <c r="U1793" i="6"/>
  <c r="U1794" i="6"/>
  <c r="U1795" i="6"/>
  <c r="U1796" i="6"/>
  <c r="U1797" i="6"/>
  <c r="U1798" i="6"/>
  <c r="U1799" i="6"/>
  <c r="U1800" i="6"/>
  <c r="U1801" i="6"/>
  <c r="U1802" i="6"/>
  <c r="U1803" i="6"/>
  <c r="U1804" i="6"/>
  <c r="U1805" i="6"/>
  <c r="U1806" i="6"/>
  <c r="U1807" i="6"/>
  <c r="U1808" i="6"/>
  <c r="U1809" i="6"/>
  <c r="U1810" i="6"/>
  <c r="U1811" i="6"/>
  <c r="U1812" i="6"/>
  <c r="U1813" i="6"/>
  <c r="U1814" i="6"/>
  <c r="U1815" i="6"/>
  <c r="U1816" i="6"/>
  <c r="U1817" i="6"/>
  <c r="U1818" i="6"/>
  <c r="U1819" i="6"/>
  <c r="U1820" i="6"/>
  <c r="U1821" i="6"/>
  <c r="U1822" i="6"/>
  <c r="U1823" i="6"/>
  <c r="U1824" i="6"/>
  <c r="U1825" i="6"/>
  <c r="U1826" i="6"/>
  <c r="U1827" i="6"/>
  <c r="U1828" i="6"/>
  <c r="U1829" i="6"/>
  <c r="U1830" i="6"/>
  <c r="U1831" i="6"/>
  <c r="U1832" i="6"/>
  <c r="U1833" i="6"/>
  <c r="U1834" i="6"/>
  <c r="U1835" i="6"/>
  <c r="U1836" i="6"/>
  <c r="U1837" i="6"/>
  <c r="U1838" i="6"/>
  <c r="U1839" i="6"/>
  <c r="U1840" i="6"/>
  <c r="U1841" i="6"/>
  <c r="U1842" i="6"/>
  <c r="U1843" i="6"/>
  <c r="U1844" i="6"/>
  <c r="U1845" i="6"/>
  <c r="U1846" i="6"/>
  <c r="U1847" i="6"/>
  <c r="U1848" i="6"/>
  <c r="U1849" i="6"/>
  <c r="U1850" i="6"/>
  <c r="U1851" i="6"/>
  <c r="U1852" i="6"/>
  <c r="U1853" i="6"/>
  <c r="U1854" i="6"/>
  <c r="U1855" i="6"/>
  <c r="U1856" i="6"/>
  <c r="U1857" i="6"/>
  <c r="U1858" i="6"/>
  <c r="U1859" i="6"/>
  <c r="U1860" i="6"/>
  <c r="U1861" i="6"/>
  <c r="U1862" i="6"/>
  <c r="U1863" i="6"/>
  <c r="U1864" i="6"/>
  <c r="U1865" i="6"/>
  <c r="U1866" i="6"/>
  <c r="U1867" i="6"/>
  <c r="U1868" i="6"/>
  <c r="U1869" i="6"/>
  <c r="U1870" i="6"/>
  <c r="U1871" i="6"/>
  <c r="U1872" i="6"/>
  <c r="U1873" i="6"/>
  <c r="U1874" i="6"/>
  <c r="U1875" i="6"/>
  <c r="U1876" i="6"/>
  <c r="U1877" i="6"/>
  <c r="U1878" i="6"/>
  <c r="U1879" i="6"/>
  <c r="U1880" i="6"/>
  <c r="U1881" i="6"/>
  <c r="U1882" i="6"/>
  <c r="U1883" i="6"/>
  <c r="U1884" i="6"/>
  <c r="U1885" i="6"/>
  <c r="U1886" i="6"/>
  <c r="U1887" i="6"/>
  <c r="U1888" i="6"/>
  <c r="U1889" i="6"/>
  <c r="U1890" i="6"/>
  <c r="U1891" i="6"/>
  <c r="U1892" i="6"/>
  <c r="U1893" i="6"/>
  <c r="U1894" i="6"/>
  <c r="U1895" i="6"/>
  <c r="U1896" i="6"/>
  <c r="U1897" i="6"/>
  <c r="U1898" i="6"/>
  <c r="U1899" i="6"/>
  <c r="U1900" i="6"/>
  <c r="U1901" i="6"/>
  <c r="U1902" i="6"/>
  <c r="U1903" i="6"/>
  <c r="U1904" i="6"/>
  <c r="U1905" i="6"/>
  <c r="U1906" i="6"/>
  <c r="U1907" i="6"/>
  <c r="U1908" i="6"/>
  <c r="U1909" i="6"/>
  <c r="U1910" i="6"/>
  <c r="U1911" i="6"/>
  <c r="U1912" i="6"/>
  <c r="U1913" i="6"/>
  <c r="U1914" i="6"/>
  <c r="U1915" i="6"/>
  <c r="U1916" i="6"/>
  <c r="U1917" i="6"/>
  <c r="U1918" i="6"/>
  <c r="U1919" i="6"/>
  <c r="U1920" i="6"/>
  <c r="U1921" i="6"/>
  <c r="U1922" i="6"/>
  <c r="U1923" i="6"/>
  <c r="U1924" i="6"/>
  <c r="U1925" i="6"/>
  <c r="U1926" i="6"/>
  <c r="U1927" i="6"/>
  <c r="U1928" i="6"/>
  <c r="U1929" i="6"/>
  <c r="U1930" i="6"/>
  <c r="U1931" i="6"/>
  <c r="U1932" i="6"/>
  <c r="U1933" i="6"/>
  <c r="U1934" i="6"/>
  <c r="U1935" i="6"/>
  <c r="U1936" i="6"/>
  <c r="U1937" i="6"/>
  <c r="U1938" i="6"/>
  <c r="U1939" i="6"/>
  <c r="U1940" i="6"/>
  <c r="U1941" i="6"/>
  <c r="U1942" i="6"/>
  <c r="U1943" i="6"/>
  <c r="U1944" i="6"/>
  <c r="U1945" i="6"/>
  <c r="U1946" i="6"/>
  <c r="U1947" i="6"/>
  <c r="U1948" i="6"/>
  <c r="U1949" i="6"/>
  <c r="U1950" i="6"/>
  <c r="U1951" i="6"/>
  <c r="U1952" i="6"/>
  <c r="U1953" i="6"/>
  <c r="U1954" i="6"/>
  <c r="U1955" i="6"/>
  <c r="U1956" i="6"/>
  <c r="U1957" i="6"/>
  <c r="U1958" i="6"/>
  <c r="U1959" i="6"/>
  <c r="U1960" i="6"/>
  <c r="U1961" i="6"/>
  <c r="U1962" i="6"/>
  <c r="U1963" i="6"/>
  <c r="U1964" i="6"/>
  <c r="U1965" i="6"/>
  <c r="U1966" i="6"/>
  <c r="U1967" i="6"/>
  <c r="U1968" i="6"/>
  <c r="U1969" i="6"/>
  <c r="U1970" i="6"/>
  <c r="U1971" i="6"/>
  <c r="U1972" i="6"/>
  <c r="U1973" i="6"/>
  <c r="U1974" i="6"/>
  <c r="U1975" i="6"/>
  <c r="U1976" i="6"/>
  <c r="U1977" i="6"/>
  <c r="U1978" i="6"/>
  <c r="U1979" i="6"/>
  <c r="U1980" i="6"/>
  <c r="U1981" i="6"/>
  <c r="U1982" i="6"/>
  <c r="U1983" i="6"/>
  <c r="U1984" i="6"/>
  <c r="U1985" i="6"/>
  <c r="U1986" i="6"/>
  <c r="U1987" i="6"/>
  <c r="U1988" i="6"/>
  <c r="U1989" i="6"/>
  <c r="U1990" i="6"/>
  <c r="U1991" i="6"/>
  <c r="U1992" i="6"/>
  <c r="U1993" i="6"/>
  <c r="U1994" i="6"/>
  <c r="U1995" i="6"/>
  <c r="U1996" i="6"/>
  <c r="U1997" i="6"/>
  <c r="U1998" i="6"/>
  <c r="U1999" i="6"/>
  <c r="U2000" i="6"/>
  <c r="U2001" i="6"/>
  <c r="U2002" i="6"/>
  <c r="U2003" i="6"/>
  <c r="U2004" i="6"/>
  <c r="U2005" i="6"/>
  <c r="U2006" i="6"/>
  <c r="U2007" i="6"/>
  <c r="U2008" i="6"/>
  <c r="U2009" i="6"/>
  <c r="U2010" i="6"/>
  <c r="U2011" i="6"/>
  <c r="U2012" i="6"/>
  <c r="U2013" i="6"/>
  <c r="U2014" i="6"/>
  <c r="U2015" i="6"/>
  <c r="U2016" i="6"/>
  <c r="U2017" i="6"/>
  <c r="U2018" i="6"/>
  <c r="U2019" i="6"/>
  <c r="U2020" i="6"/>
  <c r="U2021" i="6"/>
  <c r="U2022" i="6"/>
  <c r="U2023" i="6"/>
  <c r="U2024" i="6"/>
  <c r="U2025" i="6"/>
  <c r="U2026" i="6"/>
  <c r="U2027" i="6"/>
  <c r="U2028" i="6"/>
  <c r="U2029" i="6"/>
  <c r="U2030" i="6"/>
  <c r="U2031" i="6"/>
  <c r="U2032" i="6"/>
  <c r="U2033" i="6"/>
  <c r="U2034" i="6"/>
  <c r="U2035" i="6"/>
  <c r="U2036" i="6"/>
  <c r="U2037" i="6"/>
  <c r="U2038" i="6"/>
  <c r="U2039" i="6"/>
  <c r="U2040" i="6"/>
  <c r="U2041" i="6"/>
  <c r="U2042" i="6"/>
  <c r="U2043" i="6"/>
  <c r="U2044" i="6"/>
  <c r="U2045" i="6"/>
  <c r="U2046" i="6"/>
  <c r="U2047" i="6"/>
  <c r="U2048" i="6"/>
  <c r="U2049" i="6"/>
  <c r="U2050" i="6"/>
  <c r="U2051" i="6"/>
  <c r="U2052" i="6"/>
  <c r="U2053" i="6"/>
  <c r="U2054" i="6"/>
  <c r="U2055" i="6"/>
  <c r="U2056" i="6"/>
  <c r="U2057" i="6"/>
  <c r="U2058" i="6"/>
  <c r="U2059" i="6"/>
  <c r="U2060" i="6"/>
  <c r="U2061" i="6"/>
  <c r="U2062" i="6"/>
  <c r="U2063" i="6"/>
  <c r="U2064" i="6"/>
  <c r="U2065" i="6"/>
  <c r="U2066" i="6"/>
  <c r="U2067" i="6"/>
  <c r="U2068" i="6"/>
  <c r="U2069" i="6"/>
  <c r="U2070" i="6"/>
  <c r="U2071" i="6"/>
  <c r="U2072" i="6"/>
  <c r="U2073" i="6"/>
  <c r="U2074" i="6"/>
  <c r="U2075" i="6"/>
  <c r="U2076" i="6"/>
  <c r="U2077" i="6"/>
  <c r="U2078" i="6"/>
  <c r="U2079" i="6"/>
  <c r="U2080" i="6"/>
  <c r="U2081" i="6"/>
  <c r="U2082" i="6"/>
  <c r="U2083" i="6"/>
  <c r="U2084" i="6"/>
  <c r="U2085" i="6"/>
  <c r="U2086" i="6"/>
  <c r="U2087" i="6"/>
  <c r="U2088" i="6"/>
  <c r="U2089" i="6"/>
  <c r="U2090" i="6"/>
  <c r="U2091" i="6"/>
  <c r="U2092" i="6"/>
  <c r="U2093" i="6"/>
  <c r="U2094" i="6"/>
  <c r="U2095" i="6"/>
  <c r="U2096" i="6"/>
  <c r="U2097" i="6"/>
  <c r="U2098" i="6"/>
  <c r="U2099" i="6"/>
  <c r="U2100" i="6"/>
  <c r="U2101" i="6"/>
  <c r="U2102" i="6"/>
  <c r="U2103" i="6"/>
  <c r="U2104" i="6"/>
  <c r="U2105" i="6"/>
  <c r="U2106" i="6"/>
  <c r="U2107" i="6"/>
  <c r="U2108" i="6"/>
  <c r="U2109" i="6"/>
  <c r="U2110" i="6"/>
  <c r="U2111" i="6"/>
  <c r="U2112" i="6"/>
  <c r="U2113" i="6"/>
  <c r="U2114" i="6"/>
  <c r="U2115" i="6"/>
  <c r="U2116" i="6"/>
  <c r="U2117" i="6"/>
  <c r="U2118" i="6"/>
  <c r="U2119" i="6"/>
  <c r="U2120" i="6"/>
  <c r="U2121" i="6"/>
  <c r="U2122" i="6"/>
  <c r="U2123" i="6"/>
  <c r="U2124" i="6"/>
  <c r="U2125" i="6"/>
  <c r="U2126" i="6"/>
  <c r="U2127" i="6"/>
  <c r="U2128" i="6"/>
  <c r="U2129" i="6"/>
  <c r="U2130" i="6"/>
  <c r="U2131" i="6"/>
  <c r="U2132" i="6"/>
  <c r="U2133" i="6"/>
  <c r="U2134" i="6"/>
  <c r="U2135" i="6"/>
  <c r="U2136" i="6"/>
  <c r="U2137" i="6"/>
  <c r="U2138" i="6"/>
  <c r="U2139" i="6"/>
  <c r="U2140" i="6"/>
  <c r="U2141" i="6"/>
  <c r="U2142" i="6"/>
  <c r="U2143" i="6"/>
  <c r="U2144" i="6"/>
  <c r="U2145" i="6"/>
  <c r="U2146" i="6"/>
  <c r="U2147" i="6"/>
  <c r="U2148" i="6"/>
  <c r="U2149" i="6"/>
  <c r="U2150" i="6"/>
  <c r="U2151" i="6"/>
  <c r="U2152" i="6"/>
  <c r="U2153" i="6"/>
  <c r="U2154" i="6"/>
  <c r="U2155" i="6"/>
  <c r="U2156" i="6"/>
  <c r="U2157" i="6"/>
  <c r="U2158" i="6"/>
  <c r="U2159" i="6"/>
  <c r="U2160" i="6"/>
  <c r="U2161" i="6"/>
  <c r="U2162" i="6"/>
  <c r="U2163" i="6"/>
  <c r="U2164" i="6"/>
  <c r="U2165" i="6"/>
  <c r="U2166" i="6"/>
  <c r="U2167" i="6"/>
  <c r="U2168" i="6"/>
  <c r="U2169" i="6"/>
  <c r="U2170" i="6"/>
  <c r="U2171" i="6"/>
  <c r="U2172" i="6"/>
  <c r="U2173" i="6"/>
  <c r="U2174" i="6"/>
  <c r="U2175" i="6"/>
  <c r="U2176" i="6"/>
  <c r="U2177" i="6"/>
  <c r="U2178" i="6"/>
  <c r="U2179" i="6"/>
  <c r="U2180" i="6"/>
  <c r="U2181" i="6"/>
  <c r="U2182" i="6"/>
  <c r="U2183" i="6"/>
  <c r="U2184" i="6"/>
  <c r="U2185" i="6"/>
  <c r="U2186" i="6"/>
  <c r="U2187" i="6"/>
  <c r="U2188" i="6"/>
  <c r="U2189" i="6"/>
  <c r="U2190" i="6"/>
  <c r="U2191" i="6"/>
  <c r="U2192" i="6"/>
  <c r="U2193" i="6"/>
  <c r="U2194" i="6"/>
  <c r="U2195" i="6"/>
  <c r="U2196" i="6"/>
  <c r="U2197" i="6"/>
  <c r="U2198" i="6"/>
  <c r="U2199" i="6"/>
  <c r="U2200" i="6"/>
  <c r="U2201" i="6"/>
  <c r="U2202" i="6"/>
  <c r="U2203" i="6"/>
  <c r="U2204" i="6"/>
  <c r="U2205" i="6"/>
  <c r="U2206" i="6"/>
  <c r="U2207" i="6"/>
  <c r="U2208" i="6"/>
  <c r="U2209" i="6"/>
  <c r="U2210" i="6"/>
  <c r="U2211" i="6"/>
  <c r="U2212" i="6"/>
  <c r="U2213" i="6"/>
  <c r="U2214" i="6"/>
  <c r="U2215" i="6"/>
  <c r="U2216" i="6"/>
  <c r="U2217" i="6"/>
  <c r="U2218" i="6"/>
  <c r="U2219" i="6"/>
  <c r="U2220" i="6"/>
  <c r="U2221" i="6"/>
  <c r="U2222" i="6"/>
  <c r="U2223" i="6"/>
  <c r="U2224" i="6"/>
  <c r="U2225" i="6"/>
  <c r="U2226" i="6"/>
  <c r="U2227" i="6"/>
  <c r="U2228" i="6"/>
  <c r="U2229" i="6"/>
  <c r="U2230" i="6"/>
  <c r="U2231" i="6"/>
  <c r="U2232" i="6"/>
  <c r="U2233" i="6"/>
  <c r="U2234" i="6"/>
  <c r="U2235" i="6"/>
  <c r="U2236" i="6"/>
  <c r="U2237" i="6"/>
  <c r="U2238" i="6"/>
  <c r="U2239" i="6"/>
  <c r="U2240" i="6"/>
  <c r="U2241" i="6"/>
  <c r="U2242" i="6"/>
  <c r="U2243" i="6"/>
  <c r="U2244" i="6"/>
  <c r="U2245" i="6"/>
  <c r="U2246" i="6"/>
  <c r="U2247" i="6"/>
  <c r="U2248" i="6"/>
  <c r="U2249" i="6"/>
  <c r="U2250" i="6"/>
  <c r="U2251" i="6"/>
  <c r="U2252" i="6"/>
  <c r="U2253" i="6"/>
  <c r="U2254" i="6"/>
  <c r="U2255" i="6"/>
  <c r="U2256" i="6"/>
  <c r="U2257" i="6"/>
  <c r="U2258" i="6"/>
  <c r="U2259" i="6"/>
  <c r="U2260" i="6"/>
  <c r="U2261" i="6"/>
  <c r="U2262" i="6"/>
  <c r="U2263" i="6"/>
  <c r="U2264" i="6"/>
  <c r="U2265" i="6"/>
  <c r="U2266" i="6"/>
  <c r="U2267" i="6"/>
  <c r="U2268" i="6"/>
  <c r="U2269" i="6"/>
  <c r="U2270" i="6"/>
  <c r="U2271" i="6"/>
  <c r="U2272" i="6"/>
  <c r="U2273" i="6"/>
  <c r="U2274" i="6"/>
  <c r="U2276" i="6"/>
  <c r="U2277" i="6"/>
  <c r="U2278" i="6"/>
  <c r="U2279" i="6"/>
  <c r="U2280" i="6"/>
  <c r="U2281" i="6"/>
  <c r="U2282" i="6"/>
  <c r="U2283" i="6"/>
  <c r="U2284" i="6"/>
  <c r="U2285" i="6"/>
  <c r="U2286" i="6"/>
  <c r="U2287" i="6"/>
  <c r="U2288" i="6"/>
  <c r="U2289" i="6"/>
  <c r="U2290" i="6"/>
  <c r="U2291" i="6"/>
  <c r="U2292" i="6"/>
  <c r="U2293" i="6"/>
  <c r="U2294" i="6"/>
  <c r="U2295" i="6"/>
  <c r="U2296" i="6"/>
  <c r="U2297" i="6"/>
  <c r="U2298" i="6"/>
  <c r="U2299" i="6"/>
  <c r="U2300" i="6"/>
  <c r="U2301" i="6"/>
  <c r="U2302" i="6"/>
  <c r="U2303" i="6"/>
  <c r="U2304" i="6"/>
  <c r="U2305" i="6"/>
  <c r="U2306" i="6"/>
  <c r="U2307" i="6"/>
  <c r="U2308" i="6"/>
  <c r="U2309" i="6"/>
  <c r="U2310" i="6"/>
  <c r="U2311" i="6"/>
  <c r="U2312" i="6"/>
  <c r="U2313" i="6"/>
  <c r="U2314" i="6"/>
  <c r="U2315" i="6"/>
  <c r="U2316" i="6"/>
  <c r="U2317" i="6"/>
  <c r="U2318" i="6"/>
  <c r="U2319" i="6"/>
  <c r="U2320" i="6"/>
  <c r="U2321" i="6"/>
  <c r="U2322" i="6"/>
  <c r="U2323" i="6"/>
  <c r="U2324" i="6"/>
  <c r="U2325" i="6"/>
  <c r="U2326" i="6"/>
  <c r="U2327" i="6"/>
  <c r="U2328" i="6"/>
  <c r="U2329" i="6"/>
  <c r="U2330" i="6"/>
  <c r="U2331" i="6"/>
  <c r="U2332" i="6"/>
  <c r="U2333" i="6"/>
  <c r="U2334" i="6"/>
  <c r="U2335" i="6"/>
  <c r="U2336" i="6"/>
  <c r="U2337" i="6"/>
  <c r="U2338" i="6"/>
  <c r="U2339" i="6"/>
  <c r="U2340" i="6"/>
  <c r="U2341" i="6"/>
  <c r="U2342" i="6"/>
  <c r="U2343" i="6"/>
  <c r="U2344" i="6"/>
  <c r="U2345" i="6"/>
  <c r="U2346" i="6"/>
  <c r="U2347" i="6"/>
  <c r="U2348" i="6"/>
  <c r="U2349" i="6"/>
  <c r="U2350" i="6"/>
  <c r="U2351" i="6"/>
  <c r="U2352" i="6"/>
  <c r="U2353" i="6"/>
  <c r="U2354" i="6"/>
  <c r="U2355" i="6"/>
  <c r="U2356" i="6"/>
  <c r="U2357" i="6"/>
  <c r="U2358" i="6"/>
  <c r="U2359" i="6"/>
  <c r="U2360" i="6"/>
  <c r="U2361" i="6"/>
  <c r="U2362" i="6"/>
  <c r="U2363" i="6"/>
  <c r="U2364" i="6"/>
  <c r="U2365" i="6"/>
  <c r="U2366" i="6"/>
  <c r="U2367" i="6"/>
  <c r="U2368" i="6"/>
  <c r="U2369" i="6"/>
  <c r="U2370" i="6"/>
  <c r="U2371" i="6"/>
  <c r="U2372" i="6"/>
  <c r="U2373" i="6"/>
  <c r="U2374" i="6"/>
  <c r="U2375" i="6"/>
  <c r="U2376" i="6"/>
  <c r="U2377" i="6"/>
  <c r="U2378" i="6"/>
  <c r="U2379" i="6"/>
  <c r="U2380" i="6"/>
  <c r="U2381" i="6"/>
  <c r="U2382" i="6"/>
  <c r="U2383" i="6"/>
  <c r="U2384" i="6"/>
  <c r="U2385" i="6"/>
  <c r="U2386" i="6"/>
  <c r="U2387" i="6"/>
  <c r="U2388" i="6"/>
  <c r="U2389" i="6"/>
  <c r="U2390" i="6"/>
  <c r="U2391" i="6"/>
  <c r="U2392" i="6"/>
  <c r="U2393" i="6"/>
  <c r="U2394" i="6"/>
  <c r="U2395" i="6"/>
  <c r="U2396" i="6"/>
  <c r="U2397" i="6"/>
  <c r="U2398" i="6"/>
  <c r="U2399" i="6"/>
  <c r="U2400" i="6"/>
  <c r="U2401" i="6"/>
  <c r="U2402" i="6"/>
  <c r="U2403" i="6"/>
  <c r="U2404" i="6"/>
  <c r="U2405" i="6"/>
  <c r="U2406" i="6"/>
  <c r="U2407" i="6"/>
  <c r="U2408" i="6"/>
  <c r="U2409" i="6"/>
  <c r="U2410" i="6"/>
  <c r="U2411" i="6"/>
  <c r="U2412" i="6"/>
  <c r="U2413" i="6"/>
  <c r="U2414" i="6"/>
  <c r="U2415" i="6"/>
  <c r="U2416" i="6"/>
  <c r="U2417" i="6"/>
  <c r="U2418" i="6"/>
  <c r="U2419" i="6"/>
  <c r="U2420" i="6"/>
  <c r="U2421" i="6"/>
  <c r="U2422" i="6"/>
  <c r="U2423" i="6"/>
  <c r="U2424" i="6"/>
  <c r="U2425" i="6"/>
  <c r="U2426" i="6"/>
  <c r="U2427" i="6"/>
  <c r="U2428" i="6"/>
  <c r="U2429" i="6"/>
  <c r="U2430" i="6"/>
  <c r="U2431" i="6"/>
  <c r="U2432" i="6"/>
  <c r="U2433" i="6"/>
  <c r="U2434" i="6"/>
  <c r="U2435" i="6"/>
  <c r="U2436" i="6"/>
  <c r="U2437" i="6"/>
  <c r="U2438" i="6"/>
  <c r="U2439" i="6"/>
  <c r="U2440" i="6"/>
  <c r="U2441" i="6"/>
  <c r="U2442" i="6"/>
  <c r="U2443" i="6"/>
  <c r="U2444" i="6"/>
  <c r="U2445" i="6"/>
  <c r="U2446" i="6"/>
  <c r="U2447" i="6"/>
  <c r="U2448" i="6"/>
  <c r="U2449" i="6"/>
  <c r="U2450" i="6"/>
  <c r="U2451" i="6"/>
  <c r="U2452" i="6"/>
  <c r="U2453" i="6"/>
  <c r="U2454" i="6"/>
  <c r="U2455" i="6"/>
  <c r="U2456" i="6"/>
  <c r="U2457" i="6"/>
  <c r="U2458" i="6"/>
  <c r="U2459" i="6"/>
  <c r="U2460" i="6"/>
  <c r="U2461" i="6"/>
  <c r="U2462" i="6"/>
  <c r="U2463" i="6"/>
  <c r="U2464" i="6"/>
  <c r="U2465" i="6"/>
  <c r="U2466" i="6"/>
  <c r="U2467" i="6"/>
  <c r="U2468" i="6"/>
  <c r="U2469" i="6"/>
  <c r="U2470" i="6"/>
  <c r="U2471" i="6"/>
  <c r="U2472" i="6"/>
  <c r="U2473" i="6"/>
  <c r="U2474" i="6"/>
  <c r="U2475" i="6"/>
  <c r="U2476" i="6"/>
  <c r="U2477" i="6"/>
  <c r="U2478" i="6"/>
  <c r="U2479" i="6"/>
  <c r="U2480" i="6"/>
  <c r="U2481" i="6"/>
  <c r="U2482" i="6"/>
  <c r="U2483" i="6"/>
  <c r="U2484" i="6"/>
  <c r="U2485" i="6"/>
  <c r="U2486" i="6"/>
  <c r="U2487" i="6"/>
  <c r="U2488" i="6"/>
  <c r="U2489" i="6"/>
  <c r="U2490" i="6"/>
  <c r="U2491" i="6"/>
  <c r="U2492" i="6"/>
  <c r="U2493" i="6"/>
  <c r="U2494" i="6"/>
  <c r="U2495" i="6"/>
  <c r="U2496" i="6"/>
  <c r="U2497" i="6"/>
  <c r="U2498" i="6"/>
  <c r="U2499" i="6"/>
  <c r="U2500" i="6"/>
  <c r="U2501" i="6"/>
  <c r="U2502" i="6"/>
  <c r="U2503" i="6"/>
  <c r="U2504" i="6"/>
  <c r="U2505" i="6"/>
  <c r="U2506" i="6"/>
  <c r="U2507" i="6"/>
  <c r="U2508" i="6"/>
  <c r="U2509" i="6"/>
  <c r="U2510" i="6"/>
  <c r="U2511" i="6"/>
  <c r="U2512" i="6"/>
  <c r="U2513" i="6"/>
  <c r="U2514" i="6"/>
  <c r="U2515" i="6"/>
  <c r="U2516" i="6"/>
  <c r="U2517" i="6"/>
  <c r="U2518" i="6"/>
  <c r="U2519" i="6"/>
  <c r="U2520" i="6"/>
  <c r="U2521" i="6"/>
  <c r="U2522" i="6"/>
  <c r="U2523" i="6"/>
  <c r="U2524" i="6"/>
  <c r="U2525" i="6"/>
  <c r="U2526" i="6"/>
  <c r="U2527" i="6"/>
  <c r="U2528" i="6"/>
  <c r="U2529" i="6"/>
  <c r="U2530" i="6"/>
  <c r="U2531" i="6"/>
  <c r="U2532" i="6"/>
  <c r="U2533" i="6"/>
  <c r="U2534" i="6"/>
  <c r="U2535" i="6"/>
  <c r="U2536" i="6"/>
  <c r="U2537" i="6"/>
  <c r="U2538" i="6"/>
  <c r="U2539" i="6"/>
  <c r="U2540" i="6"/>
  <c r="U2541" i="6"/>
  <c r="U2542" i="6"/>
  <c r="U2543" i="6"/>
  <c r="U2544" i="6"/>
  <c r="U2545" i="6"/>
  <c r="U2546" i="6"/>
  <c r="U2547" i="6"/>
  <c r="U2548" i="6"/>
  <c r="U2549" i="6"/>
  <c r="U2550" i="6"/>
  <c r="U2551" i="6"/>
  <c r="U2552" i="6"/>
  <c r="U2553" i="6"/>
  <c r="U2554" i="6"/>
  <c r="U2555" i="6"/>
  <c r="U2556" i="6"/>
  <c r="U2557" i="6"/>
  <c r="U2558" i="6"/>
  <c r="U2559" i="6"/>
  <c r="U2560" i="6"/>
  <c r="U2561" i="6"/>
  <c r="U2562" i="6"/>
  <c r="U2563" i="6"/>
  <c r="U2564" i="6"/>
  <c r="U2565" i="6"/>
  <c r="U2566" i="6"/>
  <c r="U2567" i="6"/>
  <c r="U2568" i="6"/>
  <c r="U2569" i="6"/>
  <c r="U2570" i="6"/>
  <c r="U2571" i="6"/>
  <c r="U2572" i="6"/>
  <c r="U2573" i="6"/>
  <c r="U2574" i="6"/>
  <c r="U2575" i="6"/>
  <c r="U2576" i="6"/>
  <c r="U2577" i="6"/>
  <c r="U2578" i="6"/>
  <c r="U2579" i="6"/>
  <c r="U2580" i="6"/>
  <c r="U2581" i="6"/>
  <c r="U2582" i="6"/>
  <c r="U2583" i="6"/>
  <c r="U2584" i="6"/>
  <c r="U2585" i="6"/>
  <c r="U2586" i="6"/>
  <c r="U2587" i="6"/>
  <c r="U2588" i="6"/>
  <c r="U2589" i="6"/>
  <c r="U2590" i="6"/>
  <c r="U2591" i="6"/>
  <c r="U2592" i="6"/>
  <c r="U2593" i="6"/>
  <c r="U2594" i="6"/>
  <c r="U2595" i="6"/>
  <c r="U2596" i="6"/>
  <c r="U2597" i="6"/>
  <c r="U2598" i="6"/>
  <c r="U2599" i="6"/>
  <c r="U2600" i="6"/>
  <c r="U2601" i="6"/>
  <c r="U2602" i="6"/>
  <c r="U2603" i="6"/>
  <c r="U2604" i="6"/>
  <c r="U2605" i="6"/>
  <c r="U2606" i="6"/>
  <c r="U2607" i="6"/>
  <c r="U2608" i="6"/>
  <c r="U2609" i="6"/>
  <c r="U2610" i="6"/>
  <c r="U2611" i="6"/>
  <c r="U2612" i="6"/>
  <c r="U2613" i="6"/>
  <c r="U2614" i="6"/>
  <c r="U2615" i="6"/>
  <c r="U2616" i="6"/>
  <c r="U2617" i="6"/>
  <c r="U2618" i="6"/>
  <c r="U2619" i="6"/>
  <c r="U2620" i="6"/>
  <c r="U2621" i="6"/>
  <c r="U2622" i="6"/>
  <c r="U2623" i="6"/>
  <c r="U2624" i="6"/>
  <c r="U2625" i="6"/>
  <c r="U2626" i="6"/>
  <c r="U2627" i="6"/>
  <c r="U2628" i="6"/>
  <c r="U2629" i="6"/>
  <c r="U2630" i="6"/>
  <c r="U2631" i="6"/>
  <c r="U2632" i="6"/>
  <c r="U2633" i="6"/>
  <c r="U2634" i="6"/>
  <c r="U2635" i="6"/>
  <c r="U2636" i="6"/>
  <c r="U2637" i="6"/>
  <c r="U2638" i="6"/>
  <c r="U2639" i="6"/>
  <c r="U2640" i="6"/>
  <c r="U2641" i="6"/>
  <c r="U2642" i="6"/>
  <c r="U2643" i="6"/>
  <c r="U2644" i="6"/>
  <c r="U2645" i="6"/>
  <c r="U2646" i="6"/>
  <c r="U2647" i="6"/>
  <c r="U2648" i="6"/>
  <c r="U2649" i="6"/>
  <c r="U2650" i="6"/>
  <c r="U2651" i="6"/>
  <c r="U2652" i="6"/>
  <c r="U2653" i="6"/>
  <c r="U2654" i="6"/>
  <c r="U2655" i="6"/>
  <c r="U2656" i="6"/>
  <c r="U2657" i="6"/>
  <c r="U2658" i="6"/>
  <c r="U2659" i="6"/>
  <c r="U2660" i="6"/>
  <c r="U2661" i="6"/>
  <c r="U2662" i="6"/>
  <c r="U2663" i="6"/>
  <c r="U2664" i="6"/>
  <c r="U2665" i="6"/>
  <c r="U2666" i="6"/>
  <c r="U2667" i="6"/>
  <c r="U2668" i="6"/>
  <c r="U2669" i="6"/>
  <c r="U2670" i="6"/>
  <c r="U2671" i="6"/>
  <c r="U2672" i="6"/>
  <c r="U2673" i="6"/>
  <c r="U2674" i="6"/>
  <c r="U2675" i="6"/>
  <c r="U2676" i="6"/>
  <c r="U2677" i="6"/>
  <c r="U2678" i="6"/>
  <c r="U2679" i="6"/>
  <c r="U2680" i="6"/>
  <c r="U2681" i="6"/>
  <c r="U2682" i="6"/>
  <c r="U2683" i="6"/>
  <c r="U2684" i="6"/>
  <c r="U2685" i="6"/>
  <c r="U2686" i="6"/>
  <c r="U2687" i="6"/>
  <c r="U2688" i="6"/>
  <c r="U2689" i="6"/>
  <c r="U2690" i="6"/>
  <c r="U2691" i="6"/>
  <c r="U2692" i="6"/>
  <c r="U2693" i="6"/>
  <c r="U2694" i="6"/>
  <c r="U2695" i="6"/>
  <c r="U2696" i="6"/>
  <c r="U2697" i="6"/>
  <c r="U2698" i="6"/>
  <c r="U2699" i="6"/>
  <c r="U2700" i="6"/>
  <c r="U2701" i="6"/>
  <c r="U2702" i="6"/>
  <c r="U2703" i="6"/>
  <c r="U2704" i="6"/>
  <c r="U2705" i="6"/>
  <c r="U2706" i="6"/>
  <c r="U2707" i="6"/>
  <c r="U2708" i="6"/>
  <c r="U2709" i="6"/>
  <c r="U2710" i="6"/>
  <c r="U2711" i="6"/>
  <c r="U2712" i="6"/>
  <c r="U2713" i="6"/>
  <c r="U2714" i="6"/>
  <c r="U2715" i="6"/>
  <c r="U2716" i="6"/>
  <c r="U2717" i="6"/>
  <c r="U2718" i="6"/>
  <c r="U2719" i="6"/>
  <c r="U2720" i="6"/>
  <c r="U2721" i="6"/>
  <c r="U2722" i="6"/>
  <c r="U2723" i="6"/>
  <c r="U2724" i="6"/>
  <c r="U2725" i="6"/>
  <c r="U2726" i="6"/>
  <c r="U2727" i="6"/>
  <c r="U2728" i="6"/>
  <c r="U2729" i="6"/>
  <c r="U2730" i="6"/>
  <c r="U2731" i="6"/>
  <c r="U2732" i="6"/>
  <c r="U2733" i="6"/>
  <c r="U2734" i="6"/>
  <c r="U2735" i="6"/>
  <c r="U2736" i="6"/>
  <c r="U2737" i="6"/>
  <c r="U2738" i="6"/>
  <c r="U2739" i="6"/>
  <c r="U2740" i="6"/>
  <c r="U2741" i="6"/>
  <c r="U2742" i="6"/>
  <c r="U2743" i="6"/>
  <c r="U2744" i="6"/>
  <c r="U2745" i="6"/>
  <c r="U2746" i="6"/>
  <c r="U2747" i="6"/>
  <c r="U2748" i="6"/>
  <c r="U2749" i="6"/>
  <c r="U2750" i="6"/>
  <c r="U2751" i="6"/>
  <c r="U2752" i="6"/>
  <c r="U2753" i="6"/>
  <c r="U2754" i="6"/>
  <c r="U2755" i="6"/>
  <c r="U2756" i="6"/>
  <c r="U2757" i="6"/>
  <c r="U2758" i="6"/>
  <c r="U2759" i="6"/>
  <c r="U2760" i="6"/>
  <c r="U2761" i="6"/>
  <c r="U2762" i="6"/>
  <c r="U2763" i="6"/>
  <c r="U2764" i="6"/>
  <c r="U2765" i="6"/>
  <c r="U2766" i="6"/>
  <c r="U2767" i="6"/>
  <c r="U2768" i="6"/>
  <c r="U2769" i="6"/>
  <c r="U2770" i="6"/>
  <c r="U2771" i="6"/>
  <c r="U2772" i="6"/>
  <c r="U2773" i="6"/>
  <c r="U2774" i="6"/>
  <c r="U2775" i="6"/>
  <c r="U2776" i="6"/>
  <c r="U2777" i="6"/>
  <c r="U2778" i="6"/>
  <c r="U2779" i="6"/>
  <c r="U2780" i="6"/>
  <c r="U2781" i="6"/>
  <c r="U2782" i="6"/>
  <c r="U2783" i="6"/>
  <c r="U2784" i="6"/>
  <c r="U2785" i="6"/>
  <c r="U2786" i="6"/>
  <c r="U2787" i="6"/>
  <c r="U2788" i="6"/>
  <c r="U2789" i="6"/>
  <c r="U2790" i="6"/>
  <c r="U2791" i="6"/>
  <c r="U2792" i="6"/>
  <c r="U2793" i="6"/>
  <c r="U2794" i="6"/>
  <c r="U2795" i="6"/>
  <c r="U2796" i="6"/>
  <c r="U2797" i="6"/>
  <c r="U2798" i="6"/>
  <c r="U2799" i="6"/>
  <c r="U2800" i="6"/>
  <c r="U2801" i="6"/>
  <c r="U2802" i="6"/>
  <c r="U2803" i="6"/>
  <c r="U2804" i="6"/>
  <c r="U2805" i="6"/>
  <c r="U2806" i="6"/>
  <c r="U2807" i="6"/>
  <c r="U2808" i="6"/>
  <c r="U2809" i="6"/>
  <c r="U2810" i="6"/>
  <c r="U2811" i="6"/>
  <c r="U2812" i="6"/>
  <c r="U2813" i="6"/>
  <c r="U2814" i="6"/>
  <c r="U2815" i="6"/>
  <c r="U2816" i="6"/>
  <c r="U2817" i="6"/>
  <c r="U2818" i="6"/>
  <c r="U2819" i="6"/>
  <c r="U2820" i="6"/>
  <c r="U2821" i="6"/>
  <c r="U2822" i="6"/>
  <c r="U2823" i="6"/>
  <c r="U2824" i="6"/>
  <c r="U2825" i="6"/>
  <c r="U2826" i="6"/>
  <c r="U2827" i="6"/>
  <c r="U2828" i="6"/>
  <c r="U2829" i="6"/>
  <c r="U2830" i="6"/>
  <c r="U2831" i="6"/>
  <c r="U2832" i="6"/>
  <c r="U2833" i="6"/>
  <c r="U2834" i="6"/>
  <c r="U2835" i="6"/>
  <c r="U2836" i="6"/>
  <c r="U2837" i="6"/>
  <c r="U2838" i="6"/>
  <c r="U2839" i="6"/>
  <c r="U2840" i="6"/>
  <c r="U2841" i="6"/>
  <c r="U2842" i="6"/>
  <c r="U2843" i="6"/>
  <c r="U2844" i="6"/>
  <c r="U2845" i="6"/>
  <c r="U2846" i="6"/>
  <c r="U2847" i="6"/>
  <c r="U2848" i="6"/>
  <c r="U2849" i="6"/>
  <c r="U2850" i="6"/>
  <c r="U2851" i="6"/>
  <c r="U2852" i="6"/>
  <c r="U2853" i="6"/>
  <c r="U2854" i="6"/>
  <c r="U2855" i="6"/>
  <c r="U2856" i="6"/>
  <c r="U2857" i="6"/>
  <c r="U2858" i="6"/>
  <c r="U2859" i="6"/>
  <c r="U2860" i="6"/>
  <c r="U2861" i="6"/>
  <c r="U2862" i="6"/>
  <c r="U2863" i="6"/>
  <c r="U2864" i="6"/>
  <c r="U2865" i="6"/>
  <c r="U2866" i="6"/>
  <c r="U2867" i="6"/>
  <c r="U2868" i="6"/>
  <c r="U2869" i="6"/>
  <c r="U2870" i="6"/>
  <c r="U2871" i="6"/>
  <c r="U2872" i="6"/>
  <c r="U2873" i="6"/>
  <c r="U2874" i="6"/>
  <c r="U2875" i="6"/>
  <c r="U2876" i="6"/>
  <c r="U2877" i="6"/>
  <c r="U2878" i="6"/>
  <c r="U2879" i="6"/>
  <c r="U2880" i="6"/>
  <c r="U2881" i="6"/>
  <c r="U2882" i="6"/>
  <c r="U2883" i="6"/>
  <c r="U2884" i="6"/>
  <c r="U2885" i="6"/>
  <c r="U2886" i="6"/>
  <c r="U2887" i="6"/>
  <c r="U2888" i="6"/>
  <c r="U2889" i="6"/>
  <c r="U2890" i="6"/>
  <c r="U2891" i="6"/>
  <c r="U2892" i="6"/>
  <c r="U2893" i="6"/>
  <c r="U2894" i="6"/>
  <c r="U2895" i="6"/>
  <c r="U2896" i="6"/>
  <c r="U2897" i="6"/>
  <c r="U2898" i="6"/>
  <c r="U2899" i="6"/>
  <c r="U2900" i="6"/>
  <c r="U2901" i="6"/>
  <c r="U2902" i="6"/>
  <c r="U2903" i="6"/>
  <c r="U2904" i="6"/>
  <c r="U2905" i="6"/>
  <c r="U2906" i="6"/>
  <c r="U2907" i="6"/>
  <c r="U2908" i="6"/>
  <c r="U2909" i="6"/>
  <c r="U2910" i="6"/>
  <c r="U2911" i="6"/>
  <c r="U2912" i="6"/>
  <c r="U2913" i="6"/>
  <c r="U2914" i="6"/>
  <c r="U2915" i="6"/>
  <c r="U2916" i="6"/>
  <c r="U2917" i="6"/>
  <c r="U2918" i="6"/>
  <c r="U2919" i="6"/>
  <c r="U2920" i="6"/>
  <c r="U2921" i="6"/>
  <c r="U2922" i="6"/>
  <c r="U2923" i="6"/>
  <c r="U2924" i="6"/>
  <c r="U2925" i="6"/>
  <c r="U2926" i="6"/>
  <c r="U2927" i="6"/>
  <c r="U2928" i="6"/>
  <c r="U2929" i="6"/>
  <c r="U2930" i="6"/>
  <c r="U2931" i="6"/>
  <c r="U2932" i="6"/>
  <c r="U2933" i="6"/>
  <c r="U2934" i="6"/>
  <c r="U2935" i="6"/>
  <c r="U2936" i="6"/>
  <c r="U2937" i="6"/>
  <c r="U2938" i="6"/>
  <c r="U2939" i="6"/>
  <c r="U2940" i="6"/>
  <c r="U2941" i="6"/>
  <c r="U2942" i="6"/>
  <c r="U2943" i="6"/>
  <c r="U2944" i="6"/>
  <c r="U2945" i="6"/>
  <c r="U2946" i="6"/>
  <c r="U2947" i="6"/>
  <c r="U2948" i="6"/>
  <c r="U2949" i="6"/>
  <c r="U2950" i="6"/>
  <c r="U2951" i="6"/>
  <c r="U2952" i="6"/>
  <c r="U2953" i="6"/>
  <c r="U2954" i="6"/>
  <c r="U2955" i="6"/>
  <c r="U2956" i="6"/>
  <c r="U2957" i="6"/>
  <c r="U2958" i="6"/>
  <c r="U2959" i="6"/>
  <c r="U2960" i="6"/>
  <c r="U2961" i="6"/>
  <c r="U2962" i="6"/>
  <c r="U2963" i="6"/>
  <c r="U2964" i="6"/>
  <c r="U2965" i="6"/>
  <c r="U2966" i="6"/>
  <c r="U2967" i="6"/>
  <c r="U2968" i="6"/>
  <c r="U2969" i="6"/>
  <c r="U2970" i="6"/>
  <c r="U2971" i="6"/>
  <c r="U2972" i="6"/>
  <c r="U2973" i="6"/>
  <c r="U2974" i="6"/>
  <c r="U2975" i="6"/>
  <c r="U2976" i="6"/>
  <c r="U2977" i="6"/>
  <c r="U2978" i="6"/>
  <c r="U2979" i="6"/>
  <c r="U2980" i="6"/>
  <c r="U2981" i="6"/>
  <c r="U2982" i="6"/>
  <c r="U2983" i="6"/>
  <c r="U2984" i="6"/>
  <c r="U2985" i="6"/>
  <c r="U2986" i="6"/>
  <c r="U2987" i="6"/>
  <c r="U2988" i="6"/>
  <c r="U2989" i="6"/>
  <c r="U2990" i="6"/>
  <c r="U2991" i="6"/>
  <c r="U2992" i="6"/>
  <c r="U2993" i="6"/>
  <c r="U2994" i="6"/>
  <c r="U2995" i="6"/>
  <c r="U2996" i="6"/>
  <c r="U2997" i="6"/>
  <c r="U2998" i="6"/>
  <c r="U2999" i="6"/>
  <c r="U3000" i="6"/>
  <c r="U3001" i="6"/>
  <c r="U3002" i="6"/>
  <c r="U3003" i="6"/>
  <c r="U3004" i="6"/>
  <c r="U3005" i="6"/>
  <c r="U3006" i="6"/>
  <c r="U3007" i="6"/>
  <c r="U3008" i="6"/>
  <c r="U3009" i="6"/>
  <c r="U3010" i="6"/>
  <c r="U3011" i="6"/>
  <c r="U3012" i="6"/>
  <c r="U3013" i="6"/>
  <c r="U3014" i="6"/>
  <c r="U3015" i="6"/>
  <c r="U3016" i="6"/>
  <c r="U3017" i="6"/>
  <c r="U3018" i="6"/>
  <c r="U3019" i="6"/>
  <c r="U3020" i="6"/>
  <c r="U3021" i="6"/>
  <c r="U3022" i="6"/>
  <c r="U3023" i="6"/>
  <c r="U3024" i="6"/>
  <c r="U3025" i="6"/>
  <c r="U3026" i="6"/>
  <c r="U3027" i="6"/>
  <c r="U3028" i="6"/>
  <c r="U3029" i="6"/>
  <c r="U3030" i="6"/>
  <c r="U3031" i="6"/>
  <c r="U3032" i="6"/>
  <c r="U3033" i="6"/>
  <c r="U3034" i="6"/>
  <c r="U3035" i="6"/>
  <c r="U3036" i="6"/>
  <c r="U3037" i="6"/>
  <c r="U3038" i="6"/>
  <c r="U3039" i="6"/>
  <c r="U3040" i="6"/>
  <c r="U3041" i="6"/>
  <c r="U3042" i="6"/>
  <c r="U3043" i="6"/>
  <c r="U3044" i="6"/>
  <c r="U3045" i="6"/>
  <c r="U3046" i="6"/>
  <c r="U3047" i="6"/>
  <c r="U3048" i="6"/>
  <c r="U3049" i="6"/>
  <c r="U3050" i="6"/>
  <c r="U3051" i="6"/>
  <c r="U3052" i="6"/>
  <c r="U3053" i="6"/>
  <c r="U3054" i="6"/>
  <c r="U3055" i="6"/>
  <c r="U3056" i="6"/>
  <c r="U3057" i="6"/>
  <c r="U3058" i="6"/>
  <c r="U3059" i="6"/>
  <c r="U3060" i="6"/>
  <c r="U3061" i="6"/>
  <c r="U3062" i="6"/>
  <c r="U3063" i="6"/>
  <c r="U3064" i="6"/>
  <c r="U3065" i="6"/>
  <c r="U3066" i="6"/>
  <c r="U3067" i="6"/>
  <c r="U3068" i="6"/>
  <c r="U3069" i="6"/>
  <c r="U3070" i="6"/>
  <c r="U3071" i="6"/>
  <c r="U3072" i="6"/>
  <c r="U3073" i="6"/>
  <c r="U3074" i="6"/>
  <c r="U3075" i="6"/>
  <c r="U3076" i="6"/>
  <c r="U3077" i="6"/>
  <c r="U3078" i="6"/>
  <c r="U3079" i="6"/>
  <c r="U3080" i="6"/>
  <c r="U3081" i="6"/>
  <c r="U3082" i="6"/>
  <c r="U3083" i="6"/>
  <c r="U3084" i="6"/>
  <c r="U3085" i="6"/>
  <c r="U3086" i="6"/>
  <c r="U3087" i="6"/>
  <c r="U3088" i="6"/>
  <c r="U3089" i="6"/>
  <c r="U3090" i="6"/>
  <c r="U3091" i="6"/>
  <c r="U3092" i="6"/>
  <c r="U3093" i="6"/>
  <c r="U3094" i="6"/>
  <c r="U3095" i="6"/>
  <c r="U3096" i="6"/>
  <c r="U3097" i="6"/>
  <c r="U3098" i="6"/>
  <c r="U3099" i="6"/>
  <c r="U3100" i="6"/>
  <c r="U3101" i="6"/>
  <c r="U3102" i="6"/>
  <c r="U3103" i="6"/>
  <c r="U3104" i="6"/>
  <c r="U3105" i="6"/>
  <c r="U3106" i="6"/>
  <c r="U3107" i="6"/>
  <c r="U3108" i="6"/>
  <c r="U3109" i="6"/>
  <c r="U3110" i="6"/>
  <c r="U3111" i="6"/>
  <c r="U3112" i="6"/>
  <c r="U3113" i="6"/>
  <c r="U3114" i="6"/>
  <c r="U3115" i="6"/>
  <c r="U3116" i="6"/>
  <c r="U3117" i="6"/>
  <c r="U3118" i="6"/>
  <c r="U3119" i="6"/>
  <c r="U3120" i="6"/>
  <c r="U3121" i="6"/>
  <c r="U3122" i="6"/>
  <c r="U3123" i="6"/>
  <c r="U3124" i="6"/>
  <c r="U3125" i="6"/>
  <c r="U3126" i="6"/>
  <c r="U3127" i="6"/>
  <c r="U3128" i="6"/>
  <c r="U3129" i="6"/>
  <c r="U3130" i="6"/>
  <c r="U3131" i="6"/>
  <c r="U3132" i="6"/>
  <c r="U3133" i="6"/>
  <c r="U3134" i="6"/>
  <c r="U3135" i="6"/>
  <c r="U3136" i="6"/>
  <c r="U3137" i="6"/>
  <c r="U3138" i="6"/>
  <c r="U3139" i="6"/>
  <c r="U3140" i="6"/>
  <c r="U3141" i="6"/>
  <c r="U3142" i="6"/>
  <c r="U3143" i="6"/>
  <c r="U3144" i="6"/>
  <c r="U3145" i="6"/>
  <c r="U3146" i="6"/>
  <c r="U3147" i="6"/>
  <c r="U3148" i="6"/>
  <c r="U3149" i="6"/>
  <c r="U3150" i="6"/>
  <c r="U3151" i="6"/>
  <c r="U3152" i="6"/>
  <c r="U3153" i="6"/>
  <c r="U3154" i="6"/>
  <c r="U3155" i="6"/>
  <c r="U3156" i="6"/>
  <c r="U3157" i="6"/>
  <c r="U3158" i="6"/>
  <c r="U3159" i="6"/>
  <c r="U3160" i="6"/>
  <c r="U3161" i="6"/>
  <c r="U3162" i="6"/>
  <c r="U3163" i="6"/>
  <c r="U3164" i="6"/>
  <c r="U3165" i="6"/>
  <c r="U3166" i="6"/>
  <c r="U3167" i="6"/>
  <c r="U3168" i="6"/>
  <c r="U3169" i="6"/>
  <c r="U3170" i="6"/>
  <c r="U3171" i="6"/>
  <c r="U3172" i="6"/>
  <c r="U3173" i="6"/>
  <c r="U3174" i="6"/>
  <c r="U3175" i="6"/>
  <c r="U3176" i="6"/>
  <c r="U3177" i="6"/>
  <c r="U3178" i="6"/>
  <c r="U3179" i="6"/>
  <c r="U3180" i="6"/>
  <c r="U3181" i="6"/>
  <c r="U3182" i="6"/>
  <c r="U3183" i="6"/>
  <c r="U3184" i="6"/>
  <c r="U3185" i="6"/>
  <c r="U3186" i="6"/>
  <c r="U3187" i="6"/>
  <c r="U3188" i="6"/>
  <c r="U3189" i="6"/>
  <c r="U3190" i="6"/>
  <c r="U3191" i="6"/>
  <c r="U3192" i="6"/>
  <c r="U3193" i="6"/>
  <c r="U3194" i="6"/>
  <c r="U3195" i="6"/>
  <c r="U3196" i="6"/>
  <c r="U3197" i="6"/>
  <c r="U3198" i="6"/>
  <c r="U3199" i="6"/>
  <c r="U3200" i="6"/>
  <c r="U3201" i="6"/>
  <c r="U3202" i="6"/>
  <c r="U3203" i="6"/>
  <c r="U3204" i="6"/>
  <c r="U3205" i="6"/>
  <c r="U3206" i="6"/>
  <c r="U3207" i="6"/>
  <c r="U3208" i="6"/>
  <c r="U3209" i="6"/>
  <c r="U3210" i="6"/>
  <c r="U3211" i="6"/>
  <c r="U3212" i="6"/>
  <c r="U3213" i="6"/>
  <c r="U3214" i="6"/>
  <c r="U3215" i="6"/>
  <c r="U3216" i="6"/>
  <c r="U3217" i="6"/>
  <c r="U3218" i="6"/>
  <c r="U3219" i="6"/>
  <c r="U3220" i="6"/>
  <c r="U3221" i="6"/>
  <c r="U3222" i="6"/>
  <c r="U3223" i="6"/>
  <c r="U3224" i="6"/>
  <c r="U3225" i="6"/>
  <c r="U3226" i="6"/>
  <c r="U3227" i="6"/>
  <c r="U3228" i="6"/>
  <c r="U3229" i="6"/>
  <c r="U3230" i="6"/>
  <c r="U3231" i="6"/>
  <c r="U3232" i="6"/>
  <c r="U3233" i="6"/>
  <c r="U3234" i="6"/>
  <c r="U3235" i="6"/>
  <c r="U3236" i="6"/>
  <c r="U3237" i="6"/>
  <c r="U3238" i="6"/>
  <c r="U3239" i="6"/>
  <c r="U3240" i="6"/>
  <c r="U3241" i="6"/>
  <c r="U3242" i="6"/>
  <c r="U3243" i="6"/>
  <c r="U3244" i="6"/>
  <c r="U3245" i="6"/>
  <c r="U3246" i="6"/>
  <c r="U3247" i="6"/>
  <c r="U3248" i="6"/>
  <c r="U3249" i="6"/>
  <c r="U3250" i="6"/>
  <c r="U3251" i="6"/>
  <c r="U3252" i="6"/>
  <c r="U3253" i="6"/>
  <c r="U3254" i="6"/>
  <c r="U3255" i="6"/>
  <c r="U3256" i="6"/>
  <c r="U3257" i="6"/>
  <c r="U3258" i="6"/>
  <c r="U3259" i="6"/>
  <c r="U3260" i="6"/>
  <c r="U3261" i="6"/>
  <c r="U3262" i="6"/>
  <c r="U3263" i="6"/>
  <c r="U3264" i="6"/>
  <c r="U3265" i="6"/>
  <c r="U3266" i="6"/>
  <c r="U3267" i="6"/>
  <c r="U3268" i="6"/>
  <c r="U3269" i="6"/>
  <c r="U3270" i="6"/>
  <c r="U3271" i="6"/>
  <c r="U3272" i="6"/>
  <c r="U3273" i="6"/>
  <c r="U3274" i="6"/>
  <c r="U3275" i="6"/>
  <c r="U3276" i="6"/>
  <c r="U3277" i="6"/>
  <c r="U3278" i="6"/>
  <c r="U3279" i="6"/>
  <c r="U3280" i="6"/>
  <c r="U3281" i="6"/>
  <c r="U3282" i="6"/>
  <c r="U3283" i="6"/>
  <c r="U3284" i="6"/>
  <c r="U3285" i="6"/>
  <c r="U3286" i="6"/>
  <c r="U3287" i="6"/>
  <c r="U3288" i="6"/>
  <c r="U3289" i="6"/>
  <c r="U3290" i="6"/>
  <c r="U3291" i="6"/>
  <c r="U3292" i="6"/>
  <c r="U3293" i="6"/>
  <c r="U3294" i="6"/>
  <c r="U3295" i="6"/>
  <c r="U3296" i="6"/>
  <c r="U3297" i="6"/>
  <c r="U3298" i="6"/>
  <c r="U3299" i="6"/>
  <c r="U3300" i="6"/>
  <c r="U3301" i="6"/>
  <c r="U3302" i="6"/>
  <c r="U3303" i="6"/>
  <c r="U3304" i="6"/>
  <c r="U3305" i="6"/>
  <c r="U3306" i="6"/>
  <c r="U3307" i="6"/>
  <c r="U3308" i="6"/>
  <c r="U3309" i="6"/>
  <c r="U3310" i="6"/>
  <c r="U3311" i="6"/>
  <c r="U3312" i="6"/>
  <c r="U3313" i="6"/>
  <c r="U3314" i="6"/>
  <c r="U3315" i="6"/>
  <c r="U3316" i="6"/>
  <c r="U3317" i="6"/>
  <c r="U3318" i="6"/>
  <c r="U3319" i="6"/>
  <c r="U3320" i="6"/>
  <c r="U3321" i="6"/>
  <c r="U3322" i="6"/>
  <c r="U3323" i="6"/>
  <c r="U3324" i="6"/>
  <c r="U3325" i="6"/>
  <c r="U3326" i="6"/>
  <c r="U3327" i="6"/>
  <c r="U3328" i="6"/>
  <c r="U3329" i="6"/>
  <c r="U3330" i="6"/>
  <c r="U3331" i="6"/>
  <c r="U3332" i="6"/>
  <c r="U3333" i="6"/>
  <c r="U3334" i="6"/>
  <c r="U3335" i="6"/>
  <c r="U3336" i="6"/>
  <c r="U3337" i="6"/>
  <c r="U3338" i="6"/>
  <c r="U3339" i="6"/>
  <c r="U3340" i="6"/>
  <c r="U3341" i="6"/>
  <c r="U3342" i="6"/>
  <c r="U3343" i="6"/>
  <c r="U3344" i="6"/>
  <c r="U3345" i="6"/>
  <c r="U3346" i="6"/>
  <c r="U3347" i="6"/>
  <c r="U3348" i="6"/>
  <c r="U3349" i="6"/>
  <c r="U3350" i="6"/>
  <c r="U3351" i="6"/>
  <c r="U3352" i="6"/>
  <c r="U3353" i="6"/>
  <c r="U3354" i="6"/>
  <c r="U3355" i="6"/>
  <c r="U3356" i="6"/>
  <c r="U3357" i="6"/>
  <c r="U3358" i="6"/>
  <c r="U3359" i="6"/>
  <c r="U3360" i="6"/>
  <c r="U3361" i="6"/>
  <c r="U3362" i="6"/>
  <c r="U3363" i="6"/>
  <c r="U3364" i="6"/>
  <c r="U3365" i="6"/>
  <c r="U3366" i="6"/>
  <c r="U3367" i="6"/>
  <c r="U3368" i="6"/>
  <c r="U3369" i="6"/>
  <c r="U3370" i="6"/>
  <c r="U3371" i="6"/>
  <c r="U3372" i="6"/>
  <c r="U3373" i="6"/>
  <c r="U3374" i="6"/>
  <c r="U3375" i="6"/>
  <c r="U3376" i="6"/>
  <c r="U3377" i="6"/>
  <c r="U3378" i="6"/>
  <c r="U3379" i="6"/>
  <c r="U3380" i="6"/>
  <c r="U3381" i="6"/>
  <c r="U3382" i="6"/>
  <c r="U3383" i="6"/>
  <c r="U3384" i="6"/>
  <c r="U3385" i="6"/>
  <c r="U3386" i="6"/>
  <c r="U3387" i="6"/>
  <c r="U3388" i="6"/>
  <c r="U3389" i="6"/>
  <c r="U3390" i="6"/>
  <c r="U3391" i="6"/>
  <c r="U3392" i="6"/>
  <c r="U3393" i="6"/>
  <c r="U3394" i="6"/>
  <c r="U3395" i="6"/>
  <c r="U3396" i="6"/>
  <c r="U3397" i="6"/>
  <c r="U3398" i="6"/>
  <c r="U3399" i="6"/>
  <c r="U3400" i="6"/>
  <c r="U3401" i="6"/>
  <c r="U3402" i="6"/>
  <c r="U3403" i="6"/>
  <c r="U3404" i="6"/>
  <c r="U3405" i="6"/>
  <c r="U3406" i="6"/>
  <c r="U3407" i="6"/>
  <c r="U3408" i="6"/>
  <c r="U3409" i="6"/>
  <c r="U3410" i="6"/>
  <c r="U3411" i="6"/>
  <c r="U3412" i="6"/>
  <c r="U3413" i="6"/>
  <c r="U3414" i="6"/>
  <c r="U3415" i="6"/>
  <c r="U3416" i="6"/>
  <c r="U3417" i="6"/>
  <c r="U3418" i="6"/>
  <c r="U3419" i="6"/>
  <c r="U3420" i="6"/>
  <c r="U3421" i="6"/>
  <c r="U3422" i="6"/>
  <c r="U3423" i="6"/>
  <c r="U3424" i="6"/>
  <c r="U3425" i="6"/>
  <c r="U3426" i="6"/>
  <c r="U3427" i="6"/>
  <c r="U3428" i="6"/>
  <c r="U3429" i="6"/>
  <c r="U3430" i="6"/>
  <c r="U3431" i="6"/>
  <c r="U3432" i="6"/>
  <c r="U3433" i="6"/>
  <c r="U3434" i="6"/>
  <c r="U3435" i="6"/>
  <c r="U3436" i="6"/>
  <c r="U3437" i="6"/>
  <c r="U3438" i="6"/>
  <c r="U3439" i="6"/>
  <c r="U3440" i="6"/>
  <c r="U3441" i="6"/>
  <c r="U3442" i="6"/>
  <c r="U3443" i="6"/>
  <c r="U3444" i="6"/>
  <c r="U3445" i="6"/>
  <c r="U3446" i="6"/>
  <c r="U3447" i="6"/>
  <c r="U3448" i="6"/>
  <c r="U3449" i="6"/>
  <c r="U3450" i="6"/>
  <c r="U3451" i="6"/>
  <c r="U3452" i="6"/>
  <c r="U3453" i="6"/>
  <c r="U3454" i="6"/>
  <c r="U3455" i="6"/>
  <c r="U3456" i="6"/>
  <c r="U3457" i="6"/>
  <c r="U3458" i="6"/>
  <c r="U3459" i="6"/>
  <c r="U3460" i="6"/>
  <c r="U3461" i="6"/>
  <c r="U3462" i="6"/>
  <c r="U3463" i="6"/>
  <c r="U3464" i="6"/>
  <c r="U3465" i="6"/>
  <c r="U3466" i="6"/>
  <c r="U3467" i="6"/>
  <c r="U3468" i="6"/>
  <c r="U3469" i="6"/>
  <c r="U3470" i="6"/>
  <c r="U3471" i="6"/>
  <c r="U3472" i="6"/>
  <c r="U3473" i="6"/>
  <c r="U3474" i="6"/>
  <c r="U3475" i="6"/>
  <c r="U3476" i="6"/>
  <c r="U3477" i="6"/>
  <c r="U3478" i="6"/>
  <c r="U3479" i="6"/>
  <c r="U3480" i="6"/>
  <c r="U3481" i="6"/>
  <c r="U3482" i="6"/>
  <c r="U3483" i="6"/>
  <c r="U3484" i="6"/>
  <c r="U3485" i="6"/>
  <c r="U3486" i="6"/>
  <c r="U3487" i="6"/>
  <c r="U3488" i="6"/>
  <c r="U3489" i="6"/>
  <c r="U3490" i="6"/>
  <c r="U3491" i="6"/>
  <c r="U3492" i="6"/>
  <c r="U3493" i="6"/>
  <c r="U3494" i="6"/>
  <c r="U3495" i="6"/>
  <c r="U3496" i="6"/>
  <c r="U3497" i="6"/>
  <c r="U3498" i="6"/>
  <c r="U3499" i="6"/>
  <c r="U3500" i="6"/>
  <c r="U3501" i="6"/>
  <c r="U3502" i="6"/>
  <c r="U3503" i="6"/>
  <c r="U3504" i="6"/>
  <c r="U3505" i="6"/>
  <c r="U3506" i="6"/>
  <c r="U3507" i="6"/>
  <c r="U3508" i="6"/>
  <c r="U3509" i="6"/>
  <c r="U3510" i="6"/>
  <c r="U3511" i="6"/>
  <c r="U3512" i="6"/>
  <c r="U3513" i="6"/>
  <c r="U3514" i="6"/>
  <c r="U3515" i="6"/>
  <c r="U3516" i="6"/>
  <c r="U3517" i="6"/>
  <c r="U3518" i="6"/>
  <c r="U3519" i="6"/>
  <c r="U3520" i="6"/>
  <c r="U3521" i="6"/>
  <c r="U3522" i="6"/>
  <c r="U3523" i="6"/>
  <c r="U3524" i="6"/>
  <c r="U3525" i="6"/>
  <c r="U3526" i="6"/>
  <c r="U3527" i="6"/>
  <c r="U3528" i="6"/>
  <c r="U3529" i="6"/>
  <c r="U3530" i="6"/>
  <c r="U3531" i="6"/>
  <c r="U3532" i="6"/>
  <c r="U3533" i="6"/>
  <c r="U3534" i="6"/>
  <c r="U3535" i="6"/>
  <c r="U3536" i="6"/>
  <c r="U3537" i="6"/>
  <c r="U3538" i="6"/>
  <c r="U3539" i="6"/>
  <c r="U3540" i="6"/>
  <c r="U3541" i="6"/>
  <c r="U3542" i="6"/>
  <c r="U3543" i="6"/>
  <c r="U3544" i="6"/>
  <c r="U3545" i="6"/>
  <c r="U3546" i="6"/>
  <c r="U3547" i="6"/>
  <c r="U3548" i="6"/>
  <c r="U3549" i="6"/>
  <c r="U3550" i="6"/>
  <c r="U3551" i="6"/>
  <c r="U3552" i="6"/>
  <c r="U3553" i="6"/>
  <c r="U3554" i="6"/>
  <c r="U3555" i="6"/>
  <c r="U3556" i="6"/>
  <c r="U3557" i="6"/>
  <c r="U3558" i="6"/>
  <c r="U3559" i="6"/>
  <c r="U3560" i="6"/>
  <c r="U3561" i="6"/>
  <c r="U3562" i="6"/>
  <c r="O1766" i="5"/>
  <c r="O1767" i="5"/>
  <c r="O1768" i="5"/>
  <c r="O1769" i="5"/>
  <c r="O1770" i="5"/>
  <c r="O1771" i="5"/>
  <c r="O1772" i="5"/>
  <c r="O1773" i="5"/>
  <c r="O1774" i="5"/>
  <c r="O1775" i="5"/>
  <c r="O1765" i="5"/>
  <c r="O1764" i="5"/>
  <c r="O1763" i="5"/>
  <c r="O1760" i="5"/>
  <c r="O1761" i="5"/>
  <c r="O1762" i="5"/>
  <c r="M1759" i="5"/>
  <c r="O1759" i="5" s="1"/>
  <c r="M1151" i="7" l="1"/>
  <c r="M389" i="7"/>
  <c r="G39" i="7"/>
  <c r="K39" i="7" s="1"/>
  <c r="M39" i="7" s="1"/>
  <c r="I1151" i="7"/>
  <c r="I367" i="7"/>
  <c r="I389" i="7"/>
  <c r="K367" i="7"/>
  <c r="M367" i="7" s="1"/>
  <c r="O1736" i="5"/>
  <c r="O1737" i="5"/>
  <c r="O1738" i="5"/>
  <c r="O1739" i="5"/>
  <c r="O1740" i="5"/>
  <c r="O1741" i="5"/>
  <c r="O1742" i="5"/>
  <c r="O1743" i="5"/>
  <c r="O1744" i="5"/>
  <c r="O1745" i="5"/>
  <c r="O1746" i="5"/>
  <c r="O1747" i="5"/>
  <c r="O1748" i="5"/>
  <c r="O1749" i="5"/>
  <c r="O1750" i="5"/>
  <c r="O1751" i="5"/>
  <c r="O1752" i="5"/>
  <c r="O1753" i="5"/>
  <c r="O1754" i="5"/>
  <c r="O1755" i="5"/>
  <c r="O1756" i="5"/>
  <c r="O1757" i="5"/>
  <c r="O1758" i="5"/>
  <c r="G54" i="7"/>
  <c r="G61" i="7"/>
  <c r="K61" i="7" s="1"/>
  <c r="G652" i="7"/>
  <c r="K652" i="7" s="1"/>
  <c r="G571" i="7"/>
  <c r="K571" i="7" s="1"/>
  <c r="M61" i="7" l="1"/>
  <c r="M571" i="7"/>
  <c r="M652" i="7"/>
  <c r="K54" i="7"/>
  <c r="M54" i="7" s="1"/>
  <c r="I54" i="7"/>
  <c r="I39" i="7"/>
  <c r="I61" i="7"/>
  <c r="I652" i="7"/>
  <c r="I571" i="7"/>
  <c r="G1150" i="7" l="1"/>
  <c r="K1150" i="7" s="1"/>
  <c r="G84" i="7"/>
  <c r="O1733" i="5"/>
  <c r="O1734" i="5"/>
  <c r="O1735" i="5"/>
  <c r="O1731" i="5"/>
  <c r="O1732" i="5"/>
  <c r="O1727" i="5"/>
  <c r="O1728" i="5"/>
  <c r="O1729" i="5"/>
  <c r="O1730" i="5"/>
  <c r="O1725" i="5"/>
  <c r="O1726" i="5"/>
  <c r="O1720" i="5"/>
  <c r="O1721" i="5"/>
  <c r="O1722" i="5"/>
  <c r="O1723" i="5"/>
  <c r="O1724" i="5"/>
  <c r="M1150" i="7" l="1"/>
  <c r="I84" i="7"/>
  <c r="K84" i="7"/>
  <c r="M84" i="7" s="1"/>
  <c r="I1150" i="7"/>
  <c r="O1719" i="5"/>
  <c r="A3062" i="6"/>
  <c r="A3063" i="6" s="1"/>
  <c r="A3064" i="6" s="1"/>
  <c r="A3065" i="6" s="1"/>
  <c r="A3066" i="6" s="1"/>
  <c r="A3067" i="6" s="1"/>
  <c r="A3068" i="6" s="1"/>
  <c r="A3069" i="6" s="1"/>
  <c r="A3070" i="6" s="1"/>
  <c r="A3071" i="6" s="1"/>
  <c r="A3072" i="6" s="1"/>
  <c r="A3073" i="6" s="1"/>
  <c r="A3074" i="6" s="1"/>
  <c r="A3075" i="6" s="1"/>
  <c r="A3076" i="6" s="1"/>
  <c r="A3077" i="6" s="1"/>
  <c r="A3078" i="6" s="1"/>
  <c r="A3079" i="6" s="1"/>
  <c r="A3080" i="6" s="1"/>
  <c r="A3081" i="6" s="1"/>
  <c r="A3082" i="6" s="1"/>
  <c r="A3083" i="6" s="1"/>
  <c r="A3084" i="6" s="1"/>
  <c r="A3085" i="6" s="1"/>
  <c r="A3086" i="6" s="1"/>
  <c r="A3087" i="6" s="1"/>
  <c r="A3088" i="6" s="1"/>
  <c r="A3089" i="6" s="1"/>
  <c r="A3090" i="6" s="1"/>
  <c r="A3091" i="6" s="1"/>
  <c r="A3092" i="6" s="1"/>
  <c r="A3093" i="6" s="1"/>
  <c r="A3094" i="6" s="1"/>
  <c r="A3095" i="6" s="1"/>
  <c r="A3096" i="6" s="1"/>
  <c r="A3097" i="6" s="1"/>
  <c r="A3098" i="6" s="1"/>
  <c r="A3099" i="6" s="1"/>
  <c r="A3100" i="6" s="1"/>
  <c r="A3101" i="6" s="1"/>
  <c r="A3102" i="6" s="1"/>
  <c r="A3103" i="6" s="1"/>
  <c r="A3104" i="6" s="1"/>
  <c r="A3105" i="6" s="1"/>
  <c r="A3106" i="6" s="1"/>
  <c r="A3107" i="6" s="1"/>
  <c r="A3108" i="6" s="1"/>
  <c r="A3109" i="6" s="1"/>
  <c r="A3110" i="6" s="1"/>
  <c r="A3111" i="6" s="1"/>
  <c r="A3112" i="6" s="1"/>
  <c r="A3113" i="6" s="1"/>
  <c r="A3114" i="6" s="1"/>
  <c r="A3115" i="6" s="1"/>
  <c r="A3116" i="6" s="1"/>
  <c r="A3117" i="6" s="1"/>
  <c r="A3118" i="6" s="1"/>
  <c r="A3119" i="6" s="1"/>
  <c r="A3120" i="6" s="1"/>
  <c r="A3121" i="6" s="1"/>
  <c r="A3122" i="6" s="1"/>
  <c r="A3123" i="6" s="1"/>
  <c r="A3124" i="6" s="1"/>
  <c r="A3125" i="6" s="1"/>
  <c r="A3126" i="6" s="1"/>
  <c r="A3127" i="6" s="1"/>
  <c r="A3128" i="6" s="1"/>
  <c r="A3129" i="6" s="1"/>
  <c r="A3130" i="6" s="1"/>
  <c r="A3131" i="6" s="1"/>
  <c r="A3132" i="6" s="1"/>
  <c r="A3133" i="6" s="1"/>
  <c r="A3134" i="6" s="1"/>
  <c r="A3135" i="6" s="1"/>
  <c r="A3136" i="6" s="1"/>
  <c r="A3137" i="6" s="1"/>
  <c r="A3138" i="6" s="1"/>
  <c r="A3139" i="6" s="1"/>
  <c r="A3140" i="6" s="1"/>
  <c r="A3141" i="6" s="1"/>
  <c r="A3142" i="6" s="1"/>
  <c r="A3143" i="6" s="1"/>
  <c r="A3144" i="6" s="1"/>
  <c r="A3145" i="6" s="1"/>
  <c r="A3146" i="6" s="1"/>
  <c r="A3147" i="6" s="1"/>
  <c r="A3148" i="6" s="1"/>
  <c r="A3149" i="6" s="1"/>
  <c r="A3150" i="6" s="1"/>
  <c r="A3151" i="6" s="1"/>
  <c r="A3152" i="6" s="1"/>
  <c r="A3153" i="6" s="1"/>
  <c r="A3154" i="6" s="1"/>
  <c r="A3155" i="6" s="1"/>
  <c r="A3156" i="6" s="1"/>
  <c r="A3157" i="6" s="1"/>
  <c r="A3158" i="6" s="1"/>
  <c r="A3159" i="6" s="1"/>
  <c r="A3160" i="6" s="1"/>
  <c r="A3161" i="6" s="1"/>
  <c r="A3162" i="6" s="1"/>
  <c r="A3163" i="6" s="1"/>
  <c r="A3164" i="6" s="1"/>
  <c r="A3165" i="6" s="1"/>
  <c r="A3166" i="6" s="1"/>
  <c r="A3167" i="6" s="1"/>
  <c r="A3168" i="6" s="1"/>
  <c r="A3169" i="6" s="1"/>
  <c r="A3170" i="6" s="1"/>
  <c r="A3171" i="6" s="1"/>
  <c r="A3172" i="6" s="1"/>
  <c r="A3173" i="6" s="1"/>
  <c r="A3174" i="6" s="1"/>
  <c r="A3175" i="6" s="1"/>
  <c r="A3176" i="6" s="1"/>
  <c r="A3177" i="6" s="1"/>
  <c r="A3178" i="6" s="1"/>
  <c r="A3179" i="6" s="1"/>
  <c r="A3180" i="6" s="1"/>
  <c r="A3181" i="6" s="1"/>
  <c r="A3182" i="6" s="1"/>
  <c r="A3183" i="6" s="1"/>
  <c r="A3184" i="6" s="1"/>
  <c r="A3185" i="6" s="1"/>
  <c r="A3186" i="6" s="1"/>
  <c r="A3187" i="6" s="1"/>
  <c r="A3188" i="6" s="1"/>
  <c r="A3189" i="6" s="1"/>
  <c r="A3190" i="6" s="1"/>
  <c r="A3191" i="6" s="1"/>
  <c r="A3192" i="6" s="1"/>
  <c r="A3193" i="6" s="1"/>
  <c r="A3194" i="6" s="1"/>
  <c r="A3195" i="6" s="1"/>
  <c r="A3196" i="6" s="1"/>
  <c r="A3197" i="6" s="1"/>
  <c r="A3198" i="6" s="1"/>
  <c r="A3199" i="6" s="1"/>
  <c r="A3200" i="6" s="1"/>
  <c r="A3201" i="6" s="1"/>
  <c r="A3202" i="6" s="1"/>
  <c r="A3203" i="6" s="1"/>
  <c r="A3204" i="6" s="1"/>
  <c r="A3205" i="6" s="1"/>
  <c r="A3206" i="6" s="1"/>
  <c r="A3207" i="6" s="1"/>
  <c r="A3208" i="6" s="1"/>
  <c r="A3209" i="6" s="1"/>
  <c r="A3210" i="6" s="1"/>
  <c r="A3211" i="6" s="1"/>
  <c r="A3212" i="6" s="1"/>
  <c r="A3213" i="6" s="1"/>
  <c r="A3214" i="6" s="1"/>
  <c r="A3215" i="6" s="1"/>
  <c r="A3216" i="6" s="1"/>
  <c r="A3217" i="6" s="1"/>
  <c r="A3218" i="6" s="1"/>
  <c r="A3219" i="6" s="1"/>
  <c r="A3220" i="6" s="1"/>
  <c r="A3221" i="6" s="1"/>
  <c r="A3222" i="6" s="1"/>
  <c r="A3223" i="6" s="1"/>
  <c r="A3224" i="6" s="1"/>
  <c r="A3225" i="6" s="1"/>
  <c r="A3226" i="6" s="1"/>
  <c r="A3227" i="6" s="1"/>
  <c r="A3228" i="6" s="1"/>
  <c r="A3229" i="6" s="1"/>
  <c r="A3230" i="6" s="1"/>
  <c r="A3231" i="6" s="1"/>
  <c r="A3232" i="6" s="1"/>
  <c r="A3233" i="6" s="1"/>
  <c r="A3234" i="6" s="1"/>
  <c r="A3235" i="6" s="1"/>
  <c r="A3236" i="6" s="1"/>
  <c r="A3237" i="6" s="1"/>
  <c r="A3238" i="6" s="1"/>
  <c r="A3239" i="6" s="1"/>
  <c r="A3240" i="6" s="1"/>
  <c r="A3241" i="6" s="1"/>
  <c r="A3242" i="6" s="1"/>
  <c r="A3243" i="6" s="1"/>
  <c r="A3244" i="6" s="1"/>
  <c r="A3245" i="6" s="1"/>
  <c r="A3246" i="6" s="1"/>
  <c r="A3247" i="6" s="1"/>
  <c r="A3248" i="6" s="1"/>
  <c r="A3249" i="6" s="1"/>
  <c r="A3250" i="6" s="1"/>
  <c r="A3251" i="6" s="1"/>
  <c r="A3252" i="6" s="1"/>
  <c r="A3253" i="6" s="1"/>
  <c r="A3254" i="6" s="1"/>
  <c r="A3255" i="6" s="1"/>
  <c r="A3256" i="6" s="1"/>
  <c r="A3257" i="6" s="1"/>
  <c r="A3258" i="6" s="1"/>
  <c r="A3259" i="6" s="1"/>
  <c r="A3260" i="6" s="1"/>
  <c r="A3261" i="6" s="1"/>
  <c r="A3262" i="6" s="1"/>
  <c r="A3263" i="6" s="1"/>
  <c r="A3264" i="6" s="1"/>
  <c r="A3265" i="6" s="1"/>
  <c r="A3266" i="6" s="1"/>
  <c r="A3267" i="6" s="1"/>
  <c r="A3268" i="6" s="1"/>
  <c r="A3269" i="6" s="1"/>
  <c r="A3270" i="6" s="1"/>
  <c r="A3271" i="6" s="1"/>
  <c r="A3272" i="6" s="1"/>
  <c r="A3273" i="6" s="1"/>
  <c r="A3274" i="6" s="1"/>
  <c r="A3275" i="6" s="1"/>
  <c r="A3276" i="6" s="1"/>
  <c r="A3277" i="6" s="1"/>
  <c r="A3278" i="6" s="1"/>
  <c r="A3279" i="6" s="1"/>
  <c r="A3280" i="6" s="1"/>
  <c r="A3281" i="6" s="1"/>
  <c r="A3282" i="6" s="1"/>
  <c r="A3283" i="6" s="1"/>
  <c r="A3284" i="6" s="1"/>
  <c r="A3285" i="6" s="1"/>
  <c r="A3286" i="6" s="1"/>
  <c r="A3287" i="6" s="1"/>
  <c r="A3288" i="6" s="1"/>
  <c r="A3289" i="6" s="1"/>
  <c r="A3290" i="6" s="1"/>
  <c r="A3291" i="6" s="1"/>
  <c r="A3292" i="6" s="1"/>
  <c r="A3293" i="6" s="1"/>
  <c r="A3294" i="6" s="1"/>
  <c r="A3295" i="6" s="1"/>
  <c r="A3296" i="6" s="1"/>
  <c r="A3297" i="6" s="1"/>
  <c r="A3298" i="6" s="1"/>
  <c r="A3299" i="6" s="1"/>
  <c r="A3300" i="6" s="1"/>
  <c r="A3301" i="6" s="1"/>
  <c r="A3302" i="6" s="1"/>
  <c r="A3303" i="6" s="1"/>
  <c r="A3304" i="6" s="1"/>
  <c r="A3305" i="6" s="1"/>
  <c r="A3306" i="6" s="1"/>
  <c r="A3307" i="6" s="1"/>
  <c r="A3308" i="6" s="1"/>
  <c r="A3309" i="6" s="1"/>
  <c r="A3310" i="6" s="1"/>
  <c r="A3311" i="6" s="1"/>
  <c r="A3312" i="6" s="1"/>
  <c r="A3313" i="6" s="1"/>
  <c r="A3314" i="6" s="1"/>
  <c r="A3315" i="6" s="1"/>
  <c r="A3316" i="6" s="1"/>
  <c r="A3317" i="6" s="1"/>
  <c r="A3318" i="6" s="1"/>
  <c r="A3319" i="6" s="1"/>
  <c r="A3320" i="6" s="1"/>
  <c r="A3321" i="6" s="1"/>
  <c r="A3322" i="6" s="1"/>
  <c r="A3323" i="6" s="1"/>
  <c r="A3324" i="6" s="1"/>
  <c r="A3325" i="6" s="1"/>
  <c r="A3326" i="6" s="1"/>
  <c r="A3327" i="6" s="1"/>
  <c r="A3328" i="6" s="1"/>
  <c r="A3329" i="6" s="1"/>
  <c r="A3330" i="6" s="1"/>
  <c r="A3331" i="6" s="1"/>
  <c r="A3332" i="6" s="1"/>
  <c r="A3333" i="6" s="1"/>
  <c r="A3334" i="6" s="1"/>
  <c r="A3335" i="6" s="1"/>
  <c r="A3336" i="6" s="1"/>
  <c r="A3337" i="6" s="1"/>
  <c r="A3338" i="6" s="1"/>
  <c r="A3339" i="6" s="1"/>
  <c r="A3340" i="6" s="1"/>
  <c r="A3341" i="6" s="1"/>
  <c r="A3342" i="6" s="1"/>
  <c r="A3343" i="6" s="1"/>
  <c r="A3344" i="6" s="1"/>
  <c r="A3345" i="6" s="1"/>
  <c r="A3346" i="6" s="1"/>
  <c r="A3347" i="6" s="1"/>
  <c r="A3348" i="6" s="1"/>
  <c r="A3349" i="6" s="1"/>
  <c r="A3350" i="6" s="1"/>
  <c r="A3351" i="6" s="1"/>
  <c r="A3352" i="6" s="1"/>
  <c r="A3353" i="6" s="1"/>
  <c r="A3354" i="6" s="1"/>
  <c r="A3355" i="6" s="1"/>
  <c r="A3356" i="6" s="1"/>
  <c r="A3357" i="6" s="1"/>
  <c r="A3358" i="6" s="1"/>
  <c r="A3359" i="6" s="1"/>
  <c r="A3360" i="6" s="1"/>
  <c r="A3361" i="6" s="1"/>
  <c r="A3362" i="6" s="1"/>
  <c r="A3363" i="6" s="1"/>
  <c r="A3364" i="6" s="1"/>
  <c r="A3365" i="6" s="1"/>
  <c r="A3366" i="6" s="1"/>
  <c r="A3367" i="6" s="1"/>
  <c r="A3368" i="6" s="1"/>
  <c r="A3369" i="6" s="1"/>
  <c r="A3370" i="6" s="1"/>
  <c r="A3371" i="6" s="1"/>
  <c r="A3372" i="6" s="1"/>
  <c r="A3373" i="6" s="1"/>
  <c r="A3374" i="6" s="1"/>
  <c r="A3375" i="6" s="1"/>
  <c r="A3376" i="6" s="1"/>
  <c r="A3377" i="6" s="1"/>
  <c r="A3378" i="6" s="1"/>
  <c r="A3379" i="6" s="1"/>
  <c r="A3380" i="6" s="1"/>
  <c r="A3381" i="6" s="1"/>
  <c r="A3382" i="6" s="1"/>
  <c r="A3383" i="6" s="1"/>
  <c r="A3384" i="6" s="1"/>
  <c r="A3385" i="6" s="1"/>
  <c r="A3386" i="6" s="1"/>
  <c r="A3387" i="6" s="1"/>
  <c r="A3388" i="6" s="1"/>
  <c r="A3389" i="6" s="1"/>
  <c r="A3390" i="6" s="1"/>
  <c r="A3391" i="6" s="1"/>
  <c r="A3392" i="6" s="1"/>
  <c r="A3393" i="6" s="1"/>
  <c r="A3394" i="6" s="1"/>
  <c r="A3395" i="6" s="1"/>
  <c r="A3396" i="6" s="1"/>
  <c r="A3397" i="6" s="1"/>
  <c r="A3398" i="6" s="1"/>
  <c r="A3399" i="6" s="1"/>
  <c r="A3400" i="6" s="1"/>
  <c r="A3401" i="6" s="1"/>
  <c r="A3402" i="6" s="1"/>
  <c r="A3403" i="6" s="1"/>
  <c r="A3404" i="6" s="1"/>
  <c r="A3405" i="6" s="1"/>
  <c r="A3406" i="6" s="1"/>
  <c r="A3407" i="6" s="1"/>
  <c r="A3408" i="6" s="1"/>
  <c r="A3409" i="6" s="1"/>
  <c r="A3410" i="6" s="1"/>
  <c r="A3411" i="6" s="1"/>
  <c r="A3412" i="6" s="1"/>
  <c r="A3413" i="6" s="1"/>
  <c r="A3414" i="6" s="1"/>
  <c r="A3415" i="6" s="1"/>
  <c r="A3416" i="6" s="1"/>
  <c r="A3417" i="6" s="1"/>
  <c r="A3418" i="6" s="1"/>
  <c r="A3419" i="6" s="1"/>
  <c r="A3420" i="6" s="1"/>
  <c r="A3421" i="6" s="1"/>
  <c r="A3422" i="6" s="1"/>
  <c r="A3423" i="6" s="1"/>
  <c r="A3424" i="6" s="1"/>
  <c r="A3425" i="6" s="1"/>
  <c r="A3426" i="6" s="1"/>
  <c r="A3427" i="6" s="1"/>
  <c r="A3428" i="6" s="1"/>
  <c r="A3429" i="6" s="1"/>
  <c r="A3430" i="6" s="1"/>
  <c r="A3431" i="6" s="1"/>
  <c r="A3432" i="6" s="1"/>
  <c r="A3433" i="6" s="1"/>
  <c r="A3434" i="6" s="1"/>
  <c r="A3435" i="6" s="1"/>
  <c r="A3436" i="6" s="1"/>
  <c r="A3437" i="6" s="1"/>
  <c r="A3438" i="6" s="1"/>
  <c r="A3439" i="6" s="1"/>
  <c r="A3440" i="6" s="1"/>
  <c r="A3441" i="6" s="1"/>
  <c r="A3442" i="6" s="1"/>
  <c r="A3443" i="6" s="1"/>
  <c r="A3444" i="6" s="1"/>
  <c r="A3445" i="6" s="1"/>
  <c r="A3446" i="6" s="1"/>
  <c r="A3447" i="6" s="1"/>
  <c r="A3448" i="6" s="1"/>
  <c r="A3449" i="6" s="1"/>
  <c r="A3450" i="6" s="1"/>
  <c r="A3451" i="6" s="1"/>
  <c r="A3452" i="6" s="1"/>
  <c r="A3453" i="6" s="1"/>
  <c r="A3454" i="6" s="1"/>
  <c r="A3455" i="6" s="1"/>
  <c r="A3456" i="6" s="1"/>
  <c r="A3457" i="6" s="1"/>
  <c r="A3458" i="6" s="1"/>
  <c r="A3459" i="6" s="1"/>
  <c r="A3460" i="6" s="1"/>
  <c r="A3461" i="6" s="1"/>
  <c r="A3462" i="6" s="1"/>
  <c r="A3463" i="6" s="1"/>
  <c r="A3464" i="6" s="1"/>
  <c r="A3465" i="6" s="1"/>
  <c r="A3466" i="6" s="1"/>
  <c r="A3467" i="6" s="1"/>
  <c r="A3468" i="6" s="1"/>
  <c r="A3469" i="6" s="1"/>
  <c r="A3470" i="6" s="1"/>
  <c r="A3471" i="6" s="1"/>
  <c r="A3472" i="6" s="1"/>
  <c r="A3473" i="6" s="1"/>
  <c r="A3474" i="6" s="1"/>
  <c r="A3475" i="6" s="1"/>
  <c r="A3476" i="6" s="1"/>
  <c r="A3477" i="6" s="1"/>
  <c r="A3478" i="6" s="1"/>
  <c r="A3479" i="6" s="1"/>
  <c r="A3480" i="6" s="1"/>
  <c r="A3481" i="6" s="1"/>
  <c r="A3482" i="6" s="1"/>
  <c r="A3483" i="6" s="1"/>
  <c r="A3484" i="6" s="1"/>
  <c r="A3485" i="6" s="1"/>
  <c r="A3486" i="6" s="1"/>
  <c r="A3487" i="6" s="1"/>
  <c r="A3488" i="6" s="1"/>
  <c r="A3489" i="6" s="1"/>
  <c r="A3490" i="6" s="1"/>
  <c r="A3491" i="6" s="1"/>
  <c r="A3492" i="6" s="1"/>
  <c r="A3493" i="6" s="1"/>
  <c r="A3494" i="6" s="1"/>
  <c r="A3495" i="6" s="1"/>
  <c r="A3496" i="6" s="1"/>
  <c r="A3497" i="6" s="1"/>
  <c r="A3498" i="6" s="1"/>
  <c r="A3499" i="6" s="1"/>
  <c r="A3500" i="6" s="1"/>
  <c r="A3501" i="6" s="1"/>
  <c r="A3502" i="6" s="1"/>
  <c r="A3503" i="6" s="1"/>
  <c r="A3504" i="6" s="1"/>
  <c r="A3505" i="6" s="1"/>
  <c r="A3506" i="6" s="1"/>
  <c r="A3507" i="6" s="1"/>
  <c r="A3508" i="6" s="1"/>
  <c r="A3509" i="6" s="1"/>
  <c r="A3510" i="6" s="1"/>
  <c r="A3511" i="6" s="1"/>
  <c r="A3512" i="6" s="1"/>
  <c r="A3513" i="6" s="1"/>
  <c r="A3514" i="6" s="1"/>
  <c r="A3515" i="6" s="1"/>
  <c r="A3516" i="6" s="1"/>
  <c r="A3517" i="6" s="1"/>
  <c r="A3518" i="6" s="1"/>
  <c r="A3519" i="6" s="1"/>
  <c r="A3520" i="6" s="1"/>
  <c r="A3521" i="6" s="1"/>
  <c r="A3522" i="6" s="1"/>
  <c r="A3523" i="6" s="1"/>
  <c r="A3524" i="6" s="1"/>
  <c r="A3525" i="6" s="1"/>
  <c r="A3526" i="6" s="1"/>
  <c r="A3527" i="6" s="1"/>
  <c r="A3528" i="6" s="1"/>
  <c r="A3529" i="6" s="1"/>
  <c r="A3530" i="6" s="1"/>
  <c r="A3531" i="6" s="1"/>
  <c r="A3532" i="6" s="1"/>
  <c r="A3533" i="6" s="1"/>
  <c r="A3534" i="6" s="1"/>
  <c r="A3535" i="6" s="1"/>
  <c r="A3536" i="6" s="1"/>
  <c r="A3537" i="6" s="1"/>
  <c r="A3538" i="6" s="1"/>
  <c r="A3539" i="6" s="1"/>
  <c r="A3540" i="6" s="1"/>
  <c r="A3541" i="6" s="1"/>
  <c r="A3542" i="6" s="1"/>
  <c r="A3543" i="6" s="1"/>
  <c r="A3544" i="6" s="1"/>
  <c r="A3545" i="6" s="1"/>
  <c r="A3546" i="6" s="1"/>
  <c r="A3547" i="6" s="1"/>
  <c r="A3548" i="6" s="1"/>
  <c r="A3549" i="6" s="1"/>
  <c r="A3550" i="6" s="1"/>
  <c r="A3551" i="6" s="1"/>
  <c r="A3552" i="6" s="1"/>
  <c r="A3553" i="6" s="1"/>
  <c r="A3554" i="6" s="1"/>
  <c r="A3555" i="6" s="1"/>
  <c r="A3556" i="6" s="1"/>
  <c r="A3557" i="6" s="1"/>
  <c r="A3558" i="6" s="1"/>
  <c r="A3559" i="6" s="1"/>
  <c r="A3560" i="6" s="1"/>
  <c r="A3561" i="6" s="1"/>
  <c r="A3562" i="6" s="1"/>
  <c r="A3563" i="6" s="1"/>
  <c r="A3564" i="6" s="1"/>
  <c r="A3565" i="6" s="1"/>
  <c r="A3566" i="6" s="1"/>
  <c r="A3567" i="6" s="1"/>
  <c r="A3568" i="6" s="1"/>
  <c r="A3569" i="6" s="1"/>
  <c r="A3570" i="6" s="1"/>
  <c r="A3571" i="6" s="1"/>
  <c r="A3572" i="6" s="1"/>
  <c r="A3573" i="6" s="1"/>
  <c r="A3574" i="6" s="1"/>
  <c r="A3575" i="6" s="1"/>
  <c r="A3576" i="6" s="1"/>
  <c r="A3577" i="6" s="1"/>
  <c r="A3578" i="6" s="1"/>
  <c r="A3579" i="6" s="1"/>
  <c r="A3580" i="6" s="1"/>
  <c r="A3581" i="6" s="1"/>
  <c r="A3582" i="6" s="1"/>
  <c r="A3583" i="6" s="1"/>
  <c r="A3584" i="6" s="1"/>
  <c r="A3585" i="6" s="1"/>
  <c r="A3586" i="6" s="1"/>
  <c r="A3587" i="6" s="1"/>
  <c r="A3588" i="6" s="1"/>
  <c r="A3589" i="6" s="1"/>
  <c r="A3590" i="6" s="1"/>
  <c r="A3591" i="6" s="1"/>
  <c r="A3592" i="6" s="1"/>
  <c r="A3593" i="6" s="1"/>
  <c r="A3594" i="6" s="1"/>
  <c r="A3595" i="6" s="1"/>
  <c r="A3596" i="6" s="1"/>
  <c r="A3597" i="6" s="1"/>
  <c r="A3598" i="6" s="1"/>
  <c r="A3599" i="6" s="1"/>
  <c r="A3600" i="6" s="1"/>
  <c r="A3601" i="6" s="1"/>
  <c r="A3602" i="6" s="1"/>
  <c r="A3603" i="6" s="1"/>
  <c r="A3604" i="6" s="1"/>
  <c r="A3605" i="6" s="1"/>
  <c r="A3606" i="6" s="1"/>
  <c r="A3607" i="6" s="1"/>
  <c r="A3608" i="6" s="1"/>
  <c r="A3609" i="6" s="1"/>
  <c r="A3610" i="6" s="1"/>
  <c r="A3611" i="6" s="1"/>
  <c r="A3612" i="6" s="1"/>
  <c r="A3613" i="6" s="1"/>
  <c r="A3614" i="6" s="1"/>
  <c r="A3615" i="6" s="1"/>
  <c r="A3616" i="6" s="1"/>
  <c r="A3617" i="6" s="1"/>
  <c r="A3618" i="6" s="1"/>
  <c r="A3619" i="6" s="1"/>
  <c r="A3620" i="6" s="1"/>
  <c r="A3621" i="6" s="1"/>
  <c r="A3622" i="6" s="1"/>
  <c r="A3623" i="6" s="1"/>
  <c r="A3624" i="6" s="1"/>
  <c r="A3625" i="6" s="1"/>
  <c r="A3626" i="6" s="1"/>
  <c r="A3627" i="6" s="1"/>
  <c r="A3628" i="6" s="1"/>
  <c r="A3629" i="6" s="1"/>
  <c r="A3630" i="6" s="1"/>
  <c r="A3631" i="6" s="1"/>
  <c r="A3632" i="6" s="1"/>
  <c r="A3633" i="6" s="1"/>
  <c r="A3634" i="6" s="1"/>
  <c r="A3635" i="6" s="1"/>
  <c r="A3636" i="6" s="1"/>
  <c r="A3637" i="6" s="1"/>
  <c r="A3638" i="6" s="1"/>
  <c r="A3639" i="6" s="1"/>
  <c r="A3640" i="6" s="1"/>
  <c r="A3641" i="6" s="1"/>
  <c r="A3642" i="6" s="1"/>
  <c r="A3643" i="6" s="1"/>
  <c r="A3644" i="6" s="1"/>
  <c r="A3645" i="6" s="1"/>
  <c r="A3646" i="6" s="1"/>
  <c r="A3647" i="6" s="1"/>
  <c r="A3648" i="6" s="1"/>
  <c r="A3649" i="6" s="1"/>
  <c r="A3650" i="6" s="1"/>
  <c r="A3651" i="6" s="1"/>
  <c r="A3652" i="6" s="1"/>
  <c r="A3653" i="6" s="1"/>
  <c r="A3654" i="6" s="1"/>
  <c r="A3655" i="6" s="1"/>
  <c r="A3656" i="6" s="1"/>
  <c r="A3657" i="6" s="1"/>
  <c r="A3658" i="6" s="1"/>
  <c r="A3659" i="6" s="1"/>
  <c r="A3660" i="6" s="1"/>
  <c r="A3661" i="6" s="1"/>
  <c r="A3662" i="6" s="1"/>
  <c r="A3663" i="6" s="1"/>
  <c r="A3664" i="6" s="1"/>
  <c r="A3665" i="6" s="1"/>
  <c r="A3666" i="6" s="1"/>
  <c r="A3667" i="6" s="1"/>
  <c r="A3668" i="6" s="1"/>
  <c r="A3669" i="6" s="1"/>
  <c r="A3670" i="6" s="1"/>
  <c r="A3671" i="6" s="1"/>
  <c r="A3672" i="6" s="1"/>
  <c r="A3673" i="6" s="1"/>
  <c r="A3674" i="6" s="1"/>
  <c r="A3675" i="6" s="1"/>
  <c r="A3676" i="6" s="1"/>
  <c r="A3677" i="6" s="1"/>
  <c r="A3678" i="6" s="1"/>
  <c r="A3679" i="6" s="1"/>
  <c r="A3680" i="6" s="1"/>
  <c r="A3681" i="6" s="1"/>
  <c r="A3682" i="6" s="1"/>
  <c r="A3683" i="6" s="1"/>
  <c r="A3684" i="6" s="1"/>
  <c r="A3685" i="6" s="1"/>
  <c r="A3686" i="6" s="1"/>
  <c r="A3687" i="6" s="1"/>
  <c r="A3688" i="6" s="1"/>
  <c r="A3689" i="6" s="1"/>
  <c r="A3690" i="6" s="1"/>
  <c r="A3691" i="6" s="1"/>
  <c r="A3692" i="6" s="1"/>
  <c r="A3693" i="6" s="1"/>
  <c r="A3694" i="6" s="1"/>
  <c r="A3695" i="6" s="1"/>
  <c r="A3696" i="6" s="1"/>
  <c r="A3697" i="6" s="1"/>
  <c r="A3698" i="6" s="1"/>
  <c r="A3699" i="6" s="1"/>
  <c r="A3700" i="6" s="1"/>
  <c r="A3701" i="6" s="1"/>
  <c r="A3702" i="6" s="1"/>
  <c r="A3703" i="6" s="1"/>
  <c r="A3704" i="6" s="1"/>
  <c r="A3705" i="6" s="1"/>
  <c r="A3706" i="6" s="1"/>
  <c r="A3707" i="6" s="1"/>
  <c r="A3708" i="6" s="1"/>
  <c r="A3709" i="6" s="1"/>
  <c r="A3710" i="6" s="1"/>
  <c r="A3711" i="6" s="1"/>
  <c r="A3712" i="6" s="1"/>
  <c r="A3713" i="6" s="1"/>
  <c r="A3714" i="6" s="1"/>
  <c r="A3715" i="6" s="1"/>
  <c r="A3716" i="6" s="1"/>
  <c r="A3717" i="6" s="1"/>
  <c r="A3718" i="6" s="1"/>
  <c r="A3719" i="6" s="1"/>
  <c r="A3720" i="6" s="1"/>
  <c r="A3721" i="6" s="1"/>
  <c r="A3722" i="6" s="1"/>
  <c r="A3723" i="6" s="1"/>
  <c r="A3724" i="6" s="1"/>
  <c r="A3725" i="6" s="1"/>
  <c r="A3726" i="6" s="1"/>
  <c r="A3727" i="6" s="1"/>
  <c r="A3728" i="6" s="1"/>
  <c r="A3729" i="6" s="1"/>
  <c r="A3730" i="6" s="1"/>
  <c r="A3731" i="6" s="1"/>
  <c r="A3732" i="6" s="1"/>
  <c r="A3733" i="6" s="1"/>
  <c r="A3734" i="6" s="1"/>
  <c r="A3735" i="6" s="1"/>
  <c r="A3736" i="6" s="1"/>
  <c r="A3737" i="6" s="1"/>
  <c r="A3738" i="6" s="1"/>
  <c r="A3739" i="6" s="1"/>
  <c r="A3740" i="6" s="1"/>
  <c r="A3741" i="6" s="1"/>
  <c r="A3742" i="6" s="1"/>
  <c r="A3743" i="6" s="1"/>
  <c r="A3744" i="6" s="1"/>
  <c r="A3745" i="6" s="1"/>
  <c r="A3746" i="6" s="1"/>
  <c r="A3747" i="6" s="1"/>
  <c r="A3748" i="6" s="1"/>
  <c r="A3749" i="6" s="1"/>
  <c r="A3750" i="6" s="1"/>
  <c r="A3751" i="6" s="1"/>
  <c r="A3752" i="6" s="1"/>
  <c r="A3753" i="6" s="1"/>
  <c r="A3754" i="6" s="1"/>
  <c r="A3755" i="6" s="1"/>
  <c r="A3756" i="6" s="1"/>
  <c r="A3757" i="6" s="1"/>
  <c r="A3758" i="6" s="1"/>
  <c r="A3759" i="6" s="1"/>
  <c r="A3760" i="6" s="1"/>
  <c r="A3761" i="6" s="1"/>
  <c r="A3762" i="6" s="1"/>
  <c r="A3763" i="6" s="1"/>
  <c r="A3764" i="6" s="1"/>
  <c r="A3765" i="6" s="1"/>
  <c r="A3766" i="6" s="1"/>
  <c r="A3767" i="6" s="1"/>
  <c r="A3768" i="6" s="1"/>
  <c r="A3769" i="6" s="1"/>
  <c r="A3770" i="6" s="1"/>
  <c r="A3771" i="6" s="1"/>
  <c r="A3772" i="6" s="1"/>
  <c r="A3773" i="6" s="1"/>
  <c r="A3774" i="6" s="1"/>
  <c r="A3775" i="6" s="1"/>
  <c r="A3776" i="6" s="1"/>
  <c r="A3777" i="6" s="1"/>
  <c r="A3778" i="6" s="1"/>
  <c r="A3779" i="6" s="1"/>
  <c r="A3780" i="6" s="1"/>
  <c r="A3781" i="6" s="1"/>
  <c r="A3782" i="6" s="1"/>
  <c r="A3783" i="6" s="1"/>
  <c r="A3784" i="6" s="1"/>
  <c r="A3785" i="6" s="1"/>
  <c r="A3786" i="6" s="1"/>
  <c r="A3787" i="6" s="1"/>
  <c r="A3788" i="6" s="1"/>
  <c r="A3789" i="6" s="1"/>
  <c r="A3790" i="6" s="1"/>
  <c r="A3791" i="6" s="1"/>
  <c r="A3792" i="6" s="1"/>
  <c r="A3793" i="6" s="1"/>
  <c r="A3794" i="6" s="1"/>
  <c r="A3795" i="6" s="1"/>
  <c r="A3796" i="6" s="1"/>
  <c r="A3797" i="6" s="1"/>
  <c r="A3798" i="6" s="1"/>
  <c r="A3799" i="6" s="1"/>
  <c r="A3800" i="6" s="1"/>
  <c r="A3801" i="6" s="1"/>
  <c r="A3802" i="6" s="1"/>
  <c r="A3803" i="6" s="1"/>
  <c r="A3804" i="6" s="1"/>
  <c r="A3805" i="6" s="1"/>
  <c r="A3806" i="6" s="1"/>
  <c r="A3807" i="6" s="1"/>
  <c r="A3808" i="6" s="1"/>
  <c r="A3809" i="6" s="1"/>
  <c r="A3810" i="6" s="1"/>
  <c r="A3811" i="6" s="1"/>
  <c r="A3812" i="6" s="1"/>
  <c r="A3813" i="6" s="1"/>
  <c r="A3814" i="6" s="1"/>
  <c r="A3815" i="6" s="1"/>
  <c r="A3816" i="6" s="1"/>
  <c r="A3817" i="6" s="1"/>
  <c r="A3818" i="6" s="1"/>
  <c r="A3819" i="6" s="1"/>
  <c r="A3820" i="6" s="1"/>
  <c r="A3821" i="6" s="1"/>
  <c r="A3822" i="6" s="1"/>
  <c r="A3823" i="6" s="1"/>
  <c r="A3824" i="6" s="1"/>
  <c r="A3825" i="6" s="1"/>
  <c r="A3826" i="6" s="1"/>
  <c r="A3827" i="6" s="1"/>
  <c r="A3828" i="6" s="1"/>
  <c r="A3829" i="6" s="1"/>
  <c r="A3830" i="6" s="1"/>
  <c r="A3831" i="6" s="1"/>
  <c r="A3832" i="6" s="1"/>
  <c r="A3833" i="6" s="1"/>
  <c r="A3834" i="6" s="1"/>
  <c r="A3835" i="6" s="1"/>
  <c r="A3836" i="6" s="1"/>
  <c r="A3837" i="6" s="1"/>
  <c r="A3838" i="6" s="1"/>
  <c r="A3839" i="6" s="1"/>
  <c r="A3840" i="6" s="1"/>
  <c r="A3841" i="6" s="1"/>
  <c r="A3842" i="6" s="1"/>
  <c r="A3843" i="6" s="1"/>
  <c r="A3844" i="6" s="1"/>
  <c r="A3845" i="6" s="1"/>
  <c r="A3846" i="6" s="1"/>
  <c r="A3847" i="6" s="1"/>
  <c r="A3848" i="6" s="1"/>
  <c r="A3849" i="6" s="1"/>
  <c r="A3850" i="6" s="1"/>
  <c r="A3851" i="6" s="1"/>
  <c r="A3852" i="6" s="1"/>
  <c r="A3853" i="6" s="1"/>
  <c r="A3854" i="6" s="1"/>
  <c r="A3855" i="6" s="1"/>
  <c r="A3856" i="6" s="1"/>
  <c r="A3857" i="6" s="1"/>
  <c r="A3858" i="6" s="1"/>
  <c r="A3859" i="6" s="1"/>
  <c r="A3860" i="6" s="1"/>
  <c r="A3861" i="6" s="1"/>
  <c r="A3862" i="6" s="1"/>
  <c r="A3863" i="6" s="1"/>
  <c r="A3864" i="6" s="1"/>
  <c r="A3865" i="6" s="1"/>
  <c r="A3866" i="6" s="1"/>
  <c r="A3867" i="6" s="1"/>
  <c r="A3868" i="6" s="1"/>
  <c r="A3869" i="6" s="1"/>
  <c r="A3870" i="6" s="1"/>
  <c r="A3871" i="6" s="1"/>
  <c r="A3872" i="6" s="1"/>
  <c r="A3873" i="6" s="1"/>
  <c r="A3874" i="6" s="1"/>
  <c r="A3875" i="6" s="1"/>
  <c r="A3876" i="6" s="1"/>
  <c r="A3877" i="6" s="1"/>
  <c r="A3878" i="6" s="1"/>
  <c r="A3879" i="6" s="1"/>
  <c r="A3880" i="6" s="1"/>
  <c r="A3881" i="6" s="1"/>
  <c r="A3882" i="6" s="1"/>
  <c r="A3883" i="6" s="1"/>
  <c r="A3884" i="6" s="1"/>
  <c r="A3885" i="6" s="1"/>
  <c r="A3886" i="6" s="1"/>
  <c r="A3887" i="6" s="1"/>
  <c r="A3888" i="6" s="1"/>
  <c r="A3889" i="6" s="1"/>
  <c r="A3890" i="6" s="1"/>
  <c r="A3891" i="6" s="1"/>
  <c r="A3892" i="6" s="1"/>
  <c r="A3893" i="6" s="1"/>
  <c r="A3894" i="6" s="1"/>
  <c r="A3895" i="6" s="1"/>
  <c r="A3896" i="6" s="1"/>
  <c r="A3897" i="6" s="1"/>
  <c r="A3898" i="6" s="1"/>
  <c r="A3899" i="6" s="1"/>
  <c r="A3900" i="6" s="1"/>
  <c r="A3901" i="6" s="1"/>
  <c r="A3902" i="6" s="1"/>
  <c r="A3903" i="6" s="1"/>
  <c r="A3904" i="6" s="1"/>
  <c r="A3905" i="6" s="1"/>
  <c r="A3906" i="6" s="1"/>
  <c r="A3907" i="6" s="1"/>
  <c r="A3908" i="6" s="1"/>
  <c r="A3909" i="6" s="1"/>
  <c r="A3910" i="6" s="1"/>
  <c r="A3911" i="6" s="1"/>
  <c r="A3912" i="6" s="1"/>
  <c r="A3913" i="6" s="1"/>
  <c r="A3914" i="6" s="1"/>
  <c r="A3915" i="6" s="1"/>
  <c r="A3916" i="6" s="1"/>
  <c r="A3917" i="6" s="1"/>
  <c r="A3918" i="6" s="1"/>
  <c r="A3919" i="6" s="1"/>
  <c r="A3920" i="6" s="1"/>
  <c r="A3921" i="6" s="1"/>
  <c r="A3922" i="6" s="1"/>
  <c r="A3923" i="6" s="1"/>
  <c r="A3924" i="6" s="1"/>
  <c r="A3925" i="6" s="1"/>
  <c r="A3926" i="6" s="1"/>
  <c r="A3927" i="6" s="1"/>
  <c r="A3928" i="6" s="1"/>
  <c r="A3929" i="6" s="1"/>
  <c r="A3930" i="6" s="1"/>
  <c r="A3931" i="6" s="1"/>
  <c r="A3932" i="6" s="1"/>
  <c r="A3933" i="6" s="1"/>
  <c r="A3934" i="6" s="1"/>
  <c r="A3935" i="6" s="1"/>
  <c r="A3936" i="6" s="1"/>
  <c r="A3937" i="6" s="1"/>
  <c r="A3938" i="6" s="1"/>
  <c r="A3939" i="6" s="1"/>
  <c r="A3940" i="6" s="1"/>
  <c r="A3941" i="6" s="1"/>
  <c r="A3942" i="6" s="1"/>
  <c r="A3943" i="6" s="1"/>
  <c r="A3944" i="6" s="1"/>
  <c r="A3945" i="6" s="1"/>
  <c r="A3946" i="6" s="1"/>
  <c r="A3947" i="6" s="1"/>
  <c r="A3948" i="6" s="1"/>
  <c r="A3949" i="6" s="1"/>
  <c r="A3950" i="6" s="1"/>
  <c r="A3951" i="6" s="1"/>
  <c r="A3952" i="6" s="1"/>
  <c r="A3953" i="6" s="1"/>
  <c r="A3954" i="6" s="1"/>
  <c r="A3955" i="6" s="1"/>
  <c r="A3956" i="6" s="1"/>
  <c r="A3957" i="6" s="1"/>
  <c r="A3958" i="6" s="1"/>
  <c r="A3959" i="6" s="1"/>
  <c r="A3960" i="6" s="1"/>
  <c r="A3961" i="6" s="1"/>
  <c r="A3962" i="6" s="1"/>
  <c r="A3963" i="6" s="1"/>
  <c r="A3964" i="6" s="1"/>
  <c r="A3965" i="6" s="1"/>
  <c r="A3966" i="6" s="1"/>
  <c r="A3967" i="6" s="1"/>
  <c r="A3968" i="6" s="1"/>
  <c r="A3969" i="6" s="1"/>
  <c r="A3970" i="6" s="1"/>
  <c r="A3971" i="6" s="1"/>
  <c r="A3972" i="6" s="1"/>
  <c r="A3973" i="6" s="1"/>
  <c r="A3974" i="6" s="1"/>
  <c r="A3975" i="6" s="1"/>
  <c r="A3976" i="6" s="1"/>
  <c r="A3977" i="6" s="1"/>
  <c r="A3978" i="6" s="1"/>
  <c r="A3979" i="6" s="1"/>
  <c r="A3980" i="6" s="1"/>
  <c r="A3981" i="6" s="1"/>
  <c r="A3982" i="6" s="1"/>
  <c r="A3983" i="6" s="1"/>
  <c r="A3984" i="6" s="1"/>
  <c r="A3985" i="6" s="1"/>
  <c r="A3986" i="6" s="1"/>
  <c r="A3987" i="6" s="1"/>
  <c r="A3988" i="6" s="1"/>
  <c r="A3989" i="6" s="1"/>
  <c r="A3990" i="6" s="1"/>
  <c r="A3991" i="6" s="1"/>
  <c r="A3992" i="6" s="1"/>
  <c r="A3993" i="6" s="1"/>
  <c r="A3994" i="6" s="1"/>
  <c r="A3995" i="6" s="1"/>
  <c r="A3996" i="6" s="1"/>
  <c r="A3997" i="6" s="1"/>
  <c r="A3998" i="6" s="1"/>
  <c r="A3999" i="6" s="1"/>
  <c r="A4000" i="6" s="1"/>
  <c r="A4001" i="6" s="1"/>
  <c r="A4002" i="6" s="1"/>
  <c r="A4003" i="6" s="1"/>
  <c r="A4004" i="6" s="1"/>
  <c r="A4005" i="6" s="1"/>
  <c r="A4006" i="6" s="1"/>
  <c r="A4007" i="6" s="1"/>
  <c r="A4008" i="6" s="1"/>
  <c r="A4009" i="6" s="1"/>
  <c r="A4010" i="6" s="1"/>
  <c r="A4011" i="6" s="1"/>
  <c r="A4012" i="6" s="1"/>
  <c r="A4013" i="6" s="1"/>
  <c r="A4014" i="6" s="1"/>
  <c r="A4015" i="6" s="1"/>
  <c r="A4016" i="6" s="1"/>
  <c r="A4017" i="6" s="1"/>
  <c r="A4018" i="6" s="1"/>
  <c r="A4019" i="6" s="1"/>
  <c r="A4020" i="6" s="1"/>
  <c r="A4021" i="6" s="1"/>
  <c r="A4022" i="6" s="1"/>
  <c r="A4023" i="6" s="1"/>
  <c r="A4024" i="6" s="1"/>
  <c r="A4025" i="6" s="1"/>
  <c r="A4026" i="6" s="1"/>
  <c r="A4027" i="6" s="1"/>
  <c r="A4028" i="6" s="1"/>
  <c r="A4029" i="6" s="1"/>
  <c r="A4030" i="6" s="1"/>
  <c r="A4031" i="6" s="1"/>
  <c r="A4032" i="6" s="1"/>
  <c r="A4033" i="6" s="1"/>
  <c r="A4034" i="6" s="1"/>
  <c r="A4035" i="6" s="1"/>
  <c r="A4036" i="6" s="1"/>
  <c r="A4037" i="6" s="1"/>
  <c r="A4038" i="6" s="1"/>
  <c r="A4039" i="6" s="1"/>
  <c r="A4040" i="6" s="1"/>
  <c r="A4041" i="6" s="1"/>
  <c r="A4042" i="6" s="1"/>
  <c r="A4043" i="6" s="1"/>
  <c r="A4044" i="6" s="1"/>
  <c r="A4045" i="6" s="1"/>
  <c r="A4046" i="6" s="1"/>
  <c r="A4047" i="6" s="1"/>
  <c r="A4048" i="6" s="1"/>
  <c r="A4049" i="6" s="1"/>
  <c r="A4050" i="6" s="1"/>
  <c r="A4051" i="6" s="1"/>
  <c r="A4052" i="6" s="1"/>
  <c r="A4053" i="6" s="1"/>
  <c r="A4054" i="6" s="1"/>
  <c r="A4055" i="6" s="1"/>
  <c r="A4056" i="6" s="1"/>
  <c r="A4057" i="6" s="1"/>
  <c r="A4058" i="6" s="1"/>
  <c r="A4059" i="6" s="1"/>
  <c r="A4060" i="6" s="1"/>
  <c r="A4061" i="6" s="1"/>
  <c r="A4062" i="6" s="1"/>
  <c r="A4063" i="6" s="1"/>
  <c r="A4064" i="6" s="1"/>
  <c r="A4065" i="6" s="1"/>
  <c r="A4066" i="6" s="1"/>
  <c r="A4067" i="6" s="1"/>
  <c r="A4068" i="6" s="1"/>
  <c r="A4069" i="6" s="1"/>
  <c r="A4070" i="6" s="1"/>
  <c r="A4071" i="6" s="1"/>
  <c r="A4072" i="6" s="1"/>
  <c r="A4073" i="6" s="1"/>
  <c r="A4074" i="6" s="1"/>
  <c r="A4075" i="6" s="1"/>
  <c r="A4076" i="6" s="1"/>
  <c r="A4077" i="6" s="1"/>
  <c r="A4078" i="6" s="1"/>
  <c r="A4079" i="6" s="1"/>
  <c r="A4080" i="6" s="1"/>
  <c r="A4081" i="6" s="1"/>
  <c r="A4082" i="6" s="1"/>
  <c r="A4083" i="6" s="1"/>
  <c r="A4084" i="6" s="1"/>
  <c r="A4085" i="6" s="1"/>
  <c r="A4086" i="6" s="1"/>
  <c r="A4087" i="6" s="1"/>
  <c r="A4088" i="6" s="1"/>
  <c r="A4089" i="6" s="1"/>
  <c r="A4090" i="6" s="1"/>
  <c r="A4091" i="6" s="1"/>
  <c r="A4092" i="6" s="1"/>
  <c r="A4093" i="6" s="1"/>
  <c r="A4094" i="6" s="1"/>
  <c r="A4095" i="6" s="1"/>
  <c r="A4096" i="6" s="1"/>
  <c r="A4097" i="6" s="1"/>
  <c r="A4098" i="6" s="1"/>
  <c r="A4099" i="6" s="1"/>
  <c r="A4100" i="6" s="1"/>
  <c r="A4101" i="6" s="1"/>
  <c r="A4102" i="6" s="1"/>
  <c r="A4103" i="6" s="1"/>
  <c r="A4104" i="6" s="1"/>
  <c r="A4105" i="6" s="1"/>
  <c r="A4106" i="6" s="1"/>
  <c r="A4107" i="6" s="1"/>
  <c r="A4108" i="6" s="1"/>
  <c r="A4109" i="6" s="1"/>
  <c r="A4110" i="6" s="1"/>
  <c r="A4111" i="6" s="1"/>
  <c r="A4112" i="6" s="1"/>
  <c r="A4113" i="6" s="1"/>
  <c r="A4114" i="6" s="1"/>
  <c r="A4115" i="6" s="1"/>
  <c r="A4116" i="6" s="1"/>
  <c r="A4117" i="6" s="1"/>
  <c r="A4118" i="6" s="1"/>
  <c r="A4119" i="6" s="1"/>
  <c r="A4120" i="6" s="1"/>
  <c r="A4121" i="6" s="1"/>
  <c r="A4122" i="6" s="1"/>
  <c r="A4123" i="6" s="1"/>
  <c r="A4124" i="6" s="1"/>
  <c r="A4125" i="6" s="1"/>
  <c r="A4126" i="6" s="1"/>
  <c r="A4127" i="6" s="1"/>
  <c r="A4128" i="6" s="1"/>
  <c r="A4129" i="6" s="1"/>
  <c r="A4130" i="6" s="1"/>
  <c r="A4131" i="6" s="1"/>
  <c r="A4132" i="6" s="1"/>
  <c r="A4133" i="6" s="1"/>
  <c r="A4134" i="6" s="1"/>
  <c r="A4135" i="6" s="1"/>
  <c r="A4136" i="6" s="1"/>
  <c r="A4137" i="6" s="1"/>
  <c r="A4138" i="6" s="1"/>
  <c r="A4139" i="6" s="1"/>
  <c r="A4140" i="6" s="1"/>
  <c r="A4141" i="6" s="1"/>
  <c r="A4142" i="6" s="1"/>
  <c r="A4143" i="6" s="1"/>
  <c r="A4144" i="6" s="1"/>
  <c r="A4145" i="6" s="1"/>
  <c r="A4146" i="6" s="1"/>
  <c r="A4147" i="6" s="1"/>
  <c r="A4148" i="6" s="1"/>
  <c r="A4149" i="6" s="1"/>
  <c r="A4150" i="6" s="1"/>
  <c r="A4151" i="6" s="1"/>
  <c r="A4152" i="6" s="1"/>
  <c r="A4153" i="6" s="1"/>
  <c r="A4154" i="6" s="1"/>
  <c r="A4155" i="6" s="1"/>
  <c r="A4156" i="6" s="1"/>
  <c r="A4157" i="6" s="1"/>
  <c r="A4158" i="6" s="1"/>
  <c r="A4159" i="6" s="1"/>
  <c r="A4160" i="6" s="1"/>
  <c r="A4161" i="6" s="1"/>
  <c r="A4162" i="6" s="1"/>
  <c r="A4163" i="6" s="1"/>
  <c r="A4164" i="6" s="1"/>
  <c r="A4165" i="6" s="1"/>
  <c r="A4166" i="6" s="1"/>
  <c r="A4167" i="6" s="1"/>
  <c r="A4168" i="6" s="1"/>
  <c r="A4169" i="6" s="1"/>
  <c r="A4170" i="6" s="1"/>
  <c r="A4171" i="6" s="1"/>
  <c r="A4172" i="6" s="1"/>
  <c r="A4173" i="6" s="1"/>
  <c r="A4174" i="6" s="1"/>
  <c r="A4175" i="6" s="1"/>
  <c r="A4176" i="6" s="1"/>
  <c r="A4177" i="6" s="1"/>
  <c r="A4178" i="6" s="1"/>
  <c r="A4179" i="6" s="1"/>
  <c r="A4180" i="6" s="1"/>
  <c r="A4181" i="6" s="1"/>
  <c r="A4182" i="6" s="1"/>
  <c r="A4183" i="6" s="1"/>
  <c r="A4184" i="6" s="1"/>
  <c r="A4185" i="6" s="1"/>
  <c r="A4186" i="6" s="1"/>
  <c r="A4187" i="6" s="1"/>
  <c r="A4188" i="6" s="1"/>
  <c r="A4189" i="6" s="1"/>
  <c r="A4190" i="6" s="1"/>
  <c r="A4191" i="6" s="1"/>
  <c r="A4192" i="6" s="1"/>
  <c r="A4193" i="6" s="1"/>
  <c r="A4194" i="6" s="1"/>
  <c r="A4195" i="6" s="1"/>
  <c r="A4196" i="6" s="1"/>
  <c r="A4197" i="6" s="1"/>
  <c r="A4198" i="6" s="1"/>
  <c r="A4199" i="6" s="1"/>
  <c r="A4200" i="6" s="1"/>
  <c r="A4201" i="6" s="1"/>
  <c r="A4202" i="6" s="1"/>
  <c r="A4203" i="6" s="1"/>
  <c r="A4204" i="6" s="1"/>
  <c r="A4205" i="6" s="1"/>
  <c r="A4206" i="6" s="1"/>
  <c r="A4207" i="6" s="1"/>
  <c r="A4208" i="6" s="1"/>
  <c r="A4209" i="6" s="1"/>
  <c r="A4210" i="6" s="1"/>
  <c r="A4211" i="6" s="1"/>
  <c r="A4212" i="6" s="1"/>
  <c r="A4213" i="6" s="1"/>
  <c r="A4214" i="6" s="1"/>
  <c r="A4215" i="6" s="1"/>
  <c r="A4216" i="6" s="1"/>
  <c r="A4217" i="6" s="1"/>
  <c r="A4218" i="6" s="1"/>
  <c r="A4219" i="6" s="1"/>
  <c r="A4220" i="6" s="1"/>
  <c r="A4221" i="6" s="1"/>
  <c r="A4222" i="6" s="1"/>
  <c r="A4223" i="6" s="1"/>
  <c r="A4224" i="6" s="1"/>
  <c r="A4225" i="6" s="1"/>
  <c r="A4226" i="6" s="1"/>
  <c r="A4227" i="6" s="1"/>
  <c r="A4228" i="6" s="1"/>
  <c r="A4229" i="6" s="1"/>
  <c r="A4230" i="6" s="1"/>
  <c r="A4231" i="6" s="1"/>
  <c r="A4232" i="6" s="1"/>
  <c r="A4233" i="6" s="1"/>
  <c r="A4234" i="6" s="1"/>
  <c r="A4235" i="6" s="1"/>
  <c r="A4236" i="6" s="1"/>
  <c r="A4237" i="6" s="1"/>
  <c r="A4238" i="6" s="1"/>
  <c r="A4239" i="6" s="1"/>
  <c r="A4240" i="6" s="1"/>
  <c r="A4241" i="6" s="1"/>
  <c r="A4242" i="6" s="1"/>
  <c r="A4243" i="6" s="1"/>
  <c r="A4244" i="6" s="1"/>
  <c r="A4245" i="6" s="1"/>
  <c r="A4246" i="6" s="1"/>
  <c r="A4247" i="6" s="1"/>
  <c r="A4248" i="6" s="1"/>
  <c r="A4249" i="6" s="1"/>
  <c r="A4250" i="6" s="1"/>
  <c r="A4251" i="6" s="1"/>
  <c r="A4252" i="6" s="1"/>
  <c r="A4253" i="6" s="1"/>
  <c r="A4254" i="6" s="1"/>
  <c r="A4255" i="6" s="1"/>
  <c r="A4256" i="6" s="1"/>
  <c r="A4257" i="6" s="1"/>
  <c r="A4258" i="6" s="1"/>
  <c r="A4259" i="6" s="1"/>
  <c r="A4260" i="6" s="1"/>
  <c r="A4261" i="6" s="1"/>
  <c r="A4262" i="6" s="1"/>
  <c r="A4263" i="6" s="1"/>
  <c r="A4264" i="6" s="1"/>
  <c r="A4265" i="6" s="1"/>
  <c r="A4266" i="6" s="1"/>
  <c r="A4267" i="6" s="1"/>
  <c r="A4268" i="6" s="1"/>
  <c r="A4269" i="6" s="1"/>
  <c r="A4270" i="6" s="1"/>
  <c r="A4271" i="6" s="1"/>
  <c r="A4272" i="6" s="1"/>
  <c r="A4273" i="6" s="1"/>
  <c r="A4274" i="6" s="1"/>
  <c r="A4275" i="6" s="1"/>
  <c r="A4276" i="6" s="1"/>
  <c r="A4277" i="6" s="1"/>
  <c r="A4278" i="6" s="1"/>
  <c r="A4279" i="6" s="1"/>
  <c r="A4280" i="6" s="1"/>
  <c r="A4281" i="6" s="1"/>
  <c r="A4282" i="6" s="1"/>
  <c r="A4283" i="6" s="1"/>
  <c r="A4284" i="6" s="1"/>
  <c r="A4285" i="6" s="1"/>
  <c r="A4286" i="6" s="1"/>
  <c r="A4287" i="6" s="1"/>
  <c r="A4288" i="6" s="1"/>
  <c r="A4289" i="6" s="1"/>
  <c r="A4290" i="6" s="1"/>
  <c r="A4291" i="6" s="1"/>
  <c r="A4292" i="6" s="1"/>
  <c r="A4293" i="6" s="1"/>
  <c r="A4294" i="6" s="1"/>
  <c r="A4295" i="6" s="1"/>
  <c r="A4296" i="6" s="1"/>
  <c r="A4297" i="6" s="1"/>
  <c r="A4298" i="6" s="1"/>
  <c r="A4299" i="6" s="1"/>
  <c r="A4300" i="6" s="1"/>
  <c r="A4301" i="6" s="1"/>
  <c r="A4302" i="6" s="1"/>
  <c r="A4303" i="6" s="1"/>
  <c r="A4304" i="6" s="1"/>
  <c r="A4305" i="6" s="1"/>
  <c r="A4306" i="6" s="1"/>
  <c r="A4307" i="6" s="1"/>
  <c r="A4308" i="6" s="1"/>
  <c r="A4309" i="6" s="1"/>
  <c r="A4310" i="6" s="1"/>
  <c r="A4311" i="6" s="1"/>
  <c r="A4312" i="6" s="1"/>
  <c r="A4313" i="6" s="1"/>
  <c r="A4314" i="6" s="1"/>
  <c r="A4315" i="6" s="1"/>
  <c r="A4316" i="6" s="1"/>
  <c r="A4317" i="6" s="1"/>
  <c r="A4318" i="6" s="1"/>
  <c r="A4319" i="6" s="1"/>
  <c r="A4320" i="6" s="1"/>
  <c r="A4321" i="6" s="1"/>
  <c r="A4322" i="6" s="1"/>
  <c r="A4323" i="6" s="1"/>
  <c r="A4324" i="6" s="1"/>
  <c r="A4325" i="6" s="1"/>
  <c r="A4326" i="6" s="1"/>
  <c r="A4327" i="6" s="1"/>
  <c r="A4328" i="6" s="1"/>
  <c r="A4329" i="6" s="1"/>
  <c r="A4330" i="6" s="1"/>
  <c r="A4331" i="6" s="1"/>
  <c r="A4332" i="6" s="1"/>
  <c r="A4333" i="6" s="1"/>
  <c r="A4334" i="6" s="1"/>
  <c r="A4335" i="6" s="1"/>
  <c r="A4336" i="6" s="1"/>
  <c r="A4337" i="6" s="1"/>
  <c r="A4338" i="6" s="1"/>
  <c r="A4339" i="6" s="1"/>
  <c r="A4340" i="6" s="1"/>
  <c r="A4341" i="6" s="1"/>
  <c r="A4342" i="6" s="1"/>
  <c r="A4343" i="6" s="1"/>
  <c r="A4344" i="6" s="1"/>
  <c r="A4345" i="6" s="1"/>
  <c r="A4346" i="6" s="1"/>
  <c r="A4347" i="6" s="1"/>
  <c r="A4348" i="6" s="1"/>
  <c r="A4349" i="6" s="1"/>
  <c r="A4350" i="6" s="1"/>
  <c r="A4351" i="6" s="1"/>
  <c r="A4352" i="6" s="1"/>
  <c r="A4353" i="6" s="1"/>
  <c r="A4354" i="6" s="1"/>
  <c r="A4355" i="6" s="1"/>
  <c r="A4356" i="6" s="1"/>
  <c r="A4357" i="6" s="1"/>
  <c r="A4358" i="6" s="1"/>
  <c r="A4359" i="6" s="1"/>
  <c r="A4360" i="6" s="1"/>
  <c r="A4361" i="6" s="1"/>
  <c r="A4362" i="6" s="1"/>
  <c r="A4363" i="6" s="1"/>
  <c r="A4364" i="6" s="1"/>
  <c r="A4365" i="6" s="1"/>
  <c r="A4366" i="6" s="1"/>
  <c r="A4367" i="6" s="1"/>
  <c r="A4368" i="6" s="1"/>
  <c r="A4369" i="6" s="1"/>
  <c r="A4370" i="6" s="1"/>
  <c r="A4371" i="6" s="1"/>
  <c r="A4372" i="6" s="1"/>
  <c r="A4373" i="6" s="1"/>
  <c r="A4374" i="6" s="1"/>
  <c r="A4375" i="6" s="1"/>
  <c r="A4376" i="6" s="1"/>
  <c r="A4377" i="6" s="1"/>
  <c r="A4378" i="6" s="1"/>
  <c r="A4379" i="6" s="1"/>
  <c r="A4380" i="6" s="1"/>
  <c r="A4381" i="6" s="1"/>
  <c r="A4382" i="6" s="1"/>
  <c r="A4383" i="6" s="1"/>
  <c r="A4384" i="6" s="1"/>
  <c r="A4385" i="6" s="1"/>
  <c r="A4386" i="6" s="1"/>
  <c r="A4387" i="6" s="1"/>
  <c r="A4388" i="6" s="1"/>
  <c r="A4389" i="6" s="1"/>
  <c r="A4390" i="6" s="1"/>
  <c r="A4391" i="6" s="1"/>
  <c r="A4392" i="6" s="1"/>
  <c r="A4393" i="6" s="1"/>
  <c r="A4394" i="6" s="1"/>
  <c r="A4395" i="6" s="1"/>
  <c r="A4396" i="6" s="1"/>
  <c r="A4397" i="6" s="1"/>
  <c r="A4398" i="6" s="1"/>
  <c r="A4399" i="6" s="1"/>
  <c r="A4400" i="6" s="1"/>
  <c r="A4401" i="6" s="1"/>
  <c r="A4402" i="6" s="1"/>
  <c r="A4403" i="6" s="1"/>
  <c r="A4404" i="6" s="1"/>
  <c r="A4405" i="6" s="1"/>
  <c r="A4406" i="6" s="1"/>
  <c r="A4407" i="6" s="1"/>
  <c r="A4408" i="6" s="1"/>
  <c r="A4409" i="6" s="1"/>
  <c r="A4410" i="6" s="1"/>
  <c r="A4411" i="6" s="1"/>
  <c r="A4412" i="6" s="1"/>
  <c r="A4413" i="6" s="1"/>
  <c r="A4414" i="6" s="1"/>
  <c r="A4415" i="6" s="1"/>
  <c r="A4416" i="6" s="1"/>
  <c r="A4417" i="6" s="1"/>
  <c r="A4418" i="6" s="1"/>
  <c r="A4419" i="6" s="1"/>
  <c r="A4420" i="6" s="1"/>
  <c r="A4421" i="6" s="1"/>
  <c r="A4422" i="6" s="1"/>
  <c r="A4423" i="6" s="1"/>
  <c r="A4424" i="6" s="1"/>
  <c r="A4425" i="6" s="1"/>
  <c r="A4426" i="6" s="1"/>
  <c r="A4427" i="6" s="1"/>
  <c r="A4428" i="6" s="1"/>
  <c r="A4429" i="6" s="1"/>
  <c r="A4430" i="6" s="1"/>
  <c r="A4431" i="6" s="1"/>
  <c r="A4432" i="6" s="1"/>
  <c r="A4433" i="6" s="1"/>
  <c r="A4434" i="6" s="1"/>
  <c r="A4435" i="6" s="1"/>
  <c r="A4436" i="6" s="1"/>
  <c r="A4437" i="6" s="1"/>
  <c r="A4438" i="6" s="1"/>
  <c r="A4439" i="6" s="1"/>
  <c r="A4440" i="6" s="1"/>
  <c r="A4441" i="6" s="1"/>
  <c r="A4442" i="6" s="1"/>
  <c r="A4443" i="6" s="1"/>
  <c r="A4444" i="6" s="1"/>
  <c r="A4445" i="6" s="1"/>
  <c r="A4446" i="6" s="1"/>
  <c r="A4447" i="6" s="1"/>
  <c r="A4448" i="6" s="1"/>
  <c r="A4449" i="6" s="1"/>
  <c r="A4450" i="6" s="1"/>
  <c r="A4451" i="6" s="1"/>
  <c r="A4452" i="6" s="1"/>
  <c r="A4453" i="6" s="1"/>
  <c r="A4454" i="6" s="1"/>
  <c r="A4455" i="6" s="1"/>
  <c r="A4456" i="6" s="1"/>
  <c r="A4457" i="6" s="1"/>
  <c r="A4458" i="6" s="1"/>
  <c r="A4459" i="6" s="1"/>
  <c r="A4460" i="6" s="1"/>
  <c r="A4461" i="6" s="1"/>
  <c r="A4462" i="6" s="1"/>
  <c r="A4463" i="6" s="1"/>
  <c r="A4464" i="6" s="1"/>
  <c r="A4465" i="6" s="1"/>
  <c r="A4466" i="6" s="1"/>
  <c r="A4467" i="6" s="1"/>
  <c r="A4468" i="6" s="1"/>
  <c r="A4469" i="6" s="1"/>
  <c r="A4470" i="6" s="1"/>
  <c r="A4471" i="6" s="1"/>
  <c r="A4472" i="6" s="1"/>
  <c r="A4473" i="6" s="1"/>
  <c r="A4474" i="6" s="1"/>
  <c r="A4475" i="6" s="1"/>
  <c r="A4476" i="6" s="1"/>
  <c r="A4477" i="6" s="1"/>
  <c r="A4478" i="6" s="1"/>
  <c r="A4479" i="6" s="1"/>
  <c r="A4480" i="6" s="1"/>
  <c r="A4481" i="6" s="1"/>
  <c r="A4482" i="6" s="1"/>
  <c r="A4483" i="6" s="1"/>
  <c r="A4484" i="6" s="1"/>
  <c r="A4485" i="6" s="1"/>
  <c r="A4486" i="6" s="1"/>
  <c r="A4487" i="6" s="1"/>
  <c r="A4488" i="6" s="1"/>
  <c r="A4489" i="6" s="1"/>
  <c r="A4490" i="6" s="1"/>
  <c r="A4491" i="6" s="1"/>
  <c r="A4492" i="6" s="1"/>
  <c r="A4493" i="6" s="1"/>
  <c r="A4494" i="6" s="1"/>
  <c r="A4495" i="6" s="1"/>
  <c r="A4496" i="6" s="1"/>
  <c r="A4497" i="6" s="1"/>
  <c r="A4498" i="6" s="1"/>
  <c r="A4499" i="6" s="1"/>
  <c r="A4500" i="6" s="1"/>
  <c r="A4501" i="6" s="1"/>
  <c r="A4502" i="6" s="1"/>
  <c r="A4503" i="6" s="1"/>
  <c r="A4504" i="6" s="1"/>
  <c r="A4505" i="6" s="1"/>
  <c r="A4506" i="6" s="1"/>
  <c r="A4507" i="6" s="1"/>
  <c r="A4508" i="6" s="1"/>
  <c r="A4509" i="6" s="1"/>
  <c r="A4510" i="6" s="1"/>
  <c r="A4511" i="6" s="1"/>
  <c r="A4512" i="6" s="1"/>
  <c r="A4513" i="6" s="1"/>
  <c r="A4514" i="6" s="1"/>
  <c r="A4515" i="6" s="1"/>
  <c r="A4516" i="6" s="1"/>
  <c r="A4517" i="6" s="1"/>
  <c r="A4518" i="6" s="1"/>
  <c r="A4519" i="6" s="1"/>
  <c r="A4520" i="6" s="1"/>
  <c r="A4521" i="6" s="1"/>
  <c r="A4522" i="6" s="1"/>
  <c r="A4523" i="6" s="1"/>
  <c r="A4524" i="6" s="1"/>
  <c r="A4525" i="6" s="1"/>
  <c r="A4526" i="6" s="1"/>
  <c r="A4527" i="6" s="1"/>
  <c r="A4528" i="6" s="1"/>
  <c r="A4529" i="6" s="1"/>
  <c r="A4530" i="6" s="1"/>
  <c r="A4531" i="6" s="1"/>
  <c r="A4532" i="6" s="1"/>
  <c r="A4533" i="6" s="1"/>
  <c r="A4534" i="6" s="1"/>
  <c r="A4535" i="6" s="1"/>
  <c r="A4536" i="6" s="1"/>
  <c r="A4537" i="6" s="1"/>
  <c r="A4538" i="6" s="1"/>
  <c r="A4539" i="6" s="1"/>
  <c r="A4540" i="6" s="1"/>
  <c r="A4541" i="6" s="1"/>
  <c r="A4542" i="6" s="1"/>
  <c r="A4543" i="6" s="1"/>
  <c r="A4544" i="6" s="1"/>
  <c r="A4545" i="6" s="1"/>
  <c r="A4546" i="6" s="1"/>
  <c r="A4547" i="6" s="1"/>
  <c r="A4548" i="6" s="1"/>
  <c r="A4549" i="6" s="1"/>
  <c r="A4550" i="6" s="1"/>
  <c r="A4551" i="6" s="1"/>
  <c r="A4552" i="6" s="1"/>
  <c r="A4553" i="6" s="1"/>
  <c r="A4554" i="6" s="1"/>
  <c r="A4555" i="6" s="1"/>
  <c r="A4556" i="6" s="1"/>
  <c r="A4557" i="6" s="1"/>
  <c r="A4558" i="6" s="1"/>
  <c r="A4559" i="6" s="1"/>
  <c r="A4560" i="6" s="1"/>
  <c r="A4561" i="6" s="1"/>
  <c r="A4562" i="6" s="1"/>
  <c r="A4563" i="6" s="1"/>
  <c r="A4564" i="6" s="1"/>
  <c r="A4565" i="6" s="1"/>
  <c r="A4566" i="6" s="1"/>
  <c r="A4567" i="6" s="1"/>
  <c r="A4568" i="6" s="1"/>
  <c r="A4569" i="6" s="1"/>
  <c r="A4570" i="6" s="1"/>
  <c r="A4571" i="6" s="1"/>
  <c r="A4572" i="6" s="1"/>
  <c r="A4573" i="6" s="1"/>
  <c r="A4574" i="6" s="1"/>
  <c r="A4575" i="6" s="1"/>
  <c r="A4576" i="6" s="1"/>
  <c r="A4577" i="6" s="1"/>
  <c r="A4578" i="6" s="1"/>
  <c r="A4579" i="6" s="1"/>
  <c r="A4580" i="6" s="1"/>
  <c r="A4581" i="6" s="1"/>
  <c r="A4582" i="6" s="1"/>
  <c r="A4583" i="6" s="1"/>
  <c r="A4584" i="6" s="1"/>
  <c r="A4585" i="6" s="1"/>
  <c r="A4586" i="6" s="1"/>
  <c r="A4587" i="6" s="1"/>
  <c r="A4588" i="6" s="1"/>
  <c r="A4589" i="6" s="1"/>
  <c r="A4590" i="6" s="1"/>
  <c r="A4591" i="6" s="1"/>
  <c r="A4592" i="6" s="1"/>
  <c r="A4593" i="6" s="1"/>
  <c r="A4594" i="6" s="1"/>
  <c r="A4595" i="6" s="1"/>
  <c r="A4596" i="6" s="1"/>
  <c r="A4597" i="6" s="1"/>
  <c r="A4598" i="6" s="1"/>
  <c r="A4599" i="6" s="1"/>
  <c r="A4600" i="6" s="1"/>
  <c r="A4601" i="6" s="1"/>
  <c r="A4602" i="6" s="1"/>
  <c r="A4603" i="6" s="1"/>
  <c r="A4604" i="6" s="1"/>
  <c r="A4605" i="6" s="1"/>
  <c r="A4606" i="6" s="1"/>
  <c r="A4607" i="6" s="1"/>
  <c r="A4608" i="6" s="1"/>
  <c r="A4609" i="6" s="1"/>
  <c r="A4610" i="6" s="1"/>
  <c r="A4611" i="6" s="1"/>
  <c r="A4612" i="6" s="1"/>
  <c r="A4613" i="6" s="1"/>
  <c r="A4614" i="6" s="1"/>
  <c r="A4615" i="6" s="1"/>
  <c r="A4616" i="6" s="1"/>
  <c r="A4617" i="6" s="1"/>
  <c r="A4618" i="6" s="1"/>
  <c r="A4619" i="6" s="1"/>
  <c r="A4620" i="6" s="1"/>
  <c r="A4621" i="6" s="1"/>
  <c r="A4622" i="6" s="1"/>
  <c r="A4623" i="6" s="1"/>
  <c r="A4624" i="6" s="1"/>
  <c r="A4625" i="6" s="1"/>
  <c r="A4626" i="6" s="1"/>
  <c r="A4627" i="6" s="1"/>
  <c r="A4628" i="6" s="1"/>
  <c r="A4629" i="6" s="1"/>
  <c r="A4630" i="6" s="1"/>
  <c r="A4631" i="6" s="1"/>
  <c r="A4632" i="6" s="1"/>
  <c r="A4633" i="6" s="1"/>
  <c r="A4634" i="6" s="1"/>
  <c r="A4635" i="6" s="1"/>
  <c r="A4636" i="6" s="1"/>
  <c r="A4637" i="6" s="1"/>
  <c r="A4638" i="6" s="1"/>
  <c r="A4639" i="6" s="1"/>
  <c r="A4640" i="6" s="1"/>
  <c r="A4641" i="6" s="1"/>
  <c r="A4642" i="6" s="1"/>
  <c r="A4643" i="6" s="1"/>
  <c r="A4644" i="6" s="1"/>
  <c r="A4645" i="6" s="1"/>
  <c r="A4646" i="6" s="1"/>
  <c r="A4647" i="6" s="1"/>
  <c r="A4648" i="6" s="1"/>
  <c r="A4649" i="6" s="1"/>
  <c r="A4650" i="6" s="1"/>
  <c r="A4651" i="6" s="1"/>
  <c r="A4652" i="6" s="1"/>
  <c r="A4653" i="6" s="1"/>
  <c r="A4654" i="6" s="1"/>
  <c r="A4655" i="6" s="1"/>
  <c r="A4656" i="6" s="1"/>
  <c r="A4657" i="6" s="1"/>
  <c r="A4658" i="6" s="1"/>
  <c r="A4659" i="6" s="1"/>
  <c r="A4660" i="6" s="1"/>
  <c r="A4661" i="6" s="1"/>
  <c r="A4662" i="6" s="1"/>
  <c r="A4663" i="6" s="1"/>
  <c r="A4664" i="6" s="1"/>
  <c r="A4665" i="6" s="1"/>
  <c r="A4666" i="6" s="1"/>
  <c r="A4667" i="6" s="1"/>
  <c r="A4668" i="6" s="1"/>
  <c r="A4669" i="6" s="1"/>
  <c r="A4670" i="6" s="1"/>
  <c r="A4671" i="6" s="1"/>
  <c r="A4672" i="6" s="1"/>
  <c r="A4673" i="6" s="1"/>
  <c r="A4674" i="6" s="1"/>
  <c r="A4675" i="6" s="1"/>
  <c r="A4676" i="6" s="1"/>
  <c r="A4677" i="6" s="1"/>
  <c r="A4678" i="6" s="1"/>
  <c r="A4679" i="6" s="1"/>
  <c r="A4680" i="6" s="1"/>
  <c r="A4681" i="6" s="1"/>
  <c r="A4682" i="6" s="1"/>
  <c r="A4683" i="6" s="1"/>
  <c r="A4684" i="6" s="1"/>
  <c r="A4685" i="6" s="1"/>
  <c r="A4686" i="6" s="1"/>
  <c r="A4687" i="6" s="1"/>
  <c r="A4688" i="6" s="1"/>
  <c r="A4689" i="6" s="1"/>
  <c r="A4690" i="6" s="1"/>
  <c r="A4691" i="6" s="1"/>
  <c r="A4692" i="6" s="1"/>
  <c r="A4693" i="6" s="1"/>
  <c r="A4694" i="6" s="1"/>
  <c r="A4695" i="6" s="1"/>
  <c r="A4696" i="6" s="1"/>
  <c r="A4697" i="6" s="1"/>
  <c r="A4698" i="6" s="1"/>
  <c r="A4699" i="6" s="1"/>
  <c r="A4700" i="6" s="1"/>
  <c r="A4701" i="6" s="1"/>
  <c r="A4702" i="6" s="1"/>
  <c r="A4703" i="6" s="1"/>
  <c r="A4704" i="6" s="1"/>
  <c r="A4705" i="6" s="1"/>
  <c r="A4706" i="6" s="1"/>
  <c r="A4707" i="6" s="1"/>
  <c r="A4708" i="6" s="1"/>
  <c r="A4709" i="6" s="1"/>
  <c r="A4710" i="6" s="1"/>
  <c r="A4711" i="6" s="1"/>
  <c r="A4712" i="6" s="1"/>
  <c r="A4713" i="6" s="1"/>
  <c r="A4714" i="6" s="1"/>
  <c r="A4715" i="6" s="1"/>
  <c r="A4716" i="6" s="1"/>
  <c r="A4717" i="6" s="1"/>
  <c r="A4718" i="6" s="1"/>
  <c r="A4719" i="6" s="1"/>
  <c r="A4720" i="6" s="1"/>
  <c r="A4721" i="6" s="1"/>
  <c r="A4722" i="6" s="1"/>
  <c r="A4723" i="6" s="1"/>
  <c r="A4724" i="6" s="1"/>
  <c r="A4725" i="6" s="1"/>
  <c r="A4726" i="6" s="1"/>
  <c r="A4727" i="6" s="1"/>
  <c r="A4728" i="6" s="1"/>
  <c r="A4729" i="6" s="1"/>
  <c r="A4730" i="6" s="1"/>
  <c r="A4731" i="6" s="1"/>
  <c r="A4732" i="6" s="1"/>
  <c r="A4733" i="6" s="1"/>
  <c r="A4734" i="6" s="1"/>
  <c r="A4735" i="6" s="1"/>
  <c r="A4736" i="6" s="1"/>
  <c r="A4737" i="6" s="1"/>
  <c r="A4738" i="6" s="1"/>
  <c r="A4739" i="6" s="1"/>
  <c r="A4740" i="6" s="1"/>
  <c r="A4741" i="6" s="1"/>
  <c r="A4742" i="6" s="1"/>
  <c r="A4743" i="6" s="1"/>
  <c r="A4744" i="6" s="1"/>
  <c r="A4745" i="6" s="1"/>
  <c r="A4746" i="6" s="1"/>
  <c r="A4747" i="6" s="1"/>
  <c r="A4748" i="6" s="1"/>
  <c r="A4749" i="6" s="1"/>
  <c r="A4750" i="6" s="1"/>
  <c r="A4751" i="6" s="1"/>
  <c r="A4752" i="6" s="1"/>
  <c r="A4753" i="6" s="1"/>
  <c r="A4754" i="6" s="1"/>
  <c r="A4755" i="6" s="1"/>
  <c r="A4756" i="6" s="1"/>
  <c r="A4757" i="6" s="1"/>
  <c r="A4758" i="6" s="1"/>
  <c r="A4759" i="6" s="1"/>
  <c r="A4760" i="6" s="1"/>
  <c r="A4761" i="6" s="1"/>
  <c r="A4762" i="6" s="1"/>
  <c r="A4763" i="6" s="1"/>
  <c r="A4764" i="6" s="1"/>
  <c r="A4765" i="6" s="1"/>
  <c r="A4766" i="6" s="1"/>
  <c r="A4767" i="6" s="1"/>
  <c r="A4768" i="6" s="1"/>
  <c r="A4769" i="6" s="1"/>
  <c r="A4770" i="6" s="1"/>
  <c r="A4771" i="6" s="1"/>
  <c r="A4772" i="6" s="1"/>
  <c r="A4773" i="6" s="1"/>
  <c r="A4774" i="6" s="1"/>
  <c r="A4775" i="6" s="1"/>
  <c r="A4776" i="6" s="1"/>
  <c r="A4777" i="6" s="1"/>
  <c r="A4778" i="6" s="1"/>
  <c r="A4779" i="6" s="1"/>
  <c r="A4780" i="6" s="1"/>
  <c r="A4781" i="6" s="1"/>
  <c r="A4782" i="6" s="1"/>
  <c r="A4783" i="6" s="1"/>
  <c r="A4784" i="6" s="1"/>
  <c r="A4785" i="6" s="1"/>
  <c r="A4786" i="6" s="1"/>
  <c r="A4787" i="6" s="1"/>
  <c r="A4788" i="6" s="1"/>
  <c r="A4789" i="6" s="1"/>
  <c r="A4790" i="6" s="1"/>
  <c r="A4791" i="6" s="1"/>
  <c r="A4792" i="6" s="1"/>
  <c r="A4793" i="6" s="1"/>
  <c r="A4794" i="6" s="1"/>
  <c r="A4795" i="6" s="1"/>
  <c r="A4796" i="6" s="1"/>
  <c r="A4797" i="6" s="1"/>
  <c r="A4798" i="6" s="1"/>
  <c r="A4799" i="6" s="1"/>
  <c r="A4800" i="6" s="1"/>
  <c r="A4801" i="6" s="1"/>
  <c r="A4802" i="6" s="1"/>
  <c r="A4803" i="6" s="1"/>
  <c r="A4804" i="6" s="1"/>
  <c r="A4805" i="6" s="1"/>
  <c r="A4806" i="6" s="1"/>
  <c r="A4807" i="6" s="1"/>
  <c r="A4808" i="6" s="1"/>
  <c r="A4809" i="6" s="1"/>
  <c r="A4810" i="6" s="1"/>
  <c r="A4811" i="6" s="1"/>
  <c r="A4812" i="6" s="1"/>
  <c r="A4813" i="6" s="1"/>
  <c r="A4814" i="6" s="1"/>
  <c r="A4815" i="6" s="1"/>
  <c r="A4816" i="6" s="1"/>
  <c r="A4817" i="6" s="1"/>
  <c r="A4818" i="6" s="1"/>
  <c r="A4819" i="6" s="1"/>
  <c r="A4820" i="6" s="1"/>
  <c r="A4821" i="6" s="1"/>
  <c r="A4822" i="6" s="1"/>
  <c r="A4823" i="6" s="1"/>
  <c r="A4824" i="6" s="1"/>
  <c r="A4825" i="6" s="1"/>
  <c r="A4826" i="6" s="1"/>
  <c r="A4827" i="6" s="1"/>
  <c r="A4828" i="6" s="1"/>
  <c r="A4829" i="6" s="1"/>
  <c r="A4830" i="6" s="1"/>
  <c r="A4831" i="6" s="1"/>
  <c r="A4832" i="6" s="1"/>
  <c r="A4833" i="6" s="1"/>
  <c r="A4834" i="6" s="1"/>
  <c r="A4835" i="6" s="1"/>
  <c r="A4836" i="6" s="1"/>
  <c r="A4837" i="6" s="1"/>
  <c r="A4838" i="6" s="1"/>
  <c r="A4839" i="6" s="1"/>
  <c r="A4840" i="6" s="1"/>
  <c r="A4841" i="6" s="1"/>
  <c r="A4842" i="6" s="1"/>
  <c r="A4843" i="6" s="1"/>
  <c r="A4844" i="6" s="1"/>
  <c r="A4845" i="6" s="1"/>
  <c r="A4846" i="6" s="1"/>
  <c r="A4847" i="6" s="1"/>
  <c r="A4848" i="6" s="1"/>
  <c r="A4849" i="6" s="1"/>
  <c r="A4850" i="6" s="1"/>
  <c r="A4851" i="6" s="1"/>
  <c r="A4852" i="6" s="1"/>
  <c r="A4853" i="6" s="1"/>
  <c r="A4854" i="6" s="1"/>
  <c r="A4855" i="6" s="1"/>
  <c r="A4856" i="6" s="1"/>
  <c r="A4857" i="6" s="1"/>
  <c r="A4858" i="6" s="1"/>
  <c r="A4859" i="6" s="1"/>
  <c r="A4860" i="6" s="1"/>
  <c r="A4861" i="6" s="1"/>
  <c r="A4862" i="6" s="1"/>
  <c r="A4863" i="6" s="1"/>
  <c r="A4864" i="6" s="1"/>
  <c r="A4865" i="6" s="1"/>
  <c r="A4866" i="6" s="1"/>
  <c r="A4867" i="6" s="1"/>
  <c r="A4868" i="6" s="1"/>
  <c r="A4869" i="6" s="1"/>
  <c r="A4870" i="6" s="1"/>
  <c r="A4871" i="6" s="1"/>
  <c r="A4872" i="6" s="1"/>
  <c r="A4873" i="6" s="1"/>
  <c r="A4874" i="6" s="1"/>
  <c r="A4875" i="6" s="1"/>
  <c r="A4876" i="6" s="1"/>
  <c r="A4877" i="6" s="1"/>
  <c r="A4878" i="6" s="1"/>
  <c r="A4879" i="6" s="1"/>
  <c r="A4880" i="6" s="1"/>
  <c r="A4881" i="6" s="1"/>
  <c r="A4882" i="6" s="1"/>
  <c r="A4883" i="6" s="1"/>
  <c r="A4884" i="6" s="1"/>
  <c r="A4885" i="6" s="1"/>
  <c r="A4886" i="6" s="1"/>
  <c r="A4887" i="6" s="1"/>
  <c r="A4888" i="6" s="1"/>
  <c r="A4889" i="6" s="1"/>
  <c r="A4890" i="6" s="1"/>
  <c r="A4891" i="6" s="1"/>
  <c r="A4892" i="6" s="1"/>
  <c r="A4893" i="6" s="1"/>
  <c r="A4894" i="6" s="1"/>
  <c r="A4895" i="6" s="1"/>
  <c r="A4896" i="6" s="1"/>
  <c r="A4897" i="6" s="1"/>
  <c r="A4898" i="6" s="1"/>
  <c r="A4899" i="6" s="1"/>
  <c r="A4900" i="6" s="1"/>
  <c r="A4901" i="6" s="1"/>
  <c r="A4902" i="6" s="1"/>
  <c r="A4903" i="6" s="1"/>
  <c r="A4904" i="6" s="1"/>
  <c r="A4905" i="6" s="1"/>
  <c r="A4906" i="6" s="1"/>
  <c r="A4907" i="6" s="1"/>
  <c r="A4908" i="6" s="1"/>
  <c r="A4909" i="6" s="1"/>
  <c r="A4910" i="6" s="1"/>
  <c r="A4911" i="6" s="1"/>
  <c r="A4912" i="6" s="1"/>
  <c r="A4913" i="6" s="1"/>
  <c r="A4914" i="6" s="1"/>
  <c r="A4915" i="6" s="1"/>
  <c r="A4916" i="6" s="1"/>
  <c r="A4917" i="6" s="1"/>
  <c r="A4918" i="6" s="1"/>
  <c r="A4919" i="6" s="1"/>
  <c r="A4920" i="6" s="1"/>
  <c r="A4921" i="6" s="1"/>
  <c r="A4922" i="6" s="1"/>
  <c r="A4923" i="6" s="1"/>
  <c r="A4924" i="6" s="1"/>
  <c r="A4925" i="6" s="1"/>
  <c r="A4926" i="6" s="1"/>
  <c r="A4927" i="6" s="1"/>
  <c r="A4928" i="6" s="1"/>
  <c r="A4929" i="6" s="1"/>
  <c r="A4930" i="6" s="1"/>
  <c r="A4931" i="6" s="1"/>
  <c r="A4932" i="6" s="1"/>
  <c r="A4933" i="6" s="1"/>
  <c r="A4934" i="6" s="1"/>
  <c r="A4935" i="6" s="1"/>
  <c r="A4936" i="6" s="1"/>
  <c r="A4937" i="6" s="1"/>
  <c r="A4938" i="6" s="1"/>
  <c r="A4939" i="6" s="1"/>
  <c r="A4940" i="6" s="1"/>
  <c r="A4941" i="6" s="1"/>
  <c r="A4942" i="6" s="1"/>
  <c r="A4943" i="6" s="1"/>
  <c r="A4944" i="6" s="1"/>
  <c r="A4945" i="6" s="1"/>
  <c r="A4946" i="6" s="1"/>
  <c r="A4947" i="6" s="1"/>
  <c r="A4948" i="6" s="1"/>
  <c r="A4949" i="6" s="1"/>
  <c r="A4950" i="6" s="1"/>
  <c r="A4951" i="6" s="1"/>
  <c r="A4952" i="6" s="1"/>
  <c r="A4953" i="6" s="1"/>
  <c r="A4954" i="6" s="1"/>
  <c r="A4955" i="6" s="1"/>
  <c r="A4956" i="6" s="1"/>
  <c r="A4957" i="6" s="1"/>
  <c r="A4958" i="6" s="1"/>
  <c r="A4959" i="6" s="1"/>
  <c r="A4960" i="6" s="1"/>
  <c r="A4961" i="6" s="1"/>
  <c r="A4962" i="6" s="1"/>
  <c r="A4963" i="6" s="1"/>
  <c r="A4964" i="6" s="1"/>
  <c r="A4965" i="6" s="1"/>
  <c r="A4966" i="6" s="1"/>
  <c r="A4967" i="6" s="1"/>
  <c r="A4968" i="6" s="1"/>
  <c r="A4969" i="6" s="1"/>
  <c r="A4970" i="6" s="1"/>
  <c r="A4971" i="6" s="1"/>
  <c r="A4972" i="6" s="1"/>
  <c r="A4973" i="6" s="1"/>
  <c r="A4974" i="6" s="1"/>
  <c r="A4975" i="6" s="1"/>
  <c r="A4976" i="6" s="1"/>
  <c r="A4977" i="6" s="1"/>
  <c r="A4978" i="6" s="1"/>
  <c r="A4979" i="6" s="1"/>
  <c r="A4980" i="6" s="1"/>
  <c r="A4981" i="6" s="1"/>
  <c r="A4982" i="6" s="1"/>
  <c r="A4983" i="6" s="1"/>
  <c r="A4984" i="6" s="1"/>
  <c r="A4985" i="6" s="1"/>
  <c r="A4986" i="6" s="1"/>
  <c r="A4987" i="6" s="1"/>
  <c r="A4988" i="6" s="1"/>
  <c r="A4989" i="6" s="1"/>
  <c r="A4990" i="6" s="1"/>
  <c r="A4991" i="6" s="1"/>
  <c r="A4992" i="6" s="1"/>
  <c r="A4993" i="6" s="1"/>
  <c r="A4994" i="6" s="1"/>
  <c r="A4995" i="6" s="1"/>
  <c r="A4996" i="6" s="1"/>
  <c r="A4997" i="6" s="1"/>
  <c r="A4998" i="6" s="1"/>
  <c r="A4999" i="6" s="1"/>
  <c r="A5000" i="6" s="1"/>
  <c r="A5001" i="6" s="1"/>
  <c r="A5002" i="6" s="1"/>
  <c r="A5003" i="6" s="1"/>
  <c r="A5004" i="6" s="1"/>
  <c r="A5005" i="6" s="1"/>
  <c r="A5006" i="6" s="1"/>
  <c r="A5007" i="6" s="1"/>
  <c r="A5008" i="6" s="1"/>
  <c r="A5009" i="6" s="1"/>
  <c r="A5010" i="6" s="1"/>
  <c r="A5011" i="6" s="1"/>
  <c r="A5012" i="6" s="1"/>
  <c r="A5013" i="6" s="1"/>
  <c r="A5014" i="6" s="1"/>
  <c r="A5015" i="6" s="1"/>
  <c r="A5016" i="6" s="1"/>
  <c r="A5017" i="6" s="1"/>
  <c r="A5018" i="6" s="1"/>
  <c r="A5019" i="6" s="1"/>
  <c r="A5020" i="6" s="1"/>
  <c r="A5021" i="6" s="1"/>
  <c r="A5022" i="6" s="1"/>
  <c r="A5023" i="6" s="1"/>
  <c r="A5024" i="6" s="1"/>
  <c r="A5025" i="6" s="1"/>
  <c r="A5026" i="6" s="1"/>
  <c r="A5027" i="6" s="1"/>
  <c r="A5028" i="6" s="1"/>
  <c r="A5029" i="6" s="1"/>
  <c r="A5030" i="6" s="1"/>
  <c r="A5031" i="6" s="1"/>
  <c r="A5032" i="6" s="1"/>
  <c r="A5033" i="6" s="1"/>
  <c r="A5034" i="6" s="1"/>
  <c r="A5035" i="6" s="1"/>
  <c r="A5036" i="6" s="1"/>
  <c r="A5037" i="6" s="1"/>
  <c r="A5038" i="6" s="1"/>
  <c r="A5039" i="6" s="1"/>
  <c r="A5040" i="6" s="1"/>
  <c r="A5041" i="6" s="1"/>
  <c r="A5042" i="6" s="1"/>
  <c r="A5043" i="6" s="1"/>
  <c r="A5044" i="6" s="1"/>
  <c r="A5045" i="6" s="1"/>
  <c r="A5046" i="6" s="1"/>
  <c r="A5047" i="6" s="1"/>
  <c r="A5048" i="6" s="1"/>
  <c r="A5049" i="6" s="1"/>
  <c r="A5050" i="6" s="1"/>
  <c r="A5051" i="6" s="1"/>
  <c r="A5052" i="6" s="1"/>
  <c r="A5053" i="6" s="1"/>
  <c r="A5054" i="6" s="1"/>
  <c r="A5055" i="6" s="1"/>
  <c r="A5056" i="6" s="1"/>
  <c r="A5057" i="6" s="1"/>
  <c r="A5058" i="6" s="1"/>
  <c r="A5059" i="6" s="1"/>
  <c r="A5060" i="6" s="1"/>
  <c r="A5061" i="6" s="1"/>
  <c r="A5062" i="6" s="1"/>
  <c r="A5063" i="6" s="1"/>
  <c r="A5064" i="6" s="1"/>
  <c r="A5065" i="6" s="1"/>
  <c r="A5066" i="6" s="1"/>
  <c r="A5067" i="6" s="1"/>
  <c r="A5068" i="6" s="1"/>
  <c r="A5069" i="6" s="1"/>
  <c r="A5070" i="6" s="1"/>
  <c r="A5071" i="6" s="1"/>
  <c r="A5072" i="6" s="1"/>
  <c r="A5073" i="6" s="1"/>
  <c r="A5074" i="6" s="1"/>
  <c r="A5075" i="6" s="1"/>
  <c r="A5076" i="6" s="1"/>
  <c r="A5077" i="6" s="1"/>
  <c r="A5078" i="6" s="1"/>
  <c r="A5079" i="6" s="1"/>
  <c r="A5080" i="6" s="1"/>
  <c r="A5081" i="6" s="1"/>
  <c r="A5082" i="6" s="1"/>
  <c r="A5083" i="6" s="1"/>
  <c r="A5084" i="6" s="1"/>
  <c r="A5085" i="6" s="1"/>
  <c r="A5086" i="6" s="1"/>
  <c r="A5087" i="6" s="1"/>
  <c r="A5088" i="6" s="1"/>
  <c r="A5089" i="6" s="1"/>
  <c r="A5090" i="6" s="1"/>
  <c r="A5091" i="6" s="1"/>
  <c r="A5092" i="6" s="1"/>
  <c r="A5093" i="6" s="1"/>
  <c r="A5094" i="6" s="1"/>
  <c r="A5095" i="6" s="1"/>
  <c r="A5096" i="6" s="1"/>
  <c r="A5097" i="6" s="1"/>
  <c r="A5098" i="6" s="1"/>
  <c r="A5099" i="6" s="1"/>
  <c r="A5100" i="6" s="1"/>
  <c r="A5101" i="6" s="1"/>
  <c r="A5102" i="6" s="1"/>
  <c r="A5103" i="6" s="1"/>
  <c r="A5104" i="6" s="1"/>
  <c r="A5105" i="6" s="1"/>
  <c r="A5106" i="6" s="1"/>
  <c r="A5107" i="6" s="1"/>
  <c r="A5108" i="6" s="1"/>
  <c r="A5109" i="6" s="1"/>
  <c r="A5110" i="6" s="1"/>
  <c r="A5111" i="6" s="1"/>
  <c r="A5112" i="6" s="1"/>
  <c r="A5113" i="6" s="1"/>
  <c r="A5114" i="6" s="1"/>
  <c r="A5115" i="6" s="1"/>
  <c r="A5116" i="6" s="1"/>
  <c r="A5117" i="6" s="1"/>
  <c r="A5118" i="6" s="1"/>
  <c r="A5119" i="6" s="1"/>
  <c r="A5120" i="6" s="1"/>
  <c r="A5121" i="6" s="1"/>
  <c r="A5122" i="6" s="1"/>
  <c r="A5123" i="6" s="1"/>
  <c r="A5124" i="6" s="1"/>
  <c r="A5125" i="6" s="1"/>
  <c r="A5126" i="6" s="1"/>
  <c r="A5127" i="6" s="1"/>
  <c r="A5128" i="6" s="1"/>
  <c r="A5129" i="6" s="1"/>
  <c r="A5130" i="6" s="1"/>
  <c r="A5131" i="6" s="1"/>
  <c r="A5132" i="6" s="1"/>
  <c r="A5133" i="6" s="1"/>
  <c r="A5134" i="6" s="1"/>
  <c r="A5135" i="6" s="1"/>
  <c r="A5136" i="6" s="1"/>
  <c r="A5137" i="6" s="1"/>
  <c r="A5138" i="6" s="1"/>
  <c r="A5139" i="6" s="1"/>
  <c r="A5140" i="6" s="1"/>
  <c r="A5141" i="6" s="1"/>
  <c r="A5142" i="6" s="1"/>
  <c r="A5143" i="6" s="1"/>
  <c r="A5144" i="6" s="1"/>
  <c r="A5145" i="6" s="1"/>
  <c r="A5146" i="6" s="1"/>
  <c r="A5147" i="6" s="1"/>
  <c r="A5148" i="6" s="1"/>
  <c r="A5149" i="6" s="1"/>
  <c r="A5150" i="6" s="1"/>
  <c r="A5151" i="6" s="1"/>
  <c r="A5152" i="6" s="1"/>
  <c r="A5153" i="6" s="1"/>
  <c r="A5154" i="6" s="1"/>
  <c r="A5155" i="6" s="1"/>
  <c r="A5156" i="6" s="1"/>
  <c r="A5157" i="6" s="1"/>
  <c r="A5158" i="6" s="1"/>
  <c r="A5159" i="6" s="1"/>
  <c r="A5160" i="6" s="1"/>
  <c r="A5161" i="6" s="1"/>
  <c r="A5162" i="6" s="1"/>
  <c r="A5163" i="6" s="1"/>
  <c r="A5164" i="6" s="1"/>
  <c r="A5165" i="6" s="1"/>
  <c r="A5166" i="6" s="1"/>
  <c r="A5167" i="6" s="1"/>
  <c r="A5168" i="6" s="1"/>
  <c r="A5169" i="6" s="1"/>
  <c r="A5170" i="6" s="1"/>
  <c r="A5171" i="6" s="1"/>
  <c r="A5172" i="6" s="1"/>
  <c r="A5173" i="6" s="1"/>
  <c r="A5174" i="6" s="1"/>
  <c r="A5175" i="6" s="1"/>
  <c r="A5176" i="6" s="1"/>
  <c r="A5177" i="6" s="1"/>
  <c r="A5178" i="6" s="1"/>
  <c r="A5179" i="6" s="1"/>
  <c r="A5180" i="6" s="1"/>
  <c r="A5181" i="6" s="1"/>
  <c r="A5182" i="6" s="1"/>
  <c r="A5183" i="6" s="1"/>
  <c r="A5184" i="6" s="1"/>
  <c r="A5185" i="6" s="1"/>
  <c r="A5186" i="6" s="1"/>
  <c r="A5187" i="6" s="1"/>
  <c r="A5188" i="6" s="1"/>
  <c r="A5189" i="6" s="1"/>
  <c r="A5190" i="6" s="1"/>
  <c r="A5191" i="6" s="1"/>
  <c r="A5192" i="6" s="1"/>
  <c r="A5193" i="6" s="1"/>
  <c r="A5194" i="6" s="1"/>
  <c r="A5195" i="6" s="1"/>
  <c r="A5196" i="6" s="1"/>
  <c r="A5197" i="6" s="1"/>
  <c r="A5198" i="6" s="1"/>
  <c r="A5199" i="6" s="1"/>
  <c r="A5200" i="6" s="1"/>
  <c r="A5201" i="6" s="1"/>
  <c r="A5202" i="6" s="1"/>
  <c r="A5203" i="6" s="1"/>
  <c r="A5204" i="6" s="1"/>
  <c r="A5205" i="6" s="1"/>
  <c r="A5206" i="6" s="1"/>
  <c r="A5207" i="6" s="1"/>
  <c r="A5208" i="6" s="1"/>
  <c r="A5209" i="6" s="1"/>
  <c r="A5210" i="6" s="1"/>
  <c r="A5211" i="6" s="1"/>
  <c r="A5212" i="6" s="1"/>
  <c r="A5213" i="6" s="1"/>
  <c r="A5214" i="6" s="1"/>
  <c r="A5215" i="6" s="1"/>
  <c r="A5216" i="6" s="1"/>
  <c r="A5217" i="6" s="1"/>
  <c r="A5218" i="6" s="1"/>
  <c r="A5219" i="6" s="1"/>
  <c r="A5220" i="6" s="1"/>
  <c r="A5221" i="6" s="1"/>
  <c r="A5222" i="6" s="1"/>
  <c r="A5223" i="6" s="1"/>
  <c r="A5224" i="6" s="1"/>
  <c r="A5225" i="6" s="1"/>
  <c r="A5226" i="6" s="1"/>
  <c r="A5227" i="6" s="1"/>
  <c r="A5228" i="6" s="1"/>
  <c r="A5229" i="6" s="1"/>
  <c r="A5230" i="6" s="1"/>
  <c r="A5231" i="6" s="1"/>
  <c r="A5232" i="6" s="1"/>
  <c r="A5233" i="6" s="1"/>
  <c r="A5234" i="6" s="1"/>
  <c r="A5235" i="6" s="1"/>
  <c r="A5236" i="6" s="1"/>
  <c r="A5237" i="6" s="1"/>
  <c r="A5238" i="6" s="1"/>
  <c r="A5239" i="6" s="1"/>
  <c r="A5240" i="6" s="1"/>
  <c r="A5241" i="6" s="1"/>
  <c r="A5242" i="6" s="1"/>
  <c r="A5243" i="6" s="1"/>
  <c r="A5244" i="6" s="1"/>
  <c r="A5245" i="6" s="1"/>
  <c r="A5246" i="6" s="1"/>
  <c r="A5247" i="6" s="1"/>
  <c r="A5248" i="6" s="1"/>
  <c r="A5249" i="6" s="1"/>
  <c r="A5250" i="6" s="1"/>
  <c r="A5251" i="6" s="1"/>
  <c r="A5252" i="6" s="1"/>
  <c r="A5253" i="6" s="1"/>
  <c r="A5254" i="6" s="1"/>
  <c r="A5255" i="6" s="1"/>
  <c r="A5256" i="6" s="1"/>
  <c r="A5257" i="6" s="1"/>
  <c r="A5258" i="6" s="1"/>
  <c r="A5259" i="6" s="1"/>
  <c r="A5260" i="6" s="1"/>
  <c r="A5261" i="6" s="1"/>
  <c r="A5262" i="6" s="1"/>
  <c r="A5263" i="6" s="1"/>
  <c r="A5264" i="6" s="1"/>
  <c r="A5265" i="6" s="1"/>
  <c r="A5266" i="6" s="1"/>
  <c r="A5267" i="6" s="1"/>
  <c r="A5268" i="6" s="1"/>
  <c r="A5269" i="6" s="1"/>
  <c r="A5270" i="6" s="1"/>
  <c r="A5271" i="6" s="1"/>
  <c r="A5272" i="6" s="1"/>
  <c r="A5273" i="6" s="1"/>
  <c r="A5274" i="6" s="1"/>
  <c r="A5275" i="6" s="1"/>
  <c r="A5276" i="6" s="1"/>
  <c r="A5277" i="6" s="1"/>
  <c r="A5278" i="6" s="1"/>
  <c r="A5279" i="6" s="1"/>
  <c r="A5280" i="6" s="1"/>
  <c r="A5281" i="6" s="1"/>
  <c r="A5282" i="6" s="1"/>
  <c r="A5283" i="6" s="1"/>
  <c r="A5284" i="6" s="1"/>
  <c r="A5285" i="6" s="1"/>
  <c r="A5286" i="6" s="1"/>
  <c r="A5287" i="6" s="1"/>
  <c r="A5288" i="6" s="1"/>
  <c r="A5289" i="6" s="1"/>
  <c r="A5290" i="6" s="1"/>
  <c r="A5291" i="6" s="1"/>
  <c r="A5292" i="6" s="1"/>
  <c r="A5293" i="6" s="1"/>
  <c r="A5294" i="6" s="1"/>
  <c r="A5295" i="6" s="1"/>
  <c r="A5296" i="6" s="1"/>
  <c r="A5297" i="6" s="1"/>
  <c r="A5298" i="6" s="1"/>
  <c r="A5299" i="6" s="1"/>
  <c r="A5300" i="6" s="1"/>
  <c r="A5301" i="6" s="1"/>
  <c r="A5302" i="6" s="1"/>
  <c r="A5303" i="6" s="1"/>
  <c r="A5304" i="6" s="1"/>
  <c r="A5305" i="6" s="1"/>
  <c r="A5306" i="6" s="1"/>
  <c r="A5307" i="6" s="1"/>
  <c r="A5308" i="6" s="1"/>
  <c r="A5309" i="6" s="1"/>
  <c r="A5310" i="6" s="1"/>
  <c r="A5311" i="6" s="1"/>
  <c r="A5312" i="6" s="1"/>
  <c r="A5313" i="6" s="1"/>
  <c r="A5314" i="6" s="1"/>
  <c r="A5315" i="6" s="1"/>
  <c r="A5316" i="6" s="1"/>
  <c r="A5317" i="6" s="1"/>
  <c r="A5318" i="6" s="1"/>
  <c r="A5319" i="6" s="1"/>
  <c r="A5320" i="6" s="1"/>
  <c r="A5321" i="6" s="1"/>
  <c r="A5322" i="6" s="1"/>
  <c r="A5323" i="6" s="1"/>
  <c r="A5324" i="6" s="1"/>
  <c r="A5325" i="6" s="1"/>
  <c r="A5326" i="6" s="1"/>
  <c r="A5327" i="6" s="1"/>
  <c r="A5328" i="6" s="1"/>
  <c r="A5329" i="6" s="1"/>
  <c r="A5330" i="6" s="1"/>
  <c r="A5331" i="6" s="1"/>
  <c r="A5332" i="6" s="1"/>
  <c r="A5333" i="6" s="1"/>
  <c r="A5334" i="6" s="1"/>
  <c r="A5335" i="6" s="1"/>
  <c r="A5336" i="6" s="1"/>
  <c r="A5337" i="6" s="1"/>
  <c r="A5338" i="6" s="1"/>
  <c r="A5339" i="6" s="1"/>
  <c r="A5340" i="6" s="1"/>
  <c r="A5341" i="6" s="1"/>
  <c r="A5342" i="6" s="1"/>
  <c r="A5343" i="6" s="1"/>
  <c r="A5344" i="6" s="1"/>
  <c r="A5345" i="6" s="1"/>
  <c r="A5346" i="6" s="1"/>
  <c r="A5347" i="6" s="1"/>
  <c r="A5348" i="6" s="1"/>
  <c r="A5349" i="6" s="1"/>
  <c r="A5350" i="6" s="1"/>
  <c r="A5351" i="6" s="1"/>
  <c r="A5352" i="6" s="1"/>
  <c r="A5353" i="6" s="1"/>
  <c r="A5354" i="6" s="1"/>
  <c r="A5355" i="6" s="1"/>
  <c r="A5356" i="6" s="1"/>
  <c r="A5357" i="6" s="1"/>
  <c r="A5358" i="6" s="1"/>
  <c r="A5359" i="6" s="1"/>
  <c r="A5360" i="6" s="1"/>
  <c r="A5361" i="6" s="1"/>
  <c r="A5362" i="6" s="1"/>
  <c r="A5363" i="6" s="1"/>
  <c r="A5364" i="6" s="1"/>
  <c r="A5365" i="6" s="1"/>
  <c r="A5366" i="6" s="1"/>
  <c r="A5367" i="6" s="1"/>
  <c r="A5368" i="6" s="1"/>
  <c r="A5369" i="6" s="1"/>
  <c r="A5370" i="6" s="1"/>
  <c r="A5371" i="6" s="1"/>
  <c r="A5372" i="6" s="1"/>
  <c r="A5373" i="6" s="1"/>
  <c r="A5374" i="6" s="1"/>
  <c r="A5375" i="6" s="1"/>
  <c r="A5376" i="6" s="1"/>
  <c r="A5377" i="6" s="1"/>
  <c r="A5378" i="6" s="1"/>
  <c r="A5379" i="6" s="1"/>
  <c r="A5380" i="6" s="1"/>
  <c r="A5381" i="6" s="1"/>
  <c r="A5382" i="6" s="1"/>
  <c r="A5383" i="6" s="1"/>
  <c r="A5384" i="6" s="1"/>
  <c r="A5385" i="6" s="1"/>
  <c r="A5386" i="6" s="1"/>
  <c r="A5387" i="6" s="1"/>
  <c r="A5388" i="6" s="1"/>
  <c r="A5389" i="6" s="1"/>
  <c r="A5390" i="6" s="1"/>
  <c r="A5391" i="6" s="1"/>
  <c r="A5392" i="6" s="1"/>
  <c r="A5393" i="6" s="1"/>
  <c r="A5394" i="6" s="1"/>
  <c r="A5395" i="6" s="1"/>
  <c r="A5396" i="6" s="1"/>
  <c r="A5397" i="6" s="1"/>
  <c r="A5398" i="6" s="1"/>
  <c r="A5399" i="6" s="1"/>
  <c r="A5400" i="6" s="1"/>
  <c r="A5401" i="6" s="1"/>
  <c r="A5402" i="6" s="1"/>
  <c r="A5403" i="6" s="1"/>
  <c r="A5404" i="6" s="1"/>
  <c r="A5405" i="6" s="1"/>
  <c r="A5406" i="6" s="1"/>
  <c r="A5407" i="6" s="1"/>
  <c r="A5408" i="6" s="1"/>
  <c r="A5409" i="6" s="1"/>
  <c r="A5410" i="6" s="1"/>
  <c r="A5411" i="6" s="1"/>
  <c r="A5412" i="6" s="1"/>
  <c r="A5413" i="6" s="1"/>
  <c r="A5414" i="6" s="1"/>
  <c r="A5415" i="6" s="1"/>
  <c r="A5416" i="6" s="1"/>
  <c r="A5417" i="6" s="1"/>
  <c r="A5418" i="6" s="1"/>
  <c r="A5419" i="6" s="1"/>
  <c r="A5420" i="6" s="1"/>
  <c r="A5421" i="6" s="1"/>
  <c r="A5422" i="6" s="1"/>
  <c r="A5423" i="6" s="1"/>
  <c r="A5424" i="6" s="1"/>
  <c r="A5425" i="6" s="1"/>
  <c r="A5426" i="6" s="1"/>
  <c r="A5427" i="6" s="1"/>
  <c r="A5428" i="6" s="1"/>
  <c r="A5429" i="6" s="1"/>
  <c r="A5430" i="6" s="1"/>
  <c r="A5431" i="6" s="1"/>
  <c r="A5432" i="6" s="1"/>
  <c r="A5433" i="6" s="1"/>
  <c r="A5434" i="6" s="1"/>
  <c r="A5435" i="6" s="1"/>
  <c r="A5436" i="6" s="1"/>
  <c r="A5437" i="6" s="1"/>
  <c r="A5438" i="6" s="1"/>
  <c r="A5439" i="6" s="1"/>
  <c r="A5440" i="6" s="1"/>
  <c r="A5441" i="6" s="1"/>
  <c r="A5442" i="6" s="1"/>
  <c r="A5443" i="6" s="1"/>
  <c r="A5444" i="6" s="1"/>
  <c r="A5445" i="6" s="1"/>
  <c r="A5446" i="6" s="1"/>
  <c r="A5447" i="6" s="1"/>
  <c r="A5448" i="6" s="1"/>
  <c r="A5449" i="6" s="1"/>
  <c r="A5450" i="6" s="1"/>
  <c r="A5451" i="6" s="1"/>
  <c r="A5452" i="6" s="1"/>
  <c r="A5453" i="6" s="1"/>
  <c r="A5454" i="6" s="1"/>
  <c r="A5455" i="6" s="1"/>
  <c r="A5456" i="6" s="1"/>
  <c r="A5457" i="6" s="1"/>
  <c r="A5458" i="6" s="1"/>
  <c r="A5459" i="6" s="1"/>
  <c r="A5460" i="6" s="1"/>
  <c r="A5461" i="6" s="1"/>
  <c r="A5462" i="6" s="1"/>
  <c r="A5463" i="6" s="1"/>
  <c r="A5464" i="6" s="1"/>
  <c r="A5465" i="6" s="1"/>
  <c r="A5466" i="6" s="1"/>
  <c r="A5467" i="6" s="1"/>
  <c r="A5468" i="6" s="1"/>
  <c r="A5469" i="6" s="1"/>
  <c r="A5470" i="6" s="1"/>
  <c r="A5471" i="6" s="1"/>
  <c r="A5472" i="6" s="1"/>
  <c r="A5473" i="6" s="1"/>
  <c r="A5474" i="6" s="1"/>
  <c r="A5475" i="6" s="1"/>
  <c r="A5476" i="6" s="1"/>
  <c r="A5477" i="6" s="1"/>
  <c r="A5478" i="6" s="1"/>
  <c r="A5479" i="6" s="1"/>
  <c r="A5480" i="6" s="1"/>
  <c r="A5481" i="6" s="1"/>
  <c r="A5482" i="6" s="1"/>
  <c r="A5483" i="6" s="1"/>
  <c r="A5484" i="6" s="1"/>
  <c r="A5485" i="6" s="1"/>
  <c r="A5486" i="6" s="1"/>
  <c r="A5487" i="6" s="1"/>
  <c r="A5488" i="6" s="1"/>
  <c r="A5489" i="6" s="1"/>
  <c r="A5490" i="6" s="1"/>
  <c r="A5491" i="6" s="1"/>
  <c r="A5492" i="6" s="1"/>
  <c r="A5493" i="6" s="1"/>
  <c r="A5494" i="6" s="1"/>
  <c r="A5495" i="6" s="1"/>
  <c r="A5496" i="6" s="1"/>
  <c r="A5497" i="6" s="1"/>
  <c r="A5498" i="6" s="1"/>
  <c r="A5499" i="6" s="1"/>
  <c r="A5500" i="6" s="1"/>
  <c r="A5501" i="6" s="1"/>
  <c r="A5502" i="6" s="1"/>
  <c r="A5503" i="6" s="1"/>
  <c r="A5504" i="6" s="1"/>
  <c r="A5505" i="6" s="1"/>
  <c r="A5506" i="6" s="1"/>
  <c r="A5507" i="6" s="1"/>
  <c r="A5508" i="6" s="1"/>
  <c r="A5509" i="6" s="1"/>
  <c r="A5510" i="6" s="1"/>
  <c r="A5511" i="6" s="1"/>
  <c r="A5512" i="6" s="1"/>
  <c r="A5513" i="6" s="1"/>
  <c r="A5514" i="6" s="1"/>
  <c r="A5515" i="6" s="1"/>
  <c r="A5516" i="6" s="1"/>
  <c r="A5517" i="6" s="1"/>
  <c r="A5518" i="6" s="1"/>
  <c r="A5519" i="6" s="1"/>
  <c r="A5520" i="6" s="1"/>
  <c r="A5521" i="6" s="1"/>
  <c r="A5522" i="6" s="1"/>
  <c r="A5523" i="6" s="1"/>
  <c r="A5524" i="6" s="1"/>
  <c r="A5525" i="6" s="1"/>
  <c r="A5526" i="6" s="1"/>
  <c r="A5527" i="6" s="1"/>
  <c r="A5528" i="6" s="1"/>
  <c r="A5529" i="6" s="1"/>
  <c r="A5530" i="6" s="1"/>
  <c r="A5531" i="6" s="1"/>
  <c r="A5532" i="6" s="1"/>
  <c r="A5533" i="6" s="1"/>
  <c r="A5534" i="6" s="1"/>
  <c r="A5535" i="6" s="1"/>
  <c r="A5536" i="6" s="1"/>
  <c r="A5537" i="6" s="1"/>
  <c r="A5538" i="6" s="1"/>
  <c r="A5539" i="6" s="1"/>
  <c r="A5540" i="6" s="1"/>
  <c r="A5541" i="6" s="1"/>
  <c r="A5542" i="6" s="1"/>
  <c r="A5543" i="6" s="1"/>
  <c r="A5544" i="6" s="1"/>
  <c r="A5545" i="6" s="1"/>
  <c r="A5546" i="6" s="1"/>
  <c r="A5547" i="6" s="1"/>
  <c r="A5548" i="6" s="1"/>
  <c r="A5549" i="6" s="1"/>
  <c r="A5550" i="6" s="1"/>
  <c r="A5551" i="6" s="1"/>
  <c r="A5552" i="6" s="1"/>
  <c r="A5553" i="6" s="1"/>
  <c r="A5554" i="6" s="1"/>
  <c r="A5555" i="6" s="1"/>
  <c r="A5556" i="6" s="1"/>
  <c r="A5557" i="6" s="1"/>
  <c r="A5558" i="6" s="1"/>
  <c r="A5559" i="6" s="1"/>
  <c r="A5560" i="6" s="1"/>
  <c r="A5561" i="6" s="1"/>
  <c r="A5562" i="6" s="1"/>
  <c r="A5563" i="6" s="1"/>
  <c r="A5564" i="6" s="1"/>
  <c r="A5565" i="6" s="1"/>
  <c r="A5566" i="6" s="1"/>
  <c r="A5567" i="6" s="1"/>
  <c r="A5568" i="6" s="1"/>
  <c r="A5569" i="6" s="1"/>
  <c r="A5570" i="6" s="1"/>
  <c r="A5571" i="6" s="1"/>
  <c r="A5572" i="6" s="1"/>
  <c r="A5573" i="6" s="1"/>
  <c r="A5574" i="6" s="1"/>
  <c r="A5575" i="6" s="1"/>
  <c r="A5576" i="6" s="1"/>
  <c r="A5577" i="6" s="1"/>
  <c r="A5578" i="6" s="1"/>
  <c r="A5579" i="6" s="1"/>
  <c r="A5580" i="6" s="1"/>
  <c r="A5581" i="6" s="1"/>
  <c r="A5582" i="6" s="1"/>
  <c r="A5583" i="6" s="1"/>
  <c r="A5584" i="6" s="1"/>
  <c r="A5585" i="6" s="1"/>
  <c r="A5586" i="6" s="1"/>
  <c r="A5587" i="6" s="1"/>
  <c r="A5588" i="6" s="1"/>
  <c r="A5589" i="6" s="1"/>
  <c r="A5590" i="6" s="1"/>
  <c r="A5591" i="6" s="1"/>
  <c r="A5592" i="6" s="1"/>
  <c r="A5593" i="6" s="1"/>
  <c r="A5594" i="6" s="1"/>
  <c r="A5595" i="6" s="1"/>
  <c r="A5596" i="6" s="1"/>
  <c r="A5597" i="6" s="1"/>
  <c r="A5598" i="6" s="1"/>
  <c r="A5599" i="6" s="1"/>
  <c r="A5600" i="6" s="1"/>
  <c r="A5601" i="6" s="1"/>
  <c r="A5602" i="6" s="1"/>
  <c r="A5603" i="6" s="1"/>
  <c r="A5604" i="6" s="1"/>
  <c r="A5605" i="6" s="1"/>
  <c r="A5606" i="6" s="1"/>
  <c r="A5607" i="6" s="1"/>
  <c r="A5608" i="6" s="1"/>
  <c r="A5609" i="6" s="1"/>
  <c r="A5610" i="6" s="1"/>
  <c r="A5611" i="6" s="1"/>
  <c r="A5612" i="6" s="1"/>
  <c r="A5613" i="6" s="1"/>
  <c r="A5614" i="6" s="1"/>
  <c r="A5615" i="6" s="1"/>
  <c r="A5616" i="6" s="1"/>
  <c r="A5617" i="6" s="1"/>
  <c r="A5618" i="6" s="1"/>
  <c r="A5619" i="6" s="1"/>
  <c r="A5620" i="6" s="1"/>
  <c r="A5621" i="6" s="1"/>
  <c r="A5622" i="6" s="1"/>
  <c r="A5623" i="6" s="1"/>
  <c r="A5624" i="6" s="1"/>
  <c r="A5625" i="6" s="1"/>
  <c r="A5626" i="6" s="1"/>
  <c r="A5627" i="6" s="1"/>
  <c r="A5628" i="6" s="1"/>
  <c r="A5629" i="6" s="1"/>
  <c r="A5630" i="6" s="1"/>
  <c r="A5631" i="6" s="1"/>
  <c r="A5632" i="6" s="1"/>
  <c r="A5633" i="6" s="1"/>
  <c r="A5634" i="6" s="1"/>
  <c r="A5635" i="6" s="1"/>
  <c r="A5636" i="6" s="1"/>
  <c r="A5637" i="6" s="1"/>
  <c r="A5638" i="6" s="1"/>
  <c r="A5639" i="6" s="1"/>
  <c r="A5640" i="6" s="1"/>
  <c r="A5641" i="6" s="1"/>
  <c r="A5642" i="6" s="1"/>
  <c r="A5643" i="6" s="1"/>
  <c r="A5644" i="6" s="1"/>
  <c r="A5645" i="6" s="1"/>
  <c r="A5646" i="6" s="1"/>
  <c r="A5647" i="6" s="1"/>
  <c r="A5648" i="6" s="1"/>
  <c r="A5649" i="6" s="1"/>
  <c r="A5650" i="6" s="1"/>
  <c r="A5651" i="6" s="1"/>
  <c r="A5652" i="6" s="1"/>
  <c r="A5653" i="6" s="1"/>
  <c r="A5654" i="6" s="1"/>
  <c r="A5655" i="6" s="1"/>
  <c r="A5656" i="6" s="1"/>
  <c r="A5657" i="6" s="1"/>
  <c r="A5658" i="6" s="1"/>
  <c r="A5659" i="6" s="1"/>
  <c r="A5660" i="6" s="1"/>
  <c r="A5661" i="6" s="1"/>
  <c r="A5662" i="6" s="1"/>
  <c r="A5663" i="6" s="1"/>
  <c r="A5664" i="6" s="1"/>
  <c r="A5665" i="6" s="1"/>
  <c r="A5666" i="6" s="1"/>
  <c r="A5667" i="6" s="1"/>
  <c r="A5668" i="6" s="1"/>
  <c r="A5669" i="6" s="1"/>
  <c r="A5670" i="6" s="1"/>
  <c r="A5671" i="6" s="1"/>
  <c r="A5672" i="6" s="1"/>
  <c r="A5673" i="6" s="1"/>
  <c r="A5674" i="6" s="1"/>
  <c r="A5675" i="6" s="1"/>
  <c r="A5676" i="6" s="1"/>
  <c r="A5677" i="6" s="1"/>
  <c r="A5678" i="6" s="1"/>
  <c r="A5679" i="6" s="1"/>
  <c r="A5680" i="6" s="1"/>
  <c r="A5681" i="6" s="1"/>
  <c r="A5682" i="6" s="1"/>
  <c r="A5683" i="6" s="1"/>
  <c r="A5684" i="6" s="1"/>
  <c r="A5685" i="6" s="1"/>
  <c r="A5686" i="6" s="1"/>
  <c r="A5687" i="6" s="1"/>
  <c r="A5688" i="6" s="1"/>
  <c r="A5689" i="6" s="1"/>
  <c r="A5690" i="6" s="1"/>
  <c r="A5691" i="6" s="1"/>
  <c r="A5692" i="6" s="1"/>
  <c r="A5693" i="6" s="1"/>
  <c r="A5694" i="6" s="1"/>
  <c r="A5695" i="6" s="1"/>
  <c r="A5696" i="6" s="1"/>
  <c r="A5697" i="6" s="1"/>
  <c r="A5698" i="6" s="1"/>
  <c r="A5699" i="6" s="1"/>
  <c r="A5700" i="6" s="1"/>
  <c r="A5701" i="6" s="1"/>
  <c r="A5702" i="6" s="1"/>
  <c r="A5703" i="6" s="1"/>
  <c r="A5704" i="6" s="1"/>
  <c r="A5705" i="6" s="1"/>
  <c r="A5706" i="6" s="1"/>
  <c r="A5707" i="6" s="1"/>
  <c r="A5708" i="6" s="1"/>
  <c r="A5709" i="6" s="1"/>
  <c r="A5710" i="6" s="1"/>
  <c r="A5711" i="6" s="1"/>
  <c r="A5712" i="6" s="1"/>
  <c r="A5713" i="6" s="1"/>
  <c r="A5714" i="6" s="1"/>
  <c r="A5715" i="6" s="1"/>
  <c r="A5716" i="6" s="1"/>
  <c r="A5717" i="6" s="1"/>
  <c r="A5718" i="6" s="1"/>
  <c r="A5719" i="6" s="1"/>
  <c r="A5720" i="6" s="1"/>
  <c r="A5721" i="6" s="1"/>
  <c r="A5722" i="6" s="1"/>
  <c r="A5723" i="6" s="1"/>
  <c r="A5724" i="6" s="1"/>
  <c r="A5725" i="6" s="1"/>
  <c r="A5726" i="6" s="1"/>
  <c r="A5727" i="6" s="1"/>
  <c r="A5728" i="6" s="1"/>
  <c r="A5729" i="6" s="1"/>
  <c r="A5730" i="6" s="1"/>
  <c r="A5731" i="6" s="1"/>
  <c r="A5732" i="6" s="1"/>
  <c r="A5733" i="6" s="1"/>
  <c r="A5734" i="6" s="1"/>
  <c r="A5735" i="6" s="1"/>
  <c r="A5736" i="6" s="1"/>
  <c r="A5737" i="6" s="1"/>
  <c r="A5738" i="6" s="1"/>
  <c r="A5739" i="6" s="1"/>
  <c r="A5740" i="6" s="1"/>
  <c r="A5741" i="6" s="1"/>
  <c r="A5742" i="6" s="1"/>
  <c r="A5743" i="6" s="1"/>
  <c r="A5744" i="6" s="1"/>
  <c r="A5745" i="6" s="1"/>
  <c r="A5746" i="6" s="1"/>
  <c r="A5747" i="6" s="1"/>
  <c r="A5748" i="6" s="1"/>
  <c r="A5749" i="6" s="1"/>
  <c r="A5750" i="6" s="1"/>
  <c r="A5751" i="6" s="1"/>
  <c r="A5752" i="6" s="1"/>
  <c r="A5753" i="6" s="1"/>
  <c r="A5754" i="6" s="1"/>
  <c r="A5755" i="6" s="1"/>
  <c r="A5756" i="6" s="1"/>
  <c r="A5757" i="6" s="1"/>
  <c r="A5758" i="6" s="1"/>
  <c r="A5759" i="6" s="1"/>
  <c r="A5760" i="6" s="1"/>
  <c r="A5761" i="6" s="1"/>
  <c r="A5762" i="6" s="1"/>
  <c r="A5763" i="6" s="1"/>
  <c r="A5764" i="6" s="1"/>
  <c r="A5765" i="6" s="1"/>
  <c r="A5766" i="6" s="1"/>
  <c r="A5767" i="6" s="1"/>
  <c r="A5768" i="6" s="1"/>
  <c r="A5769" i="6" s="1"/>
  <c r="A5770" i="6" s="1"/>
  <c r="A5771" i="6" s="1"/>
  <c r="A5772" i="6" s="1"/>
  <c r="A5773" i="6" s="1"/>
  <c r="A5774" i="6" s="1"/>
  <c r="A5775" i="6" s="1"/>
  <c r="A5776" i="6" s="1"/>
  <c r="A5777" i="6" s="1"/>
  <c r="A5778" i="6" s="1"/>
  <c r="A5779" i="6" s="1"/>
  <c r="A5780" i="6" s="1"/>
  <c r="A5781" i="6" s="1"/>
  <c r="A5782" i="6" s="1"/>
  <c r="A5783" i="6" s="1"/>
  <c r="A5784" i="6" s="1"/>
  <c r="A5785" i="6" s="1"/>
  <c r="A5786" i="6" s="1"/>
  <c r="A5787" i="6" s="1"/>
  <c r="A5788" i="6" s="1"/>
  <c r="A5789" i="6" s="1"/>
  <c r="A5790" i="6" s="1"/>
  <c r="A5791" i="6" s="1"/>
  <c r="A5792" i="6" s="1"/>
  <c r="A5793" i="6" s="1"/>
  <c r="A5794" i="6" s="1"/>
  <c r="A5795" i="6" s="1"/>
  <c r="A5796" i="6" s="1"/>
  <c r="A5797" i="6" s="1"/>
  <c r="A5798" i="6" s="1"/>
  <c r="A5799" i="6" s="1"/>
  <c r="A5800" i="6" s="1"/>
  <c r="A5801" i="6" s="1"/>
  <c r="A5802" i="6" s="1"/>
  <c r="A5803" i="6" s="1"/>
  <c r="A5804" i="6" s="1"/>
  <c r="A5805" i="6" s="1"/>
  <c r="A5806" i="6" s="1"/>
  <c r="A5807" i="6" s="1"/>
  <c r="A5808" i="6" s="1"/>
  <c r="A5809" i="6" s="1"/>
  <c r="A5810" i="6" s="1"/>
  <c r="A5811" i="6" s="1"/>
  <c r="A5812" i="6" s="1"/>
  <c r="A5813" i="6" s="1"/>
  <c r="A5814" i="6" s="1"/>
  <c r="A5815" i="6" s="1"/>
  <c r="A5816" i="6" s="1"/>
  <c r="A5817" i="6" s="1"/>
  <c r="A5818" i="6" s="1"/>
  <c r="A5819" i="6" s="1"/>
  <c r="A5820" i="6" s="1"/>
  <c r="A5821" i="6" s="1"/>
  <c r="A5822" i="6" s="1"/>
  <c r="A5823" i="6" s="1"/>
  <c r="A5824" i="6" s="1"/>
  <c r="A5825" i="6" s="1"/>
  <c r="A5826" i="6" s="1"/>
  <c r="A5827" i="6" s="1"/>
  <c r="A5828" i="6" s="1"/>
  <c r="A5829" i="6" s="1"/>
  <c r="A5830" i="6" s="1"/>
  <c r="A5831" i="6" s="1"/>
  <c r="A5832" i="6" s="1"/>
  <c r="A5833" i="6" s="1"/>
  <c r="A5834" i="6" s="1"/>
  <c r="A5835" i="6" s="1"/>
  <c r="A5836" i="6" s="1"/>
  <c r="A5837" i="6" s="1"/>
  <c r="A5838" i="6" s="1"/>
  <c r="A5839" i="6" s="1"/>
  <c r="A5840" i="6" s="1"/>
  <c r="A5841" i="6" s="1"/>
  <c r="A5842" i="6" s="1"/>
  <c r="A5843" i="6" s="1"/>
  <c r="A5844" i="6" s="1"/>
  <c r="A5845" i="6" s="1"/>
  <c r="A5846" i="6" s="1"/>
  <c r="A5847" i="6" s="1"/>
  <c r="A5848" i="6" s="1"/>
  <c r="A5849" i="6" s="1"/>
  <c r="A5850" i="6" s="1"/>
  <c r="A5851" i="6" s="1"/>
  <c r="A5852" i="6" s="1"/>
  <c r="A5853" i="6" s="1"/>
  <c r="A5854" i="6" s="1"/>
  <c r="A5855" i="6" s="1"/>
  <c r="A5856" i="6" s="1"/>
  <c r="A5857" i="6" s="1"/>
  <c r="A5858" i="6" s="1"/>
  <c r="A5859" i="6" s="1"/>
  <c r="A5860" i="6" s="1"/>
  <c r="A5861" i="6" s="1"/>
  <c r="A5862" i="6" s="1"/>
  <c r="A5863" i="6" s="1"/>
  <c r="A5864" i="6" s="1"/>
  <c r="A5865" i="6" s="1"/>
  <c r="A5866" i="6" s="1"/>
  <c r="A5867" i="6" s="1"/>
  <c r="A5868" i="6" s="1"/>
  <c r="A5869" i="6" s="1"/>
  <c r="A5870" i="6" s="1"/>
  <c r="A5871" i="6" s="1"/>
  <c r="A5872" i="6" s="1"/>
  <c r="A5873" i="6" s="1"/>
  <c r="A5874" i="6" s="1"/>
  <c r="A5875" i="6" s="1"/>
  <c r="A5876" i="6" s="1"/>
  <c r="A5877" i="6" s="1"/>
  <c r="A5878" i="6" s="1"/>
  <c r="A5879" i="6" s="1"/>
  <c r="A5880" i="6" s="1"/>
  <c r="A5881" i="6" s="1"/>
  <c r="A5882" i="6" s="1"/>
  <c r="A5883" i="6" s="1"/>
  <c r="A5884" i="6" s="1"/>
  <c r="A5885" i="6" s="1"/>
  <c r="A5886" i="6" s="1"/>
  <c r="A5887" i="6" s="1"/>
  <c r="A5888" i="6" s="1"/>
  <c r="A5889" i="6" s="1"/>
  <c r="A5890" i="6" s="1"/>
  <c r="A5891" i="6" s="1"/>
  <c r="A5892" i="6" s="1"/>
  <c r="A5893" i="6" s="1"/>
  <c r="A5894" i="6" s="1"/>
  <c r="A5895" i="6" s="1"/>
  <c r="A5896" i="6" s="1"/>
  <c r="A5897" i="6" s="1"/>
  <c r="A5898" i="6" s="1"/>
  <c r="A5899" i="6" s="1"/>
  <c r="A5900" i="6" s="1"/>
  <c r="A5901" i="6" s="1"/>
  <c r="A5902" i="6" s="1"/>
  <c r="A5903" i="6" s="1"/>
  <c r="A5904" i="6" s="1"/>
  <c r="A5905" i="6" s="1"/>
  <c r="A5906" i="6" s="1"/>
  <c r="A5907" i="6" s="1"/>
  <c r="A5908" i="6" s="1"/>
  <c r="A5909" i="6" s="1"/>
  <c r="A5910" i="6" s="1"/>
  <c r="A5911" i="6" s="1"/>
  <c r="A5912" i="6" s="1"/>
  <c r="A5913" i="6" s="1"/>
  <c r="A5914" i="6" s="1"/>
  <c r="A5915" i="6" s="1"/>
  <c r="A5916" i="6" s="1"/>
  <c r="A5917" i="6" s="1"/>
  <c r="A5918" i="6" s="1"/>
  <c r="A5919" i="6" s="1"/>
  <c r="A5920" i="6" s="1"/>
  <c r="A5921" i="6" s="1"/>
  <c r="A5922" i="6" s="1"/>
  <c r="A5923" i="6" s="1"/>
  <c r="A5924" i="6" s="1"/>
  <c r="A5925" i="6" s="1"/>
  <c r="A5926" i="6" s="1"/>
  <c r="A5927" i="6" s="1"/>
  <c r="A5928" i="6" s="1"/>
  <c r="A5929" i="6" s="1"/>
  <c r="A5930" i="6" s="1"/>
  <c r="A5931" i="6" s="1"/>
  <c r="A5932" i="6" s="1"/>
  <c r="A5933" i="6" s="1"/>
  <c r="A5934" i="6" s="1"/>
  <c r="A5935" i="6" s="1"/>
  <c r="A5936" i="6" s="1"/>
  <c r="A5937" i="6" s="1"/>
  <c r="A5938" i="6" s="1"/>
  <c r="A5939" i="6" s="1"/>
  <c r="A5940" i="6" s="1"/>
  <c r="A5941" i="6" s="1"/>
  <c r="A5942" i="6" s="1"/>
  <c r="A5943" i="6" s="1"/>
  <c r="A5944" i="6" s="1"/>
  <c r="A5945" i="6" s="1"/>
  <c r="A5946" i="6" s="1"/>
  <c r="A5947" i="6" s="1"/>
  <c r="A5948" i="6" s="1"/>
  <c r="A5949" i="6" s="1"/>
  <c r="A5950" i="6" s="1"/>
  <c r="A5951" i="6" s="1"/>
  <c r="A5952" i="6" s="1"/>
  <c r="A5953" i="6" s="1"/>
  <c r="A5954" i="6" s="1"/>
  <c r="A5955" i="6" s="1"/>
  <c r="A5956" i="6" s="1"/>
  <c r="A5957" i="6" s="1"/>
  <c r="A5958" i="6" s="1"/>
  <c r="A5959" i="6" s="1"/>
  <c r="A5960" i="6" s="1"/>
  <c r="A5961" i="6" s="1"/>
  <c r="A5962" i="6" s="1"/>
  <c r="A5963" i="6" s="1"/>
  <c r="A5964" i="6" s="1"/>
  <c r="A5965" i="6" s="1"/>
  <c r="A5966" i="6" s="1"/>
  <c r="A5967" i="6" s="1"/>
  <c r="A5968" i="6" s="1"/>
  <c r="A5969" i="6" s="1"/>
  <c r="A5970" i="6" s="1"/>
  <c r="A5971" i="6" s="1"/>
  <c r="A5972" i="6" s="1"/>
  <c r="A5973" i="6" s="1"/>
  <c r="A5974" i="6" s="1"/>
  <c r="A5975" i="6" s="1"/>
  <c r="A5976" i="6" s="1"/>
  <c r="A5977" i="6" s="1"/>
  <c r="A5978" i="6" s="1"/>
  <c r="A5979" i="6" s="1"/>
  <c r="A5980" i="6" s="1"/>
  <c r="A5981" i="6" s="1"/>
  <c r="A5982" i="6" s="1"/>
  <c r="A5983" i="6" s="1"/>
  <c r="A5984" i="6" s="1"/>
  <c r="A5985" i="6" s="1"/>
  <c r="A5986" i="6" s="1"/>
  <c r="A5987" i="6" s="1"/>
  <c r="A5988" i="6" s="1"/>
  <c r="A5989" i="6" s="1"/>
  <c r="A5990" i="6" s="1"/>
  <c r="A5991" i="6" s="1"/>
  <c r="A5992" i="6" s="1"/>
  <c r="A5993" i="6" s="1"/>
  <c r="A5994" i="6" s="1"/>
  <c r="A5995" i="6" s="1"/>
  <c r="A5996" i="6" s="1"/>
  <c r="A5997" i="6" s="1"/>
  <c r="A5998" i="6" s="1"/>
  <c r="A5999" i="6" s="1"/>
  <c r="A6000" i="6" s="1"/>
  <c r="A6001" i="6" s="1"/>
  <c r="A6002" i="6" s="1"/>
  <c r="A6003" i="6" s="1"/>
  <c r="A6004" i="6" s="1"/>
  <c r="A6005" i="6" s="1"/>
  <c r="A6006" i="6" s="1"/>
  <c r="A6007" i="6" s="1"/>
  <c r="A6008" i="6" s="1"/>
  <c r="A6009" i="6" s="1"/>
  <c r="A6010" i="6" s="1"/>
  <c r="A6011" i="6" s="1"/>
  <c r="A6012" i="6" s="1"/>
  <c r="A6013" i="6" s="1"/>
  <c r="A6014" i="6" s="1"/>
  <c r="A6015" i="6" s="1"/>
  <c r="A6016" i="6" s="1"/>
  <c r="A6017" i="6" s="1"/>
  <c r="A6018" i="6" s="1"/>
  <c r="A6019" i="6" s="1"/>
  <c r="A6020" i="6" s="1"/>
  <c r="A6021" i="6" s="1"/>
  <c r="A6022" i="6" s="1"/>
  <c r="A6023" i="6" s="1"/>
  <c r="A6024" i="6" s="1"/>
  <c r="A6025" i="6" s="1"/>
  <c r="A6026" i="6" s="1"/>
  <c r="A6027" i="6" s="1"/>
  <c r="A6028" i="6" s="1"/>
  <c r="A6029" i="6" s="1"/>
  <c r="A6030" i="6" s="1"/>
  <c r="A6031" i="6" s="1"/>
  <c r="A6032" i="6" s="1"/>
  <c r="A6033" i="6" s="1"/>
  <c r="A6034" i="6" s="1"/>
  <c r="A6035" i="6" s="1"/>
  <c r="A6036" i="6" s="1"/>
  <c r="A6037" i="6" s="1"/>
  <c r="A6038" i="6" s="1"/>
  <c r="A6039" i="6" s="1"/>
  <c r="A6040" i="6" s="1"/>
  <c r="A6041" i="6" s="1"/>
  <c r="A6042" i="6" s="1"/>
  <c r="A6043" i="6" s="1"/>
  <c r="A6044" i="6" s="1"/>
  <c r="A6045" i="6" s="1"/>
  <c r="A6046" i="6" s="1"/>
  <c r="A6047" i="6" s="1"/>
  <c r="A6048" i="6" s="1"/>
  <c r="A6049" i="6" s="1"/>
  <c r="A6050" i="6" s="1"/>
  <c r="A6051" i="6" s="1"/>
  <c r="A6052" i="6" s="1"/>
  <c r="A6053" i="6" s="1"/>
  <c r="A6054" i="6" s="1"/>
  <c r="A6055" i="6" s="1"/>
  <c r="A6056" i="6" s="1"/>
  <c r="A6057" i="6" s="1"/>
  <c r="A6058" i="6" s="1"/>
  <c r="A6059" i="6" s="1"/>
  <c r="A6060" i="6" s="1"/>
  <c r="A6061" i="6" s="1"/>
  <c r="A6062" i="6" s="1"/>
  <c r="A6063" i="6" s="1"/>
  <c r="A6064" i="6" s="1"/>
  <c r="A6065" i="6" s="1"/>
  <c r="A6066" i="6" s="1"/>
  <c r="A6067" i="6" s="1"/>
  <c r="A6068" i="6" s="1"/>
  <c r="A6069" i="6" s="1"/>
  <c r="A6070" i="6" s="1"/>
  <c r="A6071" i="6" s="1"/>
  <c r="A6072" i="6" s="1"/>
  <c r="A6073" i="6" s="1"/>
  <c r="A6074" i="6" s="1"/>
  <c r="A6075" i="6" s="1"/>
  <c r="A6076" i="6" s="1"/>
  <c r="A6077" i="6" s="1"/>
  <c r="A6078" i="6" s="1"/>
  <c r="A6079" i="6" s="1"/>
  <c r="A6080" i="6" s="1"/>
  <c r="A6081" i="6" s="1"/>
  <c r="A6082" i="6" s="1"/>
  <c r="A6083" i="6" s="1"/>
  <c r="A6084" i="6" s="1"/>
  <c r="A6085" i="6" s="1"/>
  <c r="A6086" i="6" s="1"/>
  <c r="A6087" i="6" s="1"/>
  <c r="A6088" i="6" s="1"/>
  <c r="A6089" i="6" s="1"/>
  <c r="A6090" i="6" s="1"/>
  <c r="A6091" i="6" s="1"/>
  <c r="A6092" i="6" s="1"/>
  <c r="A6093" i="6" s="1"/>
  <c r="A6094" i="6" s="1"/>
  <c r="A6095" i="6" s="1"/>
  <c r="A6096" i="6" s="1"/>
  <c r="A6097" i="6" s="1"/>
  <c r="A6098" i="6" s="1"/>
  <c r="A6099" i="6" s="1"/>
  <c r="A6100" i="6" s="1"/>
  <c r="A6101" i="6" s="1"/>
  <c r="A6102" i="6" s="1"/>
  <c r="A6103" i="6" s="1"/>
  <c r="A6104" i="6" s="1"/>
  <c r="A6105" i="6" s="1"/>
  <c r="A6106" i="6" s="1"/>
  <c r="A6107" i="6" s="1"/>
  <c r="A6108" i="6" s="1"/>
  <c r="A6109" i="6" s="1"/>
  <c r="A6110" i="6" s="1"/>
  <c r="A6111" i="6" s="1"/>
  <c r="A6112" i="6" s="1"/>
  <c r="A6113" i="6" s="1"/>
  <c r="A6114" i="6" s="1"/>
  <c r="A6115" i="6" s="1"/>
  <c r="A6116" i="6" s="1"/>
  <c r="A6117" i="6" s="1"/>
  <c r="A6118" i="6" s="1"/>
  <c r="A6119" i="6" s="1"/>
  <c r="A6120" i="6" s="1"/>
  <c r="A6121" i="6" s="1"/>
  <c r="A6122" i="6" s="1"/>
  <c r="A6123" i="6" s="1"/>
  <c r="A6124" i="6" s="1"/>
  <c r="A6125" i="6" s="1"/>
  <c r="A6126" i="6" s="1"/>
  <c r="A6127" i="6" s="1"/>
  <c r="A6128" i="6" s="1"/>
  <c r="A6129" i="6" s="1"/>
  <c r="A6130" i="6" s="1"/>
  <c r="A6131" i="6" s="1"/>
  <c r="A6132" i="6" s="1"/>
  <c r="A6133" i="6" s="1"/>
  <c r="A6134" i="6" s="1"/>
  <c r="A6135" i="6" s="1"/>
  <c r="A6136" i="6" s="1"/>
  <c r="A6137" i="6" s="1"/>
  <c r="A6138" i="6" s="1"/>
  <c r="A6139" i="6" s="1"/>
  <c r="A6140" i="6" s="1"/>
  <c r="A6141" i="6" s="1"/>
  <c r="A6142" i="6" s="1"/>
  <c r="A6143" i="6" s="1"/>
  <c r="A6144" i="6" s="1"/>
  <c r="A6145" i="6" s="1"/>
  <c r="A6146" i="6" s="1"/>
  <c r="A6147" i="6" s="1"/>
  <c r="A6148" i="6" s="1"/>
  <c r="A6149" i="6" s="1"/>
  <c r="A6150" i="6" s="1"/>
  <c r="A6151" i="6" s="1"/>
  <c r="A6152" i="6" s="1"/>
  <c r="A6153" i="6" s="1"/>
  <c r="A6154" i="6" s="1"/>
  <c r="A6155" i="6" s="1"/>
  <c r="A6156" i="6" s="1"/>
  <c r="A6157" i="6" s="1"/>
  <c r="A6158" i="6" s="1"/>
  <c r="A6159" i="6" s="1"/>
  <c r="A6160" i="6" s="1"/>
  <c r="A6161" i="6" s="1"/>
  <c r="A6162" i="6" s="1"/>
  <c r="A6163" i="6" s="1"/>
  <c r="A6164" i="6" s="1"/>
  <c r="A6165" i="6" s="1"/>
  <c r="A6166" i="6" s="1"/>
  <c r="A6167" i="6" s="1"/>
  <c r="A6168" i="6" s="1"/>
  <c r="A6169" i="6" s="1"/>
  <c r="A6170" i="6" s="1"/>
  <c r="A6171" i="6" s="1"/>
  <c r="A6172" i="6" s="1"/>
  <c r="A6173" i="6" s="1"/>
  <c r="A6174" i="6" s="1"/>
  <c r="A6175" i="6" s="1"/>
  <c r="A6176" i="6" s="1"/>
  <c r="A6177" i="6" s="1"/>
  <c r="A6178" i="6" s="1"/>
  <c r="A6179" i="6" s="1"/>
  <c r="A6180" i="6" s="1"/>
  <c r="A6181" i="6" s="1"/>
  <c r="A6182" i="6" s="1"/>
  <c r="A6183" i="6" s="1"/>
  <c r="A6184" i="6" s="1"/>
  <c r="A6185" i="6" s="1"/>
  <c r="A6186" i="6" s="1"/>
  <c r="A6187" i="6" s="1"/>
  <c r="A6188" i="6" s="1"/>
  <c r="A6189" i="6" s="1"/>
  <c r="A6190" i="6" s="1"/>
  <c r="A6191" i="6" s="1"/>
  <c r="A6192" i="6" s="1"/>
  <c r="A6193" i="6" s="1"/>
  <c r="A6194" i="6" s="1"/>
  <c r="A6195" i="6" s="1"/>
  <c r="A6196" i="6" s="1"/>
  <c r="A6197" i="6" s="1"/>
  <c r="A6198" i="6" s="1"/>
  <c r="A6199" i="6" s="1"/>
  <c r="A6200" i="6" s="1"/>
  <c r="A6201" i="6" s="1"/>
  <c r="A6202" i="6" s="1"/>
  <c r="A6203" i="6" s="1"/>
  <c r="A6204" i="6" s="1"/>
  <c r="A6205" i="6" s="1"/>
  <c r="A6206" i="6" s="1"/>
  <c r="A6207" i="6" s="1"/>
  <c r="A6208" i="6" s="1"/>
  <c r="A6209" i="6" s="1"/>
  <c r="A6210" i="6" s="1"/>
  <c r="A6211" i="6" s="1"/>
  <c r="A6212" i="6" s="1"/>
  <c r="A6213" i="6" s="1"/>
  <c r="A6214" i="6" s="1"/>
  <c r="A6215" i="6" s="1"/>
  <c r="A6216" i="6" s="1"/>
  <c r="A6217" i="6" s="1"/>
  <c r="A6218" i="6" s="1"/>
  <c r="A6219" i="6" s="1"/>
  <c r="A6220" i="6" s="1"/>
  <c r="A6221" i="6" s="1"/>
  <c r="A6222" i="6" s="1"/>
  <c r="A6223" i="6" s="1"/>
  <c r="A6224" i="6" s="1"/>
  <c r="A6225" i="6" s="1"/>
  <c r="A6226" i="6" s="1"/>
  <c r="A6227" i="6" s="1"/>
  <c r="A6228" i="6" s="1"/>
  <c r="A6229" i="6" s="1"/>
  <c r="A6230" i="6" s="1"/>
  <c r="A6231" i="6" s="1"/>
  <c r="A6232" i="6" s="1"/>
  <c r="A6233" i="6" s="1"/>
  <c r="A6234" i="6" s="1"/>
  <c r="A6235" i="6" s="1"/>
  <c r="A6236" i="6" s="1"/>
  <c r="A6237" i="6" s="1"/>
  <c r="A6238" i="6" s="1"/>
  <c r="A6239" i="6" s="1"/>
  <c r="A6240" i="6" s="1"/>
  <c r="A6241" i="6" s="1"/>
  <c r="A6242" i="6" s="1"/>
  <c r="A6243" i="6" s="1"/>
  <c r="A6244" i="6" s="1"/>
  <c r="A6245" i="6" s="1"/>
  <c r="A6246" i="6" s="1"/>
  <c r="A6247" i="6" s="1"/>
  <c r="A6248" i="6" s="1"/>
  <c r="A6249" i="6" s="1"/>
  <c r="A6250" i="6" s="1"/>
  <c r="A6251" i="6" s="1"/>
  <c r="A6252" i="6" s="1"/>
  <c r="A6253" i="6" s="1"/>
  <c r="A6254" i="6" s="1"/>
  <c r="A6255" i="6" s="1"/>
  <c r="A6256" i="6" s="1"/>
  <c r="A6257" i="6" s="1"/>
  <c r="A6258" i="6" s="1"/>
  <c r="A6259" i="6" s="1"/>
  <c r="A6260" i="6" s="1"/>
  <c r="A6261" i="6" s="1"/>
  <c r="A6262" i="6" s="1"/>
  <c r="A6263" i="6" s="1"/>
  <c r="A6264" i="6" s="1"/>
  <c r="A6265" i="6" s="1"/>
  <c r="A6266" i="6" s="1"/>
  <c r="A6267" i="6" s="1"/>
  <c r="A6268" i="6" s="1"/>
  <c r="A6269" i="6" s="1"/>
  <c r="A6270" i="6" s="1"/>
  <c r="A6271" i="6" s="1"/>
  <c r="A6272" i="6" s="1"/>
  <c r="A6273" i="6" s="1"/>
  <c r="A6274" i="6" s="1"/>
  <c r="A6275" i="6" s="1"/>
  <c r="A6276" i="6" s="1"/>
  <c r="A6277" i="6" s="1"/>
  <c r="A6278" i="6" s="1"/>
  <c r="A6279" i="6" s="1"/>
  <c r="A6280" i="6" s="1"/>
  <c r="A6281" i="6" s="1"/>
  <c r="A6282" i="6" s="1"/>
  <c r="A6283" i="6" s="1"/>
  <c r="A6284" i="6" s="1"/>
  <c r="A6285" i="6" s="1"/>
  <c r="A6286" i="6" s="1"/>
  <c r="A6287" i="6" s="1"/>
  <c r="A6288" i="6" s="1"/>
  <c r="A6289" i="6" s="1"/>
  <c r="A6290" i="6" s="1"/>
  <c r="A6291" i="6" s="1"/>
  <c r="A6292" i="6" s="1"/>
  <c r="A6293" i="6" s="1"/>
  <c r="A6294" i="6" s="1"/>
  <c r="A6295" i="6" s="1"/>
  <c r="A6296" i="6" s="1"/>
  <c r="A6297" i="6" s="1"/>
  <c r="A6298" i="6" s="1"/>
  <c r="A6299" i="6" s="1"/>
  <c r="A6300" i="6" s="1"/>
  <c r="A6301" i="6" s="1"/>
  <c r="A6302" i="6" s="1"/>
  <c r="A6303" i="6" s="1"/>
  <c r="A6304" i="6" s="1"/>
  <c r="A6305" i="6" s="1"/>
  <c r="A6306" i="6" s="1"/>
  <c r="A6307" i="6" s="1"/>
  <c r="A6308" i="6" s="1"/>
  <c r="A6309" i="6" s="1"/>
  <c r="A6310" i="6" s="1"/>
  <c r="A6311" i="6" s="1"/>
  <c r="A6312" i="6" s="1"/>
  <c r="A6313" i="6" s="1"/>
  <c r="A6314" i="6" s="1"/>
  <c r="A6315" i="6" s="1"/>
  <c r="A6316" i="6" s="1"/>
  <c r="A6317" i="6" s="1"/>
  <c r="A6318" i="6" s="1"/>
  <c r="A6319" i="6" s="1"/>
  <c r="A6320" i="6" s="1"/>
  <c r="A6321" i="6" s="1"/>
  <c r="A6322" i="6" s="1"/>
  <c r="A6323" i="6" s="1"/>
  <c r="A6324" i="6" s="1"/>
  <c r="A6325" i="6" s="1"/>
  <c r="A6326" i="6" s="1"/>
  <c r="A6327" i="6" s="1"/>
  <c r="A6328" i="6" s="1"/>
  <c r="A6329" i="6" s="1"/>
  <c r="A6330" i="6" s="1"/>
  <c r="A6331" i="6" s="1"/>
  <c r="A6332" i="6" s="1"/>
  <c r="A6333" i="6" s="1"/>
  <c r="A6334" i="6" s="1"/>
  <c r="A6335" i="6" s="1"/>
  <c r="A6336" i="6" s="1"/>
  <c r="A6337" i="6" s="1"/>
  <c r="A6338" i="6" s="1"/>
  <c r="A6339" i="6" s="1"/>
  <c r="A6340" i="6" s="1"/>
  <c r="A6341" i="6" s="1"/>
  <c r="A6342" i="6" s="1"/>
  <c r="A6343" i="6" s="1"/>
  <c r="A6344" i="6" s="1"/>
  <c r="A6345" i="6" s="1"/>
  <c r="A6346" i="6" s="1"/>
  <c r="A6347" i="6" s="1"/>
  <c r="A6348" i="6" s="1"/>
  <c r="A6349" i="6" s="1"/>
  <c r="A6350" i="6" s="1"/>
  <c r="A6351" i="6" s="1"/>
  <c r="A6352" i="6" s="1"/>
  <c r="A6353" i="6" s="1"/>
  <c r="A6354" i="6" s="1"/>
  <c r="A6355" i="6" s="1"/>
  <c r="A6356" i="6" s="1"/>
  <c r="A6357" i="6" s="1"/>
  <c r="A6358" i="6" s="1"/>
  <c r="A6359" i="6" s="1"/>
  <c r="A6360" i="6" s="1"/>
  <c r="A6361" i="6" s="1"/>
  <c r="A6362" i="6" s="1"/>
  <c r="A6363" i="6" s="1"/>
  <c r="A6364" i="6" s="1"/>
  <c r="A6365" i="6" s="1"/>
  <c r="A6366" i="6" s="1"/>
  <c r="A6367" i="6" s="1"/>
  <c r="A6368" i="6" s="1"/>
  <c r="A6369" i="6" s="1"/>
  <c r="A6370" i="6" s="1"/>
  <c r="A6371" i="6" s="1"/>
  <c r="A6372" i="6" s="1"/>
  <c r="A6373" i="6" s="1"/>
  <c r="A6374" i="6" s="1"/>
  <c r="A6375" i="6" s="1"/>
  <c r="A6376" i="6" s="1"/>
  <c r="A6377" i="6" s="1"/>
  <c r="A6378" i="6" s="1"/>
  <c r="A6379" i="6" s="1"/>
  <c r="A6380" i="6" s="1"/>
  <c r="A6381" i="6" s="1"/>
  <c r="A6382" i="6" s="1"/>
  <c r="A6383" i="6" s="1"/>
  <c r="A6384" i="6" s="1"/>
  <c r="A6385" i="6" s="1"/>
  <c r="A6386" i="6" s="1"/>
  <c r="A6387" i="6" s="1"/>
  <c r="A6388" i="6" s="1"/>
  <c r="A6389" i="6" s="1"/>
  <c r="A6390" i="6" s="1"/>
  <c r="A6391" i="6" s="1"/>
  <c r="A6392" i="6" s="1"/>
  <c r="A6393" i="6" s="1"/>
  <c r="A6394" i="6" s="1"/>
  <c r="A6395" i="6" s="1"/>
  <c r="A6396" i="6" s="1"/>
  <c r="A6397" i="6" s="1"/>
  <c r="A6398" i="6" s="1"/>
  <c r="A6399" i="6" s="1"/>
  <c r="A6400" i="6" s="1"/>
  <c r="A6401" i="6" s="1"/>
  <c r="A6402" i="6" s="1"/>
  <c r="A6403" i="6" s="1"/>
  <c r="A6404" i="6" s="1"/>
  <c r="A6405" i="6" s="1"/>
  <c r="A6406" i="6" s="1"/>
  <c r="A6407" i="6" s="1"/>
  <c r="A6408" i="6" s="1"/>
  <c r="A6409" i="6" s="1"/>
  <c r="A6410" i="6" s="1"/>
  <c r="A6411" i="6" s="1"/>
  <c r="A6412" i="6" s="1"/>
  <c r="A6413" i="6" s="1"/>
  <c r="A6414" i="6" s="1"/>
  <c r="A6415" i="6" s="1"/>
  <c r="A6416" i="6" s="1"/>
  <c r="A6417" i="6" s="1"/>
  <c r="A6418" i="6" s="1"/>
  <c r="A6419" i="6" s="1"/>
  <c r="A6420" i="6" s="1"/>
  <c r="A6421" i="6" s="1"/>
  <c r="A6422" i="6" s="1"/>
  <c r="A6423" i="6" s="1"/>
  <c r="A6424" i="6" s="1"/>
  <c r="A6425" i="6" s="1"/>
  <c r="A6426" i="6" s="1"/>
  <c r="A6427" i="6" s="1"/>
  <c r="A6428" i="6" s="1"/>
  <c r="A6429" i="6" s="1"/>
  <c r="A6430" i="6" s="1"/>
  <c r="A6431" i="6" s="1"/>
  <c r="A6432" i="6" s="1"/>
  <c r="A6433" i="6" s="1"/>
  <c r="A6434" i="6" s="1"/>
  <c r="A6435" i="6" s="1"/>
  <c r="A6436" i="6" s="1"/>
  <c r="A6437" i="6" s="1"/>
  <c r="A6438" i="6" s="1"/>
  <c r="A6439" i="6" s="1"/>
  <c r="A6440" i="6" s="1"/>
  <c r="A6441" i="6" s="1"/>
  <c r="A6442" i="6" s="1"/>
  <c r="A6443" i="6" s="1"/>
  <c r="A6444" i="6" s="1"/>
  <c r="A6445" i="6" s="1"/>
  <c r="A6446" i="6" s="1"/>
  <c r="A6447" i="6" s="1"/>
  <c r="A6448" i="6" s="1"/>
  <c r="A6449" i="6" s="1"/>
  <c r="A6450" i="6" s="1"/>
  <c r="A6451" i="6" s="1"/>
  <c r="A6452" i="6" s="1"/>
  <c r="A6453" i="6" s="1"/>
  <c r="A6454" i="6" s="1"/>
  <c r="A6455" i="6" s="1"/>
  <c r="A6456" i="6" s="1"/>
  <c r="A6457" i="6" s="1"/>
  <c r="A6458" i="6" s="1"/>
  <c r="A6459" i="6" s="1"/>
  <c r="A6460" i="6" s="1"/>
  <c r="A6461" i="6" s="1"/>
  <c r="A6462" i="6" s="1"/>
  <c r="A6463" i="6" s="1"/>
  <c r="A6464" i="6" s="1"/>
  <c r="A6465" i="6" s="1"/>
  <c r="A6466" i="6" s="1"/>
  <c r="A6467" i="6" s="1"/>
  <c r="A6468" i="6" s="1"/>
  <c r="A6469" i="6" s="1"/>
  <c r="A6470" i="6" s="1"/>
  <c r="A6471" i="6" s="1"/>
  <c r="A6472" i="6" s="1"/>
  <c r="A6473" i="6" s="1"/>
  <c r="A6474" i="6" s="1"/>
  <c r="A6475" i="6" s="1"/>
  <c r="A6476" i="6" s="1"/>
  <c r="A6477" i="6" s="1"/>
  <c r="A6478" i="6" s="1"/>
  <c r="A6479" i="6" s="1"/>
  <c r="A6480" i="6" s="1"/>
  <c r="A6481" i="6" s="1"/>
  <c r="A6482" i="6" s="1"/>
  <c r="A6483" i="6" s="1"/>
  <c r="A6484" i="6" s="1"/>
  <c r="A6485" i="6" s="1"/>
  <c r="A6486" i="6" s="1"/>
  <c r="A6487" i="6" s="1"/>
  <c r="A6488" i="6" s="1"/>
  <c r="A6489" i="6" s="1"/>
  <c r="A6490" i="6" s="1"/>
  <c r="A6491" i="6" s="1"/>
  <c r="A6492" i="6" s="1"/>
  <c r="A6493" i="6" s="1"/>
  <c r="A6494" i="6" s="1"/>
  <c r="A6495" i="6" s="1"/>
  <c r="A6496" i="6" s="1"/>
  <c r="A6497" i="6" s="1"/>
  <c r="A6498" i="6" s="1"/>
  <c r="A6499" i="6" s="1"/>
  <c r="A6500" i="6" s="1"/>
  <c r="A6501" i="6" s="1"/>
  <c r="A6502" i="6" s="1"/>
  <c r="A6503" i="6" s="1"/>
  <c r="A6504" i="6" s="1"/>
  <c r="A6505" i="6" s="1"/>
  <c r="A6506" i="6" s="1"/>
  <c r="A6507" i="6" s="1"/>
  <c r="A6508" i="6" s="1"/>
  <c r="A6509" i="6" s="1"/>
  <c r="A6510" i="6" s="1"/>
  <c r="A6511" i="6" s="1"/>
  <c r="A6512" i="6" s="1"/>
  <c r="A6513" i="6" s="1"/>
  <c r="A6514" i="6" s="1"/>
  <c r="A6515" i="6" s="1"/>
  <c r="A6516" i="6" s="1"/>
  <c r="A6517" i="6" s="1"/>
  <c r="A6518" i="6" s="1"/>
  <c r="A6519" i="6" s="1"/>
  <c r="A6520" i="6" s="1"/>
  <c r="G381" i="7"/>
  <c r="K381" i="7" s="1"/>
  <c r="G382" i="7"/>
  <c r="I382" i="7" s="1"/>
  <c r="O1718" i="5"/>
  <c r="O1717" i="5"/>
  <c r="O1716" i="5"/>
  <c r="M381" i="7" l="1"/>
  <c r="I381" i="7"/>
  <c r="K382" i="7"/>
  <c r="M382" i="7" s="1"/>
  <c r="O1715" i="5" l="1"/>
  <c r="O1714" i="5"/>
  <c r="O1713" i="5"/>
  <c r="O1712" i="5"/>
  <c r="O1711" i="5"/>
  <c r="O1710" i="5"/>
  <c r="O1709" i="5"/>
  <c r="O1708" i="5"/>
  <c r="O1707" i="5"/>
  <c r="O1706" i="5"/>
  <c r="O1705" i="5"/>
  <c r="O1704" i="5"/>
  <c r="O1703" i="5"/>
  <c r="G22" i="7"/>
  <c r="K22" i="7" s="1"/>
  <c r="G41" i="7"/>
  <c r="K41" i="7" s="1"/>
  <c r="G139" i="7"/>
  <c r="K139" i="7" s="1"/>
  <c r="G258" i="7"/>
  <c r="K258" i="7" s="1"/>
  <c r="G87" i="7"/>
  <c r="K87" i="7" s="1"/>
  <c r="G1147" i="7"/>
  <c r="K1147" i="7" s="1"/>
  <c r="G1148" i="7"/>
  <c r="K1148" i="7" s="1"/>
  <c r="G127" i="7"/>
  <c r="K127" i="7" s="1"/>
  <c r="G1149" i="7"/>
  <c r="K1149" i="7" s="1"/>
  <c r="O1702" i="5"/>
  <c r="O1701" i="5"/>
  <c r="O1700" i="5"/>
  <c r="O1699" i="5"/>
  <c r="O1698" i="5"/>
  <c r="O1697" i="5"/>
  <c r="O1696" i="5"/>
  <c r="O1695" i="5"/>
  <c r="G557" i="7"/>
  <c r="K557" i="7" s="1"/>
  <c r="O1694" i="5"/>
  <c r="G326" i="7"/>
  <c r="O1693" i="5"/>
  <c r="O1692" i="5"/>
  <c r="O1691" i="5"/>
  <c r="M22" i="7" l="1"/>
  <c r="M87" i="7"/>
  <c r="M258" i="7"/>
  <c r="M557" i="7"/>
  <c r="M139" i="7"/>
  <c r="I127" i="7"/>
  <c r="I1148" i="7"/>
  <c r="I1147" i="7"/>
  <c r="I258" i="7"/>
  <c r="I41" i="7"/>
  <c r="I1149" i="7"/>
  <c r="I87" i="7"/>
  <c r="M127" i="7"/>
  <c r="I139" i="7"/>
  <c r="M41" i="7"/>
  <c r="M1147" i="7"/>
  <c r="M1149" i="7"/>
  <c r="I326" i="7"/>
  <c r="I22" i="7"/>
  <c r="M1148" i="7"/>
  <c r="I557" i="7"/>
  <c r="K326" i="7"/>
  <c r="M326" i="7" s="1"/>
  <c r="O1690" i="5" l="1"/>
  <c r="O1689" i="5"/>
  <c r="O1688" i="5"/>
  <c r="O1687" i="5"/>
  <c r="O1686" i="5"/>
  <c r="O1685" i="5"/>
  <c r="O1684" i="5"/>
  <c r="O1683" i="5"/>
  <c r="O1682" i="5"/>
  <c r="O1681" i="5"/>
  <c r="O1680" i="5"/>
  <c r="O1679" i="5"/>
  <c r="O1678" i="5"/>
  <c r="O1677" i="5"/>
  <c r="O1676" i="5"/>
  <c r="O1675" i="5"/>
  <c r="O1674" i="5"/>
  <c r="O1673" i="5"/>
  <c r="O1672" i="5"/>
  <c r="O1671" i="5"/>
  <c r="O1670" i="5"/>
  <c r="O1669" i="5"/>
  <c r="O1668" i="5"/>
  <c r="O1644" i="5"/>
  <c r="O1645" i="5"/>
  <c r="O1646" i="5"/>
  <c r="O1647" i="5"/>
  <c r="O1648" i="5"/>
  <c r="O1649" i="5"/>
  <c r="O1650" i="5"/>
  <c r="O1651" i="5"/>
  <c r="O1652" i="5"/>
  <c r="O1653" i="5"/>
  <c r="O1654" i="5"/>
  <c r="O1655" i="5"/>
  <c r="O1656" i="5"/>
  <c r="O1657" i="5"/>
  <c r="O1658" i="5"/>
  <c r="O1659" i="5"/>
  <c r="O1660" i="5"/>
  <c r="O1661" i="5"/>
  <c r="O1662" i="5"/>
  <c r="O1663" i="5"/>
  <c r="O1664" i="5"/>
  <c r="O1665" i="5"/>
  <c r="O1666" i="5"/>
  <c r="O1667" i="5"/>
  <c r="O1643" i="5"/>
  <c r="G68" i="7"/>
  <c r="K68" i="7" s="1"/>
  <c r="G1146" i="7"/>
  <c r="K1146" i="7" s="1"/>
  <c r="G108" i="7"/>
  <c r="G96" i="7"/>
  <c r="K96" i="7" s="1"/>
  <c r="G369" i="7"/>
  <c r="G441" i="7"/>
  <c r="K441" i="7" s="1"/>
  <c r="G456" i="7"/>
  <c r="K456" i="7" s="1"/>
  <c r="O1598" i="5"/>
  <c r="O1599" i="5"/>
  <c r="O1600" i="5"/>
  <c r="O1601" i="5"/>
  <c r="O1602" i="5"/>
  <c r="O1603" i="5"/>
  <c r="O1604" i="5"/>
  <c r="O1605" i="5"/>
  <c r="O1606" i="5"/>
  <c r="O1607" i="5"/>
  <c r="O1608" i="5"/>
  <c r="O1609" i="5"/>
  <c r="O1610" i="5"/>
  <c r="O1611" i="5"/>
  <c r="O1612" i="5"/>
  <c r="O1613" i="5"/>
  <c r="O1614" i="5"/>
  <c r="O1615" i="5"/>
  <c r="O1616" i="5"/>
  <c r="O1617" i="5"/>
  <c r="O1618" i="5"/>
  <c r="O1619" i="5"/>
  <c r="O1620" i="5"/>
  <c r="O1621" i="5"/>
  <c r="O1622" i="5"/>
  <c r="O1623" i="5"/>
  <c r="O1624" i="5"/>
  <c r="O1625" i="5"/>
  <c r="O1626" i="5"/>
  <c r="O1627" i="5"/>
  <c r="O1628" i="5"/>
  <c r="O1629" i="5"/>
  <c r="O1630" i="5"/>
  <c r="O1631" i="5"/>
  <c r="O1632" i="5"/>
  <c r="O1633" i="5"/>
  <c r="O1634" i="5"/>
  <c r="O1635" i="5"/>
  <c r="O1636" i="5"/>
  <c r="O1637" i="5"/>
  <c r="O1638" i="5"/>
  <c r="O1639" i="5"/>
  <c r="O1640" i="5"/>
  <c r="O1641" i="5"/>
  <c r="O1642" i="5"/>
  <c r="G105" i="7"/>
  <c r="K105" i="7" s="1"/>
  <c r="G100" i="7"/>
  <c r="K100" i="7" s="1"/>
  <c r="G5" i="7"/>
  <c r="K5" i="7" s="1"/>
  <c r="G1145" i="7"/>
  <c r="K1145" i="7" s="1"/>
  <c r="G305" i="7"/>
  <c r="K305" i="7" s="1"/>
  <c r="G1143" i="7"/>
  <c r="K1143" i="7" s="1"/>
  <c r="G1144" i="7"/>
  <c r="K1144" i="7" s="1"/>
  <c r="G184" i="7"/>
  <c r="K184" i="7" s="1"/>
  <c r="G99" i="7"/>
  <c r="K99" i="7" s="1"/>
  <c r="G118" i="7"/>
  <c r="K118" i="7" s="1"/>
  <c r="G275" i="7"/>
  <c r="K275" i="7" s="1"/>
  <c r="G547" i="7"/>
  <c r="K547" i="7" s="1"/>
  <c r="G137" i="7"/>
  <c r="K137" i="7" s="1"/>
  <c r="M105" i="7" l="1"/>
  <c r="M1143" i="7"/>
  <c r="M137" i="7"/>
  <c r="M96" i="7"/>
  <c r="M1144" i="7"/>
  <c r="M456" i="7"/>
  <c r="M275" i="7"/>
  <c r="M184" i="7"/>
  <c r="M441" i="7"/>
  <c r="M305" i="7"/>
  <c r="M1146" i="7"/>
  <c r="M547" i="7"/>
  <c r="M1145" i="7"/>
  <c r="M118" i="7"/>
  <c r="M5" i="7"/>
  <c r="M99" i="7"/>
  <c r="M100" i="7"/>
  <c r="M68" i="7"/>
  <c r="I369" i="7"/>
  <c r="I108" i="7"/>
  <c r="K369" i="7"/>
  <c r="M369" i="7" s="1"/>
  <c r="K108" i="7"/>
  <c r="M108" i="7" s="1"/>
  <c r="I441" i="7"/>
  <c r="I456" i="7"/>
  <c r="I96" i="7"/>
  <c r="I1146" i="7"/>
  <c r="I68" i="7"/>
  <c r="I100" i="7"/>
  <c r="I5" i="7"/>
  <c r="I1145" i="7"/>
  <c r="I105" i="7"/>
  <c r="I184" i="7"/>
  <c r="I1144" i="7"/>
  <c r="I99" i="7"/>
  <c r="I118" i="7"/>
  <c r="I275" i="7"/>
  <c r="I547" i="7"/>
  <c r="I305" i="7"/>
  <c r="I137" i="7"/>
  <c r="I1143" i="7"/>
  <c r="U12" i="9" l="1"/>
  <c r="U11" i="9"/>
  <c r="T13" i="9"/>
  <c r="T10" i="9"/>
  <c r="G1142" i="7"/>
  <c r="O1596" i="5"/>
  <c r="O1595" i="5"/>
  <c r="O1594" i="5"/>
  <c r="O1593" i="5"/>
  <c r="O1592" i="5"/>
  <c r="O1591" i="5"/>
  <c r="O1590" i="5"/>
  <c r="O1589" i="5"/>
  <c r="O1588" i="5"/>
  <c r="O1587" i="5"/>
  <c r="O1586" i="5"/>
  <c r="O1585" i="5"/>
  <c r="G1141" i="7"/>
  <c r="G146" i="7"/>
  <c r="G145" i="7"/>
  <c r="G529" i="7"/>
  <c r="G493" i="7"/>
  <c r="G1139" i="7"/>
  <c r="G474" i="7"/>
  <c r="G319" i="7"/>
  <c r="G344" i="7"/>
  <c r="G1140" i="7"/>
  <c r="G618" i="7"/>
  <c r="O1536" i="5"/>
  <c r="O1537" i="5"/>
  <c r="O1538" i="5"/>
  <c r="O1539" i="5"/>
  <c r="O1540" i="5"/>
  <c r="O1541" i="5"/>
  <c r="O1542" i="5"/>
  <c r="O1543" i="5"/>
  <c r="O1544" i="5"/>
  <c r="O1545" i="5"/>
  <c r="O1546" i="5"/>
  <c r="O1547" i="5"/>
  <c r="O1548" i="5"/>
  <c r="O1549" i="5"/>
  <c r="O1550" i="5"/>
  <c r="O1551" i="5"/>
  <c r="O1552" i="5"/>
  <c r="O1553" i="5"/>
  <c r="O1554" i="5"/>
  <c r="O1555" i="5"/>
  <c r="O1556" i="5"/>
  <c r="O1557" i="5"/>
  <c r="O1558" i="5"/>
  <c r="O1559" i="5"/>
  <c r="O1560" i="5"/>
  <c r="O1561" i="5"/>
  <c r="O1562" i="5"/>
  <c r="O1563" i="5"/>
  <c r="O1564" i="5"/>
  <c r="O1565" i="5"/>
  <c r="O1566" i="5"/>
  <c r="O1567" i="5"/>
  <c r="O1568" i="5"/>
  <c r="O1569" i="5"/>
  <c r="O1570" i="5"/>
  <c r="O1571" i="5"/>
  <c r="O1572" i="5"/>
  <c r="O1573" i="5"/>
  <c r="O1574" i="5"/>
  <c r="O1575" i="5"/>
  <c r="O1576" i="5"/>
  <c r="O1577" i="5"/>
  <c r="O1578" i="5"/>
  <c r="O1579" i="5"/>
  <c r="O1580" i="5"/>
  <c r="O1581" i="5"/>
  <c r="O1582" i="5"/>
  <c r="O1583" i="5"/>
  <c r="O1584" i="5"/>
  <c r="O1535" i="5"/>
  <c r="K1141" i="7" l="1"/>
  <c r="K344" i="7"/>
  <c r="K319" i="7"/>
  <c r="M319" i="7" s="1"/>
  <c r="K474" i="7"/>
  <c r="K146" i="7"/>
  <c r="K1139" i="7"/>
  <c r="K1142" i="7"/>
  <c r="M1142" i="7" s="1"/>
  <c r="K1140" i="7"/>
  <c r="M1140" i="7" s="1"/>
  <c r="K493" i="7"/>
  <c r="K529" i="7"/>
  <c r="K618" i="7"/>
  <c r="M618" i="7" s="1"/>
  <c r="K145" i="7"/>
  <c r="I1142" i="7"/>
  <c r="I145" i="7"/>
  <c r="I474" i="7"/>
  <c r="I146" i="7"/>
  <c r="I1139" i="7"/>
  <c r="I1141" i="7"/>
  <c r="I493" i="7"/>
  <c r="I344" i="7"/>
  <c r="I529" i="7"/>
  <c r="I618" i="7"/>
  <c r="I1140" i="7"/>
  <c r="I319" i="7"/>
  <c r="M146" i="7" l="1"/>
  <c r="M145" i="7"/>
  <c r="M474" i="7"/>
  <c r="M1139" i="7"/>
  <c r="M529" i="7"/>
  <c r="M344" i="7"/>
  <c r="M493" i="7"/>
  <c r="M1141" i="7"/>
  <c r="D13" i="9"/>
  <c r="E10" i="9" s="1"/>
  <c r="E13" i="9" s="1"/>
  <c r="F10" i="9" s="1"/>
  <c r="F13" i="9" s="1"/>
  <c r="G10" i="9" s="1"/>
  <c r="G13" i="9" s="1"/>
  <c r="H10" i="9" s="1"/>
  <c r="H13" i="9" s="1"/>
  <c r="I10" i="9" s="1"/>
  <c r="I13" i="9" s="1"/>
  <c r="J10" i="9" s="1"/>
  <c r="J13" i="9" s="1"/>
  <c r="K10" i="9" s="1"/>
  <c r="K13" i="9" s="1"/>
  <c r="L10" i="9" s="1"/>
  <c r="L13" i="9" s="1"/>
  <c r="M10" i="9" s="1"/>
  <c r="M13" i="9" s="1"/>
  <c r="N10" i="9" s="1"/>
  <c r="N13" i="9" s="1"/>
  <c r="O10" i="9" s="1"/>
  <c r="O13" i="9" s="1"/>
  <c r="P10" i="9" s="1"/>
  <c r="P13" i="9" s="1"/>
  <c r="Q10" i="9" s="1"/>
  <c r="Q13" i="9" s="1"/>
  <c r="R10" i="9" s="1"/>
  <c r="R13" i="9" s="1"/>
  <c r="S10" i="9" s="1"/>
  <c r="S13" i="9" s="1"/>
  <c r="U13" i="9"/>
  <c r="O1486" i="5" l="1"/>
  <c r="O1487" i="5"/>
  <c r="O1488" i="5"/>
  <c r="O1489" i="5"/>
  <c r="O1490" i="5"/>
  <c r="O1491" i="5"/>
  <c r="O1492" i="5"/>
  <c r="O1493" i="5"/>
  <c r="O1494" i="5"/>
  <c r="O1495" i="5"/>
  <c r="O1496" i="5"/>
  <c r="O1497" i="5"/>
  <c r="O1498" i="5"/>
  <c r="O1499" i="5"/>
  <c r="O1500" i="5"/>
  <c r="O1501" i="5"/>
  <c r="O1502" i="5"/>
  <c r="O1503" i="5"/>
  <c r="O1504" i="5"/>
  <c r="O1505" i="5"/>
  <c r="O1506" i="5"/>
  <c r="O1507" i="5"/>
  <c r="O1508" i="5"/>
  <c r="O1509" i="5"/>
  <c r="O1510" i="5"/>
  <c r="O1511" i="5"/>
  <c r="O1512" i="5"/>
  <c r="O1513" i="5"/>
  <c r="O1514" i="5"/>
  <c r="O1515" i="5"/>
  <c r="O1516" i="5"/>
  <c r="O1517" i="5"/>
  <c r="O1518" i="5"/>
  <c r="O1519" i="5"/>
  <c r="O1520" i="5"/>
  <c r="O1521" i="5"/>
  <c r="O1522" i="5"/>
  <c r="O1523" i="5"/>
  <c r="O1524" i="5"/>
  <c r="O1525" i="5"/>
  <c r="O1526" i="5"/>
  <c r="O1527" i="5"/>
  <c r="O1528" i="5"/>
  <c r="O1529" i="5"/>
  <c r="O1530" i="5"/>
  <c r="O1531" i="5"/>
  <c r="O1532" i="5"/>
  <c r="O1533" i="5"/>
  <c r="O1534" i="5"/>
  <c r="F2275" i="6" l="1"/>
  <c r="F2" i="6" l="1"/>
  <c r="H65" i="7"/>
  <c r="L65" i="7" s="1"/>
  <c r="U2275" i="6"/>
  <c r="G107" i="7"/>
  <c r="G52" i="7"/>
  <c r="G429" i="7"/>
  <c r="G142" i="7"/>
  <c r="G428" i="7"/>
  <c r="G426" i="7"/>
  <c r="G489" i="7"/>
  <c r="G131" i="7"/>
  <c r="G391" i="7"/>
  <c r="G1138" i="7"/>
  <c r="G228" i="7"/>
  <c r="G169" i="7"/>
  <c r="O1485" i="5"/>
  <c r="O1484" i="5"/>
  <c r="O1483" i="5"/>
  <c r="O1482" i="5"/>
  <c r="O1481" i="5"/>
  <c r="O1480" i="5"/>
  <c r="O1479" i="5"/>
  <c r="K391" i="7" l="1"/>
  <c r="M391" i="7" s="1"/>
  <c r="K107" i="7"/>
  <c r="M107" i="7" s="1"/>
  <c r="K52" i="7"/>
  <c r="M52" i="7" s="1"/>
  <c r="K131" i="7"/>
  <c r="M131" i="7" s="1"/>
  <c r="K489" i="7"/>
  <c r="M489" i="7" s="1"/>
  <c r="K426" i="7"/>
  <c r="M426" i="7" s="1"/>
  <c r="K428" i="7"/>
  <c r="M428" i="7" s="1"/>
  <c r="K1138" i="7"/>
  <c r="K228" i="7"/>
  <c r="K429" i="7"/>
  <c r="M429" i="7" s="1"/>
  <c r="I429" i="7"/>
  <c r="I131" i="7"/>
  <c r="I426" i="7"/>
  <c r="I489" i="7"/>
  <c r="I107" i="7"/>
  <c r="I142" i="7"/>
  <c r="K142" i="7"/>
  <c r="M142" i="7" s="1"/>
  <c r="I52" i="7"/>
  <c r="I428" i="7"/>
  <c r="I391" i="7"/>
  <c r="K169" i="7"/>
  <c r="I1138" i="7"/>
  <c r="I228" i="7"/>
  <c r="I169" i="7"/>
  <c r="G316" i="7"/>
  <c r="G120" i="7"/>
  <c r="G46" i="7"/>
  <c r="O1478" i="5"/>
  <c r="O1477" i="5"/>
  <c r="O1476" i="5"/>
  <c r="O1475" i="5"/>
  <c r="O1474" i="5"/>
  <c r="O1473" i="5"/>
  <c r="M1138" i="7" l="1"/>
  <c r="M169" i="7"/>
  <c r="M228" i="7"/>
  <c r="K120" i="7"/>
  <c r="K316" i="7"/>
  <c r="K46" i="7"/>
  <c r="I46" i="7"/>
  <c r="I316" i="7"/>
  <c r="I120" i="7"/>
  <c r="M316" i="7" l="1"/>
  <c r="M120" i="7"/>
  <c r="M46" i="7"/>
  <c r="O1472" i="5"/>
  <c r="O1471" i="5"/>
  <c r="O1468" i="5"/>
  <c r="O1467" i="5"/>
  <c r="O1466" i="5"/>
  <c r="O1465" i="5"/>
  <c r="O1464" i="5"/>
  <c r="G188" i="7"/>
  <c r="G416" i="7"/>
  <c r="G485" i="7"/>
  <c r="G1137" i="7"/>
  <c r="G129" i="7"/>
  <c r="M1470" i="5"/>
  <c r="O1470" i="5" s="1"/>
  <c r="M1469" i="5"/>
  <c r="O1469" i="5" s="1"/>
  <c r="G106" i="7"/>
  <c r="G288" i="7"/>
  <c r="G302" i="7"/>
  <c r="G72" i="7"/>
  <c r="G491" i="7"/>
  <c r="G240" i="7"/>
  <c r="G287" i="7"/>
  <c r="G183" i="7"/>
  <c r="G12" i="7"/>
  <c r="G704" i="7"/>
  <c r="G705" i="7"/>
  <c r="G706" i="7"/>
  <c r="G135" i="7"/>
  <c r="G224" i="7"/>
  <c r="G125" i="7"/>
  <c r="G44" i="7"/>
  <c r="G229" i="7"/>
  <c r="G104" i="7"/>
  <c r="G202" i="7"/>
  <c r="G707" i="7"/>
  <c r="G91" i="7"/>
  <c r="G314" i="7"/>
  <c r="G623" i="7"/>
  <c r="G689" i="7"/>
  <c r="G531" i="7"/>
  <c r="G577" i="7"/>
  <c r="G520" i="7"/>
  <c r="G412" i="7"/>
  <c r="G527" i="7"/>
  <c r="G575" i="7"/>
  <c r="G563" i="7"/>
  <c r="G708" i="7"/>
  <c r="G4" i="7"/>
  <c r="G69" i="7"/>
  <c r="G321" i="7"/>
  <c r="G252" i="7"/>
  <c r="G424" i="7"/>
  <c r="G709" i="7"/>
  <c r="G710" i="7"/>
  <c r="G711" i="7"/>
  <c r="G712" i="7"/>
  <c r="G168" i="7"/>
  <c r="G713" i="7"/>
  <c r="G714" i="7"/>
  <c r="G177" i="7"/>
  <c r="G715" i="7"/>
  <c r="G242" i="7"/>
  <c r="G716" i="7"/>
  <c r="G717" i="7"/>
  <c r="G395" i="7"/>
  <c r="G251" i="7"/>
  <c r="G466" i="7"/>
  <c r="G718" i="7"/>
  <c r="G327" i="7"/>
  <c r="G255" i="7"/>
  <c r="G161" i="7"/>
  <c r="G507" i="7"/>
  <c r="G719" i="7"/>
  <c r="G720" i="7"/>
  <c r="G721" i="7"/>
  <c r="G722" i="7"/>
  <c r="G723" i="7"/>
  <c r="G447" i="7"/>
  <c r="G654" i="7"/>
  <c r="G509" i="7"/>
  <c r="G671" i="7"/>
  <c r="G724" i="7"/>
  <c r="G521" i="7"/>
  <c r="G478" i="7"/>
  <c r="G348" i="7"/>
  <c r="G510" i="7"/>
  <c r="G486" i="7"/>
  <c r="G666" i="7"/>
  <c r="G607" i="7"/>
  <c r="G498" i="7"/>
  <c r="G461" i="7"/>
  <c r="G551" i="7"/>
  <c r="G453" i="7"/>
  <c r="G433" i="7"/>
  <c r="G569" i="7"/>
  <c r="G526" i="7"/>
  <c r="G530" i="7"/>
  <c r="G592" i="7"/>
  <c r="G533" i="7"/>
  <c r="G725" i="7"/>
  <c r="G726" i="7"/>
  <c r="G147" i="7"/>
  <c r="G380" i="7"/>
  <c r="G472" i="7"/>
  <c r="G155" i="7"/>
  <c r="G584" i="7"/>
  <c r="G727" i="7"/>
  <c r="G556" i="7"/>
  <c r="G728" i="7"/>
  <c r="G729" i="7"/>
  <c r="G300" i="7"/>
  <c r="G427" i="7"/>
  <c r="G730" i="7"/>
  <c r="G143" i="7"/>
  <c r="G731" i="7"/>
  <c r="G606" i="7"/>
  <c r="G732" i="7"/>
  <c r="G457" i="7"/>
  <c r="G271" i="7"/>
  <c r="G215" i="7"/>
  <c r="G585" i="7"/>
  <c r="G267" i="7"/>
  <c r="G572" i="7"/>
  <c r="G543" i="7"/>
  <c r="G667" i="7"/>
  <c r="G733" i="7"/>
  <c r="G734" i="7"/>
  <c r="G471" i="7"/>
  <c r="G568" i="7"/>
  <c r="G735" i="7"/>
  <c r="G736" i="7"/>
  <c r="G737" i="7"/>
  <c r="G506" i="7"/>
  <c r="G738" i="7"/>
  <c r="G70" i="7"/>
  <c r="G497" i="7"/>
  <c r="G379" i="7"/>
  <c r="G163" i="7"/>
  <c r="G259" i="7"/>
  <c r="G739" i="7"/>
  <c r="G740" i="7"/>
  <c r="G370" i="7"/>
  <c r="G200" i="7"/>
  <c r="G624" i="7"/>
  <c r="G741" i="7"/>
  <c r="G553" i="7"/>
  <c r="G742" i="7"/>
  <c r="G434" i="7"/>
  <c r="G743" i="7"/>
  <c r="G593" i="7"/>
  <c r="G639" i="7"/>
  <c r="G744" i="7"/>
  <c r="G518" i="7"/>
  <c r="G581" i="7"/>
  <c r="G487" i="7"/>
  <c r="G653" i="7"/>
  <c r="G602" i="7"/>
  <c r="G745" i="7"/>
  <c r="G261" i="7"/>
  <c r="G619" i="7"/>
  <c r="G608" i="7"/>
  <c r="G496" i="7"/>
  <c r="G423" i="7"/>
  <c r="G45" i="7"/>
  <c r="G17" i="7"/>
  <c r="G746" i="7"/>
  <c r="G635" i="7"/>
  <c r="G570" i="7"/>
  <c r="G634" i="7"/>
  <c r="G422" i="7"/>
  <c r="G442" i="7"/>
  <c r="G747" i="7"/>
  <c r="G680" i="7"/>
  <c r="G748" i="7"/>
  <c r="G621" i="7"/>
  <c r="G684" i="7"/>
  <c r="G673" i="7"/>
  <c r="G580" i="7"/>
  <c r="G620" i="7"/>
  <c r="G651" i="7"/>
  <c r="G674" i="7"/>
  <c r="G554" i="7"/>
  <c r="G473" i="7"/>
  <c r="G524" i="7"/>
  <c r="G626" i="7"/>
  <c r="G638" i="7"/>
  <c r="G562" i="7"/>
  <c r="G559" i="7"/>
  <c r="G749" i="7"/>
  <c r="G603" i="7"/>
  <c r="G579" i="7"/>
  <c r="G750" i="7"/>
  <c r="G751" i="7"/>
  <c r="G752" i="7"/>
  <c r="G432" i="7"/>
  <c r="G576" i="7"/>
  <c r="G587" i="7"/>
  <c r="G594" i="7"/>
  <c r="G753" i="7"/>
  <c r="G463" i="7"/>
  <c r="G500" i="7"/>
  <c r="G754" i="7"/>
  <c r="G60" i="7"/>
  <c r="G755" i="7"/>
  <c r="G756" i="7"/>
  <c r="G330" i="7"/>
  <c r="G465" i="7"/>
  <c r="G482" i="7"/>
  <c r="G436" i="7"/>
  <c r="G534" i="7"/>
  <c r="G495" i="7"/>
  <c r="G757" i="7"/>
  <c r="G558" i="7"/>
  <c r="G590" i="7"/>
  <c r="G536" i="7"/>
  <c r="G758" i="7"/>
  <c r="G759" i="7"/>
  <c r="G445" i="7"/>
  <c r="G470" i="7"/>
  <c r="G642" i="7"/>
  <c r="G632" i="7"/>
  <c r="G660" i="7"/>
  <c r="G672" i="7"/>
  <c r="G546" i="7"/>
  <c r="G690" i="7"/>
  <c r="G699" i="7"/>
  <c r="G664" i="7"/>
  <c r="G700" i="7"/>
  <c r="G439" i="7"/>
  <c r="G190" i="7"/>
  <c r="G315" i="7"/>
  <c r="G283" i="7"/>
  <c r="G265" i="7"/>
  <c r="G760" i="7"/>
  <c r="G349" i="7"/>
  <c r="G761" i="7"/>
  <c r="G762" i="7"/>
  <c r="G763" i="7"/>
  <c r="G595" i="7"/>
  <c r="G589" i="7"/>
  <c r="G628" i="7"/>
  <c r="G686" i="7"/>
  <c r="G702" i="7"/>
  <c r="G685" i="7"/>
  <c r="G703" i="7"/>
  <c r="G691" i="7"/>
  <c r="G359" i="7"/>
  <c r="G697" i="7"/>
  <c r="G701" i="7"/>
  <c r="G764" i="7"/>
  <c r="G548" i="7"/>
  <c r="G662" i="7"/>
  <c r="G532" i="7"/>
  <c r="G598" i="7"/>
  <c r="G679" i="7"/>
  <c r="G765" i="7"/>
  <c r="G766" i="7"/>
  <c r="G241" i="7"/>
  <c r="G767" i="7"/>
  <c r="G768" i="7"/>
  <c r="G312" i="7"/>
  <c r="G769" i="7"/>
  <c r="G770" i="7"/>
  <c r="G358" i="7"/>
  <c r="G552" i="7"/>
  <c r="G771" i="7"/>
  <c r="G366" i="7"/>
  <c r="G299" i="7"/>
  <c r="G772" i="7"/>
  <c r="G773" i="7"/>
  <c r="G774" i="7"/>
  <c r="G775" i="7"/>
  <c r="G343" i="7"/>
  <c r="G303" i="7"/>
  <c r="G776" i="7"/>
  <c r="G413" i="7"/>
  <c r="G777" i="7"/>
  <c r="G778" i="7"/>
  <c r="G779" i="7"/>
  <c r="G780" i="7"/>
  <c r="G781" i="7"/>
  <c r="G782" i="7"/>
  <c r="G783" i="7"/>
  <c r="G784" i="7"/>
  <c r="G785" i="7"/>
  <c r="G786" i="7"/>
  <c r="G193" i="7"/>
  <c r="G787" i="7"/>
  <c r="G788" i="7"/>
  <c r="G789" i="7"/>
  <c r="G790" i="7"/>
  <c r="G791" i="7"/>
  <c r="G792" i="7"/>
  <c r="G793" i="7"/>
  <c r="G794" i="7"/>
  <c r="G795" i="7"/>
  <c r="G796" i="7"/>
  <c r="G515" i="7"/>
  <c r="G219" i="7"/>
  <c r="G220" i="7"/>
  <c r="G406" i="7"/>
  <c r="G797" i="7"/>
  <c r="G798" i="7"/>
  <c r="G799" i="7"/>
  <c r="G800" i="7"/>
  <c r="G801" i="7"/>
  <c r="G802" i="7"/>
  <c r="G128" i="7"/>
  <c r="G803" i="7"/>
  <c r="G804" i="7"/>
  <c r="G805" i="7"/>
  <c r="G806" i="7"/>
  <c r="G807" i="7"/>
  <c r="G808" i="7"/>
  <c r="G809" i="7"/>
  <c r="G810" i="7"/>
  <c r="G811" i="7"/>
  <c r="G812" i="7"/>
  <c r="G813" i="7"/>
  <c r="G341" i="7"/>
  <c r="G814" i="7"/>
  <c r="G815" i="7"/>
  <c r="G816" i="7"/>
  <c r="G364" i="7"/>
  <c r="G488" i="7"/>
  <c r="G455" i="7"/>
  <c r="G591" i="7"/>
  <c r="G668" i="7"/>
  <c r="G692" i="7"/>
  <c r="G670" i="7"/>
  <c r="G817" i="7"/>
  <c r="G537" i="7"/>
  <c r="G501" i="7"/>
  <c r="G119" i="7"/>
  <c r="G818" i="7"/>
  <c r="G421" i="7"/>
  <c r="G819" i="7"/>
  <c r="G820" i="7"/>
  <c r="G821" i="7"/>
  <c r="G822" i="7"/>
  <c r="G823" i="7"/>
  <c r="G824" i="7"/>
  <c r="G825" i="7"/>
  <c r="G264" i="7"/>
  <c r="G76" i="7"/>
  <c r="G826" i="7"/>
  <c r="G172" i="7"/>
  <c r="G250" i="7"/>
  <c r="G318" i="7"/>
  <c r="G827" i="7"/>
  <c r="G828" i="7"/>
  <c r="G829" i="7"/>
  <c r="G205" i="7"/>
  <c r="G830" i="7"/>
  <c r="G831" i="7"/>
  <c r="G832" i="7"/>
  <c r="G833" i="7"/>
  <c r="G462" i="7"/>
  <c r="G464" i="7"/>
  <c r="G573" i="7"/>
  <c r="G834" i="7"/>
  <c r="G415" i="7"/>
  <c r="G835" i="7"/>
  <c r="G836" i="7"/>
  <c r="G32" i="7"/>
  <c r="G8" i="7"/>
  <c r="G174" i="7"/>
  <c r="G837" i="7"/>
  <c r="G838" i="7"/>
  <c r="G839" i="7"/>
  <c r="G213" i="7"/>
  <c r="G615" i="7"/>
  <c r="G73" i="7"/>
  <c r="G641" i="7"/>
  <c r="G658" i="7"/>
  <c r="G400" i="7"/>
  <c r="G840" i="7"/>
  <c r="G841" i="7"/>
  <c r="G842" i="7"/>
  <c r="G843" i="7"/>
  <c r="G844" i="7"/>
  <c r="G65" i="7"/>
  <c r="G845" i="7"/>
  <c r="G846" i="7"/>
  <c r="G847" i="7"/>
  <c r="G848" i="7"/>
  <c r="G350" i="7"/>
  <c r="G332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256" i="7"/>
  <c r="G655" i="7"/>
  <c r="G864" i="7"/>
  <c r="G356" i="7"/>
  <c r="G181" i="7"/>
  <c r="G865" i="7"/>
  <c r="G866" i="7"/>
  <c r="G867" i="7"/>
  <c r="G505" i="7"/>
  <c r="G665" i="7"/>
  <c r="G695" i="7"/>
  <c r="G538" i="7"/>
  <c r="G868" i="7"/>
  <c r="G411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346" i="7"/>
  <c r="G889" i="7"/>
  <c r="G448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407" i="7"/>
  <c r="G438" i="7"/>
  <c r="G499" i="7"/>
  <c r="G66" i="7"/>
  <c r="G528" i="7"/>
  <c r="G564" i="7"/>
  <c r="G430" i="7"/>
  <c r="G657" i="7"/>
  <c r="G656" i="7"/>
  <c r="G661" i="7"/>
  <c r="G930" i="7"/>
  <c r="G480" i="7"/>
  <c r="G600" i="7"/>
  <c r="G414" i="7"/>
  <c r="G678" i="7"/>
  <c r="G522" i="7"/>
  <c r="G544" i="7"/>
  <c r="G931" i="7"/>
  <c r="G932" i="7"/>
  <c r="G933" i="7"/>
  <c r="G934" i="7"/>
  <c r="G935" i="7"/>
  <c r="G936" i="7"/>
  <c r="G937" i="7"/>
  <c r="G938" i="7"/>
  <c r="G939" i="7"/>
  <c r="G940" i="7"/>
  <c r="G941" i="7"/>
  <c r="G211" i="7"/>
  <c r="G198" i="7"/>
  <c r="G376" i="7"/>
  <c r="G942" i="7"/>
  <c r="G943" i="7"/>
  <c r="G944" i="7"/>
  <c r="G460" i="7"/>
  <c r="G450" i="7"/>
  <c r="G336" i="7"/>
  <c r="G945" i="7"/>
  <c r="G946" i="7"/>
  <c r="G325" i="7"/>
  <c r="G947" i="7"/>
  <c r="G385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440" i="7"/>
  <c r="G960" i="7"/>
  <c r="G285" i="7"/>
  <c r="G961" i="7"/>
  <c r="G962" i="7"/>
  <c r="G963" i="7"/>
  <c r="G210" i="7"/>
  <c r="G964" i="7"/>
  <c r="G965" i="7"/>
  <c r="G402" i="7"/>
  <c r="G328" i="7"/>
  <c r="G347" i="7"/>
  <c r="G93" i="7"/>
  <c r="G203" i="7"/>
  <c r="G140" i="7"/>
  <c r="G138" i="7"/>
  <c r="G124" i="7"/>
  <c r="G25" i="7"/>
  <c r="G112" i="7"/>
  <c r="G78" i="7"/>
  <c r="G117" i="7"/>
  <c r="G40" i="7"/>
  <c r="G79" i="7"/>
  <c r="G80" i="7"/>
  <c r="G14" i="7"/>
  <c r="G150" i="7"/>
  <c r="G504" i="7"/>
  <c r="G475" i="7"/>
  <c r="G435" i="7"/>
  <c r="G437" i="7"/>
  <c r="G216" i="7"/>
  <c r="G217" i="7"/>
  <c r="G404" i="7"/>
  <c r="G234" i="7"/>
  <c r="G291" i="7"/>
  <c r="G418" i="7"/>
  <c r="G329" i="7"/>
  <c r="G443" i="7"/>
  <c r="G365" i="7"/>
  <c r="G393" i="7"/>
  <c r="G446" i="7"/>
  <c r="G36" i="7"/>
  <c r="G81" i="7"/>
  <c r="G966" i="7"/>
  <c r="G449" i="7"/>
  <c r="G268" i="7"/>
  <c r="G967" i="7"/>
  <c r="G609" i="7"/>
  <c r="G968" i="7"/>
  <c r="G969" i="7"/>
  <c r="G970" i="7"/>
  <c r="G71" i="7"/>
  <c r="G115" i="7"/>
  <c r="G158" i="7"/>
  <c r="G151" i="7"/>
  <c r="G398" i="7"/>
  <c r="G361" i="7"/>
  <c r="G294" i="7"/>
  <c r="G971" i="7"/>
  <c r="G368" i="7"/>
  <c r="G972" i="7"/>
  <c r="G973" i="7"/>
  <c r="G974" i="7"/>
  <c r="G975" i="7"/>
  <c r="G976" i="7"/>
  <c r="G977" i="7"/>
  <c r="G978" i="7"/>
  <c r="G43" i="7"/>
  <c r="G208" i="7"/>
  <c r="G246" i="7"/>
  <c r="G979" i="7"/>
  <c r="G9" i="7"/>
  <c r="G980" i="7"/>
  <c r="G103" i="7"/>
  <c r="G981" i="7"/>
  <c r="G982" i="7"/>
  <c r="G983" i="7"/>
  <c r="G390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19" i="7"/>
  <c r="G999" i="7"/>
  <c r="G304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409" i="7"/>
  <c r="G1027" i="7"/>
  <c r="G1028" i="7"/>
  <c r="G1029" i="7"/>
  <c r="G1030" i="7"/>
  <c r="G1031" i="7"/>
  <c r="G1032" i="7"/>
  <c r="G1033" i="7"/>
  <c r="G1034" i="7"/>
  <c r="G1035" i="7"/>
  <c r="G1036" i="7"/>
  <c r="G1037" i="7"/>
  <c r="G454" i="7"/>
  <c r="G1038" i="7"/>
  <c r="G218" i="7"/>
  <c r="G1039" i="7"/>
  <c r="G516" i="7"/>
  <c r="G469" i="7"/>
  <c r="G1040" i="7"/>
  <c r="G1041" i="7"/>
  <c r="G1042" i="7"/>
  <c r="G1043" i="7"/>
  <c r="G1044" i="7"/>
  <c r="G1045" i="7"/>
  <c r="G1046" i="7"/>
  <c r="G1047" i="7"/>
  <c r="G1048" i="7"/>
  <c r="G15" i="7"/>
  <c r="G320" i="7"/>
  <c r="G1049" i="7"/>
  <c r="G34" i="7"/>
  <c r="G26" i="7"/>
  <c r="G1050" i="7"/>
  <c r="G1051" i="7"/>
  <c r="G1052" i="7"/>
  <c r="G192" i="7"/>
  <c r="G1053" i="7"/>
  <c r="G1054" i="7"/>
  <c r="G113" i="7"/>
  <c r="G35" i="7"/>
  <c r="G23" i="7"/>
  <c r="G83" i="7"/>
  <c r="G209" i="7"/>
  <c r="G1055" i="7"/>
  <c r="G1056" i="7"/>
  <c r="G231" i="7"/>
  <c r="G238" i="7"/>
  <c r="G21" i="7"/>
  <c r="G1057" i="7"/>
  <c r="G549" i="7"/>
  <c r="G37" i="7"/>
  <c r="G1058" i="7"/>
  <c r="G560" i="7"/>
  <c r="G565" i="7"/>
  <c r="G578" i="7"/>
  <c r="G512" i="7"/>
  <c r="G604" i="7"/>
  <c r="G513" i="7"/>
  <c r="G566" i="7"/>
  <c r="G337" i="7"/>
  <c r="G484" i="7"/>
  <c r="G1059" i="7"/>
  <c r="G476" i="7"/>
  <c r="G586" i="7"/>
  <c r="G696" i="7"/>
  <c r="G1060" i="7"/>
  <c r="G1061" i="7"/>
  <c r="G383" i="7"/>
  <c r="G1062" i="7"/>
  <c r="G18" i="7"/>
  <c r="G514" i="7"/>
  <c r="G467" i="7"/>
  <c r="G85" i="7"/>
  <c r="G597" i="7"/>
  <c r="G605" i="7"/>
  <c r="G1063" i="7"/>
  <c r="G1064" i="7"/>
  <c r="G682" i="7"/>
  <c r="G165" i="7"/>
  <c r="G176" i="7"/>
  <c r="G270" i="7"/>
  <c r="G286" i="7"/>
  <c r="G335" i="7"/>
  <c r="G490" i="7"/>
  <c r="G611" i="7"/>
  <c r="G363" i="7"/>
  <c r="G247" i="7"/>
  <c r="G206" i="7"/>
  <c r="G444" i="7"/>
  <c r="G13" i="7"/>
  <c r="G207" i="7"/>
  <c r="G226" i="7"/>
  <c r="G616" i="7"/>
  <c r="G301" i="7"/>
  <c r="G111" i="7"/>
  <c r="G397" i="7"/>
  <c r="G420" i="7"/>
  <c r="G353" i="7"/>
  <c r="G354" i="7"/>
  <c r="G257" i="7"/>
  <c r="G243" i="7"/>
  <c r="G28" i="7"/>
  <c r="G306" i="7"/>
  <c r="G289" i="7"/>
  <c r="G233" i="7"/>
  <c r="G290" i="7"/>
  <c r="G502" i="7"/>
  <c r="G342" i="7"/>
  <c r="G503" i="7"/>
  <c r="G201" i="7"/>
  <c r="G1065" i="7"/>
  <c r="G1066" i="7"/>
  <c r="G1067" i="7"/>
  <c r="G1068" i="7"/>
  <c r="G640" i="7"/>
  <c r="G617" i="7"/>
  <c r="G1069" i="7"/>
  <c r="G687" i="7"/>
  <c r="G98" i="7"/>
  <c r="G663" i="7"/>
  <c r="G631" i="7"/>
  <c r="G1070" i="7"/>
  <c r="G175" i="7"/>
  <c r="G281" i="7"/>
  <c r="G431" i="7"/>
  <c r="G1071" i="7"/>
  <c r="G542" i="7"/>
  <c r="G535" i="7"/>
  <c r="G614" i="7"/>
  <c r="G102" i="7"/>
  <c r="G30" i="7"/>
  <c r="G1072" i="7"/>
  <c r="G360" i="7"/>
  <c r="G599" i="7"/>
  <c r="G1073" i="7"/>
  <c r="G596" i="7"/>
  <c r="G574" i="7"/>
  <c r="G669" i="7"/>
  <c r="G410" i="7"/>
  <c r="G694" i="7"/>
  <c r="G643" i="7"/>
  <c r="G622" i="7"/>
  <c r="G681" i="7"/>
  <c r="G613" i="7"/>
  <c r="G1074" i="7"/>
  <c r="G627" i="7"/>
  <c r="G644" i="7"/>
  <c r="G1075" i="7"/>
  <c r="G1076" i="7"/>
  <c r="G1077" i="7"/>
  <c r="G1078" i="7"/>
  <c r="G1079" i="7"/>
  <c r="G1080" i="7"/>
  <c r="G1081" i="7"/>
  <c r="G1082" i="7"/>
  <c r="G646" i="7"/>
  <c r="G1083" i="7"/>
  <c r="G1084" i="7"/>
  <c r="G1085" i="7"/>
  <c r="G1086" i="7"/>
  <c r="G1087" i="7"/>
  <c r="G645" i="7"/>
  <c r="G1088" i="7"/>
  <c r="G1089" i="7"/>
  <c r="G1090" i="7"/>
  <c r="G1091" i="7"/>
  <c r="G1092" i="7"/>
  <c r="G1093" i="7"/>
  <c r="G1094" i="7"/>
  <c r="G1095" i="7"/>
  <c r="G1096" i="7"/>
  <c r="G308" i="7"/>
  <c r="G1097" i="7"/>
  <c r="G1098" i="7"/>
  <c r="G1099" i="7"/>
  <c r="G1100" i="7"/>
  <c r="G1101" i="7"/>
  <c r="G1102" i="7"/>
  <c r="G1103" i="7"/>
  <c r="G1104" i="7"/>
  <c r="G1105" i="7"/>
  <c r="G659" i="7"/>
  <c r="G1106" i="7"/>
  <c r="G1107" i="7"/>
  <c r="G675" i="7"/>
  <c r="G1108" i="7"/>
  <c r="G676" i="7"/>
  <c r="G683" i="7"/>
  <c r="G545" i="7"/>
  <c r="G630" i="7"/>
  <c r="G1109" i="7"/>
  <c r="G408" i="7"/>
  <c r="G417" i="7"/>
  <c r="G523" i="7"/>
  <c r="G555" i="7"/>
  <c r="G629" i="7"/>
  <c r="G625" i="7"/>
  <c r="G693" i="7"/>
  <c r="G688" i="7"/>
  <c r="G677" i="7"/>
  <c r="G698" i="7"/>
  <c r="G185" i="7"/>
  <c r="G610" i="7"/>
  <c r="G550" i="7"/>
  <c r="G601" i="7"/>
  <c r="G508" i="7"/>
  <c r="G583" i="7"/>
  <c r="G561" i="7"/>
  <c r="G405" i="7"/>
  <c r="G89" i="7"/>
  <c r="G49" i="7"/>
  <c r="G90" i="7"/>
  <c r="G1110" i="7"/>
  <c r="G636" i="7"/>
  <c r="G136" i="7"/>
  <c r="G221" i="7"/>
  <c r="G1111" i="7"/>
  <c r="G180" i="7"/>
  <c r="G1112" i="7"/>
  <c r="G159" i="7"/>
  <c r="G141" i="7"/>
  <c r="G178" i="7"/>
  <c r="G225" i="7"/>
  <c r="G11" i="7"/>
  <c r="G92" i="7"/>
  <c r="G31" i="7"/>
  <c r="G62" i="7"/>
  <c r="G1113" i="7"/>
  <c r="G468" i="7"/>
  <c r="G419" i="7"/>
  <c r="G477" i="7"/>
  <c r="G567" i="7"/>
  <c r="G525" i="7"/>
  <c r="G519" i="7"/>
  <c r="G1114" i="7"/>
  <c r="G1115" i="7"/>
  <c r="G292" i="7"/>
  <c r="G1116" i="7"/>
  <c r="G351" i="7"/>
  <c r="G459" i="7"/>
  <c r="G1117" i="7"/>
  <c r="G86" i="7"/>
  <c r="G310" i="7"/>
  <c r="G396" i="7"/>
  <c r="G333" i="7"/>
  <c r="G334" i="7"/>
  <c r="G511" i="7"/>
  <c r="G539" i="7"/>
  <c r="G254" i="7"/>
  <c r="G307" i="7"/>
  <c r="G633" i="7"/>
  <c r="G1118" i="7"/>
  <c r="G1119" i="7"/>
  <c r="G331" i="7"/>
  <c r="G1120" i="7"/>
  <c r="G481" i="7"/>
  <c r="G276" i="7"/>
  <c r="G1121" i="7"/>
  <c r="G1122" i="7"/>
  <c r="G1123" i="7"/>
  <c r="G1124" i="7"/>
  <c r="G1125" i="7"/>
  <c r="G130" i="7"/>
  <c r="G95" i="7"/>
  <c r="G1126" i="7"/>
  <c r="G1127" i="7"/>
  <c r="G1128" i="7"/>
  <c r="G1129" i="7"/>
  <c r="G1130" i="7"/>
  <c r="G1131" i="7"/>
  <c r="G204" i="7"/>
  <c r="G48" i="7"/>
  <c r="G195" i="7"/>
  <c r="G582" i="7"/>
  <c r="G29" i="7"/>
  <c r="G7" i="7"/>
  <c r="G162" i="7"/>
  <c r="G82" i="7"/>
  <c r="G272" i="7"/>
  <c r="G16" i="7"/>
  <c r="G1132" i="7"/>
  <c r="G166" i="7"/>
  <c r="G322" i="7"/>
  <c r="G50" i="7"/>
  <c r="G47" i="7"/>
  <c r="G371" i="7"/>
  <c r="G401" i="7"/>
  <c r="G1133" i="7"/>
  <c r="G1134" i="7"/>
  <c r="G235" i="7"/>
  <c r="G278" i="7"/>
  <c r="G263" i="7"/>
  <c r="G1135" i="7"/>
  <c r="G375" i="7"/>
  <c r="G1136" i="7"/>
  <c r="G392" i="7" l="1"/>
  <c r="I392" i="7" s="1"/>
  <c r="G280" i="7"/>
  <c r="I280" i="7" s="1"/>
  <c r="I13" i="7"/>
  <c r="I711" i="7"/>
  <c r="I1137" i="7"/>
  <c r="K1137" i="7"/>
  <c r="M1137" i="7" s="1"/>
  <c r="I485" i="7"/>
  <c r="K485" i="7"/>
  <c r="M485" i="7" s="1"/>
  <c r="I416" i="7"/>
  <c r="K416" i="7"/>
  <c r="M416" i="7" s="1"/>
  <c r="I188" i="7"/>
  <c r="K188" i="7"/>
  <c r="M188" i="7" s="1"/>
  <c r="K129" i="7"/>
  <c r="M129" i="7" s="1"/>
  <c r="I129" i="7"/>
  <c r="I749" i="7"/>
  <c r="I674" i="7"/>
  <c r="I602" i="7"/>
  <c r="I743" i="7"/>
  <c r="I667" i="7"/>
  <c r="I732" i="7"/>
  <c r="I433" i="7"/>
  <c r="I510" i="7"/>
  <c r="I242" i="7"/>
  <c r="I710" i="7"/>
  <c r="I229" i="7"/>
  <c r="I12" i="7"/>
  <c r="I706" i="7"/>
  <c r="I708" i="7"/>
  <c r="I531" i="7"/>
  <c r="I756" i="7"/>
  <c r="I587" i="7"/>
  <c r="I680" i="7"/>
  <c r="I17" i="7"/>
  <c r="I740" i="7"/>
  <c r="I506" i="7"/>
  <c r="I729" i="7"/>
  <c r="I147" i="7"/>
  <c r="I447" i="7"/>
  <c r="I255" i="7"/>
  <c r="I689" i="7"/>
  <c r="I106" i="7"/>
  <c r="I705" i="7"/>
  <c r="I302" i="7"/>
  <c r="I623" i="7"/>
  <c r="I784" i="7"/>
  <c r="I642" i="7"/>
  <c r="I747" i="7"/>
  <c r="I726" i="7"/>
  <c r="I327" i="7"/>
  <c r="I878" i="7"/>
  <c r="I213" i="7"/>
  <c r="I755" i="7"/>
  <c r="I728" i="7"/>
  <c r="I723" i="7"/>
  <c r="I563" i="7"/>
  <c r="I250" i="7"/>
  <c r="I576" i="7"/>
  <c r="I45" i="7"/>
  <c r="I739" i="7"/>
  <c r="I867" i="7"/>
  <c r="I836" i="7"/>
  <c r="I220" i="7"/>
  <c r="I685" i="7"/>
  <c r="I737" i="7"/>
  <c r="I128" i="7"/>
  <c r="I761" i="7"/>
  <c r="I855" i="7"/>
  <c r="I537" i="7"/>
  <c r="I413" i="7"/>
  <c r="I653" i="7"/>
  <c r="I453" i="7"/>
  <c r="I870" i="7"/>
  <c r="I700" i="7"/>
  <c r="I709" i="7"/>
  <c r="I810" i="7"/>
  <c r="I768" i="7"/>
  <c r="I348" i="7"/>
  <c r="I863" i="7"/>
  <c r="I822" i="7"/>
  <c r="I791" i="7"/>
  <c r="I651" i="7"/>
  <c r="I543" i="7"/>
  <c r="I350" i="7"/>
  <c r="I832" i="7"/>
  <c r="I662" i="7"/>
  <c r="I606" i="7"/>
  <c r="I559" i="7"/>
  <c r="I715" i="7"/>
  <c r="I842" i="7"/>
  <c r="I364" i="7"/>
  <c r="I299" i="7"/>
  <c r="I757" i="7"/>
  <c r="I434" i="7"/>
  <c r="I944" i="7"/>
  <c r="I939" i="7"/>
  <c r="I931" i="7"/>
  <c r="I661" i="7"/>
  <c r="I438" i="7"/>
  <c r="I923" i="7"/>
  <c r="I915" i="7"/>
  <c r="I907" i="7"/>
  <c r="I899" i="7"/>
  <c r="I891" i="7"/>
  <c r="I885" i="7"/>
  <c r="I877" i="7"/>
  <c r="I869" i="7"/>
  <c r="I866" i="7"/>
  <c r="I862" i="7"/>
  <c r="I854" i="7"/>
  <c r="I848" i="7"/>
  <c r="I841" i="7"/>
  <c r="I835" i="7"/>
  <c r="I831" i="7"/>
  <c r="I172" i="7"/>
  <c r="I821" i="7"/>
  <c r="I817" i="7"/>
  <c r="I816" i="7"/>
  <c r="I809" i="7"/>
  <c r="I802" i="7"/>
  <c r="I219" i="7"/>
  <c r="I790" i="7"/>
  <c r="I783" i="7"/>
  <c r="I776" i="7"/>
  <c r="I366" i="7"/>
  <c r="I767" i="7"/>
  <c r="I548" i="7"/>
  <c r="I702" i="7"/>
  <c r="I349" i="7"/>
  <c r="I664" i="7"/>
  <c r="I470" i="7"/>
  <c r="I495" i="7"/>
  <c r="I60" i="7"/>
  <c r="I432" i="7"/>
  <c r="I562" i="7"/>
  <c r="I620" i="7"/>
  <c r="I442" i="7"/>
  <c r="I423" i="7"/>
  <c r="I487" i="7"/>
  <c r="I742" i="7"/>
  <c r="I259" i="7"/>
  <c r="I736" i="7"/>
  <c r="I572" i="7"/>
  <c r="I556" i="7"/>
  <c r="I725" i="7"/>
  <c r="I551" i="7"/>
  <c r="I478" i="7"/>
  <c r="I722" i="7"/>
  <c r="I718" i="7"/>
  <c r="I1055" i="7"/>
  <c r="I192" i="7"/>
  <c r="I15" i="7"/>
  <c r="I1041" i="7"/>
  <c r="I1037" i="7"/>
  <c r="I1029" i="7"/>
  <c r="I1024" i="7"/>
  <c r="I1016" i="7"/>
  <c r="I1008" i="7"/>
  <c r="I1000" i="7"/>
  <c r="I994" i="7"/>
  <c r="I986" i="7"/>
  <c r="I980" i="7"/>
  <c r="I976" i="7"/>
  <c r="I361" i="7"/>
  <c r="I968" i="7"/>
  <c r="I446" i="7"/>
  <c r="I404" i="7"/>
  <c r="I14" i="7"/>
  <c r="I124" i="7"/>
  <c r="I402" i="7"/>
  <c r="I285" i="7"/>
  <c r="I954" i="7"/>
  <c r="I947" i="7"/>
  <c r="I943" i="7"/>
  <c r="I938" i="7"/>
  <c r="I544" i="7"/>
  <c r="I656" i="7"/>
  <c r="I407" i="7"/>
  <c r="I922" i="7"/>
  <c r="I914" i="7"/>
  <c r="I906" i="7"/>
  <c r="I898" i="7"/>
  <c r="I890" i="7"/>
  <c r="I884" i="7"/>
  <c r="I876" i="7"/>
  <c r="I411" i="7"/>
  <c r="I865" i="7"/>
  <c r="I861" i="7"/>
  <c r="I853" i="7"/>
  <c r="I847" i="7"/>
  <c r="I840" i="7"/>
  <c r="I839" i="7"/>
  <c r="I415" i="7"/>
  <c r="I830" i="7"/>
  <c r="I826" i="7"/>
  <c r="I820" i="7"/>
  <c r="I670" i="7"/>
  <c r="I815" i="7"/>
  <c r="I808" i="7"/>
  <c r="I801" i="7"/>
  <c r="I515" i="7"/>
  <c r="I789" i="7"/>
  <c r="I782" i="7"/>
  <c r="I303" i="7"/>
  <c r="I771" i="7"/>
  <c r="I241" i="7"/>
  <c r="I764" i="7"/>
  <c r="I686" i="7"/>
  <c r="I760" i="7"/>
  <c r="I699" i="7"/>
  <c r="I445" i="7"/>
  <c r="I135" i="7"/>
  <c r="I491" i="7"/>
  <c r="I469" i="7"/>
  <c r="I1035" i="7"/>
  <c r="I1027" i="7"/>
  <c r="I1022" i="7"/>
  <c r="I1014" i="7"/>
  <c r="I1006" i="7"/>
  <c r="I999" i="7"/>
  <c r="I992" i="7"/>
  <c r="I984" i="7"/>
  <c r="I979" i="7"/>
  <c r="I974" i="7"/>
  <c r="I151" i="7"/>
  <c r="I967" i="7"/>
  <c r="I365" i="7"/>
  <c r="I216" i="7"/>
  <c r="I79" i="7"/>
  <c r="I140" i="7"/>
  <c r="I965" i="7"/>
  <c r="I440" i="7"/>
  <c r="I952" i="7"/>
  <c r="I946" i="7"/>
  <c r="I376" i="7"/>
  <c r="I936" i="7"/>
  <c r="I678" i="7"/>
  <c r="I430" i="7"/>
  <c r="I928" i="7"/>
  <c r="I920" i="7"/>
  <c r="I912" i="7"/>
  <c r="I904" i="7"/>
  <c r="I896" i="7"/>
  <c r="I889" i="7"/>
  <c r="I882" i="7"/>
  <c r="I874" i="7"/>
  <c r="I538" i="7"/>
  <c r="I356" i="7"/>
  <c r="I859" i="7"/>
  <c r="I851" i="7"/>
  <c r="I845" i="7"/>
  <c r="I658" i="7"/>
  <c r="I837" i="7"/>
  <c r="I573" i="7"/>
  <c r="I829" i="7"/>
  <c r="I264" i="7"/>
  <c r="I421" i="7"/>
  <c r="I668" i="7"/>
  <c r="I341" i="7"/>
  <c r="I806" i="7"/>
  <c r="I799" i="7"/>
  <c r="I795" i="7"/>
  <c r="I787" i="7"/>
  <c r="I780" i="7"/>
  <c r="I775" i="7"/>
  <c r="I358" i="7"/>
  <c r="I765" i="7"/>
  <c r="I697" i="7"/>
  <c r="I589" i="7"/>
  <c r="I283" i="7"/>
  <c r="I546" i="7"/>
  <c r="I758" i="7"/>
  <c r="I436" i="7"/>
  <c r="I500" i="7"/>
  <c r="I751" i="7"/>
  <c r="I626" i="7"/>
  <c r="I673" i="7"/>
  <c r="I634" i="7"/>
  <c r="I608" i="7"/>
  <c r="I518" i="7"/>
  <c r="I741" i="7"/>
  <c r="I379" i="7"/>
  <c r="I568" i="7"/>
  <c r="I585" i="7"/>
  <c r="I143" i="7"/>
  <c r="I584" i="7"/>
  <c r="I592" i="7"/>
  <c r="I498" i="7"/>
  <c r="I724" i="7"/>
  <c r="I720" i="7"/>
  <c r="I251" i="7"/>
  <c r="I714" i="7"/>
  <c r="I252" i="7"/>
  <c r="I527" i="7"/>
  <c r="I91" i="7"/>
  <c r="I490" i="7"/>
  <c r="I1063" i="7"/>
  <c r="I383" i="7"/>
  <c r="I337" i="7"/>
  <c r="I1058" i="7"/>
  <c r="I444" i="7"/>
  <c r="I663" i="7"/>
  <c r="I1066" i="7"/>
  <c r="I289" i="7"/>
  <c r="I405" i="7"/>
  <c r="I698" i="7"/>
  <c r="I523" i="7"/>
  <c r="I1105" i="7"/>
  <c r="I1097" i="7"/>
  <c r="I1090" i="7"/>
  <c r="I1083" i="7"/>
  <c r="I1076" i="7"/>
  <c r="I622" i="7"/>
  <c r="I599" i="7"/>
  <c r="I542" i="7"/>
  <c r="I397" i="7"/>
  <c r="I204" i="7"/>
  <c r="I130" i="7"/>
  <c r="I1120" i="7"/>
  <c r="I511" i="7"/>
  <c r="I459" i="7"/>
  <c r="I525" i="7"/>
  <c r="I92" i="7"/>
  <c r="I1111" i="7"/>
  <c r="I72" i="7"/>
  <c r="I335" i="7"/>
  <c r="I605" i="7"/>
  <c r="I1061" i="7"/>
  <c r="I566" i="7"/>
  <c r="I37" i="7"/>
  <c r="I209" i="7"/>
  <c r="I1052" i="7"/>
  <c r="I1048" i="7"/>
  <c r="I1040" i="7"/>
  <c r="I1036" i="7"/>
  <c r="I1028" i="7"/>
  <c r="I1023" i="7"/>
  <c r="I1015" i="7"/>
  <c r="I1007" i="7"/>
  <c r="I304" i="7"/>
  <c r="I993" i="7"/>
  <c r="I985" i="7"/>
  <c r="I9" i="7"/>
  <c r="I975" i="7"/>
  <c r="I398" i="7"/>
  <c r="I609" i="7"/>
  <c r="I393" i="7"/>
  <c r="I217" i="7"/>
  <c r="I80" i="7"/>
  <c r="I138" i="7"/>
  <c r="I960" i="7"/>
  <c r="I953" i="7"/>
  <c r="I325" i="7"/>
  <c r="I942" i="7"/>
  <c r="I937" i="7"/>
  <c r="I522" i="7"/>
  <c r="I657" i="7"/>
  <c r="I929" i="7"/>
  <c r="I921" i="7"/>
  <c r="I913" i="7"/>
  <c r="I905" i="7"/>
  <c r="I897" i="7"/>
  <c r="I448" i="7"/>
  <c r="I883" i="7"/>
  <c r="I875" i="7"/>
  <c r="I868" i="7"/>
  <c r="I181" i="7"/>
  <c r="I860" i="7"/>
  <c r="I852" i="7"/>
  <c r="I846" i="7"/>
  <c r="I400" i="7"/>
  <c r="I838" i="7"/>
  <c r="I834" i="7"/>
  <c r="I205" i="7"/>
  <c r="I76" i="7"/>
  <c r="I819" i="7"/>
  <c r="I692" i="7"/>
  <c r="I814" i="7"/>
  <c r="I807" i="7"/>
  <c r="I800" i="7"/>
  <c r="I796" i="7"/>
  <c r="I788" i="7"/>
  <c r="I781" i="7"/>
  <c r="I343" i="7"/>
  <c r="I552" i="7"/>
  <c r="I766" i="7"/>
  <c r="I701" i="7"/>
  <c r="I628" i="7"/>
  <c r="I265" i="7"/>
  <c r="I690" i="7"/>
  <c r="I759" i="7"/>
  <c r="I534" i="7"/>
  <c r="I754" i="7"/>
  <c r="I752" i="7"/>
  <c r="I638" i="7"/>
  <c r="I580" i="7"/>
  <c r="I422" i="7"/>
  <c r="I496" i="7"/>
  <c r="I581" i="7"/>
  <c r="I553" i="7"/>
  <c r="I163" i="7"/>
  <c r="I735" i="7"/>
  <c r="I267" i="7"/>
  <c r="I731" i="7"/>
  <c r="I727" i="7"/>
  <c r="I533" i="7"/>
  <c r="I461" i="7"/>
  <c r="I521" i="7"/>
  <c r="I721" i="7"/>
  <c r="I466" i="7"/>
  <c r="I177" i="7"/>
  <c r="I424" i="7"/>
  <c r="I575" i="7"/>
  <c r="I314" i="7"/>
  <c r="I704" i="7"/>
  <c r="I288" i="7"/>
  <c r="I616" i="7"/>
  <c r="I270" i="7"/>
  <c r="I85" i="7"/>
  <c r="I696" i="7"/>
  <c r="I604" i="7"/>
  <c r="I1057" i="7"/>
  <c r="I23" i="7"/>
  <c r="I1050" i="7"/>
  <c r="I1046" i="7"/>
  <c r="I516" i="7"/>
  <c r="I1034" i="7"/>
  <c r="I409" i="7"/>
  <c r="I1021" i="7"/>
  <c r="I1013" i="7"/>
  <c r="I1005" i="7"/>
  <c r="I19" i="7"/>
  <c r="I991" i="7"/>
  <c r="I390" i="7"/>
  <c r="I246" i="7"/>
  <c r="I973" i="7"/>
  <c r="I158" i="7"/>
  <c r="I268" i="7"/>
  <c r="I443" i="7"/>
  <c r="I437" i="7"/>
  <c r="I40" i="7"/>
  <c r="I964" i="7"/>
  <c r="I959" i="7"/>
  <c r="I951" i="7"/>
  <c r="I263" i="7"/>
  <c r="I50" i="7"/>
  <c r="I7" i="7"/>
  <c r="I221" i="7"/>
  <c r="I561" i="7"/>
  <c r="I677" i="7"/>
  <c r="I417" i="7"/>
  <c r="I683" i="7"/>
  <c r="I1104" i="7"/>
  <c r="I308" i="7"/>
  <c r="I1089" i="7"/>
  <c r="I646" i="7"/>
  <c r="I1075" i="7"/>
  <c r="I643" i="7"/>
  <c r="I360" i="7"/>
  <c r="I98" i="7"/>
  <c r="I1065" i="7"/>
  <c r="I306" i="7"/>
  <c r="I111" i="7"/>
  <c r="I206" i="7"/>
  <c r="I1116" i="7"/>
  <c r="I178" i="7"/>
  <c r="I693" i="7"/>
  <c r="I1108" i="7"/>
  <c r="I1095" i="7"/>
  <c r="I1081" i="7"/>
  <c r="I410" i="7"/>
  <c r="I30" i="7"/>
  <c r="I503" i="7"/>
  <c r="I636" i="7"/>
  <c r="I1069" i="7"/>
  <c r="I1118" i="7"/>
  <c r="I419" i="7"/>
  <c r="I508" i="7"/>
  <c r="I1109" i="7"/>
  <c r="I1102" i="7"/>
  <c r="I645" i="7"/>
  <c r="I627" i="7"/>
  <c r="I431" i="7"/>
  <c r="I243" i="7"/>
  <c r="I26" i="7"/>
  <c r="I322" i="7"/>
  <c r="I1125" i="7"/>
  <c r="I567" i="7"/>
  <c r="I1134" i="7"/>
  <c r="I1132" i="7"/>
  <c r="I1129" i="7"/>
  <c r="I1123" i="7"/>
  <c r="I1127" i="7"/>
  <c r="I310" i="7"/>
  <c r="I159" i="7"/>
  <c r="I1093" i="7"/>
  <c r="I574" i="7"/>
  <c r="I640" i="7"/>
  <c r="I165" i="7"/>
  <c r="I578" i="7"/>
  <c r="I34" i="7"/>
  <c r="I1032" i="7"/>
  <c r="I1011" i="7"/>
  <c r="I997" i="7"/>
  <c r="I989" i="7"/>
  <c r="I43" i="7"/>
  <c r="I966" i="7"/>
  <c r="I475" i="7"/>
  <c r="I93" i="7"/>
  <c r="I949" i="7"/>
  <c r="I934" i="7"/>
  <c r="I528" i="7"/>
  <c r="I926" i="7"/>
  <c r="I910" i="7"/>
  <c r="I894" i="7"/>
  <c r="I880" i="7"/>
  <c r="I665" i="7"/>
  <c r="I849" i="7"/>
  <c r="I8" i="7"/>
  <c r="I827" i="7"/>
  <c r="I455" i="7"/>
  <c r="I797" i="7"/>
  <c r="I786" i="7"/>
  <c r="I773" i="7"/>
  <c r="I598" i="7"/>
  <c r="I190" i="7"/>
  <c r="I465" i="7"/>
  <c r="I579" i="7"/>
  <c r="I635" i="7"/>
  <c r="I200" i="7"/>
  <c r="I271" i="7"/>
  <c r="I472" i="7"/>
  <c r="I666" i="7"/>
  <c r="I717" i="7"/>
  <c r="I69" i="7"/>
  <c r="I125" i="7"/>
  <c r="I1136" i="7"/>
  <c r="I48" i="7"/>
  <c r="I307" i="7"/>
  <c r="I1113" i="7"/>
  <c r="I90" i="7"/>
  <c r="I625" i="7"/>
  <c r="I1100" i="7"/>
  <c r="I311" i="7"/>
  <c r="I175" i="7"/>
  <c r="I354" i="7"/>
  <c r="I363" i="7"/>
  <c r="I238" i="7"/>
  <c r="I1044" i="7"/>
  <c r="I336" i="7"/>
  <c r="I401" i="7"/>
  <c r="I272" i="7"/>
  <c r="I1121" i="7"/>
  <c r="I1115" i="7"/>
  <c r="I550" i="7"/>
  <c r="I1107" i="7"/>
  <c r="I1086" i="7"/>
  <c r="I1079" i="7"/>
  <c r="I502" i="7"/>
  <c r="I207" i="7"/>
  <c r="I514" i="7"/>
  <c r="I476" i="7"/>
  <c r="I113" i="7"/>
  <c r="I218" i="7"/>
  <c r="I1019" i="7"/>
  <c r="I1003" i="7"/>
  <c r="I982" i="7"/>
  <c r="I368" i="7"/>
  <c r="I71" i="7"/>
  <c r="I418" i="7"/>
  <c r="I78" i="7"/>
  <c r="I963" i="7"/>
  <c r="I957" i="7"/>
  <c r="I211" i="7"/>
  <c r="I600" i="7"/>
  <c r="I918" i="7"/>
  <c r="I902" i="7"/>
  <c r="I888" i="7"/>
  <c r="I872" i="7"/>
  <c r="I655" i="7"/>
  <c r="I857" i="7"/>
  <c r="I844" i="7"/>
  <c r="I73" i="7"/>
  <c r="I462" i="7"/>
  <c r="I824" i="7"/>
  <c r="I119" i="7"/>
  <c r="I812" i="7"/>
  <c r="I804" i="7"/>
  <c r="I793" i="7"/>
  <c r="I778" i="7"/>
  <c r="I769" i="7"/>
  <c r="I691" i="7"/>
  <c r="I763" i="7"/>
  <c r="I660" i="7"/>
  <c r="I590" i="7"/>
  <c r="I753" i="7"/>
  <c r="I473" i="7"/>
  <c r="I621" i="7"/>
  <c r="I261" i="7"/>
  <c r="I639" i="7"/>
  <c r="I70" i="7"/>
  <c r="I734" i="7"/>
  <c r="I427" i="7"/>
  <c r="I526" i="7"/>
  <c r="I509" i="7"/>
  <c r="I507" i="7"/>
  <c r="I168" i="7"/>
  <c r="I520" i="7"/>
  <c r="I202" i="7"/>
  <c r="I287" i="7"/>
  <c r="I278" i="7"/>
  <c r="I1131" i="7"/>
  <c r="I351" i="7"/>
  <c r="I29" i="7"/>
  <c r="I331" i="7"/>
  <c r="I334" i="7"/>
  <c r="I11" i="7"/>
  <c r="I1133" i="7"/>
  <c r="I16" i="7"/>
  <c r="I195" i="7"/>
  <c r="I1128" i="7"/>
  <c r="I1122" i="7"/>
  <c r="I633" i="7"/>
  <c r="I396" i="7"/>
  <c r="I292" i="7"/>
  <c r="I468" i="7"/>
  <c r="I141" i="7"/>
  <c r="I1110" i="7"/>
  <c r="I601" i="7"/>
  <c r="I630" i="7"/>
  <c r="I675" i="7"/>
  <c r="I1101" i="7"/>
  <c r="I1094" i="7"/>
  <c r="I1087" i="7"/>
  <c r="I1080" i="7"/>
  <c r="I1074" i="7"/>
  <c r="I669" i="7"/>
  <c r="I102" i="7"/>
  <c r="I281" i="7"/>
  <c r="I617" i="7"/>
  <c r="I342" i="7"/>
  <c r="I257" i="7"/>
  <c r="I226" i="7"/>
  <c r="I247" i="7"/>
  <c r="I176" i="7"/>
  <c r="I467" i="7"/>
  <c r="I586" i="7"/>
  <c r="I512" i="7"/>
  <c r="I21" i="7"/>
  <c r="I35" i="7"/>
  <c r="I235" i="7"/>
  <c r="I166" i="7"/>
  <c r="I582" i="7"/>
  <c r="I1130" i="7"/>
  <c r="I1124" i="7"/>
  <c r="I1119" i="7"/>
  <c r="I333" i="7"/>
  <c r="I477" i="7"/>
  <c r="I225" i="7"/>
  <c r="I136" i="7"/>
  <c r="I583" i="7"/>
  <c r="I688" i="7"/>
  <c r="I408" i="7"/>
  <c r="I676" i="7"/>
  <c r="I1103" i="7"/>
  <c r="I1096" i="7"/>
  <c r="I1088" i="7"/>
  <c r="I1082" i="7"/>
  <c r="I644" i="7"/>
  <c r="I694" i="7"/>
  <c r="I1072" i="7"/>
  <c r="I1071" i="7"/>
  <c r="I687" i="7"/>
  <c r="I201" i="7"/>
  <c r="I28" i="7"/>
  <c r="I301" i="7"/>
  <c r="I286" i="7"/>
  <c r="I597" i="7"/>
  <c r="I1060" i="7"/>
  <c r="I513" i="7"/>
  <c r="I549" i="7"/>
  <c r="I83" i="7"/>
  <c r="I1051" i="7"/>
  <c r="I1047" i="7"/>
  <c r="I1045" i="7"/>
  <c r="I1039" i="7"/>
  <c r="I1033" i="7"/>
  <c r="I1026" i="7"/>
  <c r="I1020" i="7"/>
  <c r="I1012" i="7"/>
  <c r="I1004" i="7"/>
  <c r="I998" i="7"/>
  <c r="I990" i="7"/>
  <c r="I983" i="7"/>
  <c r="I208" i="7"/>
  <c r="I972" i="7"/>
  <c r="I115" i="7"/>
  <c r="I449" i="7"/>
  <c r="I329" i="7"/>
  <c r="I435" i="7"/>
  <c r="I117" i="7"/>
  <c r="I203" i="7"/>
  <c r="I210" i="7"/>
  <c r="I958" i="7"/>
  <c r="I950" i="7"/>
  <c r="I945" i="7"/>
  <c r="I198" i="7"/>
  <c r="I935" i="7"/>
  <c r="I414" i="7"/>
  <c r="I564" i="7"/>
  <c r="I927" i="7"/>
  <c r="I919" i="7"/>
  <c r="I911" i="7"/>
  <c r="I903" i="7"/>
  <c r="I895" i="7"/>
  <c r="I346" i="7"/>
  <c r="I881" i="7"/>
  <c r="I873" i="7"/>
  <c r="I695" i="7"/>
  <c r="I864" i="7"/>
  <c r="I858" i="7"/>
  <c r="I850" i="7"/>
  <c r="I65" i="7"/>
  <c r="I641" i="7"/>
  <c r="I174" i="7"/>
  <c r="I464" i="7"/>
  <c r="I828" i="7"/>
  <c r="I825" i="7"/>
  <c r="I818" i="7"/>
  <c r="I591" i="7"/>
  <c r="I813" i="7"/>
  <c r="I805" i="7"/>
  <c r="I798" i="7"/>
  <c r="I794" i="7"/>
  <c r="I193" i="7"/>
  <c r="I779" i="7"/>
  <c r="I774" i="7"/>
  <c r="I770" i="7"/>
  <c r="I679" i="7"/>
  <c r="I359" i="7"/>
  <c r="I595" i="7"/>
  <c r="I315" i="7"/>
  <c r="I672" i="7"/>
  <c r="I536" i="7"/>
  <c r="I482" i="7"/>
  <c r="I463" i="7"/>
  <c r="I750" i="7"/>
  <c r="I524" i="7"/>
  <c r="I684" i="7"/>
  <c r="I570" i="7"/>
  <c r="I619" i="7"/>
  <c r="I744" i="7"/>
  <c r="I624" i="7"/>
  <c r="I497" i="7"/>
  <c r="I471" i="7"/>
  <c r="I215" i="7"/>
  <c r="I730" i="7"/>
  <c r="I155" i="7"/>
  <c r="I530" i="7"/>
  <c r="I607" i="7"/>
  <c r="I671" i="7"/>
  <c r="I719" i="7"/>
  <c r="I395" i="7"/>
  <c r="I713" i="7"/>
  <c r="I321" i="7"/>
  <c r="I412" i="7"/>
  <c r="I707" i="7"/>
  <c r="I44" i="7"/>
  <c r="I183" i="7"/>
  <c r="I1135" i="7"/>
  <c r="I47" i="7"/>
  <c r="I162" i="7"/>
  <c r="I95" i="7"/>
  <c r="I481" i="7"/>
  <c r="I539" i="7"/>
  <c r="I1117" i="7"/>
  <c r="I519" i="7"/>
  <c r="I31" i="7"/>
  <c r="I180" i="7"/>
  <c r="I89" i="7"/>
  <c r="I185" i="7"/>
  <c r="I555" i="7"/>
  <c r="I659" i="7"/>
  <c r="I1098" i="7"/>
  <c r="I1091" i="7"/>
  <c r="I1084" i="7"/>
  <c r="I1077" i="7"/>
  <c r="I681" i="7"/>
  <c r="I1073" i="7"/>
  <c r="I535" i="7"/>
  <c r="I631" i="7"/>
  <c r="I1067" i="7"/>
  <c r="I233" i="7"/>
  <c r="I420" i="7"/>
  <c r="I611" i="7"/>
  <c r="I1064" i="7"/>
  <c r="I1062" i="7"/>
  <c r="I484" i="7"/>
  <c r="I560" i="7"/>
  <c r="I1056" i="7"/>
  <c r="I1053" i="7"/>
  <c r="I320" i="7"/>
  <c r="I1042" i="7"/>
  <c r="I454" i="7"/>
  <c r="I1030" i="7"/>
  <c r="I1017" i="7"/>
  <c r="I1009" i="7"/>
  <c r="I1001" i="7"/>
  <c r="I995" i="7"/>
  <c r="I987" i="7"/>
  <c r="I103" i="7"/>
  <c r="I977" i="7"/>
  <c r="I294" i="7"/>
  <c r="I969" i="7"/>
  <c r="I36" i="7"/>
  <c r="I234" i="7"/>
  <c r="I150" i="7"/>
  <c r="I25" i="7"/>
  <c r="I328" i="7"/>
  <c r="I961" i="7"/>
  <c r="I955" i="7"/>
  <c r="I385" i="7"/>
  <c r="I460" i="7"/>
  <c r="I940" i="7"/>
  <c r="I932" i="7"/>
  <c r="I930" i="7"/>
  <c r="I499" i="7"/>
  <c r="I924" i="7"/>
  <c r="I916" i="7"/>
  <c r="I908" i="7"/>
  <c r="I900" i="7"/>
  <c r="I892" i="7"/>
  <c r="I886" i="7"/>
  <c r="I375" i="7"/>
  <c r="I371" i="7"/>
  <c r="I82" i="7"/>
  <c r="I1126" i="7"/>
  <c r="I276" i="7"/>
  <c r="I254" i="7"/>
  <c r="I86" i="7"/>
  <c r="I1114" i="7"/>
  <c r="I62" i="7"/>
  <c r="I1112" i="7"/>
  <c r="I49" i="7"/>
  <c r="I610" i="7"/>
  <c r="I629" i="7"/>
  <c r="I545" i="7"/>
  <c r="I1106" i="7"/>
  <c r="I1099" i="7"/>
  <c r="I1092" i="7"/>
  <c r="I1085" i="7"/>
  <c r="I1078" i="7"/>
  <c r="I613" i="7"/>
  <c r="I596" i="7"/>
  <c r="I614" i="7"/>
  <c r="I1070" i="7"/>
  <c r="I1068" i="7"/>
  <c r="I290" i="7"/>
  <c r="I353" i="7"/>
  <c r="I682" i="7"/>
  <c r="I18" i="7"/>
  <c r="I1059" i="7"/>
  <c r="I565" i="7"/>
  <c r="I231" i="7"/>
  <c r="I1054" i="7"/>
  <c r="I1049" i="7"/>
  <c r="I1043" i="7"/>
  <c r="I1038" i="7"/>
  <c r="I1031" i="7"/>
  <c r="I1025" i="7"/>
  <c r="I1018" i="7"/>
  <c r="I1010" i="7"/>
  <c r="I1002" i="7"/>
  <c r="I996" i="7"/>
  <c r="I988" i="7"/>
  <c r="I981" i="7"/>
  <c r="I978" i="7"/>
  <c r="I971" i="7"/>
  <c r="I970" i="7"/>
  <c r="I81" i="7"/>
  <c r="I291" i="7"/>
  <c r="I504" i="7"/>
  <c r="I112" i="7"/>
  <c r="I347" i="7"/>
  <c r="I962" i="7"/>
  <c r="I956" i="7"/>
  <c r="I948" i="7"/>
  <c r="I450" i="7"/>
  <c r="I941" i="7"/>
  <c r="I933" i="7"/>
  <c r="I480" i="7"/>
  <c r="I66" i="7"/>
  <c r="I925" i="7"/>
  <c r="I917" i="7"/>
  <c r="I909" i="7"/>
  <c r="I901" i="7"/>
  <c r="I893" i="7"/>
  <c r="I887" i="7"/>
  <c r="I879" i="7"/>
  <c r="I871" i="7"/>
  <c r="I505" i="7"/>
  <c r="I256" i="7"/>
  <c r="I856" i="7"/>
  <c r="I332" i="7"/>
  <c r="I843" i="7"/>
  <c r="I615" i="7"/>
  <c r="I32" i="7"/>
  <c r="I833" i="7"/>
  <c r="I318" i="7"/>
  <c r="I823" i="7"/>
  <c r="I501" i="7"/>
  <c r="I488" i="7"/>
  <c r="I811" i="7"/>
  <c r="I803" i="7"/>
  <c r="I406" i="7"/>
  <c r="I792" i="7"/>
  <c r="I785" i="7"/>
  <c r="I777" i="7"/>
  <c r="I772" i="7"/>
  <c r="I312" i="7"/>
  <c r="I532" i="7"/>
  <c r="I703" i="7"/>
  <c r="I762" i="7"/>
  <c r="I439" i="7"/>
  <c r="I632" i="7"/>
  <c r="I558" i="7"/>
  <c r="I330" i="7"/>
  <c r="I594" i="7"/>
  <c r="I603" i="7"/>
  <c r="I554" i="7"/>
  <c r="I748" i="7"/>
  <c r="I746" i="7"/>
  <c r="I745" i="7"/>
  <c r="I593" i="7"/>
  <c r="I370" i="7"/>
  <c r="I738" i="7"/>
  <c r="I733" i="7"/>
  <c r="I457" i="7"/>
  <c r="I300" i="7"/>
  <c r="I380" i="7"/>
  <c r="I569" i="7"/>
  <c r="I486" i="7"/>
  <c r="I654" i="7"/>
  <c r="I161" i="7"/>
  <c r="I716" i="7"/>
  <c r="I712" i="7"/>
  <c r="I4" i="7"/>
  <c r="I577" i="7"/>
  <c r="I104" i="7"/>
  <c r="I224" i="7"/>
  <c r="I240" i="7"/>
  <c r="K1136" i="7"/>
  <c r="O1454" i="5"/>
  <c r="O1455" i="5"/>
  <c r="O1456" i="5"/>
  <c r="O1457" i="5"/>
  <c r="O1458" i="5"/>
  <c r="O1459" i="5"/>
  <c r="O1460" i="5"/>
  <c r="O1461" i="5"/>
  <c r="O1462" i="5"/>
  <c r="O1463" i="5"/>
  <c r="O1453" i="5"/>
  <c r="K278" i="7"/>
  <c r="K263" i="7"/>
  <c r="K1135" i="7"/>
  <c r="K375" i="7"/>
  <c r="O1449" i="5"/>
  <c r="O1450" i="5"/>
  <c r="O1451" i="5"/>
  <c r="O1452" i="5"/>
  <c r="M1135" i="7" l="1"/>
  <c r="M263" i="7"/>
  <c r="M278" i="7"/>
  <c r="M375" i="7"/>
  <c r="M1136" i="7"/>
  <c r="K392" i="7"/>
  <c r="M392" i="7" s="1"/>
  <c r="K280" i="7"/>
  <c r="M280" i="7" s="1"/>
  <c r="O1448" i="5" l="1"/>
  <c r="O1447" i="5"/>
  <c r="O1446" i="5" l="1"/>
  <c r="O1445" i="5"/>
  <c r="O1444" i="5"/>
  <c r="O1443" i="5"/>
  <c r="O1442" i="5"/>
  <c r="O1441" i="5"/>
  <c r="O1440" i="5"/>
  <c r="O1439" i="5"/>
  <c r="O1438" i="5"/>
  <c r="O1437" i="5"/>
  <c r="O1436" i="5"/>
  <c r="O1435" i="5"/>
  <c r="O1434" i="5"/>
  <c r="O1433" i="5"/>
  <c r="O1432" i="5"/>
  <c r="O1431" i="5"/>
  <c r="O1430" i="5"/>
  <c r="O1429" i="5"/>
  <c r="O1428" i="5"/>
  <c r="O1427" i="5"/>
  <c r="O1426" i="5"/>
  <c r="O1425" i="5"/>
  <c r="O1424" i="5"/>
  <c r="O1423" i="5"/>
  <c r="O1422" i="5"/>
  <c r="O1421" i="5"/>
  <c r="O1420" i="5"/>
  <c r="K401" i="7"/>
  <c r="K371" i="7"/>
  <c r="K47" i="7"/>
  <c r="O1419" i="5"/>
  <c r="O1418" i="5"/>
  <c r="O1417" i="5"/>
  <c r="O1416" i="5"/>
  <c r="K1132" i="7"/>
  <c r="O1415" i="5"/>
  <c r="O1414" i="5"/>
  <c r="O1413" i="5"/>
  <c r="O1412" i="5"/>
  <c r="O1411" i="5"/>
  <c r="O1410" i="5"/>
  <c r="O1409" i="5"/>
  <c r="O1408" i="5"/>
  <c r="O1407" i="5"/>
  <c r="O1406" i="5"/>
  <c r="O1405" i="5"/>
  <c r="O1404" i="5"/>
  <c r="O1403" i="5"/>
  <c r="O1402" i="5"/>
  <c r="O1401" i="5"/>
  <c r="O1400" i="5"/>
  <c r="O1399" i="5"/>
  <c r="O1398" i="5"/>
  <c r="O1397" i="5"/>
  <c r="O1395" i="5"/>
  <c r="O1378" i="5"/>
  <c r="O1377" i="5"/>
  <c r="O1376" i="5"/>
  <c r="O1375" i="5"/>
  <c r="O1374" i="5"/>
  <c r="O1373" i="5"/>
  <c r="O1372" i="5"/>
  <c r="O1371" i="5"/>
  <c r="O1370" i="5"/>
  <c r="O1369" i="5"/>
  <c r="M1132" i="7" l="1"/>
  <c r="M371" i="7"/>
  <c r="M401" i="7"/>
  <c r="K1133" i="7"/>
  <c r="M1133" i="7" s="1"/>
  <c r="K1134" i="7"/>
  <c r="M1134" i="7" s="1"/>
  <c r="K235" i="7"/>
  <c r="M235" i="7" s="1"/>
  <c r="K50" i="7"/>
  <c r="M50" i="7" s="1"/>
  <c r="M47" i="7"/>
  <c r="K166" i="7"/>
  <c r="M166" i="7" s="1"/>
  <c r="K322" i="7"/>
  <c r="M322" i="7" s="1"/>
  <c r="O1368" i="5" l="1"/>
  <c r="O1367" i="5"/>
  <c r="O1366" i="5"/>
  <c r="O1365" i="5"/>
  <c r="K16" i="7"/>
  <c r="K272" i="7"/>
  <c r="K82" i="7"/>
  <c r="O1361" i="5"/>
  <c r="O1362" i="5"/>
  <c r="O1363" i="5"/>
  <c r="O1364" i="5"/>
  <c r="O1360" i="5"/>
  <c r="O1359" i="5"/>
  <c r="O1358" i="5"/>
  <c r="O1357" i="5"/>
  <c r="M16" i="7" l="1"/>
  <c r="M272" i="7"/>
  <c r="M82" i="7"/>
  <c r="K162" i="7"/>
  <c r="O1356" i="5"/>
  <c r="O1355" i="5"/>
  <c r="K7" i="7"/>
  <c r="K29" i="7"/>
  <c r="O1354" i="5"/>
  <c r="O1353" i="5"/>
  <c r="O1352" i="5"/>
  <c r="O1351" i="5"/>
  <c r="O1350" i="5"/>
  <c r="O1349" i="5"/>
  <c r="O1348" i="5"/>
  <c r="O1347" i="5"/>
  <c r="O1345" i="5"/>
  <c r="M1346" i="5"/>
  <c r="M2" i="5" s="1"/>
  <c r="U4" i="6"/>
  <c r="K582" i="7"/>
  <c r="O1344" i="5"/>
  <c r="O1343" i="5"/>
  <c r="O1342" i="5"/>
  <c r="O1341" i="5"/>
  <c r="M7" i="7" l="1"/>
  <c r="M582" i="7"/>
  <c r="M162" i="7"/>
  <c r="M29" i="7"/>
  <c r="G24" i="7"/>
  <c r="I24" i="7" s="1"/>
  <c r="O1346" i="5"/>
  <c r="O1291" i="5" l="1"/>
  <c r="O1340" i="5"/>
  <c r="O1111" i="5"/>
  <c r="O1339" i="5"/>
  <c r="O1338" i="5"/>
  <c r="O1337" i="5"/>
  <c r="O1336" i="5"/>
  <c r="O1335" i="5"/>
  <c r="O1334" i="5"/>
  <c r="O1333" i="5"/>
  <c r="O1332" i="5"/>
  <c r="O1331" i="5"/>
  <c r="O1330" i="5"/>
  <c r="K185" i="7" l="1"/>
  <c r="K308" i="7"/>
  <c r="K410" i="7"/>
  <c r="K98" i="7"/>
  <c r="K444" i="7"/>
  <c r="K383" i="7"/>
  <c r="M308" i="7" l="1"/>
  <c r="M185" i="7"/>
  <c r="M98" i="7"/>
  <c r="M383" i="7"/>
  <c r="M444" i="7"/>
  <c r="M410" i="7"/>
  <c r="O1329" i="5"/>
  <c r="K195" i="7" l="1"/>
  <c r="O1324" i="5"/>
  <c r="O1326" i="5"/>
  <c r="O1328" i="5"/>
  <c r="O1327" i="5"/>
  <c r="O1325" i="5"/>
  <c r="O1323" i="5"/>
  <c r="O1322" i="5"/>
  <c r="O26" i="5"/>
  <c r="K202" i="7"/>
  <c r="K48" i="7"/>
  <c r="O1321" i="5"/>
  <c r="O1320" i="5"/>
  <c r="O1319" i="5"/>
  <c r="O1318" i="5"/>
  <c r="M48" i="7" l="1"/>
  <c r="M195" i="7"/>
  <c r="M202" i="7"/>
  <c r="O1317" i="5"/>
  <c r="O1316" i="5"/>
  <c r="O1315" i="5"/>
  <c r="K204" i="7"/>
  <c r="O1314" i="5"/>
  <c r="M204" i="7" l="1"/>
  <c r="O1313" i="5"/>
  <c r="O1312" i="5"/>
  <c r="O1311" i="5"/>
  <c r="O1310" i="5"/>
  <c r="O1309" i="5"/>
  <c r="O1308" i="5"/>
  <c r="O1307" i="5"/>
  <c r="O1306" i="5"/>
  <c r="O1305" i="5"/>
  <c r="K1131" i="7" l="1"/>
  <c r="M1131" i="7" s="1"/>
  <c r="O1302" i="5" l="1"/>
  <c r="O1301" i="5"/>
  <c r="O1300" i="5"/>
  <c r="O1299" i="5"/>
  <c r="O1298" i="5"/>
  <c r="O1297" i="5"/>
  <c r="O1296" i="5"/>
  <c r="K1130" i="7" l="1"/>
  <c r="O1304" i="5"/>
  <c r="O1303" i="5"/>
  <c r="J448" i="7"/>
  <c r="L448" i="7" s="1"/>
  <c r="M1130" i="7" l="1"/>
  <c r="O1295" i="5"/>
  <c r="O1294" i="5"/>
  <c r="O1293" i="5"/>
  <c r="O1292" i="5"/>
  <c r="O1290" i="5" l="1"/>
  <c r="O1289" i="5"/>
  <c r="O1288" i="5"/>
  <c r="K130" i="7"/>
  <c r="K1126" i="7"/>
  <c r="K1127" i="7"/>
  <c r="K1128" i="7"/>
  <c r="K1129" i="7"/>
  <c r="K1125" i="7"/>
  <c r="K1123" i="7"/>
  <c r="O1287" i="5"/>
  <c r="O1286" i="5"/>
  <c r="O1285" i="5"/>
  <c r="O1284" i="5"/>
  <c r="O1283" i="5"/>
  <c r="O1282" i="5"/>
  <c r="M1129" i="7" l="1"/>
  <c r="M1128" i="7"/>
  <c r="M130" i="7"/>
  <c r="M1123" i="7"/>
  <c r="M1127" i="7"/>
  <c r="M1126" i="7"/>
  <c r="M1125" i="7"/>
  <c r="K95" i="7"/>
  <c r="M95" i="7" s="1"/>
  <c r="K1124" i="7"/>
  <c r="M1124" i="7" s="1"/>
  <c r="K1122" i="7" l="1"/>
  <c r="O1281" i="5"/>
  <c r="O1280" i="5"/>
  <c r="O1279" i="5"/>
  <c r="O1278" i="5"/>
  <c r="O1277" i="5"/>
  <c r="O1276" i="5"/>
  <c r="O1275" i="5"/>
  <c r="O1274" i="5"/>
  <c r="O1273" i="5"/>
  <c r="O1272" i="5"/>
  <c r="O1271" i="5"/>
  <c r="O1270" i="5"/>
  <c r="O1269" i="5"/>
  <c r="O1268" i="5"/>
  <c r="O1267" i="5"/>
  <c r="O1266" i="5"/>
  <c r="O1265" i="5"/>
  <c r="O1264" i="5"/>
  <c r="O1263" i="5"/>
  <c r="O1262" i="5"/>
  <c r="O1261" i="5"/>
  <c r="O1260" i="5"/>
  <c r="O1259" i="5"/>
  <c r="O1258" i="5"/>
  <c r="O1257" i="5"/>
  <c r="O1256" i="5"/>
  <c r="O1255" i="5"/>
  <c r="O1254" i="5"/>
  <c r="O1253" i="5"/>
  <c r="O1252" i="5"/>
  <c r="O1251" i="5"/>
  <c r="O1250" i="5"/>
  <c r="O1249" i="5"/>
  <c r="O1248" i="5"/>
  <c r="O1247" i="5"/>
  <c r="O1246" i="5"/>
  <c r="O1245" i="5"/>
  <c r="O1244" i="5"/>
  <c r="O1243" i="5"/>
  <c r="O1242" i="5"/>
  <c r="O1241" i="5"/>
  <c r="O1240" i="5"/>
  <c r="O1239" i="5"/>
  <c r="O1238" i="5"/>
  <c r="O1237" i="5"/>
  <c r="O1236" i="5"/>
  <c r="O1235" i="5"/>
  <c r="O1234" i="5"/>
  <c r="O1233" i="5"/>
  <c r="O1232" i="5"/>
  <c r="O1231" i="5"/>
  <c r="O1230" i="5"/>
  <c r="O1229" i="5"/>
  <c r="O1228" i="5"/>
  <c r="O1227" i="5"/>
  <c r="O1226" i="5"/>
  <c r="O1225" i="5"/>
  <c r="O1224" i="5"/>
  <c r="O1223" i="5"/>
  <c r="O1222" i="5"/>
  <c r="O1221" i="5"/>
  <c r="O1220" i="5"/>
  <c r="O1219" i="5"/>
  <c r="O1218" i="5"/>
  <c r="O1217" i="5"/>
  <c r="O1216" i="5"/>
  <c r="O1212" i="5"/>
  <c r="O1211" i="5"/>
  <c r="O1215" i="5"/>
  <c r="O1214" i="5"/>
  <c r="O1213" i="5"/>
  <c r="O1210" i="5"/>
  <c r="O1209" i="5"/>
  <c r="O1208" i="5"/>
  <c r="O1207" i="5"/>
  <c r="O1206" i="5"/>
  <c r="O1205" i="5"/>
  <c r="O1204" i="5"/>
  <c r="O1203" i="5"/>
  <c r="O1202" i="5"/>
  <c r="O1201" i="5"/>
  <c r="O1200" i="5"/>
  <c r="O1199" i="5"/>
  <c r="O1198" i="5"/>
  <c r="O1197" i="5"/>
  <c r="O1196" i="5"/>
  <c r="O1195" i="5"/>
  <c r="O1194" i="5"/>
  <c r="O1193" i="5"/>
  <c r="O1192" i="5"/>
  <c r="O1191" i="5"/>
  <c r="O1190" i="5"/>
  <c r="O1189" i="5"/>
  <c r="O1188" i="5"/>
  <c r="O1187" i="5"/>
  <c r="O1186" i="5"/>
  <c r="O1185" i="5"/>
  <c r="O1184" i="5"/>
  <c r="O1183" i="5"/>
  <c r="O1182" i="5"/>
  <c r="O1181" i="5"/>
  <c r="O1180" i="5"/>
  <c r="O1179" i="5"/>
  <c r="O1178" i="5"/>
  <c r="O1177" i="5"/>
  <c r="O1176" i="5"/>
  <c r="O1175" i="5"/>
  <c r="O1174" i="5"/>
  <c r="O1173" i="5"/>
  <c r="O1172" i="5"/>
  <c r="O1171" i="5"/>
  <c r="O1170" i="5"/>
  <c r="O1169" i="5"/>
  <c r="O1168" i="5"/>
  <c r="O1167" i="5"/>
  <c r="O1166" i="5"/>
  <c r="O1165" i="5"/>
  <c r="O1164" i="5"/>
  <c r="O1163" i="5"/>
  <c r="O1162" i="5"/>
  <c r="O1161" i="5"/>
  <c r="O1160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954" i="5"/>
  <c r="O953" i="5"/>
  <c r="O952" i="5"/>
  <c r="O951" i="5"/>
  <c r="O950" i="5"/>
  <c r="O949" i="5"/>
  <c r="O948" i="5"/>
  <c r="O947" i="5"/>
  <c r="O946" i="5"/>
  <c r="O945" i="5"/>
  <c r="O944" i="5"/>
  <c r="O943" i="5"/>
  <c r="O942" i="5"/>
  <c r="O941" i="5"/>
  <c r="O940" i="5"/>
  <c r="O939" i="5"/>
  <c r="O938" i="5"/>
  <c r="O937" i="5"/>
  <c r="O936" i="5"/>
  <c r="O935" i="5"/>
  <c r="O934" i="5"/>
  <c r="O933" i="5"/>
  <c r="O932" i="5"/>
  <c r="O931" i="5"/>
  <c r="O930" i="5"/>
  <c r="O929" i="5"/>
  <c r="O928" i="5"/>
  <c r="O927" i="5"/>
  <c r="O926" i="5"/>
  <c r="O925" i="5"/>
  <c r="O924" i="5"/>
  <c r="O923" i="5"/>
  <c r="O922" i="5"/>
  <c r="O921" i="5"/>
  <c r="O920" i="5"/>
  <c r="O919" i="5"/>
  <c r="O918" i="5"/>
  <c r="O917" i="5"/>
  <c r="O916" i="5"/>
  <c r="O915" i="5"/>
  <c r="O914" i="5"/>
  <c r="O913" i="5"/>
  <c r="O912" i="5"/>
  <c r="O911" i="5"/>
  <c r="O910" i="5"/>
  <c r="O909" i="5"/>
  <c r="O908" i="5"/>
  <c r="O907" i="5"/>
  <c r="O906" i="5"/>
  <c r="O905" i="5"/>
  <c r="O904" i="5"/>
  <c r="O903" i="5"/>
  <c r="O902" i="5"/>
  <c r="O901" i="5"/>
  <c r="O900" i="5"/>
  <c r="O899" i="5"/>
  <c r="O898" i="5"/>
  <c r="O897" i="5"/>
  <c r="O896" i="5"/>
  <c r="O895" i="5"/>
  <c r="O894" i="5"/>
  <c r="O893" i="5"/>
  <c r="O892" i="5"/>
  <c r="O891" i="5"/>
  <c r="O890" i="5"/>
  <c r="O889" i="5"/>
  <c r="O888" i="5"/>
  <c r="O887" i="5"/>
  <c r="O886" i="5"/>
  <c r="O885" i="5"/>
  <c r="O884" i="5"/>
  <c r="O883" i="5"/>
  <c r="O882" i="5"/>
  <c r="O1159" i="5"/>
  <c r="O1158" i="5"/>
  <c r="O1157" i="5"/>
  <c r="O1156" i="5"/>
  <c r="O1155" i="5"/>
  <c r="O1154" i="5"/>
  <c r="O1153" i="5"/>
  <c r="O1152" i="5"/>
  <c r="O1151" i="5"/>
  <c r="O1150" i="5"/>
  <c r="O1149" i="5"/>
  <c r="O1148" i="5"/>
  <c r="O1147" i="5"/>
  <c r="O1146" i="5"/>
  <c r="O1145" i="5"/>
  <c r="O1144" i="5"/>
  <c r="O1143" i="5"/>
  <c r="O1142" i="5"/>
  <c r="O1141" i="5"/>
  <c r="O1140" i="5"/>
  <c r="O1139" i="5"/>
  <c r="O1138" i="5"/>
  <c r="O1137" i="5"/>
  <c r="O1136" i="5"/>
  <c r="O1135" i="5"/>
  <c r="O1134" i="5"/>
  <c r="O1133" i="5"/>
  <c r="O1132" i="5"/>
  <c r="O1131" i="5"/>
  <c r="O1130" i="5"/>
  <c r="O1129" i="5"/>
  <c r="O1128" i="5"/>
  <c r="O1127" i="5"/>
  <c r="O1126" i="5"/>
  <c r="O1125" i="5"/>
  <c r="O1124" i="5"/>
  <c r="O1123" i="5"/>
  <c r="O1122" i="5"/>
  <c r="O1121" i="5"/>
  <c r="O1120" i="5"/>
  <c r="O1119" i="5"/>
  <c r="O1118" i="5"/>
  <c r="O1117" i="5"/>
  <c r="O1116" i="5"/>
  <c r="O1115" i="5"/>
  <c r="O1114" i="5"/>
  <c r="O1113" i="5"/>
  <c r="O1112" i="5"/>
  <c r="O1110" i="5"/>
  <c r="O1109" i="5"/>
  <c r="O1108" i="5"/>
  <c r="O1107" i="5"/>
  <c r="O1106" i="5"/>
  <c r="O1105" i="5"/>
  <c r="O1104" i="5"/>
  <c r="O1103" i="5"/>
  <c r="O1102" i="5"/>
  <c r="O1101" i="5"/>
  <c r="O1100" i="5"/>
  <c r="O1099" i="5"/>
  <c r="O1098" i="5"/>
  <c r="O1097" i="5"/>
  <c r="O1096" i="5"/>
  <c r="O1095" i="5"/>
  <c r="O1094" i="5"/>
  <c r="O1093" i="5"/>
  <c r="O1092" i="5"/>
  <c r="O1091" i="5"/>
  <c r="O1090" i="5"/>
  <c r="O1089" i="5"/>
  <c r="O1088" i="5"/>
  <c r="O1087" i="5"/>
  <c r="O1086" i="5"/>
  <c r="O1085" i="5"/>
  <c r="O1084" i="5"/>
  <c r="O1083" i="5"/>
  <c r="O1082" i="5"/>
  <c r="O1081" i="5"/>
  <c r="O1080" i="5"/>
  <c r="O1079" i="5"/>
  <c r="O1078" i="5"/>
  <c r="O1077" i="5"/>
  <c r="O1076" i="5"/>
  <c r="O1075" i="5"/>
  <c r="O1074" i="5"/>
  <c r="O1073" i="5"/>
  <c r="O1072" i="5"/>
  <c r="O1071" i="5"/>
  <c r="O1070" i="5"/>
  <c r="O1069" i="5"/>
  <c r="O1068" i="5"/>
  <c r="O1067" i="5"/>
  <c r="O1066" i="5"/>
  <c r="O1065" i="5"/>
  <c r="O1064" i="5"/>
  <c r="O1063" i="5"/>
  <c r="O1062" i="5"/>
  <c r="O1061" i="5"/>
  <c r="O1060" i="5"/>
  <c r="O1059" i="5"/>
  <c r="O1058" i="5"/>
  <c r="O1057" i="5"/>
  <c r="O1056" i="5"/>
  <c r="O1055" i="5"/>
  <c r="O1054" i="5"/>
  <c r="O1053" i="5"/>
  <c r="O1052" i="5"/>
  <c r="O1051" i="5"/>
  <c r="O1050" i="5"/>
  <c r="O1049" i="5"/>
  <c r="O1048" i="5"/>
  <c r="O1047" i="5"/>
  <c r="O1046" i="5"/>
  <c r="O1045" i="5"/>
  <c r="O1044" i="5"/>
  <c r="O1043" i="5"/>
  <c r="O1042" i="5"/>
  <c r="O1041" i="5"/>
  <c r="O1040" i="5"/>
  <c r="O1039" i="5"/>
  <c r="O1038" i="5"/>
  <c r="O1037" i="5"/>
  <c r="O1036" i="5"/>
  <c r="O1035" i="5"/>
  <c r="O1034" i="5"/>
  <c r="O1033" i="5"/>
  <c r="O1032" i="5"/>
  <c r="O435" i="5"/>
  <c r="O315" i="5"/>
  <c r="O314" i="5"/>
  <c r="O313" i="5"/>
  <c r="O434" i="5"/>
  <c r="O433" i="5"/>
  <c r="O1031" i="5"/>
  <c r="O1030" i="5"/>
  <c r="O1029" i="5"/>
  <c r="O1028" i="5"/>
  <c r="O1027" i="5"/>
  <c r="O1026" i="5"/>
  <c r="O1025" i="5"/>
  <c r="O1024" i="5"/>
  <c r="O1023" i="5"/>
  <c r="O881" i="5"/>
  <c r="O880" i="5"/>
  <c r="O879" i="5"/>
  <c r="O878" i="5"/>
  <c r="O877" i="5"/>
  <c r="O876" i="5"/>
  <c r="O875" i="5"/>
  <c r="O874" i="5"/>
  <c r="O873" i="5"/>
  <c r="O872" i="5"/>
  <c r="O871" i="5"/>
  <c r="O870" i="5"/>
  <c r="O869" i="5"/>
  <c r="O868" i="5"/>
  <c r="O867" i="5"/>
  <c r="O866" i="5"/>
  <c r="O865" i="5"/>
  <c r="O864" i="5"/>
  <c r="O863" i="5"/>
  <c r="O862" i="5"/>
  <c r="O861" i="5"/>
  <c r="O860" i="5"/>
  <c r="O859" i="5"/>
  <c r="O1021" i="5"/>
  <c r="O1020" i="5"/>
  <c r="O1022" i="5"/>
  <c r="O1019" i="5"/>
  <c r="O1018" i="5"/>
  <c r="O1017" i="5"/>
  <c r="O1016" i="5"/>
  <c r="O1015" i="5"/>
  <c r="O1014" i="5"/>
  <c r="O1013" i="5"/>
  <c r="O1012" i="5"/>
  <c r="O1011" i="5"/>
  <c r="O1010" i="5"/>
  <c r="O1009" i="5"/>
  <c r="O1008" i="5"/>
  <c r="O1007" i="5"/>
  <c r="O1006" i="5"/>
  <c r="O1005" i="5"/>
  <c r="O1004" i="5"/>
  <c r="O1003" i="5"/>
  <c r="O1002" i="5"/>
  <c r="O1001" i="5"/>
  <c r="O1000" i="5"/>
  <c r="O999" i="5"/>
  <c r="O998" i="5"/>
  <c r="O997" i="5"/>
  <c r="O996" i="5"/>
  <c r="O995" i="5"/>
  <c r="O994" i="5"/>
  <c r="O993" i="5"/>
  <c r="O992" i="5"/>
  <c r="O991" i="5"/>
  <c r="O990" i="5"/>
  <c r="O989" i="5"/>
  <c r="O988" i="5"/>
  <c r="O987" i="5"/>
  <c r="O986" i="5"/>
  <c r="O985" i="5"/>
  <c r="O984" i="5"/>
  <c r="O983" i="5"/>
  <c r="O982" i="5"/>
  <c r="O981" i="5"/>
  <c r="O980" i="5"/>
  <c r="O979" i="5"/>
  <c r="O978" i="5"/>
  <c r="O977" i="5"/>
  <c r="O976" i="5"/>
  <c r="O975" i="5"/>
  <c r="O974" i="5"/>
  <c r="O973" i="5"/>
  <c r="O972" i="5"/>
  <c r="O971" i="5"/>
  <c r="O970" i="5"/>
  <c r="O969" i="5"/>
  <c r="O968" i="5"/>
  <c r="O967" i="5"/>
  <c r="O966" i="5"/>
  <c r="O965" i="5"/>
  <c r="O964" i="5"/>
  <c r="O963" i="5"/>
  <c r="O962" i="5"/>
  <c r="O961" i="5"/>
  <c r="O960" i="5"/>
  <c r="O959" i="5"/>
  <c r="O958" i="5"/>
  <c r="O957" i="5"/>
  <c r="O956" i="5"/>
  <c r="O858" i="5"/>
  <c r="O857" i="5"/>
  <c r="O856" i="5"/>
  <c r="O855" i="5"/>
  <c r="O854" i="5"/>
  <c r="O853" i="5"/>
  <c r="O852" i="5"/>
  <c r="O851" i="5"/>
  <c r="O850" i="5"/>
  <c r="O849" i="5"/>
  <c r="O848" i="5"/>
  <c r="O847" i="5"/>
  <c r="O846" i="5"/>
  <c r="O845" i="5"/>
  <c r="O844" i="5"/>
  <c r="O843" i="5"/>
  <c r="O842" i="5"/>
  <c r="O841" i="5"/>
  <c r="O840" i="5"/>
  <c r="O839" i="5"/>
  <c r="O838" i="5"/>
  <c r="O837" i="5"/>
  <c r="O836" i="5"/>
  <c r="O835" i="5"/>
  <c r="O834" i="5"/>
  <c r="O833" i="5"/>
  <c r="O832" i="5"/>
  <c r="O831" i="5"/>
  <c r="O830" i="5"/>
  <c r="O829" i="5"/>
  <c r="O828" i="5"/>
  <c r="O827" i="5"/>
  <c r="O826" i="5"/>
  <c r="O825" i="5"/>
  <c r="O824" i="5"/>
  <c r="O823" i="5"/>
  <c r="O822" i="5"/>
  <c r="O821" i="5"/>
  <c r="O820" i="5"/>
  <c r="O819" i="5"/>
  <c r="O818" i="5"/>
  <c r="O817" i="5"/>
  <c r="O816" i="5"/>
  <c r="O815" i="5"/>
  <c r="O814" i="5"/>
  <c r="O813" i="5"/>
  <c r="O812" i="5"/>
  <c r="O811" i="5"/>
  <c r="O810" i="5"/>
  <c r="O809" i="5"/>
  <c r="O808" i="5"/>
  <c r="O807" i="5"/>
  <c r="O806" i="5"/>
  <c r="O805" i="5"/>
  <c r="O804" i="5"/>
  <c r="O803" i="5"/>
  <c r="O955" i="5"/>
  <c r="O802" i="5"/>
  <c r="O801" i="5"/>
  <c r="O800" i="5"/>
  <c r="O799" i="5"/>
  <c r="O798" i="5"/>
  <c r="O797" i="5"/>
  <c r="O796" i="5"/>
  <c r="O795" i="5"/>
  <c r="O794" i="5"/>
  <c r="O793" i="5"/>
  <c r="O792" i="5"/>
  <c r="O791" i="5"/>
  <c r="O790" i="5"/>
  <c r="O789" i="5"/>
  <c r="O788" i="5"/>
  <c r="O787" i="5"/>
  <c r="O786" i="5"/>
  <c r="O785" i="5"/>
  <c r="O784" i="5"/>
  <c r="O783" i="5"/>
  <c r="O782" i="5"/>
  <c r="O781" i="5"/>
  <c r="O780" i="5"/>
  <c r="O779" i="5"/>
  <c r="O778" i="5"/>
  <c r="O777" i="5"/>
  <c r="O776" i="5"/>
  <c r="O775" i="5"/>
  <c r="O774" i="5"/>
  <c r="O773" i="5"/>
  <c r="O772" i="5"/>
  <c r="O771" i="5"/>
  <c r="O770" i="5"/>
  <c r="O769" i="5"/>
  <c r="O768" i="5"/>
  <c r="O767" i="5"/>
  <c r="O766" i="5"/>
  <c r="O765" i="5"/>
  <c r="O764" i="5"/>
  <c r="O763" i="5"/>
  <c r="O762" i="5"/>
  <c r="O761" i="5"/>
  <c r="O760" i="5"/>
  <c r="O759" i="5"/>
  <c r="O758" i="5"/>
  <c r="O757" i="5"/>
  <c r="O756" i="5"/>
  <c r="O755" i="5"/>
  <c r="O754" i="5"/>
  <c r="O753" i="5"/>
  <c r="O752" i="5"/>
  <c r="O751" i="5"/>
  <c r="O750" i="5"/>
  <c r="O749" i="5"/>
  <c r="O748" i="5"/>
  <c r="O747" i="5"/>
  <c r="O746" i="5"/>
  <c r="O745" i="5"/>
  <c r="O744" i="5"/>
  <c r="O743" i="5"/>
  <c r="O742" i="5"/>
  <c r="O741" i="5"/>
  <c r="O740" i="5"/>
  <c r="O739" i="5"/>
  <c r="O738" i="5"/>
  <c r="O737" i="5"/>
  <c r="O736" i="5"/>
  <c r="O735" i="5"/>
  <c r="O734" i="5"/>
  <c r="O733" i="5"/>
  <c r="O732" i="5"/>
  <c r="O731" i="5"/>
  <c r="O730" i="5"/>
  <c r="O729" i="5"/>
  <c r="O728" i="5"/>
  <c r="O727" i="5"/>
  <c r="O726" i="5"/>
  <c r="O725" i="5"/>
  <c r="O724" i="5"/>
  <c r="O723" i="5"/>
  <c r="O722" i="5"/>
  <c r="O721" i="5"/>
  <c r="O720" i="5"/>
  <c r="O719" i="5"/>
  <c r="O718" i="5"/>
  <c r="O717" i="5"/>
  <c r="O716" i="5"/>
  <c r="O715" i="5"/>
  <c r="O714" i="5"/>
  <c r="O713" i="5"/>
  <c r="O712" i="5"/>
  <c r="O711" i="5"/>
  <c r="O710" i="5"/>
  <c r="O709" i="5"/>
  <c r="O708" i="5"/>
  <c r="O707" i="5"/>
  <c r="O706" i="5"/>
  <c r="O705" i="5"/>
  <c r="O704" i="5"/>
  <c r="O703" i="5"/>
  <c r="O702" i="5"/>
  <c r="O701" i="5"/>
  <c r="O700" i="5"/>
  <c r="O699" i="5"/>
  <c r="O698" i="5"/>
  <c r="O697" i="5"/>
  <c r="O696" i="5"/>
  <c r="O695" i="5"/>
  <c r="O694" i="5"/>
  <c r="O693" i="5"/>
  <c r="O692" i="5"/>
  <c r="O691" i="5"/>
  <c r="O690" i="5"/>
  <c r="O689" i="5"/>
  <c r="O688" i="5"/>
  <c r="O687" i="5"/>
  <c r="O686" i="5"/>
  <c r="O685" i="5"/>
  <c r="O684" i="5"/>
  <c r="O683" i="5"/>
  <c r="O682" i="5"/>
  <c r="O681" i="5"/>
  <c r="O680" i="5"/>
  <c r="O679" i="5"/>
  <c r="O678" i="5"/>
  <c r="O677" i="5"/>
  <c r="O676" i="5"/>
  <c r="O675" i="5"/>
  <c r="O674" i="5"/>
  <c r="O673" i="5"/>
  <c r="O672" i="5"/>
  <c r="O671" i="5"/>
  <c r="O670" i="5"/>
  <c r="O669" i="5"/>
  <c r="O668" i="5"/>
  <c r="O667" i="5"/>
  <c r="O666" i="5"/>
  <c r="O665" i="5"/>
  <c r="O664" i="5"/>
  <c r="O663" i="5"/>
  <c r="O662" i="5"/>
  <c r="O661" i="5"/>
  <c r="O660" i="5"/>
  <c r="O659" i="5"/>
  <c r="O658" i="5"/>
  <c r="O657" i="5"/>
  <c r="O656" i="5"/>
  <c r="O655" i="5"/>
  <c r="O654" i="5"/>
  <c r="O653" i="5"/>
  <c r="O652" i="5"/>
  <c r="O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O636" i="5"/>
  <c r="O635" i="5"/>
  <c r="O634" i="5"/>
  <c r="O633" i="5"/>
  <c r="O632" i="5"/>
  <c r="O631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O590" i="5"/>
  <c r="O589" i="5"/>
  <c r="O588" i="5"/>
  <c r="O587" i="5"/>
  <c r="O58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O562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M1122" i="7" l="1"/>
  <c r="K1121" i="7"/>
  <c r="M1121" i="7" s="1"/>
  <c r="K106" i="7"/>
  <c r="K288" i="7"/>
  <c r="K302" i="7"/>
  <c r="K72" i="7"/>
  <c r="K491" i="7"/>
  <c r="K240" i="7"/>
  <c r="K287" i="7"/>
  <c r="K183" i="7"/>
  <c r="K12" i="7"/>
  <c r="K704" i="7"/>
  <c r="K705" i="7"/>
  <c r="K706" i="7"/>
  <c r="K135" i="7"/>
  <c r="K224" i="7"/>
  <c r="K125" i="7"/>
  <c r="K44" i="7"/>
  <c r="K229" i="7"/>
  <c r="K104" i="7"/>
  <c r="K707" i="7"/>
  <c r="K91" i="7"/>
  <c r="K314" i="7"/>
  <c r="K623" i="7"/>
  <c r="K689" i="7"/>
  <c r="K531" i="7"/>
  <c r="K577" i="7"/>
  <c r="K520" i="7"/>
  <c r="K412" i="7"/>
  <c r="K527" i="7"/>
  <c r="K575" i="7"/>
  <c r="K563" i="7"/>
  <c r="K708" i="7"/>
  <c r="K4" i="7"/>
  <c r="K69" i="7"/>
  <c r="K321" i="7"/>
  <c r="K252" i="7"/>
  <c r="K424" i="7"/>
  <c r="K709" i="7"/>
  <c r="K710" i="7"/>
  <c r="K711" i="7"/>
  <c r="K712" i="7"/>
  <c r="K168" i="7"/>
  <c r="K713" i="7"/>
  <c r="K714" i="7"/>
  <c r="K177" i="7"/>
  <c r="K715" i="7"/>
  <c r="K242" i="7"/>
  <c r="K716" i="7"/>
  <c r="K717" i="7"/>
  <c r="K395" i="7"/>
  <c r="K251" i="7"/>
  <c r="K466" i="7"/>
  <c r="K718" i="7"/>
  <c r="K327" i="7"/>
  <c r="K255" i="7"/>
  <c r="K161" i="7"/>
  <c r="K507" i="7"/>
  <c r="K719" i="7"/>
  <c r="K720" i="7"/>
  <c r="K721" i="7"/>
  <c r="K722" i="7"/>
  <c r="K723" i="7"/>
  <c r="K447" i="7"/>
  <c r="K654" i="7"/>
  <c r="K509" i="7"/>
  <c r="K671" i="7"/>
  <c r="K724" i="7"/>
  <c r="K521" i="7"/>
  <c r="K478" i="7"/>
  <c r="K348" i="7"/>
  <c r="K510" i="7"/>
  <c r="K486" i="7"/>
  <c r="K666" i="7"/>
  <c r="K607" i="7"/>
  <c r="K498" i="7"/>
  <c r="K461" i="7"/>
  <c r="K551" i="7"/>
  <c r="K453" i="7"/>
  <c r="K433" i="7"/>
  <c r="K569" i="7"/>
  <c r="K526" i="7"/>
  <c r="K530" i="7"/>
  <c r="K592" i="7"/>
  <c r="K533" i="7"/>
  <c r="K725" i="7"/>
  <c r="K726" i="7"/>
  <c r="K147" i="7"/>
  <c r="K380" i="7"/>
  <c r="K472" i="7"/>
  <c r="K155" i="7"/>
  <c r="K584" i="7"/>
  <c r="K727" i="7"/>
  <c r="K556" i="7"/>
  <c r="K728" i="7"/>
  <c r="K729" i="7"/>
  <c r="K300" i="7"/>
  <c r="K427" i="7"/>
  <c r="K730" i="7"/>
  <c r="K143" i="7"/>
  <c r="K731" i="7"/>
  <c r="K606" i="7"/>
  <c r="K732" i="7"/>
  <c r="K457" i="7"/>
  <c r="K271" i="7"/>
  <c r="K215" i="7"/>
  <c r="K585" i="7"/>
  <c r="K267" i="7"/>
  <c r="K572" i="7"/>
  <c r="K543" i="7"/>
  <c r="K667" i="7"/>
  <c r="K733" i="7"/>
  <c r="K734" i="7"/>
  <c r="K471" i="7"/>
  <c r="K568" i="7"/>
  <c r="K735" i="7"/>
  <c r="K736" i="7"/>
  <c r="K737" i="7"/>
  <c r="K506" i="7"/>
  <c r="K738" i="7"/>
  <c r="K70" i="7"/>
  <c r="K497" i="7"/>
  <c r="K379" i="7"/>
  <c r="K163" i="7"/>
  <c r="K259" i="7"/>
  <c r="K739" i="7"/>
  <c r="K740" i="7"/>
  <c r="K370" i="7"/>
  <c r="K200" i="7"/>
  <c r="K624" i="7"/>
  <c r="K741" i="7"/>
  <c r="K553" i="7"/>
  <c r="K742" i="7"/>
  <c r="K434" i="7"/>
  <c r="K743" i="7"/>
  <c r="K593" i="7"/>
  <c r="K639" i="7"/>
  <c r="K744" i="7"/>
  <c r="K518" i="7"/>
  <c r="K581" i="7"/>
  <c r="K487" i="7"/>
  <c r="K653" i="7"/>
  <c r="K602" i="7"/>
  <c r="K745" i="7"/>
  <c r="K261" i="7"/>
  <c r="K619" i="7"/>
  <c r="K608" i="7"/>
  <c r="K496" i="7"/>
  <c r="K423" i="7"/>
  <c r="K45" i="7"/>
  <c r="K17" i="7"/>
  <c r="K746" i="7"/>
  <c r="K635" i="7"/>
  <c r="K570" i="7"/>
  <c r="K634" i="7"/>
  <c r="K422" i="7"/>
  <c r="K442" i="7"/>
  <c r="K747" i="7"/>
  <c r="K680" i="7"/>
  <c r="K748" i="7"/>
  <c r="K621" i="7"/>
  <c r="K684" i="7"/>
  <c r="K673" i="7"/>
  <c r="K580" i="7"/>
  <c r="K620" i="7"/>
  <c r="K651" i="7"/>
  <c r="K674" i="7"/>
  <c r="K554" i="7"/>
  <c r="K473" i="7"/>
  <c r="K524" i="7"/>
  <c r="K626" i="7"/>
  <c r="K638" i="7"/>
  <c r="K562" i="7"/>
  <c r="K559" i="7"/>
  <c r="K749" i="7"/>
  <c r="K603" i="7"/>
  <c r="K579" i="7"/>
  <c r="K750" i="7"/>
  <c r="K751" i="7"/>
  <c r="K752" i="7"/>
  <c r="K432" i="7"/>
  <c r="K576" i="7"/>
  <c r="K587" i="7"/>
  <c r="K594" i="7"/>
  <c r="K753" i="7"/>
  <c r="K463" i="7"/>
  <c r="K500" i="7"/>
  <c r="K754" i="7"/>
  <c r="K60" i="7"/>
  <c r="K755" i="7"/>
  <c r="K756" i="7"/>
  <c r="K330" i="7"/>
  <c r="K465" i="7"/>
  <c r="K482" i="7"/>
  <c r="K436" i="7"/>
  <c r="K534" i="7"/>
  <c r="K495" i="7"/>
  <c r="K757" i="7"/>
  <c r="K558" i="7"/>
  <c r="K590" i="7"/>
  <c r="K536" i="7"/>
  <c r="K758" i="7"/>
  <c r="K759" i="7"/>
  <c r="K445" i="7"/>
  <c r="K470" i="7"/>
  <c r="K642" i="7"/>
  <c r="K632" i="7"/>
  <c r="K660" i="7"/>
  <c r="K672" i="7"/>
  <c r="K546" i="7"/>
  <c r="K690" i="7"/>
  <c r="K699" i="7"/>
  <c r="K664" i="7"/>
  <c r="K700" i="7"/>
  <c r="K439" i="7"/>
  <c r="K190" i="7"/>
  <c r="K315" i="7"/>
  <c r="K283" i="7"/>
  <c r="K265" i="7"/>
  <c r="K760" i="7"/>
  <c r="K349" i="7"/>
  <c r="K761" i="7"/>
  <c r="K762" i="7"/>
  <c r="K763" i="7"/>
  <c r="K595" i="7"/>
  <c r="K589" i="7"/>
  <c r="K628" i="7"/>
  <c r="K686" i="7"/>
  <c r="K702" i="7"/>
  <c r="K685" i="7"/>
  <c r="K703" i="7"/>
  <c r="K691" i="7"/>
  <c r="K359" i="7"/>
  <c r="K697" i="7"/>
  <c r="K701" i="7"/>
  <c r="K764" i="7"/>
  <c r="K548" i="7"/>
  <c r="K662" i="7"/>
  <c r="K532" i="7"/>
  <c r="K598" i="7"/>
  <c r="K679" i="7"/>
  <c r="K765" i="7"/>
  <c r="K766" i="7"/>
  <c r="K241" i="7"/>
  <c r="K767" i="7"/>
  <c r="K768" i="7"/>
  <c r="K312" i="7"/>
  <c r="K769" i="7"/>
  <c r="K770" i="7"/>
  <c r="K358" i="7"/>
  <c r="K552" i="7"/>
  <c r="K771" i="7"/>
  <c r="K366" i="7"/>
  <c r="K299" i="7"/>
  <c r="K772" i="7"/>
  <c r="K773" i="7"/>
  <c r="K774" i="7"/>
  <c r="K775" i="7"/>
  <c r="K343" i="7"/>
  <c r="K303" i="7"/>
  <c r="K776" i="7"/>
  <c r="K413" i="7"/>
  <c r="K777" i="7"/>
  <c r="K778" i="7"/>
  <c r="K779" i="7"/>
  <c r="K780" i="7"/>
  <c r="K781" i="7"/>
  <c r="K782" i="7"/>
  <c r="K783" i="7"/>
  <c r="K784" i="7"/>
  <c r="K785" i="7"/>
  <c r="K786" i="7"/>
  <c r="K193" i="7"/>
  <c r="K787" i="7"/>
  <c r="K788" i="7"/>
  <c r="K789" i="7"/>
  <c r="K790" i="7"/>
  <c r="K791" i="7"/>
  <c r="K792" i="7"/>
  <c r="K793" i="7"/>
  <c r="K794" i="7"/>
  <c r="K795" i="7"/>
  <c r="K796" i="7"/>
  <c r="K515" i="7"/>
  <c r="K219" i="7"/>
  <c r="K220" i="7"/>
  <c r="K406" i="7"/>
  <c r="K797" i="7"/>
  <c r="K798" i="7"/>
  <c r="K799" i="7"/>
  <c r="K800" i="7"/>
  <c r="K801" i="7"/>
  <c r="K802" i="7"/>
  <c r="K128" i="7"/>
  <c r="K803" i="7"/>
  <c r="K804" i="7"/>
  <c r="K805" i="7"/>
  <c r="K806" i="7"/>
  <c r="K807" i="7"/>
  <c r="K808" i="7"/>
  <c r="K809" i="7"/>
  <c r="K810" i="7"/>
  <c r="K811" i="7"/>
  <c r="K812" i="7"/>
  <c r="K813" i="7"/>
  <c r="K341" i="7"/>
  <c r="K814" i="7"/>
  <c r="K815" i="7"/>
  <c r="K816" i="7"/>
  <c r="K364" i="7"/>
  <c r="K488" i="7"/>
  <c r="K455" i="7"/>
  <c r="K591" i="7"/>
  <c r="K668" i="7"/>
  <c r="K692" i="7"/>
  <c r="K670" i="7"/>
  <c r="K817" i="7"/>
  <c r="K537" i="7"/>
  <c r="K501" i="7"/>
  <c r="K119" i="7"/>
  <c r="K818" i="7"/>
  <c r="K421" i="7"/>
  <c r="K819" i="7"/>
  <c r="K820" i="7"/>
  <c r="K821" i="7"/>
  <c r="K822" i="7"/>
  <c r="K823" i="7"/>
  <c r="K824" i="7"/>
  <c r="K825" i="7"/>
  <c r="K264" i="7"/>
  <c r="K76" i="7"/>
  <c r="K826" i="7"/>
  <c r="K172" i="7"/>
  <c r="K250" i="7"/>
  <c r="K318" i="7"/>
  <c r="K827" i="7"/>
  <c r="K828" i="7"/>
  <c r="K829" i="7"/>
  <c r="K205" i="7"/>
  <c r="K830" i="7"/>
  <c r="K831" i="7"/>
  <c r="K832" i="7"/>
  <c r="K833" i="7"/>
  <c r="K462" i="7"/>
  <c r="K464" i="7"/>
  <c r="K573" i="7"/>
  <c r="K834" i="7"/>
  <c r="K415" i="7"/>
  <c r="K835" i="7"/>
  <c r="K836" i="7"/>
  <c r="K32" i="7"/>
  <c r="K8" i="7"/>
  <c r="K174" i="7"/>
  <c r="K837" i="7"/>
  <c r="K838" i="7"/>
  <c r="K839" i="7"/>
  <c r="K213" i="7"/>
  <c r="K615" i="7"/>
  <c r="K73" i="7"/>
  <c r="K641" i="7"/>
  <c r="K658" i="7"/>
  <c r="K400" i="7"/>
  <c r="K840" i="7"/>
  <c r="K841" i="7"/>
  <c r="K842" i="7"/>
  <c r="K843" i="7"/>
  <c r="K844" i="7"/>
  <c r="K65" i="7"/>
  <c r="K845" i="7"/>
  <c r="K846" i="7"/>
  <c r="K847" i="7"/>
  <c r="K848" i="7"/>
  <c r="K350" i="7"/>
  <c r="K332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256" i="7"/>
  <c r="K655" i="7"/>
  <c r="K864" i="7"/>
  <c r="K356" i="7"/>
  <c r="K181" i="7"/>
  <c r="K865" i="7"/>
  <c r="K866" i="7"/>
  <c r="K867" i="7"/>
  <c r="K505" i="7"/>
  <c r="K665" i="7"/>
  <c r="K695" i="7"/>
  <c r="K538" i="7"/>
  <c r="K868" i="7"/>
  <c r="K411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346" i="7"/>
  <c r="K889" i="7"/>
  <c r="K448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407" i="7"/>
  <c r="K438" i="7"/>
  <c r="K499" i="7"/>
  <c r="K66" i="7"/>
  <c r="K528" i="7"/>
  <c r="K564" i="7"/>
  <c r="K430" i="7"/>
  <c r="K657" i="7"/>
  <c r="K656" i="7"/>
  <c r="K661" i="7"/>
  <c r="K930" i="7"/>
  <c r="K480" i="7"/>
  <c r="K600" i="7"/>
  <c r="K414" i="7"/>
  <c r="K678" i="7"/>
  <c r="K522" i="7"/>
  <c r="K544" i="7"/>
  <c r="K931" i="7"/>
  <c r="K932" i="7"/>
  <c r="K933" i="7"/>
  <c r="K934" i="7"/>
  <c r="K935" i="7"/>
  <c r="K936" i="7"/>
  <c r="K937" i="7"/>
  <c r="K938" i="7"/>
  <c r="K939" i="7"/>
  <c r="K940" i="7"/>
  <c r="K941" i="7"/>
  <c r="K211" i="7"/>
  <c r="K198" i="7"/>
  <c r="K376" i="7"/>
  <c r="K942" i="7"/>
  <c r="K943" i="7"/>
  <c r="K944" i="7"/>
  <c r="K460" i="7"/>
  <c r="K450" i="7"/>
  <c r="K336" i="7"/>
  <c r="K945" i="7"/>
  <c r="K946" i="7"/>
  <c r="K325" i="7"/>
  <c r="K947" i="7"/>
  <c r="K385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440" i="7"/>
  <c r="K960" i="7"/>
  <c r="K285" i="7"/>
  <c r="K961" i="7"/>
  <c r="K962" i="7"/>
  <c r="K963" i="7"/>
  <c r="K210" i="7"/>
  <c r="K964" i="7"/>
  <c r="K965" i="7"/>
  <c r="K24" i="7"/>
  <c r="K402" i="7"/>
  <c r="K328" i="7"/>
  <c r="K347" i="7"/>
  <c r="K93" i="7"/>
  <c r="K203" i="7"/>
  <c r="K140" i="7"/>
  <c r="K138" i="7"/>
  <c r="K124" i="7"/>
  <c r="K25" i="7"/>
  <c r="K112" i="7"/>
  <c r="K78" i="7"/>
  <c r="K117" i="7"/>
  <c r="K40" i="7"/>
  <c r="K79" i="7"/>
  <c r="K80" i="7"/>
  <c r="K14" i="7"/>
  <c r="K150" i="7"/>
  <c r="K504" i="7"/>
  <c r="K475" i="7"/>
  <c r="K435" i="7"/>
  <c r="K437" i="7"/>
  <c r="K216" i="7"/>
  <c r="K217" i="7"/>
  <c r="K404" i="7"/>
  <c r="K234" i="7"/>
  <c r="K291" i="7"/>
  <c r="K418" i="7"/>
  <c r="K329" i="7"/>
  <c r="K443" i="7"/>
  <c r="K365" i="7"/>
  <c r="K393" i="7"/>
  <c r="K446" i="7"/>
  <c r="K36" i="7"/>
  <c r="K81" i="7"/>
  <c r="K966" i="7"/>
  <c r="K449" i="7"/>
  <c r="K268" i="7"/>
  <c r="K967" i="7"/>
  <c r="K609" i="7"/>
  <c r="K968" i="7"/>
  <c r="K969" i="7"/>
  <c r="K970" i="7"/>
  <c r="K71" i="7"/>
  <c r="K115" i="7"/>
  <c r="K158" i="7"/>
  <c r="K151" i="7"/>
  <c r="K398" i="7"/>
  <c r="K361" i="7"/>
  <c r="K294" i="7"/>
  <c r="K971" i="7"/>
  <c r="K368" i="7"/>
  <c r="K972" i="7"/>
  <c r="K973" i="7"/>
  <c r="K974" i="7"/>
  <c r="K975" i="7"/>
  <c r="K976" i="7"/>
  <c r="K977" i="7"/>
  <c r="K978" i="7"/>
  <c r="K43" i="7"/>
  <c r="K208" i="7"/>
  <c r="K246" i="7"/>
  <c r="K979" i="7"/>
  <c r="K9" i="7"/>
  <c r="K980" i="7"/>
  <c r="K103" i="7"/>
  <c r="K981" i="7"/>
  <c r="K982" i="7"/>
  <c r="K983" i="7"/>
  <c r="K390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19" i="7"/>
  <c r="K999" i="7"/>
  <c r="K304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409" i="7"/>
  <c r="K1027" i="7"/>
  <c r="K1028" i="7"/>
  <c r="K1029" i="7"/>
  <c r="K1030" i="7"/>
  <c r="K1031" i="7"/>
  <c r="K1032" i="7"/>
  <c r="K1033" i="7"/>
  <c r="K1034" i="7"/>
  <c r="K1035" i="7"/>
  <c r="K1036" i="7"/>
  <c r="K1037" i="7"/>
  <c r="K454" i="7"/>
  <c r="K1038" i="7"/>
  <c r="K218" i="7"/>
  <c r="K1039" i="7"/>
  <c r="K516" i="7"/>
  <c r="K469" i="7"/>
  <c r="K1040" i="7"/>
  <c r="K1041" i="7"/>
  <c r="K1042" i="7"/>
  <c r="K1043" i="7"/>
  <c r="K1044" i="7"/>
  <c r="K1045" i="7"/>
  <c r="K1046" i="7"/>
  <c r="K1047" i="7"/>
  <c r="K1048" i="7"/>
  <c r="K15" i="7"/>
  <c r="K320" i="7"/>
  <c r="K1049" i="7"/>
  <c r="K34" i="7"/>
  <c r="K26" i="7"/>
  <c r="K1050" i="7"/>
  <c r="K1051" i="7"/>
  <c r="K1052" i="7"/>
  <c r="K192" i="7"/>
  <c r="K1053" i="7"/>
  <c r="K1054" i="7"/>
  <c r="K113" i="7"/>
  <c r="K35" i="7"/>
  <c r="K23" i="7"/>
  <c r="K83" i="7"/>
  <c r="K209" i="7"/>
  <c r="K1055" i="7"/>
  <c r="K1056" i="7"/>
  <c r="K231" i="7"/>
  <c r="K238" i="7"/>
  <c r="K21" i="7"/>
  <c r="K1057" i="7"/>
  <c r="K549" i="7"/>
  <c r="K37" i="7"/>
  <c r="K1058" i="7"/>
  <c r="K560" i="7"/>
  <c r="K565" i="7"/>
  <c r="K578" i="7"/>
  <c r="K512" i="7"/>
  <c r="K604" i="7"/>
  <c r="K513" i="7"/>
  <c r="K566" i="7"/>
  <c r="K337" i="7"/>
  <c r="K484" i="7"/>
  <c r="K1059" i="7"/>
  <c r="K476" i="7"/>
  <c r="K586" i="7"/>
  <c r="K696" i="7"/>
  <c r="K1060" i="7"/>
  <c r="K1061" i="7"/>
  <c r="K1062" i="7"/>
  <c r="K18" i="7"/>
  <c r="K514" i="7"/>
  <c r="K467" i="7"/>
  <c r="K85" i="7"/>
  <c r="K597" i="7"/>
  <c r="K605" i="7"/>
  <c r="K1063" i="7"/>
  <c r="K1064" i="7"/>
  <c r="K682" i="7"/>
  <c r="K165" i="7"/>
  <c r="K176" i="7"/>
  <c r="K270" i="7"/>
  <c r="K286" i="7"/>
  <c r="K335" i="7"/>
  <c r="K490" i="7"/>
  <c r="K611" i="7"/>
  <c r="K363" i="7"/>
  <c r="K247" i="7"/>
  <c r="K206" i="7"/>
  <c r="K13" i="7"/>
  <c r="K207" i="7"/>
  <c r="K226" i="7"/>
  <c r="K616" i="7"/>
  <c r="K301" i="7"/>
  <c r="K111" i="7"/>
  <c r="K397" i="7"/>
  <c r="K420" i="7"/>
  <c r="K353" i="7"/>
  <c r="K354" i="7"/>
  <c r="K257" i="7"/>
  <c r="K243" i="7"/>
  <c r="K28" i="7"/>
  <c r="K306" i="7"/>
  <c r="K289" i="7"/>
  <c r="K233" i="7"/>
  <c r="K290" i="7"/>
  <c r="K502" i="7"/>
  <c r="K342" i="7"/>
  <c r="K503" i="7"/>
  <c r="K201" i="7"/>
  <c r="K1065" i="7"/>
  <c r="K1066" i="7"/>
  <c r="K1067" i="7"/>
  <c r="K1068" i="7"/>
  <c r="K640" i="7"/>
  <c r="K617" i="7"/>
  <c r="K1069" i="7"/>
  <c r="K687" i="7"/>
  <c r="K663" i="7"/>
  <c r="K631" i="7"/>
  <c r="K1070" i="7"/>
  <c r="K175" i="7"/>
  <c r="K281" i="7"/>
  <c r="K431" i="7"/>
  <c r="K1071" i="7"/>
  <c r="K542" i="7"/>
  <c r="K535" i="7"/>
  <c r="K614" i="7"/>
  <c r="K102" i="7"/>
  <c r="K30" i="7"/>
  <c r="K1072" i="7"/>
  <c r="K360" i="7"/>
  <c r="K599" i="7"/>
  <c r="K1073" i="7"/>
  <c r="K596" i="7"/>
  <c r="K574" i="7"/>
  <c r="K669" i="7"/>
  <c r="K694" i="7"/>
  <c r="K643" i="7"/>
  <c r="K622" i="7"/>
  <c r="K681" i="7"/>
  <c r="K613" i="7"/>
  <c r="K311" i="7"/>
  <c r="K1074" i="7"/>
  <c r="K627" i="7"/>
  <c r="K644" i="7"/>
  <c r="K1075" i="7"/>
  <c r="K1076" i="7"/>
  <c r="K1077" i="7"/>
  <c r="K1078" i="7"/>
  <c r="K1079" i="7"/>
  <c r="K1080" i="7"/>
  <c r="K1081" i="7"/>
  <c r="K1082" i="7"/>
  <c r="K646" i="7"/>
  <c r="K1083" i="7"/>
  <c r="K1084" i="7"/>
  <c r="K1085" i="7"/>
  <c r="K1086" i="7"/>
  <c r="K1087" i="7"/>
  <c r="K645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659" i="7"/>
  <c r="K1106" i="7"/>
  <c r="K1107" i="7"/>
  <c r="K675" i="7"/>
  <c r="K1108" i="7"/>
  <c r="K676" i="7"/>
  <c r="K683" i="7"/>
  <c r="K545" i="7"/>
  <c r="K630" i="7"/>
  <c r="K1109" i="7"/>
  <c r="K408" i="7"/>
  <c r="K417" i="7"/>
  <c r="K523" i="7"/>
  <c r="K555" i="7"/>
  <c r="K629" i="7"/>
  <c r="K625" i="7"/>
  <c r="K693" i="7"/>
  <c r="K688" i="7"/>
  <c r="K677" i="7"/>
  <c r="K698" i="7"/>
  <c r="K610" i="7"/>
  <c r="K550" i="7"/>
  <c r="K601" i="7"/>
  <c r="K508" i="7"/>
  <c r="K583" i="7"/>
  <c r="K561" i="7"/>
  <c r="K405" i="7"/>
  <c r="K89" i="7"/>
  <c r="K49" i="7"/>
  <c r="K90" i="7"/>
  <c r="K1110" i="7"/>
  <c r="K636" i="7"/>
  <c r="K136" i="7"/>
  <c r="K221" i="7"/>
  <c r="K1111" i="7"/>
  <c r="K180" i="7"/>
  <c r="K1112" i="7"/>
  <c r="K159" i="7"/>
  <c r="K141" i="7"/>
  <c r="K178" i="7"/>
  <c r="K225" i="7"/>
  <c r="K11" i="7"/>
  <c r="K92" i="7"/>
  <c r="K31" i="7"/>
  <c r="K62" i="7"/>
  <c r="K1113" i="7"/>
  <c r="K468" i="7"/>
  <c r="K419" i="7"/>
  <c r="K477" i="7"/>
  <c r="K567" i="7"/>
  <c r="K525" i="7"/>
  <c r="K519" i="7"/>
  <c r="K1114" i="7"/>
  <c r="K1115" i="7"/>
  <c r="K292" i="7"/>
  <c r="K1116" i="7"/>
  <c r="K351" i="7"/>
  <c r="K459" i="7"/>
  <c r="K1117" i="7"/>
  <c r="K86" i="7"/>
  <c r="K310" i="7"/>
  <c r="K396" i="7"/>
  <c r="K333" i="7"/>
  <c r="K334" i="7"/>
  <c r="K511" i="7"/>
  <c r="K539" i="7"/>
  <c r="K254" i="7"/>
  <c r="K307" i="7"/>
  <c r="K633" i="7"/>
  <c r="K1118" i="7"/>
  <c r="K1119" i="7"/>
  <c r="K331" i="7"/>
  <c r="K1120" i="7"/>
  <c r="K481" i="7"/>
  <c r="K276" i="7"/>
  <c r="G324" i="7"/>
  <c r="G2" i="7" l="1"/>
  <c r="Q738" i="7" s="1"/>
  <c r="K324" i="7"/>
  <c r="K2" i="7" s="1"/>
  <c r="M276" i="7"/>
  <c r="K1" i="7" l="1"/>
  <c r="G1" i="7"/>
  <c r="N1" i="5"/>
  <c r="M396" i="7" l="1"/>
  <c r="M333" i="7"/>
  <c r="M334" i="7"/>
  <c r="M511" i="7"/>
  <c r="M539" i="7"/>
  <c r="M254" i="7"/>
  <c r="M307" i="7"/>
  <c r="M633" i="7"/>
  <c r="M1118" i="7"/>
  <c r="M1119" i="7"/>
  <c r="M331" i="7"/>
  <c r="M1120" i="7"/>
  <c r="M481" i="7"/>
  <c r="M86" i="7" l="1"/>
  <c r="M1117" i="7"/>
  <c r="M459" i="7"/>
  <c r="M351" i="7"/>
  <c r="M310" i="7" l="1"/>
  <c r="M1116" i="7" l="1"/>
  <c r="M292" i="7" l="1"/>
  <c r="M468" i="7" l="1"/>
  <c r="M419" i="7"/>
  <c r="M477" i="7"/>
  <c r="M567" i="7"/>
  <c r="M525" i="7"/>
  <c r="M519" i="7"/>
  <c r="M1114" i="7"/>
  <c r="M1115" i="7"/>
  <c r="M1113" i="7" l="1"/>
  <c r="M62" i="7"/>
  <c r="M31" i="7"/>
  <c r="M92" i="7"/>
  <c r="M11" i="7"/>
  <c r="M225" i="7"/>
  <c r="M178" i="7"/>
  <c r="M141" i="7"/>
  <c r="M159" i="7"/>
  <c r="M1112" i="7"/>
  <c r="M180" i="7"/>
  <c r="M1111" i="7"/>
  <c r="M221" i="7"/>
  <c r="M136" i="7"/>
  <c r="M636" i="7"/>
  <c r="M1110" i="7"/>
  <c r="M90" i="7"/>
  <c r="M49" i="7"/>
  <c r="M89" i="7"/>
  <c r="M405" i="7"/>
  <c r="M561" i="7"/>
  <c r="M583" i="7"/>
  <c r="M508" i="7"/>
  <c r="M601" i="7"/>
  <c r="M550" i="7"/>
  <c r="M610" i="7"/>
  <c r="M698" i="7"/>
  <c r="M677" i="7"/>
  <c r="M688" i="7"/>
  <c r="M693" i="7"/>
  <c r="M625" i="7"/>
  <c r="M629" i="7"/>
  <c r="M555" i="7"/>
  <c r="M523" i="7"/>
  <c r="M417" i="7"/>
  <c r="M408" i="7"/>
  <c r="M1109" i="7"/>
  <c r="M630" i="7"/>
  <c r="M545" i="7"/>
  <c r="M683" i="7"/>
  <c r="M676" i="7"/>
  <c r="M1108" i="7"/>
  <c r="M675" i="7"/>
  <c r="M1107" i="7"/>
  <c r="M1106" i="7"/>
  <c r="M659" i="7"/>
  <c r="M1105" i="7"/>
  <c r="M1104" i="7"/>
  <c r="M1103" i="7"/>
  <c r="M1102" i="7"/>
  <c r="M1101" i="7"/>
  <c r="M1100" i="7"/>
  <c r="M1098" i="7"/>
  <c r="M1097" i="7"/>
  <c r="M1096" i="7"/>
  <c r="M1095" i="7"/>
  <c r="M1094" i="7"/>
  <c r="M1093" i="7"/>
  <c r="M1092" i="7"/>
  <c r="M1090" i="7"/>
  <c r="M1089" i="7"/>
  <c r="M1088" i="7"/>
  <c r="M1087" i="7"/>
  <c r="M1086" i="7"/>
  <c r="M1085" i="7"/>
  <c r="M1083" i="7"/>
  <c r="M646" i="7"/>
  <c r="M1082" i="7"/>
  <c r="M1081" i="7"/>
  <c r="M1080" i="7"/>
  <c r="M1079" i="7"/>
  <c r="M1077" i="7"/>
  <c r="M1076" i="7"/>
  <c r="M1075" i="7"/>
  <c r="M627" i="7"/>
  <c r="M1074" i="7"/>
  <c r="M311" i="7"/>
  <c r="M681" i="7"/>
  <c r="M622" i="7"/>
  <c r="M643" i="7"/>
  <c r="M694" i="7"/>
  <c r="M669" i="7"/>
  <c r="M574" i="7"/>
  <c r="M596" i="7"/>
  <c r="M1073" i="7"/>
  <c r="M599" i="7"/>
  <c r="M1072" i="7"/>
  <c r="M30" i="7"/>
  <c r="M614" i="7"/>
  <c r="M535" i="7"/>
  <c r="M542" i="7"/>
  <c r="M1071" i="7"/>
  <c r="M431" i="7"/>
  <c r="M281" i="7"/>
  <c r="M175" i="7"/>
  <c r="M1070" i="7"/>
  <c r="M631" i="7"/>
  <c r="M663" i="7"/>
  <c r="M687" i="7"/>
  <c r="M617" i="7"/>
  <c r="M640" i="7"/>
  <c r="M1068" i="7"/>
  <c r="M1067" i="7"/>
  <c r="M1066" i="7"/>
  <c r="M1065" i="7"/>
  <c r="M201" i="7"/>
  <c r="M503" i="7"/>
  <c r="M342" i="7"/>
  <c r="M502" i="7"/>
  <c r="M290" i="7"/>
  <c r="M233" i="7"/>
  <c r="M289" i="7"/>
  <c r="M306" i="7"/>
  <c r="M28" i="7"/>
  <c r="M243" i="7"/>
  <c r="M257" i="7"/>
  <c r="M354" i="7"/>
  <c r="M353" i="7"/>
  <c r="M420" i="7"/>
  <c r="M397" i="7"/>
  <c r="M111" i="7"/>
  <c r="M301" i="7"/>
  <c r="M616" i="7"/>
  <c r="M226" i="7"/>
  <c r="M207" i="7"/>
  <c r="M13" i="7"/>
  <c r="M206" i="7"/>
  <c r="M247" i="7"/>
  <c r="M363" i="7"/>
  <c r="M611" i="7"/>
  <c r="M490" i="7"/>
  <c r="M335" i="7"/>
  <c r="M286" i="7"/>
  <c r="M270" i="7"/>
  <c r="M176" i="7"/>
  <c r="M165" i="7"/>
  <c r="M682" i="7"/>
  <c r="M1064" i="7"/>
  <c r="M1063" i="7"/>
  <c r="M605" i="7"/>
  <c r="M597" i="7"/>
  <c r="M85" i="7"/>
  <c r="M467" i="7"/>
  <c r="M514" i="7"/>
  <c r="M18" i="7"/>
  <c r="M1062" i="7"/>
  <c r="M1061" i="7"/>
  <c r="M1060" i="7"/>
  <c r="M696" i="7"/>
  <c r="M586" i="7"/>
  <c r="M476" i="7"/>
  <c r="M1059" i="7"/>
  <c r="M484" i="7"/>
  <c r="M337" i="7"/>
  <c r="M566" i="7"/>
  <c r="M513" i="7"/>
  <c r="M604" i="7"/>
  <c r="M512" i="7"/>
  <c r="M578" i="7"/>
  <c r="M565" i="7"/>
  <c r="M560" i="7"/>
  <c r="M1058" i="7"/>
  <c r="M37" i="7"/>
  <c r="M549" i="7"/>
  <c r="M1057" i="7"/>
  <c r="M21" i="7"/>
  <c r="M238" i="7"/>
  <c r="M231" i="7"/>
  <c r="M1056" i="7"/>
  <c r="M1055" i="7"/>
  <c r="M209" i="7"/>
  <c r="M83" i="7"/>
  <c r="M23" i="7"/>
  <c r="M35" i="7"/>
  <c r="M113" i="7"/>
  <c r="M1054" i="7"/>
  <c r="M1053" i="7"/>
  <c r="M192" i="7"/>
  <c r="M1052" i="7"/>
  <c r="M1051" i="7"/>
  <c r="M1050" i="7"/>
  <c r="M26" i="7"/>
  <c r="M34" i="7"/>
  <c r="M1049" i="7"/>
  <c r="M320" i="7"/>
  <c r="M15" i="7"/>
  <c r="M1048" i="7"/>
  <c r="M1047" i="7"/>
  <c r="M1046" i="7"/>
  <c r="M1045" i="7"/>
  <c r="M1044" i="7"/>
  <c r="M1043" i="7"/>
  <c r="M1042" i="7"/>
  <c r="M1041" i="7"/>
  <c r="M1040" i="7"/>
  <c r="M469" i="7"/>
  <c r="M516" i="7"/>
  <c r="M1039" i="7"/>
  <c r="M218" i="7"/>
  <c r="M1038" i="7"/>
  <c r="M454" i="7"/>
  <c r="M1037" i="7"/>
  <c r="M1036" i="7"/>
  <c r="M1035" i="7"/>
  <c r="M1034" i="7"/>
  <c r="M1033" i="7"/>
  <c r="M1032" i="7"/>
  <c r="M1031" i="7"/>
  <c r="M1030" i="7"/>
  <c r="M1029" i="7"/>
  <c r="M1028" i="7"/>
  <c r="M1027" i="7"/>
  <c r="M409" i="7"/>
  <c r="M1026" i="7"/>
  <c r="M1025" i="7"/>
  <c r="M1024" i="7"/>
  <c r="M1023" i="7"/>
  <c r="M1022" i="7"/>
  <c r="M1021" i="7"/>
  <c r="M1020" i="7"/>
  <c r="M1019" i="7"/>
  <c r="M1018" i="7"/>
  <c r="M1017" i="7"/>
  <c r="M1016" i="7"/>
  <c r="M1015" i="7"/>
  <c r="M1014" i="7"/>
  <c r="M1013" i="7"/>
  <c r="M1012" i="7"/>
  <c r="M1011" i="7"/>
  <c r="M1010" i="7"/>
  <c r="M1009" i="7"/>
  <c r="M1008" i="7"/>
  <c r="M1007" i="7"/>
  <c r="M1006" i="7"/>
  <c r="M1005" i="7"/>
  <c r="M1004" i="7"/>
  <c r="M1003" i="7"/>
  <c r="M1002" i="7"/>
  <c r="M1001" i="7"/>
  <c r="M1000" i="7"/>
  <c r="M304" i="7"/>
  <c r="M999" i="7"/>
  <c r="M19" i="7"/>
  <c r="M998" i="7"/>
  <c r="M997" i="7"/>
  <c r="M996" i="7"/>
  <c r="M995" i="7"/>
  <c r="M994" i="7"/>
  <c r="M993" i="7"/>
  <c r="M992" i="7"/>
  <c r="M991" i="7"/>
  <c r="M990" i="7"/>
  <c r="M989" i="7"/>
  <c r="M988" i="7"/>
  <c r="M987" i="7"/>
  <c r="M986" i="7"/>
  <c r="M985" i="7"/>
  <c r="M984" i="7"/>
  <c r="M390" i="7"/>
  <c r="M983" i="7"/>
  <c r="M982" i="7"/>
  <c r="M981" i="7"/>
  <c r="M103" i="7"/>
  <c r="M980" i="7"/>
  <c r="M9" i="7"/>
  <c r="M979" i="7"/>
  <c r="M246" i="7"/>
  <c r="M208" i="7"/>
  <c r="M43" i="7"/>
  <c r="M978" i="7"/>
  <c r="M977" i="7"/>
  <c r="M976" i="7"/>
  <c r="M975" i="7"/>
  <c r="M974" i="7"/>
  <c r="M973" i="7"/>
  <c r="M972" i="7"/>
  <c r="M368" i="7"/>
  <c r="M971" i="7"/>
  <c r="M294" i="7"/>
  <c r="M361" i="7"/>
  <c r="M398" i="7"/>
  <c r="M151" i="7"/>
  <c r="M158" i="7"/>
  <c r="M115" i="7"/>
  <c r="M71" i="7"/>
  <c r="M970" i="7"/>
  <c r="M969" i="7"/>
  <c r="M968" i="7"/>
  <c r="M609" i="7"/>
  <c r="M967" i="7"/>
  <c r="M268" i="7"/>
  <c r="M449" i="7"/>
  <c r="M966" i="7"/>
  <c r="M81" i="7"/>
  <c r="M36" i="7"/>
  <c r="M446" i="7"/>
  <c r="M393" i="7"/>
  <c r="M365" i="7"/>
  <c r="M443" i="7"/>
  <c r="M329" i="7"/>
  <c r="M418" i="7"/>
  <c r="M291" i="7"/>
  <c r="M234" i="7"/>
  <c r="M404" i="7"/>
  <c r="M217" i="7"/>
  <c r="M216" i="7"/>
  <c r="M437" i="7"/>
  <c r="M435" i="7"/>
  <c r="M475" i="7"/>
  <c r="M504" i="7"/>
  <c r="M150" i="7"/>
  <c r="M14" i="7"/>
  <c r="M80" i="7"/>
  <c r="M79" i="7"/>
  <c r="M40" i="7"/>
  <c r="M117" i="7"/>
  <c r="M78" i="7"/>
  <c r="M112" i="7"/>
  <c r="M25" i="7"/>
  <c r="M124" i="7"/>
  <c r="M138" i="7"/>
  <c r="M140" i="7"/>
  <c r="M203" i="7"/>
  <c r="M93" i="7"/>
  <c r="M347" i="7"/>
  <c r="M328" i="7"/>
  <c r="M402" i="7"/>
  <c r="M24" i="7"/>
  <c r="M965" i="7"/>
  <c r="M964" i="7"/>
  <c r="M210" i="7"/>
  <c r="M963" i="7"/>
  <c r="M962" i="7"/>
  <c r="M961" i="7"/>
  <c r="M285" i="7"/>
  <c r="M960" i="7"/>
  <c r="M440" i="7"/>
  <c r="M959" i="7"/>
  <c r="M958" i="7"/>
  <c r="M957" i="7"/>
  <c r="M956" i="7"/>
  <c r="M955" i="7"/>
  <c r="M954" i="7"/>
  <c r="M953" i="7"/>
  <c r="M952" i="7"/>
  <c r="M951" i="7"/>
  <c r="M950" i="7"/>
  <c r="M949" i="7"/>
  <c r="M948" i="7"/>
  <c r="M385" i="7"/>
  <c r="M947" i="7"/>
  <c r="M325" i="7"/>
  <c r="M946" i="7"/>
  <c r="M945" i="7"/>
  <c r="M336" i="7"/>
  <c r="M450" i="7"/>
  <c r="M460" i="7"/>
  <c r="M944" i="7"/>
  <c r="M943" i="7"/>
  <c r="M942" i="7"/>
  <c r="M376" i="7"/>
  <c r="M198" i="7"/>
  <c r="M211" i="7"/>
  <c r="M941" i="7"/>
  <c r="M940" i="7"/>
  <c r="M939" i="7"/>
  <c r="M938" i="7"/>
  <c r="M937" i="7"/>
  <c r="M936" i="7"/>
  <c r="M935" i="7"/>
  <c r="M934" i="7"/>
  <c r="M933" i="7"/>
  <c r="M932" i="7"/>
  <c r="M931" i="7"/>
  <c r="M544" i="7"/>
  <c r="M522" i="7"/>
  <c r="M678" i="7"/>
  <c r="M414" i="7"/>
  <c r="M600" i="7"/>
  <c r="M480" i="7"/>
  <c r="M930" i="7"/>
  <c r="M661" i="7"/>
  <c r="M656" i="7"/>
  <c r="M657" i="7"/>
  <c r="M430" i="7"/>
  <c r="M564" i="7"/>
  <c r="M528" i="7"/>
  <c r="M66" i="7"/>
  <c r="M499" i="7"/>
  <c r="M438" i="7"/>
  <c r="M407" i="7"/>
  <c r="M929" i="7"/>
  <c r="M928" i="7"/>
  <c r="M927" i="7"/>
  <c r="M926" i="7"/>
  <c r="M925" i="7"/>
  <c r="M924" i="7"/>
  <c r="M923" i="7"/>
  <c r="M922" i="7"/>
  <c r="M921" i="7"/>
  <c r="M920" i="7"/>
  <c r="M919" i="7"/>
  <c r="M918" i="7"/>
  <c r="M917" i="7"/>
  <c r="M916" i="7"/>
  <c r="M915" i="7"/>
  <c r="M914" i="7"/>
  <c r="M913" i="7"/>
  <c r="M912" i="7"/>
  <c r="M911" i="7"/>
  <c r="M910" i="7"/>
  <c r="M909" i="7"/>
  <c r="M908" i="7"/>
  <c r="M907" i="7"/>
  <c r="M906" i="7"/>
  <c r="M905" i="7"/>
  <c r="M904" i="7"/>
  <c r="M903" i="7"/>
  <c r="M902" i="7"/>
  <c r="M901" i="7"/>
  <c r="M900" i="7"/>
  <c r="M899" i="7"/>
  <c r="M898" i="7"/>
  <c r="M897" i="7"/>
  <c r="M896" i="7"/>
  <c r="M895" i="7"/>
  <c r="M894" i="7"/>
  <c r="M893" i="7"/>
  <c r="M892" i="7"/>
  <c r="M891" i="7"/>
  <c r="M890" i="7"/>
  <c r="M448" i="7"/>
  <c r="M889" i="7"/>
  <c r="M346" i="7"/>
  <c r="M888" i="7"/>
  <c r="M887" i="7"/>
  <c r="M886" i="7"/>
  <c r="M885" i="7"/>
  <c r="M884" i="7"/>
  <c r="M883" i="7"/>
  <c r="M882" i="7"/>
  <c r="M881" i="7"/>
  <c r="M880" i="7"/>
  <c r="M879" i="7"/>
  <c r="M878" i="7"/>
  <c r="M877" i="7"/>
  <c r="M876" i="7"/>
  <c r="M875" i="7"/>
  <c r="M874" i="7"/>
  <c r="M873" i="7"/>
  <c r="M872" i="7"/>
  <c r="M871" i="7"/>
  <c r="M870" i="7"/>
  <c r="M869" i="7"/>
  <c r="M411" i="7"/>
  <c r="M868" i="7"/>
  <c r="M538" i="7"/>
  <c r="M695" i="7"/>
  <c r="M665" i="7"/>
  <c r="M505" i="7"/>
  <c r="M867" i="7"/>
  <c r="M866" i="7"/>
  <c r="M865" i="7"/>
  <c r="M181" i="7"/>
  <c r="M356" i="7"/>
  <c r="M864" i="7"/>
  <c r="M655" i="7"/>
  <c r="M256" i="7"/>
  <c r="M863" i="7"/>
  <c r="M862" i="7"/>
  <c r="M861" i="7"/>
  <c r="M860" i="7"/>
  <c r="M859" i="7"/>
  <c r="M858" i="7"/>
  <c r="M857" i="7"/>
  <c r="M856" i="7"/>
  <c r="M855" i="7"/>
  <c r="M854" i="7"/>
  <c r="M853" i="7"/>
  <c r="M852" i="7"/>
  <c r="M851" i="7"/>
  <c r="M850" i="7"/>
  <c r="M849" i="7"/>
  <c r="M332" i="7"/>
  <c r="M350" i="7"/>
  <c r="M848" i="7"/>
  <c r="M847" i="7"/>
  <c r="M846" i="7"/>
  <c r="M845" i="7"/>
  <c r="M65" i="7"/>
  <c r="M844" i="7"/>
  <c r="M843" i="7"/>
  <c r="M842" i="7"/>
  <c r="M841" i="7"/>
  <c r="M840" i="7"/>
  <c r="M400" i="7"/>
  <c r="M658" i="7"/>
  <c r="M641" i="7"/>
  <c r="M73" i="7"/>
  <c r="M615" i="7"/>
  <c r="M213" i="7"/>
  <c r="M839" i="7"/>
  <c r="M838" i="7"/>
  <c r="M837" i="7"/>
  <c r="M174" i="7"/>
  <c r="M8" i="7"/>
  <c r="M32" i="7"/>
  <c r="M836" i="7"/>
  <c r="M835" i="7"/>
  <c r="M415" i="7"/>
  <c r="M834" i="7"/>
  <c r="M573" i="7"/>
  <c r="M464" i="7"/>
  <c r="M462" i="7"/>
  <c r="M833" i="7"/>
  <c r="M832" i="7"/>
  <c r="M831" i="7"/>
  <c r="M830" i="7"/>
  <c r="M205" i="7"/>
  <c r="M829" i="7"/>
  <c r="M828" i="7"/>
  <c r="M827" i="7"/>
  <c r="M318" i="7"/>
  <c r="M250" i="7"/>
  <c r="M172" i="7"/>
  <c r="M826" i="7"/>
  <c r="M76" i="7"/>
  <c r="M264" i="7"/>
  <c r="M825" i="7"/>
  <c r="M824" i="7"/>
  <c r="M823" i="7"/>
  <c r="M822" i="7"/>
  <c r="M821" i="7"/>
  <c r="M820" i="7"/>
  <c r="M819" i="7"/>
  <c r="M421" i="7"/>
  <c r="M818" i="7"/>
  <c r="M119" i="7"/>
  <c r="M501" i="7"/>
  <c r="M537" i="7"/>
  <c r="M817" i="7"/>
  <c r="M670" i="7"/>
  <c r="M692" i="7"/>
  <c r="M668" i="7"/>
  <c r="M591" i="7"/>
  <c r="M455" i="7"/>
  <c r="M488" i="7"/>
  <c r="M364" i="7"/>
  <c r="M816" i="7"/>
  <c r="M815" i="7"/>
  <c r="M814" i="7"/>
  <c r="M341" i="7"/>
  <c r="M813" i="7"/>
  <c r="M812" i="7"/>
  <c r="M811" i="7"/>
  <c r="M810" i="7"/>
  <c r="M809" i="7"/>
  <c r="M808" i="7"/>
  <c r="M807" i="7"/>
  <c r="M806" i="7"/>
  <c r="M805" i="7"/>
  <c r="M804" i="7"/>
  <c r="M803" i="7"/>
  <c r="M128" i="7"/>
  <c r="M802" i="7"/>
  <c r="M801" i="7"/>
  <c r="M800" i="7"/>
  <c r="M799" i="7"/>
  <c r="M798" i="7"/>
  <c r="M797" i="7"/>
  <c r="M406" i="7"/>
  <c r="M220" i="7"/>
  <c r="M219" i="7"/>
  <c r="M515" i="7"/>
  <c r="M796" i="7"/>
  <c r="M795" i="7"/>
  <c r="M794" i="7"/>
  <c r="M793" i="7"/>
  <c r="M792" i="7"/>
  <c r="M791" i="7"/>
  <c r="M790" i="7"/>
  <c r="M789" i="7"/>
  <c r="M788" i="7"/>
  <c r="M787" i="7"/>
  <c r="M193" i="7"/>
  <c r="M786" i="7"/>
  <c r="M785" i="7"/>
  <c r="M784" i="7"/>
  <c r="M783" i="7"/>
  <c r="M782" i="7"/>
  <c r="M781" i="7"/>
  <c r="M780" i="7"/>
  <c r="M779" i="7"/>
  <c r="M778" i="7"/>
  <c r="M777" i="7"/>
  <c r="M413" i="7"/>
  <c r="M776" i="7"/>
  <c r="M303" i="7"/>
  <c r="M343" i="7"/>
  <c r="M775" i="7"/>
  <c r="M774" i="7"/>
  <c r="M773" i="7"/>
  <c r="M772" i="7"/>
  <c r="M299" i="7"/>
  <c r="M366" i="7"/>
  <c r="M771" i="7"/>
  <c r="M552" i="7"/>
  <c r="M358" i="7"/>
  <c r="M770" i="7"/>
  <c r="M769" i="7"/>
  <c r="M312" i="7"/>
  <c r="M768" i="7"/>
  <c r="M767" i="7"/>
  <c r="M241" i="7"/>
  <c r="M766" i="7"/>
  <c r="M765" i="7"/>
  <c r="M679" i="7"/>
  <c r="M598" i="7"/>
  <c r="M532" i="7"/>
  <c r="M662" i="7"/>
  <c r="M548" i="7"/>
  <c r="M764" i="7"/>
  <c r="M701" i="7"/>
  <c r="M697" i="7"/>
  <c r="M359" i="7"/>
  <c r="M691" i="7"/>
  <c r="M703" i="7"/>
  <c r="M685" i="7"/>
  <c r="M702" i="7"/>
  <c r="M686" i="7"/>
  <c r="M628" i="7"/>
  <c r="M589" i="7"/>
  <c r="M595" i="7"/>
  <c r="M763" i="7"/>
  <c r="M762" i="7"/>
  <c r="M761" i="7"/>
  <c r="M349" i="7"/>
  <c r="M760" i="7"/>
  <c r="M265" i="7"/>
  <c r="M283" i="7"/>
  <c r="M315" i="7"/>
  <c r="M190" i="7"/>
  <c r="M439" i="7"/>
  <c r="M700" i="7"/>
  <c r="M664" i="7"/>
  <c r="M699" i="7"/>
  <c r="M690" i="7"/>
  <c r="M546" i="7"/>
  <c r="M672" i="7"/>
  <c r="M660" i="7"/>
  <c r="M632" i="7"/>
  <c r="M642" i="7"/>
  <c r="M470" i="7"/>
  <c r="M445" i="7"/>
  <c r="M759" i="7"/>
  <c r="M758" i="7"/>
  <c r="M536" i="7"/>
  <c r="M590" i="7"/>
  <c r="M558" i="7"/>
  <c r="M757" i="7"/>
  <c r="M495" i="7"/>
  <c r="M534" i="7"/>
  <c r="M436" i="7"/>
  <c r="M482" i="7"/>
  <c r="M465" i="7"/>
  <c r="M330" i="7"/>
  <c r="M756" i="7"/>
  <c r="M755" i="7"/>
  <c r="M60" i="7"/>
  <c r="M754" i="7"/>
  <c r="M500" i="7"/>
  <c r="M463" i="7"/>
  <c r="M753" i="7"/>
  <c r="M594" i="7"/>
  <c r="M587" i="7"/>
  <c r="M576" i="7"/>
  <c r="M432" i="7"/>
  <c r="M752" i="7"/>
  <c r="M751" i="7"/>
  <c r="M750" i="7"/>
  <c r="M579" i="7"/>
  <c r="M603" i="7"/>
  <c r="M749" i="7"/>
  <c r="M559" i="7"/>
  <c r="M562" i="7"/>
  <c r="M638" i="7"/>
  <c r="M626" i="7"/>
  <c r="M524" i="7"/>
  <c r="M473" i="7"/>
  <c r="M554" i="7"/>
  <c r="M674" i="7"/>
  <c r="M651" i="7"/>
  <c r="M620" i="7"/>
  <c r="M580" i="7"/>
  <c r="M673" i="7"/>
  <c r="M684" i="7"/>
  <c r="M621" i="7"/>
  <c r="M748" i="7"/>
  <c r="M680" i="7"/>
  <c r="M747" i="7"/>
  <c r="M442" i="7"/>
  <c r="M422" i="7"/>
  <c r="M634" i="7"/>
  <c r="M570" i="7"/>
  <c r="M635" i="7"/>
  <c r="M746" i="7"/>
  <c r="M17" i="7"/>
  <c r="M45" i="7"/>
  <c r="M423" i="7"/>
  <c r="M496" i="7"/>
  <c r="M608" i="7"/>
  <c r="M619" i="7"/>
  <c r="M261" i="7"/>
  <c r="M745" i="7"/>
  <c r="M602" i="7"/>
  <c r="M653" i="7"/>
  <c r="M487" i="7"/>
  <c r="M581" i="7"/>
  <c r="M518" i="7"/>
  <c r="M744" i="7"/>
  <c r="M639" i="7"/>
  <c r="M593" i="7"/>
  <c r="M743" i="7"/>
  <c r="M434" i="7"/>
  <c r="M742" i="7"/>
  <c r="M553" i="7"/>
  <c r="M741" i="7"/>
  <c r="M624" i="7"/>
  <c r="M200" i="7"/>
  <c r="M370" i="7"/>
  <c r="M740" i="7"/>
  <c r="M739" i="7"/>
  <c r="M259" i="7"/>
  <c r="M163" i="7"/>
  <c r="M379" i="7"/>
  <c r="M497" i="7"/>
  <c r="M70" i="7"/>
  <c r="M738" i="7"/>
  <c r="M506" i="7"/>
  <c r="M737" i="7"/>
  <c r="M736" i="7"/>
  <c r="M735" i="7"/>
  <c r="M568" i="7"/>
  <c r="M471" i="7"/>
  <c r="M734" i="7"/>
  <c r="M733" i="7"/>
  <c r="M667" i="7"/>
  <c r="M543" i="7"/>
  <c r="M572" i="7"/>
  <c r="M267" i="7"/>
  <c r="M585" i="7"/>
  <c r="M215" i="7"/>
  <c r="M271" i="7"/>
  <c r="M457" i="7"/>
  <c r="M732" i="7"/>
  <c r="M606" i="7"/>
  <c r="M731" i="7"/>
  <c r="M143" i="7"/>
  <c r="M730" i="7"/>
  <c r="M427" i="7"/>
  <c r="M300" i="7"/>
  <c r="M729" i="7"/>
  <c r="M728" i="7"/>
  <c r="M556" i="7"/>
  <c r="M727" i="7"/>
  <c r="M584" i="7"/>
  <c r="M155" i="7"/>
  <c r="M472" i="7"/>
  <c r="M380" i="7"/>
  <c r="M147" i="7"/>
  <c r="M726" i="7"/>
  <c r="M725" i="7"/>
  <c r="M533" i="7"/>
  <c r="M592" i="7"/>
  <c r="M530" i="7"/>
  <c r="M526" i="7"/>
  <c r="M569" i="7"/>
  <c r="M433" i="7"/>
  <c r="M453" i="7"/>
  <c r="M551" i="7"/>
  <c r="M461" i="7"/>
  <c r="M498" i="7"/>
  <c r="M607" i="7"/>
  <c r="M666" i="7"/>
  <c r="M486" i="7"/>
  <c r="M510" i="7"/>
  <c r="M348" i="7"/>
  <c r="M478" i="7"/>
  <c r="M521" i="7"/>
  <c r="M724" i="7"/>
  <c r="M671" i="7"/>
  <c r="M509" i="7"/>
  <c r="M654" i="7"/>
  <c r="M447" i="7"/>
  <c r="M723" i="7"/>
  <c r="M722" i="7"/>
  <c r="M721" i="7"/>
  <c r="M720" i="7"/>
  <c r="M719" i="7"/>
  <c r="M507" i="7"/>
  <c r="M161" i="7"/>
  <c r="M255" i="7"/>
  <c r="M327" i="7"/>
  <c r="M718" i="7"/>
  <c r="M466" i="7"/>
  <c r="M251" i="7"/>
  <c r="M395" i="7"/>
  <c r="M717" i="7"/>
  <c r="M716" i="7"/>
  <c r="M242" i="7"/>
  <c r="M715" i="7"/>
  <c r="M177" i="7"/>
  <c r="M714" i="7"/>
  <c r="M713" i="7"/>
  <c r="M168" i="7"/>
  <c r="M712" i="7"/>
  <c r="M711" i="7"/>
  <c r="M710" i="7"/>
  <c r="M709" i="7"/>
  <c r="M424" i="7"/>
  <c r="M252" i="7"/>
  <c r="M321" i="7"/>
  <c r="M69" i="7"/>
  <c r="M4" i="7"/>
  <c r="M708" i="7"/>
  <c r="M563" i="7"/>
  <c r="M575" i="7"/>
  <c r="M527" i="7"/>
  <c r="M412" i="7"/>
  <c r="M520" i="7"/>
  <c r="M577" i="7"/>
  <c r="M531" i="7"/>
  <c r="M689" i="7"/>
  <c r="M623" i="7"/>
  <c r="M314" i="7"/>
  <c r="M91" i="7"/>
  <c r="M707" i="7"/>
  <c r="M104" i="7"/>
  <c r="M229" i="7"/>
  <c r="M44" i="7"/>
  <c r="M125" i="7"/>
  <c r="M224" i="7"/>
  <c r="M135" i="7"/>
  <c r="M705" i="7"/>
  <c r="M704" i="7"/>
  <c r="M12" i="7"/>
  <c r="M183" i="7"/>
  <c r="M287" i="7"/>
  <c r="M240" i="7"/>
  <c r="M491" i="7"/>
  <c r="M72" i="7"/>
  <c r="M302" i="7"/>
  <c r="M288" i="7"/>
  <c r="M106" i="7"/>
  <c r="H324" i="7"/>
  <c r="H2" i="7" s="1"/>
  <c r="M706" i="7" l="1"/>
  <c r="L324" i="7"/>
  <c r="M1069" i="7"/>
  <c r="M102" i="7"/>
  <c r="M360" i="7"/>
  <c r="M613" i="7"/>
  <c r="M644" i="7"/>
  <c r="M1078" i="7"/>
  <c r="M1084" i="7"/>
  <c r="M645" i="7"/>
  <c r="M1091" i="7"/>
  <c r="M1099" i="7"/>
  <c r="P1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59" i="1"/>
  <c r="Q1260" i="1" s="1"/>
  <c r="Q1257" i="1"/>
  <c r="Q1258" i="1" s="1"/>
  <c r="N1256" i="1"/>
  <c r="Q1256" i="1" s="1"/>
  <c r="Q1253" i="1"/>
  <c r="Q1254" i="1" s="1"/>
  <c r="Q1255" i="1" s="1"/>
  <c r="N1253" i="1"/>
  <c r="N1252" i="1"/>
  <c r="Q1252" i="1" s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2" i="1"/>
  <c r="Q1233" i="1" s="1"/>
  <c r="Q1234" i="1" s="1"/>
  <c r="Q1235" i="1" s="1"/>
  <c r="Q1228" i="1"/>
  <c r="Q1229" i="1" s="1"/>
  <c r="Q1230" i="1" s="1"/>
  <c r="Q1231" i="1" s="1"/>
  <c r="Q1227" i="1"/>
  <c r="Q1226" i="1"/>
  <c r="Q1225" i="1"/>
  <c r="Q1224" i="1"/>
  <c r="Q1223" i="1"/>
  <c r="Q1222" i="1"/>
  <c r="Q1221" i="1"/>
  <c r="Q1220" i="1"/>
  <c r="Q1219" i="1"/>
  <c r="Q1218" i="1"/>
  <c r="Q1216" i="1"/>
  <c r="Q1217" i="1" s="1"/>
  <c r="Q1214" i="1"/>
  <c r="Q1215" i="1" s="1"/>
  <c r="Q1213" i="1"/>
  <c r="Q1212" i="1"/>
  <c r="Q1211" i="1"/>
  <c r="Q1210" i="1"/>
  <c r="Q1209" i="1"/>
  <c r="Q1208" i="1"/>
  <c r="Q1207" i="1"/>
  <c r="Q1205" i="1"/>
  <c r="Q1206" i="1" s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76" i="1"/>
  <c r="Q1177" i="1" s="1"/>
  <c r="Q1178" i="1" s="1"/>
  <c r="Q1179" i="1" s="1"/>
  <c r="Q1180" i="1" s="1"/>
  <c r="Q1171" i="1"/>
  <c r="Q1172" i="1" s="1"/>
  <c r="Q1173" i="1" s="1"/>
  <c r="Q1174" i="1" s="1"/>
  <c r="Q1175" i="1" s="1"/>
  <c r="Q1166" i="1"/>
  <c r="Q1167" i="1" s="1"/>
  <c r="Q1168" i="1" s="1"/>
  <c r="Q1169" i="1" s="1"/>
  <c r="Q1170" i="1" s="1"/>
  <c r="Q1161" i="1"/>
  <c r="Q1162" i="1" s="1"/>
  <c r="Q1163" i="1" s="1"/>
  <c r="Q1164" i="1" s="1"/>
  <c r="Q1165" i="1" s="1"/>
  <c r="Q1156" i="1"/>
  <c r="Q1157" i="1" s="1"/>
  <c r="Q1158" i="1" s="1"/>
  <c r="Q1159" i="1" s="1"/>
  <c r="Q1160" i="1" s="1"/>
  <c r="Q1151" i="1"/>
  <c r="Q1152" i="1" s="1"/>
  <c r="Q1153" i="1" s="1"/>
  <c r="Q1154" i="1" s="1"/>
  <c r="Q1155" i="1" s="1"/>
  <c r="Q1146" i="1"/>
  <c r="Q1147" i="1" s="1"/>
  <c r="Q1148" i="1" s="1"/>
  <c r="Q1149" i="1" s="1"/>
  <c r="Q1150" i="1" s="1"/>
  <c r="Q1141" i="1"/>
  <c r="Q1142" i="1" s="1"/>
  <c r="Q1143" i="1" s="1"/>
  <c r="Q1144" i="1" s="1"/>
  <c r="Q1145" i="1" s="1"/>
  <c r="Q1138" i="1"/>
  <c r="Q1139" i="1" s="1"/>
  <c r="Q1140" i="1" s="1"/>
  <c r="Q1136" i="1"/>
  <c r="Q1137" i="1" s="1"/>
  <c r="Q1135" i="1"/>
  <c r="Q1134" i="1"/>
  <c r="Q1133" i="1"/>
  <c r="Q1132" i="1"/>
  <c r="Q1131" i="1"/>
  <c r="Q1130" i="1"/>
  <c r="Q1129" i="1"/>
  <c r="Q1128" i="1"/>
  <c r="N1126" i="1"/>
  <c r="Q1126" i="1" s="1"/>
  <c r="Q1127" i="1" s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08" i="1"/>
  <c r="Q1109" i="1" s="1"/>
  <c r="Q1110" i="1" s="1"/>
  <c r="Q1111" i="1" s="1"/>
  <c r="Q1112" i="1" s="1"/>
  <c r="Q1113" i="1" s="1"/>
  <c r="Q1107" i="1"/>
  <c r="Q1103" i="1"/>
  <c r="Q1104" i="1" s="1"/>
  <c r="Q1105" i="1" s="1"/>
  <c r="Q1106" i="1" s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7" i="1"/>
  <c r="Q1078" i="1" s="1"/>
  <c r="Q1079" i="1" s="1"/>
  <c r="Q1076" i="1"/>
  <c r="Q1074" i="1"/>
  <c r="Q1075" i="1" s="1"/>
  <c r="Q1073" i="1"/>
  <c r="Q1072" i="1"/>
  <c r="Q1071" i="1"/>
  <c r="Q1070" i="1"/>
  <c r="Q1069" i="1"/>
  <c r="Q1068" i="1"/>
  <c r="Q1067" i="1"/>
  <c r="Q1066" i="1"/>
  <c r="Q1065" i="1"/>
  <c r="Q1059" i="1"/>
  <c r="Q1060" i="1" s="1"/>
  <c r="Q1061" i="1" s="1"/>
  <c r="Q1062" i="1" s="1"/>
  <c r="Q1063" i="1" s="1"/>
  <c r="Q1064" i="1" s="1"/>
  <c r="Q1053" i="1"/>
  <c r="Q1054" i="1" s="1"/>
  <c r="Q1055" i="1" s="1"/>
  <c r="Q1056" i="1" s="1"/>
  <c r="Q1057" i="1" s="1"/>
  <c r="Q1058" i="1" s="1"/>
  <c r="Q1046" i="1"/>
  <c r="Q1047" i="1" s="1"/>
  <c r="Q1048" i="1" s="1"/>
  <c r="Q1049" i="1" s="1"/>
  <c r="Q1050" i="1" s="1"/>
  <c r="Q1051" i="1" s="1"/>
  <c r="Q1052" i="1" s="1"/>
  <c r="Q1045" i="1"/>
  <c r="Q1040" i="1"/>
  <c r="Q1041" i="1" s="1"/>
  <c r="Q1042" i="1" s="1"/>
  <c r="Q1043" i="1" s="1"/>
  <c r="Q1044" i="1" s="1"/>
  <c r="Q1035" i="1"/>
  <c r="Q1036" i="1" s="1"/>
  <c r="Q1037" i="1" s="1"/>
  <c r="Q1038" i="1" s="1"/>
  <c r="Q1039" i="1" s="1"/>
  <c r="Q1029" i="1"/>
  <c r="Q1030" i="1" s="1"/>
  <c r="Q1031" i="1" s="1"/>
  <c r="Q1032" i="1" s="1"/>
  <c r="Q1033" i="1" s="1"/>
  <c r="Q1034" i="1" s="1"/>
  <c r="Q1028" i="1"/>
  <c r="Q1027" i="1"/>
  <c r="Q1021" i="1"/>
  <c r="Q1022" i="1" s="1"/>
  <c r="Q1023" i="1" s="1"/>
  <c r="Q1024" i="1" s="1"/>
  <c r="Q1025" i="1" s="1"/>
  <c r="Q1026" i="1" s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3" i="1"/>
  <c r="Q1004" i="1" s="1"/>
  <c r="Q1005" i="1" s="1"/>
  <c r="Q1006" i="1" s="1"/>
  <c r="Q1002" i="1"/>
  <c r="Q1001" i="1"/>
  <c r="Q1000" i="1"/>
  <c r="Q999" i="1"/>
  <c r="Q998" i="1"/>
  <c r="Q995" i="1"/>
  <c r="Q996" i="1" s="1"/>
  <c r="Q997" i="1" s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2" i="1"/>
  <c r="Q973" i="1" s="1"/>
  <c r="Q974" i="1" s="1"/>
  <c r="Q975" i="1" s="1"/>
  <c r="Q976" i="1" s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4" i="1"/>
  <c r="Q905" i="1" s="1"/>
  <c r="Q906" i="1" s="1"/>
  <c r="Q907" i="1" s="1"/>
  <c r="Q908" i="1" s="1"/>
  <c r="Q899" i="1"/>
  <c r="Q900" i="1" s="1"/>
  <c r="Q901" i="1" s="1"/>
  <c r="Q902" i="1" s="1"/>
  <c r="Q903" i="1" s="1"/>
  <c r="Q893" i="1"/>
  <c r="Q894" i="1" s="1"/>
  <c r="Q895" i="1" s="1"/>
  <c r="Q896" i="1" s="1"/>
  <c r="Q897" i="1" s="1"/>
  <c r="Q898" i="1" s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56" i="1"/>
  <c r="Q857" i="1" s="1"/>
  <c r="Q858" i="1" s="1"/>
  <c r="Q859" i="1" s="1"/>
  <c r="Q860" i="1" s="1"/>
  <c r="Q861" i="1" s="1"/>
  <c r="Q850" i="1"/>
  <c r="Q851" i="1" s="1"/>
  <c r="Q852" i="1" s="1"/>
  <c r="Q853" i="1" s="1"/>
  <c r="Q854" i="1" s="1"/>
  <c r="Q849" i="1"/>
  <c r="Q848" i="1"/>
  <c r="Q847" i="1"/>
  <c r="Q846" i="1"/>
  <c r="Q845" i="1"/>
  <c r="Q844" i="1"/>
  <c r="Q838" i="1"/>
  <c r="Q839" i="1" s="1"/>
  <c r="Q840" i="1" s="1"/>
  <c r="Q841" i="1" s="1"/>
  <c r="Q842" i="1" s="1"/>
  <c r="Q843" i="1" s="1"/>
  <c r="Q832" i="1"/>
  <c r="Q833" i="1" s="1"/>
  <c r="Q834" i="1" s="1"/>
  <c r="Q835" i="1" s="1"/>
  <c r="Q836" i="1" s="1"/>
  <c r="Q837" i="1" s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77" i="1"/>
  <c r="Q778" i="1" s="1"/>
  <c r="Q779" i="1" s="1"/>
  <c r="Q780" i="1" s="1"/>
  <c r="Q781" i="1" s="1"/>
  <c r="Q776" i="1"/>
  <c r="Q775" i="1"/>
  <c r="Q774" i="1"/>
  <c r="Q773" i="1"/>
  <c r="Q772" i="1"/>
  <c r="Q771" i="1"/>
  <c r="Q770" i="1"/>
  <c r="Q769" i="1"/>
  <c r="Q768" i="1"/>
  <c r="Q767" i="1"/>
  <c r="Q766" i="1"/>
  <c r="Q760" i="1"/>
  <c r="Q761" i="1" s="1"/>
  <c r="Q762" i="1" s="1"/>
  <c r="Q763" i="1" s="1"/>
  <c r="Q764" i="1" s="1"/>
  <c r="Q765" i="1" s="1"/>
  <c r="Q759" i="1"/>
  <c r="Q758" i="1"/>
  <c r="Q757" i="1"/>
  <c r="Q756" i="1"/>
  <c r="Q755" i="1"/>
  <c r="Q754" i="1"/>
  <c r="Q752" i="1"/>
  <c r="Q753" i="1" s="1"/>
  <c r="Q751" i="1"/>
  <c r="Q750" i="1"/>
  <c r="Q748" i="1"/>
  <c r="Q749" i="1" s="1"/>
  <c r="Q742" i="1"/>
  <c r="Q743" i="1" s="1"/>
  <c r="Q744" i="1" s="1"/>
  <c r="Q745" i="1" s="1"/>
  <c r="Q746" i="1" s="1"/>
  <c r="Q747" i="1" s="1"/>
  <c r="Q736" i="1"/>
  <c r="Q737" i="1" s="1"/>
  <c r="Q738" i="1" s="1"/>
  <c r="Q739" i="1" s="1"/>
  <c r="Q740" i="1" s="1"/>
  <c r="Q741" i="1" s="1"/>
  <c r="Q735" i="1"/>
  <c r="Q734" i="1"/>
  <c r="Q732" i="1"/>
  <c r="Q733" i="1" s="1"/>
  <c r="Q727" i="1"/>
  <c r="Q728" i="1" s="1"/>
  <c r="Q729" i="1" s="1"/>
  <c r="Q730" i="1" s="1"/>
  <c r="Q731" i="1" s="1"/>
  <c r="Q721" i="1"/>
  <c r="Q722" i="1" s="1"/>
  <c r="Q723" i="1" s="1"/>
  <c r="Q724" i="1" s="1"/>
  <c r="Q725" i="1" s="1"/>
  <c r="Q726" i="1" s="1"/>
  <c r="Q719" i="1"/>
  <c r="Q720" i="1" s="1"/>
  <c r="Q716" i="1"/>
  <c r="Q717" i="1" s="1"/>
  <c r="Q718" i="1" s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0" i="1"/>
  <c r="Q701" i="1" s="1"/>
  <c r="Q702" i="1" s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3" i="1"/>
  <c r="Q634" i="1" s="1"/>
  <c r="Q635" i="1" s="1"/>
  <c r="Q636" i="1" s="1"/>
  <c r="Q637" i="1" s="1"/>
  <c r="Q638" i="1" s="1"/>
  <c r="Q639" i="1" s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4" i="1"/>
  <c r="Q545" i="1" s="1"/>
  <c r="Q546" i="1" s="1"/>
  <c r="Q547" i="1" s="1"/>
  <c r="Q548" i="1" s="1"/>
  <c r="Q539" i="1"/>
  <c r="Q540" i="1" s="1"/>
  <c r="Q541" i="1" s="1"/>
  <c r="Q542" i="1" s="1"/>
  <c r="Q543" i="1" s="1"/>
  <c r="Q538" i="1"/>
  <c r="Q537" i="1"/>
  <c r="Q536" i="1"/>
  <c r="Q535" i="1"/>
  <c r="Q534" i="1"/>
  <c r="Q530" i="1"/>
  <c r="Q531" i="1" s="1"/>
  <c r="Q532" i="1" s="1"/>
  <c r="Q533" i="1" s="1"/>
  <c r="Q529" i="1"/>
  <c r="Q528" i="1"/>
  <c r="Q525" i="1"/>
  <c r="Q526" i="1" s="1"/>
  <c r="Q527" i="1" s="1"/>
  <c r="Q524" i="1"/>
  <c r="Q520" i="1"/>
  <c r="Q521" i="1" s="1"/>
  <c r="Q522" i="1" s="1"/>
  <c r="Q523" i="1" s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5" i="1"/>
  <c r="Q496" i="1" s="1"/>
  <c r="Q497" i="1" s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0" i="1"/>
  <c r="Q481" i="1" s="1"/>
  <c r="N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45" i="1"/>
  <c r="Q446" i="1" s="1"/>
  <c r="Q444" i="1"/>
  <c r="Q438" i="1"/>
  <c r="Q439" i="1" s="1"/>
  <c r="Q440" i="1" s="1"/>
  <c r="Q441" i="1" s="1"/>
  <c r="Q442" i="1" s="1"/>
  <c r="Q443" i="1" s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397" i="1"/>
  <c r="Q398" i="1" s="1"/>
  <c r="Q399" i="1" s="1"/>
  <c r="Q400" i="1" s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3" i="1"/>
  <c r="Q334" i="1" s="1"/>
  <c r="Q335" i="1" s="1"/>
  <c r="Q336" i="1" s="1"/>
  <c r="Q337" i="1" s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08" i="1"/>
  <c r="Q309" i="1" s="1"/>
  <c r="Q310" i="1" s="1"/>
  <c r="Q311" i="1" s="1"/>
  <c r="Q312" i="1" s="1"/>
  <c r="Q303" i="1"/>
  <c r="Q304" i="1" s="1"/>
  <c r="Q305" i="1" s="1"/>
  <c r="Q306" i="1" s="1"/>
  <c r="Q307" i="1" s="1"/>
  <c r="Q298" i="1"/>
  <c r="Q299" i="1" s="1"/>
  <c r="Q300" i="1" s="1"/>
  <c r="Q301" i="1" s="1"/>
  <c r="Q302" i="1" s="1"/>
  <c r="Q293" i="1"/>
  <c r="Q294" i="1" s="1"/>
  <c r="Q295" i="1" s="1"/>
  <c r="Q296" i="1" s="1"/>
  <c r="Q297" i="1" s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0" i="1"/>
  <c r="Q261" i="1" s="1"/>
  <c r="Q262" i="1" s="1"/>
  <c r="Q263" i="1" s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19" i="1"/>
  <c r="Q220" i="1" s="1"/>
  <c r="Q221" i="1" s="1"/>
  <c r="Q222" i="1" s="1"/>
  <c r="Q223" i="1" s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199" i="1"/>
  <c r="Q200" i="1" s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69" i="1"/>
  <c r="Q170" i="1" s="1"/>
  <c r="Q171" i="1" s="1"/>
  <c r="Q172" i="1" s="1"/>
  <c r="Q173" i="1" s="1"/>
  <c r="Q168" i="1"/>
  <c r="Q167" i="1"/>
  <c r="Q166" i="1"/>
  <c r="Q165" i="1"/>
  <c r="Q164" i="1"/>
  <c r="Q163" i="1"/>
  <c r="Q162" i="1"/>
  <c r="Q161" i="1"/>
  <c r="Q156" i="1"/>
  <c r="Q157" i="1" s="1"/>
  <c r="Q158" i="1" s="1"/>
  <c r="Q159" i="1" s="1"/>
  <c r="Q160" i="1" s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38" i="1"/>
  <c r="Q139" i="1" s="1"/>
  <c r="Q140" i="1" s="1"/>
  <c r="Q141" i="1" s="1"/>
  <c r="Q142" i="1" s="1"/>
  <c r="Q143" i="1" s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76" i="1"/>
  <c r="Q77" i="1" s="1"/>
  <c r="Q78" i="1" s="1"/>
  <c r="Q79" i="1" s="1"/>
  <c r="Q80" i="1" s="1"/>
  <c r="Q81" i="1" s="1"/>
  <c r="Q82" i="1" s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0" i="1"/>
  <c r="Q51" i="1" s="1"/>
  <c r="Q52" i="1" s="1"/>
  <c r="Q53" i="1" s="1"/>
  <c r="Q54" i="1" s="1"/>
  <c r="Q55" i="1" s="1"/>
  <c r="Q56" i="1" s="1"/>
  <c r="Q57" i="1" s="1"/>
  <c r="Q45" i="1"/>
  <c r="Q46" i="1" s="1"/>
  <c r="Q47" i="1" s="1"/>
  <c r="Q48" i="1" s="1"/>
  <c r="Q49" i="1" s="1"/>
  <c r="Q39" i="1"/>
  <c r="Q40" i="1" s="1"/>
  <c r="Q41" i="1" s="1"/>
  <c r="Q42" i="1" s="1"/>
  <c r="Q43" i="1" s="1"/>
  <c r="Q44" i="1" s="1"/>
  <c r="Q34" i="1"/>
  <c r="Q35" i="1" s="1"/>
  <c r="Q36" i="1" s="1"/>
  <c r="Q37" i="1" s="1"/>
  <c r="Q38" i="1" s="1"/>
  <c r="Q30" i="1"/>
  <c r="Q31" i="1" s="1"/>
  <c r="Q32" i="1" s="1"/>
  <c r="Q33" i="1" s="1"/>
  <c r="Q23" i="1"/>
  <c r="Q24" i="1" s="1"/>
  <c r="Q25" i="1" s="1"/>
  <c r="Q26" i="1" s="1"/>
  <c r="Q27" i="1" s="1"/>
  <c r="Q28" i="1" s="1"/>
  <c r="Q29" i="1" s="1"/>
  <c r="Q22" i="1"/>
  <c r="Q21" i="1"/>
  <c r="N20" i="1"/>
  <c r="Q20" i="1" s="1"/>
  <c r="Q17" i="1"/>
  <c r="Q18" i="1" s="1"/>
  <c r="Q19" i="1" s="1"/>
  <c r="Q16" i="1"/>
  <c r="Q15" i="1"/>
  <c r="Q14" i="1"/>
  <c r="Q13" i="1"/>
  <c r="Q7" i="1"/>
  <c r="Q8" i="1" s="1"/>
  <c r="Q9" i="1" s="1"/>
  <c r="Q10" i="1" s="1"/>
  <c r="Q11" i="1" s="1"/>
  <c r="Q12" i="1" s="1"/>
  <c r="Q6" i="1"/>
  <c r="Q5" i="1"/>
  <c r="Q4" i="1"/>
  <c r="Q3" i="1"/>
  <c r="O1" i="1"/>
  <c r="N1" i="1"/>
  <c r="L2" i="7" l="1"/>
  <c r="H1" i="7"/>
  <c r="G1" i="6"/>
  <c r="M324" i="7"/>
  <c r="I324" i="7"/>
  <c r="Q1" i="1"/>
  <c r="Q447" i="1"/>
  <c r="Q448" i="1" s="1"/>
  <c r="Q449" i="1" s="1"/>
  <c r="Q450" i="1" s="1"/>
  <c r="M2" i="7" l="1"/>
  <c r="L1" i="7"/>
  <c r="I2" i="7"/>
  <c r="M1" i="7" l="1"/>
  <c r="N1" i="7" s="1"/>
  <c r="R2" i="7"/>
  <c r="O82" i="7"/>
  <c r="O162" i="7"/>
  <c r="O302" i="7"/>
  <c r="O72" i="7"/>
  <c r="O106" i="7"/>
  <c r="O288" i="7"/>
  <c r="O324" i="7"/>
  <c r="O7" i="7"/>
  <c r="O582" i="7"/>
  <c r="O29" i="7"/>
  <c r="O444" i="7"/>
  <c r="O383" i="7"/>
  <c r="O410" i="7"/>
  <c r="O98" i="7"/>
  <c r="O185" i="7"/>
  <c r="O308" i="7"/>
  <c r="O195" i="7"/>
  <c r="O202" i="7"/>
  <c r="O48" i="7"/>
  <c r="O204" i="7"/>
  <c r="O1131" i="7"/>
  <c r="O1130" i="7"/>
  <c r="O1128" i="7"/>
  <c r="O1123" i="7"/>
  <c r="O1129" i="7"/>
  <c r="O1126" i="7"/>
  <c r="O1125" i="7"/>
  <c r="O95" i="7"/>
  <c r="O1127" i="7"/>
  <c r="O1124" i="7"/>
  <c r="O130" i="7"/>
  <c r="O1121" i="7"/>
  <c r="O1122" i="7"/>
  <c r="O276" i="7"/>
  <c r="O481" i="7"/>
  <c r="O633" i="7"/>
  <c r="O331" i="7"/>
  <c r="O1118" i="7"/>
  <c r="O511" i="7"/>
  <c r="O539" i="7"/>
  <c r="O334" i="7"/>
  <c r="O1119" i="7"/>
  <c r="O307" i="7"/>
  <c r="O254" i="7"/>
  <c r="O396" i="7"/>
  <c r="O333" i="7"/>
  <c r="O1120" i="7"/>
  <c r="O1117" i="7"/>
  <c r="O351" i="7"/>
  <c r="O86" i="7"/>
  <c r="O459" i="7"/>
  <c r="O310" i="7"/>
  <c r="O1116" i="7"/>
  <c r="O292" i="7"/>
  <c r="O519" i="7"/>
  <c r="O1115" i="7"/>
  <c r="O525" i="7"/>
  <c r="O468" i="7"/>
  <c r="O419" i="7"/>
  <c r="O567" i="7"/>
  <c r="O1114" i="7"/>
  <c r="O477" i="7"/>
  <c r="O12" i="7"/>
  <c r="O161" i="7"/>
  <c r="O370" i="7"/>
  <c r="O424" i="7"/>
  <c r="O533" i="7"/>
  <c r="O422" i="7"/>
  <c r="O527" i="7"/>
  <c r="O714" i="7"/>
  <c r="O720" i="7"/>
  <c r="O183" i="7"/>
  <c r="O135" i="7"/>
  <c r="O721" i="7"/>
  <c r="O380" i="7"/>
  <c r="O163" i="7"/>
  <c r="O581" i="7"/>
  <c r="O580" i="7"/>
  <c r="O664" i="7"/>
  <c r="O702" i="7"/>
  <c r="O794" i="7"/>
  <c r="O835" i="7"/>
  <c r="O356" i="7"/>
  <c r="O509" i="7"/>
  <c r="O734" i="7"/>
  <c r="O423" i="7"/>
  <c r="O620" i="7"/>
  <c r="O432" i="7"/>
  <c r="O495" i="7"/>
  <c r="O699" i="7"/>
  <c r="O589" i="7"/>
  <c r="O765" i="7"/>
  <c r="O775" i="7"/>
  <c r="O638" i="7"/>
  <c r="O754" i="7"/>
  <c r="O359" i="7"/>
  <c r="O774" i="7"/>
  <c r="O790" i="7"/>
  <c r="O816" i="7"/>
  <c r="O318" i="7"/>
  <c r="O851" i="7"/>
  <c r="O870" i="7"/>
  <c r="O704" i="7"/>
  <c r="O623" i="7"/>
  <c r="O709" i="7"/>
  <c r="O718" i="7"/>
  <c r="O551" i="7"/>
  <c r="O259" i="7"/>
  <c r="O229" i="7"/>
  <c r="O723" i="7"/>
  <c r="O453" i="7"/>
  <c r="O728" i="7"/>
  <c r="O543" i="7"/>
  <c r="O739" i="7"/>
  <c r="O653" i="7"/>
  <c r="O747" i="7"/>
  <c r="O559" i="7"/>
  <c r="O755" i="7"/>
  <c r="O470" i="7"/>
  <c r="O265" i="7"/>
  <c r="O701" i="7"/>
  <c r="O552" i="7"/>
  <c r="O781" i="7"/>
  <c r="O796" i="7"/>
  <c r="O433" i="7"/>
  <c r="O729" i="7"/>
  <c r="O667" i="7"/>
  <c r="O740" i="7"/>
  <c r="O602" i="7"/>
  <c r="O680" i="7"/>
  <c r="O749" i="7"/>
  <c r="O756" i="7"/>
  <c r="O642" i="7"/>
  <c r="O760" i="7"/>
  <c r="O764" i="7"/>
  <c r="O771" i="7"/>
  <c r="O782" i="7"/>
  <c r="O515" i="7"/>
  <c r="O808" i="7"/>
  <c r="O692" i="7"/>
  <c r="O264" i="7"/>
  <c r="O464" i="7"/>
  <c r="O73" i="7"/>
  <c r="O848" i="7"/>
  <c r="O862" i="7"/>
  <c r="O869" i="7"/>
  <c r="O885" i="7"/>
  <c r="O899" i="7"/>
  <c r="O915" i="7"/>
  <c r="O438" i="7"/>
  <c r="O931" i="7"/>
  <c r="O944" i="7"/>
  <c r="O954" i="7"/>
  <c r="O402" i="7"/>
  <c r="O79" i="7"/>
  <c r="O365" i="7"/>
  <c r="O151" i="7"/>
  <c r="O979" i="7"/>
  <c r="O991" i="7"/>
  <c r="O1005" i="7"/>
  <c r="O1021" i="7"/>
  <c r="O1033" i="7"/>
  <c r="O1045" i="7"/>
  <c r="O238" i="7"/>
  <c r="O1059" i="7"/>
  <c r="O605" i="7"/>
  <c r="O900" i="7"/>
  <c r="O916" i="7"/>
  <c r="O499" i="7"/>
  <c r="O932" i="7"/>
  <c r="O460" i="7"/>
  <c r="O955" i="7"/>
  <c r="O328" i="7"/>
  <c r="O80" i="7"/>
  <c r="O393" i="7"/>
  <c r="O398" i="7"/>
  <c r="O9" i="7"/>
  <c r="O992" i="7"/>
  <c r="O780" i="7"/>
  <c r="O795" i="7"/>
  <c r="O806" i="7"/>
  <c r="O591" i="7"/>
  <c r="O824" i="7"/>
  <c r="O213" i="7"/>
  <c r="O846" i="7"/>
  <c r="O860" i="7"/>
  <c r="O868" i="7"/>
  <c r="O883" i="7"/>
  <c r="O897" i="7"/>
  <c r="O913" i="7"/>
  <c r="O929" i="7"/>
  <c r="O522" i="7"/>
  <c r="O942" i="7"/>
  <c r="O952" i="7"/>
  <c r="O965" i="7"/>
  <c r="O117" i="7"/>
  <c r="O329" i="7"/>
  <c r="O115" i="7"/>
  <c r="O208" i="7"/>
  <c r="O989" i="7"/>
  <c r="O1003" i="7"/>
  <c r="O1019" i="7"/>
  <c r="O1031" i="7"/>
  <c r="O1043" i="7"/>
  <c r="O1054" i="7"/>
  <c r="O1056" i="7"/>
  <c r="O337" i="7"/>
  <c r="O85" i="7"/>
  <c r="O616" i="7"/>
  <c r="O502" i="7"/>
  <c r="O175" i="7"/>
  <c r="O643" i="7"/>
  <c r="O1082" i="7"/>
  <c r="O1096" i="7"/>
  <c r="O683" i="7"/>
  <c r="O688" i="7"/>
  <c r="O178" i="7"/>
  <c r="O811" i="7"/>
  <c r="O817" i="7"/>
  <c r="O172" i="7"/>
  <c r="O314" i="7"/>
  <c r="O654" i="7"/>
  <c r="O91" i="7"/>
  <c r="O712" i="7"/>
  <c r="O727" i="7"/>
  <c r="O708" i="7"/>
  <c r="O242" i="7"/>
  <c r="O447" i="7"/>
  <c r="O521" i="7"/>
  <c r="O300" i="7"/>
  <c r="O886" i="7"/>
  <c r="O745" i="7"/>
  <c r="O534" i="7"/>
  <c r="O315" i="7"/>
  <c r="O548" i="7"/>
  <c r="O798" i="7"/>
  <c r="O501" i="7"/>
  <c r="O844" i="7"/>
  <c r="O538" i="7"/>
  <c r="O666" i="7"/>
  <c r="O70" i="7"/>
  <c r="O635" i="7"/>
  <c r="O473" i="7"/>
  <c r="O753" i="7"/>
  <c r="O590" i="7"/>
  <c r="O700" i="7"/>
  <c r="O685" i="7"/>
  <c r="O768" i="7"/>
  <c r="O413" i="7"/>
  <c r="O603" i="7"/>
  <c r="O330" i="7"/>
  <c r="O679" i="7"/>
  <c r="O779" i="7"/>
  <c r="O219" i="7"/>
  <c r="O670" i="7"/>
  <c r="O833" i="7"/>
  <c r="O641" i="7"/>
  <c r="O859" i="7"/>
  <c r="O878" i="7"/>
  <c r="O224" i="7"/>
  <c r="O520" i="7"/>
  <c r="O168" i="7"/>
  <c r="O507" i="7"/>
  <c r="O725" i="7"/>
  <c r="O271" i="7"/>
  <c r="O742" i="7"/>
  <c r="O287" i="7"/>
  <c r="O707" i="7"/>
  <c r="O321" i="7"/>
  <c r="O395" i="7"/>
  <c r="O671" i="7"/>
  <c r="O530" i="7"/>
  <c r="O730" i="7"/>
  <c r="O471" i="7"/>
  <c r="O624" i="7"/>
  <c r="O619" i="7"/>
  <c r="O684" i="7"/>
  <c r="O750" i="7"/>
  <c r="O482" i="7"/>
  <c r="O672" i="7"/>
  <c r="O762" i="7"/>
  <c r="O532" i="7"/>
  <c r="O772" i="7"/>
  <c r="O785" i="7"/>
  <c r="O406" i="7"/>
  <c r="O592" i="7"/>
  <c r="O143" i="7"/>
  <c r="O568" i="7"/>
  <c r="O741" i="7"/>
  <c r="O608" i="7"/>
  <c r="O673" i="7"/>
  <c r="O751" i="7"/>
  <c r="O436" i="7"/>
  <c r="O546" i="7"/>
  <c r="O763" i="7"/>
  <c r="O598" i="7"/>
  <c r="O773" i="7"/>
  <c r="O786" i="7"/>
  <c r="O797" i="7"/>
  <c r="O812" i="7"/>
  <c r="O537" i="7"/>
  <c r="O250" i="7"/>
  <c r="O415" i="7"/>
  <c r="O850" i="7"/>
  <c r="O864" i="7"/>
  <c r="O873" i="7"/>
  <c r="O346" i="7"/>
  <c r="O903" i="7"/>
  <c r="O919" i="7"/>
  <c r="O564" i="7"/>
  <c r="O935" i="7"/>
  <c r="O945" i="7"/>
  <c r="O958" i="7"/>
  <c r="O347" i="7"/>
  <c r="O504" i="7"/>
  <c r="O81" i="7"/>
  <c r="O971" i="7"/>
  <c r="O981" i="7"/>
  <c r="O995" i="7"/>
  <c r="O1009" i="7"/>
  <c r="O1037" i="7"/>
  <c r="O15" i="7"/>
  <c r="O35" i="7"/>
  <c r="O549" i="7"/>
  <c r="O1060" i="7"/>
  <c r="O889" i="7"/>
  <c r="O904" i="7"/>
  <c r="O920" i="7"/>
  <c r="O430" i="7"/>
  <c r="O936" i="7"/>
  <c r="O946" i="7"/>
  <c r="O959" i="7"/>
  <c r="O93" i="7"/>
  <c r="O475" i="7"/>
  <c r="O966" i="7"/>
  <c r="O368" i="7"/>
  <c r="O982" i="7"/>
  <c r="O996" i="7"/>
  <c r="O716" i="7"/>
  <c r="O267" i="7"/>
  <c r="O177" i="7"/>
  <c r="O731" i="7"/>
  <c r="O44" i="7"/>
  <c r="O252" i="7"/>
  <c r="O251" i="7"/>
  <c r="O724" i="7"/>
  <c r="O577" i="7"/>
  <c r="O461" i="7"/>
  <c r="O457" i="7"/>
  <c r="O553" i="7"/>
  <c r="O496" i="7"/>
  <c r="O759" i="7"/>
  <c r="O349" i="7"/>
  <c r="O767" i="7"/>
  <c r="O805" i="7"/>
  <c r="O823" i="7"/>
  <c r="O350" i="7"/>
  <c r="O874" i="7"/>
  <c r="O526" i="7"/>
  <c r="O200" i="7"/>
  <c r="O442" i="7"/>
  <c r="O562" i="7"/>
  <c r="O60" i="7"/>
  <c r="O445" i="7"/>
  <c r="O283" i="7"/>
  <c r="O697" i="7"/>
  <c r="O358" i="7"/>
  <c r="O748" i="7"/>
  <c r="O752" i="7"/>
  <c r="O558" i="7"/>
  <c r="O770" i="7"/>
  <c r="O783" i="7"/>
  <c r="O802" i="7"/>
  <c r="O819" i="7"/>
  <c r="O573" i="7"/>
  <c r="O840" i="7"/>
  <c r="O863" i="7"/>
  <c r="O882" i="7"/>
  <c r="O563" i="7"/>
  <c r="O715" i="7"/>
  <c r="O722" i="7"/>
  <c r="O472" i="7"/>
  <c r="O572" i="7"/>
  <c r="O639" i="7"/>
  <c r="O705" i="7"/>
  <c r="O689" i="7"/>
  <c r="O710" i="7"/>
  <c r="O327" i="7"/>
  <c r="O348" i="7"/>
  <c r="O726" i="7"/>
  <c r="O606" i="7"/>
  <c r="O737" i="7"/>
  <c r="O434" i="7"/>
  <c r="O45" i="7"/>
  <c r="O651" i="7"/>
  <c r="O576" i="7"/>
  <c r="O628" i="7"/>
  <c r="O766" i="7"/>
  <c r="O343" i="7"/>
  <c r="O788" i="7"/>
  <c r="O800" i="7"/>
  <c r="O147" i="7"/>
  <c r="O732" i="7"/>
  <c r="O506" i="7"/>
  <c r="O743" i="7"/>
  <c r="O17" i="7"/>
  <c r="O674" i="7"/>
  <c r="O587" i="7"/>
  <c r="O757" i="7"/>
  <c r="O686" i="7"/>
  <c r="O241" i="7"/>
  <c r="O303" i="7"/>
  <c r="O789" i="7"/>
  <c r="O801" i="7"/>
  <c r="O815" i="7"/>
  <c r="O421" i="7"/>
  <c r="O829" i="7"/>
  <c r="O8" i="7"/>
  <c r="O843" i="7"/>
  <c r="O854" i="7"/>
  <c r="O866" i="7"/>
  <c r="O877" i="7"/>
  <c r="O891" i="7"/>
  <c r="O907" i="7"/>
  <c r="O923" i="7"/>
  <c r="O661" i="7"/>
  <c r="O939" i="7"/>
  <c r="O947" i="7"/>
  <c r="O285" i="7"/>
  <c r="O140" i="7"/>
  <c r="O216" i="7"/>
  <c r="O967" i="7"/>
  <c r="O974" i="7"/>
  <c r="O984" i="7"/>
  <c r="O19" i="7"/>
  <c r="O1013" i="7"/>
  <c r="O1026" i="7"/>
  <c r="O1039" i="7"/>
  <c r="O26" i="7"/>
  <c r="O83" i="7"/>
  <c r="O565" i="7"/>
  <c r="O18" i="7"/>
  <c r="O892" i="7"/>
  <c r="O908" i="7"/>
  <c r="O924" i="7"/>
  <c r="O930" i="7"/>
  <c r="O940" i="7"/>
  <c r="O385" i="7"/>
  <c r="O961" i="7"/>
  <c r="O138" i="7"/>
  <c r="O217" i="7"/>
  <c r="O609" i="7"/>
  <c r="O975" i="7"/>
  <c r="O985" i="7"/>
  <c r="O999" i="7"/>
  <c r="O787" i="7"/>
  <c r="O799" i="7"/>
  <c r="O341" i="7"/>
  <c r="O119" i="7"/>
  <c r="O827" i="7"/>
  <c r="O836" i="7"/>
  <c r="O841" i="7"/>
  <c r="O852" i="7"/>
  <c r="O181" i="7"/>
  <c r="O875" i="7"/>
  <c r="O448" i="7"/>
  <c r="O905" i="7"/>
  <c r="O921" i="7"/>
  <c r="O657" i="7"/>
  <c r="O937" i="7"/>
  <c r="O325" i="7"/>
  <c r="O440" i="7"/>
  <c r="O203" i="7"/>
  <c r="O435" i="7"/>
  <c r="O449" i="7"/>
  <c r="O972" i="7"/>
  <c r="O983" i="7"/>
  <c r="O997" i="7"/>
  <c r="O1011" i="7"/>
  <c r="O1025" i="7"/>
  <c r="O1038" i="7"/>
  <c r="O1049" i="7"/>
  <c r="O1058" i="7"/>
  <c r="O165" i="7"/>
  <c r="O354" i="7"/>
  <c r="O1068" i="7"/>
  <c r="O542" i="7"/>
  <c r="O599" i="7"/>
  <c r="O1075" i="7"/>
  <c r="O1088" i="7"/>
  <c r="O1104" i="7"/>
  <c r="O417" i="7"/>
  <c r="O583" i="7"/>
  <c r="O803" i="7"/>
  <c r="O488" i="7"/>
  <c r="O821" i="7"/>
  <c r="O831" i="7"/>
  <c r="O838" i="7"/>
  <c r="O466" i="7"/>
  <c r="O735" i="7"/>
  <c r="O510" i="7"/>
  <c r="O733" i="7"/>
  <c r="O595" i="7"/>
  <c r="O855" i="7"/>
  <c r="O621" i="7"/>
  <c r="O761" i="7"/>
  <c r="O594" i="7"/>
  <c r="O809" i="7"/>
  <c r="O867" i="7"/>
  <c r="O717" i="7"/>
  <c r="O261" i="7"/>
  <c r="O719" i="7"/>
  <c r="O497" i="7"/>
  <c r="O463" i="7"/>
  <c r="O312" i="7"/>
  <c r="O584" i="7"/>
  <c r="O634" i="7"/>
  <c r="O190" i="7"/>
  <c r="O793" i="7"/>
  <c r="O832" i="7"/>
  <c r="O695" i="7"/>
  <c r="O927" i="7"/>
  <c r="O210" i="7"/>
  <c r="O978" i="7"/>
  <c r="O1029" i="7"/>
  <c r="O513" i="7"/>
  <c r="O928" i="7"/>
  <c r="O964" i="7"/>
  <c r="O43" i="7"/>
  <c r="O791" i="7"/>
  <c r="O364" i="7"/>
  <c r="O830" i="7"/>
  <c r="O65" i="7"/>
  <c r="O505" i="7"/>
  <c r="O893" i="7"/>
  <c r="O925" i="7"/>
  <c r="O941" i="7"/>
  <c r="O962" i="7"/>
  <c r="O404" i="7"/>
  <c r="O976" i="7"/>
  <c r="O304" i="7"/>
  <c r="O1027" i="7"/>
  <c r="O1051" i="7"/>
  <c r="O512" i="7"/>
  <c r="O335" i="7"/>
  <c r="O306" i="7"/>
  <c r="O1079" i="7"/>
  <c r="O1107" i="7"/>
  <c r="O49" i="7"/>
  <c r="O807" i="7"/>
  <c r="O825" i="7"/>
  <c r="O615" i="7"/>
  <c r="O847" i="7"/>
  <c r="O861" i="7"/>
  <c r="O411" i="7"/>
  <c r="O884" i="7"/>
  <c r="O898" i="7"/>
  <c r="O914" i="7"/>
  <c r="O407" i="7"/>
  <c r="O544" i="7"/>
  <c r="O943" i="7"/>
  <c r="O953" i="7"/>
  <c r="O24" i="7"/>
  <c r="O40" i="7"/>
  <c r="O443" i="7"/>
  <c r="O158" i="7"/>
  <c r="O246" i="7"/>
  <c r="O990" i="7"/>
  <c r="O1004" i="7"/>
  <c r="O1020" i="7"/>
  <c r="O1032" i="7"/>
  <c r="O1044" i="7"/>
  <c r="O113" i="7"/>
  <c r="O231" i="7"/>
  <c r="O484" i="7"/>
  <c r="O597" i="7"/>
  <c r="O342" i="7"/>
  <c r="O281" i="7"/>
  <c r="O622" i="7"/>
  <c r="O646" i="7"/>
  <c r="O1097" i="7"/>
  <c r="O677" i="7"/>
  <c r="O636" i="7"/>
  <c r="O225" i="7"/>
  <c r="O611" i="7"/>
  <c r="O207" i="7"/>
  <c r="O233" i="7"/>
  <c r="O631" i="7"/>
  <c r="O669" i="7"/>
  <c r="O1081" i="7"/>
  <c r="O1094" i="7"/>
  <c r="O1108" i="7"/>
  <c r="O1110" i="7"/>
  <c r="O159" i="7"/>
  <c r="O1010" i="7"/>
  <c r="O454" i="7"/>
  <c r="O320" i="7"/>
  <c r="O23" i="7"/>
  <c r="O37" i="7"/>
  <c r="O1061" i="7"/>
  <c r="O353" i="7"/>
  <c r="O1067" i="7"/>
  <c r="O1095" i="7"/>
  <c r="O545" i="7"/>
  <c r="O92" i="7"/>
  <c r="O211" i="7"/>
  <c r="O25" i="7"/>
  <c r="O969" i="7"/>
  <c r="O986" i="7"/>
  <c r="O1016" i="7"/>
  <c r="O1028" i="7"/>
  <c r="O1052" i="7"/>
  <c r="O604" i="7"/>
  <c r="O490" i="7"/>
  <c r="O289" i="7"/>
  <c r="O1080" i="7"/>
  <c r="O675" i="7"/>
  <c r="O90" i="7"/>
  <c r="O270" i="7"/>
  <c r="O243" i="7"/>
  <c r="O614" i="7"/>
  <c r="O1077" i="7"/>
  <c r="O659" i="7"/>
  <c r="O405" i="7"/>
  <c r="O1006" i="7"/>
  <c r="O1034" i="7"/>
  <c r="O476" i="7"/>
  <c r="O363" i="7"/>
  <c r="O693" i="7"/>
  <c r="O141" i="7"/>
  <c r="O738" i="7"/>
  <c r="O531" i="7"/>
  <c r="O491" i="7"/>
  <c r="O593" i="7"/>
  <c r="O776" i="7"/>
  <c r="O579" i="7"/>
  <c r="O662" i="7"/>
  <c r="O632" i="7"/>
  <c r="O76" i="7"/>
  <c r="O240" i="7"/>
  <c r="O478" i="7"/>
  <c r="O125" i="7"/>
  <c r="O607" i="7"/>
  <c r="O744" i="7"/>
  <c r="O536" i="7"/>
  <c r="O777" i="7"/>
  <c r="O585" i="7"/>
  <c r="O626" i="7"/>
  <c r="O691" i="7"/>
  <c r="O804" i="7"/>
  <c r="O839" i="7"/>
  <c r="O881" i="7"/>
  <c r="O414" i="7"/>
  <c r="O112" i="7"/>
  <c r="O987" i="7"/>
  <c r="O1041" i="7"/>
  <c r="O514" i="7"/>
  <c r="O678" i="7"/>
  <c r="O78" i="7"/>
  <c r="O988" i="7"/>
  <c r="O220" i="7"/>
  <c r="O834" i="7"/>
  <c r="O332" i="7"/>
  <c r="O871" i="7"/>
  <c r="O901" i="7"/>
  <c r="O66" i="7"/>
  <c r="O450" i="7"/>
  <c r="O446" i="7"/>
  <c r="O980" i="7"/>
  <c r="O1007" i="7"/>
  <c r="O1035" i="7"/>
  <c r="O586" i="7"/>
  <c r="O247" i="7"/>
  <c r="O201" i="7"/>
  <c r="O1085" i="7"/>
  <c r="O136" i="7"/>
  <c r="O814" i="7"/>
  <c r="O828" i="7"/>
  <c r="O400" i="7"/>
  <c r="O849" i="7"/>
  <c r="O655" i="7"/>
  <c r="O872" i="7"/>
  <c r="O888" i="7"/>
  <c r="O902" i="7"/>
  <c r="O918" i="7"/>
  <c r="O528" i="7"/>
  <c r="O934" i="7"/>
  <c r="O336" i="7"/>
  <c r="O957" i="7"/>
  <c r="O150" i="7"/>
  <c r="O36" i="7"/>
  <c r="O294" i="7"/>
  <c r="O103" i="7"/>
  <c r="O994" i="7"/>
  <c r="O1008" i="7"/>
  <c r="O1024" i="7"/>
  <c r="O1036" i="7"/>
  <c r="O1048" i="7"/>
  <c r="O696" i="7"/>
  <c r="O682" i="7"/>
  <c r="O397" i="7"/>
  <c r="O1065" i="7"/>
  <c r="O30" i="7"/>
  <c r="O1074" i="7"/>
  <c r="O1086" i="7"/>
  <c r="O1101" i="7"/>
  <c r="O630" i="7"/>
  <c r="O550" i="7"/>
  <c r="O221" i="7"/>
  <c r="O62" i="7"/>
  <c r="O503" i="7"/>
  <c r="O431" i="7"/>
  <c r="O681" i="7"/>
  <c r="O1083" i="7"/>
  <c r="O1098" i="7"/>
  <c r="O698" i="7"/>
  <c r="O11" i="7"/>
  <c r="O1014" i="7"/>
  <c r="O409" i="7"/>
  <c r="O516" i="7"/>
  <c r="O1050" i="7"/>
  <c r="O209" i="7"/>
  <c r="O578" i="7"/>
  <c r="O286" i="7"/>
  <c r="O28" i="7"/>
  <c r="O1070" i="7"/>
  <c r="O1103" i="7"/>
  <c r="O408" i="7"/>
  <c r="O508" i="7"/>
  <c r="O949" i="7"/>
  <c r="O963" i="7"/>
  <c r="O234" i="7"/>
  <c r="O977" i="7"/>
  <c r="O1000" i="7"/>
  <c r="O1040" i="7"/>
  <c r="O13" i="7"/>
  <c r="O663" i="7"/>
  <c r="O574" i="7"/>
  <c r="O1093" i="7"/>
  <c r="O1112" i="7"/>
  <c r="O206" i="7"/>
  <c r="O617" i="7"/>
  <c r="O1090" i="7"/>
  <c r="O555" i="7"/>
  <c r="O1111" i="7"/>
  <c r="O1022" i="7"/>
  <c r="O1046" i="7"/>
  <c r="O21" i="7"/>
  <c r="O1063" i="7"/>
  <c r="O301" i="7"/>
  <c r="O676" i="7"/>
  <c r="O4" i="7"/>
  <c r="O711" i="7"/>
  <c r="O575" i="7"/>
  <c r="O746" i="7"/>
  <c r="O813" i="7"/>
  <c r="O556" i="7"/>
  <c r="O465" i="7"/>
  <c r="O299" i="7"/>
  <c r="O366" i="7"/>
  <c r="O174" i="7"/>
  <c r="O104" i="7"/>
  <c r="O427" i="7"/>
  <c r="O412" i="7"/>
  <c r="O155" i="7"/>
  <c r="O570" i="7"/>
  <c r="O439" i="7"/>
  <c r="O792" i="7"/>
  <c r="O379" i="7"/>
  <c r="O500" i="7"/>
  <c r="O769" i="7"/>
  <c r="O455" i="7"/>
  <c r="O895" i="7"/>
  <c r="O198" i="7"/>
  <c r="O291" i="7"/>
  <c r="O1001" i="7"/>
  <c r="O192" i="7"/>
  <c r="O896" i="7"/>
  <c r="O376" i="7"/>
  <c r="O418" i="7"/>
  <c r="O1002" i="7"/>
  <c r="O128" i="7"/>
  <c r="O820" i="7"/>
  <c r="O837" i="7"/>
  <c r="O856" i="7"/>
  <c r="O879" i="7"/>
  <c r="O909" i="7"/>
  <c r="O480" i="7"/>
  <c r="O948" i="7"/>
  <c r="O124" i="7"/>
  <c r="O968" i="7"/>
  <c r="O1015" i="7"/>
  <c r="O469" i="7"/>
  <c r="O687" i="7"/>
  <c r="O596" i="7"/>
  <c r="O1092" i="7"/>
  <c r="O625" i="7"/>
  <c r="O180" i="7"/>
  <c r="O668" i="7"/>
  <c r="O462" i="7"/>
  <c r="O842" i="7"/>
  <c r="O853" i="7"/>
  <c r="O865" i="7"/>
  <c r="O876" i="7"/>
  <c r="O890" i="7"/>
  <c r="O906" i="7"/>
  <c r="O922" i="7"/>
  <c r="O656" i="7"/>
  <c r="O938" i="7"/>
  <c r="O960" i="7"/>
  <c r="O437" i="7"/>
  <c r="O268" i="7"/>
  <c r="O973" i="7"/>
  <c r="O390" i="7"/>
  <c r="O998" i="7"/>
  <c r="O1012" i="7"/>
  <c r="O218" i="7"/>
  <c r="O34" i="7"/>
  <c r="O560" i="7"/>
  <c r="O1062" i="7"/>
  <c r="O176" i="7"/>
  <c r="O257" i="7"/>
  <c r="O640" i="7"/>
  <c r="O535" i="7"/>
  <c r="O1073" i="7"/>
  <c r="O1076" i="7"/>
  <c r="O1089" i="7"/>
  <c r="O1105" i="7"/>
  <c r="O523" i="7"/>
  <c r="O561" i="7"/>
  <c r="O420" i="7"/>
  <c r="O1066" i="7"/>
  <c r="O1072" i="7"/>
  <c r="O627" i="7"/>
  <c r="O1087" i="7"/>
  <c r="O1102" i="7"/>
  <c r="O1109" i="7"/>
  <c r="O601" i="7"/>
  <c r="O1113" i="7"/>
  <c r="O1018" i="7"/>
  <c r="O1030" i="7"/>
  <c r="O1042" i="7"/>
  <c r="O1053" i="7"/>
  <c r="O1055" i="7"/>
  <c r="O566" i="7"/>
  <c r="O467" i="7"/>
  <c r="O226" i="7"/>
  <c r="O290" i="7"/>
  <c r="O1071" i="7"/>
  <c r="O694" i="7"/>
  <c r="O1106" i="7"/>
  <c r="O629" i="7"/>
  <c r="O89" i="7"/>
  <c r="O486" i="7"/>
  <c r="O255" i="7"/>
  <c r="O569" i="7"/>
  <c r="O690" i="7"/>
  <c r="O205" i="7"/>
  <c r="O487" i="7"/>
  <c r="O660" i="7"/>
  <c r="O554" i="7"/>
  <c r="O193" i="7"/>
  <c r="O845" i="7"/>
  <c r="O69" i="7"/>
  <c r="O736" i="7"/>
  <c r="O713" i="7"/>
  <c r="O215" i="7"/>
  <c r="O524" i="7"/>
  <c r="O703" i="7"/>
  <c r="O498" i="7"/>
  <c r="O518" i="7"/>
  <c r="O758" i="7"/>
  <c r="O778" i="7"/>
  <c r="O822" i="7"/>
  <c r="O858" i="7"/>
  <c r="O911" i="7"/>
  <c r="O950" i="7"/>
  <c r="O970" i="7"/>
  <c r="O1017" i="7"/>
  <c r="O912" i="7"/>
  <c r="O951" i="7"/>
  <c r="O71" i="7"/>
  <c r="O784" i="7"/>
  <c r="O810" i="7"/>
  <c r="O826" i="7"/>
  <c r="O658" i="7"/>
  <c r="O256" i="7"/>
  <c r="O887" i="7"/>
  <c r="O917" i="7"/>
  <c r="O933" i="7"/>
  <c r="O956" i="7"/>
  <c r="O14" i="7"/>
  <c r="O361" i="7"/>
  <c r="O993" i="7"/>
  <c r="O1023" i="7"/>
  <c r="O1047" i="7"/>
  <c r="O1057" i="7"/>
  <c r="O1064" i="7"/>
  <c r="O111" i="7"/>
  <c r="O311" i="7"/>
  <c r="O1100" i="7"/>
  <c r="O610" i="7"/>
  <c r="O31" i="7"/>
  <c r="O818" i="7"/>
  <c r="O32" i="7"/>
  <c r="O857" i="7"/>
  <c r="O665" i="7"/>
  <c r="O880" i="7"/>
  <c r="O894" i="7"/>
  <c r="O910" i="7"/>
  <c r="O926" i="7"/>
  <c r="O600" i="7"/>
  <c r="O1099" i="7"/>
  <c r="O613" i="7"/>
  <c r="O644" i="7"/>
  <c r="O1084" i="7"/>
  <c r="O1078" i="7"/>
  <c r="O360" i="7"/>
  <c r="O645" i="7"/>
  <c r="O1069" i="7"/>
  <c r="O1091" i="7"/>
  <c r="O102" i="7"/>
  <c r="O706" i="7"/>
  <c r="O1394" i="5" l="1"/>
  <c r="O1392" i="5"/>
  <c r="O1390" i="5"/>
  <c r="O1389" i="5"/>
  <c r="O1388" i="5"/>
  <c r="O1385" i="5"/>
  <c r="O1384" i="5"/>
  <c r="O1383" i="5"/>
  <c r="O1382" i="5"/>
  <c r="O1380" i="5"/>
  <c r="O1391" i="5" l="1"/>
  <c r="O1381" i="5"/>
  <c r="O1387" i="5"/>
  <c r="O1379" i="5"/>
  <c r="O1386" i="5"/>
  <c r="O1393" i="5"/>
  <c r="O2" i="5" l="1"/>
  <c r="O1396" i="5"/>
  <c r="O1" i="5" l="1"/>
  <c r="V2" i="6"/>
  <c r="U2" i="6" l="1"/>
  <c r="W2" i="6" s="1"/>
  <c r="N181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tc={4A7EF2C2-AA35-4693-AD3C-7641252946B2}</author>
    <author>tc={DD4AF93F-F4D1-42D3-B3E0-99EF3C6564F6}</author>
    <author>tc={6F6E7B47-B7D6-43F3-A0A8-A5A5D9665FB6}</author>
    <author>tc={6CDEAA37-4621-4F1D-9D94-3417BCCA692C}</author>
    <author>tc={B05B7B3D-0CA2-4D1C-9C17-D8E31C173F25}</author>
    <author>tc={7C1C7830-B4EB-4658-BC00-42B4B8AEC8AC}</author>
    <author>tc={7B8EE784-7F96-4A6F-9052-12922789401E}</author>
    <author>tc={402B2B43-9BF2-45C8-89C9-D177A5AAD1D0}</author>
    <author>tc={198E2510-CB26-4ECA-BDC6-0E6885C6BF04}</author>
  </authors>
  <commentList>
    <comment ref="M1426" authorId="0" shapeId="0" xr:uid="{4A7EF2C2-AA35-4693-AD3C-7641252946B2}">
      <text>
        <t>[Threaded comment]
Your version of Excel allows you to read this threaded comment; however, any edits to it will get removed if the file is opened in a newer version of Excel. Learn more: https://go.microsoft.com/fwlink/?linkid=870924
Comment:
    DC Qty ===16 Nos</t>
      </text>
    </comment>
    <comment ref="M1429" authorId="1" shapeId="0" xr:uid="{DD4AF93F-F4D1-42D3-B3E0-99EF3C6564F6}">
      <text>
        <t>[Threaded comment]
Your version of Excel allows you to read this threaded comment; however, any edits to it will get removed if the file is opened in a newer version of Excel. Learn more: https://go.microsoft.com/fwlink/?linkid=870924
Comment:
    DC Qty===164 Nos</t>
      </text>
    </comment>
    <comment ref="M1533" authorId="2" shapeId="0" xr:uid="{6F6E7B47-B7D6-43F3-A0A8-A5A5D9665FB6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 Qty===200 Nos.</t>
      </text>
    </comment>
    <comment ref="M1547" authorId="3" shapeId="0" xr:uid="{6CDEAA37-4621-4F1D-9D94-3417BCCA692C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 Qty===399 &amp; Phy Qty 398/</t>
      </text>
    </comment>
    <comment ref="M1559" authorId="4" shapeId="0" xr:uid="{B05B7B3D-0CA2-4D1C-9C17-D8E31C173F25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 Qty== 3560- Actual Qty== 3540
Reply:
    Short Qty Received</t>
      </text>
    </comment>
    <comment ref="M1560" authorId="5" shapeId="0" xr:uid="{7C1C7830-B4EB-4658-BC00-42B4B8AEC8AC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 Qty ===( 1760+2960)==4720
Reply:
    Short Qty received</t>
      </text>
    </comment>
    <comment ref="M1562" authorId="6" shapeId="0" xr:uid="{7B8EE784-7F96-4A6F-9052-12922789401E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 Qty =1408+2432-50
Reply:
    Short Qty received</t>
      </text>
    </comment>
    <comment ref="M1564" authorId="7" shapeId="0" xr:uid="{402B2B43-9BF2-45C8-89C9-D177A5AAD1D0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 Qty== 1584+2664
Reply:
    Short Qty received</t>
      </text>
    </comment>
    <comment ref="M1616" authorId="8" shapeId="0" xr:uid="{198E2510-CB26-4ECA-BDC6-0E6885C6BF04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 Qty 40 Nos
Reply:
    2Nos Direct supplied to TKD</t>
      </text>
    </comment>
  </commentList>
</comments>
</file>

<file path=xl/sharedStrings.xml><?xml version="1.0" encoding="utf-8"?>
<sst xmlns="http://schemas.openxmlformats.org/spreadsheetml/2006/main" count="95110" uniqueCount="6635">
  <si>
    <t>Material Receipt Details</t>
  </si>
  <si>
    <t>Project Name</t>
  </si>
  <si>
    <t>Sr. No.</t>
  </si>
  <si>
    <t>Date of receipt</t>
  </si>
  <si>
    <t>Material Receipt From</t>
  </si>
  <si>
    <t>Warehouse Doc. No &amp; Vendor Document No.</t>
  </si>
  <si>
    <t>Warehouse Documents Date / Vendor Doc. Date</t>
  </si>
  <si>
    <t>LR  No/ Date</t>
  </si>
  <si>
    <t>Vendor Place</t>
  </si>
  <si>
    <t>P.O. No.</t>
  </si>
  <si>
    <t>SAP Code</t>
  </si>
  <si>
    <t>Part Code</t>
  </si>
  <si>
    <t>Description</t>
  </si>
  <si>
    <t>UOM</t>
  </si>
  <si>
    <t>Received Qty</t>
  </si>
  <si>
    <t>Qty. Verified</t>
  </si>
  <si>
    <t>Dispatched Qty</t>
  </si>
  <si>
    <t>Balance Qty</t>
  </si>
  <si>
    <t>VNS Item Location</t>
  </si>
  <si>
    <t>Box No / Bin No</t>
  </si>
  <si>
    <t>Customer Invoice / Challan No</t>
  </si>
  <si>
    <t>Date</t>
  </si>
  <si>
    <t>Dispatch Date</t>
  </si>
  <si>
    <t>Customer Name</t>
  </si>
  <si>
    <t>Location</t>
  </si>
  <si>
    <t>Order By</t>
  </si>
  <si>
    <t>Docket No</t>
  </si>
  <si>
    <t>Transporter / Courier Name</t>
  </si>
  <si>
    <t>Project</t>
  </si>
  <si>
    <t>Customer P.O. No</t>
  </si>
  <si>
    <t>WBS</t>
  </si>
  <si>
    <t>Remark if Any</t>
  </si>
  <si>
    <t>Delhi Sahabad Warehouse</t>
  </si>
  <si>
    <t>SMO/0002</t>
  </si>
  <si>
    <t>DELHI</t>
  </si>
  <si>
    <t>DISPLAY (FRAM )MOUNTING BRACKET</t>
  </si>
  <si>
    <t>Nos</t>
  </si>
  <si>
    <t>Near Gate No 3</t>
  </si>
  <si>
    <t>W. Box No 34 (1 To 5)</t>
  </si>
  <si>
    <t>SMO/0001</t>
  </si>
  <si>
    <t>HN350 ( DH350/HK351N)6</t>
  </si>
  <si>
    <t>BATTERY CHARGER ASSEMBLY DRG NO 4TRS-231</t>
  </si>
  <si>
    <t>W. Box No 35</t>
  </si>
  <si>
    <t>Delhi Sahabad Warehouse
SHUBHADA POLYMERS PRODUCTS PVT LTD</t>
  </si>
  <si>
    <t>SMO/0004
SHS201001538</t>
  </si>
  <si>
    <t>17-03-2022
13-01-20</t>
  </si>
  <si>
    <t>359972307
GATIKWE</t>
  </si>
  <si>
    <t>MUMBAI</t>
  </si>
  <si>
    <t>ECC1/ECC2 S3</t>
  </si>
  <si>
    <t>CABLE PENETRATION 800A ECC1/ECC2 S3</t>
  </si>
  <si>
    <t>Rack No 25</t>
  </si>
  <si>
    <t>Box No 25 &amp; 26</t>
  </si>
  <si>
    <t>A5E47174092</t>
  </si>
  <si>
    <t>A5E436723831_AD</t>
  </si>
  <si>
    <t>CABLE PENETRATION 600-650A</t>
  </si>
  <si>
    <t>Rack No 29</t>
  </si>
  <si>
    <t>Box No 27 &amp; 28</t>
  </si>
  <si>
    <t>WAG9/6k</t>
  </si>
  <si>
    <t>Delhi Sahabad Warehouse
HARTING INDIA LTD.</t>
  </si>
  <si>
    <t>SMO/0004
3600059304</t>
  </si>
  <si>
    <t>17-03-2022
31-12-20</t>
  </si>
  <si>
    <t>XPRESSBEES,91691183107
31-12-20</t>
  </si>
  <si>
    <t>chennai</t>
  </si>
  <si>
    <t>09300240581</t>
  </si>
  <si>
    <t>HARTING Hood Female HAN 24B-GS-ZV-29 '09300240581</t>
  </si>
  <si>
    <t xml:space="preserve"> Rack No 6/D1</t>
  </si>
  <si>
    <t>Box No 29</t>
  </si>
  <si>
    <t>UP/DC/FY22/00065</t>
  </si>
  <si>
    <t>SIEMENS LTD. G. HOUSE</t>
  </si>
  <si>
    <t>Paschim Burdwan WB</t>
  </si>
  <si>
    <t>Mr. Arka Dey</t>
  </si>
  <si>
    <t>SPOTON/DELHIVERY</t>
  </si>
  <si>
    <t>70201134101308</t>
  </si>
  <si>
    <t>62OP 30878</t>
  </si>
  <si>
    <t>UP/DC/FY22/00078</t>
  </si>
  <si>
    <t>DDU Shed Mugal Sarai</t>
  </si>
  <si>
    <t>VARANASI</t>
  </si>
  <si>
    <t xml:space="preserve">BY HAND </t>
  </si>
  <si>
    <t>Mr. Saurabh Mishra</t>
  </si>
  <si>
    <t xml:space="preserve">Material for BLW Commissioning against 49x CLW </t>
  </si>
  <si>
    <t>UP/DC/FY22/00079</t>
  </si>
  <si>
    <t>SD II Stores Depot 2 PLW</t>
  </si>
  <si>
    <t>Patiala</t>
  </si>
  <si>
    <t>20212095100413</t>
  </si>
  <si>
    <t>UP/DC/FY22/00090</t>
  </si>
  <si>
    <t>DELHIVERY LTD</t>
  </si>
  <si>
    <t>UP/DC/FY22/00089</t>
  </si>
  <si>
    <t>SR DEE ELECTRIC LOCO SHED</t>
  </si>
  <si>
    <t>TUGHALAKABAD DELHI</t>
  </si>
  <si>
    <t>29215006D00977</t>
  </si>
  <si>
    <t>UP/DC/FY22/00128</t>
  </si>
  <si>
    <t>CEE/D&amp;D/CLW/CRJ</t>
  </si>
  <si>
    <t>CHITTARANJAN WB</t>
  </si>
  <si>
    <t>MR. ARKA DEY</t>
  </si>
  <si>
    <t>Delhi Sahabad Warehouse
WEIDMULLER ELECTRONIC INDIA PVT LTD</t>
  </si>
  <si>
    <t>SMO/0004
203001</t>
  </si>
  <si>
    <t>17-03-2022
25-11-19</t>
  </si>
  <si>
    <t>1004427023
26-11-19
Rivigo Service Pvt.Ltd.</t>
  </si>
  <si>
    <t>BENGALURU</t>
  </si>
  <si>
    <t>WFF185/AH 600V 360 AMP</t>
  </si>
  <si>
    <t>FEED THROUGH TERMINAL BLOCK WFF 185/AH 1029600000</t>
  </si>
  <si>
    <t>Rack No 2 /F1 &amp; 2</t>
  </si>
  <si>
    <t>Box No 30 &amp; 31</t>
  </si>
  <si>
    <t>Delhi Sahabad Warehouse
TDK COMPONENTS PTE LTD</t>
  </si>
  <si>
    <t>SMO/0004
56738710</t>
  </si>
  <si>
    <t>17-03-2022
24-12-21</t>
  </si>
  <si>
    <t>MANJEET TRANSPORT / 10923</t>
  </si>
  <si>
    <t>SINGAPORE</t>
  </si>
  <si>
    <t>B32373A4257J 80</t>
  </si>
  <si>
    <t>MET FILM CAPACITOR RoHS
COMPATIBLE
250uF +-5% 480V PEC MKD AC</t>
  </si>
  <si>
    <t>Rack No 6/E</t>
  </si>
  <si>
    <t>Box No 24</t>
  </si>
  <si>
    <t>Delhi Sahabad Warehouse
Span HI tech Pvt. Ltd.</t>
  </si>
  <si>
    <t>SMO/0004
337</t>
  </si>
  <si>
    <t>17-03-2022
03-02-21</t>
  </si>
  <si>
    <t>123315152
03-02-21 GATI KWE</t>
  </si>
  <si>
    <t>NASIK</t>
  </si>
  <si>
    <t>1902MA1001_A</t>
  </si>
  <si>
    <t>HEP CUBICLE FOR WAP7 DRG NO 1902MA1001_A
(GASKET)</t>
  </si>
  <si>
    <t>MTR</t>
  </si>
  <si>
    <t>Rack No 6/C</t>
  </si>
  <si>
    <t>Box 18</t>
  </si>
  <si>
    <t>SMO/0015</t>
  </si>
  <si>
    <t>7210N-181</t>
  </si>
  <si>
    <t>INSTRUMENT COOLING FAN. 7210N-181
/Churning Fan</t>
  </si>
  <si>
    <t>Rack No 27</t>
  </si>
  <si>
    <t>Box No 19,20,21</t>
  </si>
  <si>
    <t>Delhi Sahabad Warehouse
SIEMENS AG</t>
  </si>
  <si>
    <t>SM0/0003
7411RF3800333725</t>
  </si>
  <si>
    <t>16-03-2022
10-12-20</t>
  </si>
  <si>
    <t>MANJEET TRANSPORT / 8359, 04-03-21</t>
  </si>
  <si>
    <t>GERMANY</t>
  </si>
  <si>
    <t>XL KF i   (A2B00075622)</t>
  </si>
  <si>
    <t>SITET® XL KF i   (A2B00075622)</t>
  </si>
  <si>
    <t>Rack No 6/A,B,C</t>
  </si>
  <si>
    <t>Box No 32 (32/1 to 32/36)</t>
  </si>
  <si>
    <t>UP/DC/FY22/00064</t>
  </si>
  <si>
    <t>SPOTON LOGISTIC Pvt. Ltd.</t>
  </si>
  <si>
    <t>9000HP Locomotive</t>
  </si>
  <si>
    <t>Mitigate loco failure</t>
  </si>
  <si>
    <t>UP/DC/FY22/00076</t>
  </si>
  <si>
    <t>Siemens Ltd- Nasik Work</t>
  </si>
  <si>
    <t>Item sent for inspection</t>
  </si>
  <si>
    <t>Delhi Sahabad Warehouse
Norish Automation GMBH</t>
  </si>
  <si>
    <t>SM0/0007
2022116</t>
  </si>
  <si>
    <t>19-03-2022
13-02-20</t>
  </si>
  <si>
    <t>MANJEET TRANSPORT/ 5799
26-02-20</t>
  </si>
  <si>
    <t>FAHZ5-P3-024/028/007</t>
  </si>
  <si>
    <t>SPEED SENSOR NORIS</t>
  </si>
  <si>
    <t>Rack No 31,32,35,36</t>
  </si>
  <si>
    <t>Box No 13,9,11,10,12</t>
  </si>
  <si>
    <t>UP/DC/FY22/00046</t>
  </si>
  <si>
    <t>Siemens ltd Jodhpur Site</t>
  </si>
  <si>
    <t>Bhagat Ki kothi Jodhpur</t>
  </si>
  <si>
    <t>Spoton</t>
  </si>
  <si>
    <t>DE loco AMC</t>
  </si>
  <si>
    <t>NA</t>
  </si>
  <si>
    <t>62OP-30781.P.02</t>
  </si>
  <si>
    <r>
      <rPr>
        <b/>
        <sz val="11"/>
        <color theme="1"/>
        <rFont val="Calibri"/>
        <family val="2"/>
        <scheme val="minor"/>
      </rPr>
      <t xml:space="preserve">Faulty Batch Replacement from Noris </t>
    </r>
    <r>
      <rPr>
        <sz val="11"/>
        <color theme="1"/>
        <rFont val="Calibri"/>
        <family val="2"/>
        <scheme val="minor"/>
      </rPr>
      <t>And
Transport and Packaging Debits to the CS</t>
    </r>
  </si>
  <si>
    <t>SM0/0007</t>
  </si>
  <si>
    <t>GT46MAC-T</t>
  </si>
  <si>
    <t>TEMP. SENSOR GT46MAC-T</t>
  </si>
  <si>
    <t>Rack No 31</t>
  </si>
  <si>
    <t>Box No 13 &amp; 14</t>
  </si>
  <si>
    <t>A5E00747920</t>
  </si>
  <si>
    <t>MAIN BOARD 6FH9543-3BY60
A5E00747920</t>
  </si>
  <si>
    <t>Box No 14</t>
  </si>
  <si>
    <t>SMO/0008
3600076242</t>
  </si>
  <si>
    <t>21-03-2022
28-02-2022</t>
  </si>
  <si>
    <t>4532/ 10-03-2022
Paul Service</t>
  </si>
  <si>
    <t>09670003476</t>
  </si>
  <si>
    <t>HARTING D SUB -S- FEMALE-18-22 CRIMP CONDUCT
P.N. 09670003476</t>
  </si>
  <si>
    <t>Rack No 2/ D2</t>
  </si>
  <si>
    <t>Box No 15</t>
  </si>
  <si>
    <t>UP/DC/FY22/00022</t>
  </si>
  <si>
    <t>TEKNOCRATS CONTROL PVT. LTD.</t>
  </si>
  <si>
    <t>BLUE DART SARFACE</t>
  </si>
  <si>
    <t>Short supply material dispatched now</t>
  </si>
  <si>
    <t>UP/DC/FY22/00040</t>
  </si>
  <si>
    <t>Siemens / Guest house</t>
  </si>
  <si>
    <t xml:space="preserve">6000HP: CLW PO 6k49x  </t>
  </si>
  <si>
    <t>4532/PAUL SERVICE</t>
  </si>
  <si>
    <t>CHENNAI</t>
  </si>
  <si>
    <t>09150006123</t>
  </si>
  <si>
    <t>HARTING R15-STI-C (AU) 0.5-AWG20
09150006123</t>
  </si>
  <si>
    <t>Rack No 2 /D2</t>
  </si>
  <si>
    <t>61030000067</t>
  </si>
  <si>
    <t>CRIMP FLANGE FOR D-SUB HARTING (S102117360) FORMVB CONNECTOR 61030000067</t>
  </si>
  <si>
    <t>Rack No 46</t>
  </si>
  <si>
    <t>Box No 16</t>
  </si>
  <si>
    <t>21-03-2022
20-02-2022</t>
  </si>
  <si>
    <t>4532/10-03-22
Paul Service</t>
  </si>
  <si>
    <t>61030012010</t>
  </si>
  <si>
    <t>HARTING INDU COM 9P 1T ENTRY HEX SCREW 4-40
P.N. 61030012010</t>
  </si>
  <si>
    <t>Rack 2/E1 &amp; E2</t>
  </si>
  <si>
    <t>Box No 16 &amp; 17</t>
  </si>
  <si>
    <t xml:space="preserve">Box No 16 </t>
  </si>
  <si>
    <t>09150043013</t>
  </si>
  <si>
    <t>HARTING HAN 4 QUINTAX - STI (3-9,5M)
P.N. 09150043013</t>
  </si>
  <si>
    <t>4532/ 10-03-22
Paul Service</t>
  </si>
  <si>
    <t xml:space="preserve">
Chennai</t>
  </si>
  <si>
    <t>09670094701</t>
  </si>
  <si>
    <t>HARTING D-SUB CRIMP HOUSING
P.N. 09670094701</t>
  </si>
  <si>
    <t>Rack No 2/E2</t>
  </si>
  <si>
    <t>UP/DC/FY22/00037</t>
  </si>
  <si>
    <t>UP/DC/FY22/00058</t>
  </si>
  <si>
    <t>Technocrats' Control Systems (India) Pvt. Ltd.</t>
  </si>
  <si>
    <t>Mr. Tushar Narkhade</t>
  </si>
  <si>
    <t>Spoton/Delhivery</t>
  </si>
  <si>
    <t>UP/DC/FY22/00123</t>
  </si>
  <si>
    <t>312-72015145</t>
  </si>
  <si>
    <t>Indigo</t>
  </si>
  <si>
    <t xml:space="preserve">Delhi Sahabad Warehouse
SIEMENS LTD </t>
  </si>
  <si>
    <t>SMO/0005
MH1927751244
MH1927751265</t>
  </si>
  <si>
    <t>18-03-2022
11-09-19
16-09-19</t>
  </si>
  <si>
    <t>X32953068/26-11-19
DTDC COURIER</t>
  </si>
  <si>
    <t>BHIWANDI</t>
  </si>
  <si>
    <t>3RT1076-6XF46-0LA2</t>
  </si>
  <si>
    <t>CONTACTOR 3RT1076-6XF46-0LA2</t>
  </si>
  <si>
    <t>Material Shift to Room</t>
  </si>
  <si>
    <t>Box No 1,2,3,4,5,6,7,8</t>
  </si>
  <si>
    <t>SMO/0011</t>
  </si>
  <si>
    <t>7210-N-181</t>
  </si>
  <si>
    <t>Churning fan -part no. 7210N-181
DIN-55636</t>
  </si>
  <si>
    <t>Rack No 41</t>
  </si>
  <si>
    <t>Box No 51 (1 To 13)</t>
  </si>
  <si>
    <t>A</t>
  </si>
  <si>
    <t>AMIT SPOL LAB</t>
  </si>
  <si>
    <t>BOX</t>
  </si>
  <si>
    <t>Rack No 23</t>
  </si>
  <si>
    <t>Box No 44 &amp; 45</t>
  </si>
  <si>
    <t>Delhi Sahabad Warehouse
LEROY</t>
  </si>
  <si>
    <t>SMO/0011
FE410009</t>
  </si>
  <si>
    <t>24-03-2022
25-02-21</t>
  </si>
  <si>
    <t>FRANCE</t>
  </si>
  <si>
    <t>BRIO R114</t>
  </si>
  <si>
    <t>MODULE  BRIO R114 MAKE LEROY-AUTOMATION</t>
  </si>
  <si>
    <t>Box No 48</t>
  </si>
  <si>
    <t>SMO/10001
FE410009</t>
  </si>
  <si>
    <t>22-03-2022
25-02-21</t>
  </si>
  <si>
    <t>RIOM T51321</t>
  </si>
  <si>
    <t>MODULE RIOM T51321 MAKE LEROY-AUTOMATION</t>
  </si>
  <si>
    <t>Delhi Sahabad Warehouse
SVAN ANALYTICAL INSTRUMENT PVT LTD.</t>
  </si>
  <si>
    <t>SMO/0011
3081/21-22</t>
  </si>
  <si>
    <t>24-03-2022
27-04-2021</t>
  </si>
  <si>
    <t>DOMBILLI MH</t>
  </si>
  <si>
    <t>Micro volume Viscometer-OIL APPLICATION</t>
  </si>
  <si>
    <t>Set</t>
  </si>
  <si>
    <t>SMO/0006</t>
  </si>
  <si>
    <t>EDPM4610</t>
  </si>
  <si>
    <t>S101091363 GASKET GISTA SECTION EDPM4610</t>
  </si>
  <si>
    <t>Box No 49</t>
  </si>
  <si>
    <t>SMO/10001</t>
  </si>
  <si>
    <t>A5E41521351</t>
  </si>
  <si>
    <t>3P_5.8mm</t>
  </si>
  <si>
    <t>ACC_CONN_HOUSING_FEMALE_3P_5.8mm</t>
  </si>
  <si>
    <t>A5E41521162</t>
  </si>
  <si>
    <t>0.08-0.33mm2_PhBz</t>
  </si>
  <si>
    <t>ACC_CONN_CONT_FEMALE_0.08-0.33mm2_PhBz</t>
  </si>
  <si>
    <t>A5E46938651</t>
  </si>
  <si>
    <t>SN 66355 B30-A</t>
  </si>
  <si>
    <t>Siemens Name Plate as per SN 66355 B30-A</t>
  </si>
  <si>
    <t>HEAT SHRINK TUBE 12.0/6 BLACK</t>
  </si>
  <si>
    <t>Box No 50</t>
  </si>
  <si>
    <t>A5E49610997</t>
  </si>
  <si>
    <t>Heat Shrink Sleeve_30.0/15.0mm Black</t>
  </si>
  <si>
    <t>Heat Shrinkable Transperant Tube for 185 SqmmCable HST 30 Clear</t>
  </si>
  <si>
    <t>Delhi Sahabad Warehouse
JAINSONS INDIA</t>
  </si>
  <si>
    <t>SMO/0006
0000880/20-21</t>
  </si>
  <si>
    <t>17-03-2022
24-09-20</t>
  </si>
  <si>
    <t>NEW DELHI</t>
  </si>
  <si>
    <t>1061000250230</t>
  </si>
  <si>
    <t>Heat Shrinkable Transperant Tube 150 Sqmm cable 25/12.5</t>
  </si>
  <si>
    <t>Heat Shrinkable Transparent tube 35 cabl (12/6)</t>
  </si>
  <si>
    <t>Heat Shrinkable Transparent tube 50 cabl (14/7</t>
  </si>
  <si>
    <t>Heat Shrinkable Transperant Tube for70Sq (18/9)</t>
  </si>
  <si>
    <t>B</t>
  </si>
  <si>
    <t xml:space="preserve">HEP CUBICAL </t>
  </si>
  <si>
    <t>RACK NO 28</t>
  </si>
  <si>
    <t>Box No 46 &amp; 47</t>
  </si>
  <si>
    <t>SMO/0009</t>
  </si>
  <si>
    <t>Active Speed Sensors suitable for IGBT locos [3-Phase Locos] DSD 1616.73 QHW - F267S
3742612236</t>
  </si>
  <si>
    <t>Rack No 33</t>
  </si>
  <si>
    <t>Box No 36 To 43</t>
  </si>
  <si>
    <t>UP/DC/FY22/00024</t>
  </si>
  <si>
    <t>Nasik</t>
  </si>
  <si>
    <t>-</t>
  </si>
  <si>
    <t>For Lab Testing</t>
  </si>
  <si>
    <t>Rack No 34</t>
  </si>
  <si>
    <t>UP/DC/FY22/00115</t>
  </si>
  <si>
    <t>This material is being send for Teasting Purpose Only, Returnable Basis.</t>
  </si>
  <si>
    <t>BODY SMITHS PVT. LTD.</t>
  </si>
  <si>
    <t>BSPL/147/21-22</t>
  </si>
  <si>
    <t>KOLKATA</t>
  </si>
  <si>
    <t>PANEL LIFTING ARRANGEMENT LOA LIMIT-2MT (Tackler)</t>
  </si>
  <si>
    <t>Row No- E</t>
  </si>
  <si>
    <t>Loose</t>
  </si>
  <si>
    <t>SMO/0013</t>
  </si>
  <si>
    <t>EP23</t>
  </si>
  <si>
    <t>EAR MUFF HELMET ATTACHABLE EP23</t>
  </si>
  <si>
    <t>Pair</t>
  </si>
  <si>
    <t>Box No 53</t>
  </si>
  <si>
    <t>Safety Item</t>
  </si>
  <si>
    <t>76-301</t>
  </si>
  <si>
    <t>knitted glove with PVC 76-301</t>
  </si>
  <si>
    <t>11-624 Cut level 3</t>
  </si>
  <si>
    <t>coating on seamless liner. PU coating on a Dyneema® /Lycra® / nylon liner. Palm coated. Knitwrist. Length 220-'270 mm (9-11 inch). Light grey/dark grey.
Model no: 11-624 Cut level 3</t>
  </si>
  <si>
    <t>Delhi Sahabad Warehouse
EBM-PAPST INDIA PVT. LTD</t>
  </si>
  <si>
    <t>SMO/0013
11128/20-21</t>
  </si>
  <si>
    <t>25-03-2022
28-10-20</t>
  </si>
  <si>
    <t xml:space="preserve">FEDEX EXPRESS 8155 7173 6961
</t>
  </si>
  <si>
    <t>4318N/2N</t>
  </si>
  <si>
    <t>Ebm-Papst Churning Fan-Model No- 4318N/2N</t>
  </si>
  <si>
    <t>Rack No 37</t>
  </si>
  <si>
    <t>Box No 55</t>
  </si>
  <si>
    <t>SMO/0016</t>
  </si>
  <si>
    <t>PVC GENRIC PRINT TUBE SIZE 5.5MM ID 130821</t>
  </si>
  <si>
    <t>Box No 54/( 1 T0 4)</t>
  </si>
  <si>
    <t>PVC GENRIC PRINT TUBE SIZE 8.00MM ID 140116</t>
  </si>
  <si>
    <t>PVC GENRIC PRINT TUBE SIZE 4.50MM ID BATCH NO 130424</t>
  </si>
  <si>
    <t>IELHK11-1REC4-52-3.00-01-V</t>
  </si>
  <si>
    <t>MCB 3 AMPS WITH AUX SWITCH
IELHK11-1REC4-52-3.00-01-V -Remmlot</t>
  </si>
  <si>
    <t>Rack No 4/E1</t>
  </si>
  <si>
    <t>Bin No 56</t>
  </si>
  <si>
    <t>REMMLOT ANTINNA BRACKET BLACK</t>
  </si>
  <si>
    <t>Delhi Sahabad Warehouse
LUTZE TRANSPORTATION GMBH</t>
  </si>
  <si>
    <t>SMO/0010
9111028851</t>
  </si>
  <si>
    <t>23-03-2022
07-10-20</t>
  </si>
  <si>
    <t>GEETA SHIPPING
239679 / 04-03-21</t>
  </si>
  <si>
    <t>800103</t>
  </si>
  <si>
    <t>LION POWER SUPPLY 36 W DC24V/110V 800103</t>
  </si>
  <si>
    <t>Dispached On Same Day</t>
  </si>
  <si>
    <t>UP/DC/FY22/00018</t>
  </si>
  <si>
    <t>Siemens Ltd.</t>
  </si>
  <si>
    <t>SMO/0010
9111028601</t>
  </si>
  <si>
    <t>23-03-2022
23-09-20</t>
  </si>
  <si>
    <t>GEETA SHIPPING AND CLEARING SERVICE
239666 / 05-3-21</t>
  </si>
  <si>
    <t>803001</t>
  </si>
  <si>
    <t>LION-Busskoppler-MVB-LUE 803001</t>
  </si>
  <si>
    <t>SMO/0010
9111029215</t>
  </si>
  <si>
    <t>23-03-2022
28-10-20</t>
  </si>
  <si>
    <t>GEETA SHIPPING AND CLEARING SERVICE
239667 / 11-3-21</t>
  </si>
  <si>
    <t>LION Erweiterungsmodul,8 Wechslerkanaele 803201</t>
  </si>
  <si>
    <t>LION DA 8xDC24V/110V 803203</t>
  </si>
  <si>
    <t>LION-AI4-U-LUE (Analog Input, 4 channels  803301</t>
  </si>
  <si>
    <t>SMO/0010</t>
  </si>
  <si>
    <t>LION Erweiterungsmodul, 4 analoge Ausg. 803401</t>
  </si>
  <si>
    <t>Delhi Sahabad Warehouse
EMTEX ENGINEERING PVT LTD</t>
  </si>
  <si>
    <t>SMO/0020
AWH200020504</t>
  </si>
  <si>
    <t>29-03-2022
20-09-2021</t>
  </si>
  <si>
    <t>221</t>
  </si>
  <si>
    <t>SIKAFLEX 221</t>
  </si>
  <si>
    <t>RACK NO 7/F</t>
  </si>
  <si>
    <t>Bin No 02</t>
  </si>
  <si>
    <t>TEKNOCRATS CONTROL PVT. LTD</t>
  </si>
  <si>
    <t>SMO/0020</t>
  </si>
  <si>
    <t>09300060301</t>
  </si>
  <si>
    <t>VOLTAGE SENSOR CONNECTION - 3 PIN 10A HAN 6B-AGG-LB</t>
  </si>
  <si>
    <t>Bin No 01</t>
  </si>
  <si>
    <t>3RV2421-4DA10</t>
  </si>
  <si>
    <t>3RV2421-4DA10  \CIRCUIT-BREAKER SCREW CO</t>
  </si>
  <si>
    <t>200RT3619</t>
  </si>
  <si>
    <t>RESISTER VEPL VPR200 200RT3619</t>
  </si>
  <si>
    <t xml:space="preserve">5SY6306-7   </t>
  </si>
  <si>
    <t>5SY6306-7      \CIRCUIT BREAKER 6KA 3POL</t>
  </si>
  <si>
    <t xml:space="preserve">5SY6325-7 </t>
  </si>
  <si>
    <t>5SY6325-7      \CIRCUIT BREAKER 6KA 3POL</t>
  </si>
  <si>
    <t>5SY5114-7</t>
  </si>
  <si>
    <t>5SY5114-7      \CIRCUIT BREAKER UC 10KA 1 P</t>
  </si>
  <si>
    <t>Delhi Sahabad Warehouse
SIEMENS LTD</t>
  </si>
  <si>
    <t>SMO/0020
MH1927751265</t>
  </si>
  <si>
    <t>29-03-2022
16-09-19</t>
  </si>
  <si>
    <t>3RT2017-2XF41-0LA2</t>
  </si>
  <si>
    <t>3RT2017-2XF41-0LA2 \CONTACTOR RAIL,AC3:5</t>
  </si>
  <si>
    <t>RACK NO 7/E</t>
  </si>
  <si>
    <t>Bin No 03</t>
  </si>
  <si>
    <t>UP/DC/FY22/00104</t>
  </si>
  <si>
    <t>SSE STORES WCR</t>
  </si>
  <si>
    <t>Spare for 90006.  TKD against spare for failure of 90006</t>
  </si>
  <si>
    <t>3RT1017-2KJ82-0LA0</t>
  </si>
  <si>
    <t>3RT1017-2KJ82-0LA0 \CONTACTOR 3 POLE 5.</t>
  </si>
  <si>
    <t>17B</t>
  </si>
  <si>
    <t>DIGITAL MULTI METER 600V CAT-III</t>
  </si>
  <si>
    <t>9AB4143-2DW10</t>
  </si>
  <si>
    <t>ANALOGEINGABE AE4X+-10V   9AB4143-2DW10</t>
  </si>
  <si>
    <t>9AB4143-2DV10</t>
  </si>
  <si>
    <t>AI CARD (4*20A)9AB4143-2DV10</t>
  </si>
  <si>
    <t>9AB4143-2FW20</t>
  </si>
  <si>
    <t>ANALOG OUTPUT MODULE 9AB4143-2FW20</t>
  </si>
  <si>
    <t>6ES5-490-8MA13</t>
  </si>
  <si>
    <t>CONN.W. CRIMP/SIBAS KLIP CONNECTOR 6ES5-490-8MA13</t>
  </si>
  <si>
    <t>1609250050</t>
  </si>
  <si>
    <t>GLAND FOR M 25 *1.5 (HUMMEL) 1609250050</t>
  </si>
  <si>
    <t>NUT FOR GLAND M25X1.5 (HUMMEL) 1161250050</t>
  </si>
  <si>
    <t>GLAND FOR M 12 *1.5 (HUMMEL) 1609120050</t>
  </si>
  <si>
    <t>NUT FOR GLAND M12X1.5 (HUMMEL) 1161120050</t>
  </si>
  <si>
    <t>SMO/0020
3600069879</t>
  </si>
  <si>
    <t>29-03-2022
22-09-2021</t>
  </si>
  <si>
    <t>19000005080 (19000005081)</t>
  </si>
  <si>
    <t>HARTING -HAN CGM-M M20 X 1.5 D.5-9MM/6-12MM 19000005080 (19000005081)</t>
  </si>
  <si>
    <t>Rack No 4/B2</t>
  </si>
  <si>
    <t>Bin No 04</t>
  </si>
  <si>
    <t>SMO/0020
3600049421</t>
  </si>
  <si>
    <t>29-03-2022
16-12-21</t>
  </si>
  <si>
    <t>50670480081/16-12-19
BLUE DART</t>
  </si>
  <si>
    <t>09320006109</t>
  </si>
  <si>
    <t>HARTING HAN C-MALE CONTACT-C 10MM2 PIN 09320006109</t>
  </si>
  <si>
    <t>29-03-2022
12-12-19</t>
  </si>
  <si>
    <t>09140023102</t>
  </si>
  <si>
    <t>HARTING HAN 40A CRIMP MODULE  FEMALE 09140023102</t>
  </si>
  <si>
    <t>SMO/0020
3600049420</t>
  </si>
  <si>
    <t>29-03-2022
16-12-19</t>
  </si>
  <si>
    <t>09332006216</t>
  </si>
  <si>
    <t>HARTING HAN E HMC BU-C AU 1.5QMM FEMALE CONTACT AU AWG 16 09332006216</t>
  </si>
  <si>
    <t>09320006209</t>
  </si>
  <si>
    <t>HARTING HAN C-FEMALE CONTACT-C 10MM2 AWG 8 09320006209</t>
  </si>
  <si>
    <t>09140023002</t>
  </si>
  <si>
    <t>HARTING 40A CRIMP MODULE MALE ( HAN 2 MOD-M-C) 09140023002</t>
  </si>
  <si>
    <t>50780314045/22-09-2021
BLUE DART</t>
  </si>
  <si>
    <t>09320006204</t>
  </si>
  <si>
    <t>HARTING - HAN C FEMALE CONTACT-C 1.5MM2 09320006204</t>
  </si>
  <si>
    <t>SMO/0020
3600048085</t>
  </si>
  <si>
    <t>29-03-2022
29-10-19</t>
  </si>
  <si>
    <t>50650037314
/29-10-19 , BLUE DART</t>
  </si>
  <si>
    <t>09330006127</t>
  </si>
  <si>
    <t>HARTING -HAN E M CRIMP CONTACT AG 26 AWG PIN 09330006127</t>
  </si>
  <si>
    <t>09330006227</t>
  </si>
  <si>
    <t>HARTING - HAN E F CRIMP CONTACT AG 26-22 AWG (0-14 , 0-37) 09330006227</t>
  </si>
  <si>
    <t>09330006122</t>
  </si>
  <si>
    <t>HARTING -HAN E M CRIMP CONTACT AU 0.5 MM / 20AW 09330006122</t>
  </si>
  <si>
    <t>09150006122</t>
  </si>
  <si>
    <t>HARTING PIN R15-STIC-AU 09150006122</t>
  </si>
  <si>
    <t>09330006202</t>
  </si>
  <si>
    <t>HARTING - HAN E F CRIMP CONTACT AG 2.5 MM/14 AW 09330006202</t>
  </si>
  <si>
    <t>09330006222</t>
  </si>
  <si>
    <t>HARTING -HAN EF CRIMP CONTACT AU 0.5MM /20AW 09330006222</t>
  </si>
  <si>
    <t>09330006102</t>
  </si>
  <si>
    <t>HARTING -HAN EM CRIMP CONTACT AG 2.5 MM /14 PIN 09330006102</t>
  </si>
  <si>
    <t xml:space="preserve">SMO/0020
</t>
  </si>
  <si>
    <t>09330006104</t>
  </si>
  <si>
    <t>HARTING - HAN E M CRIMP CONTACT AG 1.5 MM/16 AW 09330006104</t>
  </si>
  <si>
    <t>09330006204</t>
  </si>
  <si>
    <t>HAN E F CRIMP CONTACT AG 1.5 MM / 16 AW 09330006204</t>
  </si>
  <si>
    <t>Delhi Sahabad Warehouse
SIEMENS LTD.</t>
  </si>
  <si>
    <t>SMO/0020
MH1027750251</t>
  </si>
  <si>
    <t>29-03-2022
15-07-20</t>
  </si>
  <si>
    <t>384236948
GATIKWE</t>
  </si>
  <si>
    <t>A5E50263104</t>
  </si>
  <si>
    <t>PRESSURE LUG SWITCH (FASTAN LUG WHITE) 101074025</t>
  </si>
  <si>
    <t>09140063101</t>
  </si>
  <si>
    <t>HARTING - HAN E MODULE CRIMP FEMALE ( HAN 6 MOD BU-C 16A) 09140063101</t>
  </si>
  <si>
    <t>09140063001</t>
  </si>
  <si>
    <t>HARTING - HAN E MODULE CRIMP MALE (HAN 6 MOD STI-C16A) 09140063001</t>
  </si>
  <si>
    <t>09000005256</t>
  </si>
  <si>
    <t>HARTING - GROUND TERMINAL 6 MODULAR HIGH VERSI 09000005256</t>
  </si>
  <si>
    <t>SMO/0020
3600059304</t>
  </si>
  <si>
    <t>29-03-2022
31-12-20</t>
  </si>
  <si>
    <t>HARTING - SPECIAL CABLE CLAMP ( GLAND ) M25 X 1.5 KAD 13.0 , 9.00  19620005092</t>
  </si>
  <si>
    <t>UP/DC/FY22/00071</t>
  </si>
  <si>
    <t>9300060301YYH</t>
  </si>
  <si>
    <t>HARTING HAN 6B-HBM -SL 9300060301 YYH</t>
  </si>
  <si>
    <t>9400060311YYH</t>
  </si>
  <si>
    <t>HARTING HAN 6HPR-HBM 9400060311YYH</t>
  </si>
  <si>
    <t>21038811405</t>
  </si>
  <si>
    <t>M12 CRIMP SLIM DESIGN 4 POL D CODED M '21038811405</t>
  </si>
  <si>
    <t>RACK NO 10/A1</t>
  </si>
  <si>
    <t>BOX NO 1/2</t>
  </si>
  <si>
    <t>3RH1911-2FA22</t>
  </si>
  <si>
    <t>3RH1911-2FA22  \AUXILIARY SWITCH BLOCK,</t>
  </si>
  <si>
    <t>RACK NO 7/D</t>
  </si>
  <si>
    <t>Bin No 05</t>
  </si>
  <si>
    <t>3TF20 10-0BB4</t>
  </si>
  <si>
    <t>RELEY 3TF20 10-0BB4</t>
  </si>
  <si>
    <t>3RT1317-1FJ80</t>
  </si>
  <si>
    <t>3RT1317-1FJ80  \CONTACTOR 1-PH, 14.5KW/4</t>
  </si>
  <si>
    <t>9AB4143-2AA50</t>
  </si>
  <si>
    <t>SIBAS KLIP INTERFACE MODULE AS 318 MVB 9AB4143-2AA50</t>
  </si>
  <si>
    <t>6FH9306-3BX88-0GF0</t>
  </si>
  <si>
    <t>S102358288  I/P-O/P ANALOG MODULE</t>
  </si>
  <si>
    <t xml:space="preserve">5ST3010 </t>
  </si>
  <si>
    <t>5ST3010        \AUXILIARY SWITCH 1S1OE 1NO+1NC FOR MCB 5SL, 5SY, 5SP,
ON-OFF-SW. 5TL1,
RCBO 5SU1, RCD 5SV</t>
  </si>
  <si>
    <t>SMO/0021
3600069879</t>
  </si>
  <si>
    <t>30-03-2022
22-09-2021</t>
  </si>
  <si>
    <t>09140010420</t>
  </si>
  <si>
    <t>HAN-MODULAR ECO HOOD IP65 (WITHOUT PE) 09 14 001 0420</t>
  </si>
  <si>
    <t>SMO/0021</t>
  </si>
  <si>
    <t>9AB4143-2HC20</t>
  </si>
  <si>
    <t>SIBAS KLIP DO DA 8XDC72V DIGITAL OUTPUT MODULE 9AB4143-2HC20</t>
  </si>
  <si>
    <t>1331M295FS</t>
  </si>
  <si>
    <t>AMPHENOL 1331M295FS (INCLUDING 1330-16F4+PE INCL. 5 FEMALE CRIMP CONTACTS)</t>
  </si>
  <si>
    <t>231-112/037-000</t>
  </si>
  <si>
    <t>BATTERY CHARGER CONNECTOR (FEMALE CONNECOR)</t>
  </si>
  <si>
    <t>RSV M12 CRIMP GESCH D KOD-STI 21038821415</t>
  </si>
  <si>
    <t>3RH1122-2KJ80</t>
  </si>
  <si>
    <t>3RH1122-2KJ80  \CONTACTOR RELAY 2NO+2NC</t>
  </si>
  <si>
    <t>Delhi Sahabad Warehouse
PPS INTERNATIONAL</t>
  </si>
  <si>
    <t>SMO/0021
PPS/GN/2122/283</t>
  </si>
  <si>
    <t>30-03-2022
25-08-2021</t>
  </si>
  <si>
    <t>Z66403847</t>
  </si>
  <si>
    <t>GR. NOIDA</t>
  </si>
  <si>
    <t>HBTB415399P0001
430-8560-004</t>
  </si>
  <si>
    <t>PIN CONTACT SIZE 16/0.5-1.0MM Z-ABB NO
430-8560-004</t>
  </si>
  <si>
    <t>5SL4203-7RC</t>
  </si>
  <si>
    <t>5SL4203-7RC    \MCB 10KA 2POL. C3</t>
  </si>
  <si>
    <t>RACK NO 7/C</t>
  </si>
  <si>
    <t>Bin No 06</t>
  </si>
  <si>
    <t>TYPE - BZCT120  ( 120Ø) 138238151      SA5E35676842</t>
  </si>
  <si>
    <t>A5E35676870</t>
  </si>
  <si>
    <t>ELRM44V-10</t>
  </si>
  <si>
    <t>ELR TYPE: ELRM44V-10 ( EARTH LEAKAGE RELAY)</t>
  </si>
  <si>
    <t>SMO/0021
PPS/GN/2021/605</t>
  </si>
  <si>
    <t>30-03-2022
18-03-21</t>
  </si>
  <si>
    <t xml:space="preserve">Z61083529/DTDC </t>
  </si>
  <si>
    <t>10-40450-40</t>
  </si>
  <si>
    <t>SEALING GASKET FOR RECEPTACLE, CONDUCTIV 10-40450-40</t>
  </si>
  <si>
    <t>Delhi Sahabad Warehouse
AMPHENOL INTERCONNECT INDIA PVT. LTD.</t>
  </si>
  <si>
    <t>SMO/0021
201011631</t>
  </si>
  <si>
    <t>30-03-2022
24-09-20</t>
  </si>
  <si>
    <t>50695485120
Blue Dart</t>
  </si>
  <si>
    <t>PUNE</t>
  </si>
  <si>
    <t>13302P1</t>
  </si>
  <si>
    <t>Amphenol Back Shell 13302P1 / 109492175</t>
  </si>
  <si>
    <t>TRACHSTS09C09S1</t>
  </si>
  <si>
    <t>SUB D PLUG, 9P CONTACT SOCKET TRACHSTS09C09S1 (TCC CONNECTOR FEMALE)</t>
  </si>
  <si>
    <t>TRACHSTS17C10SV691</t>
  </si>
  <si>
    <t>SUB-D PLUG,17P CONTACT SOCKET TRACHSTS17</t>
  </si>
  <si>
    <t>0234002.MXP</t>
  </si>
  <si>
    <t>FUSE FOR TERMINAL BOARD LITTLE FUSE 234 SERIES, 3A</t>
  </si>
  <si>
    <t>Delhi Sahabad Warehouse
Wago Pvt. Ltd.</t>
  </si>
  <si>
    <t>SMO/0021
2020-21/4274172</t>
  </si>
  <si>
    <t>30-03-2022
08-10-20</t>
  </si>
  <si>
    <t>500115794282
Trackon Courier</t>
  </si>
  <si>
    <t>Noida</t>
  </si>
  <si>
    <t>281-611/864-8391</t>
  </si>
  <si>
    <t>FUSE TERMINAL BLOCK WITH HOLDER / FUSE HOLDER  281-611
864-8391</t>
  </si>
  <si>
    <t>3RT1034-3KK84-0LA0</t>
  </si>
  <si>
    <t>RELEY 3RT1034-3KK84-0LA0/33RT1926-1BC00</t>
  </si>
  <si>
    <t>SMO/0021
AWH200017137</t>
  </si>
  <si>
    <t>30-03-2022
24-05-2021</t>
  </si>
  <si>
    <t>147988271/31-05-21
GATI KWE</t>
  </si>
  <si>
    <t xml:space="preserve"> ACC19-A-C</t>
  </si>
  <si>
    <t>CABLE CLAMP(ADHESIVE CORD CLIPS) MAKE-PANDUIT. PART NO - ACC19-A-C</t>
  </si>
  <si>
    <t>RACK NO /7A</t>
  </si>
  <si>
    <t>Bin No 07</t>
  </si>
  <si>
    <t>ACC62-A-D</t>
  </si>
  <si>
    <t>CABLE CLAMP(ADHESIVE CORD CLIPS) MAKE-PANDUIT. PART NO - ACC62-A-D</t>
  </si>
  <si>
    <t>3LA0 250-5YW/108W</t>
  </si>
  <si>
    <t>PROGRAM SWITCH 16A,415V, 50HZ 3LA0 250-5YW/108W</t>
  </si>
  <si>
    <t>MODEL  340</t>
  </si>
  <si>
    <t>PRESSURE TRANSMITER MODEL 340 , 030492001</t>
  </si>
  <si>
    <t>15X 6114.05</t>
  </si>
  <si>
    <t>PRESSURE TRANSDUCER 15X 6114.05 EMD P.N. 40052557</t>
  </si>
  <si>
    <t>SMO/0021
AWH000008968</t>
  </si>
  <si>
    <t>30-03-2022
12-06-20</t>
  </si>
  <si>
    <t>40RH1050</t>
  </si>
  <si>
    <t>ROUND HEX STANDOFF INSULATOR 40RH1050</t>
  </si>
  <si>
    <t>RACK NO 07/B</t>
  </si>
  <si>
    <t>Bin No 08</t>
  </si>
  <si>
    <t>A5E03696592</t>
  </si>
  <si>
    <t>6FH9580-3DY60</t>
  </si>
  <si>
    <t>6FH9580-3DY60  \ETHERNET-INTERFACE 6FH95</t>
  </si>
  <si>
    <t>SMO/0021
3600064711</t>
  </si>
  <si>
    <t>30-03-2022
21-05-2021</t>
  </si>
  <si>
    <t>50753471171/ 21-05-21
BLUE DART</t>
  </si>
  <si>
    <t>HARTING ETHERNET SWITCH  20772083003</t>
  </si>
  <si>
    <t>09454521924</t>
  </si>
  <si>
    <t>RAMMLOT CONNECTOR ( USB CONNECTOR)  3 MTR APU 09454521924</t>
  </si>
  <si>
    <t>100082879707664</t>
  </si>
  <si>
    <t>DIODE (WHITE) CH3804/ SKKD162</t>
  </si>
  <si>
    <t>SMO/0021
3600059304</t>
  </si>
  <si>
    <t>30-03-2022
31-12-20</t>
  </si>
  <si>
    <t>09670008576</t>
  </si>
  <si>
    <t>M12 D TYPE MALE CONNECTER PIN AMG 20-24 P N 09670008576</t>
  </si>
  <si>
    <t>09670008476</t>
  </si>
  <si>
    <t>M12 A TYPE FEMALE CONNECTER CRIMP CONTACT PIN PN 09670008476</t>
  </si>
  <si>
    <t>SMO/0021
3600056616</t>
  </si>
  <si>
    <t>30-03-2022
28-09-20</t>
  </si>
  <si>
    <t>50680133825
Blue Dart</t>
  </si>
  <si>
    <t>09330242702</t>
  </si>
  <si>
    <t>HARTING 24 PIN FEMALE INSERT PN 09330242702</t>
  </si>
  <si>
    <t>Rack No 3 B/2</t>
  </si>
  <si>
    <t>Bin No 09</t>
  </si>
  <si>
    <t>C1B41205900041</t>
  </si>
  <si>
    <t>09400240317</t>
  </si>
  <si>
    <t>HARTING HOOD HAN 24HPR-AGG-SV-K   P.N. 09400240317</t>
  </si>
  <si>
    <t xml:space="preserve"> 3RT1017</t>
  </si>
  <si>
    <t>BRACKET FOR RELAY 3RT1017</t>
  </si>
  <si>
    <t>RACK NO 07/F</t>
  </si>
  <si>
    <t>Bin No 10</t>
  </si>
  <si>
    <t>3RT1034</t>
  </si>
  <si>
    <t>BRACKET FOR RELAY 3RT1034</t>
  </si>
  <si>
    <t>Allen bolt  M4 X 30</t>
  </si>
  <si>
    <t>Star Screw M5 X 20</t>
  </si>
  <si>
    <t>249-120</t>
  </si>
  <si>
    <t>WAGO- GROUP MARKER CARRIER 249-120</t>
  </si>
  <si>
    <t>RACK NO 5/C</t>
  </si>
  <si>
    <t>Bin No 11</t>
  </si>
  <si>
    <t>280-941/281-492</t>
  </si>
  <si>
    <t>WAGO COMPONENT TERMINAL BLOCK 280-941/281-492</t>
  </si>
  <si>
    <t>UP/DC/FY22/00042</t>
  </si>
  <si>
    <t>SIEMENS LTD MIBILITY</t>
  </si>
  <si>
    <t>GURGAON</t>
  </si>
  <si>
    <t>MR. Ashish Mishra</t>
  </si>
  <si>
    <t>BLUE DART</t>
  </si>
  <si>
    <t>WAG-9 UPGRADE</t>
  </si>
  <si>
    <t xml:space="preserve">For TKD 9K Loco. </t>
  </si>
  <si>
    <t>UP/DC/FY22/00111</t>
  </si>
  <si>
    <t>280-402</t>
  </si>
  <si>
    <t>WAGO ADJACENT JUMPER 280-402</t>
  </si>
  <si>
    <t>WAGO TB</t>
  </si>
  <si>
    <t>249-116</t>
  </si>
  <si>
    <t>WAGO- SCREWLESS END STOP 249-116</t>
  </si>
  <si>
    <t>SMO/0021
2020-21/4271026</t>
  </si>
  <si>
    <t>30-03-2022
20-06-20</t>
  </si>
  <si>
    <t>103594874/10-06-20
GATIKWE</t>
  </si>
  <si>
    <t>284-325</t>
  </si>
  <si>
    <t>WAGO END AND INTERMEDIATE PLATE 284-325</t>
  </si>
  <si>
    <t>279-316</t>
  </si>
  <si>
    <t>END AND INTERMEDIATE PLATE 279-316</t>
  </si>
  <si>
    <t>SMO/0021
2020-21/4273110</t>
  </si>
  <si>
    <t>30-03-2022
21-08-20</t>
  </si>
  <si>
    <t>117878908/31-08-20
GATIKWE</t>
  </si>
  <si>
    <t>280-316</t>
  </si>
  <si>
    <t>END AND INTERMEDIATE PLATE 280-316</t>
  </si>
  <si>
    <t>280-340</t>
  </si>
  <si>
    <t>END AND INTERMEDIATE PLATE 280-340</t>
  </si>
  <si>
    <t>870-831</t>
  </si>
  <si>
    <t>WAGO- 4 CONDUCTOR THROUGH TREMINAL BLOCK 870-831</t>
  </si>
  <si>
    <t>284-901</t>
  </si>
  <si>
    <t>WAGO- CONDUCTOR THROUGH TERMINAL BLOCK 284-901</t>
  </si>
  <si>
    <t>2002-475</t>
  </si>
  <si>
    <t>WAGO- STAGGERED JUMPER  2002-475</t>
  </si>
  <si>
    <t>279-623 / 281-410</t>
  </si>
  <si>
    <t>WAGO- COMPONENT TERMINAL BLOCK 279-623 / 281-410</t>
  </si>
  <si>
    <t>M12 A TYPE FEMALE CONNECTER  21038122405</t>
  </si>
  <si>
    <t>RACK NO 5/E</t>
  </si>
  <si>
    <t>Bin No 12</t>
  </si>
  <si>
    <t>Delhi Sahabad Warehouse
wago Pvt. Ltd.</t>
  </si>
  <si>
    <t>2002 - 1491/ 281-311 / 60270122</t>
  </si>
  <si>
    <t>WAGO END AND INTERMEDIATE PLATE 2002 - 1491/ 281-311</t>
  </si>
  <si>
    <t>S100730538</t>
  </si>
  <si>
    <t>S100730538 FEM CONN.WITH CAGE CLAMP</t>
  </si>
  <si>
    <t>OMM60 1K 50PPM 1% 0.6W</t>
  </si>
  <si>
    <t>1 KOHM 0.6,MBB02070C1001FC100,OMEGA (1 KOHM 0.6 W Resistor)</t>
  </si>
  <si>
    <t>OMM20011K2W1%100PPM</t>
  </si>
  <si>
    <t>11 KOHM 2W,CPF211,K000FKB14/OMEGA ( 11 KOHM 2 W)</t>
  </si>
  <si>
    <t>SMO/0021
211014035</t>
  </si>
  <si>
    <t>30-03-2022
27-01-22</t>
  </si>
  <si>
    <t>50804269106
BLUE DART</t>
  </si>
  <si>
    <t>MS3474W12-3P-SQSC-00022983</t>
  </si>
  <si>
    <t>AMPHENOL PART NO:- MS3474W12-3P-SQSC-00022983</t>
  </si>
  <si>
    <t>SMO/0021
211014360</t>
  </si>
  <si>
    <t>30-03-2022
14-02-22</t>
  </si>
  <si>
    <t>MS3474W14-5P-SQSC 01268739</t>
  </si>
  <si>
    <t>AMPHENOL PART NO:- MS3474W14-5P-SQSC 01268739</t>
  </si>
  <si>
    <t>5SY5103-7</t>
  </si>
  <si>
    <t>5SY5103-7\CIRCUIT BREAKER UC 10KA 1P C03</t>
  </si>
  <si>
    <t>Delhi Sahabad Warehouse
AXIS SOLUTION PVT. LTD.</t>
  </si>
  <si>
    <t>SMO/0021
100211/2021</t>
  </si>
  <si>
    <t>30-03-2022
10-07-20</t>
  </si>
  <si>
    <t>50687275085/10-07-20
BLUE DART</t>
  </si>
  <si>
    <t>AHMEDABAD</t>
  </si>
  <si>
    <t>SNAP MOUNTING FRAMES KEL-SNAP 16 , 42040</t>
  </si>
  <si>
    <t>54168.200</t>
  </si>
  <si>
    <t xml:space="preserve">CABLE ENRTY FRAME WITH V2A SCREW 54168.200 </t>
  </si>
  <si>
    <t>GROMMETS SMALL SINGLE KT 7 CLAMPING 41207</t>
  </si>
  <si>
    <t>Delhi Sahabad Warehouse
CHETNA ENGINEERING C.</t>
  </si>
  <si>
    <t>SMO/0021
CE/21-22/0317</t>
  </si>
  <si>
    <t>30-03-2022
20-04-2021</t>
  </si>
  <si>
    <t>500136226433/ 
20-04-21 TRACKON</t>
  </si>
  <si>
    <t>CCLW 35*M12</t>
  </si>
  <si>
    <t>LUG - CABLE  LUG 35 SQMM - M12 CCLW 35*M12</t>
  </si>
  <si>
    <t>RACK NO 07/D</t>
  </si>
  <si>
    <t>Bin No 13</t>
  </si>
  <si>
    <t>CM 50 X 8</t>
  </si>
  <si>
    <t>LUG - CABLE LUG 50 SQMM X M8 CM 50 X 8</t>
  </si>
  <si>
    <t>CCRI-7089</t>
  </si>
  <si>
    <t>LUG - RING TYPE INSULATED 4.6 SQMM - M6 CCRI-7089 yellow</t>
  </si>
  <si>
    <t>500136226433 /
 20-04-2021, TRACKON</t>
  </si>
  <si>
    <t>CCRI-7065</t>
  </si>
  <si>
    <t>CABLE LUG CCLW 1.5 SQMM  X M5 RING LUG CCRI 7065 RED</t>
  </si>
  <si>
    <t>500136226433/
20-04-2021 TRACKON</t>
  </si>
  <si>
    <t xml:space="preserve">CCRI-7073 </t>
  </si>
  <si>
    <t>LUG - RING TYPE LUG 2.5 SQMM - M5 CCRI-7073 Blue</t>
  </si>
  <si>
    <t>CCLW 1.5</t>
  </si>
  <si>
    <t>LUG - CABLE  LUG 1.5 SQMM - M6 CCLW 1.5</t>
  </si>
  <si>
    <t>PLUGS FOR MEMBRANES ST7 DIAMETER 7MM 42905</t>
  </si>
  <si>
    <t>GROMMETS SMALL SINGLE KT 5 CLAMPING</t>
  </si>
  <si>
    <t>PLAIN WASHER M6 SS304</t>
  </si>
  <si>
    <t>COUNTER SUNK FLAT HEAD SCREW M5*10 (HARDWARE) FOR DDU</t>
  </si>
  <si>
    <t>UP/DC/FY22/00155</t>
  </si>
  <si>
    <t>BANARAS LOCOMOTIVE WORKS</t>
  </si>
  <si>
    <t>Varanasi</t>
  </si>
  <si>
    <t>By Hand</t>
  </si>
  <si>
    <t>By Hand Mr. Saurabh Mishra</t>
  </si>
  <si>
    <t>short supply of material for BLW</t>
  </si>
  <si>
    <t>Short Supply  material for BLW</t>
  </si>
  <si>
    <t>SPRING WASHER M10</t>
  </si>
  <si>
    <t>PLAIN WASHER 10- STEEL TO IS: 2016</t>
  </si>
  <si>
    <t>HEX BOLT M6 X 25</t>
  </si>
  <si>
    <t>END HEAD M4 X 15</t>
  </si>
  <si>
    <t xml:space="preserve">CAP SCREW SOCKET HEAD WITH BOLT M6 X 20 for ddu </t>
  </si>
  <si>
    <t>HEX BOLT M6 X 16</t>
  </si>
  <si>
    <t>PLAIN WASHER M4</t>
  </si>
  <si>
    <t>ALLEN BOLT M6 X 16</t>
  </si>
  <si>
    <t>SPRING WASHER M6</t>
  </si>
  <si>
    <t>M10060387</t>
  </si>
  <si>
    <t>HEX BOLT M5 X 25</t>
  </si>
  <si>
    <t>SPRING WASHER M4</t>
  </si>
  <si>
    <t>M6 NUT GRADE A70, (HARDWARE)</t>
  </si>
  <si>
    <t>HEX SCREW BOLT M10 X 20</t>
  </si>
  <si>
    <t>HEX BOLT M10 X 30</t>
  </si>
  <si>
    <t>Delhi Sahabad Warehouse
HUMMEL CONNECTOR SYSTEMS PVT. LTD</t>
  </si>
  <si>
    <t>SMO/0021
550/2020-21</t>
  </si>
  <si>
    <t>30-03-2022
01-09-20</t>
  </si>
  <si>
    <t>COIMBATORE</t>
  </si>
  <si>
    <t>CABLE GLAND M32 METAL</t>
  </si>
  <si>
    <t>SMO/0021
CE/21-22/3317</t>
  </si>
  <si>
    <t>30-03-2022
07-10-2022</t>
  </si>
  <si>
    <t>212074748
31-10-21 DELHIVERY</t>
  </si>
  <si>
    <t>CCLW 185</t>
  </si>
  <si>
    <t>CABLE LUG CCLW 185 SQMM  X M12</t>
  </si>
  <si>
    <t>SMO/0021
CE/20-21/1362</t>
  </si>
  <si>
    <t>30-03-2022
19-08-20</t>
  </si>
  <si>
    <t>0059878120/19-08-20
SAFEXPREXX</t>
  </si>
  <si>
    <t>CABLE LUG CCLW 70 SQMM  X M12</t>
  </si>
  <si>
    <t>CABLE LUG CCLW 70 SQMM  X M10</t>
  </si>
  <si>
    <t>CABLE LUG CCLW 185 SQMM  X M12 90" BEND</t>
  </si>
  <si>
    <t>C1B41210060405</t>
  </si>
  <si>
    <t>LOCK NUT M32X1.5 METAL</t>
  </si>
  <si>
    <t>STICKERS ( DOOR INTERFACE 3-7860 )</t>
  </si>
  <si>
    <t>Rack No 4/C1</t>
  </si>
  <si>
    <t>Bin No 14</t>
  </si>
  <si>
    <t>VCU 1 NAME PLATE FOR WAG9 ( 6K)</t>
  </si>
  <si>
    <t>ENDS 7154</t>
  </si>
  <si>
    <t>CRIMPING TERMINAL ENDS 7154</t>
  </si>
  <si>
    <t>Delhi Sahabad Warehouse
Techno Aid Associates</t>
  </si>
  <si>
    <t>SMO/0021
2021-22/2617</t>
  </si>
  <si>
    <t>30-03-2022
07-03-2022</t>
  </si>
  <si>
    <t>4618/17-03-22
Paul Service</t>
  </si>
  <si>
    <t>Aurangabad</t>
  </si>
  <si>
    <t>Sensor Plate (for sensor connection)</t>
  </si>
  <si>
    <t>RACK NO 07/E</t>
  </si>
  <si>
    <t>Q.P.S.W    VOLTAGE SENSOR CARD ( TCC VOLTAGE DC LINK U31)</t>
  </si>
  <si>
    <t>ROTARY SWITCH /  SELECTION SWITCH / SALZER SWITCHES</t>
  </si>
  <si>
    <t xml:space="preserve"> (ECC1)</t>
  </si>
  <si>
    <t xml:space="preserve">SWITCH ROTARY 4 WAY/ ISOLATION SWITCH </t>
  </si>
  <si>
    <t>SMO/0021
3600049421</t>
  </si>
  <si>
    <t>30-03-2022
16-12-19</t>
  </si>
  <si>
    <t>09140060371</t>
  </si>
  <si>
    <t>HARTING -HAN HINGED FRAME PLUS FOR 2 MODULES P.N. 09140060371</t>
  </si>
  <si>
    <t>09140060361</t>
  </si>
  <si>
    <t>VOLTAGE SENSOR CONNECTOR(PLUG)  84300000019120
09140060361</t>
  </si>
  <si>
    <t>SMO/0021
3600048085</t>
  </si>
  <si>
    <t>30-03-2022
29-10-19</t>
  </si>
  <si>
    <t>HARTING -HAN 6E INSERT MALE CRIMP  9330062602</t>
  </si>
  <si>
    <t>1808A1002</t>
  </si>
  <si>
    <t>DDU PLATE DISTANCE BOLT 109618392</t>
  </si>
  <si>
    <t>1808A1006</t>
  </si>
  <si>
    <t>DDU PLATE LOOMING BAR 1808A1006</t>
  </si>
  <si>
    <t xml:space="preserve">Screw for DDU Plate Lumming bar </t>
  </si>
  <si>
    <t>SMO/0021
3600064710</t>
  </si>
  <si>
    <t>50753471171/21-05-22
BLUE DART</t>
  </si>
  <si>
    <t>HARTING - HAN E F CRIMP CONTACT 4.0 MM/12</t>
  </si>
  <si>
    <t>09990000319</t>
  </si>
  <si>
    <t>REMOVAL TOOL HAN E  09990000319</t>
  </si>
  <si>
    <t>RACK NO 5/F</t>
  </si>
  <si>
    <t>Bin No 15</t>
  </si>
  <si>
    <t>UP/DC/FY22/00137</t>
  </si>
  <si>
    <t>MR. SAURABH MISHRA</t>
  </si>
  <si>
    <t>For commissioning</t>
  </si>
  <si>
    <t>SMO/0021
3600070575</t>
  </si>
  <si>
    <t>30-03-2022
12-10-2021</t>
  </si>
  <si>
    <t>09310063101</t>
  </si>
  <si>
    <t>HAN 6 HSB-SMC-F1-CRT 9310063101</t>
  </si>
  <si>
    <t>09990000847</t>
  </si>
  <si>
    <t>MOUNTING TOOL HAN D/E/YELLOCK  09990000847</t>
  </si>
  <si>
    <t>HARTING -HAN 6 B HOOD TOP ENTRY LC 2 PAGS - M20 19300061440</t>
  </si>
  <si>
    <t>Cable</t>
  </si>
  <si>
    <t>CABLE 1 X 1.3MM WHITE</t>
  </si>
  <si>
    <t>SMO/0021
AWH000009450</t>
  </si>
  <si>
    <t>45HH1050 M10</t>
  </si>
  <si>
    <t>POWERMAT DMC RED INSULATOR 45HH1050 M10</t>
  </si>
  <si>
    <t>3RT1965-5XJ42 / 107035724</t>
  </si>
  <si>
    <t>ELECTRONIC COIL FOR CONTACTOR 3RT1965-5XJ42 / 107035724</t>
  </si>
  <si>
    <t>Delhi Sahabad Warehouse
A.J.S. TRADERS</t>
  </si>
  <si>
    <t>SMO/0021
2020-21/030</t>
  </si>
  <si>
    <t>30-03-2022
31-07-20</t>
  </si>
  <si>
    <t>50655555064
BLUE DART</t>
  </si>
  <si>
    <t>1901H1003</t>
  </si>
  <si>
    <t>SPRING WASHER 8 -IS:6735.</t>
  </si>
  <si>
    <t>RACK NO 07/G</t>
  </si>
  <si>
    <t>Bin No 16</t>
  </si>
  <si>
    <t>M10 X 1.5 SS</t>
  </si>
  <si>
    <t xml:space="preserve">Stud M10X1.5X55 , Grade 8.8 </t>
  </si>
  <si>
    <t>1901H1023</t>
  </si>
  <si>
    <t>PLAIN WASHER 8 -STEEL TO IS:2016.</t>
  </si>
  <si>
    <t>1901H1025</t>
  </si>
  <si>
    <t>PLAIN WASHER 20 -STEEL TO IS:2016</t>
  </si>
  <si>
    <t>1901H1022</t>
  </si>
  <si>
    <t>HEX HEAD SCREW M8X20-GRADE8.8TOIS:1364-2</t>
  </si>
  <si>
    <t>1901H1020</t>
  </si>
  <si>
    <t>HEXAGON NUT M10x1.5-GRADE 8 TO IS:1364-3</t>
  </si>
  <si>
    <t>1901H1028</t>
  </si>
  <si>
    <t>SPRING WASHER 24 -IS:6735</t>
  </si>
  <si>
    <t>1901H1024</t>
  </si>
  <si>
    <t>PLAIN WASHER 10 -STEEL TO IS:2016</t>
  </si>
  <si>
    <t>1901H1021</t>
  </si>
  <si>
    <t>SPRING WASHER 10 -IS:6735</t>
  </si>
  <si>
    <t>1901H1026</t>
  </si>
  <si>
    <t>SPRING WASHER 20 -IS:6735.</t>
  </si>
  <si>
    <t>1901H1027</t>
  </si>
  <si>
    <t>SPRING WASHER 24 -IS:6735.</t>
  </si>
  <si>
    <t>Washer-Plain DIN6796-10-FSt</t>
  </si>
  <si>
    <t>HEX HEAD BOLT "APL" SS 304 M10 X 50</t>
  </si>
  <si>
    <t>HEX BOLT APL SS BOLT M10 X 40MM</t>
  </si>
  <si>
    <t>Rack No 3/D1</t>
  </si>
  <si>
    <t>Bin No 17</t>
  </si>
  <si>
    <t>106299398
108214979</t>
  </si>
  <si>
    <t>HEX NUT "APL" SS 304 M10</t>
  </si>
  <si>
    <t>102433418
107186267</t>
  </si>
  <si>
    <t>SPRING WASHER FLAT (LOCK) M-10 SS304</t>
  </si>
  <si>
    <t>Delhi Sahabad Warehouse
GURJAR ENGINEERING WORK</t>
  </si>
  <si>
    <t>SMO/0021
274</t>
  </si>
  <si>
    <t>30-03-2022
06-10-2021</t>
  </si>
  <si>
    <t>MDP_21000103
07-102021 HRL CARGO</t>
  </si>
  <si>
    <t>MADHYA PRADESH</t>
  </si>
  <si>
    <t>1802CP1043</t>
  </si>
  <si>
    <t>Plug for Looming bar</t>
  </si>
  <si>
    <t>Bin No 18</t>
  </si>
  <si>
    <t>SMO/0017</t>
  </si>
  <si>
    <t>09.06.000.6422</t>
  </si>
  <si>
    <t>S100746132 CRIMP CONTACT 09.06.000.6422</t>
  </si>
  <si>
    <t>RACK NO 5/D</t>
  </si>
  <si>
    <t>Bin No 20</t>
  </si>
  <si>
    <t>09000005342</t>
  </si>
  <si>
    <t>HARTING 10MM DUP 09000005342</t>
  </si>
  <si>
    <t>RACK NO 5/G</t>
  </si>
  <si>
    <t>Bin No 21</t>
  </si>
  <si>
    <t>09400009904</t>
  </si>
  <si>
    <t>HARTING Hood 4 Male Insert '09400009904</t>
  </si>
  <si>
    <t>RACK NO 07/C</t>
  </si>
  <si>
    <t>Bin No 22</t>
  </si>
  <si>
    <t>SMO/0017
3600056616</t>
  </si>
  <si>
    <t>28-03-2022
28-09-20</t>
  </si>
  <si>
    <t>09300160581</t>
  </si>
  <si>
    <r>
      <t>HARTING Han 16B-GS-ZV-29 - </t>
    </r>
    <r>
      <rPr>
        <b/>
        <sz val="10"/>
        <rFont val="Arial"/>
        <family val="2"/>
      </rPr>
      <t>09300160581</t>
    </r>
  </si>
  <si>
    <t>SMO/0017
1829</t>
  </si>
  <si>
    <t>28-03-2022
08-02-21</t>
  </si>
  <si>
    <t>SHREE MARUTI COURIER
20110200108932</t>
  </si>
  <si>
    <t>WAG9 ( 6K)</t>
  </si>
  <si>
    <t>SET</t>
  </si>
  <si>
    <t>Rack No 4/G1</t>
  </si>
  <si>
    <t>Bin No 23</t>
  </si>
  <si>
    <t>1901P1086</t>
  </si>
  <si>
    <t>TRAFO ENCLOSURE NAME PLATE 1901P1086</t>
  </si>
  <si>
    <t>Caution Boards on Masts – Enameled</t>
  </si>
  <si>
    <t>Danger labels(Caution) 3M-7860-POLYSTER</t>
  </si>
  <si>
    <t>EARTHING ROUNDED 1''   for Trafo Enclosure STICKER 3M-7860-POLYSTER</t>
  </si>
  <si>
    <t>Door interface plate sticker  3M-7860-POLYSTER, 8X16MM</t>
  </si>
  <si>
    <t>STICKER 3M-7860-POLYSTER, 70X 24 MM</t>
  </si>
  <si>
    <t>Door interface plate  sticker  3M-7860-</t>
  </si>
  <si>
    <t>Door interface plate  sticker 60 Type 3M</t>
  </si>
  <si>
    <t>Parking at Owner Risk Photoluminicent Single Side size 20"*14</t>
  </si>
  <si>
    <t>DEVICE DESIGNATION LABELS  for Hep Cubicle
STICKER 3M-7860-POLYSTER, 20x15mm</t>
  </si>
  <si>
    <t>STICKER 3M-7860-POLYSTER, 20x15m</t>
  </si>
  <si>
    <t>SCREW STAR M4 X 15 V4D 9039</t>
  </si>
  <si>
    <t>PLAIN WASHER M4 SS 304</t>
  </si>
  <si>
    <t>SPRING WASHER M6 SS304</t>
  </si>
  <si>
    <t>PLAIN WASHER M4 V4D 9044</t>
  </si>
  <si>
    <t>HEX NUT 2.5 MM SS304</t>
  </si>
  <si>
    <t>Spring Washer M4 SS304</t>
  </si>
  <si>
    <t>09000005280</t>
  </si>
  <si>
    <t>HARTING Male Insert 24 pin(09000005280)</t>
  </si>
  <si>
    <t>Rack No 3/A2</t>
  </si>
  <si>
    <t>Bin No 30</t>
  </si>
  <si>
    <t>09330242602</t>
  </si>
  <si>
    <t>HARTING HAN 24EE-M-C 09330242602</t>
  </si>
  <si>
    <t>Delhi Sahabad Warehouse
haRTING INDIA LTD.</t>
  </si>
  <si>
    <t>09140240313</t>
  </si>
  <si>
    <t>HARTING HAN24 MOD-RAHMEN F.GEH.UT '09140240313</t>
  </si>
  <si>
    <t>material for blw commissioning against 49x clw</t>
  </si>
  <si>
    <t>09380122601</t>
  </si>
  <si>
    <t>HARTING HAN K4/8-STI-S 09380122601</t>
  </si>
  <si>
    <t>HARITN HAN 3HPR-GG-SV-M20</t>
  </si>
  <si>
    <t>SMO/0017
3600069887</t>
  </si>
  <si>
    <t>28-03-2022
22-09-2021</t>
  </si>
  <si>
    <t>50780314045/22-09-21
BLUE DART</t>
  </si>
  <si>
    <t>09140009950</t>
  </si>
  <si>
    <t>HAN-MODULAR DUMMY MODULE 09140009950 YYH</t>
  </si>
  <si>
    <t>Material for BLW Commissioning against 49x CLW</t>
  </si>
  <si>
    <t>PG48</t>
  </si>
  <si>
    <t>PVC GLAND -PG48</t>
  </si>
  <si>
    <t>RACK NO 5/A</t>
  </si>
  <si>
    <t>Bin No 33</t>
  </si>
  <si>
    <t>LF 2005-S/S P28</t>
  </si>
  <si>
    <t>CURRENT TRANSFORMER LF 2005-S/SP28</t>
  </si>
  <si>
    <t>RACK NO 7/G</t>
  </si>
  <si>
    <t>Bin No 19</t>
  </si>
  <si>
    <t>3653011704</t>
  </si>
  <si>
    <t>VAPOR BUS RELAY 3653011704</t>
  </si>
  <si>
    <t>9AB4143-0WA90</t>
  </si>
  <si>
    <t>MVB 4 CONNECTOR 9AB4143-0WA90</t>
  </si>
  <si>
    <t>LTC 600-SFC/SP14</t>
  </si>
  <si>
    <t>HALL EFFECT CT LEM TYPE:LTC 600-SFC/SP14</t>
  </si>
  <si>
    <t>100A LF 205-S/SP5</t>
  </si>
  <si>
    <t>CURRENT TRANSDUCER 100A LF 205-S/SP5 LEM</t>
  </si>
  <si>
    <t>061B200066</t>
  </si>
  <si>
    <t>PRESSURE CONTROL MBC 5000 1411-1CB04
061B200066 0.2/+10BAR/0.02/+MP 15 BAR</t>
  </si>
  <si>
    <t>POWER SUPPLY 15 V DC / 500 MA</t>
  </si>
  <si>
    <t>1-206062-600</t>
  </si>
  <si>
    <t>CABLE CLAMP KIT PN 1-206062-600 TRACE US265-8916-96</t>
  </si>
  <si>
    <t>SMO/0019</t>
  </si>
  <si>
    <t>OBSERVE POLARITY</t>
  </si>
  <si>
    <t>SCHALT BAU CONNECTOR</t>
  </si>
  <si>
    <t>SCHALTBAU CONNECTOR</t>
  </si>
  <si>
    <t>Bin No 24</t>
  </si>
  <si>
    <t>109350978
109350976</t>
  </si>
  <si>
    <t>84300000019120</t>
  </si>
  <si>
    <t>Rack No 3/A1</t>
  </si>
  <si>
    <t>Bin No 25</t>
  </si>
  <si>
    <t>84300000019121</t>
  </si>
  <si>
    <t>AUTO TRANSFROMER POWER SUPPLY CONNECTOR 84300000019121</t>
  </si>
  <si>
    <t>84300000019122</t>
  </si>
  <si>
    <t>AUTO TRANSFROMER POWER SUPPLY PLUG 84300000019122</t>
  </si>
  <si>
    <t>TP1 D4011 BD</t>
  </si>
  <si>
    <t>CONNECTOR NATURAL 40AMP/22KW,415V
TP1 D4011 BD</t>
  </si>
  <si>
    <t>Bin No 26</t>
  </si>
  <si>
    <t>3VL 9400-3 HN00</t>
  </si>
  <si>
    <t>ACCESSORY FOR CIRCUIT BRACKER 3VL 9400-3 HN00</t>
  </si>
  <si>
    <t>FLANGE COUPLING ( HOTAL LOAD , GASKITE</t>
  </si>
  <si>
    <t>B32360-A4156-1080</t>
  </si>
  <si>
    <t>CAPACITOR EPCOS B32360-A4156-1080</t>
  </si>
  <si>
    <t>RACK NO 5/B</t>
  </si>
  <si>
    <t>Bin No 27</t>
  </si>
  <si>
    <t>103593854</t>
  </si>
  <si>
    <t>DC-DC CONVERTOR POWER SUPPLY +_ 15V , 2A P/S 103593854</t>
  </si>
  <si>
    <t>C195S/72EV-U2</t>
  </si>
  <si>
    <t>SCHALTBAU CONNECTOR 250A C195S/72EV-U2</t>
  </si>
  <si>
    <t>Rack No 3/B1</t>
  </si>
  <si>
    <t>Bin No 28</t>
  </si>
  <si>
    <t>C295 T/X/72EV-U2</t>
  </si>
  <si>
    <t>SCHALT BAU CONNECTOR 120A C295 T/X/72EV-U2</t>
  </si>
  <si>
    <t>3RT1317-1FF40</t>
  </si>
  <si>
    <t>CONTACTOR 3RT1317-1FF-40</t>
  </si>
  <si>
    <t>EMD 8330937</t>
  </si>
  <si>
    <t>GFC CONTACTOR EMD 8330937 (TYPE 35652555-12)</t>
  </si>
  <si>
    <t>9AB4143-2BA10</t>
  </si>
  <si>
    <t>SIBAS KLIP BUS MODUL 9AB4143-2BA10 / EL71238</t>
  </si>
  <si>
    <t>Bin No 29</t>
  </si>
  <si>
    <t xml:space="preserve">15B 2.0 MVA </t>
  </si>
  <si>
    <t>CURRENT WAVEFORM TRANSDUCER 15B 2.0 MVA 3497-3572</t>
  </si>
  <si>
    <t>3VL 9400-2AB00</t>
  </si>
  <si>
    <t>AUXILIARY SWITCH KIT 2HSF VL160X-400  
3VL 9400-2AB00</t>
  </si>
  <si>
    <t>Rack No 3/C1</t>
  </si>
  <si>
    <t>Bin No 31</t>
  </si>
  <si>
    <t>TCC SLOW SPEED CONTACTOR RIGISTER</t>
  </si>
  <si>
    <t>PRG04</t>
  </si>
  <si>
    <t>3VL9400-2AB00</t>
  </si>
  <si>
    <t>FCS CONTACTOR 3VL9400-2AB00</t>
  </si>
  <si>
    <t>3TH4262-0LJ8</t>
  </si>
  <si>
    <t>CONTRACTOR RELAY 3TH4262-0LJ8
DC72V 0.7-1 2SUS</t>
  </si>
  <si>
    <t>Rack No 4/C2</t>
  </si>
  <si>
    <t>Bin No 32</t>
  </si>
  <si>
    <t>1-1494-119535</t>
  </si>
  <si>
    <t>STECKER U/C ST 13P E0 D2  (1-1494-119535)</t>
  </si>
  <si>
    <t>STRAIN RELIEF 1 INCHI</t>
  </si>
  <si>
    <t>STRAIN RELIEF /BACK SHELL 54012-1 , 16-24 PIN CONNECOR</t>
  </si>
  <si>
    <t>8458739</t>
  </si>
  <si>
    <t>EMD BRACKER 34765-5 ( 8458739)</t>
  </si>
  <si>
    <t>Bin No 34</t>
  </si>
  <si>
    <t xml:space="preserve"> 8458726</t>
  </si>
  <si>
    <t>MCB 2 POL 35 AMP 74 VOL (39399-35) EMD 8458726</t>
  </si>
  <si>
    <t>1REC5-28224-1</t>
  </si>
  <si>
    <t>C BRACKER 15 AMP 2 POLE WITH AUX 1REC5-28224-1</t>
  </si>
  <si>
    <t>1 REC 5-26904-1</t>
  </si>
  <si>
    <t>C BRACKER 3 AMP 2 POLE WITH AUX. 1 REC 5-26904-1</t>
  </si>
  <si>
    <t>100727162</t>
  </si>
  <si>
    <t>AM2R-B2B3-LA-07-D-NU07
AM2R-Y54-13, PN 100727162</t>
  </si>
  <si>
    <t>39778-2</t>
  </si>
  <si>
    <t>C BRACKER 30 AMP 2 POLE WITH AUX. 39778-2</t>
  </si>
  <si>
    <t>39400-15</t>
  </si>
  <si>
    <t>C Bracker 15 Amps 2Pole  with Aux 39400-15</t>
  </si>
  <si>
    <t>400723354</t>
  </si>
  <si>
    <t>C BRACKER 90 AMP 3 POLE 33626-1 , 400723354</t>
  </si>
  <si>
    <t>DMU11D</t>
  </si>
  <si>
    <t>AIR FLOW SENSOR 31834  , 16 BAR/ MAX 60 BAR</t>
  </si>
  <si>
    <t>DUMMY PLATE FOR CIRCUIT BRAKER</t>
  </si>
  <si>
    <t>EMD 40060676</t>
  </si>
  <si>
    <t>HEAT SINK TUBE RED EMD 40060676</t>
  </si>
  <si>
    <t>RACK NO 7/A</t>
  </si>
  <si>
    <t>Bin No 35</t>
  </si>
  <si>
    <t>CABLE GLAND DIA 20MM</t>
  </si>
  <si>
    <t>CABLE GLAND PG29 KAD 28.0-24.0MM 09000005097</t>
  </si>
  <si>
    <t>24055 DP2S</t>
  </si>
  <si>
    <t>CABLE GLAND M40X1.5 KAD 25.0-20.0MM 24055 DP2S</t>
  </si>
  <si>
    <t>SMO/0019
3600059304</t>
  </si>
  <si>
    <t>09000005094</t>
  </si>
  <si>
    <t>CABLE GLAND PG29 KAD 18.0-14.0MM FCBL 09000005094</t>
  </si>
  <si>
    <t>CABLE GLAND M40-20-26MM 19000005097</t>
  </si>
  <si>
    <t>CABLE GLAND M25 9000005096</t>
  </si>
  <si>
    <t>206136-1</t>
  </si>
  <si>
    <t>CIRCULAR CONNECTOR 7 PIN 206136-1</t>
  </si>
  <si>
    <t>206613-5</t>
  </si>
  <si>
    <t xml:space="preserve">CIRCULAR CONNECTOR 22 PIN 206613-5     1203 </t>
  </si>
  <si>
    <t>206612-1</t>
  </si>
  <si>
    <t>CIRCULAR CONNECTOR ROUND 22 PIN 206612-1</t>
  </si>
  <si>
    <t>206837-1</t>
  </si>
  <si>
    <t>CIRCULAR CONNECTOR 24 PIN 206837-1</t>
  </si>
  <si>
    <t>206838-1</t>
  </si>
  <si>
    <t>CIRCULAR CONNECTOR 24 PIN 206838-1</t>
  </si>
  <si>
    <t>206037-2</t>
  </si>
  <si>
    <t>CIRCULAR CONNECTOR 3 PIN 206037-2</t>
  </si>
  <si>
    <t>206060-1</t>
  </si>
  <si>
    <t>CIRCULAR CONNECTOR 4 PIN 206060-1</t>
  </si>
  <si>
    <t xml:space="preserve">206708-1    </t>
  </si>
  <si>
    <t>CIRCULAR CONNECTOR 9 PIN 206708-1   1403</t>
  </si>
  <si>
    <t xml:space="preserve">GASKIT GREEN </t>
  </si>
  <si>
    <t xml:space="preserve">A5E00296016 </t>
  </si>
  <si>
    <t>A5E00296016    \DC-DC Converter.(150W) 24V DC /6.3A</t>
  </si>
  <si>
    <t>Bin No 36</t>
  </si>
  <si>
    <t>S101955047</t>
  </si>
  <si>
    <t>S101955047-DC CONVERTER - 15V,7A</t>
  </si>
  <si>
    <t>09060482906</t>
  </si>
  <si>
    <t>09060482906 DIN-Power F48MW-C1-1</t>
  </si>
  <si>
    <t>SIEMENS NAME PLATE BLUE</t>
  </si>
  <si>
    <t>SMO/0019
CE/20-21/1915</t>
  </si>
  <si>
    <t>29-03-2022
20-09-20</t>
  </si>
  <si>
    <t>87409120/21-09-20
SAFEXPRESS</t>
  </si>
  <si>
    <t>CCLW 70 X M10</t>
  </si>
  <si>
    <t>Cable Lugs 70Sq.mm X M10</t>
  </si>
  <si>
    <t>Bin No 37</t>
  </si>
  <si>
    <t>29-03-2022
20-09-22</t>
  </si>
  <si>
    <t>CCLW 185 X M10</t>
  </si>
  <si>
    <t>Cable Lugs 185Sq.mm X M10</t>
  </si>
  <si>
    <t>CCLW 120 X M12</t>
  </si>
  <si>
    <t>Cable Lug 120 sq mm X M12, 45˚Bend angle</t>
  </si>
  <si>
    <t>CCLW 50 X M8</t>
  </si>
  <si>
    <t>Cable Lugs 50Sq.mm X M8</t>
  </si>
  <si>
    <t>CCLW 35 X M8</t>
  </si>
  <si>
    <t>Cable Lugs 35Sq.mm X M8</t>
  </si>
  <si>
    <t>CCRI 7066</t>
  </si>
  <si>
    <t>Ring Type Lug 1.5 sq mm X M6</t>
  </si>
  <si>
    <t>CCRI-7077</t>
  </si>
  <si>
    <t>Ring Type Lug 2.5 sq mm X M8 YELLOW</t>
  </si>
  <si>
    <t>CCLW 10 X 10 DG</t>
  </si>
  <si>
    <t>Cable Lug 10 sq. mm.XM10</t>
  </si>
  <si>
    <t>CABLE LUG CCLW 1.5 SQMM  X M5 RING LUG</t>
  </si>
  <si>
    <t>CCRI-7071</t>
  </si>
  <si>
    <t>Cable Lug CCLW 2.5 SQMM  X M4 Ring Lug</t>
  </si>
  <si>
    <t>CCLW120 X M10</t>
  </si>
  <si>
    <t>Cable Lug CCLW 120 SQMM  X M10</t>
  </si>
  <si>
    <t>Cable Lug CCLW 120 SQMM  X M12</t>
  </si>
  <si>
    <t>9AB4143-0WA71</t>
  </si>
  <si>
    <t xml:space="preserve">9AB4143-0WA71  \3S318 CABLE 3 m &amp; BUTTON MVB </t>
  </si>
  <si>
    <t>Bin No 38</t>
  </si>
  <si>
    <t>6FH9571-3BX88-0GF0</t>
  </si>
  <si>
    <t>Power startup 72V 6FH9571-3AX88-0GF0 MSIC CARD</t>
  </si>
  <si>
    <t>C1B95028111000</t>
  </si>
  <si>
    <t>33461</t>
  </si>
  <si>
    <t>TYCO TERMINAL LUG WITH INSULATTION 33461</t>
  </si>
  <si>
    <t>Bin No 39</t>
  </si>
  <si>
    <t>696424-1</t>
  </si>
  <si>
    <t>TYCO TERMINAL LUG PLUG YELLOW 696424-1</t>
  </si>
  <si>
    <t>66101-4</t>
  </si>
  <si>
    <t>TYCO TERMINAL LUG FEMALE 66101-4</t>
  </si>
  <si>
    <t>640907-1</t>
  </si>
  <si>
    <t>FASTEN LUG YELLOW 640907-1</t>
  </si>
  <si>
    <t>321045</t>
  </si>
  <si>
    <t>RING LUG BLUE SMALL 321045</t>
  </si>
  <si>
    <t>640905-1</t>
  </si>
  <si>
    <t>FASTEN LUG BLUE 640905-1</t>
  </si>
  <si>
    <t>640903-1</t>
  </si>
  <si>
    <t>FASTEN LUG RED 640903-1 1.5 x M4</t>
  </si>
  <si>
    <t>AE-273T 12A4S</t>
  </si>
  <si>
    <t>CONNECTOR AE-273T 12A4S</t>
  </si>
  <si>
    <t>SMO-0014
3600059304</t>
  </si>
  <si>
    <t>25-03-2022
31-12-20</t>
  </si>
  <si>
    <t>09140009915YYH</t>
  </si>
  <si>
    <t>HAN -QUINTAX METAL ADOPTER 09140009915 YYH</t>
  </si>
  <si>
    <t>RACK NO 18/A</t>
  </si>
  <si>
    <t>BOX NO 1/1</t>
  </si>
  <si>
    <t>SMO-0014</t>
  </si>
  <si>
    <t xml:space="preserve">2101P1001 </t>
  </si>
  <si>
    <t>L-SHAP BUS BAR FOR WAG9 6K TCC</t>
  </si>
  <si>
    <t>UP/DC/FY22/00069</t>
  </si>
  <si>
    <t>39400-30</t>
  </si>
  <si>
    <t>Circuit Breaker- 30A,2 Pole (local control) 39400-30</t>
  </si>
  <si>
    <t>RACK NO 18/B</t>
  </si>
  <si>
    <t>BOX NO 2</t>
  </si>
  <si>
    <t>8420000019053</t>
  </si>
  <si>
    <t xml:space="preserve"> Cable Assy. _M12 M to Quintax Female 8420000019053</t>
  </si>
  <si>
    <t>RACK NO 18/C</t>
  </si>
  <si>
    <t>BOX NO 3</t>
  </si>
  <si>
    <t>M12 MTO QUINTAX FE MALE CABLE ASSY L-8.2</t>
  </si>
  <si>
    <t>D SUB MTO QUINTAX CABLE ASSY L- 2.8</t>
  </si>
  <si>
    <t>RACK NO 19/A</t>
  </si>
  <si>
    <t>BOX NO 4</t>
  </si>
  <si>
    <t>8420000019052</t>
  </si>
  <si>
    <t>HARTING HA-VISETHERRAIL CAT-5 PLUS LSZH 4 X AWG22/19  094560001020700 197255 WITH CONNECTOR 8420000019052</t>
  </si>
  <si>
    <t>39497-10</t>
  </si>
  <si>
    <t>Circuit Breaker- 10A,2 Pole  With Aux 39497-10</t>
  </si>
  <si>
    <t>RACK NO 20/B</t>
  </si>
  <si>
    <t>BOX NO 8</t>
  </si>
  <si>
    <t>39194-15</t>
  </si>
  <si>
    <t>Circuit Breaker –15A, 2Pole with Aux contact (39194-15 )</t>
  </si>
  <si>
    <t>39400-40</t>
  </si>
  <si>
    <t>MCB 2 POL 40 AMP DC (39400-40) EMD 40037995</t>
  </si>
  <si>
    <t>DC65 AMP 2 POL3</t>
  </si>
  <si>
    <t>CIRCUIT BRACKER DC65 AMP 2 POL3 WITHOUT AUX.</t>
  </si>
  <si>
    <t>LOCO SIDE WIRE RUNNING FOR DUEL CAB S3 
TCC TO MOTOR 6 SPEED DLW PN 1811271</t>
  </si>
  <si>
    <t>RACK NO 19/B</t>
  </si>
  <si>
    <t>BOX NO 6</t>
  </si>
  <si>
    <t>LOCO SIDE WIRE RUNNING FOR DUEL CAB S3 
TCC TO MOTOR 5 SPEED DLW PN 1811271</t>
  </si>
  <si>
    <t>LOCO SIDE WIRE RUNNING FOR DUEL CAB S3 
TCC TO MOTOR 4 SPEED DLW PN 1811271</t>
  </si>
  <si>
    <t>SMO-0014
0000880/20-21</t>
  </si>
  <si>
    <t>25-03-2022
24-09-20</t>
  </si>
  <si>
    <t>30/15</t>
  </si>
  <si>
    <t>Heat Shrinkable Transperant Tube for 185 SqmmCable</t>
  </si>
  <si>
    <t>RACK NO 20/A</t>
  </si>
  <si>
    <t>BOX NO 5</t>
  </si>
  <si>
    <t>SMO-0014
0000503/20-21</t>
  </si>
  <si>
    <t>25-03-2022
05-08-20</t>
  </si>
  <si>
    <t>18/9</t>
  </si>
  <si>
    <t>Heat Shrinkable Transperant Tube for 70 Sq.mm Cable HST 18MM Clear</t>
  </si>
  <si>
    <t>HQ18/9</t>
  </si>
  <si>
    <t>Heat Shrinkable Sleeve(70Sq.mmCable)dia18mm</t>
  </si>
  <si>
    <t>Heat Shrinkable Sleeve (185 Sq.mmCable)dia 30mm HST 30 Black</t>
  </si>
  <si>
    <t>9920030004</t>
  </si>
  <si>
    <t>FAN PART 990030004 SIZE 8X8X9</t>
  </si>
  <si>
    <t>SMO-0014
301192</t>
  </si>
  <si>
    <t>25-03-2022
14-07-20</t>
  </si>
  <si>
    <t>0059047541/SAFEXPRESS</t>
  </si>
  <si>
    <t>WFF185</t>
  </si>
  <si>
    <t>FEED THROUGH TERMINAL BLOCK 1028600000</t>
  </si>
  <si>
    <t>RACK NO 19/C</t>
  </si>
  <si>
    <t>BOX NO 7</t>
  </si>
  <si>
    <t>SMO-0014
203001</t>
  </si>
  <si>
    <t>25-03-2022
25-11-19</t>
  </si>
  <si>
    <t>WFF70/AH</t>
  </si>
  <si>
    <t>FEED THROUGH TERMINAL BLOCK 1029400000 
WFF 70/AH-B00V,1700A</t>
  </si>
  <si>
    <t>HARTING HAN 6HPR-99-SV-M25 19400060411
39A418R04</t>
  </si>
  <si>
    <t>POWER SUPPLY CABLE FOR RAMMLOT DEVICE</t>
  </si>
  <si>
    <t>UP/DC/FY22/00054</t>
  </si>
  <si>
    <t xml:space="preserve">Spoton </t>
  </si>
  <si>
    <t>DDU PLATE</t>
  </si>
  <si>
    <t>RACK NO 61</t>
  </si>
  <si>
    <t>C BOX NO 188</t>
  </si>
  <si>
    <t>Delhi Sahabad Warehouse
LOTUS WIRELESS TECHNOLOGIES INDIA PVT LTD</t>
  </si>
  <si>
    <t>SMO-0014
20-21/GST/071</t>
  </si>
  <si>
    <t>RIVIGO SERVICE PVT. LTD
1001111681/14-07-20</t>
  </si>
  <si>
    <t>VISAKHAPATNAM</t>
  </si>
  <si>
    <t>REMMLOT DEVICE</t>
  </si>
  <si>
    <t>99372981004</t>
  </si>
  <si>
    <t xml:space="preserve">BINDER STUCK (6U RACK) 99372981004
0.4NM 4A,250V AC/DC </t>
  </si>
  <si>
    <t>RACK NO 20/C</t>
  </si>
  <si>
    <t>BOX NO 9</t>
  </si>
  <si>
    <t>SC01535202</t>
  </si>
  <si>
    <t>PHOENIX CONTACT -M12 CONNECTOR FEMALE FOR ETHERNET
SACC-E-FSD-4CON-M16/0 .5</t>
  </si>
  <si>
    <t>206705-1</t>
  </si>
  <si>
    <t>TYCO- 9 PIN Receptacle (6U RACK) 206705-1</t>
  </si>
  <si>
    <t>Delhi Sahabad Warehouse
PRERANA AGENCIES</t>
  </si>
  <si>
    <t>SMO-0014
204/21-22</t>
  </si>
  <si>
    <t>25-03-2022
08-10-2021</t>
  </si>
  <si>
    <t>498444077/08-10-21
GATI KWE</t>
  </si>
  <si>
    <t>DH-09 2021</t>
  </si>
  <si>
    <t>CABLE GLAND 240 SQMM SM/00022/9</t>
  </si>
  <si>
    <t>RACK NO 14/A</t>
  </si>
  <si>
    <t>BOX NO 10</t>
  </si>
  <si>
    <t>SMO-0014
2020-21/4274172</t>
  </si>
  <si>
    <t>25-03-2022
08-10-20</t>
  </si>
  <si>
    <t>857-402 / 8570402</t>
  </si>
  <si>
    <t>Wago Optocoupler / Isolation Amplifier 857-402 / 8570402</t>
  </si>
  <si>
    <t>RACK NO 14/B</t>
  </si>
  <si>
    <t>BOX NO 11</t>
  </si>
  <si>
    <t>UP/DC/FY22/00135</t>
  </si>
  <si>
    <t>INDIAN RAILWAY</t>
  </si>
  <si>
    <r>
      <t>PLW</t>
    </r>
    <r>
      <rPr>
        <sz val="11"/>
        <rFont val="Calibri"/>
        <family val="2"/>
        <scheme val="minor"/>
      </rPr>
      <t xml:space="preserve"> against Spare of 6000HP Patiala Order</t>
    </r>
  </si>
  <si>
    <t xml:space="preserve">61030000054  </t>
  </si>
  <si>
    <t>Harting Inducom Crimp ferrule 9,5- 10,5mm 61030000054</t>
  </si>
  <si>
    <t>SMO-0014
2020-21/4273110</t>
  </si>
  <si>
    <t>25-03-2022
31-08-20</t>
  </si>
  <si>
    <t>NOIDA</t>
  </si>
  <si>
    <t>280-621</t>
  </si>
  <si>
    <t>Wago- 4 Conductor through treminal block 280-621</t>
  </si>
  <si>
    <t>21038212505</t>
  </si>
  <si>
    <t>Harting Circular connector '21038212505</t>
  </si>
  <si>
    <t>SMO-0014
2020-21/4271026</t>
  </si>
  <si>
    <t>25-03-2022
20-06-20</t>
  </si>
  <si>
    <t>103594874/20-06-20
GATIKWE</t>
  </si>
  <si>
    <t>109612594,</t>
  </si>
  <si>
    <t>281-311</t>
  </si>
  <si>
    <t>Wago End and intermediate plate 281-311</t>
  </si>
  <si>
    <t>Delhi Sahabad Warehouse
WAgo Pvt. Ltd.</t>
  </si>
  <si>
    <t>25-03-2022
21-08-20</t>
  </si>
  <si>
    <t>249-117</t>
  </si>
  <si>
    <t>Wago- Screwless End Stop 249-117</t>
  </si>
  <si>
    <t>281-611 / 60271981</t>
  </si>
  <si>
    <t>Fuse Terminal Block with holder / Fuse Holder 281-611 / 60271981</t>
  </si>
  <si>
    <t>SMO-0014
3600064711</t>
  </si>
  <si>
    <t>25-03-2022
21-05-2021</t>
  </si>
  <si>
    <t>20772083003</t>
  </si>
  <si>
    <t>280-941 / 281-492</t>
  </si>
  <si>
    <t>Wago- Component Terminal Block  280-941 / 281-492</t>
  </si>
  <si>
    <t>Q22/7 BK</t>
  </si>
  <si>
    <t xml:space="preserve">HEAT SINK TUBE 58MM SMO Q22/7 </t>
  </si>
  <si>
    <t>RACK NO 13/C</t>
  </si>
  <si>
    <t>BOX NO 12</t>
  </si>
  <si>
    <t>160428</t>
  </si>
  <si>
    <t>C BRACKER DC/AC 3 POLE WITH AUX 2 AMP 
160428 TELHK 111-REC4-63-20,0-AD-01-V</t>
  </si>
  <si>
    <t>RACK 9/A-1</t>
  </si>
  <si>
    <t>BOX NO 13</t>
  </si>
  <si>
    <t>1REC4-71211-7</t>
  </si>
  <si>
    <t>MCB 2 Pol ,  15 AMP/ CIRCUIT BREAKER With Aux Airpax IALK11-1 1REC4-71211-7</t>
  </si>
  <si>
    <t>IALHK 11-39399-15</t>
  </si>
  <si>
    <t xml:space="preserve">CIRCUIT BREAKER ( 15 amp 2 pol 39399-15) </t>
  </si>
  <si>
    <t xml:space="preserve"> 993363 10004</t>
  </si>
  <si>
    <t>BINDER STUCK 993363 10004 , WAD 43171317643
4 POLE/AWG 24 3.55MM</t>
  </si>
  <si>
    <t>SMO-0014
3600056616</t>
  </si>
  <si>
    <t>25-03-2022
28-09-20</t>
  </si>
  <si>
    <t>M12 Crimp slim design 4 pol D coded m '21038811405</t>
  </si>
  <si>
    <t>RACK 9/C-1</t>
  </si>
  <si>
    <t>BOX NO 16</t>
  </si>
  <si>
    <t>Delhi Sahabad Warehouse
CONTROL TECHNOAIDS ELECTRONICS</t>
  </si>
  <si>
    <t>SMO-0014
2122000735</t>
  </si>
  <si>
    <t>25-03-2022
25-01-22</t>
  </si>
  <si>
    <t>50817522862/BLUE DART</t>
  </si>
  <si>
    <t>TCPV0-20MM</t>
  </si>
  <si>
    <t>EXPANDO TCP-VO 20MM 508100203850000X0M</t>
  </si>
  <si>
    <t>RACK NO 09/B-A</t>
  </si>
  <si>
    <t>BOX NO 14</t>
  </si>
  <si>
    <t>SMO-0014
FE410009</t>
  </si>
  <si>
    <t>25-03-2022
25-02-21</t>
  </si>
  <si>
    <t>T51321032A</t>
  </si>
  <si>
    <t>RIOM T51321 with IEC 61131-3- Stratin kernel</t>
  </si>
  <si>
    <t>RACK NO 09/C-2</t>
  </si>
  <si>
    <t>C. BOX NO 15</t>
  </si>
  <si>
    <t>PBRIO R114</t>
  </si>
  <si>
    <t>PBRIO R114 089 F 97000228  24-120V</t>
  </si>
  <si>
    <t>SMO-0022</t>
  </si>
  <si>
    <t>CAPACITOR</t>
  </si>
  <si>
    <t>CAPACITOR 7.5 MICRO FARAD BLUE 400V BLUE SMALL</t>
  </si>
  <si>
    <t>Rack No 3/C2</t>
  </si>
  <si>
    <t>Bin No 42</t>
  </si>
  <si>
    <t>POWER SUPPLY</t>
  </si>
  <si>
    <t>SWITCHING MOOD POWER SUPPLY DC OUT 12V 1 AMP</t>
  </si>
  <si>
    <t>71211-11</t>
  </si>
  <si>
    <t>CIRCUIT BRECKER /MCB 15 AMP 2 POLE 15V 
IALHK21-1REC4-71211-11</t>
  </si>
  <si>
    <t>COMPUTER CABLE USB/AF LENGTH 1.5MTR</t>
  </si>
  <si>
    <t>Delhi Sahabad Warehouse
LIBRATHERM INSTRUMENT PVT LTD.</t>
  </si>
  <si>
    <t>SMO-0022
LIPL-20-125</t>
  </si>
  <si>
    <t>DTDC/D93585486
10-07-20</t>
  </si>
  <si>
    <t>2K2007-SEN022</t>
  </si>
  <si>
    <t xml:space="preserve">SIMPLEX STICKON 2K2007-SEN022 ,RTD PT-100
2MM X 5MM </t>
  </si>
  <si>
    <t>2K2005022</t>
  </si>
  <si>
    <t>DATALOG-804</t>
  </si>
  <si>
    <t>PROGRAM DISHK</t>
  </si>
  <si>
    <t xml:space="preserve">COMPUTER CABLE </t>
  </si>
  <si>
    <t>SACC-M12</t>
  </si>
  <si>
    <t>PHOENIX CONTACT -GMBH SACC-M12 MS-8Q SH, INSP NO 95413 , 15 43 236</t>
  </si>
  <si>
    <t>Rack No 3/D2</t>
  </si>
  <si>
    <t>Bin No 43</t>
  </si>
  <si>
    <t>66105-4</t>
  </si>
  <si>
    <t>CONNECTOR PIN TYCO</t>
  </si>
  <si>
    <t>COMNM4PSACC</t>
  </si>
  <si>
    <t>DISPLAY X10 CONNECTOR (COMNM4PSACC-MSD4 SH ETRSCO</t>
  </si>
  <si>
    <t>SACC M8MS4 CON M-034</t>
  </si>
  <si>
    <t>DISPLAY X20 M4P SACC M8MS4 CON M-034</t>
  </si>
  <si>
    <t>HEAT SINK 1"</t>
  </si>
  <si>
    <t>BL KEY BUSH FOR PLATE</t>
  </si>
  <si>
    <t>BL KEY HANDLE</t>
  </si>
  <si>
    <t xml:space="preserve">FLANGE COUPLING </t>
  </si>
  <si>
    <t>SMO-0022
3600061279</t>
  </si>
  <si>
    <t>30-03-2022
24-02-21</t>
  </si>
  <si>
    <t>50723255542
BLUE DART 24-02-21</t>
  </si>
  <si>
    <t>Rack No 4/A1</t>
  </si>
  <si>
    <t>Bin No 40</t>
  </si>
  <si>
    <t>3602665L</t>
  </si>
  <si>
    <t>STERAIM REFLFE 3602665L 54123-1</t>
  </si>
  <si>
    <t xml:space="preserve">206708-1 </t>
  </si>
  <si>
    <t>9 PIN CONNECTOR 206708-1  ( G806826L)</t>
  </si>
  <si>
    <t>SMO-0022
3600059304</t>
  </si>
  <si>
    <t>SMO-0022
3600056616</t>
  </si>
  <si>
    <t>61030000054</t>
  </si>
  <si>
    <t>66601-2</t>
  </si>
  <si>
    <t>TYCO 24 POLE CONNECTOR 910909188,  66601-2</t>
  </si>
  <si>
    <t>RV1-5</t>
  </si>
  <si>
    <t>RING LUG RED RV1-5</t>
  </si>
  <si>
    <t>DPCS ECC1 CONTACT PLATE</t>
  </si>
  <si>
    <t>SMO-0022
3600059303</t>
  </si>
  <si>
    <t>09670095601</t>
  </si>
  <si>
    <t>D SUB CRIMP 9-POLE MALE ASSEMBLY 09670095601</t>
  </si>
  <si>
    <t>Amphenol Circular Connector With Pin</t>
  </si>
  <si>
    <t>SMO-0022
201011631</t>
  </si>
  <si>
    <t>A5E48579520</t>
  </si>
  <si>
    <t>Display Blocking Plate  A5E48579520</t>
  </si>
  <si>
    <t>Delhi Sahabad Warehouse
Deuta Initial GmbH</t>
  </si>
  <si>
    <t>PMU22ABB</t>
  </si>
  <si>
    <t>CRASH PROTECTED MEMORY (CRASH WORTHY MEMORY MODULE)
SR NO 180084169 TYPE PMU22ABB</t>
  </si>
  <si>
    <t>RACK NO 09/A-3</t>
  </si>
  <si>
    <t>Box No 17</t>
  </si>
  <si>
    <t>Delhi Sahabad Warehouse
SHIV OM FASTNER</t>
  </si>
  <si>
    <t>SMO-0022
CM4302</t>
  </si>
  <si>
    <t>30-03-2022
24-02-22</t>
  </si>
  <si>
    <t>412503431/GATI KWE</t>
  </si>
  <si>
    <t>M8X25</t>
  </si>
  <si>
    <t xml:space="preserve">Hex Bolt M8X25 </t>
  </si>
  <si>
    <t>Rack No 3/G1</t>
  </si>
  <si>
    <t>Bin No 41</t>
  </si>
  <si>
    <t>M6X16</t>
  </si>
  <si>
    <t>Allen cap M6 X 16 Fixing Bolt for sensor plate
Hexagonal socket head cap screws ISO 4762 – M6x16-8.8 with Zinc Plating</t>
  </si>
  <si>
    <t>SMO-0018</t>
  </si>
  <si>
    <t>19400240513</t>
  </si>
  <si>
    <t>HARITN HOOD 19400240513</t>
  </si>
  <si>
    <t>Rack No 4/D1</t>
  </si>
  <si>
    <t>BIN NO 44</t>
  </si>
  <si>
    <t>9AB4143-2EC23</t>
  </si>
  <si>
    <t>DIGITAL INPUT MODUL (DI) 9AB4143-2EC23</t>
  </si>
  <si>
    <t>Rack No 4/E2</t>
  </si>
  <si>
    <t>BIN NO 45</t>
  </si>
  <si>
    <t>928237-1</t>
  </si>
  <si>
    <t>TIMER 15PIN HOUSING CONNECTOR 928237-1</t>
  </si>
  <si>
    <t>HEXAGON NUT ISO 4032 M2.5</t>
  </si>
  <si>
    <t>CH. HD SCREW A M2.5 SS IS-1366</t>
  </si>
  <si>
    <t>CH. HD SCREW M2.5 X 20 IS 1366</t>
  </si>
  <si>
    <t>FIXNG ELE FOR CON C42334-Z61-C17 6XX3046</t>
  </si>
  <si>
    <t>INSULATING SITASLIV</t>
  </si>
  <si>
    <t>Rack No 3/E1</t>
  </si>
  <si>
    <t>BIN NO 46</t>
  </si>
  <si>
    <t>GASKET</t>
  </si>
  <si>
    <t>RSGU1.13/15W1</t>
  </si>
  <si>
    <t>3TH4244</t>
  </si>
  <si>
    <t>BRACKET FOR RELAY 3TH4244</t>
  </si>
  <si>
    <t>Rack No 4/F1</t>
  </si>
  <si>
    <t>BIN NO 47</t>
  </si>
  <si>
    <t>LT200-S/SP42</t>
  </si>
  <si>
    <t>LEM CURRENT MODULE LT200-S/SP42</t>
  </si>
  <si>
    <t>Rack No 4/A2</t>
  </si>
  <si>
    <t>BIN NO 48</t>
  </si>
  <si>
    <t>LT300-S/SP4</t>
  </si>
  <si>
    <t>LEM CURRENT MODULE LT300-S/SP4</t>
  </si>
  <si>
    <t>3SB14 02-2W23</t>
  </si>
  <si>
    <t>WIDE BAND LEB PILOT LIGHT 42-240V AC 50HZ, 42-220V DC     3SB14 02-2W23</t>
  </si>
  <si>
    <t>31203082547</t>
  </si>
  <si>
    <t>DC FAN (31203082547) OP000513</t>
  </si>
  <si>
    <t>8413371</t>
  </si>
  <si>
    <t>DIODE ( BLACK) 8413371 GNR 1</t>
  </si>
  <si>
    <t>CH3804/ SKKD162 (9556573)</t>
  </si>
  <si>
    <t>DIODE (WHITE) CH3804/ SKKD162 (9556573)</t>
  </si>
  <si>
    <t>3SB5235-6HC20</t>
  </si>
  <si>
    <t>WIDE BAND LEB PILOT LIGHT 42-240V AC 50HZ, 42-220V DC     3SB5235-6HC20</t>
  </si>
  <si>
    <t>3SB5285-6HE01</t>
  </si>
  <si>
    <t>3SB5285-6HL01</t>
  </si>
  <si>
    <t>2279</t>
  </si>
  <si>
    <t>CAPACITOR LSGEI-2279</t>
  </si>
  <si>
    <t>BS5</t>
  </si>
  <si>
    <t>BS5 BLUE SOCTCET</t>
  </si>
  <si>
    <t>T40HFL20S05 1548</t>
  </si>
  <si>
    <t>T40HFL20S05 1543</t>
  </si>
  <si>
    <t>TS 1020 BL 12-15</t>
  </si>
  <si>
    <t>T40HFL20S05 0615</t>
  </si>
  <si>
    <t>11148365</t>
  </si>
  <si>
    <t>TR30-W-Z</t>
  </si>
  <si>
    <t>C61</t>
  </si>
  <si>
    <t>SM0-0024</t>
  </si>
  <si>
    <t>3RT1017</t>
  </si>
  <si>
    <t>Rack No 3/G2</t>
  </si>
  <si>
    <t>BIN NO 49</t>
  </si>
  <si>
    <t>Rack No 3/F1</t>
  </si>
  <si>
    <t>BIN NO 50</t>
  </si>
  <si>
    <t>Rack No 3/E2</t>
  </si>
  <si>
    <t>BIN NO 51</t>
  </si>
  <si>
    <t>DPPRRB</t>
  </si>
  <si>
    <t>RESISTOR DPPRRB/S7 , 0.82/J/2500,12.18 , 18.8275</t>
  </si>
  <si>
    <t>Rack No 4/F2</t>
  </si>
  <si>
    <t>BIN NO 52</t>
  </si>
  <si>
    <t>PHCF 110 300 KJ</t>
  </si>
  <si>
    <t>RESISTOR PHCF 110 300 KJ 195005</t>
  </si>
  <si>
    <t>SM0-0024
AWH200016182</t>
  </si>
  <si>
    <t>31-03-2022
13-04-21</t>
  </si>
  <si>
    <t>172296921/ 13-04-21
GATI KWE</t>
  </si>
  <si>
    <t>4.00MM X 6.00MM</t>
  </si>
  <si>
    <t>RIVETS 4.00MM X 6.00MM   1801</t>
  </si>
  <si>
    <t>19300240272</t>
  </si>
  <si>
    <t>HARTING HAN 24B-ASG-0L332 19300240272</t>
  </si>
  <si>
    <t>Rack No 4/D2</t>
  </si>
  <si>
    <t>BIN NO 53</t>
  </si>
  <si>
    <t>19300240528</t>
  </si>
  <si>
    <t>HARTING HAN 24B-GS-M-40 19300240528</t>
  </si>
  <si>
    <t>09140009760</t>
  </si>
  <si>
    <t>HARTING MOD '09140009760</t>
  </si>
  <si>
    <t>09210643001</t>
  </si>
  <si>
    <t>HARTING HAN-D64M-C '09210643001</t>
  </si>
  <si>
    <t>09210643101</t>
  </si>
  <si>
    <t>HARTING D64F-C 09210643101</t>
  </si>
  <si>
    <t>09140009960</t>
  </si>
  <si>
    <t>HARTING MOD '09140009960</t>
  </si>
  <si>
    <t>100775575</t>
  </si>
  <si>
    <t>RESISTOR ASSEMBLY 100R '100775575 - 40023288</t>
  </si>
  <si>
    <t>Rack No 3/F2</t>
  </si>
  <si>
    <t>BIN NO 54</t>
  </si>
  <si>
    <t>15ROM,110W</t>
  </si>
  <si>
    <t>RESISTOR 15ROM,110W</t>
  </si>
  <si>
    <t>F3GWS500</t>
  </si>
  <si>
    <t>RESISTOR F3 GWS500 220K +- 10%</t>
  </si>
  <si>
    <t>20E-230W</t>
  </si>
  <si>
    <t>RESISTOR 20E-230W , 20KOM 230W</t>
  </si>
  <si>
    <t>1.8KOM-300W</t>
  </si>
  <si>
    <t>RESISTOR 1.8KOM-300W</t>
  </si>
  <si>
    <t>REMG1</t>
  </si>
  <si>
    <t>RESISER REMG1 4.8 OHM 400W</t>
  </si>
  <si>
    <t>REMG2-3S</t>
  </si>
  <si>
    <t>RESISTER REMG2-3S+-5% AT 20` 40079674</t>
  </si>
  <si>
    <t>100775571/8429166</t>
  </si>
  <si>
    <t>RESISTER 3.75OHM 100775571/8429166</t>
  </si>
  <si>
    <t>EMD 40023287</t>
  </si>
  <si>
    <t>RESISTER MRC 200000 OHM EMD 40023287  80W</t>
  </si>
  <si>
    <t>9519538</t>
  </si>
  <si>
    <t>RESISTER ASSY 100 OHM 9519538</t>
  </si>
  <si>
    <t>7422762</t>
  </si>
  <si>
    <t>ITT CANON CIR06LCFGG-18-20S-F80-T29
7422762</t>
  </si>
  <si>
    <t>Rack No 4/B1</t>
  </si>
  <si>
    <t>BIN NO 55</t>
  </si>
  <si>
    <t>7422765</t>
  </si>
  <si>
    <t>ITT CANON CIR06LCFGG-18-20SW-F80-T29
7422765</t>
  </si>
  <si>
    <t>7635837</t>
  </si>
  <si>
    <t>ITT CANON CIR06LCFGG-18-20SW-F80-T29
7635837</t>
  </si>
  <si>
    <t>2594254</t>
  </si>
  <si>
    <t>EPU MFR CANNON  71468 NGM KPSEQ6F12-3P  2594294</t>
  </si>
  <si>
    <t>PV76L8-33S</t>
  </si>
  <si>
    <t>ITT CANNON MFR-71468 PV76L8-33S ( 2506325)</t>
  </si>
  <si>
    <t>7638696</t>
  </si>
  <si>
    <t>ITT CANNON CAPLUCS EC-12 , NAS831-12 , MS3476L8-33S 7638696</t>
  </si>
  <si>
    <t>7203631</t>
  </si>
  <si>
    <t>CAN CA3106E14S-2PF80  7638696</t>
  </si>
  <si>
    <t>M85049/52-1-8N</t>
  </si>
  <si>
    <t>ITT CANNON 4818/M85049/52-1-8N</t>
  </si>
  <si>
    <t>7638609</t>
  </si>
  <si>
    <t>CAN MS3106E10SL-4S 7638609</t>
  </si>
  <si>
    <t>09330009909</t>
  </si>
  <si>
    <t>FUEHRUNGSBUCHSE HAN E/D 09330009909</t>
  </si>
  <si>
    <t>09330009908</t>
  </si>
  <si>
    <t>HAN E/D MM2 AWG 09330009908</t>
  </si>
  <si>
    <t>ALLIED CONNECTOR 16A</t>
  </si>
  <si>
    <t>MS3057-4A</t>
  </si>
  <si>
    <t>ITT CANNON Cable Accessories Cable Clamp Aluminum MS3057-4A</t>
  </si>
  <si>
    <t>07418/M85049/52-1-8N</t>
  </si>
  <si>
    <t>Strain Relief ; DC 07418/M85049/52-1-8N
225-0070-000</t>
  </si>
  <si>
    <t>2 D 38477-3</t>
  </si>
  <si>
    <t>PA4E-8 2  D 38477-3</t>
  </si>
  <si>
    <t>PLUG CRJ-II</t>
  </si>
  <si>
    <t>MS3106A-10SL-4S</t>
  </si>
  <si>
    <t>AMPHENOL 97-3106A-10SL-4S EPV CONNECTOR</t>
  </si>
  <si>
    <t>CA3106E14S-2P-F80</t>
  </si>
  <si>
    <t>CONNECTOR CA3106E14S-2P-F80</t>
  </si>
  <si>
    <t>CONNECTOR 50 POLE SOLDRING TYPE</t>
  </si>
  <si>
    <t>MG65-10SL-3P-A30TB</t>
  </si>
  <si>
    <t>CONNECTOR D12-50250.6 
MG65-10SL-3P-A30TB</t>
  </si>
  <si>
    <t>MU PLUG PIN MALE</t>
  </si>
  <si>
    <t>MU PLUG PIN FEMALE</t>
  </si>
  <si>
    <t>27963-T9</t>
  </si>
  <si>
    <t>ITT CANNON CONNECTOR 27963-T9</t>
  </si>
  <si>
    <t>09330006205</t>
  </si>
  <si>
    <t>HAN E BU-C MM2 AWG18</t>
  </si>
  <si>
    <t>SMO-0023
AWH000007859</t>
  </si>
  <si>
    <t>31-03-2022
06-03-20</t>
  </si>
  <si>
    <t>72394502 / 45HH1060 (M10 )</t>
  </si>
  <si>
    <t>TOO.INS ( Dmc Red Insulator with ms Insert ) 72394502 / 45HH1060 (M10 )
FHH0069 DRDM03</t>
  </si>
  <si>
    <t>RACK NO 09/F1</t>
  </si>
  <si>
    <t>BOX NO 18</t>
  </si>
  <si>
    <t>82394510 / 45HH1050 (M10 )</t>
  </si>
  <si>
    <t>TOO.INS ( Dmc Red Insulator with ms Insert ) 82394510 / 45HH1050 (M10 )
FHH0067 DRDOM02</t>
  </si>
  <si>
    <t>42394524 / 14HH680-M6.07F6.07</t>
  </si>
  <si>
    <t>TOO.INS ( Dmc Red Spacer -14HH680-M6.07F6.07 ) 42394524
FHH0289DRDOM03</t>
  </si>
  <si>
    <t>SMO-0023</t>
  </si>
  <si>
    <t>99148781208</t>
  </si>
  <si>
    <t>Binder Connector 8 POLE /AWG20 TIGHTENING TORQUE 0.2NM 
PN 99148781208</t>
  </si>
  <si>
    <t>RACK NO 9/B-3</t>
  </si>
  <si>
    <t>BOX NO 19</t>
  </si>
  <si>
    <t>HST 25 Black</t>
  </si>
  <si>
    <t>Heat Shrinkable Sleeve  120 sq mm Cable (25MM)</t>
  </si>
  <si>
    <t>RACK NO 67</t>
  </si>
  <si>
    <t>BOX NO 20</t>
  </si>
  <si>
    <t>SMO-0023
0000503/20-21</t>
  </si>
  <si>
    <t>31-03-2022
05-08-20</t>
  </si>
  <si>
    <t>HST 18MM Black</t>
  </si>
  <si>
    <t>SMO-0023
0000880/20-21</t>
  </si>
  <si>
    <t>31-03-2022
24-09-20</t>
  </si>
  <si>
    <t>HST 14MM</t>
  </si>
  <si>
    <t>Heat Shrinkable Tube for 50 Sq.mm Cable DIA 14MM</t>
  </si>
  <si>
    <t>PLT3S-M0</t>
  </si>
  <si>
    <t>Cable Tie 12 inch, Black colour PLT3S-M0 (292X4.8MM)
1 packet-1000 pcs</t>
  </si>
  <si>
    <t>Feerule Sleeve 3.0 mm</t>
  </si>
  <si>
    <t>Feerule Sleeve 3.5 mm (PVC WHITE TUBE 3.5)</t>
  </si>
  <si>
    <t>Feerule Sleeve for 1 sqmm cable   ( DIA 3.2MM)</t>
  </si>
  <si>
    <t>Shrinkin sleeves Black 41.00 X 0.20</t>
  </si>
  <si>
    <t>ROLL</t>
  </si>
  <si>
    <t>Nylon 2M Mesh Tube/Braided Nylon Sleeve for Wire Protection SE75PFR-CR0  1Roll=30.5 mtr"</t>
  </si>
  <si>
    <t>PVC tape non adhesive  ( PVC Tapes 8546 3/4" )</t>
  </si>
  <si>
    <t>Non-Adhesive Black Insulation Tape XLPE Tape Black 20mm</t>
  </si>
  <si>
    <t>Heat Shrinkable Sleeve  120 sq mm Cable HST 25 Black  ( HOS 9mm)</t>
  </si>
  <si>
    <t>Marking Tape 9.0 MM 
9mm Tape Max  1Roll=8 mtr</t>
  </si>
  <si>
    <t>Printing Ink Ribbon LM-370A 1Roll=50 mtr</t>
  </si>
  <si>
    <t>00Z0 DG510658</t>
  </si>
  <si>
    <t>VOLTAGE SENSOR 'SVK 2150  14.5640.500  , 00Z0 DG510658</t>
  </si>
  <si>
    <t>00Z0 DG510619</t>
  </si>
  <si>
    <t>VOLTAGE SENSOR  'SVK 2150  14.5640.500  , 00Z0 DG510619</t>
  </si>
  <si>
    <t>00Z0 DG510720</t>
  </si>
  <si>
    <t>VOLTAGE SENSOR  'SVK 2150  14.5640.500  , 00Z0 DG510720</t>
  </si>
  <si>
    <t>280-907 (280907)</t>
  </si>
  <si>
    <t>WAGO Connector / Wago Terminal plug 280-907 (280907)</t>
  </si>
  <si>
    <t>RACK NO 09/E2</t>
  </si>
  <si>
    <t>BOX NO 21</t>
  </si>
  <si>
    <t>66602-2</t>
  </si>
  <si>
    <t>SOCKET LUG ( 6U RACK) 66602-2</t>
  </si>
  <si>
    <t>Lug Ring type 10.00mm</t>
  </si>
  <si>
    <t>Coupler plug adupter mounting plate</t>
  </si>
  <si>
    <t>C153 K20-S-72EV-G2004</t>
  </si>
  <si>
    <t>SCHALTBAU CONTACTOR C153 K20-S-72EV-G2004  160 amp</t>
  </si>
  <si>
    <t>C152 K20-5-72EV-G2004</t>
  </si>
  <si>
    <t>SCHALTBAU CONTACTOR C152 K20-5-72EV-G2004</t>
  </si>
  <si>
    <t>C156 D30-S-72EV-H3-Q050</t>
  </si>
  <si>
    <t>SCHALTBAU CONTACTOR C156 D30-S-72EV-H3-Q050</t>
  </si>
  <si>
    <t>C152 K20-S-72EV-G2004</t>
  </si>
  <si>
    <t>SCHALTBAU CONTACTOR C152 K20-S-72EV-G2004 160 AMP</t>
  </si>
  <si>
    <t>39381-13</t>
  </si>
  <si>
    <t>C. Breaker –39381-13-10A, 2 Pole (Airpax)</t>
  </si>
  <si>
    <t>RACK NO 09/E1</t>
  </si>
  <si>
    <t>BOX NO 22</t>
  </si>
  <si>
    <t>39398-30</t>
  </si>
  <si>
    <t>Circuit Breaker- 30A,2 Pole 74 VOL (39398-30)</t>
  </si>
  <si>
    <t>34765-13</t>
  </si>
  <si>
    <t>C. BREAKER(34765-13) 10 amp 2 pole (Airpax) With Aux</t>
  </si>
  <si>
    <t>RACK NO 09/F2</t>
  </si>
  <si>
    <t>BOX NO 23</t>
  </si>
  <si>
    <t>ERG02.I.64.60.120</t>
  </si>
  <si>
    <t>DC\DC Regenerator ERG02.I.64.60.120 SYCO</t>
  </si>
  <si>
    <t>SMO-0012</t>
  </si>
  <si>
    <t>C158-S-72EV-G2-0</t>
  </si>
  <si>
    <t>SCHALTBAU CONTACTOR( C158-S-72EV-G2-0     500AMP</t>
  </si>
  <si>
    <t>RACK NO 09/D-1</t>
  </si>
  <si>
    <t>BOX NO 24
1 TO 8</t>
  </si>
  <si>
    <t>LF 1010-S/SP36</t>
  </si>
  <si>
    <t>LEM Sensor  LF 1010-S/SP36</t>
  </si>
  <si>
    <t>RACK NO 11/C2</t>
  </si>
  <si>
    <t>BOX NO 25</t>
  </si>
  <si>
    <t>3SU1400-1AA</t>
  </si>
  <si>
    <t>3SU1400-1AA10-3FA0 \CONTACT MODULE 1NO+1</t>
  </si>
  <si>
    <t>RACK NO 12/C2</t>
  </si>
  <si>
    <t>BOX NO 26</t>
  </si>
  <si>
    <t>3SU1550-0AA10-0AA0</t>
  </si>
  <si>
    <t>3SU1550-0AA10-0AA0 \HOLDER</t>
  </si>
  <si>
    <t>RACK NO 13/A2</t>
  </si>
  <si>
    <t>BOX NO 27</t>
  </si>
  <si>
    <t>SMO-0012
301192</t>
  </si>
  <si>
    <t>24-03-2022
14-07-20</t>
  </si>
  <si>
    <t>WFF 185 1028600000</t>
  </si>
  <si>
    <t>FEED THROUGHT TERMINAL BLOCK WFF 185 1028600000</t>
  </si>
  <si>
    <t>RACK NO 09/C-3</t>
  </si>
  <si>
    <t>BOX NO 28</t>
  </si>
  <si>
    <t>0861104</t>
  </si>
  <si>
    <t>BELT LC 500 DAN 0861104</t>
  </si>
  <si>
    <t>RACK NO 9/A-2</t>
  </si>
  <si>
    <t>BOX NO 29</t>
  </si>
  <si>
    <t>POLYOLEFIN SLEEVE 4.8x2.4x0.5 5069834023</t>
  </si>
  <si>
    <t>S100715581 GASKET FOR DOORS - WDG4 SO-3006772403</t>
  </si>
  <si>
    <t>RACK NO 15/A</t>
  </si>
  <si>
    <t>BOX NO 30</t>
  </si>
  <si>
    <t>SMO-0012
7411RF3800330497</t>
  </si>
  <si>
    <t>24-03-2022
08-07-20</t>
  </si>
  <si>
    <t>6041/30-09-20
Manjeet Transport Service</t>
  </si>
  <si>
    <t>1P A2B00075622</t>
  </si>
  <si>
    <t>SITET R XL KFI 1P A2B00075622 ,SR NO SLBL 5652019</t>
  </si>
  <si>
    <t>RACK NO 15/B</t>
  </si>
  <si>
    <t>BOX NO 141 1-2</t>
  </si>
  <si>
    <t xml:space="preserve"> PMU 22 ABB</t>
  </si>
  <si>
    <t>CRASH WORTHY MEMORY MODULE  PMU22ABB  U-BETR- 5VDC
SR NO 180084164 , 180084167</t>
  </si>
  <si>
    <t>RACK NO 09/D2</t>
  </si>
  <si>
    <t>BOX NO 31</t>
  </si>
  <si>
    <t>UP/DC/FY22/00057</t>
  </si>
  <si>
    <t>Siemens Ltd. - RSLM</t>
  </si>
  <si>
    <t>Gurgaon</t>
  </si>
  <si>
    <t>Mr. Ashok Tripathy</t>
  </si>
  <si>
    <t>Na</t>
  </si>
  <si>
    <t>This is a damage (Faulty) material</t>
  </si>
  <si>
    <t>RES VAR_MO 680V 2.0W SIOV-B80K680 SIE</t>
  </si>
  <si>
    <t>EVENT Recorder Memory   90002000401 Sr. No 2442 , type MRT-919 v3</t>
  </si>
  <si>
    <t xml:space="preserve">CD-R74 MJB </t>
  </si>
  <si>
    <t>RECORDABLE COMPACT DISC CD-R74 MJB , 650MB</t>
  </si>
  <si>
    <t>847 4508 026 USH 6150 , 2155032599</t>
  </si>
  <si>
    <t>16 HI NW 148</t>
  </si>
  <si>
    <t>RTV SILICON 16 HI NW 148</t>
  </si>
  <si>
    <t>MEGA PROFESSIONAL SILICON GUN</t>
  </si>
  <si>
    <t>G170027</t>
  </si>
  <si>
    <t>GIMOTA TOOLS GIW 30L ,14   G170027</t>
  </si>
  <si>
    <t>FF2400</t>
  </si>
  <si>
    <t>FLAT FOLD DISPOSABLE RESPIRATOR FF 2400</t>
  </si>
  <si>
    <t>RACK NO 16</t>
  </si>
  <si>
    <t>BOX NO 32</t>
  </si>
  <si>
    <t>GB114</t>
  </si>
  <si>
    <t>HONEYWELL  SALISBURY GB 114</t>
  </si>
  <si>
    <t>Delhi Sahabad Warehouse
USHA FIRE SAFETY EQUIPMENTS</t>
  </si>
  <si>
    <t>SMO-0012
5006947</t>
  </si>
  <si>
    <t>24-03-2022
14-01-2021</t>
  </si>
  <si>
    <t>EP21</t>
  </si>
  <si>
    <t>EAR MUF CLASSIC EP21</t>
  </si>
  <si>
    <t>HEAT SINK WITH CLAMP ADU</t>
  </si>
  <si>
    <t>RACK NO 9/B-2</t>
  </si>
  <si>
    <t>BOX NO 33</t>
  </si>
  <si>
    <t>BUS BAR FOR CT</t>
  </si>
  <si>
    <t>IALHK11-1REC4-71211-15</t>
  </si>
  <si>
    <t>MCB 2 POL 10 AMP dc With AIALHK11-1REC4-71211-15</t>
  </si>
  <si>
    <t>Delhi Sahabad Warehouse
Radiant - RSCC Specialty Cable Pvt. Ltd.</t>
  </si>
  <si>
    <t>SMO-0012
S-RSCC19-20/1004</t>
  </si>
  <si>
    <t>24-03-2022
07-01-20</t>
  </si>
  <si>
    <t>Associated Road Carriers Ltd
A7000878170/07-01-20</t>
  </si>
  <si>
    <t>Telangana</t>
  </si>
  <si>
    <t>EMD 8466845</t>
  </si>
  <si>
    <t>RSCC SPECIALTY CABLE RADCAB AWG 18 EMD 8466845 EBXL 600V RR-DL - 1C18A-8/19
1CX18AWG, 11366</t>
  </si>
  <si>
    <t>BRACKET FOR CT</t>
  </si>
  <si>
    <t>9513361</t>
  </si>
  <si>
    <t>LT Power and Control Cable 3C X 20 AWG 9513361</t>
  </si>
  <si>
    <t>Rack No 71</t>
  </si>
  <si>
    <t>BOX NO 34/roll</t>
  </si>
  <si>
    <t>FR8</t>
  </si>
  <si>
    <t>SPEAKER VISATON FR 8       6U RACK</t>
  </si>
  <si>
    <t>RACK NO 21</t>
  </si>
  <si>
    <t>BOX NO 35 / 1 TO 6</t>
  </si>
  <si>
    <t>CABLE FOR CURRENT SENSOR 3 WIRE SHIELDID .52MM</t>
  </si>
  <si>
    <t>Cabale Area</t>
  </si>
  <si>
    <t>BOX NO 36/ Roll</t>
  </si>
  <si>
    <t>RR-DL-1C18-17/19</t>
  </si>
  <si>
    <t>RADIANT RSCC SPECIALTY CABLE RR-DL-1C18-17/19 YELLOW 1C X 18AWG 15438</t>
  </si>
  <si>
    <t>BOX NO 37/ Roll</t>
  </si>
  <si>
    <t>Delhi Sahabad Warehouse
EFFICIENT METHODS</t>
  </si>
  <si>
    <t>SMO-0012
EM21-22/3548</t>
  </si>
  <si>
    <t>24-03-2022
07-02-22</t>
  </si>
  <si>
    <t>530866037
SPOTON</t>
  </si>
  <si>
    <t>RACK NO 15/C</t>
  </si>
  <si>
    <t>BOX NO 38/2</t>
  </si>
  <si>
    <t>M12-A Male cable connector, Contacts: 8, 6.0 -8.0 mm 99-1487-812-08</t>
  </si>
  <si>
    <t>BOX NO 38/1</t>
  </si>
  <si>
    <t>8254400.9151.02400</t>
  </si>
  <si>
    <t>Flow wall 8254400.9151.02400</t>
  </si>
  <si>
    <t>264-206 (2640206)</t>
  </si>
  <si>
    <t>Wago TB (Ter strip 4 conductor) 6U RACK 264-206 (2640206) AWG 28-12</t>
  </si>
  <si>
    <t>RACK NO 14/C</t>
  </si>
  <si>
    <t>BOX NO 39</t>
  </si>
  <si>
    <t>SMO-0012
9111029215</t>
  </si>
  <si>
    <t>24-03-2022
28-10-20</t>
  </si>
  <si>
    <t>LION DE 16xDC72V/110V  (DI Module )</t>
  </si>
  <si>
    <t>UP/DC/FY22/00035</t>
  </si>
  <si>
    <t>DLW- DDU SHED MUGAL SARAI</t>
  </si>
  <si>
    <t>DDU under project 6000HP order of CLW 49x.</t>
  </si>
  <si>
    <t>spare to DDU under project 6000HP order of CLW 49x</t>
  </si>
  <si>
    <t>SMO-0012
9111028601</t>
  </si>
  <si>
    <t>24-03-2022
23-09-20</t>
  </si>
  <si>
    <t>Delhi Sahabad Warehouse
Siemens Ltd</t>
  </si>
  <si>
    <t>SMO-0026/
MH1127754652</t>
  </si>
  <si>
    <t>07-04-2022
23-03-2022</t>
  </si>
  <si>
    <t>Maharastra</t>
  </si>
  <si>
    <t>3RV2011-1E10</t>
  </si>
  <si>
    <t>CIRCUIT BREAKER SCREW CO 3RV2011-1E10</t>
  </si>
  <si>
    <t>RACK NO 13/A</t>
  </si>
  <si>
    <t>BOX NO 47</t>
  </si>
  <si>
    <t>SMO-0026
3600077144</t>
  </si>
  <si>
    <t>07-04-2022
28-03-2022</t>
  </si>
  <si>
    <t>19620005092</t>
  </si>
  <si>
    <t>RACK NO 13/B</t>
  </si>
  <si>
    <t>C. BOX NO 49</t>
  </si>
  <si>
    <t>RACK NO 12/B</t>
  </si>
  <si>
    <t>BOX NO 44</t>
  </si>
  <si>
    <t>09140023001</t>
  </si>
  <si>
    <t>HAN-QUINTAX MODULE MALE 09140023001</t>
  </si>
  <si>
    <t>HAN-QUINTAX METAL ADAPTER 09140009915 YYH</t>
  </si>
  <si>
    <t>RACK NO 13 /B</t>
  </si>
  <si>
    <t>C. BOX NO 50</t>
  </si>
  <si>
    <t>RACK NO 17 A &amp; B</t>
  </si>
  <si>
    <t>BOX NO 45/1,2</t>
  </si>
  <si>
    <t>BOX NO 51</t>
  </si>
  <si>
    <t>RACK NO 12/C</t>
  </si>
  <si>
    <t>BOX NO 46</t>
  </si>
  <si>
    <t>RACK NO 17/C</t>
  </si>
  <si>
    <t>C.BOX NO 48</t>
  </si>
  <si>
    <t>M12 SLIM FEMALE CRIMP 4/5 POL A COD 21038212505</t>
  </si>
  <si>
    <t>SMO-0026</t>
  </si>
  <si>
    <t>3RV2011-1JA10</t>
  </si>
  <si>
    <t>3RV2011-1JA10  \CIRCUIT-BREAKER SCREW CO ( MPCV 9000HP)</t>
  </si>
  <si>
    <t>Rack No 11/A</t>
  </si>
  <si>
    <t>Box No 40</t>
  </si>
  <si>
    <t>SMO-0026
MH1027750899</t>
  </si>
  <si>
    <t>07-04-2022
21-09-20</t>
  </si>
  <si>
    <t>101019750/22-09-20
MAHINDRA LOGISTIC</t>
  </si>
  <si>
    <t>3RV2011-1GA10</t>
  </si>
  <si>
    <t>3RV2011-1GA10  \CIRCUIT-BREAKER SCREW CO ( MPCV 6000 HP)</t>
  </si>
  <si>
    <t>RACK NO 11/B</t>
  </si>
  <si>
    <t>Box No 41</t>
  </si>
  <si>
    <t xml:space="preserve">3RV2901-1A </t>
  </si>
  <si>
    <t>3RV2901-1A     \LATERAL AUXILIARY SWITCH</t>
  </si>
  <si>
    <t>RACK NO 12/A</t>
  </si>
  <si>
    <t>Box No 43</t>
  </si>
  <si>
    <t>7210-N</t>
  </si>
  <si>
    <t>Churning fan -part no. 7210N
DIN-55636</t>
  </si>
  <si>
    <t>RACK NO 11/C</t>
  </si>
  <si>
    <t>Box No 42</t>
  </si>
  <si>
    <t>SMO-0025</t>
  </si>
  <si>
    <t xml:space="preserve">ECC5 S2 </t>
  </si>
  <si>
    <t>ECC5 S2 (FOR SIEMENS LOCO CONTROLLER)</t>
  </si>
  <si>
    <t>W. Box 14 To 19</t>
  </si>
  <si>
    <t>SIEMENS LTD</t>
  </si>
  <si>
    <t>MH1227750096</t>
  </si>
  <si>
    <t>622478113 / 18-04-22
TCI FREIGHT</t>
  </si>
  <si>
    <t>111443825 Mobile Connector female assly</t>
  </si>
  <si>
    <t>Row No B-2</t>
  </si>
  <si>
    <t>C. Box No. 128</t>
  </si>
  <si>
    <t>111443828 -Hindged cover assly for coup</t>
  </si>
  <si>
    <t>Row No B-1 &amp; B2</t>
  </si>
  <si>
    <t>W. Box 102 ( 1 To 7)</t>
  </si>
  <si>
    <t>S112129084</t>
  </si>
  <si>
    <t>S112129084 Socket Housing Assembly</t>
  </si>
  <si>
    <t>Row No B-3 To B-7</t>
  </si>
  <si>
    <t>W. Box 101 ( 1 To 21)</t>
  </si>
  <si>
    <t>DL/DC/FY22/00073</t>
  </si>
  <si>
    <t>6044/23-04022
PAUL SERVICE</t>
  </si>
  <si>
    <t>31010AF585</t>
  </si>
  <si>
    <t>Oil Cooling Unit for transformer / 31010AF585</t>
  </si>
  <si>
    <t>Row No E-2</t>
  </si>
  <si>
    <t>W. Box No 1</t>
  </si>
  <si>
    <t>Delhi Sahabad Warehouse
OY LESJOFORS AB</t>
  </si>
  <si>
    <t>DL/DC/FY22/00073
252000340</t>
  </si>
  <si>
    <t>23-04-2022
15-05-20</t>
  </si>
  <si>
    <t>FINLAND</t>
  </si>
  <si>
    <t>Helical Springs FOR WAP7
SECONDARY SPRING</t>
  </si>
  <si>
    <t>Row No D-3 To 6</t>
  </si>
  <si>
    <t>W. Box No 3</t>
  </si>
  <si>
    <t>1902MA1001</t>
  </si>
  <si>
    <t>WAP 7 Panel-HEP Cubicle ( REV-6) 1902MA1001</t>
  </si>
  <si>
    <t>Row No E-1</t>
  </si>
  <si>
    <t>W. Box No 2</t>
  </si>
  <si>
    <t>Helical Springs FOR WAP7
PRIMERY SPRING</t>
  </si>
  <si>
    <t>W. Box No 4</t>
  </si>
  <si>
    <t>Helical Springs FOR WAP7
PRIMERY SPRING MID AXLE OUTER</t>
  </si>
  <si>
    <t>W. Box No 5</t>
  </si>
  <si>
    <t>Helical Springs FOR WAP7
PRIMERY SPRING MID AXLE INNER</t>
  </si>
  <si>
    <t>W. Box No 6</t>
  </si>
  <si>
    <t>Delhi Sahabad Warehouse
Te Connectivity india Ltd</t>
  </si>
  <si>
    <t>DL/DC/FY22/00073,
KA10068833
KA10067781</t>
  </si>
  <si>
    <t>23-04-2022
14-03-22
09-02-22</t>
  </si>
  <si>
    <t>Bangalore</t>
  </si>
  <si>
    <t>3062607559</t>
  </si>
  <si>
    <t>Pulse Wheel FTP 521/120</t>
  </si>
  <si>
    <t>Row No D1 &amp; D2</t>
  </si>
  <si>
    <t>W Box 7 ( 1 To 8)</t>
  </si>
  <si>
    <t>Row No D2</t>
  </si>
  <si>
    <t>W Box 7 ( 1 To 2)</t>
  </si>
  <si>
    <t>Delhi Sahabad Warehouse
EPSILON ENGINEERING PVT LTD</t>
  </si>
  <si>
    <t>DL/DC/FY22/00073
0319</t>
  </si>
  <si>
    <t>23-04-2022
10-08-20</t>
  </si>
  <si>
    <t>GANDHI NAGAR GJ</t>
  </si>
  <si>
    <t>A5E45603646</t>
  </si>
  <si>
    <t>Loco Air Filter for HLC EPS-Filter-01   6600</t>
  </si>
  <si>
    <t>Row No C-5</t>
  </si>
  <si>
    <t>W. Box No 8</t>
  </si>
  <si>
    <t>Delhi Sahabad Warehouse
EmTEX ENGINEERING PVT LTD</t>
  </si>
  <si>
    <t>DL/DC/FY22/00073
AWH000011225</t>
  </si>
  <si>
    <t>23-04-2022
21-09-20</t>
  </si>
  <si>
    <t>1901P1084</t>
  </si>
  <si>
    <t xml:space="preserve">Bus Bar X01  </t>
  </si>
  <si>
    <t>Row No C-4</t>
  </si>
  <si>
    <t>W. Box No 10</t>
  </si>
  <si>
    <t xml:space="preserve"> 1902P1190</t>
  </si>
  <si>
    <t xml:space="preserve">Bus Bar - X11  </t>
  </si>
  <si>
    <t xml:space="preserve"> 1902P1179</t>
  </si>
  <si>
    <t xml:space="preserve">Bus Bar - X13  </t>
  </si>
  <si>
    <t xml:space="preserve"> 1902P1193</t>
  </si>
  <si>
    <t xml:space="preserve">Bus Bar - X14  </t>
  </si>
  <si>
    <t xml:space="preserve"> 1902P1198</t>
  </si>
  <si>
    <t xml:space="preserve">Bus Bar - X15  </t>
  </si>
  <si>
    <t xml:space="preserve"> 1902P1199</t>
  </si>
  <si>
    <t xml:space="preserve">Bus Bar - X16  </t>
  </si>
  <si>
    <t xml:space="preserve"> 1901P1085</t>
  </si>
  <si>
    <t xml:space="preserve">Bus Bar - X02 </t>
  </si>
  <si>
    <t xml:space="preserve"> 1902P1167</t>
  </si>
  <si>
    <t xml:space="preserve">Bus Bar - 01  </t>
  </si>
  <si>
    <t xml:space="preserve"> 1902P1170</t>
  </si>
  <si>
    <t xml:space="preserve">Bus Bar - 04  </t>
  </si>
  <si>
    <t xml:space="preserve"> 1902P1174</t>
  </si>
  <si>
    <t xml:space="preserve">Bus Bar - 07  </t>
  </si>
  <si>
    <t xml:space="preserve"> 1902P1187</t>
  </si>
  <si>
    <t xml:space="preserve">Bus Bar - 08  </t>
  </si>
  <si>
    <t xml:space="preserve"> 1902P1188</t>
  </si>
  <si>
    <t xml:space="preserve">Bus Bar - 09  </t>
  </si>
  <si>
    <t xml:space="preserve"> 1902P1189</t>
  </si>
  <si>
    <t xml:space="preserve">Bus Bar - 10  </t>
  </si>
  <si>
    <t xml:space="preserve"> 1902P1175</t>
  </si>
  <si>
    <t xml:space="preserve">Bus Bar - 06  </t>
  </si>
  <si>
    <t xml:space="preserve"> 1902P1191</t>
  </si>
  <si>
    <t xml:space="preserve">Bus Bar - X12  </t>
  </si>
  <si>
    <t>Delhi Sahabad Warehouse
TE Connectivity solutions GMBH</t>
  </si>
  <si>
    <t>DL/DC/FY22/00073
3620503943</t>
  </si>
  <si>
    <t>23-04-2022
22-09-20</t>
  </si>
  <si>
    <t>SWITZERLAND</t>
  </si>
  <si>
    <t>Row No C-1</t>
  </si>
  <si>
    <t>W. Box No 11</t>
  </si>
  <si>
    <t>6702ED694</t>
  </si>
  <si>
    <t>AC CONTACTOR-2 POLE 6702ED694</t>
  </si>
  <si>
    <t>SS BIN NO 03</t>
  </si>
  <si>
    <t>C BOX NO 12 (1 TO 38)</t>
  </si>
  <si>
    <t>6702ED695</t>
  </si>
  <si>
    <t>AC CONTACTOR-3 POLE 6702ED695</t>
  </si>
  <si>
    <t>SS BIN NO 01</t>
  </si>
  <si>
    <t xml:space="preserve"> C. Box No 13</t>
  </si>
  <si>
    <t>CONNECTION HOSE</t>
  </si>
  <si>
    <t>NW70</t>
  </si>
  <si>
    <t>Flexible Polyamide Conduit NW70</t>
  </si>
  <si>
    <t>Top On Rack No 26</t>
  </si>
  <si>
    <t>Loose 15</t>
  </si>
  <si>
    <t>NW23</t>
  </si>
  <si>
    <t>Flexible Polyamide Conduit NW23</t>
  </si>
  <si>
    <t>Top On Rack No 38</t>
  </si>
  <si>
    <t>Loose 16</t>
  </si>
  <si>
    <t>DL/DC/FY22/00074</t>
  </si>
  <si>
    <t>6045/23-04022
PAUL SERVICE</t>
  </si>
  <si>
    <t>Rubber Hose 4" X 1000mm</t>
  </si>
  <si>
    <t xml:space="preserve"> Loose17</t>
  </si>
  <si>
    <t>CONDUT ASSEMBLY</t>
  </si>
  <si>
    <t>C Box No 18</t>
  </si>
  <si>
    <t>FUNCTION GENRATOR</t>
  </si>
  <si>
    <t>OPTICAL FIBRE CABLE</t>
  </si>
  <si>
    <t>C Box 19/20</t>
  </si>
  <si>
    <t>C1B95041063000</t>
  </si>
  <si>
    <t>VS3A214</t>
  </si>
  <si>
    <t>Filter Vaccum Switches ( EVS Switch) /  VS3A214</t>
  </si>
  <si>
    <t>C Box No 21/2</t>
  </si>
  <si>
    <t xml:space="preserve">3TC5217-0LF4 </t>
  </si>
  <si>
    <t>3TC5217-0LF4   \CONTACTOR SIZE 8 2-POLE</t>
  </si>
  <si>
    <t>C BOX NO 22 (1 TO 20)</t>
  </si>
  <si>
    <t>3TB5217-0LJ8</t>
  </si>
  <si>
    <t>3TB5217-0LJ8   \CONTACTOR SIZE 8 3-POLE</t>
  </si>
  <si>
    <t>SS BIN NO 02</t>
  </si>
  <si>
    <t>C BOX NO 23 (01 TO 17)</t>
  </si>
  <si>
    <t>3TC4817-0LJ8</t>
  </si>
  <si>
    <t>3TC4817-0LJ8   \CONTACTOR SIZE 4 2-POLE</t>
  </si>
  <si>
    <t>C BOX NO 24 ( 1 TO 9)</t>
  </si>
  <si>
    <t>Delhi Sahabad Warehouse
GILBERT &amp;MAXWELL TRANSFORMER PVT LTD</t>
  </si>
  <si>
    <t>DL/DC/FY22/00074
GMN 1718--0839</t>
  </si>
  <si>
    <t>23-04-2022
20-02-2018</t>
  </si>
  <si>
    <t>FTP-CAP. 100VA</t>
  </si>
  <si>
    <t>Supply of Damage VT at Depot Station of Step up transformer
SR NO   CSN 9260 TO CSN 9359</t>
  </si>
  <si>
    <t>RACK NO 10 /D &amp;E</t>
  </si>
  <si>
    <t>C Box No 25 ( 1 To 17)</t>
  </si>
  <si>
    <t>RADOX TRACTION CABLE 3KWG 600V 1G1 GY P No.12551402</t>
  </si>
  <si>
    <t>Roll No 26</t>
  </si>
  <si>
    <t>Delhi Sahabad Warehouse
HUBER+SUHNER AG</t>
  </si>
  <si>
    <t>DL/DC/FY22/00074
1650756241</t>
  </si>
  <si>
    <t>23-04-2022
09-10-20</t>
  </si>
  <si>
    <t>RADOX TRACTION CABLE 3KWG 600V 1G1.5 GNYE P No.12553871</t>
  </si>
  <si>
    <t>Roll No 27</t>
  </si>
  <si>
    <t>DL/DC/FY22/00074
1650845423</t>
  </si>
  <si>
    <t>23-04-2022
18-11-2011</t>
  </si>
  <si>
    <t>Roll No 28</t>
  </si>
  <si>
    <t>A1A641928</t>
  </si>
  <si>
    <t>RADOX TRACTION CABLE 3KWG 600V 1G2.5 GNYE P No.12553873</t>
  </si>
  <si>
    <t>Roll No 29</t>
  </si>
  <si>
    <t>DL/DC/FY22/00074
1650832484</t>
  </si>
  <si>
    <t>23-04-2022
23-09-2021</t>
  </si>
  <si>
    <t>RADOX TRACTION CABLE 3KWG 600V 1 X .5 GY P No.12548125</t>
  </si>
  <si>
    <t>Roll No 30</t>
  </si>
  <si>
    <t>DL/DC/FY22/00074
1650732670</t>
  </si>
  <si>
    <t>23-04-2022
18-06-20</t>
  </si>
  <si>
    <t>RADOX TRACTION CABLE 4KWG-AX1800V 1 X .5M BK 84118052</t>
  </si>
  <si>
    <t>Roll No 31</t>
  </si>
  <si>
    <t>Delhi Sahabad Warehouse
Arya Transformer Pvt Ltd.</t>
  </si>
  <si>
    <t>DL/DC/FY22/00074
00407</t>
  </si>
  <si>
    <t>23-04-2022
31-12-19</t>
  </si>
  <si>
    <t>Vadodara</t>
  </si>
  <si>
    <t>TRANSFORMER WAG-9 415V, 1PH, 50Hz  O/P 110V
Type:- Auto , Rating - 1 KVA</t>
  </si>
  <si>
    <t>Row No A-6</t>
  </si>
  <si>
    <t>W Box No 32</t>
  </si>
  <si>
    <t>RADOX TRACTION CABLE 4KWG-AX1800V 1 X 6M BK 12536696</t>
  </si>
  <si>
    <t>Rack No 75</t>
  </si>
  <si>
    <t>Roll No 33</t>
  </si>
  <si>
    <t>268 06 04 - 2014</t>
  </si>
  <si>
    <t>CABLE 4C X .5 SQMM EBXL 268 06 04 - 2014</t>
  </si>
  <si>
    <t>Rack No 79</t>
  </si>
  <si>
    <t>Roll No 34</t>
  </si>
  <si>
    <t>Roll No 35</t>
  </si>
  <si>
    <t>Delhi Sahabad Warehouse
huBER+SUHNER AG</t>
  </si>
  <si>
    <t>DL/DC/FY22/00074
1650755665</t>
  </si>
  <si>
    <t>23-04-2022
07-10-20</t>
  </si>
  <si>
    <t>Roll No 36</t>
  </si>
  <si>
    <t>CABLE 1C X 0.5 SQMM RED JN1417   3460601</t>
  </si>
  <si>
    <t>Roll No 37</t>
  </si>
  <si>
    <t>12330796</t>
  </si>
  <si>
    <t>CABLE 1 X 6 SQMM DLW 12330796</t>
  </si>
  <si>
    <t>Roll No 38</t>
  </si>
  <si>
    <t>CABLE SLEEVE WHITE 12.7mm</t>
  </si>
  <si>
    <t>Roll No 39</t>
  </si>
  <si>
    <t>DL/DC/FY22/00074
1650678467</t>
  </si>
  <si>
    <t>23-04-2022
24-10-19</t>
  </si>
  <si>
    <t>RADOX TRACTION CABLE BK 4GKW-AX 1800V 1 X 185M</t>
  </si>
  <si>
    <t>Roll No 40</t>
  </si>
  <si>
    <t>RADOX TRACTION CABLE BK 4GKW-AX 1800V 1 X 150M</t>
  </si>
  <si>
    <t>Roll NO 41</t>
  </si>
  <si>
    <t>DL/DC/FY22/00074
1650678468</t>
  </si>
  <si>
    <t>RADOX TRACTION CABLE BK 4GKW-AX 1800V 1 X 35 M</t>
  </si>
  <si>
    <t>Roll No 42</t>
  </si>
  <si>
    <t>RADOX TRACTION CABLE BK 4GKW-AX 1800V 1 X 70 M</t>
  </si>
  <si>
    <t>Roll No 43</t>
  </si>
  <si>
    <t>DL/DC/FY22/00074
1650678466</t>
  </si>
  <si>
    <t>Roll No 44</t>
  </si>
  <si>
    <t>45983010/958177</t>
  </si>
  <si>
    <t>CABLE BL-02 X S (ST) CHXOE 1 X2 XAWG20 DB-N 459830</t>
  </si>
  <si>
    <t>Roll No 45</t>
  </si>
  <si>
    <t>UP/DC/FY22/00066</t>
  </si>
  <si>
    <t>Delhi Sahabad Warehouse
NEXANS DEUTSCHLAND GMBH</t>
  </si>
  <si>
    <t>DL/DC/FY22/00074
40358330</t>
  </si>
  <si>
    <t>23-04-2022
01-02-2021`</t>
  </si>
  <si>
    <t>MVB CABLE BL-02 X S (ST) CHX 2 X 2 X 0.5 MM DBN 459530 DPCS</t>
  </si>
  <si>
    <t>Roll No 46</t>
  </si>
  <si>
    <t>UP/DC/FY22/00063</t>
  </si>
  <si>
    <t>9094885 D</t>
  </si>
  <si>
    <t>RADCAB 91/24 EMD 9094885 D EBXL BLACK</t>
  </si>
  <si>
    <t>Roll No 47</t>
  </si>
  <si>
    <t>RADOX TRACTION CABLE BK 4GKW-AX 1800V 1 X 120M</t>
  </si>
  <si>
    <t>Roll No 48</t>
  </si>
  <si>
    <t>Roll No 49</t>
  </si>
  <si>
    <t>Roll No 50</t>
  </si>
  <si>
    <t>RADOX TRACTION CABLE BK 4GKW-AX 1800V 1 X 50 M</t>
  </si>
  <si>
    <t>Roll No 51</t>
  </si>
  <si>
    <t>DL/DC/FY22/00074
1650678469</t>
  </si>
  <si>
    <t>Roll No 52</t>
  </si>
  <si>
    <t>DL/DC/FY22/00074
1650866252</t>
  </si>
  <si>
    <t>23-04-2022
28-02-2022</t>
  </si>
  <si>
    <t>6045/23-04022
PAUL SERVICE
MANJEET TRANSPORT SERVICE 11363</t>
  </si>
  <si>
    <t>RADOX TRACTION CABLE BK 4GKW-AX 1800V 1 X 1.5 M</t>
  </si>
  <si>
    <t>Roll No 53 ( 1 to 4)</t>
  </si>
  <si>
    <t>by Hand</t>
  </si>
  <si>
    <t>RADOX TRACTION CABLE BK 4GKW-AX 1800V 1 X 2.5 M</t>
  </si>
  <si>
    <t>Roll No 54          ( 1 To 4)</t>
  </si>
  <si>
    <t>Roll No 65</t>
  </si>
  <si>
    <t>10042530/106965044</t>
  </si>
  <si>
    <t>Ethernet Black Cable  2*2*0.25</t>
  </si>
  <si>
    <t>Roll No 66</t>
  </si>
  <si>
    <t>DL/DC/FY22/00074
1650838743</t>
  </si>
  <si>
    <t>23-04-2022
20-102022</t>
  </si>
  <si>
    <t>Roll No 67</t>
  </si>
  <si>
    <t>Roll No 68</t>
  </si>
  <si>
    <t>RADOX TRACTION CABLE BK 4GKW-AX 1800V 1 X 10 M</t>
  </si>
  <si>
    <t>Roll No 69</t>
  </si>
  <si>
    <t>Roll No 70</t>
  </si>
  <si>
    <t>DL/DC/FY22/00074
1650747564</t>
  </si>
  <si>
    <t>23-04-2022
31-08-20</t>
  </si>
  <si>
    <t>Roll No 71</t>
  </si>
  <si>
    <t>Roll No 72</t>
  </si>
  <si>
    <t xml:space="preserve">RADOX TRACTION CABLE 4KWG-AX1800V 1 X 16M BK </t>
  </si>
  <si>
    <t>Roll No73</t>
  </si>
  <si>
    <t>W. Box No 74</t>
  </si>
  <si>
    <t>GGN PLOT NO 37
Sec-18</t>
  </si>
  <si>
    <t>HR/DC/FY22/00008</t>
  </si>
  <si>
    <t>20266/25-04-22
M/S ROSHAN LAL JAIN</t>
  </si>
  <si>
    <t>2-0080-604</t>
  </si>
  <si>
    <t>BHC 03/19 616 2-0080-604 SPHERIBLOC FOR 3 PHASE ELECTRIC LOCOMOTIVE</t>
  </si>
  <si>
    <t>W. Box No 55</t>
  </si>
  <si>
    <t>UP/DC/FY22/00084</t>
  </si>
  <si>
    <t>Warranty failure</t>
  </si>
  <si>
    <t>POWER SUPPLY 220V AC / 110V DC</t>
  </si>
  <si>
    <t>C BOX NO 56</t>
  </si>
  <si>
    <t>UNITRONIC LIYCY 25 X 0.5 CABLE WHITE</t>
  </si>
  <si>
    <t>NATIONAL CABLE 660/1100V</t>
  </si>
  <si>
    <t>MITTAL</t>
  </si>
  <si>
    <t>THERMAX RGS-142</t>
  </si>
  <si>
    <t>M17/6-RG142 MIL-C-17F 12814 THERMAX RGS-142</t>
  </si>
  <si>
    <t>POLYCAB 4C X 4SQMM 2832257 1100V  IS 694</t>
  </si>
  <si>
    <t>KIYOSH 9730 330E +-2% 8W   SAP-8 28157   SUHV 25P</t>
  </si>
  <si>
    <t>LED INDICATOR YELLOW</t>
  </si>
  <si>
    <t>LED INDICATOR RED</t>
  </si>
  <si>
    <t>Tool Box</t>
  </si>
  <si>
    <t>PROFESSIONAL TOOL BOX 126 PCS COMBINATION SET</t>
  </si>
  <si>
    <t xml:space="preserve"> Tool Box 57</t>
  </si>
  <si>
    <t>OHMS 4R,110V</t>
  </si>
  <si>
    <t>RESISTER OHMS 4R , 110V WATTS 3 KW</t>
  </si>
  <si>
    <t>RACK NO 64</t>
  </si>
  <si>
    <t>C Box No 58</t>
  </si>
  <si>
    <t>C BOX NO 59</t>
  </si>
  <si>
    <t xml:space="preserve">A5E4217MORS 1001 </t>
  </si>
  <si>
    <t>WAG9/WAP7 UPGRADE 7MW  A5E4217MORS 1001 VER B 1.2  VCU</t>
  </si>
  <si>
    <t>Row No C-3</t>
  </si>
  <si>
    <t>Pallet No 60</t>
  </si>
  <si>
    <t>TCC VACUM TESTER</t>
  </si>
  <si>
    <t>Row NO-E</t>
  </si>
  <si>
    <t xml:space="preserve"> Loose 61</t>
  </si>
  <si>
    <t>W. Box No 62</t>
  </si>
  <si>
    <t>Delhi Sahabad Warehouse
BAJERIA Industries</t>
  </si>
  <si>
    <t>DL/DC/FY22/00074
501</t>
  </si>
  <si>
    <t>23-04-2022
01-01-21</t>
  </si>
  <si>
    <t>KHAMBHAT GJ</t>
  </si>
  <si>
    <t>3EHP430699R0001</t>
  </si>
  <si>
    <t xml:space="preserve">Cu Braidded Flexible Busbar </t>
  </si>
  <si>
    <t>Row No C/2</t>
  </si>
  <si>
    <t>Pallate No 63</t>
  </si>
  <si>
    <t>3EHP430699R0002</t>
  </si>
  <si>
    <t>3EHP431282R0001</t>
  </si>
  <si>
    <t>Delhi Sahabad Warehouse
SIGNOTRON (INDIA) PVT. LTD</t>
  </si>
  <si>
    <t>DL/DC/FY22/00074
DC/C020/2021-2022</t>
  </si>
  <si>
    <t>23-04-2022
10-09-2021</t>
  </si>
  <si>
    <t>6045/23-04022
PAUL SERVICE
SAFEXPRESS 0071229226</t>
  </si>
  <si>
    <t>108311392</t>
  </si>
  <si>
    <t>A6800041724251</t>
  </si>
  <si>
    <t>BATTERY CHARGER TRANSFORMER A6800041724251
Battery Charger 110 V DC, 110 Amp Signotron</t>
  </si>
  <si>
    <t>W. Box No 64</t>
  </si>
  <si>
    <t>UP/DC/FY22/00129</t>
  </si>
  <si>
    <t xml:space="preserve">TKD against 9k Spare </t>
  </si>
  <si>
    <t>MH1227750110</t>
  </si>
  <si>
    <t>226055178/19-04-22
SPOTON LOGISTIC PVT. LTD.</t>
  </si>
  <si>
    <t>MS Louvers for HLC</t>
  </si>
  <si>
    <t>Row No A-4</t>
  </si>
  <si>
    <t>W Box No 98/2</t>
  </si>
  <si>
    <t>UP/DC/FY22/00053</t>
  </si>
  <si>
    <t>ELECTRIC LOCO SHED LALAGUDA</t>
  </si>
  <si>
    <t>SECUNDERABAD</t>
  </si>
  <si>
    <t>MR. Akash Goyal</t>
  </si>
  <si>
    <t>HLC Project</t>
  </si>
  <si>
    <t>62OP 303002</t>
  </si>
  <si>
    <t>This material free supply to customer for HLC Project</t>
  </si>
  <si>
    <t>DL/DC/FY22/00074
00246</t>
  </si>
  <si>
    <t>Auto transformer 1KVA 1AC, 415V/110V A6Z00043951838</t>
  </si>
  <si>
    <t>Row No B-9</t>
  </si>
  <si>
    <t>W Box No. 9</t>
  </si>
  <si>
    <t>36550201-11</t>
  </si>
  <si>
    <t>CONTACT RATING VOLTS 230AC 36550201-11
SR NO 12G0023</t>
  </si>
  <si>
    <t>C Box No 75</t>
  </si>
  <si>
    <t>BNV 05.110D/0.5</t>
  </si>
  <si>
    <t>MTM POWER BAHN-NETZ VORSCHALT FILLTER 110V AC BNV 05.110D/0.5</t>
  </si>
  <si>
    <t>40010561</t>
  </si>
  <si>
    <t>ELECTROMOTIVE DIESEL 200AMP DC CONTACTOR</t>
  </si>
  <si>
    <t>1PLF2005-S/SP28</t>
  </si>
  <si>
    <t>LEM 1P  LF2005-S/SP28 
SR NO - 712034000957</t>
  </si>
  <si>
    <t>37330540-02</t>
  </si>
  <si>
    <t>VAPOR BUS INTERNATIONAL SR NO - 12F0084 COIL 74 VDC 10AMP 
'37330540-02</t>
  </si>
  <si>
    <t>LTC600-SFC/SP14</t>
  </si>
  <si>
    <t>LEM 1PLTC600-SFC/SP14 SR NO 792600384</t>
  </si>
  <si>
    <t>208063-51002</t>
  </si>
  <si>
    <t>AMP 208063-5  1002</t>
  </si>
  <si>
    <t>LF205-S/SP5 712046</t>
  </si>
  <si>
    <t>LEM CRJU LF205-S/SP5 712046</t>
  </si>
  <si>
    <t>8404148 MI-106      0926</t>
  </si>
  <si>
    <t>9097525 M-108      1140</t>
  </si>
  <si>
    <t>728/1</t>
  </si>
  <si>
    <t>PL16228</t>
  </si>
  <si>
    <t>EUROPRESS PL16228 Max  2800 Bar</t>
  </si>
  <si>
    <t>2640D-03V32</t>
  </si>
  <si>
    <t>PARKER POLYCIEX 2640D-03V32 3009Q036232276</t>
  </si>
  <si>
    <t>ITT CANNON MFR-71468 NGM CIR06LCF-32A-275-F80 T89-20-138  
2712864</t>
  </si>
  <si>
    <t>Shift to Room</t>
  </si>
  <si>
    <t>C Box No 76</t>
  </si>
  <si>
    <t>HEAT SHRINKABLE TUBE 40048383</t>
  </si>
  <si>
    <t>ITT CANNON MFR-71468 NGM CIRO3OAF-24-2P-F80-T29 2630540</t>
  </si>
  <si>
    <t>MG 06-24</t>
  </si>
  <si>
    <t xml:space="preserve">ALLIED CONNECTOR MG 06-24 </t>
  </si>
  <si>
    <t>07418/M85049/49-2-12A</t>
  </si>
  <si>
    <t>2038464-7</t>
  </si>
  <si>
    <t>5SX52207RC</t>
  </si>
  <si>
    <t>DC CIRCUIT BREAKER 5SX52207RC 2-POLE</t>
  </si>
  <si>
    <t>CIR06LCFGG-18-20SW-F80-T29,VEA 7422762</t>
  </si>
  <si>
    <t>CIR06LCFGG-18-20SW-F80-T29,VEA 7635837</t>
  </si>
  <si>
    <t>CIR06LCFGG-18-20SW-F80-T29,VEA 7422765</t>
  </si>
  <si>
    <t>CIR06LCFGG-18-20SW-F80-T29 7635778</t>
  </si>
  <si>
    <t>HAN 3HPR-GG-SW-M20</t>
  </si>
  <si>
    <t>HAN MOD DUMMY</t>
  </si>
  <si>
    <t>HAN E STI-C 1.5MM2 AWG16</t>
  </si>
  <si>
    <t>CIR06CF-10SL-3P-F80-T53-15 7869088</t>
  </si>
  <si>
    <t>HAN 24E-F-C</t>
  </si>
  <si>
    <t xml:space="preserve">5748677   3  </t>
  </si>
  <si>
    <t>TYCO 5748677 3  DC  1336   1 KIT</t>
  </si>
  <si>
    <t>PRESSURE SWITCH 8465021</t>
  </si>
  <si>
    <t>FAHZ5-P3-024</t>
  </si>
  <si>
    <t>SN B40558#D13 D-2014W24, NORIS FAHZ5-P3-024</t>
  </si>
  <si>
    <t>SN B40695#O34 D-2014W24, NORIS FAHZ5-P3-024</t>
  </si>
  <si>
    <t>X4, GWS500=68K +-10%</t>
  </si>
  <si>
    <t>Resister X4, GWS500=68K +-10%</t>
  </si>
  <si>
    <t>ISCOL 6/11 300W 1.8 KE</t>
  </si>
  <si>
    <t>ISCOL 6/11 300W 1.8 KE Resister</t>
  </si>
  <si>
    <t xml:space="preserve"> BM-S-GT46 MACT 1449AT</t>
  </si>
  <si>
    <t>TEMPRACTURE SENSOR BM-S-GT46 MACT 1449AT GCA 3170PM20-18-20P WBC3F 3M 439 FR</t>
  </si>
  <si>
    <t>RADCAB 2 X 20AWG EMD 40019324 TPN 2038443.1 2613 SL#52</t>
  </si>
  <si>
    <t>3VL47311 DC360 AA0</t>
  </si>
  <si>
    <t>MCCB 3 POLE 315A 32X 10120VL401 AAL   3VL47311 DC360 AA0</t>
  </si>
  <si>
    <t>DSD1620 71</t>
  </si>
  <si>
    <t>DSD162071  O1HW-C103F  S1650015806 PMATIG  VEAM I  1644 FRCIR070A18-20P-F80-431 SENSORS</t>
  </si>
  <si>
    <t>2038473-1</t>
  </si>
  <si>
    <t>AFRISO AIRO INDEX TYPE DMU11D ART 31834  DRUCKANSCHLUSS</t>
  </si>
  <si>
    <t>GL2B420-230</t>
  </si>
  <si>
    <t>SINGAL CONDITIONER MODEL G12B420-230 SR NO 1302132 INPUT 230V AC</t>
  </si>
  <si>
    <t>3VA11123E022-0AA0</t>
  </si>
  <si>
    <t>VCONNECTOR INFORMATION WIRE CONNECTOR 3VA1112-3E022-0AA0  3ZW1012-0VA10-2AA0</t>
  </si>
  <si>
    <t>RACK NO 68</t>
  </si>
  <si>
    <t>C Box No 77</t>
  </si>
  <si>
    <t>5SX52107RC</t>
  </si>
  <si>
    <t>DC CIRCUIT BREAKER 5SX52107RC 10A</t>
  </si>
  <si>
    <t>1910-20</t>
  </si>
  <si>
    <t>SERIES 1900 PRESSURE SWITCH FVS  SEP PAINT 14" WL</t>
  </si>
  <si>
    <t>PRESSURE SWITCH 7757</t>
  </si>
  <si>
    <t>AM2R-Y54-6</t>
  </si>
  <si>
    <t>CB AM2R-B3-LA-07-D-NU 2 POLE AM2R-Y54-6</t>
  </si>
  <si>
    <t>AM3R-A39A 38A 38-LC-07D-A07 3POLE</t>
  </si>
  <si>
    <t>GLASS FUSE 3.15A 250V 5X20 MEDIUM ACTING</t>
  </si>
  <si>
    <t>DRILL 5.0</t>
  </si>
  <si>
    <t>DRILL 3.3</t>
  </si>
  <si>
    <t>DRILL 2.5</t>
  </si>
  <si>
    <t>DRILL 1,1/8 (U) NC HSS STB H09 2410A</t>
  </si>
  <si>
    <t>RAD CAB 2X 20AWG EMD 40019324</t>
  </si>
  <si>
    <t>Roll No 78</t>
  </si>
  <si>
    <t>HAND TOOLS</t>
  </si>
  <si>
    <t xml:space="preserve"> C. Box No 79</t>
  </si>
  <si>
    <t>1-1802P1037-DOOR RR3</t>
  </si>
  <si>
    <t>Loose 97</t>
  </si>
  <si>
    <t>DL/DC/FY22/00087
1650678467</t>
  </si>
  <si>
    <t>29-04-2022
24-10-19</t>
  </si>
  <si>
    <t>21712/14-12-19
Vishal Haryana Roadways</t>
  </si>
  <si>
    <t>Cable Area</t>
  </si>
  <si>
    <t>Roll No 99</t>
  </si>
  <si>
    <t>DL/DC/FY22/00087</t>
  </si>
  <si>
    <t xml:space="preserve">RADOX TRACTION CABLE BK 4GKW-AX 1800V 1 X 70 M </t>
  </si>
  <si>
    <t>Roll No 100</t>
  </si>
  <si>
    <t>DL/DC/FY22/00087
1650732670</t>
  </si>
  <si>
    <t>29-04-2022
18-06-20</t>
  </si>
  <si>
    <t>6865/MANJEET TRANPORT
08-09-20</t>
  </si>
  <si>
    <t>Roll No 101</t>
  </si>
  <si>
    <t>Roll No 102</t>
  </si>
  <si>
    <t>Roll No 103</t>
  </si>
  <si>
    <t>DL/DC/FY22/00087
1650780959</t>
  </si>
  <si>
    <t>29-04-2022
12-02-21</t>
  </si>
  <si>
    <t>8834/MANJEET TRANSPORT
08-04-21</t>
  </si>
  <si>
    <t xml:space="preserve">Ethernet Cable RAILCAT CAT 5e 4 X 22AWG XMS RADOX TRACTION CABLE </t>
  </si>
  <si>
    <t>Roll No 104</t>
  </si>
  <si>
    <t>Roll No 105</t>
  </si>
  <si>
    <t>A5E00293713</t>
  </si>
  <si>
    <t>CABLE 3 CORE 20AWG GORE-TYPE GSC01-4488</t>
  </si>
  <si>
    <t>Rack No 83</t>
  </si>
  <si>
    <t>Roll No 106</t>
  </si>
  <si>
    <t>RADCAB 91/24 EMD 9094885 D EBXL BLACK ( 18C APU CABLE)</t>
  </si>
  <si>
    <t>Roll No 107</t>
  </si>
  <si>
    <t>Roll No 80</t>
  </si>
  <si>
    <t>Roll No 81</t>
  </si>
  <si>
    <t>Roll No 82</t>
  </si>
  <si>
    <t>Roll No 83</t>
  </si>
  <si>
    <t>Roll No 84</t>
  </si>
  <si>
    <t>Roll No 85</t>
  </si>
  <si>
    <t>Roll No 86</t>
  </si>
  <si>
    <t>W. Box No 87</t>
  </si>
  <si>
    <t>Delhi Sahabad Warehouse
Telarc SRL</t>
  </si>
  <si>
    <t>DL/DC/FY22/0089
V4-010107/2019</t>
  </si>
  <si>
    <t>29-04-2022
31-10-19</t>
  </si>
  <si>
    <t>5419/29-11-19
Mamjeet Transport Servoce</t>
  </si>
  <si>
    <t>Italy</t>
  </si>
  <si>
    <t>157-58345674</t>
  </si>
  <si>
    <t>CONTACTOR 3P 900V 700A 110V DC Z00194A
DC 201932524982</t>
  </si>
  <si>
    <t>Row No D-1</t>
  </si>
  <si>
    <t>W. Box No 88/1 &amp; 2</t>
  </si>
  <si>
    <t>29-04-2022
23-09-2021</t>
  </si>
  <si>
    <t>10276
18-10-2022MANJEET TRANSPORT</t>
  </si>
  <si>
    <t>Roll No 89</t>
  </si>
  <si>
    <t>Delhi Sahabad Warehouse
Vishay components India Pvt. Ltd.</t>
  </si>
  <si>
    <t>DL/DC/FY22/00087
0960009228</t>
  </si>
  <si>
    <t>29-04-2022
21-09-20</t>
  </si>
  <si>
    <t>524169756
Spoton Logistic Pvt. Ltd.</t>
  </si>
  <si>
    <t>Pune</t>
  </si>
  <si>
    <t>5182-78083-01</t>
  </si>
  <si>
    <t>Hotel Load Filter Capacitor for Electric Locomotive WAP7 Upgrade  750V / 50Hz / 0.6mF "
Spec No - A6Z00044012347 Rev-A
"Vishay Part No- ACMKP 1.061/600 µf"</t>
  </si>
  <si>
    <t>Row No A-1,2 &amp;3</t>
  </si>
  <si>
    <t>W. Box No 90 ( 1 To 3)</t>
  </si>
  <si>
    <t>DL/DC/FY22/0089</t>
  </si>
  <si>
    <t>NBG:A5E00491368 \SIBAC BB CBD-2600H CROW BAR MODULE</t>
  </si>
  <si>
    <t>Row No A3 &amp; A4</t>
  </si>
  <si>
    <t>W. Box No 91/92</t>
  </si>
  <si>
    <t>Row No C-5 &amp; 6</t>
  </si>
  <si>
    <t>W. Box 93/2</t>
  </si>
  <si>
    <t>DL/DC/FY22/0089
00246</t>
  </si>
  <si>
    <t>29-04-2022
23-11-20</t>
  </si>
  <si>
    <t>Associated Road Carriers Ltd
A7000833281/23-11-20</t>
  </si>
  <si>
    <t>Autotransformer 1AC 1kVA For Electrical Locomotives WAG9(H), WAP7 Upgrade - A6Z00043951838”</t>
  </si>
  <si>
    <t>Row No -E</t>
  </si>
  <si>
    <t>W Box No 94/2</t>
  </si>
  <si>
    <t>PVC GENERIC PRINT TUBE 4.5MM</t>
  </si>
  <si>
    <t>RACK NO 59</t>
  </si>
  <si>
    <t>C Box No 95/1 &amp; 2</t>
  </si>
  <si>
    <t>CAB-ETH-M12-M12-5M</t>
  </si>
  <si>
    <t>COMMUNICATION CABLE CAB-ETH-M12-M12-5M</t>
  </si>
  <si>
    <t>UP/DC/FY22/00087</t>
  </si>
  <si>
    <t>Cable for Commissioning to electric Loco shed</t>
  </si>
  <si>
    <t>UP/DC/FY22/00110</t>
  </si>
  <si>
    <t>PARGANAS(N) WB</t>
  </si>
  <si>
    <t>This cable to be used for commissioning purpose</t>
  </si>
  <si>
    <t>NYLON SHEET ROUND DIA 276MM X 15MM</t>
  </si>
  <si>
    <t>MOUNTING PLATE</t>
  </si>
  <si>
    <t>MH/DCV/FY19/144030:1/2</t>
  </si>
  <si>
    <t>OIL Cooling Unit RADIATOR FOR CONVERTER MH/DCV/FY19/144030:1/2</t>
  </si>
  <si>
    <t>W. Box No 96</t>
  </si>
  <si>
    <t>MH/DC/FY22/01757</t>
  </si>
  <si>
    <t>BL 02 X S (ST) CHXOE 1 X2 X AWG20  C BAHUBUSLEITUNG HALOGEN
BK-011,RAL 9005  45983010  DB-N 459830</t>
  </si>
  <si>
    <t>Roll No 108</t>
  </si>
  <si>
    <t>BL 02 X 5 (ST) CHXOE 1 X2 X AWG20  C BAHUBUSLEITUNG HALOGEN
BK-011,RAL 9005  45983010  DB-N 459830</t>
  </si>
  <si>
    <t>Roll No 109</t>
  </si>
  <si>
    <t>MVB CABLE BL-02 X S (ST) CHX 2 X 2 X 0.5 MM DBN 459530</t>
  </si>
  <si>
    <t>Roll No 110</t>
  </si>
  <si>
    <t>Roll No 111</t>
  </si>
  <si>
    <t>Roll No 112</t>
  </si>
  <si>
    <t>Item1 WAG9-6K-EN3-TES-01</t>
  </si>
  <si>
    <t>Braided Busbars Item1 WAG9-6K-EN3-TES-01</t>
  </si>
  <si>
    <t>Rack No 87 &amp; 88</t>
  </si>
  <si>
    <t xml:space="preserve"> C Box No 113/7</t>
  </si>
  <si>
    <t xml:space="preserve"> Item3 WAG9-6K-EN3-TES-01</t>
  </si>
  <si>
    <t>Braided Busbars Item3 WAG9-6K-EN3-TES-01</t>
  </si>
  <si>
    <t>C Box No 114/2</t>
  </si>
  <si>
    <t>Item2 WAG9-6K-EN3-TES-01</t>
  </si>
  <si>
    <t>Braided Busbars Item2 WAG9-6K-EN3-TES-01</t>
  </si>
  <si>
    <t>C Box No 115/6</t>
  </si>
  <si>
    <t>RACK NO 65</t>
  </si>
  <si>
    <t>C Box No 116</t>
  </si>
  <si>
    <t>09140023001YYH</t>
  </si>
  <si>
    <t>HAN QUINTAX MODULE MALE</t>
  </si>
  <si>
    <t>09140009950 YYH</t>
  </si>
  <si>
    <t>HAN-MODULAR DUMMY MODULE 09140009950</t>
  </si>
  <si>
    <t>RACK NO 63</t>
  </si>
  <si>
    <t>C Box 117</t>
  </si>
  <si>
    <t>21038812425</t>
  </si>
  <si>
    <t>M-12-FPT-CRIMP-UP- DCOD-F</t>
  </si>
  <si>
    <t>09670003576</t>
  </si>
  <si>
    <t>D-Sub, MA AWG 18-22 crimp cont</t>
  </si>
  <si>
    <t>09330062702</t>
  </si>
  <si>
    <t>HAN 6 E-F-C 45A177R02 , 09330062702</t>
  </si>
  <si>
    <t>RACK NO 69</t>
  </si>
  <si>
    <t>C. Box 118</t>
  </si>
  <si>
    <t>UP/DC/FY22/00154</t>
  </si>
  <si>
    <t>09330006223</t>
  </si>
  <si>
    <t>HAN E BU-C (AU) 2.5 SQMM '09330006223</t>
  </si>
  <si>
    <t>HAN 6E MV/B-GG-M25 (HT)</t>
  </si>
  <si>
    <t>C. Box 119</t>
  </si>
  <si>
    <t>REMLOT ANTEENA GPS</t>
  </si>
  <si>
    <t>Row No A-3</t>
  </si>
  <si>
    <t>W. Box No 120</t>
  </si>
  <si>
    <t>REDIO FREQUENCY CABLE RF BLACK GPRS &amp; GPS ) 3 MTR</t>
  </si>
  <si>
    <t>MKT BRACKET FOR ANTEENA GPS</t>
  </si>
  <si>
    <t>POWER SUPPLY CABLE FOR RAMMLOT DEVICE WHITE 3MTR</t>
  </si>
  <si>
    <t>DL/DC/FY22/0089
20-21/GST/071</t>
  </si>
  <si>
    <t>29-04-2022
14-07-20</t>
  </si>
  <si>
    <t>REMLOT DEVICE</t>
  </si>
  <si>
    <t>Chittaranjan WB</t>
  </si>
  <si>
    <t>WB/DC/FY22/00005</t>
  </si>
  <si>
    <t>WAP-7 Locomotive</t>
  </si>
  <si>
    <t>Fabricated Bogie Frame Complete for WAG-9HC Locomotive / Fabricated Bogie Frame Complete for WAP-7 Locomotive</t>
  </si>
  <si>
    <t>Out side of Warehouse</t>
  </si>
  <si>
    <t>Loose 121</t>
  </si>
  <si>
    <t>TRANSFORMER OIL</t>
  </si>
  <si>
    <t>LTR</t>
  </si>
  <si>
    <t>Dispached</t>
  </si>
  <si>
    <t>Techno Aid Associates</t>
  </si>
  <si>
    <t>077/2022-23</t>
  </si>
  <si>
    <t>22042200001663
02-05-22</t>
  </si>
  <si>
    <t>CLW/ES/3/SK-2/0153_REV_4</t>
  </si>
  <si>
    <t>SENSOR PLATE SS 3MM 114 X 114MM</t>
  </si>
  <si>
    <t>RS Components &amp; Control India Ltd</t>
  </si>
  <si>
    <t>PSI-2223-02925</t>
  </si>
  <si>
    <t>B702069631
27-04-22</t>
  </si>
  <si>
    <t>Noida (UP)</t>
  </si>
  <si>
    <t>02343 15MXP</t>
  </si>
  <si>
    <t>Fuse for terminal board little fuse 02343 15MXP  3.15 Amp (Medium Acting 5X20mm Fuse 250V 3.15A</t>
  </si>
  <si>
    <t>Mogi Lab ( India) Pvt. Ltd.</t>
  </si>
  <si>
    <t>27212300001346</t>
  </si>
  <si>
    <t>D22209135
25-APR-22</t>
  </si>
  <si>
    <t>Delhi</t>
  </si>
  <si>
    <t>Laptop</t>
  </si>
  <si>
    <t>Laptop HP 240 G8 Intel Core i3 11th Gen Processor/8GB Ram , 512 GB SSD</t>
  </si>
  <si>
    <t>Office</t>
  </si>
  <si>
    <t>C Box 123</t>
  </si>
  <si>
    <t xml:space="preserve">For commissioning </t>
  </si>
  <si>
    <t>Laptop Sr. No. 1N12080G1S</t>
  </si>
  <si>
    <t>UP/DC/FY22/00081</t>
  </si>
  <si>
    <t>Mr. Dinesh Das</t>
  </si>
  <si>
    <t>Laptop Sr. No. 1N12080FVT</t>
  </si>
  <si>
    <t>UP/DC/FY22/00083</t>
  </si>
  <si>
    <t>N. Parthasarathy (ICF)</t>
  </si>
  <si>
    <t>Chennai</t>
  </si>
  <si>
    <t>for office work</t>
  </si>
  <si>
    <t>Laptop Sr. No.</t>
  </si>
  <si>
    <t>WAGO 280</t>
  </si>
  <si>
    <t>IEC 60947-7-1   800V 2.5MM2 20A</t>
  </si>
  <si>
    <t>Row No B-8</t>
  </si>
  <si>
    <t>C Box 122</t>
  </si>
  <si>
    <t>PVC Tapes 8546 3/4"</t>
  </si>
  <si>
    <t>HST 14MM Black</t>
  </si>
  <si>
    <t>Heat Shrinkable Tube for 50 Sq.mm Cable HST 14MM Black Make- Woer</t>
  </si>
  <si>
    <t>HST 12MM Black</t>
  </si>
  <si>
    <t>Heat Shrinkable Tube for 35 Sq.mm Cable HST 12MM Black Make- Woer</t>
  </si>
  <si>
    <t>Heat Shrinkable Tube for 70 Sq.mm Cable HST 18MM Black</t>
  </si>
  <si>
    <t>HST 8MM Black</t>
  </si>
  <si>
    <t>Heat Shrinkable Tube for 16 Sq.mm Cable</t>
  </si>
  <si>
    <t>Q18/9</t>
  </si>
  <si>
    <t>Heat Shrinkable Tube for 70 Sq.mm Cable HST 18MM CLEAR</t>
  </si>
  <si>
    <t>Q 14/9</t>
  </si>
  <si>
    <t>Heat Shrinkable Tube for 50 Sq.mm Cable HST 14MM CLEAR</t>
  </si>
  <si>
    <t>DTREH-LR0</t>
  </si>
  <si>
    <t>Cable Tie Strap for Filter Capacitors DTREH-LR0</t>
  </si>
  <si>
    <t>A5E 44628080</t>
  </si>
  <si>
    <t>CABLE PENETRODION</t>
  </si>
  <si>
    <t>WHITE CABLE</t>
  </si>
  <si>
    <t>XLPE Tape Black 20mm</t>
  </si>
  <si>
    <t>SACS50-T100</t>
  </si>
  <si>
    <t>Power Control Cable Spacer SACS50-T100</t>
  </si>
  <si>
    <t>GEE99F-A-C</t>
  </si>
  <si>
    <t>Grommet 2.0mm sheet GEE99F-A-C (1.6-2.5MM PANEL THICKNESS ) NATURAL</t>
  </si>
  <si>
    <t>DTHEH-Q0</t>
  </si>
  <si>
    <t>Cable Tie Headsfor Filter Capacitors DTHEH-Q0</t>
  </si>
  <si>
    <t>857-402</t>
  </si>
  <si>
    <t>SCREW 9-10MM/0.39 IN 0.08-2.5 MM AWG 28-14</t>
  </si>
  <si>
    <t>RUBBER SHEET</t>
  </si>
  <si>
    <t>RUBBER SHEET 2.5MM   ( 1000MM X 1500MM)</t>
  </si>
  <si>
    <t>Shree Engineering Work</t>
  </si>
  <si>
    <t>GST/0036</t>
  </si>
  <si>
    <t>50824551341
02/05/22
Blue Dart</t>
  </si>
  <si>
    <t>Oil feeling system for 6k HP</t>
  </si>
  <si>
    <t>Rack No 8</t>
  </si>
  <si>
    <t>W Box 124/ (1 To10)</t>
  </si>
  <si>
    <t>UP/DC/FY22/00080</t>
  </si>
  <si>
    <t>UP/DC/FY22/00156</t>
  </si>
  <si>
    <t>Northern Railway Tughalakabad</t>
  </si>
  <si>
    <t>MH1227750447</t>
  </si>
  <si>
    <t>TCI Express
13/05/22</t>
  </si>
  <si>
    <t>SA5E35609722</t>
  </si>
  <si>
    <t>SA5E35609722 Line choke 0.8mH 780 Amp</t>
  </si>
  <si>
    <t>Row No_E</t>
  </si>
  <si>
    <t>W Box 125 ( 1 To 10)</t>
  </si>
  <si>
    <t>Siemens Ltd. Nasik Work</t>
  </si>
  <si>
    <t>MH/DC/FY22/02485</t>
  </si>
  <si>
    <t>224779229
Spoton</t>
  </si>
  <si>
    <t>A5E49966102</t>
  </si>
  <si>
    <t>A5E49966102A, Rev02</t>
  </si>
  <si>
    <t>Cu bushing flag busbar 2 A5E49966102A, Rev02 85381010</t>
  </si>
  <si>
    <t>Row No _E</t>
  </si>
  <si>
    <t>W. BOX  127</t>
  </si>
  <si>
    <t>ROW NO B/10</t>
  </si>
  <si>
    <t>W.BOX NO 183</t>
  </si>
  <si>
    <t>HARTING India Pvt Ltd</t>
  </si>
  <si>
    <t>3600078594</t>
  </si>
  <si>
    <t>50810965590
Blue Dart</t>
  </si>
  <si>
    <t>C. Box 126/2-2</t>
  </si>
  <si>
    <t>PFT Slim design female D-coded</t>
  </si>
  <si>
    <t>C. Box 126/1-2</t>
  </si>
  <si>
    <t>D-Sub, MA AWG 20-24 crimp cont</t>
  </si>
  <si>
    <t>3600078595</t>
  </si>
  <si>
    <t>09150006121</t>
  </si>
  <si>
    <t>R 15-STI-C-1,5 QMM (AU)</t>
  </si>
  <si>
    <t>09150006221</t>
  </si>
  <si>
    <t>Han D F Crimp Contact Au AWG 16</t>
  </si>
  <si>
    <t>Paul service</t>
  </si>
  <si>
    <t>Bracket for DDU plate</t>
  </si>
  <si>
    <t>1808P1020</t>
  </si>
  <si>
    <t>VCU1 Name Plate for wag9 (6K)</t>
  </si>
  <si>
    <t>109626007 / As per IS:1365</t>
  </si>
  <si>
    <t>Counter Sunk Flat Head Screw M4*16 (Hardware) for DDU</t>
  </si>
  <si>
    <t>GROMMETS Rubber plug White 10MM X 22MM (Soft)</t>
  </si>
  <si>
    <t>GROMMETS Rubber plug White 10MM X 22MM (Hard)</t>
  </si>
  <si>
    <t>CCRI-7080</t>
  </si>
  <si>
    <t>Cable Lug CCLW 2.5 SQMM  X M10 Ring Lug Blue</t>
  </si>
  <si>
    <t>BIN NO 37</t>
  </si>
  <si>
    <t>Efficient Methods</t>
  </si>
  <si>
    <t>EM22-23/456</t>
  </si>
  <si>
    <t>50824544035/16-05-22
Blue Dart</t>
  </si>
  <si>
    <t>Rack No 51</t>
  </si>
  <si>
    <t>Bin No 129/4</t>
  </si>
  <si>
    <t>Span Hi-Tech Pvt. Ltd.</t>
  </si>
  <si>
    <t>58056885585/16-05-22
Blue Dart</t>
  </si>
  <si>
    <t>DDU Plate Bracket</t>
  </si>
  <si>
    <t>Rack No 52</t>
  </si>
  <si>
    <t>C. Box No 129/1</t>
  </si>
  <si>
    <t>DDU PLATE DISTANCE BOLT</t>
  </si>
  <si>
    <t>DDU PLATE LOOMING BAR</t>
  </si>
  <si>
    <t>COUNTER SUNK FLAT HEAD SCREW IS: 1365- M4</t>
  </si>
  <si>
    <t>C. Box No 129/3</t>
  </si>
  <si>
    <t>COUNTER SUNK FLAT HEAD SCREW IS: 1365- M5</t>
  </si>
  <si>
    <t>COUNTER SUNK FLAT HEAD SCREW M6 X 20 GRADE A-7</t>
  </si>
  <si>
    <t>HEX NUT M6 IS :1364-3 Grade A-70</t>
  </si>
  <si>
    <t>50810965741/13-05-22
Blue Dart</t>
  </si>
  <si>
    <t>C. Box No 129/2</t>
  </si>
  <si>
    <t>09990000305</t>
  </si>
  <si>
    <r>
      <t>Removal tool Han C 1,5-6 mm</t>
    </r>
    <r>
      <rPr>
        <sz val="8"/>
        <rFont val="Calibri"/>
        <family val="2"/>
        <scheme val="minor"/>
      </rPr>
      <t>2</t>
    </r>
  </si>
  <si>
    <t>50824544024/17-05-22
Blue Dart</t>
  </si>
  <si>
    <t>C Box No 131 ( 1 To 11)</t>
  </si>
  <si>
    <t>DDU Plate Distance Bolt</t>
  </si>
  <si>
    <t>DDU Plate</t>
  </si>
  <si>
    <t>DDU Plate Lumming Bar</t>
  </si>
  <si>
    <t>Counter Sunk Flat Head Screw M-4</t>
  </si>
  <si>
    <t>Counter Sunk Flat Head Screw M-5</t>
  </si>
  <si>
    <t>Socket Head Cap Screw M-6 X 20</t>
  </si>
  <si>
    <t>Spray paint can 400 ML</t>
  </si>
  <si>
    <t>C Box No 130</t>
  </si>
  <si>
    <t>HAN 6E INSERT FEMALE CRIMP</t>
  </si>
  <si>
    <t>Rack No 47</t>
  </si>
  <si>
    <t>C. Box No 140</t>
  </si>
  <si>
    <t>HAN EF CRIMP CONTACT AU 2.5MM / 14AWG</t>
  </si>
  <si>
    <t>C. Box No 141</t>
  </si>
  <si>
    <t>D-SUB CRIMP 9-POLE FEMALE ASSEMBLY</t>
  </si>
  <si>
    <t>C.Box No 140</t>
  </si>
  <si>
    <t>INDUCOM 9P 1T-ENTERY HEXSCREW 4-40</t>
  </si>
  <si>
    <t>Rack No 48</t>
  </si>
  <si>
    <t>C. Box No 137,138,139</t>
  </si>
  <si>
    <t>D-SUB CRIMP 9-POLE MALE ASSEMBLY</t>
  </si>
  <si>
    <t>HAN 4 QUINTAX STIFT, 3-9.5MM</t>
  </si>
  <si>
    <t>C. Box No 139</t>
  </si>
  <si>
    <t>HAN B HOOD SIDE ENTERY HC CENTRAL LEVER P</t>
  </si>
  <si>
    <t>C. Box No 142</t>
  </si>
  <si>
    <t>HINGED FRAME 24B FOR 6 MODELES</t>
  </si>
  <si>
    <t>Rack No 54</t>
  </si>
  <si>
    <t>C. Box No 133</t>
  </si>
  <si>
    <t>M12 Crimp slim design 4 pol D coded m '21038811406</t>
  </si>
  <si>
    <t>Rack No 54 &amp; 53</t>
  </si>
  <si>
    <t>C. Box No 132,135,136</t>
  </si>
  <si>
    <t>Rack NO 48</t>
  </si>
  <si>
    <t>Material for 9k</t>
  </si>
  <si>
    <t>D- SUB CRIMP 9-POLE FEMALE ASSEMBLY</t>
  </si>
  <si>
    <t>Rack No 54 &amp; 47</t>
  </si>
  <si>
    <t>C. Box No 134 &amp; 141</t>
  </si>
  <si>
    <t>Han E F Crimp Contact Au 2.5 mm / 14AWG</t>
  </si>
  <si>
    <t>09140063141</t>
  </si>
  <si>
    <t>Han E Protected module, crimp female</t>
  </si>
  <si>
    <t>Han E F Crimp Contact Ag 1.5 mm²/ 16 AWG</t>
  </si>
  <si>
    <t>74123000014502</t>
  </si>
  <si>
    <t>C Box No. 143 ( 1 &amp; 2)</t>
  </si>
  <si>
    <t>MH1227750515</t>
  </si>
  <si>
    <t>W Box No 144 ( 1 To 5)</t>
  </si>
  <si>
    <t>50817187831/26-05-22
Blue Dart</t>
  </si>
  <si>
    <t>09990000110</t>
  </si>
  <si>
    <t>HAN HAND CRIMP TOOL 09990000110</t>
  </si>
  <si>
    <t>Rack No 49</t>
  </si>
  <si>
    <t>C Box No 145</t>
  </si>
  <si>
    <t>Rack No 50</t>
  </si>
  <si>
    <t>C. Box No 149</t>
  </si>
  <si>
    <t>HAN 6EMC/B-THE-M25 (HT)</t>
  </si>
  <si>
    <t>C. Box 152</t>
  </si>
  <si>
    <t>HAN CGM-M M25 X 1,5 D.9-16MM/13-18</t>
  </si>
  <si>
    <t>C Box No 150</t>
  </si>
  <si>
    <t>HAN B HOOD SIDE ENTERY HC 2 PEGS M25</t>
  </si>
  <si>
    <t>C Box No 147</t>
  </si>
  <si>
    <t>09160552001</t>
  </si>
  <si>
    <t>HAN 55 DDD M-C</t>
  </si>
  <si>
    <t>C. Box No. 151</t>
  </si>
  <si>
    <t>09160552101</t>
  </si>
  <si>
    <t>HAN 55DDD F-C</t>
  </si>
  <si>
    <t>C Box No 148</t>
  </si>
  <si>
    <t>09150006223</t>
  </si>
  <si>
    <t>HAN D F Crimp Contact Au AWG 20</t>
  </si>
  <si>
    <t>C. Box No. 150</t>
  </si>
  <si>
    <t>09990000001</t>
  </si>
  <si>
    <t>FOUR-INDENT CRIMPING TOOL</t>
  </si>
  <si>
    <t>C Box No 146</t>
  </si>
  <si>
    <t>EM22-23/638</t>
  </si>
  <si>
    <t>51421593801/30-05-22
Blue Dart</t>
  </si>
  <si>
    <t>A5E49965045</t>
  </si>
  <si>
    <t>CU BUSHING FLAG BUSBAR 1</t>
  </si>
  <si>
    <t>Rack No 44</t>
  </si>
  <si>
    <t>C Box No 153</t>
  </si>
  <si>
    <t>UP/DC/FY22/00136</t>
  </si>
  <si>
    <t>SSE STORES , WCR</t>
  </si>
  <si>
    <t>PPS INTERNATIONAL</t>
  </si>
  <si>
    <t>PPS/GN/22-23/157</t>
  </si>
  <si>
    <t>Z76254080</t>
  </si>
  <si>
    <t>GIW10V</t>
  </si>
  <si>
    <t>Hand Crimping Tool For Presshead For Size 12. 16 &amp; 20 v</t>
  </si>
  <si>
    <t>C Box No 154</t>
  </si>
  <si>
    <t>GIM10VH020</t>
  </si>
  <si>
    <t>Die Set for Contact Socket Size 20</t>
  </si>
  <si>
    <t>GIW30L</t>
  </si>
  <si>
    <t>Hand Crimping Tool Sizes 8-GIW30L</t>
  </si>
  <si>
    <t>GIM30K10</t>
  </si>
  <si>
    <t>Die Pair for Cable Clamp SUKABC10S</t>
  </si>
  <si>
    <t>WML0-BU-GR8</t>
  </si>
  <si>
    <t>Insert for Extraction Tool, for Socket Contact Size</t>
  </si>
  <si>
    <t>WMK0 GR 12/1.5-2.5</t>
  </si>
  <si>
    <t>Insertion Tools for Size 12/1.5 to 2.5</t>
  </si>
  <si>
    <t>112161391,</t>
  </si>
  <si>
    <t>WML0-STI-GR8</t>
  </si>
  <si>
    <t>Removal Tool for Pin Contact Size 8</t>
  </si>
  <si>
    <t>BAJERIA INDUSTRIES</t>
  </si>
  <si>
    <t>SS Bin No 4</t>
  </si>
  <si>
    <t>Pallate No 155</t>
  </si>
  <si>
    <t>Amphenol Interconnect India Pvt. Ltd</t>
  </si>
  <si>
    <t>D42619353/DTDC</t>
  </si>
  <si>
    <t>Rack No 45</t>
  </si>
  <si>
    <t>C. Box No 156</t>
  </si>
  <si>
    <t>UP/DC/FY22/00102</t>
  </si>
  <si>
    <t>UP/DC/FY22/00103</t>
  </si>
  <si>
    <t>SMM/3PH/CLW/CRJ</t>
  </si>
  <si>
    <t>UP/DC/FY22/00101</t>
  </si>
  <si>
    <t>D42619351/DTDC</t>
  </si>
  <si>
    <t>C. Box No 157</t>
  </si>
  <si>
    <t>50817187444/Blue dart</t>
  </si>
  <si>
    <t>HARTING ETHERNET SWITCH Ha-VIS eCon 4080-B3 20772083003</t>
  </si>
  <si>
    <t>Rack No 42</t>
  </si>
  <si>
    <t>C Box No- 159</t>
  </si>
  <si>
    <t>C Box No- 158</t>
  </si>
  <si>
    <t>PPS/GN/22-23/187</t>
  </si>
  <si>
    <t>Z76853070/ DTDC</t>
  </si>
  <si>
    <t>VML0</t>
  </si>
  <si>
    <t>Handle for Removal Tools-WML0</t>
  </si>
  <si>
    <t>C Box No- 160</t>
  </si>
  <si>
    <t>MH1227750809</t>
  </si>
  <si>
    <t>622517980/ TCI FREIGHT</t>
  </si>
  <si>
    <t>A5E42173718</t>
  </si>
  <si>
    <t>TRACTION CONVERTER WAG9 TCC 6K TCC1</t>
  </si>
  <si>
    <t>Area - F</t>
  </si>
  <si>
    <t>W. Pallate No 161</t>
  </si>
  <si>
    <t>A5E44188937</t>
  </si>
  <si>
    <t>TRACTION CONVERTER WAG9 TCC 6K TCC2</t>
  </si>
  <si>
    <t>W. Pallate No 162</t>
  </si>
  <si>
    <t>A5E42173743</t>
  </si>
  <si>
    <t>AUXILIARY CONVERTER WAG9 6K ACU 1</t>
  </si>
  <si>
    <t>W. Pallate No 163</t>
  </si>
  <si>
    <t>A5E42173746</t>
  </si>
  <si>
    <t>AUXILIARY CONVERTER WAG9 6K ACU 2</t>
  </si>
  <si>
    <t>W. Pallate No 164</t>
  </si>
  <si>
    <t>A5E00211216</t>
  </si>
  <si>
    <t>CLAMP-NORMA: CT 250</t>
  </si>
  <si>
    <t>PIPE CLAMP HKF 45-67</t>
  </si>
  <si>
    <t>Rack No 1</t>
  </si>
  <si>
    <t>W. Box No 165</t>
  </si>
  <si>
    <t>A5E46053487
A5E00211216
A5E00209197</t>
  </si>
  <si>
    <t>A5E51331662</t>
  </si>
  <si>
    <t>RADIATOR FLANGE COOLING ASM - A5E51331662</t>
  </si>
  <si>
    <t>SCREW-HEX ISO 4017-M12 X 35-A4 70_&gt;</t>
  </si>
  <si>
    <t>WASHER SPRING LOCK SN60727-12-1.4310_&gt;</t>
  </si>
  <si>
    <t>WASHER ISO7089-12-200HV-A4</t>
  </si>
  <si>
    <t>A5E51086555</t>
  </si>
  <si>
    <t>RADIATOR FLANGE GASKET</t>
  </si>
  <si>
    <t>74123000026890</t>
  </si>
  <si>
    <t>17439010000361/DELHIVERY</t>
  </si>
  <si>
    <t>C. Box No 166</t>
  </si>
  <si>
    <t>TDK COMPONENTS PTE LTD</t>
  </si>
  <si>
    <t>218578989 / Delhivery Ltd.</t>
  </si>
  <si>
    <t>Singapore</t>
  </si>
  <si>
    <t>Rack No 6A &amp; B</t>
  </si>
  <si>
    <t>C Box No 167 ( 1 To 30)</t>
  </si>
  <si>
    <t>Bulk MRO Industrial Supply Pvt. Ltd</t>
  </si>
  <si>
    <t>120566533?Gati Kwe</t>
  </si>
  <si>
    <t>Mumbai</t>
  </si>
  <si>
    <t>CCL 25K</t>
  </si>
  <si>
    <t>PACIFIC CHEMICAL FIRE RESISTANT CEMENT SURAKSHA</t>
  </si>
  <si>
    <t>Rack No 43</t>
  </si>
  <si>
    <t>Can No 168</t>
  </si>
  <si>
    <t>MH1227750466</t>
  </si>
  <si>
    <t>9013796404/VRL LOGISTIC</t>
  </si>
  <si>
    <t>5SL5103-7RC</t>
  </si>
  <si>
    <t>MCB 1 POLE DC C3 5SL5103-7RC</t>
  </si>
  <si>
    <t>Rack No 55</t>
  </si>
  <si>
    <t>C. BOX NO 172/2</t>
  </si>
  <si>
    <t>MH1227750471</t>
  </si>
  <si>
    <t>9013796946/VRL LOGISTIC</t>
  </si>
  <si>
    <t>Rack No 60</t>
  </si>
  <si>
    <t>C. BOX NO 170/4</t>
  </si>
  <si>
    <t>Rack No 56</t>
  </si>
  <si>
    <t>C. BOX NO 171</t>
  </si>
  <si>
    <t>POWERTECH ENGINEERS</t>
  </si>
  <si>
    <t>GS202223027</t>
  </si>
  <si>
    <t>CABLE FERRULE 9MM TAPE</t>
  </si>
  <si>
    <t>Rack No 57</t>
  </si>
  <si>
    <t>C. BOX NO 174</t>
  </si>
  <si>
    <t>CABLE FERRULE 3.5MM TUBE</t>
  </si>
  <si>
    <t>FRONTIER SPRING</t>
  </si>
  <si>
    <t>FSK-22-222</t>
  </si>
  <si>
    <t>10073/R.S. TRANSPORT COMPANY</t>
  </si>
  <si>
    <t>KANPUR DEHAT</t>
  </si>
  <si>
    <t>Set of Helical spring for WAG-9H Locomotive Set of Springs. CLW/MS/3/008,CLW/MS/10/006 SPEC./ELDO-BOGIE/004 Alt-1 SET= 64 Nos.</t>
  </si>
  <si>
    <t>ROW NO -A,E</t>
  </si>
  <si>
    <t>W. BOX NO 169/8</t>
  </si>
  <si>
    <t>FSK-22-223</t>
  </si>
  <si>
    <t>10072/R.S. TRANSPORT COMPANY</t>
  </si>
  <si>
    <t>ROW NO -E,D, Near Gate No 2</t>
  </si>
  <si>
    <t>W. BOX NO 173/32</t>
  </si>
  <si>
    <t>51415887972/BLUE DART</t>
  </si>
  <si>
    <t>INDUCOM CRIMP FERRULE 9,5-10,5MM</t>
  </si>
  <si>
    <t>RACK NO-45</t>
  </si>
  <si>
    <t>C. BOX NO 178/4</t>
  </si>
  <si>
    <t>CLAMP FLANGE FOR HOOD 9-37P 6,0-7,0MM</t>
  </si>
  <si>
    <t>C BOX NO 178/4</t>
  </si>
  <si>
    <t>C BOX NO 181</t>
  </si>
  <si>
    <t>D-SUB FE AWG 20-24 CRIMP CONT</t>
  </si>
  <si>
    <t>09990000513</t>
  </si>
  <si>
    <t>D SUB HD INSERTION EXTRACTION TOOL</t>
  </si>
  <si>
    <t>RACK NO-44</t>
  </si>
  <si>
    <t>C BOX NO 179</t>
  </si>
  <si>
    <t>Rack No 38</t>
  </si>
  <si>
    <t>C. Box No 178/2</t>
  </si>
  <si>
    <t>HAN HINGED FRAME PLUS, FOR 2 MODULES A-B</t>
  </si>
  <si>
    <t>09140043141</t>
  </si>
  <si>
    <t>HAN CC PROTECTED MODULE CRIMP FEMALE</t>
  </si>
  <si>
    <t>RACK NO 38</t>
  </si>
  <si>
    <t>C BOX NO 180</t>
  </si>
  <si>
    <t>C BOX NO 178/3</t>
  </si>
  <si>
    <t>RACK NO 37</t>
  </si>
  <si>
    <t>C BOX NO 177</t>
  </si>
  <si>
    <t>C BOX NO 178/1</t>
  </si>
  <si>
    <t>ACCES. SPECIAL CABLE CLAMP EMC M25</t>
  </si>
  <si>
    <t>EM22-23/932</t>
  </si>
  <si>
    <t>224779507/DELHIVERY LTD.</t>
  </si>
  <si>
    <t>W. BOX NO 182</t>
  </si>
  <si>
    <t>Cu bushing flag busbar 2 A5E49966102A, Rev02</t>
  </si>
  <si>
    <t>51415888171/BLUR DART</t>
  </si>
  <si>
    <t>D SUB FE TURNED CONTACT_AWG 18-22_PL1</t>
  </si>
  <si>
    <t>RACK NO 44</t>
  </si>
  <si>
    <t>C BOX NO 187</t>
  </si>
  <si>
    <t>RACK NO 2D</t>
  </si>
  <si>
    <t>BOX NO 185/1 &amp; 2</t>
  </si>
  <si>
    <t>C BOX NO 186</t>
  </si>
  <si>
    <t>M12 CRIMP SLIM DESIGN 4POL D-COD GB SEAL</t>
  </si>
  <si>
    <t>C BOX NO 184/ 1 TO 4</t>
  </si>
  <si>
    <t>RACK NO 187</t>
  </si>
  <si>
    <t>D-SUB MA AWG 18-22 CRIMP CONT</t>
  </si>
  <si>
    <t>Dispatch Qty</t>
  </si>
  <si>
    <t>08225154L</t>
  </si>
  <si>
    <t>MAX LM-380A LETAT WIN DC12V 1.25A</t>
  </si>
  <si>
    <t>209-501</t>
  </si>
  <si>
    <t>WAGO INNOVAINE CONNECTION 209-501</t>
  </si>
  <si>
    <t>CABLE TIE PLT 35M NATURAL NYLON</t>
  </si>
  <si>
    <t>3RV29011A</t>
  </si>
  <si>
    <t>3RV29011A LATERAL AUXILARY SWITCH</t>
  </si>
  <si>
    <t>5SL63107RC</t>
  </si>
  <si>
    <t>5SL63107RC MCB C10 3 POLE</t>
  </si>
  <si>
    <t>3RV2421-4BA10</t>
  </si>
  <si>
    <t>3RV2421-4BA10 CIRCUIT BRACKER 3 POLE</t>
  </si>
  <si>
    <t>CCRI-7022</t>
  </si>
  <si>
    <t>Cable Lugs 6Sq.mm X M10</t>
  </si>
  <si>
    <t>CCRI-7019</t>
  </si>
  <si>
    <t>Cable Lugs 6Sq.mm X M6</t>
  </si>
  <si>
    <t>CCP-1</t>
  </si>
  <si>
    <t>Pin Type Lugs 2.5 Sq. mm</t>
  </si>
  <si>
    <t>CCP-42 (0.75)</t>
  </si>
  <si>
    <t>Pin Type Lugs 0.5 Sq. mm</t>
  </si>
  <si>
    <t>CCR 1508</t>
  </si>
  <si>
    <t>Cable Lugs 1.5Sq.mm X M8</t>
  </si>
  <si>
    <t>CCR-7032</t>
  </si>
  <si>
    <t>Cable Lugs 16Sq.mm X M10</t>
  </si>
  <si>
    <t>CM-50X10</t>
  </si>
  <si>
    <t>Cable Lugs 50Sq.mm X M10</t>
  </si>
  <si>
    <t>CM-70X10</t>
  </si>
  <si>
    <t>CM-70X8</t>
  </si>
  <si>
    <t>Cable Lugs 70Sq.mm X M8</t>
  </si>
  <si>
    <t>CM-50X8</t>
  </si>
  <si>
    <t>CM 35X10</t>
  </si>
  <si>
    <t>Cable Lugs 35Sq.mm X M10</t>
  </si>
  <si>
    <t>CCP-9</t>
  </si>
  <si>
    <t>Pin Type Lugs 1.5 Sq. mm</t>
  </si>
  <si>
    <t>HEX BOLT M4 X 30</t>
  </si>
  <si>
    <t>HEX BOLT M8 X 15</t>
  </si>
  <si>
    <t>HEX BOLT M5 X 15</t>
  </si>
  <si>
    <t>HEX BOLT M4 X 20</t>
  </si>
  <si>
    <t>HEX BOLT M8 X10</t>
  </si>
  <si>
    <t>HEX NUT M10</t>
  </si>
  <si>
    <t>HEX BOLT M10 X 50</t>
  </si>
  <si>
    <t>HEX BOLT M6 X 30</t>
  </si>
  <si>
    <t>SPRING WASHER M8</t>
  </si>
  <si>
    <t>HEX BOLT M10 X 40</t>
  </si>
  <si>
    <t>HEX BOLT M12 X 20</t>
  </si>
  <si>
    <t>HEX BOLT M10 X 15</t>
  </si>
  <si>
    <t>HEX BOLT M4 X 50</t>
  </si>
  <si>
    <t>STAR HEX BOLT M5 X 15</t>
  </si>
  <si>
    <t>PLAIN WASHER M8</t>
  </si>
  <si>
    <t>HEX BOLT M4 X 10</t>
  </si>
  <si>
    <t>PLAIN WASHER M6</t>
  </si>
  <si>
    <t>STAR HEX BOLT M6 X 20</t>
  </si>
  <si>
    <t>HEX NUT M4</t>
  </si>
  <si>
    <t>HEX BOLT M8 X 25</t>
  </si>
  <si>
    <t>HEX BOLT M5 X 30</t>
  </si>
  <si>
    <t>STAR HEXBOLT M6 X 15</t>
  </si>
  <si>
    <t>ALLEN BOLT M8 X 25</t>
  </si>
  <si>
    <t>SCREW M3 X 10</t>
  </si>
  <si>
    <t>HEX NUT M12</t>
  </si>
  <si>
    <t>SCREW HEX M5 X 25 SS</t>
  </si>
  <si>
    <t>HEX NUT M5</t>
  </si>
  <si>
    <t>HEX BOLT M8 X 30</t>
  </si>
  <si>
    <t>RIVET</t>
  </si>
  <si>
    <t>SCREW</t>
  </si>
  <si>
    <t>Han E M Crimp Contact Ag 4.0 mm²/ 12 AWG</t>
  </si>
  <si>
    <t>HBTB315177R0111DIC</t>
  </si>
  <si>
    <t>RECEPTACLE SIZE40, 4 PALES FOR PIN CONTACT INCLUDING ALU BACK SHELL STRAIGHT , PIN CONTACT SIZE 16MM</t>
  </si>
  <si>
    <t>10-40561-22AU</t>
  </si>
  <si>
    <t>PIN CONTACT SIZE 12/2.5 MM2</t>
  </si>
  <si>
    <t>10-40561-11AU</t>
  </si>
  <si>
    <t>PIN CONTACT SIZE 12/0.5 MM2</t>
  </si>
  <si>
    <t>5SY62037</t>
  </si>
  <si>
    <t>CIRCUIT BRACKER 6 KA 5SY62037</t>
  </si>
  <si>
    <t>Heat Shrinkable Transparent tube 150 mm</t>
  </si>
  <si>
    <t>280-308</t>
  </si>
  <si>
    <t>END &amp; INTERMEDIATE PLATE FOR TERMINAL BLOCK</t>
  </si>
  <si>
    <t>A5E50017538</t>
  </si>
  <si>
    <t>A5E50017529</t>
  </si>
  <si>
    <t>Cable Tie 8 inch</t>
  </si>
  <si>
    <t>Cable Tie 6 inch Hellermann</t>
  </si>
  <si>
    <t>FILTER RESISTER</t>
  </si>
  <si>
    <t>BUSING 800 AMP</t>
  </si>
  <si>
    <t>BUSING 650 AMP</t>
  </si>
  <si>
    <t>LUG 70/10</t>
  </si>
  <si>
    <t>LUG 150/10</t>
  </si>
  <si>
    <t>LUG 120/10</t>
  </si>
  <si>
    <t>LUG 120/12</t>
  </si>
  <si>
    <t>LUG 2.5MM</t>
  </si>
  <si>
    <t>LUG 35/8</t>
  </si>
  <si>
    <t>LUG 70/8</t>
  </si>
  <si>
    <t>PLUG LUG 2.5</t>
  </si>
  <si>
    <t>SIEMENS NAME PLATE</t>
  </si>
  <si>
    <t>1902P1189</t>
  </si>
  <si>
    <t>BUS BAR 10</t>
  </si>
  <si>
    <t>1902P1174</t>
  </si>
  <si>
    <t>BUS BAR 7</t>
  </si>
  <si>
    <t>1902P1175</t>
  </si>
  <si>
    <t>BUS BAR 6</t>
  </si>
  <si>
    <t>1902P1190</t>
  </si>
  <si>
    <t>BUS BAR 11</t>
  </si>
  <si>
    <t>1902P1193</t>
  </si>
  <si>
    <t>BUS BAR 14</t>
  </si>
  <si>
    <t>1902P1167</t>
  </si>
  <si>
    <t>BUS BAR 1</t>
  </si>
  <si>
    <t>RRM2-CION 108-001</t>
  </si>
  <si>
    <t>MODULE RRM2-CION 108 MAKE AMiT,spol.</t>
  </si>
  <si>
    <t>RRM2-COIN 208-001</t>
  </si>
  <si>
    <t>MODULE RRM2-COIN 208MAKE AMiT,spol.s r.o</t>
  </si>
  <si>
    <t>RRM2-CION 108-002</t>
  </si>
  <si>
    <t>MODULE RRM2-CION 108 MAKE AMiT, spol.</t>
  </si>
  <si>
    <t>RRM2-COIN 208-002</t>
  </si>
  <si>
    <t>108350854
108350856</t>
  </si>
  <si>
    <t>Mtr.</t>
  </si>
  <si>
    <t>Box</t>
  </si>
  <si>
    <t>TCP-V0 20MM</t>
  </si>
  <si>
    <t>Roll.</t>
  </si>
  <si>
    <t>A6Z00043951838</t>
  </si>
  <si>
    <t>1P Cuwnd Auto T/f,1KVA, 0-110-415v
Auto transformer 1KVA 1AC, 415V/110V A6Z00043951838</t>
  </si>
  <si>
    <t>A6Z00043722592</t>
  </si>
  <si>
    <t>3P Cuwnd BC IT, 13KVA 415/50V, D/S
Battery Charger Transformer 13 KVA</t>
  </si>
  <si>
    <t>Autotransformer 1AC 1kVA For Electrical Locomotives WAG9(H), WAP7 Upgrade - A6Z00043951838”
3P Cuwnd BC IT, 13KVA 415/50V, D/S
Battery Charger Transformer 13 KVA</t>
  </si>
  <si>
    <t>Ltr</t>
  </si>
  <si>
    <t>D-Sub, MA AWG 18-22 crimp cont 09670003576</t>
  </si>
  <si>
    <t>PFT Slim design female D-coded 21038812425</t>
  </si>
  <si>
    <t>D-Sub, MA AWG 20-24 crimp cont 09670008576</t>
  </si>
  <si>
    <t>R 15-STI-C-1,5 QMM (AU) '09150006121</t>
  </si>
  <si>
    <t>Han D F Crimp Contact Au AWG 16 '09150006221</t>
  </si>
  <si>
    <t>Removal tool Han C 1,5-6 mm2 09990000305</t>
  </si>
  <si>
    <t>HAN 6E INSERT FEMALE CRIMP 09330062702</t>
  </si>
  <si>
    <t>D-SUB CRIMP 9-POLE MALE ASSEMBLY 09670095601</t>
  </si>
  <si>
    <t>HAN 4 QUINTAX STIFT, 3-9.5MM 09150043013</t>
  </si>
  <si>
    <t>D- SUB CRIMP 9-POLE FEMALE ASSEMBLY '09670094701</t>
  </si>
  <si>
    <t>Han E F Crimp Contact Au 2.5 mm / 14AWG 09330006223</t>
  </si>
  <si>
    <t>Han E Protected module, crimp female 09140063141</t>
  </si>
  <si>
    <t>HAN 6EMC/B-THE-M25 (HT) 19628060446</t>
  </si>
  <si>
    <t>HAN CGM-M M25 X 1,5 D.9-16MM/13-18 19000005091</t>
  </si>
  <si>
    <t>HAN B HOOD SIDE ENTERY HC 2 PEGS M25 19300060546</t>
  </si>
  <si>
    <t>HAN 55 DDD M-C '09160552001</t>
  </si>
  <si>
    <t>HAN 55DDD F-C '09160552101</t>
  </si>
  <si>
    <t>HAN D F Crimp Contact Au AWG 20 '09150006223</t>
  </si>
  <si>
    <t>FOUR-INDENT CRIMPING TOOL '09990000001</t>
  </si>
  <si>
    <t>Hand Crimping Tool For Presshead For Size 12. 16 &amp; 20 v GIW10V</t>
  </si>
  <si>
    <t>Die Set for Contact Socket Size 20 GIM10VH020</t>
  </si>
  <si>
    <t>Hand Crimping Tool Sizes 8-GIW30L GIW30L</t>
  </si>
  <si>
    <t>Die Pair for Cable Clamp SUKABC10S GIM30K10</t>
  </si>
  <si>
    <t>Insert for Extraction Tool, for Socket Contact Size WML0-BU-GR8</t>
  </si>
  <si>
    <t>Insertion Tools for Size 12/1.5 to 2.5 WMK0 GR</t>
  </si>
  <si>
    <t>Removal Tool for Pin Contact Size 8 WML0-STI-GR8</t>
  </si>
  <si>
    <t>PIPE CLAMP HKF 45-67 CLAMP-NORMA: CT 250</t>
  </si>
  <si>
    <t>PACIFIC CHEMICAL FIRE RESISTANT CEMENT SURAKSHA
Mfg. Date - May-22 &amp; Exp. Date :- Apr-24</t>
  </si>
  <si>
    <t>Kg.</t>
  </si>
  <si>
    <t>CLW/MS/3/008</t>
  </si>
  <si>
    <t>51421593624/Blue Dart</t>
  </si>
  <si>
    <t>GST/0121</t>
  </si>
  <si>
    <t>50837656800/BLUE DART</t>
  </si>
  <si>
    <t>TCC COOLENT FILLING PUMP ASSLY</t>
  </si>
  <si>
    <t>0416/2022-23</t>
  </si>
  <si>
    <t>22042200002313/Shri Maruti Courier</t>
  </si>
  <si>
    <t>SENSOR PLATE SS 3MM 114 X 114MM
sensor plate CLW/es/3/sk-2/153_rev_4</t>
  </si>
  <si>
    <t>PRAG INDUSTRIES (INDIA) PVT. LTD.</t>
  </si>
  <si>
    <t>PI1/22/116</t>
  </si>
  <si>
    <t>1597/SAFECARRYING SOLUTION PVT. LTD.</t>
  </si>
  <si>
    <t>LUCKNOW</t>
  </si>
  <si>
    <t>SPHERIBLOC FOR AXLE GUIDE ROD/TM SUPPORT ARM FOR WAG9/WAP7 LOCO AS PER RDSO SPEC NO. RDSO/2007/EL/SPEC/0051 (REV.3)</t>
  </si>
  <si>
    <t>202283204/ Gati KWE Ltd.</t>
  </si>
  <si>
    <t>BM9K3I1U</t>
  </si>
  <si>
    <t>Shiv Om Fastners</t>
  </si>
  <si>
    <t>CM1197</t>
  </si>
  <si>
    <t>50820248172/Blue Dart</t>
  </si>
  <si>
    <t>PLAIN WASHER M10 SS 304</t>
  </si>
  <si>
    <t>SCHALTBAU INDIA PVT LTD</t>
  </si>
  <si>
    <t>296/22-23</t>
  </si>
  <si>
    <t>53422814270/BLUE DART</t>
  </si>
  <si>
    <t>CL1315/02 X 110ET-U2 01</t>
  </si>
  <si>
    <t>Arya Transformers Pvt Ltd</t>
  </si>
  <si>
    <t>00076</t>
  </si>
  <si>
    <t>R1001054107/Associated Road Carriers Ltd.</t>
  </si>
  <si>
    <t>50834735700/ Blue Dart</t>
  </si>
  <si>
    <t>Avadh Rail Infra Ltd ( Unit- Haridwar)</t>
  </si>
  <si>
    <t>U2-262-2022</t>
  </si>
  <si>
    <t>25127995/ OM Logistic</t>
  </si>
  <si>
    <t>Haridwar</t>
  </si>
  <si>
    <t>RDSO/2007/EL/SPEC/0053</t>
  </si>
  <si>
    <t>Elastic Ring RDSO/2007/EL/SPEC/0053 Rev 1 June 2007 amendment no.01 dt 30.07.2010 and  SKEL - 4717   Alt. 4</t>
  </si>
  <si>
    <t>EM22-23/1196</t>
  </si>
  <si>
    <t>51423617755/ Blue Dart</t>
  </si>
  <si>
    <t>EM22-23/1197</t>
  </si>
  <si>
    <t>A5E49966102A</t>
  </si>
  <si>
    <t>Control Technoaids</t>
  </si>
  <si>
    <t>2223CT00212</t>
  </si>
  <si>
    <t>50838704560/ Blue Dart</t>
  </si>
  <si>
    <t>New Delhi</t>
  </si>
  <si>
    <t>Expendo TCP-V0 20MM</t>
  </si>
  <si>
    <t>51406815482/ Blue Dart</t>
  </si>
  <si>
    <t>27212300008028</t>
  </si>
  <si>
    <t xml:space="preserve">302178158/ Gati Kwe </t>
  </si>
  <si>
    <t>50679024830/ Blue dart</t>
  </si>
  <si>
    <t>1808P1037</t>
  </si>
  <si>
    <t>1808P1043</t>
  </si>
  <si>
    <t>PPS/GN/22-23/314</t>
  </si>
  <si>
    <t>D15332194/DTDC Lite</t>
  </si>
  <si>
    <t>CH-VCU-SET</t>
  </si>
  <si>
    <t>Set Of Harnessed Cable for VCU-1 &amp; VCU-2
VCU to SB1 and SB2 panel connections
WAG9-6K-EN1-RFQ-02</t>
  </si>
  <si>
    <t>Siechem Technologies Pvt. Ltd.</t>
  </si>
  <si>
    <t>2424/22-23</t>
  </si>
  <si>
    <t>107278515/ Safexpress Pvt. Ltd.</t>
  </si>
  <si>
    <t>Pondicherry</t>
  </si>
  <si>
    <t>WTB Cable 2Cx0.75Sq.mm WTB cable</t>
  </si>
  <si>
    <t>Reliable Commet Pvt. Ltd.</t>
  </si>
  <si>
    <t>RCPL/0432/22-23</t>
  </si>
  <si>
    <t>50834741661/ Blue Dart</t>
  </si>
  <si>
    <t>FZ55D4021M7</t>
  </si>
  <si>
    <t>UP/DC/FY22/00165</t>
  </si>
  <si>
    <t>UP/DC/FY22/00197</t>
  </si>
  <si>
    <t>UP/DC/FY22/00166</t>
  </si>
  <si>
    <t>MR. PRATIK SAWANT</t>
  </si>
  <si>
    <t>FOR WAG9 9K VCU_AUX</t>
  </si>
  <si>
    <t>UP/DC/FY22/00203</t>
  </si>
  <si>
    <t>407617199611</t>
  </si>
  <si>
    <t>Aux Cubical</t>
  </si>
  <si>
    <t>Require below parts urgently from LM stock (AUX Cubicle)</t>
  </si>
  <si>
    <t>FOR WAG 9 9K VCU_AUX BOM</t>
  </si>
  <si>
    <t>UP/DC/FY22/00172</t>
  </si>
  <si>
    <t>62OP-30878.P.89</t>
  </si>
  <si>
    <t>UP/DC/FY22/00158</t>
  </si>
  <si>
    <t>UP/DC/FY22/00193</t>
  </si>
  <si>
    <t>Siemens Site Office</t>
  </si>
  <si>
    <t>Kanpur</t>
  </si>
  <si>
    <t>Mr. Manuj Rai</t>
  </si>
  <si>
    <t>This Material under warranty replacement
Complaint ref. No 20087</t>
  </si>
  <si>
    <t>UP/DC/FY22/00196</t>
  </si>
  <si>
    <t>UP/DC/FY22/00189</t>
  </si>
  <si>
    <t>Siemens Ltd Guest House</t>
  </si>
  <si>
    <t>UP/DC/FY22/00182</t>
  </si>
  <si>
    <t>SSE/TRS BARODA</t>
  </si>
  <si>
    <t>BARODA GUJRAT</t>
  </si>
  <si>
    <t>UP/DC/FY22/00188</t>
  </si>
  <si>
    <t>FOR WAG9 9K VCU_AUX BOM TO NW</t>
  </si>
  <si>
    <t>Material Dispatch from ACU, TCU &amp; VCU</t>
  </si>
  <si>
    <t>Sr. No</t>
  </si>
  <si>
    <t>Low inductive Busbar ( Part of Traction Converter)</t>
  </si>
  <si>
    <t>SD II Stores Depot 2</t>
  </si>
  <si>
    <t>By Air Indigo</t>
  </si>
  <si>
    <t>Input Fuse (Auxiliary Converter)</t>
  </si>
  <si>
    <t>Material Remove From ACU-1</t>
  </si>
  <si>
    <t>Material Remove From VCU-1</t>
  </si>
  <si>
    <t>By hand</t>
  </si>
  <si>
    <t>Mr. Saurabh Mishara</t>
  </si>
  <si>
    <t>Remove From VCU-1</t>
  </si>
  <si>
    <t>LION DE 16xDC72V/110V  (DI Module )</t>
  </si>
  <si>
    <t>Remove From VCU-2</t>
  </si>
  <si>
    <t xml:space="preserve">AUX input fuse </t>
  </si>
  <si>
    <t>Remove From Auxilury Converter ACU-2</t>
  </si>
  <si>
    <t>NORTHERN RAILWAY</t>
  </si>
  <si>
    <t>TUGHLAKABAD DELHI</t>
  </si>
  <si>
    <t>CCU Card</t>
  </si>
  <si>
    <t>UP/DC/FY22/00138</t>
  </si>
  <si>
    <t>SMM/3PH/CLW/CRJ, DY CMM</t>
  </si>
  <si>
    <t>CLW</t>
  </si>
  <si>
    <t>Remove From Traction Converter -TCC--2</t>
  </si>
  <si>
    <t>SPARE OF 49X ORDER CCU CARD FROM SIBAS</t>
  </si>
  <si>
    <t>Material Remove From VCU-2</t>
  </si>
  <si>
    <t>273-623/281-410</t>
  </si>
  <si>
    <t>Terminal block 273-623/281-410</t>
  </si>
  <si>
    <t>Rectifier Module</t>
  </si>
  <si>
    <t>Rectifier Module 6k ACU</t>
  </si>
  <si>
    <t>Material Remove From ACU-2</t>
  </si>
  <si>
    <t>MAIN CONTACTOR 3RT1064-6</t>
  </si>
  <si>
    <t>BANARAS LOCOMOTIVE WORK</t>
  </si>
  <si>
    <t>BY HAND</t>
  </si>
  <si>
    <t>MR. SAURABH MISHARA</t>
  </si>
  <si>
    <t>M2000</t>
  </si>
  <si>
    <t>M2000 Card Remove From ACU-2</t>
  </si>
  <si>
    <t>UP/DC/FY22/00173</t>
  </si>
  <si>
    <t>Diesel Loco Shed Bonda Munda</t>
  </si>
  <si>
    <t>Rourkela (Orissa)</t>
  </si>
  <si>
    <t>for Spare</t>
  </si>
  <si>
    <t>Battery Charger assy.</t>
  </si>
  <si>
    <t>UP/DC/FY22/00178</t>
  </si>
  <si>
    <t>UP/DC/FY22/00181</t>
  </si>
  <si>
    <t>SR DEE/TRS/TKD</t>
  </si>
  <si>
    <t>Material Remove From VCU-1 &amp; VCU-2</t>
  </si>
  <si>
    <t>A5E42598768</t>
  </si>
  <si>
    <t>PWR-170-A3.02</t>
  </si>
  <si>
    <t>Inverter module (PWM INVERTER WAG9 -  ACU2)</t>
  </si>
  <si>
    <t>Air Temp. Sensor</t>
  </si>
  <si>
    <t>UP/DC/FY22/00186</t>
  </si>
  <si>
    <t>WCR /SR. DEE/TRS/TKD</t>
  </si>
  <si>
    <t xml:space="preserve">This is for 49x CLW under WBS 62OP-30878.P.89. </t>
  </si>
  <si>
    <t>Delhi Sahabad Warehouse
Oasis Instruments Company</t>
  </si>
  <si>
    <t>Delhi Sahabad Warehouse
Siemens Ltd-Nashik Works</t>
  </si>
  <si>
    <t>Delhi Sahabad Warehouse
Integra Engineering India Ltd.</t>
  </si>
  <si>
    <t>Delhi Sahabad Warehouse
Hind Rectifiers Ltd.</t>
  </si>
  <si>
    <t>BATTERY CHARGER ASSEMBLY DRG NO 4TRS-231
rectifier with Blocker Diodes and Current Limiting  Resistors for WDx4 Diesel Locomotive”</t>
  </si>
  <si>
    <t>Delhi Sahabad Warehouse
Ebm-Papst India Pvt. Ltd.</t>
  </si>
  <si>
    <t>Hyderabad</t>
  </si>
  <si>
    <t>Delhi Sahabad Warehouse
P6230A607</t>
  </si>
  <si>
    <t>MAIN BOARD 6FH9543-3BY60
A5E00747920, S101638370</t>
  </si>
  <si>
    <t>Delhi Sahabad Warehouse
Spectra Connectronics LLP</t>
  </si>
  <si>
    <t>Delhi Sahabad Warehouse
New United Metal &amp; Engineering Work</t>
  </si>
  <si>
    <t>Delhi Sahabad Warehouse
Gala Shrink Fit</t>
  </si>
  <si>
    <t>Delhi Sahabad Warehouse
Tyco Electronics Middle East FZE</t>
  </si>
  <si>
    <t>Aux Cubical Testing Connector</t>
  </si>
  <si>
    <t>Gajanand Udyog Pvt. Ltd.</t>
  </si>
  <si>
    <t>GUPL/118/22-23</t>
  </si>
  <si>
    <t xml:space="preserve">215725086 / TCI Freight </t>
  </si>
  <si>
    <t>Jamshedpur</t>
  </si>
  <si>
    <t>WAG9-9K-EN3-TES-01</t>
  </si>
  <si>
    <t>TRAY FOR CABLE LAYING WAG9-9K-EN3-TES-01</t>
  </si>
  <si>
    <t xml:space="preserve">51406815563/Bluedart </t>
  </si>
  <si>
    <t>226410329/ Delhivery Ltd.</t>
  </si>
  <si>
    <t>Apar Industries Ltd.</t>
  </si>
  <si>
    <t>1817/ SKY Blue Logistic ( India) Pvt. Ltd.</t>
  </si>
  <si>
    <t>Valsad ( GJ)</t>
  </si>
  <si>
    <t>ERLBT15G013XXX2</t>
  </si>
  <si>
    <t>Cable 1C x 70 sq mm - 4 GKW - 1.8/3 KV</t>
  </si>
  <si>
    <t>ERLBT15F013XXX2</t>
  </si>
  <si>
    <t>Cable 1C x 50 sq mm - 4 GKW -  1.8/3 KV</t>
  </si>
  <si>
    <t>ERLBT15E013XXX2</t>
  </si>
  <si>
    <t>Cable 1C x 35 sq mm - 4 GKW -  1.8/3 KV</t>
  </si>
  <si>
    <t>ERLBT15C013XXX2</t>
  </si>
  <si>
    <t>Cable 1C x 16 sq mm - 4 GKW -  1.8/3 KV</t>
  </si>
  <si>
    <t>ERLBT157013XXX2</t>
  </si>
  <si>
    <t>Cable 1C x 2.5 sq mm - 4 GKW  - 1.8/3 KV</t>
  </si>
  <si>
    <t>ERLBT156013XXX2</t>
  </si>
  <si>
    <t>Cable 1C x  1.5 sq mm - 4 GKW -- 1.8/3 KV</t>
  </si>
  <si>
    <t>ERLBT153012XXX2</t>
  </si>
  <si>
    <t>Cable 1C x  0.5 sq mm - 3 GKW -  600 V</t>
  </si>
  <si>
    <t>ERLBT5L012XXX2</t>
  </si>
  <si>
    <t>Cable 1C x 185 – 4 GKW (1.8/3 KV)</t>
  </si>
  <si>
    <t>ERLBT5M012XXX2</t>
  </si>
  <si>
    <t>Cable 1C x 240 – 4 GKW (1.8/3 KV)</t>
  </si>
  <si>
    <t>51442069571/Blue Dart</t>
  </si>
  <si>
    <t>5ST3010</t>
  </si>
  <si>
    <t>UP/DC/FY22/00207</t>
  </si>
  <si>
    <t>WAG9</t>
  </si>
  <si>
    <t>This Material Under Wag9 Upgrade 27x in Non-returnable basis for testing in NW</t>
  </si>
  <si>
    <t>112172547
108350853</t>
  </si>
  <si>
    <t>Schaltbau Part No:- 1-1757-303381
Redundancy Con-tactor</t>
  </si>
  <si>
    <t>0864/2022-23</t>
  </si>
  <si>
    <t>4377390/Nitco Logistic Pvt. Ltd.</t>
  </si>
  <si>
    <t>DELHIVERY LTD.</t>
  </si>
  <si>
    <t>Delivery Ltd</t>
  </si>
  <si>
    <t>Delhivery Ltd.</t>
  </si>
  <si>
    <t>CCU Card (Remove From Traction Converter)</t>
  </si>
  <si>
    <t>Manual -0001</t>
  </si>
  <si>
    <t>Price As per P.o.</t>
  </si>
  <si>
    <t>Currency</t>
  </si>
  <si>
    <t>INR</t>
  </si>
  <si>
    <t>Nikhil Trade Agency</t>
  </si>
  <si>
    <t>NTA/2022-23/2623</t>
  </si>
  <si>
    <t>2401221023154/OM LOGISTIC</t>
  </si>
  <si>
    <t>M12X35</t>
  </si>
  <si>
    <t>HEX BOLT M12X35 A4-70</t>
  </si>
  <si>
    <t>A5E00719148</t>
  </si>
  <si>
    <t>M12X45</t>
  </si>
  <si>
    <t>HEX BOLT M12X45 A2-70</t>
  </si>
  <si>
    <t>A2V00156019937</t>
  </si>
  <si>
    <t>M12X65</t>
  </si>
  <si>
    <t>HEX BOLT M12X65 A4-70</t>
  </si>
  <si>
    <t>A5E00199646</t>
  </si>
  <si>
    <t>WASHER M12</t>
  </si>
  <si>
    <t>PLAIN WASHER M12 SS304</t>
  </si>
  <si>
    <t>A5E00164982</t>
  </si>
  <si>
    <t>NUT M12</t>
  </si>
  <si>
    <t>HEX NUT M12 A2-70</t>
  </si>
  <si>
    <t>M12X80</t>
  </si>
  <si>
    <t>HEX BOLT M12 X 80 A2-70</t>
  </si>
  <si>
    <t>51434334313/ BLUE DART</t>
  </si>
  <si>
    <t>MH/DC/FY22/07426</t>
  </si>
  <si>
    <t>224767388/DELHIVERY LTD.</t>
  </si>
  <si>
    <t>Varad Industires</t>
  </si>
  <si>
    <t>D-834</t>
  </si>
  <si>
    <t>9012665956/VRL Logistic Ltd.</t>
  </si>
  <si>
    <t>Ahmednagar (MH)</t>
  </si>
  <si>
    <t>M48</t>
  </si>
  <si>
    <t>Brass Flag M48 Assy</t>
  </si>
  <si>
    <t>M42</t>
  </si>
  <si>
    <t>Brass Flag M42 Assy</t>
  </si>
  <si>
    <t>Sahajanand Impex Pvt. Ltd.</t>
  </si>
  <si>
    <t>By hand Mr. Sourabh Mishra</t>
  </si>
  <si>
    <t>565522CGP000662</t>
  </si>
  <si>
    <t>565522CGP000669</t>
  </si>
  <si>
    <t>565522CGP000673</t>
  </si>
  <si>
    <t>1set Loose Material supply for CLW</t>
  </si>
  <si>
    <t>Recept Invoice No</t>
  </si>
  <si>
    <t>Receipt Date</t>
  </si>
  <si>
    <t>Supplier Name</t>
  </si>
  <si>
    <t>DC-DC Converter ( Remove from ACU-2)</t>
  </si>
  <si>
    <t>565522CGP000789</t>
  </si>
  <si>
    <t>Varad Industries</t>
  </si>
  <si>
    <t>D-853</t>
  </si>
  <si>
    <t>9012665973/VRL Logistic</t>
  </si>
  <si>
    <t>Monarch Elec-Tech Pvt. Ltd.</t>
  </si>
  <si>
    <t>MET/22-23/698</t>
  </si>
  <si>
    <t>211465931691/ V-Xpress</t>
  </si>
  <si>
    <t>A5E48682874</t>
  </si>
  <si>
    <t>Busbar Trafo 12mm</t>
  </si>
  <si>
    <t>UP/FY22/DC/01104</t>
  </si>
  <si>
    <t>The below material is required at Teknocret as this has some lead time issue.</t>
  </si>
  <si>
    <t>Discharge Contactor ( Remove From TCC-1)</t>
  </si>
  <si>
    <t>565522CGP001167</t>
  </si>
  <si>
    <t>Discharge Resistant ( Remove from TCC-1)</t>
  </si>
  <si>
    <t>BATTERY CHARGER ASSEMBLY DRG NO 4TRS-231
RECTIFIER WITH BLOCKER DIODES AND CURRENT LIMITING  RESISTORS FOR WDX4 DIESEL LOCOMOTIVE”</t>
  </si>
  <si>
    <t>MET FILM CAPACITOR ROHS
COMPATIBLE
250UF +-5% 480V PEC MKD AC</t>
  </si>
  <si>
    <t>INSTRUMENT COOLING FAN. 7210N-181
/CHURNING FAN</t>
  </si>
  <si>
    <t>MICRO VOLUME VISCOMETER-OIL APPLICATION</t>
  </si>
  <si>
    <t>ACC_CONN_HOUSING_FEMALE_3P_5.8MM</t>
  </si>
  <si>
    <t>ACC_CONN_CONT_FEMALE_0.08-0.33MM2_PHBZ</t>
  </si>
  <si>
    <t>SIEMENS NAME PLATE AS PER SN 66355 B30-A</t>
  </si>
  <si>
    <t>HEAT SHRINK SLEEVE_30.0/15.0MM BLACK</t>
  </si>
  <si>
    <t>HEAT SHRINKABLE TRANSPERANT TUBE 150 SQMM CABLE 25/12.5</t>
  </si>
  <si>
    <t>HEAT SHRINKABLE TRANSPARENT TUBE 35 CABL (12/6)</t>
  </si>
  <si>
    <t>HEAT SHRINKABLE TRANSPARENT TUBE 50 CABL (14/7</t>
  </si>
  <si>
    <t>ACTIVE SPEED SENSORS SUITABLE FOR IGBT LOCOS [3-PHASE LOCOS] DSD 1616.73 QHW - F267S
3742612236</t>
  </si>
  <si>
    <t>PANEL LIFTING ARRANGEMENT LOA LIMIT-2MT (TACKLER)</t>
  </si>
  <si>
    <t>KNITTED GLOVE WITH PVC 76-301</t>
  </si>
  <si>
    <t>COATING ON SEAMLESS LINER. PU COATING ON A DYNEEMA® /LYCRA® / NYLON LINER. PALM COATED. KNITWRIST. LENGTH 220-'270 MM (9-11 INCH). LIGHT GREY/DARK GREY.
MODEL NO: 11-624 CUT LEVEL 3</t>
  </si>
  <si>
    <t>EBM-PAPST CHURNING FAN-MODEL NO- 4318N/2N</t>
  </si>
  <si>
    <t>MCB 3 AMPS WITH AUX SWITCH
IELHK11-1REC4-52-3.00-01-V -REMMLOT</t>
  </si>
  <si>
    <t>LION-BUSSKOPPLER-MVB-LUE 803001</t>
  </si>
  <si>
    <t>LION ERWEITERUNGSMODUL,8 WECHSLERKANAELE 803201</t>
  </si>
  <si>
    <t>LION-AI4-U-LUE (ANALOG INPUT, 4 CHANNELS  803301</t>
  </si>
  <si>
    <t>LION ERWEITERUNGSMODUL, 4 ANALOGE AUSG. 803401</t>
  </si>
  <si>
    <t>AMPHENOL BACK SHELL 13302P1 / 109492175</t>
  </si>
  <si>
    <t>ALLEN BOLT  M4 X 30</t>
  </si>
  <si>
    <t>STAR SCREW M5 X 20</t>
  </si>
  <si>
    <t>1 KOHM 0.6,MBB02070C1001FC100,OMEGA (1 KOHM 0.6 W RESISTOR)</t>
  </si>
  <si>
    <t>LUG - RING TYPE INSULATED 4.6 SQMM - M6 CCRI-7089 YELLOW</t>
  </si>
  <si>
    <t>LUG - RING TYPE LUG 2.5 SQMM - M5 CCRI-7073 BLUE</t>
  </si>
  <si>
    <t xml:space="preserve">CAP SCREW SOCKET HEAD WITH BOLT M6 X 20 FOR DDU </t>
  </si>
  <si>
    <t xml:space="preserve">STUD M10X1.5X55 , GRADE 8.8 </t>
  </si>
  <si>
    <t>HEXAGON NUT M10X1.5-GRADE 8 TO IS:1364-3</t>
  </si>
  <si>
    <t>WASHER-PLAIN DIN6796-10-FST</t>
  </si>
  <si>
    <t>PLUG FOR LOOMING BAR</t>
  </si>
  <si>
    <t>HARTING HOOD 4 MALE INSERT '09400009904</t>
  </si>
  <si>
    <t>HARTING HAN 16B-GS-ZV-29 - 09300160581</t>
  </si>
  <si>
    <t>CAUTION BOARDS ON MASTS – ENAMELED</t>
  </si>
  <si>
    <t>DANGER LABELS(CAUTION) 3M-7860-POLYSTER</t>
  </si>
  <si>
    <t>EARTHING ROUNDED 1''   FOR TRAFO ENCLOSURE STICKER 3M-7860-POLYSTER</t>
  </si>
  <si>
    <t>DOOR INTERFACE PLATE STICKER  3M-7860-POLYSTER, 8X16MM</t>
  </si>
  <si>
    <t>DOOR INTERFACE PLATE  STICKER  3M-7860-</t>
  </si>
  <si>
    <t>DOOR INTERFACE PLATE  STICKER 60 TYPE 3M</t>
  </si>
  <si>
    <t>PARKING AT OWNER RISK PHOTOLUMINICENT SINGLE SIDE SIZE 20"*14</t>
  </si>
  <si>
    <t>DEVICE DESIGNATION LABELS  FOR HEP CUBICLE
STICKER 3M-7860-POLYSTER, 20X15MM</t>
  </si>
  <si>
    <t>STICKER 3M-7860-POLYSTER, 20X15M</t>
  </si>
  <si>
    <t>SPRING WASHER M4 SS304</t>
  </si>
  <si>
    <t>HARTING MALE INSERT 24 PIN(09000005280)</t>
  </si>
  <si>
    <t>C BRACKER 15 AMPS 2POLE  WITH AUX 39400-15</t>
  </si>
  <si>
    <t>A5E00296016    \DC-DC CONVERTER.(150W) 24V DC /6.3A</t>
  </si>
  <si>
    <t>09060482906 DIN-POWER F48MW-C1-1</t>
  </si>
  <si>
    <t>CABLE LUGS 70SQ.MM X M10</t>
  </si>
  <si>
    <t>CABLE LUGS 185SQ.MM X M10</t>
  </si>
  <si>
    <t>CABLE LUG 120 SQ MM X M12, 45˚BEND ANGLE</t>
  </si>
  <si>
    <t>CABLE LUGS 35SQ.MM X M8</t>
  </si>
  <si>
    <t>RING TYPE LUG 1.5 SQ MM X M6</t>
  </si>
  <si>
    <t>RING TYPE LUG 2.5 SQ MM X M8 YELLOW</t>
  </si>
  <si>
    <t>CABLE LUG 10 SQ. MM.XM10</t>
  </si>
  <si>
    <t>CABLE LUG CCLW 2.5 SQMM  X M4 RING LUG</t>
  </si>
  <si>
    <t>CABLE LUG CCLW 120 SQMM  X M10</t>
  </si>
  <si>
    <t>CABLE LUG CCLW 120 SQMM  X M12</t>
  </si>
  <si>
    <t xml:space="preserve">9AB4143-0WA71  \3S318 CABLE 3 M &amp; BUTTON MVB </t>
  </si>
  <si>
    <t>POWER STARTUP 72V 6FH9571-3AX88-0GF0 MSIC CARD</t>
  </si>
  <si>
    <t>FASTEN LUG RED 640903-1 1.5 X M4</t>
  </si>
  <si>
    <t>CIRCUIT BREAKER- 30A,2 POLE (LOCAL CONTROL) 39400-30</t>
  </si>
  <si>
    <t xml:space="preserve"> CABLE ASSY. _M12 M TO QUINTAX FEMALE 8420000019053</t>
  </si>
  <si>
    <t>CIRCUIT BREAKER- 10A,2 POLE  WITH AUX 39497-10</t>
  </si>
  <si>
    <t>CIRCUIT BREAKER –15A, 2POLE WITH AUX CONTACT (39194-15 )</t>
  </si>
  <si>
    <t>HEAT SHRINKABLE TRANSPERANT TUBE FOR 70 SQ.MM CABLE HST 18MM CLEAR</t>
  </si>
  <si>
    <t>HEAT SHRINKABLE SLEEVE (185 SQ.MMCABLE)DIA 30MM HST 30 BLACK</t>
  </si>
  <si>
    <t>TYCO- 9 PIN RECEPTACLE (6U RACK) 206705-1</t>
  </si>
  <si>
    <t>HARTING INDUCOM CRIMP FERRULE 9,5- 10,5MM 61030000054</t>
  </si>
  <si>
    <t>WAGO- 4 CONDUCTOR THROUGH TREMINAL BLOCK 280-621</t>
  </si>
  <si>
    <t>WAGO END AND INTERMEDIATE PLATE 281-311</t>
  </si>
  <si>
    <t>WAGO- SCREWLESS END STOP 249-117</t>
  </si>
  <si>
    <t>FUSE TERMINAL BLOCK WITH HOLDER / FUSE HOLDER 281-611 / 60271981</t>
  </si>
  <si>
    <t>MCB 2 POL ,  15 AMP/ CIRCUIT BREAKER WITH AUX AIRPAX IALK11-1 1REC4-71211-7</t>
  </si>
  <si>
    <t xml:space="preserve">CIRCUIT BREAKER ( 15 AMP 2 POL 39399-15) </t>
  </si>
  <si>
    <t>DISPLAY BLOCKING PLATE  A5E48579520</t>
  </si>
  <si>
    <t xml:space="preserve">HEX BOLT M8X25 </t>
  </si>
  <si>
    <t>ITT CANNON CABLE ACCESSORIES CABLE CLAMP ALUMINUM MS3057-4A</t>
  </si>
  <si>
    <t>STRAIN RELIEF ; DC 07418/M85049/52-1-8N
225-0070-000</t>
  </si>
  <si>
    <t>TOO.INS ( DMC RED INSULATOR WITH MS INSERT ) 72394502 / 45HH1060 (M10 )
FHH0069 DRDM03</t>
  </si>
  <si>
    <t>TOO.INS ( DMC RED INSULATOR WITH MS INSERT ) 82394510 / 45HH1050 (M10 )
FHH0067 DRDOM02</t>
  </si>
  <si>
    <t>TOO.INS ( DMC RED SPACER -14HH680-M6.07F6.07 ) 42394524
FHH0289DRDOM03</t>
  </si>
  <si>
    <t>BINDER CONNECTOR 8 POLE /AWG20 TIGHTENING TORQUE 0.2NM 
PN 99148781208</t>
  </si>
  <si>
    <t>HEAT SHRINKABLE SLEEVE  120 SQ MM CABLE (25MM)</t>
  </si>
  <si>
    <t>HEAT SHRINKABLE TUBE FOR 50 SQ.MM CABLE DIA 14MM</t>
  </si>
  <si>
    <t>CABLE TIE 12 INCH, BLACK COLOUR PLT3S-M0 (292X4.8MM)
1 PACKET-1000 PCS</t>
  </si>
  <si>
    <t>FEERULE SLEEVE 3.0 MM</t>
  </si>
  <si>
    <t>FEERULE SLEEVE 3.5 MM (PVC WHITE TUBE 3.5)</t>
  </si>
  <si>
    <t>FEERULE SLEEVE FOR 1 SQMM CABLE   ( DIA 3.2MM)</t>
  </si>
  <si>
    <t>SHRINKIN SLEEVES BLACK 41.00 X 0.20</t>
  </si>
  <si>
    <t>NYLON 2M MESH TUBE/BRAIDED NYLON SLEEVE FOR WIRE PROTECTION SE75PFR-CR0  1ROLL=30.5 MTR"</t>
  </si>
  <si>
    <t>PVC TAPE NON ADHESIVE  ( PVC TAPES 8546 3/4" )</t>
  </si>
  <si>
    <t>NON-ADHESIVE BLACK INSULATION TAPE XLPE TAPE BLACK 20MM</t>
  </si>
  <si>
    <t>HEAT SHRINKABLE SLEEVE  120 SQ MM CABLE HST 25 BLACK  ( HOS 9MM)</t>
  </si>
  <si>
    <t>MARKING TAPE 9.0 MM 
9MM TAPE MAX  1ROLL=8 MTR</t>
  </si>
  <si>
    <t>PRINTING INK RIBBON LM-370A 1ROLL=50 MTR</t>
  </si>
  <si>
    <t>WAGO CONNECTOR / WAGO TERMINAL PLUG 280-907 (280907)</t>
  </si>
  <si>
    <t>LUG RING TYPE 10.00MM</t>
  </si>
  <si>
    <t>COUPLER PLUG ADUPTER MOUNTING PLATE</t>
  </si>
  <si>
    <t>SCHALTBAU CONTACTOR C153 K20-S-72EV-G2004  160 AMP</t>
  </si>
  <si>
    <t>C. BREAKER –39381-13-10A, 2 POLE (AIRPAX)</t>
  </si>
  <si>
    <t>CIRCUIT BREAKER- 30A,2 POLE 74 VOL (39398-30)</t>
  </si>
  <si>
    <t>C. BREAKER(34765-13) 10 AMP 2 POLE (AIRPAX) WITH AUX</t>
  </si>
  <si>
    <t>DC\DC REGENERATOR ERG02.I.64.60.120 SYCO</t>
  </si>
  <si>
    <t>LEM SENSOR  LF 1010-S/SP36</t>
  </si>
  <si>
    <t>POLYOLEFIN SLEEVE 4.8X2.4X0.5 5069834023</t>
  </si>
  <si>
    <t>EVENT RECORDER MEMORY   90002000401 SR. NO 2442 , TYPE MRT-919 V3</t>
  </si>
  <si>
    <t>MCB 2 POL 10 AMP DC WITH AIALHK11-1REC4-71211-15</t>
  </si>
  <si>
    <t>LT POWER AND CONTROL CABLE 3C X 20 AWG 9513361</t>
  </si>
  <si>
    <t>FLOW WALL 8254400.9151.02400</t>
  </si>
  <si>
    <t>WAGO TB (TER STRIP 4 CONDUCTOR) 6U RACK 264-206 (2640206) AWG 28-12</t>
  </si>
  <si>
    <t>111443825 MOBILE CONNECTOR FEMALE ASSLY</t>
  </si>
  <si>
    <t>111443828 -HINDGED COVER ASSLY FOR COUP</t>
  </si>
  <si>
    <t>S112129084 SOCKET HOUSING ASSEMBLY</t>
  </si>
  <si>
    <t>OIL COOLING UNIT FOR TRANSFORMER / 31010AF585</t>
  </si>
  <si>
    <t>HELICAL SPRINGS FOR WAP7
SECONDARY SPRING</t>
  </si>
  <si>
    <t>WAP 7 PANEL-HEP CUBICLE ( REV-6) 1902MA1001</t>
  </si>
  <si>
    <t>HELICAL SPRINGS FOR WAP7
PRIMERY SPRING</t>
  </si>
  <si>
    <t>HELICAL SPRINGS FOR WAP7
PRIMERY SPRING MID AXLE OUTER</t>
  </si>
  <si>
    <t>HELICAL SPRINGS FOR WAP7
PRIMERY SPRING MID AXLE INNER</t>
  </si>
  <si>
    <t>PULSE WHEEL FTP 521/120</t>
  </si>
  <si>
    <t>LOCO AIR FILTER FOR HLC EPS-FILTER-01   6600</t>
  </si>
  <si>
    <t xml:space="preserve">BUS BAR X01  </t>
  </si>
  <si>
    <t xml:space="preserve">BUS BAR - X11  </t>
  </si>
  <si>
    <t xml:space="preserve">BUS BAR - X13  </t>
  </si>
  <si>
    <t xml:space="preserve">BUS BAR - X14  </t>
  </si>
  <si>
    <t xml:space="preserve">BUS BAR - X15  </t>
  </si>
  <si>
    <t xml:space="preserve">BUS BAR - X16  </t>
  </si>
  <si>
    <t xml:space="preserve">BUS BAR - X02 </t>
  </si>
  <si>
    <t xml:space="preserve">BUS BAR - 01  </t>
  </si>
  <si>
    <t xml:space="preserve">BUS BAR - 04  </t>
  </si>
  <si>
    <t xml:space="preserve">BUS BAR - 07  </t>
  </si>
  <si>
    <t xml:space="preserve">BUS BAR - 08  </t>
  </si>
  <si>
    <t xml:space="preserve">BUS BAR - 09  </t>
  </si>
  <si>
    <t xml:space="preserve">BUS BAR - 10  </t>
  </si>
  <si>
    <t xml:space="preserve">BUS BAR - 06  </t>
  </si>
  <si>
    <t xml:space="preserve">BUS BAR - X12  </t>
  </si>
  <si>
    <t>FLEXIBLE POLYAMIDE CONDUIT NW70</t>
  </si>
  <si>
    <t>FLEXIBLE POLYAMIDE CONDUIT NW23</t>
  </si>
  <si>
    <t>RUBBER HOSE 4" X 1000MM</t>
  </si>
  <si>
    <t>FILTER VACCUM SWITCHES ( EVS SWITCH) /  VS3A214</t>
  </si>
  <si>
    <t>SUPPLY OF DAMAGE VT AT DEPOT STATION OF STEP UP TRANSFORMER
SR NO   CSN 9260 TO CSN 9359</t>
  </si>
  <si>
    <t>RADOX TRACTION CABLE 3KWG 600V 1G1 GY P NO.12551402</t>
  </si>
  <si>
    <t>RADOX TRACTION CABLE 3KWG 600V 1G1.5 GNYE P NO.12553871</t>
  </si>
  <si>
    <t>RADOX TRACTION CABLE 3KWG 600V 1G2.5 GNYE P NO.12553873</t>
  </si>
  <si>
    <t>RADOX TRACTION CABLE 3KWG 600V 1 X .5 GY P NO.12548125</t>
  </si>
  <si>
    <t>1P CUWND AUTO T/F,1KVA, 0-110-415V
AUTO TRANSFORMER 1KVA 1AC, 415V/110V A6Z00043951838</t>
  </si>
  <si>
    <t>CABLE SLEEVE WHITE 12.7MM</t>
  </si>
  <si>
    <t>ETHERNET BLACK CABLE  2*2*0.25</t>
  </si>
  <si>
    <t>BATTERY CHARGER TRANSFORMER A6800041724251
BATTERY CHARGER 110 V DC, 110 AMP SIGNOTRON</t>
  </si>
  <si>
    <t>MS LOUVERS FOR HLC</t>
  </si>
  <si>
    <t>3P CUWND BC IT, 13KVA 415/50V, D/S
BATTERY CHARGER TRANSFORMER 13 KVA</t>
  </si>
  <si>
    <t>EUROPRESS PL16228 MAX  2800 BAR</t>
  </si>
  <si>
    <t>RESISTER X4, GWS500=68K +-10%</t>
  </si>
  <si>
    <t>ISCOL 6/11 300W 1.8 KE RESISTER</t>
  </si>
  <si>
    <t xml:space="preserve">ETHERNET CABLE RAILCAT CAT 5E 4 X 22AWG XMS RADOX TRACTION CABLE </t>
  </si>
  <si>
    <t>HOTEL LOAD FILTER CAPACITOR FOR ELECTRIC LOCOMOTIVE WAP7 UPGRADE  750V / 50HZ / 0.6MF "
SPEC NO - A6Z00044012347 REV-A
"VISHAY PART NO- ACMKP 1.061/600 µF"</t>
  </si>
  <si>
    <t>AUTOTRANSFORMER 1AC 1KVA FOR ELECTRICAL LOCOMOTIVES WAG9(H), WAP7 UPGRADE - A6Z00043951838”
3P CUWND BC IT, 13KVA 415/50V, D/S
BATTERY CHARGER TRANSFORMER 13 KVA</t>
  </si>
  <si>
    <t>OIL COOLING UNIT RADIATOR FOR CONVERTER MH/DCV/FY19/144030:1/2</t>
  </si>
  <si>
    <t>FABRICATED BOGIE FRAME COMPLETE FOR WAG-9HC LOCOMOTIVE / FABRICATED BOGIE FRAME COMPLETE FOR WAP-7 LOCOMOTIVE</t>
  </si>
  <si>
    <t>FUSE FOR TERMINAL BOARD LITTLE FUSE 02343 15MXP  3.15 AMP (MEDIUM ACTING 5X20MM FUSE 250V 3.15A</t>
  </si>
  <si>
    <t>LAPTOP HP 240 G8 INTEL CORE I3 11TH GEN PROCESSOR/8GB RAM , 512 GB SSD</t>
  </si>
  <si>
    <t>PVC TAPES 8546 3/4"</t>
  </si>
  <si>
    <t>HEAT SHRINKABLE TUBE FOR 50 SQ.MM CABLE HST 14MM BLACK MAKE- WOER</t>
  </si>
  <si>
    <t>HEAT SHRINKABLE TUBE FOR 35 SQ.MM CABLE HST 12MM BLACK MAKE- WOER</t>
  </si>
  <si>
    <t>HEAT SHRINKABLE TUBE FOR 70 SQ.MM CABLE HST 18MM BLACK</t>
  </si>
  <si>
    <t>HEAT SHRINKABLE TUBE FOR 16 SQ.MM CABLE</t>
  </si>
  <si>
    <t>HEAT SHRINKABLE TUBE FOR 70 SQ.MM CABLE HST 18MM CLEAR</t>
  </si>
  <si>
    <t>HEAT SHRINKABLE TUBE FOR 50 SQ.MM CABLE HST 14MM CLEAR</t>
  </si>
  <si>
    <t>CABLE TIE STRAP FOR FILTER CAPACITORS DTREH-LR0</t>
  </si>
  <si>
    <t>POWER CONTROL CABLE SPACER SACS50-T100</t>
  </si>
  <si>
    <t>GROMMET 2.0MM SHEET GEE99F-A-C (1.6-2.5MM PANEL THICKNESS ) NATURAL</t>
  </si>
  <si>
    <t>CABLE TIE HEADSFOR FILTER CAPACITORS DTHEH-Q0</t>
  </si>
  <si>
    <t>HAN D F CRIMP CONTACT AU AWG 16 '09150006221</t>
  </si>
  <si>
    <t>VCU1 NAME PLATE FOR WAG9 (6K)</t>
  </si>
  <si>
    <t>COUNTER SUNK FLAT HEAD SCREW M4*16 (HARDWARE) FOR DDU</t>
  </si>
  <si>
    <t>GROMMETS RUBBER PLUG WHITE 10MM X 22MM (SOFT)</t>
  </si>
  <si>
    <t>GROMMETS RUBBER PLUG WHITE 10MM X 22MM (HARD)</t>
  </si>
  <si>
    <t>CABLE LUG CCLW 2.5 SQMM  X M10 RING LUG BLUE</t>
  </si>
  <si>
    <t>HEX NUT M6 IS :1364-3 GRADE A-70</t>
  </si>
  <si>
    <t>REMOVAL TOOL HAN C 1,5-6 MM2 09990000305</t>
  </si>
  <si>
    <t>SPRAY PAINT CAN 400 ML</t>
  </si>
  <si>
    <t>M12 CRIMP SLIM DESIGN 4 POL D CODED M '21038811406</t>
  </si>
  <si>
    <t>HAN E PROTECTED MODULE, CRIMP FEMALE 09140063141</t>
  </si>
  <si>
    <t>HAN D F CRIMP CONTACT AU AWG 20 '09150006223</t>
  </si>
  <si>
    <t>HAND CRIMPING TOOL FOR PRESSHEAD FOR SIZE 12. 16 &amp; 20 V GIW10V</t>
  </si>
  <si>
    <t>DIE SET FOR CONTACT SOCKET SIZE 20 GIM10VH020</t>
  </si>
  <si>
    <t>HAND CRIMPING TOOL SIZES 8-GIW30L GIW30L</t>
  </si>
  <si>
    <t>DIE PAIR FOR CABLE CLAMP SUKABC10S GIM30K10</t>
  </si>
  <si>
    <t>INSERT FOR EXTRACTION TOOL, FOR SOCKET CONTACT SIZE WML0-BU-GR8</t>
  </si>
  <si>
    <t>INSERTION TOOLS FOR SIZE 12/1.5 TO 2.5 WMK0 GR</t>
  </si>
  <si>
    <t>REMOVAL TOOL FOR PIN CONTACT SIZE 8 WML0-STI-GR8</t>
  </si>
  <si>
    <t>HANDLE FOR REMOVAL TOOLS-WML0</t>
  </si>
  <si>
    <t>PACIFIC CHEMICAL FIRE RESISTANT CEMENT SURAKSHA
MFG. DATE - MAY-22 &amp; EXP. DATE :- APR-24</t>
  </si>
  <si>
    <t>SET OF HELICAL SPRING FOR WAG-9H LOCOMOTIVE SET OF SPRINGS. CLW/MS/3/008,CLW/MS/10/006 SPEC./ELDO-BOGIE/004 ALT-1 SET= 64 NOS.</t>
  </si>
  <si>
    <t>CABLE LUGS 6SQ.MM X M10</t>
  </si>
  <si>
    <t>CABLE LUGS 6SQ.MM X M6</t>
  </si>
  <si>
    <t>PIN TYPE LUGS 2.5 SQ. MM</t>
  </si>
  <si>
    <t>PIN TYPE LUGS 0.5 SQ. MM</t>
  </si>
  <si>
    <t>CABLE LUGS 1.5SQ.MM X M8</t>
  </si>
  <si>
    <t>CABLE LUGS 16SQ.MM X M10</t>
  </si>
  <si>
    <t>CABLE LUGS 50SQ.MM X M10</t>
  </si>
  <si>
    <t>CABLE LUGS 70SQ.MM X M8</t>
  </si>
  <si>
    <t>CABLE LUGS 35SQ.MM X M10</t>
  </si>
  <si>
    <t>PIN TYPE LUGS 1.5 SQ. MM</t>
  </si>
  <si>
    <t>HAN E M CRIMP CONTACT AG 4.0 MM²/ 12 AWG</t>
  </si>
  <si>
    <t>AUX CUBICAL TESTING CONNECTOR</t>
  </si>
  <si>
    <t>HEAT SHRINKABLE TRANSPARENT TUBE 150 MM</t>
  </si>
  <si>
    <t>CABLE TIE 8 INCH</t>
  </si>
  <si>
    <t>CABLE TIE 6 INCH HELLERMANN</t>
  </si>
  <si>
    <t>MODULE RRM2-CION 108 MAKE AMIT,SPOL.</t>
  </si>
  <si>
    <t>MODULE RRM2-COIN 208MAKE AMIT,SPOL.S R.O</t>
  </si>
  <si>
    <t>MODULE RRM2-CION 108 MAKE AMIT, SPOL.</t>
  </si>
  <si>
    <t>SIKAFLEX 221 600ML ( POLYURETHANE SEALANT)
MFG. DATE:- APR-2022 &amp; EXP DATE:- FEB- 2023</t>
  </si>
  <si>
    <t>SCHALTBAU PART NO:- 1-1757-303381
REDUNDANCY CON-TACTOR</t>
  </si>
  <si>
    <t>ELASTIC RING RDSO/2007/EL/SPEC/0053 REV 1 JUNE 2007 AMENDMENT NO.01 DT 30.07.2010 AND  SKEL - 4717   ALT. 4</t>
  </si>
  <si>
    <t>SET OF HARNESSED CABLE FOR VCU-1 &amp; VCU-2
VCU TO SB1 AND SB2 PANEL CONNECTIONS
WAG9-6K-EN1-RFQ-02</t>
  </si>
  <si>
    <t>CABLE 1C X 70 SQ MM - 4 GKW - 1.8/3 KV</t>
  </si>
  <si>
    <t>CABLE 1C X 50 SQ MM - 4 GKW -  1.8/3 KV</t>
  </si>
  <si>
    <t>CABLE 1C X 35 SQ MM - 4 GKW -  1.8/3 KV</t>
  </si>
  <si>
    <t>CABLE 1C X 16 SQ MM - 4 GKW -  1.8/3 KV</t>
  </si>
  <si>
    <t>CABLE 1C X 2.5 SQ MM - 4 GKW  - 1.8/3 KV</t>
  </si>
  <si>
    <t>CABLE 1C X  1.5 SQ MM - 4 GKW -- 1.8/3 KV</t>
  </si>
  <si>
    <t>CABLE 1C X  0.5 SQ MM - 3 GKW -  600 V</t>
  </si>
  <si>
    <t>CABLE 1C X 185 – 4 GKW (1.8/3 KV)</t>
  </si>
  <si>
    <t>CABLE 1C X 240 – 4 GKW (1.8/3 KV)</t>
  </si>
  <si>
    <t>BRASS FLAG M48 ASSY</t>
  </si>
  <si>
    <t>BRASS FLAG M42 ASSY</t>
  </si>
  <si>
    <t>BUSBAR TRAFO 12MM</t>
  </si>
  <si>
    <t>GST/0254</t>
  </si>
  <si>
    <t>50751815041/ Blue Dart</t>
  </si>
  <si>
    <t>Easter Oil Filling Assembly</t>
  </si>
  <si>
    <t>51434332084/Blue Dart</t>
  </si>
  <si>
    <t>D-882</t>
  </si>
  <si>
    <t>9012665995/ VRL Logistic</t>
  </si>
  <si>
    <t>565522CGP001891</t>
  </si>
  <si>
    <t>565522CGP001833</t>
  </si>
  <si>
    <t>312-72130704</t>
  </si>
  <si>
    <t>indigo</t>
  </si>
  <si>
    <t>It is required for customer inspection</t>
  </si>
  <si>
    <t>This is against 49x Spare
Failure of speed sensor in Loco No 33616</t>
  </si>
  <si>
    <t>it is required for customer inspection at Nasik Work</t>
  </si>
  <si>
    <t>Voltage Transducer ( Remove from TCC-1</t>
  </si>
  <si>
    <t>UP/FY22/DC/01105</t>
  </si>
  <si>
    <t>Remove From Traction Converter -1</t>
  </si>
  <si>
    <t>SPARE OF 49X to Bhilai</t>
  </si>
  <si>
    <t>Current Transducer - CT ( Remove From TCC-1)</t>
  </si>
  <si>
    <t>Total Disp Qty.</t>
  </si>
  <si>
    <t>50845782945/ Blue Dart</t>
  </si>
  <si>
    <t>Han-Modular ECO hood IP65 (without PE) 09140010420</t>
  </si>
  <si>
    <t>09300060391</t>
  </si>
  <si>
    <t>Han 6B-HBM-Rear Fit-SL '09300060391</t>
  </si>
  <si>
    <t>Han CGM-M M20x1,5 D.5-9mm/6-12mm 19000005081</t>
  </si>
  <si>
    <t>51434332106/Blue Dart</t>
  </si>
  <si>
    <t>MS3474W12-3P-SQSC</t>
  </si>
  <si>
    <t>MS3474W14-5P-SQSC</t>
  </si>
  <si>
    <t>51434332132/Blue Dart</t>
  </si>
  <si>
    <t>MH/FY22/DC/00289</t>
  </si>
  <si>
    <t>622588945/ TCI Freight</t>
  </si>
  <si>
    <t>Aux trafo Cubicle Assembly</t>
  </si>
  <si>
    <t>MH/FY22/DC/01512</t>
  </si>
  <si>
    <t>229773592/ Delhivery Ltd.</t>
  </si>
  <si>
    <t>Prerana Agencies</t>
  </si>
  <si>
    <t>209/22-23</t>
  </si>
  <si>
    <t>420689356/Gatikwe</t>
  </si>
  <si>
    <t>Cable Gland for TM Cable 240sqmm Neoprene</t>
  </si>
  <si>
    <t>Indomax</t>
  </si>
  <si>
    <t>2022-23/2383</t>
  </si>
  <si>
    <t>1720197291/ Anjali Courier service</t>
  </si>
  <si>
    <t>LM-TP509W</t>
  </si>
  <si>
    <t>Tape White ( 9mm, 16m) LM-TP509W ( Cable Tag for 185 Sq &amp; 240 Sq. mm cable)</t>
  </si>
  <si>
    <t>UP/FY22/DC/01110</t>
  </si>
  <si>
    <t>UP/FY22/DC/01109</t>
  </si>
  <si>
    <t>Electro Crimp Contacts India Pvt. Ltd.</t>
  </si>
  <si>
    <t>GST/22-23/940</t>
  </si>
  <si>
    <t>064227310/TCI Express Ltd.</t>
  </si>
  <si>
    <t>Cable Lug 185 Sq.mm X M12</t>
  </si>
  <si>
    <t>Cable Lug 240 Sq.mm X M12</t>
  </si>
  <si>
    <t>Cable Lug 240 Sq.mm X M16</t>
  </si>
  <si>
    <t>Cable Lug 70 Sq.mm X M10</t>
  </si>
  <si>
    <t>Cable Lug 70 Sq.mm X M12</t>
  </si>
  <si>
    <t>Savvak Systems Pvt. Ltd.</t>
  </si>
  <si>
    <t>22-23/335</t>
  </si>
  <si>
    <t>51442976325/Blue Dart</t>
  </si>
  <si>
    <t>Faridabad</t>
  </si>
  <si>
    <t>Plate 1 TM side</t>
  </si>
  <si>
    <t>Plate 2 TM side</t>
  </si>
  <si>
    <t>Hex Bolt 8 X 30</t>
  </si>
  <si>
    <t>Plain washer M8</t>
  </si>
  <si>
    <t>Spring Washer M8</t>
  </si>
  <si>
    <t xml:space="preserve">Varad Industries </t>
  </si>
  <si>
    <t>D-959</t>
  </si>
  <si>
    <t>28-08022</t>
  </si>
  <si>
    <t>9012666058/VRL Logistic</t>
  </si>
  <si>
    <t>51451222981/ Bluedart</t>
  </si>
  <si>
    <t>Flexible Busbar/Jumper 
Lamellar Flexible busbar for terminal X11,2U1,2U2 &amp;X21,2U3,2U4 1808P1037</t>
  </si>
  <si>
    <t>Flexible Busbar/Jumper 
Lamellar Flexible busbar for terminal X12,2V1,2V2 &amp;X22,2V3,2V4 1808P1043</t>
  </si>
  <si>
    <t>Integra Engineering India Ltd.</t>
  </si>
  <si>
    <t>22-23/INL/858</t>
  </si>
  <si>
    <t>50840333596/Blue dart</t>
  </si>
  <si>
    <t>Panchmahals GJ</t>
  </si>
  <si>
    <t>1808P1005</t>
  </si>
  <si>
    <t>Packing plate with gasket</t>
  </si>
  <si>
    <t>N &amp; S Solutions Pvt. Ltd.</t>
  </si>
  <si>
    <t>023</t>
  </si>
  <si>
    <t>58055883163/ Blue dart</t>
  </si>
  <si>
    <t>logic box and loop box</t>
  </si>
  <si>
    <t>NTA/2022-23/2955</t>
  </si>
  <si>
    <t>2401221026257/ OM Logistic</t>
  </si>
  <si>
    <t>Conical Washer M12</t>
  </si>
  <si>
    <t>3848/22-23</t>
  </si>
  <si>
    <t>51415359166/ Blue dart</t>
  </si>
  <si>
    <t>A6308304</t>
  </si>
  <si>
    <t>906W0802</t>
  </si>
  <si>
    <t>UP/FY22/DC/01121</t>
  </si>
  <si>
    <t>Delhivery Ltd</t>
  </si>
  <si>
    <t>UP/FY22/DC/01122</t>
  </si>
  <si>
    <t>UP/FY22/DC/01119</t>
  </si>
  <si>
    <t>UP/FY22/DC/01118</t>
  </si>
  <si>
    <t>Premier Road Carriers Ltd.</t>
  </si>
  <si>
    <t>UP/FY22/DC/01113</t>
  </si>
  <si>
    <t>Blue Dart</t>
  </si>
  <si>
    <t>UP/FY22/DC/01116</t>
  </si>
  <si>
    <t>WCR SR. Dee/TSR/TKD</t>
  </si>
  <si>
    <t>UP/FY22/DC/01123</t>
  </si>
  <si>
    <t>Sr No :- 2GTSA06087, 06168,06130,06178,06157,06088,06119,06110</t>
  </si>
  <si>
    <t>UP/FY22/DC/01126</t>
  </si>
  <si>
    <t>DMW/ Patial ( Dinesh Das)</t>
  </si>
  <si>
    <t>For commissioning of 6K propulsion system in PLW.</t>
  </si>
  <si>
    <t>UP/FY22/DC/01129</t>
  </si>
  <si>
    <t>Lalaguda ( Telangana)</t>
  </si>
  <si>
    <t>HLC</t>
  </si>
  <si>
    <t>Failure of Input chokes in both HLCs of Loco No 30611</t>
  </si>
  <si>
    <t>UP/FY22/DC/01127</t>
  </si>
  <si>
    <t>Mr. Sourabh Mishra</t>
  </si>
  <si>
    <t>For testing perpose</t>
  </si>
  <si>
    <t>DC-DC Converter 110-24V ( Remove from ACU-2)</t>
  </si>
  <si>
    <t>UP/FY22/DC/01117</t>
  </si>
  <si>
    <t>DC-DC Converter Failure at Patiala</t>
  </si>
  <si>
    <t>For 9K 9000HP</t>
  </si>
  <si>
    <t>UP/FY22/DC/01132</t>
  </si>
  <si>
    <t>EBM- HLC</t>
  </si>
  <si>
    <t>Equivalent required for EBM-HLC</t>
  </si>
  <si>
    <t>50847675900/ Blue dart</t>
  </si>
  <si>
    <t>112169820
109461633
112151017</t>
  </si>
  <si>
    <t>UP/FY22/DC/01135</t>
  </si>
  <si>
    <t>1 Set loose item supply to CLW</t>
  </si>
  <si>
    <t>UP/FY22/DC//01137</t>
  </si>
  <si>
    <t>Urgent material for WAG 9 9000HP Wireharness</t>
  </si>
  <si>
    <t>UP/FY22/DC/01139</t>
  </si>
  <si>
    <t>WAG9/9000HP</t>
  </si>
  <si>
    <t>8Set for WAG9/ 9000HP Short supply material</t>
  </si>
  <si>
    <t>8Set for WAG9/9000HP Short supply material</t>
  </si>
  <si>
    <t>UP/FY22/DC/01136</t>
  </si>
  <si>
    <t>SR. DEE (TRS)/BNDM</t>
  </si>
  <si>
    <t>Mr.Krishan Murari Chauhan</t>
  </si>
  <si>
    <t>Sr. No :- 1N120904M3 PN :- 6B5R4PA#ACJ</t>
  </si>
  <si>
    <t>Unit Price as per P.o.</t>
  </si>
  <si>
    <t>WAG9/6k-49x</t>
  </si>
  <si>
    <t>1Set accessories againest 10 set Supply</t>
  </si>
  <si>
    <t>WAG9/6k-49x CLW</t>
  </si>
  <si>
    <t>2 set Loose item suply to CLW</t>
  </si>
  <si>
    <t>For commissioning 
Laptop Sr. No. 1N12080G1S</t>
  </si>
  <si>
    <t>Wag9/6k</t>
  </si>
  <si>
    <t>WAG9/6k 9x</t>
  </si>
  <si>
    <t>Office work for Mr. N. Parthasarathy (ICF)</t>
  </si>
  <si>
    <t>1 set Loose material supply to PLW</t>
  </si>
  <si>
    <t>1 set accessories supply against 10 set loose material</t>
  </si>
  <si>
    <t>WAG 9/6K 9x</t>
  </si>
  <si>
    <t>For Commissioning
Laptop Sr. No. 1N12080FVT</t>
  </si>
  <si>
    <t>3Set Loose material supply to PLW</t>
  </si>
  <si>
    <t>4 Set short supply material to PLW</t>
  </si>
  <si>
    <t>Short supply material to PLW</t>
  </si>
  <si>
    <t>Short Supply Material</t>
  </si>
  <si>
    <t>1set Loose Material supply for PLW</t>
  </si>
  <si>
    <t>4Set loose Material supply to PLW</t>
  </si>
  <si>
    <t>Short material supply to CLW</t>
  </si>
  <si>
    <t>WAG9/6k 49x</t>
  </si>
  <si>
    <t>Sr. No 1N1216078B
P/N:- 6B5R4PA#ACJ
This is under project supply</t>
  </si>
  <si>
    <t>For TKD 9K Loco upgrade</t>
  </si>
  <si>
    <t>WAG-9/9K  UPGRADE</t>
  </si>
  <si>
    <t>Resistor for 9K VCU</t>
  </si>
  <si>
    <t>5 Set Wag-9/6K Supply to CLW</t>
  </si>
  <si>
    <t>Short Supply to CLW</t>
  </si>
  <si>
    <t>8 Set  Loose Material supply to CLW</t>
  </si>
  <si>
    <t>WAG9/6K</t>
  </si>
  <si>
    <t xml:space="preserve">TKD against 6k Spare </t>
  </si>
  <si>
    <t>WAG9/ 6K</t>
  </si>
  <si>
    <t>Short supply material</t>
  </si>
  <si>
    <t>Material sent on returnable basis
Requirement of input choke at baroda shed</t>
  </si>
  <si>
    <t>PS01 Connector and Cable to TKD for WAG9/9K Upgrade</t>
  </si>
  <si>
    <t>D-1141</t>
  </si>
  <si>
    <t>UP/FY22/DC/01150</t>
  </si>
  <si>
    <t>70210094100778</t>
  </si>
  <si>
    <t>Short Supply for WAG9/9K Wireharness</t>
  </si>
  <si>
    <t>Lotus Wireless Technologies India Pvt. Ltd.</t>
  </si>
  <si>
    <t>22-23/098</t>
  </si>
  <si>
    <t>50825565593/Bluedart</t>
  </si>
  <si>
    <t>025</t>
  </si>
  <si>
    <t>D25717549/ DTDC Courier</t>
  </si>
  <si>
    <t>51434335131/ Bluedart</t>
  </si>
  <si>
    <t>488-SIEM</t>
  </si>
  <si>
    <t>TE Connectivity India Pvt. Ltd.</t>
  </si>
  <si>
    <t>KA10072763</t>
  </si>
  <si>
    <t>58061383951/ Blue Dart</t>
  </si>
  <si>
    <t>22-23/GST/302</t>
  </si>
  <si>
    <t>50825565615/Bluedart</t>
  </si>
  <si>
    <t>LT30</t>
  </si>
  <si>
    <t>U2-538-2022</t>
  </si>
  <si>
    <t>25188891/ OM Logistic Ltd.</t>
  </si>
  <si>
    <t>UP/FY22/DC/01158</t>
  </si>
  <si>
    <t>WAG9 6K</t>
  </si>
  <si>
    <t>20221047101382</t>
  </si>
  <si>
    <t>1 Set loose item supply to PLW</t>
  </si>
  <si>
    <t>UP/FY22/DC/01157</t>
  </si>
  <si>
    <t xml:space="preserve">6 set supply for 9000HP Upgraded </t>
  </si>
  <si>
    <t>UP/FY22/DC/01153</t>
  </si>
  <si>
    <t>Siemens Guest House</t>
  </si>
  <si>
    <t>Sr. No :- 1N12090486, 1N12080FRP</t>
  </si>
  <si>
    <t>UP/FY22/DC/01152</t>
  </si>
  <si>
    <t>UP/FY22/DC/01156</t>
  </si>
  <si>
    <t>Sr. No- 2GTSA06116,6173,6185,6109,6167,6115,6141,6134,6138,6180,6133,6101,6186,6117,6092,6121,6100,6108,6163,6149</t>
  </si>
  <si>
    <t>Received Qty Value</t>
  </si>
  <si>
    <t>Dispatched Qty Value</t>
  </si>
  <si>
    <t>Balance Qty Value</t>
  </si>
  <si>
    <t>Remark</t>
  </si>
  <si>
    <t>Price not available</t>
  </si>
  <si>
    <t>15425/ New Time Logistic</t>
  </si>
  <si>
    <t>22-23/105</t>
  </si>
  <si>
    <t>50828489460/ Blue Dart</t>
  </si>
  <si>
    <t>Power Cable ( 4Pin Allied Connector , 5 Mtrs.)</t>
  </si>
  <si>
    <t xml:space="preserve">Ethernet Cable M12-Male to Male 7 Mtr </t>
  </si>
  <si>
    <t>51434335223/ Blue Dart</t>
  </si>
  <si>
    <t>Total Value Of Receipt</t>
  </si>
  <si>
    <t>UP/FY22/DC/01161</t>
  </si>
  <si>
    <t>M/s Roshan Lal Jain</t>
  </si>
  <si>
    <t>Additional requirement for 5 set Supply</t>
  </si>
  <si>
    <t>Additional requirement for 9 set Supply</t>
  </si>
  <si>
    <t>SA5E41521351 Conn_Hsg_FEMALE_3P_5.8mm</t>
  </si>
  <si>
    <t>A5E44628080</t>
  </si>
  <si>
    <t>51434332740/Blue Dart</t>
  </si>
  <si>
    <t>NEXANS INDUSTRIAL SOLUTIONS
Siemens Ltd- Delhi</t>
  </si>
  <si>
    <t>DL/FY22/DC/01264</t>
  </si>
  <si>
    <t>218381930/Delhivery Ltd</t>
  </si>
  <si>
    <t>FRANCE
Delhi</t>
  </si>
  <si>
    <t>22-23/GST/314</t>
  </si>
  <si>
    <t>50828498851/ Blue Dart</t>
  </si>
  <si>
    <t>Siemens Ltd-JIL</t>
  </si>
  <si>
    <t>58079332334/Blue Dart</t>
  </si>
  <si>
    <t>Laptop with charger Dell Sr. No JM5VLV1</t>
  </si>
  <si>
    <t>58079332323/Blue Dart</t>
  </si>
  <si>
    <t>Laptop with charger Panasonic Sr. No 6JKMA71709</t>
  </si>
  <si>
    <t>51434332795/ Blue Dart</t>
  </si>
  <si>
    <t>UP/FY22/DC/01167</t>
  </si>
  <si>
    <t>WAG9-9000HP Upgraded 27x</t>
  </si>
  <si>
    <t>UP/FY22/DC/01163</t>
  </si>
  <si>
    <t>For Project Supply</t>
  </si>
  <si>
    <t>UP/FY22/DC/01164</t>
  </si>
  <si>
    <t>Sr. Divisional Electrical Engineer</t>
  </si>
  <si>
    <t>New Katni Junction</t>
  </si>
  <si>
    <t>UP/FY22/DC/01165</t>
  </si>
  <si>
    <t>SR. DEE ELECTRIC LOCO SHED</t>
  </si>
  <si>
    <t>WAG9-6k</t>
  </si>
  <si>
    <t>UP/FY22/DC/01166</t>
  </si>
  <si>
    <t>Siliguri</t>
  </si>
  <si>
    <t>For Warranty replacement Loco No 40348, 40349</t>
  </si>
  <si>
    <t>58079332345/ Blue Dart</t>
  </si>
  <si>
    <t>Laptop with charger Panasonic Sr. No 6JKMA71575</t>
  </si>
  <si>
    <t>58079332356/ Blue Dart</t>
  </si>
  <si>
    <t>Laptop with charger Panasonic Sr. No 6JKMA71702</t>
  </si>
  <si>
    <t>Pawan Industries</t>
  </si>
  <si>
    <t>084/22-23</t>
  </si>
  <si>
    <t>750425115/TCI Freight</t>
  </si>
  <si>
    <t>Lifting Jig 6K  TCC</t>
  </si>
  <si>
    <t>083/22-23</t>
  </si>
  <si>
    <t>Traction Converter (TCC) lifting jig 9K</t>
  </si>
  <si>
    <t>Auxiliary Cubicle Converter (AUX) jig 9K</t>
  </si>
  <si>
    <t>UP/DC/FY22/00221</t>
  </si>
  <si>
    <t>WCR SR. Dee/ TRS/</t>
  </si>
  <si>
    <t>6k_propulsion warranty replacement</t>
  </si>
  <si>
    <t>UP/DC/FY22/00222</t>
  </si>
  <si>
    <t>Sr Divisional Electrical Engineer</t>
  </si>
  <si>
    <t>UP/DC/FY22/00223</t>
  </si>
  <si>
    <t>UP/DC/FY22/00224</t>
  </si>
  <si>
    <t>9k27x_ Balance Supply 4no SPHERI BLOC</t>
  </si>
  <si>
    <t>WAG9-6K</t>
  </si>
  <si>
    <t>WAG9-9K</t>
  </si>
  <si>
    <t>2431/ SKY Blue Logistic ( India) Pvt. Ltd.</t>
  </si>
  <si>
    <t>22-23/GST/333</t>
  </si>
  <si>
    <t>50828489316/ Bluedart</t>
  </si>
  <si>
    <t>U2-587-2022</t>
  </si>
  <si>
    <t>25188909/OM Logistic</t>
  </si>
  <si>
    <t>00193</t>
  </si>
  <si>
    <t>R1001165852/ARCL</t>
  </si>
  <si>
    <t>UP/FY22/DC/01175</t>
  </si>
  <si>
    <t>Banaras Locomotive Work</t>
  </si>
  <si>
    <t>UP65ET6152</t>
  </si>
  <si>
    <t>Saaswad Heat Transfer &amp; Engineering Work</t>
  </si>
  <si>
    <t>06211183103056</t>
  </si>
  <si>
    <t>1x Tackler/Lifting Jig for HLC</t>
  </si>
  <si>
    <t>UP/FY22/DC/01173</t>
  </si>
  <si>
    <t>TCI Freight</t>
  </si>
  <si>
    <t>For Wag9/9k Upgraded Wireharness</t>
  </si>
  <si>
    <t>TCC Power Supply Card - QPSW 3KV 15V ( Remove From TCC-1)</t>
  </si>
  <si>
    <t>Sr. Dee (TRS)/BNDM</t>
  </si>
  <si>
    <t>PLW-9x</t>
  </si>
  <si>
    <t>TCC- 4 QC ICU Card ( Remove From TCC-1)</t>
  </si>
  <si>
    <t>Sr. Dee (TRS)/TKD</t>
  </si>
  <si>
    <t>CLW 49X</t>
  </si>
  <si>
    <t>A5E43995136</t>
  </si>
  <si>
    <t>Rectifier Module 6K ACU</t>
  </si>
  <si>
    <t>UP/FY22/DC/01159</t>
  </si>
  <si>
    <t>UP/FY22/DC/01174</t>
  </si>
  <si>
    <t>Lifting Jig for Auxiliary Converters 1 &amp; 6K</t>
  </si>
  <si>
    <t xml:space="preserve">Siemens Ltd - Nasik </t>
  </si>
  <si>
    <t>MH1227752430</t>
  </si>
  <si>
    <t>51443563010/ Bluedart</t>
  </si>
  <si>
    <t>HLC Module Removal Fixture - Site</t>
  </si>
  <si>
    <t>51451199973/ Bluedart</t>
  </si>
  <si>
    <t>M12 SD A-cod 4/5 pol ø6 mm female straig 21038212512</t>
  </si>
  <si>
    <t>Mr. Hemant Sathe</t>
  </si>
  <si>
    <t>Siemens Ltd-JIL/
TE Connectivity India Pvt. Ltd.</t>
  </si>
  <si>
    <t>51459409304/ Bluedart</t>
  </si>
  <si>
    <t>Gurgaon
Bangalore</t>
  </si>
  <si>
    <t>KA10073064</t>
  </si>
  <si>
    <t>58055997451/ Bluedart</t>
  </si>
  <si>
    <t>22-23/GST/368</t>
  </si>
  <si>
    <t>58337757741/Bluedart</t>
  </si>
  <si>
    <t>UP/FY22/DC/01177</t>
  </si>
  <si>
    <t>SR.DEE (TRS)/BNDM</t>
  </si>
  <si>
    <t>Warranty Replacement</t>
  </si>
  <si>
    <t>For VCU Power supply module as spare, Under warranty replacement</t>
  </si>
  <si>
    <t>SA5E41521162 Cont_Female 0.8-0.33sq_PhBz</t>
  </si>
  <si>
    <t>A5E49902927</t>
  </si>
  <si>
    <t>SA5E46938651</t>
  </si>
  <si>
    <t>Siemens Ltd - Trf works - KW</t>
  </si>
  <si>
    <t>MH1227752653</t>
  </si>
  <si>
    <t>640182841/ TCI Freight</t>
  </si>
  <si>
    <t xml:space="preserve">Thane </t>
  </si>
  <si>
    <t>Transformer Spare
Cooler Unit- 2nos/Pump- 2 Nos/ Pipe- 1 Set</t>
  </si>
  <si>
    <t>2223CT00426</t>
  </si>
  <si>
    <t>51446611241/ Blue Dart</t>
  </si>
  <si>
    <t>112308582/
110522356</t>
  </si>
  <si>
    <t>UP/FY22/DC/01196</t>
  </si>
  <si>
    <t>UP/FY22/DC/01197</t>
  </si>
  <si>
    <t>Lakhan Handover To Saurabh Mishra</t>
  </si>
  <si>
    <t>Material Supply Against P.o. No 70210094100778 ( Due to Short Supply By Technocrates)</t>
  </si>
  <si>
    <t>UP/FY22/DC/01187</t>
  </si>
  <si>
    <t>Warranty Complaint Closure HLC</t>
  </si>
  <si>
    <t>UP/FY22/DC/01188</t>
  </si>
  <si>
    <t>Sr. DEE Siemens Site office</t>
  </si>
  <si>
    <t>Ghaziabad</t>
  </si>
  <si>
    <t>UP/FY22/DC/01186</t>
  </si>
  <si>
    <t>Gomoh JK</t>
  </si>
  <si>
    <t>UP/FY22/DC/01189</t>
  </si>
  <si>
    <t>Sr DEE, Electric Loco Shed,</t>
  </si>
  <si>
    <t>UP/FY22/DC/01199</t>
  </si>
  <si>
    <t>Siemens Ltd- Kolkata</t>
  </si>
  <si>
    <t>Kolkata</t>
  </si>
  <si>
    <t>For Spare</t>
  </si>
  <si>
    <t>For Wag9-6K Spare</t>
  </si>
  <si>
    <t>UP/FY22/DC/01200</t>
  </si>
  <si>
    <t>Siemens Warehouse Kurla</t>
  </si>
  <si>
    <t>Kurla ( West) Mumbai</t>
  </si>
  <si>
    <t>UP/FY22/DC/01195</t>
  </si>
  <si>
    <t>Mr. Harish Kumar</t>
  </si>
  <si>
    <t>UP/FY22/DC/01194</t>
  </si>
  <si>
    <t>For Testing purpose</t>
  </si>
  <si>
    <t>Remmlot Device</t>
  </si>
  <si>
    <t>51434336461/Blurdart</t>
  </si>
  <si>
    <t>FSK-22-654</t>
  </si>
  <si>
    <t>10424/ R.S. Transport Company</t>
  </si>
  <si>
    <t>CLW-MS-3-Spec-ELDO-Bogie-004-ALT-1</t>
  </si>
  <si>
    <t>UP/FY22/DC/01202</t>
  </si>
  <si>
    <t xml:space="preserve">For Testing </t>
  </si>
  <si>
    <t>Siemens Ltd-JIL
Siemens Ltd</t>
  </si>
  <si>
    <t>HR/FY22/DC/01149
MH1227752698</t>
  </si>
  <si>
    <t>22-11-2022/
 16-11-2022</t>
  </si>
  <si>
    <t>51458933304/Bluedart</t>
  </si>
  <si>
    <t>51434336575/ Bluedart</t>
  </si>
  <si>
    <t>48-SIEM-112295843</t>
  </si>
  <si>
    <t>SB panel to VCU control cables
Cable loom with connectors for
interface between SB (Low Voltage) panel and VCU (WAG9-9K-EN1-RFQ-06)</t>
  </si>
  <si>
    <t>22-23/GST/382</t>
  </si>
  <si>
    <t>50828484895/ Bluedart</t>
  </si>
  <si>
    <t>UP/FY22/DC/01203</t>
  </si>
  <si>
    <t>For Communication and Power Cable</t>
  </si>
  <si>
    <t>UP/FY22/DC/01204</t>
  </si>
  <si>
    <t>Mr. Aravind Pandey</t>
  </si>
  <si>
    <t>For Remmlot Installing</t>
  </si>
  <si>
    <t>UP/FY22/DC/01206</t>
  </si>
  <si>
    <t>Siemens Ltd
Siemens AG</t>
  </si>
  <si>
    <t>DL/FY22/DC/01380
7411RF3800342440</t>
  </si>
  <si>
    <t>29-11-22
19-10-2022</t>
  </si>
  <si>
    <t>226489278/ Delhivery Ltd.</t>
  </si>
  <si>
    <t>Delhi
Germany</t>
  </si>
  <si>
    <t>A2B00075622 DRIVER'S DESK TERMINAL SITET XL KF 1 74V</t>
  </si>
  <si>
    <t>Siemens Ltd
LUTZE TRANSPORTATION GMBH</t>
  </si>
  <si>
    <t>DL/FY22/DC/01370
8110011858</t>
  </si>
  <si>
    <t>25-11-22
19-11-22</t>
  </si>
  <si>
    <t>232996089/ Delhivery Ltd</t>
  </si>
  <si>
    <t>619/22-23</t>
  </si>
  <si>
    <t>2136103907/ V - Express</t>
  </si>
  <si>
    <t>MH1227752838</t>
  </si>
  <si>
    <t>51461080366/ Blue Dart</t>
  </si>
  <si>
    <t>SA2V00150267634</t>
  </si>
  <si>
    <t>SA2V00150267634 Combined seal___EPDM/VA-</t>
  </si>
  <si>
    <t>UP/FY22/DC/01213</t>
  </si>
  <si>
    <t>Mr. Aravind Panday</t>
  </si>
  <si>
    <t>U20648870</t>
  </si>
  <si>
    <t>9K VCU</t>
  </si>
  <si>
    <t>9K 9000HP</t>
  </si>
  <si>
    <t>10 Loco Set Material supply to CLW</t>
  </si>
  <si>
    <t>UP/FY22/DC/01210</t>
  </si>
  <si>
    <t>UP/FY22/DC/01212</t>
  </si>
  <si>
    <t>107157518/
112171911</t>
  </si>
  <si>
    <t>Delhi Sahabad Warehouse
Sahajanand Impex Pvt. Ltd.</t>
  </si>
  <si>
    <t>DELHI
Mumbai</t>
  </si>
  <si>
    <t>UP/FY22/DC/01216</t>
  </si>
  <si>
    <t>5SX5210-7RC</t>
  </si>
  <si>
    <t>51438911871/BLUE DART</t>
  </si>
  <si>
    <t>51438911845/Bluedart</t>
  </si>
  <si>
    <t>51438911834/Bluedart</t>
  </si>
  <si>
    <t>22-23/515</t>
  </si>
  <si>
    <t>51455307142/Bluedart</t>
  </si>
  <si>
    <t>22-23/GST/417</t>
  </si>
  <si>
    <t>50828497893/Bluedart</t>
  </si>
  <si>
    <t>PTOLBPX118</t>
  </si>
  <si>
    <t>MODULE PTOLBPX118  MAKE LEROY-AUTOMATION</t>
  </si>
  <si>
    <t>UP/FY22/DC/01220</t>
  </si>
  <si>
    <t>Leroy-VCU Prototype</t>
  </si>
  <si>
    <t>Materials are being sent for development of Leroy-VCU Prototype</t>
  </si>
  <si>
    <t>UP/FY22/DC/01219</t>
  </si>
  <si>
    <t>Siemens Ltd. Nasik Work
Bulk MRO Indl. Supply Pvt. Ltd.</t>
  </si>
  <si>
    <t>MH/FY22/DC/08206
220013330</t>
  </si>
  <si>
    <t>09-Dec-22
16-sep-22</t>
  </si>
  <si>
    <t>51461080414/ Bluedart</t>
  </si>
  <si>
    <t>Nasik
Faridabad</t>
  </si>
  <si>
    <t xml:space="preserve">S201MT-C0,5 </t>
  </si>
  <si>
    <t>S201MT-C0,5 \CIRCUIT BREAKER UC 10KA</t>
  </si>
  <si>
    <t>UP/FY22/DC/01221</t>
  </si>
  <si>
    <t>UP/FY22/DC/01222</t>
  </si>
  <si>
    <t>UP/FY22/DC/01223</t>
  </si>
  <si>
    <t>UP/FY22/DC/01224</t>
  </si>
  <si>
    <t>SR.DEE/ TRS/ELS/BRCY</t>
  </si>
  <si>
    <t>Mr. Deepak Gupta</t>
  </si>
  <si>
    <t>Supply Agst Customer P.o. No 70210094100778 For Communication and Power Cable</t>
  </si>
  <si>
    <t>Value In %</t>
  </si>
  <si>
    <t>Flow Oil Pumps Private Limited</t>
  </si>
  <si>
    <t>D0529/22-23</t>
  </si>
  <si>
    <t>264819295/ TCI Express</t>
  </si>
  <si>
    <t>CIL63/6.3 HP</t>
  </si>
  <si>
    <t>OIL PUMP WITH MOTOR FOR TRANSFORMER CIL63/6.3 HP</t>
  </si>
  <si>
    <t>WAGO Pvt. Ltd</t>
  </si>
  <si>
    <t>2022-23/4938156</t>
  </si>
  <si>
    <t>233203773/ Delhivery Ltd.</t>
  </si>
  <si>
    <t>2002-1811/1000-867</t>
  </si>
  <si>
    <t>4-conductor fuse terminal block; with pivoting fuse holder; with end plate; for 5 x 20 mm miniature metric fuse; with blown fuse indication by LED; 120 V; for DIN-rail 35 x 15 and 35 x 7.5; 2.5 mm²; Push-in CAGE CLAMP®; 2,50 mm²; gray 2002-1811/1000-867</t>
  </si>
  <si>
    <t>2002-1811</t>
  </si>
  <si>
    <t>4-conductor fuse terminal block; with pivoting fuse holder; and end plate; for 5 x 20 mm miniature metric fuse; without blown fuse indication; for DIN-rail 35 x 15 and 35 x 7.5; 2.5 mm²; Push-in CAGE CLAMP®; 2,50 mm²; gray 2002-1811</t>
  </si>
  <si>
    <t>GST/0465</t>
  </si>
  <si>
    <t>51658856815/ Bluedart</t>
  </si>
  <si>
    <t>2104A1001</t>
  </si>
  <si>
    <t>Remmlot Mounting Bkt. Assy</t>
  </si>
  <si>
    <t>MH/FY22/DC/08656</t>
  </si>
  <si>
    <t>51461080893/ Bluedart</t>
  </si>
  <si>
    <t>Ferrule Sleeve 2.2 mm</t>
  </si>
  <si>
    <t>Ferrule Sleeve 4.2 mm</t>
  </si>
  <si>
    <t>656/22-23</t>
  </si>
  <si>
    <t>4000068026/ V-Xpress</t>
  </si>
  <si>
    <t>51438912033/Bluedart</t>
  </si>
  <si>
    <t>51438912022/Bluedart</t>
  </si>
  <si>
    <t>UP/FY22/DC/01227</t>
  </si>
  <si>
    <t>Siemens Ltd- Gurgaon</t>
  </si>
  <si>
    <t>UP/FY22/DC/01225</t>
  </si>
  <si>
    <t>UP/FY22/DC/01226</t>
  </si>
  <si>
    <t>Avg. Price As per P.o.</t>
  </si>
  <si>
    <t>KA10073745</t>
  </si>
  <si>
    <t>58058782456/ Bluedart</t>
  </si>
  <si>
    <t>51438912125/Bluedart</t>
  </si>
  <si>
    <t>For Testing Purpose only (Material will be return after Three Month)</t>
  </si>
  <si>
    <t>UP/FY22/DC/01235</t>
  </si>
  <si>
    <t>Siemens Limited Gurgaon</t>
  </si>
  <si>
    <t>Material Return after 3-4 Month Sr. No 1N12090485</t>
  </si>
  <si>
    <t>51434333926/Blue Dart</t>
  </si>
  <si>
    <t>Siemens Ltd
Friendrichluetze GMBH</t>
  </si>
  <si>
    <t>DL/FY22/DC/01461
SM5000001897</t>
  </si>
  <si>
    <t>30-12-22
10-12-22</t>
  </si>
  <si>
    <t>226016574/Delhivery Ltd</t>
  </si>
  <si>
    <t>UP/FY22/DC/01240</t>
  </si>
  <si>
    <t>UP/FY22/DC/01237</t>
  </si>
  <si>
    <t>Bluedart</t>
  </si>
  <si>
    <t>UP/FY22/DC/01239</t>
  </si>
  <si>
    <t>UP/FY22/DC/01236</t>
  </si>
  <si>
    <t>13 Set VCU wireharness supply against Customer P.o. No 70210094100778</t>
  </si>
  <si>
    <t>Mogli Lab ( India) Pvt. Ltd.</t>
  </si>
  <si>
    <t>27212300014423</t>
  </si>
  <si>
    <t>226045951/ Delhivery Ltd.</t>
  </si>
  <si>
    <t>3913 15 21</t>
  </si>
  <si>
    <t>Legris Make Forged Brass Ball Valve Screw End, Part No. 4913 15 21 Size 1/2 inch</t>
  </si>
  <si>
    <t>Dispatch Value</t>
  </si>
  <si>
    <t>Receipt Value</t>
  </si>
  <si>
    <t>Balance</t>
  </si>
  <si>
    <t>Siemens Ltd
Terz Industrial Electronic GMBH</t>
  </si>
  <si>
    <t>DL/FY22/DC/01478
TZCO062122-2</t>
  </si>
  <si>
    <t>06-01-23
23-12-22</t>
  </si>
  <si>
    <t>224590058/Delhivery Ltd.</t>
  </si>
  <si>
    <t>XS1-1113</t>
  </si>
  <si>
    <t>911113 Kaliber-XS1-1113 ( Storage Device)</t>
  </si>
  <si>
    <t>DL/FY22/DC/01480
8110012210</t>
  </si>
  <si>
    <t>06-01-23
29-11-22</t>
  </si>
  <si>
    <t>224590057/Delhivery Ltd.</t>
  </si>
  <si>
    <t>803102 LION-DI16-72V-110V-LUE LION I/O MODULE DIGITAL OUTPUTS</t>
  </si>
  <si>
    <t>803203 LION-DO8-24V-110V-LUE LION I/O MODULE DIGITAL OUTPUTS</t>
  </si>
  <si>
    <t>DL/FY22/DC/01480
8110012211</t>
  </si>
  <si>
    <t>06-01-23
09-12-22</t>
  </si>
  <si>
    <t>DL/FY22/DC/01483
7411RF3800342959</t>
  </si>
  <si>
    <t>07-01-23
16-12-22</t>
  </si>
  <si>
    <t>226030504/Delhivery Ltd</t>
  </si>
  <si>
    <t>Siemens Ltd- Nasik
Integra Engineering India Ltd.</t>
  </si>
  <si>
    <t>51658855124/Bluedart</t>
  </si>
  <si>
    <t>Nasik
Panchmahals GJ</t>
  </si>
  <si>
    <t>2223CT00543</t>
  </si>
  <si>
    <t>108234438
107184793</t>
  </si>
  <si>
    <t>UP/FY22/DC/01241</t>
  </si>
  <si>
    <t>UP/FY22/DC/01244</t>
  </si>
  <si>
    <t>UP/FY22/DC/01246</t>
  </si>
  <si>
    <t>Siemens Site - Office</t>
  </si>
  <si>
    <t>Visakhapatnam</t>
  </si>
  <si>
    <t>This is for closure of warranty case</t>
  </si>
  <si>
    <t>UP/FY22/DC/01245</t>
  </si>
  <si>
    <t>UP/FY22/DC/01243</t>
  </si>
  <si>
    <t>FOR WAG 9 9K VCU</t>
  </si>
  <si>
    <t>51451284824/ Bluedart</t>
  </si>
  <si>
    <t>MH/FY22/DC/09914
22-23/INL/1991</t>
  </si>
  <si>
    <t>03-01-2023
16/01/2023</t>
  </si>
  <si>
    <t>51434334022/Bluedart</t>
  </si>
  <si>
    <t>922062046/Criticalog</t>
  </si>
  <si>
    <t>84200000022281</t>
  </si>
  <si>
    <t>M8-Male(4P) to M12-Female(4P) (A coded)</t>
  </si>
  <si>
    <t>UP/FY22/DC/01247</t>
  </si>
  <si>
    <t>UP/FY22/DC/01249</t>
  </si>
  <si>
    <t>WAG9/6k - 12x</t>
  </si>
  <si>
    <t>SCR 12x- 62OP-30902.P</t>
  </si>
  <si>
    <t>1 Set loose item supply to TKD</t>
  </si>
  <si>
    <t>S. International</t>
  </si>
  <si>
    <t>472/22-23</t>
  </si>
  <si>
    <t>51465760684/Bluedart</t>
  </si>
  <si>
    <t>Control Pins of IV Coupler</t>
  </si>
  <si>
    <t>IV Coupler Locking Handle(Ratchet arrangement)</t>
  </si>
  <si>
    <t>DL/FY22/DC/01529
TZC0071022-1</t>
  </si>
  <si>
    <t>27-01-2023
18-01-2023</t>
  </si>
  <si>
    <t>235357779/Delhivery Ltd</t>
  </si>
  <si>
    <t>907410836/Criticalog</t>
  </si>
  <si>
    <t>8289/22-23</t>
  </si>
  <si>
    <t>51459822503/ Bluedart</t>
  </si>
  <si>
    <t>51438912825/Bluedart</t>
  </si>
  <si>
    <t>491/22-23</t>
  </si>
  <si>
    <t>51678562025/Bluedart</t>
  </si>
  <si>
    <t>IV Coupler Socket with 1m cable ( Complete Set)</t>
  </si>
  <si>
    <t xml:space="preserve">61030000054
</t>
  </si>
  <si>
    <t>112169820
109461633
112151017
"112151017
112169820"</t>
  </si>
  <si>
    <t>UP/FY22/DC/01264</t>
  </si>
  <si>
    <t>Powertech Engineers</t>
  </si>
  <si>
    <t>Mr. Pratik Sawant</t>
  </si>
  <si>
    <t>Project 6K</t>
  </si>
  <si>
    <t>Not Applicable</t>
  </si>
  <si>
    <t>Material supply for wire harness manufactring for 6k Project</t>
  </si>
  <si>
    <t>UP/FY22/DC/01267</t>
  </si>
  <si>
    <t>SR DEE, Electric Loco Shed</t>
  </si>
  <si>
    <t>Tughlakabad</t>
  </si>
  <si>
    <t>Project 9k</t>
  </si>
  <si>
    <t>7018114501152</t>
  </si>
  <si>
    <t>Material Supply against Customer P.o. No. '7018114501152</t>
  </si>
  <si>
    <t>UP/FY22/DC/01269</t>
  </si>
  <si>
    <t xml:space="preserve">7set supply for 9000HP Upgraded </t>
  </si>
  <si>
    <t>UP/FY22/DC/01266</t>
  </si>
  <si>
    <t>UP/FY22/DC/01254</t>
  </si>
  <si>
    <t>UP/FY22/DC/01259</t>
  </si>
  <si>
    <t>UP/FY22/DC/01261</t>
  </si>
  <si>
    <t>Mr. Arvind Panday</t>
  </si>
  <si>
    <t>Project Supply</t>
  </si>
  <si>
    <t>These are Project supply</t>
  </si>
  <si>
    <t>UP/FY22/DC/01262</t>
  </si>
  <si>
    <t>UP/FY22/DC/01263</t>
  </si>
  <si>
    <t>Bondamunda</t>
  </si>
  <si>
    <t>UP/FY22/DC/01257</t>
  </si>
  <si>
    <t>18 Set loose item supply to CLW</t>
  </si>
  <si>
    <t>These are Project supply Sr. No :- 494,483,506,480,492</t>
  </si>
  <si>
    <t>These are Project supply Sr. NO 471</t>
  </si>
  <si>
    <t>These are Project supply Sr. No:- 495,476,473,514</t>
  </si>
  <si>
    <t>These are Project supply Sr. No :- 477,472,468,515,482</t>
  </si>
  <si>
    <t>UP/FY22/DC/01260</t>
  </si>
  <si>
    <t>D-2197</t>
  </si>
  <si>
    <t>9012668222/VRL Logistic</t>
  </si>
  <si>
    <t>D-2265</t>
  </si>
  <si>
    <t>By Car MH16BY8272</t>
  </si>
  <si>
    <t>112169824
109461609</t>
  </si>
  <si>
    <t>UP/FY22/DC/01275</t>
  </si>
  <si>
    <t>Project 6K 49x</t>
  </si>
  <si>
    <t>1Set loose item supply to CLW</t>
  </si>
  <si>
    <t>UP/FY22/DC/01271</t>
  </si>
  <si>
    <t>UP/FY22/DC/01277</t>
  </si>
  <si>
    <t>UP/FY22/DC/01270</t>
  </si>
  <si>
    <t>Material Send for LOCO No 41679 faild on 13-11-22 due to speed sensor not working.</t>
  </si>
  <si>
    <t>UP/FY22/DC/01273</t>
  </si>
  <si>
    <t>Project 6K 9x</t>
  </si>
  <si>
    <t>WAP7 Hotel Load Integration</t>
  </si>
  <si>
    <t>UP/FY22/DC/01276</t>
  </si>
  <si>
    <t>Saini Electrical &amp; Engineering Works</t>
  </si>
  <si>
    <t>22-23/000448</t>
  </si>
  <si>
    <t>33463/ Baranwal Logistic</t>
  </si>
  <si>
    <t>Oil Cooling unit Sr. No 32301AF2582 &amp; 32301AF2583
BLOWER FOR OIL COOLING UNIT WITH CASING INCLUDING 30KW MOTOR FOR OIL COOLING UNIT</t>
  </si>
  <si>
    <t>22-23/000447</t>
  </si>
  <si>
    <t>Traction Motor Blower Sr. No. 22M64AF55 &amp; 22M64AF56
Traction Motor Blower including Motor</t>
  </si>
  <si>
    <t>926828372/ Criticalog India</t>
  </si>
  <si>
    <t>S.K. Sales Corporation</t>
  </si>
  <si>
    <t>111/22-23
HO/105/22-23</t>
  </si>
  <si>
    <t>09-02-2023
11-02-2023</t>
  </si>
  <si>
    <t>2002517954/ RIVIGO</t>
  </si>
  <si>
    <t>Siemens Ltd- Delhi
Lutze Transportation GMBH</t>
  </si>
  <si>
    <t>DL/FY22/DC/01583
8110012527</t>
  </si>
  <si>
    <t>12-02-2023
14-12-2022</t>
  </si>
  <si>
    <t>236520801/Delhivery Ltd</t>
  </si>
  <si>
    <t>126/22-23</t>
  </si>
  <si>
    <t>750535741/ TCI Freight</t>
  </si>
  <si>
    <t>Lifting Jig for Hep Cubicle</t>
  </si>
  <si>
    <t>Trafo Enclosure Testing Fixture As per the drawing-2003A1001</t>
  </si>
  <si>
    <t>125/22-23</t>
  </si>
  <si>
    <t xml:space="preserve">FEA Analysis </t>
  </si>
  <si>
    <t>51467309386/ Bluedart</t>
  </si>
  <si>
    <t>Technocrat's Control systems (I) Pvt. Ltd.</t>
  </si>
  <si>
    <t>TS/MFG/2223/612</t>
  </si>
  <si>
    <t>224667129/ Delhivery Ltd.</t>
  </si>
  <si>
    <t>Heat Shrinkable sleeves for power Cable For 240 &amp; 185 SQMM Cable</t>
  </si>
  <si>
    <t>UP/FY22/DC/01287</t>
  </si>
  <si>
    <t>For expediting HLC production on Loan Basis and these Fans will be returned by NW by end Mar’23</t>
  </si>
  <si>
    <t>UP/FY22/DC/01293</t>
  </si>
  <si>
    <t>SD II Store depot PLW</t>
  </si>
  <si>
    <t>Mr.Arka Dey</t>
  </si>
  <si>
    <t>Projrct 6K</t>
  </si>
  <si>
    <t>1set Loose Item supply to PLW</t>
  </si>
  <si>
    <t>UP/FY22/DC/01283</t>
  </si>
  <si>
    <t>UP/FY22/DC/01280</t>
  </si>
  <si>
    <t>These are project supply for 6k</t>
  </si>
  <si>
    <t>UP/FY22/DC/01284</t>
  </si>
  <si>
    <t>Sr. DEE, Electrical Loco Shed</t>
  </si>
  <si>
    <t>UP/FY22/DC/01288</t>
  </si>
  <si>
    <t>UP/FY22/DC/01279</t>
  </si>
  <si>
    <t>FOR WAG 9 9K VCU_AUX BOM  (Remmlot Sr No 481)</t>
  </si>
  <si>
    <t xml:space="preserve">These are project supply for 6k ( Remmlot Sr. No </t>
  </si>
  <si>
    <t>UP/FY22/DC/01285</t>
  </si>
  <si>
    <t xml:space="preserve">These are project supply for 6k -Remmlot Sr. No  497,510,517,519   ( Remmlot Supply Without Cable) </t>
  </si>
  <si>
    <t xml:space="preserve">These are project supply for 6k -Remmlot Sr. No 516,522,518,523,504,524,511,526,525,509   ( Remmlot Supply Without Cable 6 Nos.) </t>
  </si>
  <si>
    <t xml:space="preserve">These are project supply for 6k -Remmlot Sr. No 498,496,488,499,489,490,512,520,491,521    ( Remmlot Supply Without Cable 4 Nos.) </t>
  </si>
  <si>
    <t>UP/FY22/DC/01297</t>
  </si>
  <si>
    <t>70/18/1145/01152</t>
  </si>
  <si>
    <t>Under Warranty replacement Projrct 9K ( 90002) SR. No  0001156893,0001162652, 0001148876, 0001162683, 0001162691,0001148883, 0001162653, 0001162670</t>
  </si>
  <si>
    <t>UP/FY22/DC/01295</t>
  </si>
  <si>
    <t>Terz Industrial electronics GMBH</t>
  </si>
  <si>
    <t>TZCO071022-2</t>
  </si>
  <si>
    <t>235359202/ Delhivery Ltd</t>
  </si>
  <si>
    <t>Germany</t>
  </si>
  <si>
    <t>Lutze Transportation GMBH</t>
  </si>
  <si>
    <t>235359201/ Delhivery Ltd</t>
  </si>
  <si>
    <t>51455599926/ Bluedart</t>
  </si>
  <si>
    <t>112136080
110397309</t>
  </si>
  <si>
    <t>235850455/ Delhivery Ltd</t>
  </si>
  <si>
    <t>UP/FY22/DC/01307</t>
  </si>
  <si>
    <t>5set Loose Item supply to PLW</t>
  </si>
  <si>
    <t>UP/FY22/DC/01308</t>
  </si>
  <si>
    <t>SR. DEE Electric Loco Shed</t>
  </si>
  <si>
    <t>UP/FY22/DC/01300</t>
  </si>
  <si>
    <t>Project 9K</t>
  </si>
  <si>
    <t>For Water Closet Integration project WAG9/9K</t>
  </si>
  <si>
    <t>UP/FY22/DC/01301</t>
  </si>
  <si>
    <t>SR. DEE TRS/ELS/BRCY</t>
  </si>
  <si>
    <t>Material supply against PLW P.o. 20221047101382-32x</t>
  </si>
  <si>
    <t>Siemens Ltd-Nasik</t>
  </si>
  <si>
    <t>MH/FY22/DC/14220</t>
  </si>
  <si>
    <t>58808662975/Bluedart</t>
  </si>
  <si>
    <t>5SY5203-7</t>
  </si>
  <si>
    <t>5SY6114-7</t>
  </si>
  <si>
    <t>5SY6114-7-Miniature circuit breaker 230/</t>
  </si>
  <si>
    <t>5SL7306-7RC</t>
  </si>
  <si>
    <t>5SL7306-7RC    \MCB 3P 5SL7 15kA C6</t>
  </si>
  <si>
    <t>5SL7204-7RC</t>
  </si>
  <si>
    <t>5SL7204-7RC    \MCB 2P 5SL7 15kA C4</t>
  </si>
  <si>
    <t>PMB/RMB-capacitor  0.82µF,10% /DPPRRB\S7\0.82\J\2500VDC
DPPRRB/S7 0.82/J/2500 08.22   22.8038</t>
  </si>
  <si>
    <t>MH/FY22/DC/14219</t>
  </si>
  <si>
    <t>58808662986/ Bluedart</t>
  </si>
  <si>
    <t>51455597992/ Bluedart</t>
  </si>
  <si>
    <t>109708574
112172906
112172906</t>
  </si>
  <si>
    <t>5SY5203-7 RC</t>
  </si>
  <si>
    <t>5SY5203-7RC      \CIRCUIT BREAKER UC 10KA</t>
  </si>
  <si>
    <t>236523707/ Delhivery Ltd</t>
  </si>
  <si>
    <t>51438913481/ Bluedart</t>
  </si>
  <si>
    <t>UP/FY22/DC/01312</t>
  </si>
  <si>
    <t>Criticalog India Pvt. Ltd.</t>
  </si>
  <si>
    <t>5 set DDU accessories supply to PLW</t>
  </si>
  <si>
    <t>UP/FY22/DC/01311</t>
  </si>
  <si>
    <t>Siemens Ltd - Site office</t>
  </si>
  <si>
    <t xml:space="preserve">Warranty repalacement </t>
  </si>
  <si>
    <t>UP/FY22/DC/01313</t>
  </si>
  <si>
    <t>For VCU Manufactring of WAG9/ 6K</t>
  </si>
  <si>
    <t>R.G. Industries</t>
  </si>
  <si>
    <t>076/22-23</t>
  </si>
  <si>
    <t>E5000360049/Associated Road Carrier Ltd</t>
  </si>
  <si>
    <t>WAG9-9K-EN3-TES-03</t>
  </si>
  <si>
    <t>Cable Guide assembly type 1</t>
  </si>
  <si>
    <t>Cable Guide assembly type 2</t>
  </si>
  <si>
    <t>WAG9-9K-EN3-TES-05</t>
  </si>
  <si>
    <t>Set of JB Disconnection</t>
  </si>
  <si>
    <t>077/22-23</t>
  </si>
  <si>
    <t>WAG-9-9K-EN2-RFQ-08</t>
  </si>
  <si>
    <t>Set of Cable cleat for WAG-9-9K Loco</t>
  </si>
  <si>
    <t>UP/FY22/DC/01316</t>
  </si>
  <si>
    <t>62OP-30878.P.02</t>
  </si>
  <si>
    <t>3set loose item supply to CLW</t>
  </si>
  <si>
    <t>UP/FY22/DC/01317</t>
  </si>
  <si>
    <t>UP/FY22/DC/01320</t>
  </si>
  <si>
    <t>UP/FY22/DC/01321</t>
  </si>
  <si>
    <t>0092539257/ Safexpress Pvt. Ltd.</t>
  </si>
  <si>
    <t>WAG9-6K-EN3-TES-01</t>
  </si>
  <si>
    <t>51415799621/ Bluedart</t>
  </si>
  <si>
    <t>Siemens Ltd.-Nasik Works
Signotron (India) Pvt. Ltd.</t>
  </si>
  <si>
    <t>MH/FY22/DC/14980
M32120222023</t>
  </si>
  <si>
    <t>17-Mar-23
04-Jan-23</t>
  </si>
  <si>
    <t>51680457603/ Bluedart</t>
  </si>
  <si>
    <t>110-110-BCHG</t>
  </si>
  <si>
    <t>Battery charger Unit
SIGNOTRON"make Battery Charger Unit (BCH) 110VDC, 110 Amp</t>
  </si>
  <si>
    <t xml:space="preserve"> WAG9-6K-EN3-TES-01</t>
  </si>
  <si>
    <t>UP/FY22/DC/01322</t>
  </si>
  <si>
    <t>Banaras Locomotive works</t>
  </si>
  <si>
    <t>UPJT9704</t>
  </si>
  <si>
    <t>'06221055102949</t>
  </si>
  <si>
    <t>62OP-30925.P.02</t>
  </si>
  <si>
    <t>3 Set Propulsion loose item Supply to BLW</t>
  </si>
  <si>
    <t>UP/FY22/DC/01325</t>
  </si>
  <si>
    <t>62OP-30917.P.04</t>
  </si>
  <si>
    <t>UP/FY22/DC/01324</t>
  </si>
  <si>
    <t>Warranty Complaint Closure HLC LocoNo. 30643</t>
  </si>
  <si>
    <t>UP/FY22/DC/01323</t>
  </si>
  <si>
    <t>Siemens Site office</t>
  </si>
  <si>
    <t>Warranty Complaint Closure HLC Loco No 37510 WAP7</t>
  </si>
  <si>
    <t>108214979
106299398</t>
  </si>
  <si>
    <t xml:space="preserve">Panasonic Thoughbook FZ55D4021M7 (i5 Processor, 8GB RAM, 256GB SSD , Serial No &amp; VGA Port , Wondows 10 Pro) </t>
  </si>
  <si>
    <t>MH1227754625</t>
  </si>
  <si>
    <t>51680457485/ Bluedart</t>
  </si>
  <si>
    <t>A2V00001750091</t>
  </si>
  <si>
    <t>Spare A2V00001750091 \DC link Busbar HLC</t>
  </si>
  <si>
    <t>Pps International</t>
  </si>
  <si>
    <t>PPS/GN/2223/1132</t>
  </si>
  <si>
    <t>16162371890/Bluedart</t>
  </si>
  <si>
    <t>SUPCP20-24AU2</t>
  </si>
  <si>
    <t>Sub D Contact Pin SUPCP20-24AU2</t>
  </si>
  <si>
    <t>SUHV15P</t>
  </si>
  <si>
    <t>Housing Pin 15 Pole SUHV15P</t>
  </si>
  <si>
    <t>SUHV25P</t>
  </si>
  <si>
    <t>Housing Pin 25 Pole SUHV25P</t>
  </si>
  <si>
    <t>Apollo Industrial Corporation</t>
  </si>
  <si>
    <t>I0146/22-23</t>
  </si>
  <si>
    <t>678756050/ TCI Express</t>
  </si>
  <si>
    <t>Palghar</t>
  </si>
  <si>
    <t>FG034</t>
  </si>
  <si>
    <t>OIL COOLING UNIT RADIATOR FOR CONVERTER AS PER CLW SPEC. NO CLW/ES/3/0102/E</t>
  </si>
  <si>
    <t>GST/0679</t>
  </si>
  <si>
    <t>20457542/ V Trans (India) Ltd.</t>
  </si>
  <si>
    <t>M20 487.5 Full Thread with plane washer
These are 6k loose supply lifting tackler bolts.</t>
  </si>
  <si>
    <t>M20 287.5 Full Thread with plane washer 
These are 6k loose supply lifting tackler bolts</t>
  </si>
  <si>
    <t>2324CT0014</t>
  </si>
  <si>
    <t>D37146066/DTDC Express Ltd</t>
  </si>
  <si>
    <t>BOE 5401202/06/04/2023/N/H
TZCO071022-3</t>
  </si>
  <si>
    <t>928287592/ Criticalog India Pvt. Ltd</t>
  </si>
  <si>
    <t>UP/FY23/DC/00002</t>
  </si>
  <si>
    <t>For Job-Work</t>
  </si>
  <si>
    <t>UP/FY23/DC/00001</t>
  </si>
  <si>
    <t>Power Supply Module for Loco 39235 "VCU SL No - MO-VCU2-6K-22-046"</t>
  </si>
  <si>
    <t>CM0136</t>
  </si>
  <si>
    <t>923339314/ Criticalog India Pvt. Ltd.</t>
  </si>
  <si>
    <t>925828455/Criticalog India Pvt. Ltd.</t>
  </si>
  <si>
    <t>PPS/GN/2324/0013</t>
  </si>
  <si>
    <t>V87639636/ DTDC Courier</t>
  </si>
  <si>
    <t>TRACHSTS09</t>
  </si>
  <si>
    <t>Sub D Plug, 9P Contact Socket TRACHSTS09C09S1</t>
  </si>
  <si>
    <t>SUPCS20-24AU2</t>
  </si>
  <si>
    <t>Sub D Contact Socket SUPCS20-24AU2</t>
  </si>
  <si>
    <t>UP/FY23/DC/00004</t>
  </si>
  <si>
    <t>2 Set Propulsion loose item Supply to PLW</t>
  </si>
  <si>
    <t>UP/FY23/DC/00009</t>
  </si>
  <si>
    <t>Siemens Ltd - Gurgaon</t>
  </si>
  <si>
    <t>Gurugram</t>
  </si>
  <si>
    <t>Mr. Bharat Singh</t>
  </si>
  <si>
    <t>Criticalog India Pvt. Ltd</t>
  </si>
  <si>
    <t>62OP-30878.P.03</t>
  </si>
  <si>
    <t>To load software in Display</t>
  </si>
  <si>
    <t>UP/FY23/DC/00008</t>
  </si>
  <si>
    <t>Siemens Ltd - Jharkhand</t>
  </si>
  <si>
    <t>UP/FY23/DC/00007</t>
  </si>
  <si>
    <t>UP/FY23/DC/00010</t>
  </si>
  <si>
    <t>Banaras Locomotive WORKS</t>
  </si>
  <si>
    <t>UP/FY23/DC/00005</t>
  </si>
  <si>
    <t>WAG 9/6K</t>
  </si>
  <si>
    <t>2 Set Remmlot Device supply to Loco No 39243 &amp; 39244</t>
  </si>
  <si>
    <t>UP/FY23/DC/00006</t>
  </si>
  <si>
    <t xml:space="preserve">3 Set Remmlot Device Supply For LOCO No 41689,41753 &amp; 41754 </t>
  </si>
  <si>
    <t>62OP-30915.P.07</t>
  </si>
  <si>
    <t>215974879
238103982</t>
  </si>
  <si>
    <t>2023-24/4930753</t>
  </si>
  <si>
    <t>7601008468/ V-Xpress</t>
  </si>
  <si>
    <t>857-409 (60498872)</t>
  </si>
  <si>
    <t>Isolation amplifier; Current and voltage 857-409</t>
  </si>
  <si>
    <t>MH/FY23/DC/01955</t>
  </si>
  <si>
    <t>58802012146/ Bluedart</t>
  </si>
  <si>
    <t>GST/0052/23</t>
  </si>
  <si>
    <t>922777111/ Criticalog India Pvt Ltd</t>
  </si>
  <si>
    <t>Ritra Technologies LLP</t>
  </si>
  <si>
    <t>S539/2023-24</t>
  </si>
  <si>
    <t>233770614/ Delhivery Ltd.</t>
  </si>
  <si>
    <t>Bhopal (MP)</t>
  </si>
  <si>
    <t>;</t>
  </si>
  <si>
    <t>1808P1003</t>
  </si>
  <si>
    <t>UP/FY23/DC/00017</t>
  </si>
  <si>
    <t>6 Set Propulsion loose item Supply to PLW</t>
  </si>
  <si>
    <t>UP/FY23/DC/00011</t>
  </si>
  <si>
    <t>Mr. Arvind Pandey</t>
  </si>
  <si>
    <t>Mr. Raja</t>
  </si>
  <si>
    <t>6221055102949</t>
  </si>
  <si>
    <t>Both hose pressed condition received, and customer wanted to replaced Loco No 43311 ( TCC Sr. No STB5P0138-6KTCC1 &amp; STB5P0135-6KTCC2</t>
  </si>
  <si>
    <t>During commissioning at BLW observed that one MPCB Aux contact defective.</t>
  </si>
  <si>
    <t>UP/FY23/DC/00022</t>
  </si>
  <si>
    <t>MPCB requirement at TKD for loco no 90006 (9K)</t>
  </si>
  <si>
    <t>UP/FY23/DC/00018</t>
  </si>
  <si>
    <t>TM Power Cable burnt in NC loco 90011</t>
  </si>
  <si>
    <t>UP/FY23/DC/00014</t>
  </si>
  <si>
    <t>UP/FY23/DC/00013</t>
  </si>
  <si>
    <t>Siemens Ltd- TRF Work</t>
  </si>
  <si>
    <t>Thane</t>
  </si>
  <si>
    <t>379400351
UP66T5320</t>
  </si>
  <si>
    <t>Kargaindia Roadways Private Limited</t>
  </si>
  <si>
    <t>6000HP</t>
  </si>
  <si>
    <t>The cooler bank/heat exchanger will be returned after the test is completed.Transformer Spare (Cooler Unit- 2nos/Pump- 2 Nos/ Pipe- 1 Set)</t>
  </si>
  <si>
    <t>UP/FY23/DC/00020</t>
  </si>
  <si>
    <t>33062- Loco Failure</t>
  </si>
  <si>
    <t>UP/FY23/DC/00023</t>
  </si>
  <si>
    <t>Siemins Ltd Guest House</t>
  </si>
  <si>
    <t>Rupnarayanpur</t>
  </si>
  <si>
    <t>During commissioning of the 9K isolation amplifier failed</t>
  </si>
  <si>
    <t>UP/FY23/DC/00021</t>
  </si>
  <si>
    <t>SR. DEE/TRS/ELS/BRCY</t>
  </si>
  <si>
    <t>GS202324061</t>
  </si>
  <si>
    <t>922776890/ CRITICALOG INDIA PVT LTD</t>
  </si>
  <si>
    <t>--</t>
  </si>
  <si>
    <t>WAG9 6000HP Cable Harness set</t>
  </si>
  <si>
    <t>MH1327750704</t>
  </si>
  <si>
    <t>51482296180/ Bluedart</t>
  </si>
  <si>
    <t>Siemens Ltd- GGN</t>
  </si>
  <si>
    <t>HR/FY23/DC/00046</t>
  </si>
  <si>
    <t>928508420/ Criticalog</t>
  </si>
  <si>
    <t>MOXA UPORT 1110 Connector</t>
  </si>
  <si>
    <t>Plate 1 TM side /Plate 2 TM side 69+55</t>
  </si>
  <si>
    <t>UP/FY23/DC/00030</t>
  </si>
  <si>
    <t>UP/FY23/DC/00027</t>
  </si>
  <si>
    <t>Gati Kintetsu Express Pvt. Ltd.</t>
  </si>
  <si>
    <t>20 set material sent to Powertech Engineer for wire harness manufacturing</t>
  </si>
  <si>
    <t>UP/FY23/DC/00029</t>
  </si>
  <si>
    <t>Urgent material for Loco Manufacturing</t>
  </si>
  <si>
    <t>UP/FY23/DC/00025</t>
  </si>
  <si>
    <t>62OP-30902.P.04</t>
  </si>
  <si>
    <t>UP/FY23/DC/00028</t>
  </si>
  <si>
    <t>Under warranty failure of HOG IVC Locking assembly on Loco No 37300, 39022 &amp; 39041</t>
  </si>
  <si>
    <t>MH1327750760</t>
  </si>
  <si>
    <t>622856345/ TCI Freight</t>
  </si>
  <si>
    <t>MH/FY23/DC/04160</t>
  </si>
  <si>
    <t>51482295970/Bluedart</t>
  </si>
  <si>
    <t>EM23-24/649</t>
  </si>
  <si>
    <t>929094552/ Criticalog</t>
  </si>
  <si>
    <t>MH1327750850</t>
  </si>
  <si>
    <t>51482295896/ Bluedart</t>
  </si>
  <si>
    <t>A5E45499268</t>
  </si>
  <si>
    <t>SA5E37290355</t>
  </si>
  <si>
    <t>SA5E37290355 - HLC Line to Earth filter for Converter Cubicle</t>
  </si>
  <si>
    <t>SA2V00156023515</t>
  </si>
  <si>
    <t>SA2V00156023515 filter-pad__500X500X20MM</t>
  </si>
  <si>
    <t>S5500009935</t>
  </si>
  <si>
    <t>S5500009935 Fuse glass 5*20 3.15A 2</t>
  </si>
  <si>
    <t>SA5E32186250</t>
  </si>
  <si>
    <t>SA5E32186250 Grommet dia 40</t>
  </si>
  <si>
    <t>S111473164</t>
  </si>
  <si>
    <t>S111473164 Fuse Link 15A F 250V</t>
  </si>
  <si>
    <t>S106945787</t>
  </si>
  <si>
    <t>S106945787 3RP2505-2RW30 T REL. MultiF</t>
  </si>
  <si>
    <t>S100715183</t>
  </si>
  <si>
    <t>S100715183 Pluggable Fuse Modules 281-5</t>
  </si>
  <si>
    <t>Signotron (India) Pvt. Ltd.</t>
  </si>
  <si>
    <t>DC/C009/2023-2024</t>
  </si>
  <si>
    <t>00995347887/ SAFEXPRESS</t>
  </si>
  <si>
    <t>Battery Charger Aux, Sr. No 19100002, 22090024, 22090018,22090019</t>
  </si>
  <si>
    <t>23-24/GST/0102</t>
  </si>
  <si>
    <t>925826941/Criticalog</t>
  </si>
  <si>
    <t>MH/FY23/DC/04981</t>
  </si>
  <si>
    <t>58802012371/ Bluedart</t>
  </si>
  <si>
    <t>Panel A, Panel C (without diagnostic)and  Panel D</t>
  </si>
  <si>
    <t>D51459921/ DTDC</t>
  </si>
  <si>
    <t>2762/23-24</t>
  </si>
  <si>
    <t>916528966/ Criticalog</t>
  </si>
  <si>
    <t>51467136641/ Bluedart</t>
  </si>
  <si>
    <t>GS202324110</t>
  </si>
  <si>
    <t>929093701/ Criticalog</t>
  </si>
  <si>
    <t>112169820
109461633
112151017
112151017
112169820</t>
  </si>
  <si>
    <t>UP/FY23/DC/00038</t>
  </si>
  <si>
    <t>4 Set Propulsion loose item Supply to PLW</t>
  </si>
  <si>
    <t>UP/FY23/DC/00042</t>
  </si>
  <si>
    <t>UP/FY23/DC/00045</t>
  </si>
  <si>
    <t>4Set loose item supply to CLW</t>
  </si>
  <si>
    <t>UP/FY23/DC/00048</t>
  </si>
  <si>
    <t>UP/FY23/DC/00054</t>
  </si>
  <si>
    <t>Projrct 6K 10x</t>
  </si>
  <si>
    <t>7 set Propulsion Loose item supply to BLW</t>
  </si>
  <si>
    <t>UP/FY23/DC/00059</t>
  </si>
  <si>
    <t>UP/FY23/DC/00053</t>
  </si>
  <si>
    <t>1 Set Urgent material required WAG9/9K for Loco Manufactring</t>
  </si>
  <si>
    <t>UP/FY23/DC/00055</t>
  </si>
  <si>
    <t>Mr. Yasin Raja</t>
  </si>
  <si>
    <t>UP/FY23/DC/00061</t>
  </si>
  <si>
    <t>UP/FY23/DC/00039</t>
  </si>
  <si>
    <t>Under warranty failure of HOG IVC Locking assembly on Loco No 30684 &amp; 30705</t>
  </si>
  <si>
    <t>UP/FY23/DC/00058</t>
  </si>
  <si>
    <t>70181125A11380</t>
  </si>
  <si>
    <t>For closure of Customer complaints for HLC (Item rejected from WAP7 Locomotive No. NCR 37123)</t>
  </si>
  <si>
    <t>UP/FY23/DC/00060</t>
  </si>
  <si>
    <t>Under Warranty Failure of HOG IV Couplers. LoCo no 37239</t>
  </si>
  <si>
    <t>UP/FY23/DC/00062</t>
  </si>
  <si>
    <t>UP/FY23/DC/00031</t>
  </si>
  <si>
    <t>For Display testing</t>
  </si>
  <si>
    <t>Mr. Yashin Raja</t>
  </si>
  <si>
    <t>Sr No 1N1209047D</t>
  </si>
  <si>
    <t>UP/FY23/DC/00046</t>
  </si>
  <si>
    <t>4 Set Remmlot supply to PLW</t>
  </si>
  <si>
    <t>UP/FY23/DC/00044</t>
  </si>
  <si>
    <t>TE/BE METER not working from cab#2. Loco No 43050 Panel Sr. MO-VCU2-6K-22-022</t>
  </si>
  <si>
    <t>UP/FY23/DC/00057</t>
  </si>
  <si>
    <t>Project 6K 49x &amp; 9K 27x</t>
  </si>
  <si>
    <t>'70210094100778
'70201134101308</t>
  </si>
  <si>
    <t>62OP-30915.P.07
62OP-30878.P.89</t>
  </si>
  <si>
    <t>Loco No :- 90027 - 2 Nos
Loco No:-  33900 - 2 Nos</t>
  </si>
  <si>
    <t>Mr.Hemant Sathe</t>
  </si>
  <si>
    <t>The tool required for module maintenance during warranty and service.</t>
  </si>
  <si>
    <t>UP/FY23/DC/00033</t>
  </si>
  <si>
    <t>UP/FY23/DC/00034</t>
  </si>
  <si>
    <t>Siemens Godown</t>
  </si>
  <si>
    <t>UP/FY23/DC/00035</t>
  </si>
  <si>
    <t>Siemens ware house,</t>
  </si>
  <si>
    <t>UP/FY23/DC/00036</t>
  </si>
  <si>
    <t xml:space="preserve">Kolkatta </t>
  </si>
  <si>
    <t>UP/FY23/DC/00040</t>
  </si>
  <si>
    <t>Siemens Warehouse,</t>
  </si>
  <si>
    <t>51498645295/ Bluedart</t>
  </si>
  <si>
    <t>2023-24/4932486</t>
  </si>
  <si>
    <t>7601381050/ V-Xpress</t>
  </si>
  <si>
    <t>Warehouse Material Movement Summery</t>
  </si>
  <si>
    <t>Warehouse Siemens Ltd.</t>
  </si>
  <si>
    <t>C/o SAASWAD HEAT TRANSFER &amp;ENGG PVT.LTD.</t>
  </si>
  <si>
    <t>UNIT-III,CHAK NO. 249(1),PLOT NO. 1032/1/2,</t>
  </si>
  <si>
    <t>MOUZA-KHAJURI,PARGANA-KASWAR RAJA</t>
  </si>
  <si>
    <t>TEHSIL-RAJA TALAB,DIST-VARANASI-221307</t>
  </si>
  <si>
    <t>GST IN 09AAACS0764L1Z4</t>
  </si>
  <si>
    <r>
      <t>Month</t>
    </r>
    <r>
      <rPr>
        <b/>
        <sz val="11"/>
        <color theme="1"/>
        <rFont val="Calibri"/>
        <family val="2"/>
      </rPr>
      <t>→</t>
    </r>
  </si>
  <si>
    <t>Total</t>
  </si>
  <si>
    <t>Warehouse Opening Stock Value (INR)</t>
  </si>
  <si>
    <t>Receipt Value ( INR)</t>
  </si>
  <si>
    <t>Dispatch Value (INR)</t>
  </si>
  <si>
    <t>Closing Stock E.O.M.</t>
  </si>
  <si>
    <t>58812044211/Bluedart</t>
  </si>
  <si>
    <t>KA10076370</t>
  </si>
  <si>
    <t>58041794311/Bluedart</t>
  </si>
  <si>
    <t>MH1327751274</t>
  </si>
  <si>
    <t>622725412/TCI Freight</t>
  </si>
  <si>
    <t>SA5E35609767</t>
  </si>
  <si>
    <t>SA5E35609767 SINE FILTER CHOKE3*1mH 350A</t>
  </si>
  <si>
    <t>MH1327751275</t>
  </si>
  <si>
    <t>MH1327751276</t>
  </si>
  <si>
    <t>MH1327751277</t>
  </si>
  <si>
    <t>SA2V00001281076</t>
  </si>
  <si>
    <t>SA2V00001281076 CAPACITOR MKP 4mF 2000VD</t>
  </si>
  <si>
    <t>MH1327751278</t>
  </si>
  <si>
    <t>SA5E35609807</t>
  </si>
  <si>
    <t>SA5E35609807 STEP DOWN TRAFO 5kVA750/415</t>
  </si>
  <si>
    <t>MH1327751279</t>
  </si>
  <si>
    <t>51498645774/Bluedart</t>
  </si>
  <si>
    <t>GST/0168/23</t>
  </si>
  <si>
    <t>929093594/ Criticalog</t>
  </si>
  <si>
    <t>GST/0169/23</t>
  </si>
  <si>
    <t>EM23-24/1160</t>
  </si>
  <si>
    <t>929093605/ Criticalog</t>
  </si>
  <si>
    <t>3603/23-24</t>
  </si>
  <si>
    <t>0096912439/ Safexpress</t>
  </si>
  <si>
    <t>NTA/2023-24/2004</t>
  </si>
  <si>
    <t>2401231017997/ OM Logistic</t>
  </si>
  <si>
    <t>27112400016850</t>
  </si>
  <si>
    <t>248465738/ Delhivery Ltd</t>
  </si>
  <si>
    <t>SYT-17</t>
  </si>
  <si>
    <t>Dowells (SYT-17 (Crimping Tool, Crimping Capacity: 1.5 To 6 Sq.mm)</t>
  </si>
  <si>
    <t>S554/2023-24</t>
  </si>
  <si>
    <t>247894491/ Delhivery Ltd</t>
  </si>
  <si>
    <t>GS202324128</t>
  </si>
  <si>
    <t>929093292/ Criticalog</t>
  </si>
  <si>
    <t>GS202324144</t>
  </si>
  <si>
    <t>Kontact Consortium India Pvt Ltd</t>
  </si>
  <si>
    <t>KT/M/23-24/2093</t>
  </si>
  <si>
    <t>10611/ Andhra transfreight Carrier</t>
  </si>
  <si>
    <t>Fan Bracket</t>
  </si>
  <si>
    <t>Metal washer 0.5mm Thick  (OD 10 &amp; ID 7)</t>
  </si>
  <si>
    <t>Fastners for Fan Bracket M4*50 blot</t>
  </si>
  <si>
    <t>Front Plate</t>
  </si>
  <si>
    <t>Spacer Stud</t>
  </si>
  <si>
    <t>Fastners for Fan Bracket M4 Nut 3 to 10</t>
  </si>
  <si>
    <t>Socket Head cap screw M6 x 45, Grade A-7</t>
  </si>
  <si>
    <t>Siemens Ltd- Nasik</t>
  </si>
  <si>
    <t>MH/FY23/DC/07987</t>
  </si>
  <si>
    <t>58802012426/Bluedart</t>
  </si>
  <si>
    <t>MH/FY23/DC/08007</t>
  </si>
  <si>
    <t>58802012441/Bluedart</t>
  </si>
  <si>
    <t>BOE6874466
TZCO090023
TZCO095123-1</t>
  </si>
  <si>
    <t>14-07-23
04-07-23</t>
  </si>
  <si>
    <t>929548185/ Criticalog</t>
  </si>
  <si>
    <t>4201022739
4201029936</t>
  </si>
  <si>
    <t>UP/FY23/DC/00090</t>
  </si>
  <si>
    <t>Project 6K 44x</t>
  </si>
  <si>
    <t>20221469100394</t>
  </si>
  <si>
    <t>5 Set loose item Supply to PLW</t>
  </si>
  <si>
    <t>UP/FY23/DC/00091</t>
  </si>
  <si>
    <t>8 Set Loose Item Supply to CLW</t>
  </si>
  <si>
    <t>UP/FY23/DC/00095</t>
  </si>
  <si>
    <t>Project 6K PLW 12x</t>
  </si>
  <si>
    <t>'20212095100413</t>
  </si>
  <si>
    <t xml:space="preserve">3 Set Loose item Supply to PLW </t>
  </si>
  <si>
    <t>UP/FY23/DC/00097</t>
  </si>
  <si>
    <t>Project 6K PLW 104x</t>
  </si>
  <si>
    <t>70221134100910</t>
  </si>
  <si>
    <t>7 Sets Loose Item Supply to CLW</t>
  </si>
  <si>
    <t>UP/FY23/DC/00087</t>
  </si>
  <si>
    <t>UP/FY23/DC/00086</t>
  </si>
  <si>
    <t>Mr. Anant Mishra</t>
  </si>
  <si>
    <t>06221055102949</t>
  </si>
  <si>
    <t>During commissioning at BLW  one Lutz card 800103 failed of LOCO No. 43414</t>
  </si>
  <si>
    <t>Banaras Locomotive work</t>
  </si>
  <si>
    <t>Faild during Commissioning</t>
  </si>
  <si>
    <t>UP/FY23/DC/00073</t>
  </si>
  <si>
    <t>Project supply</t>
  </si>
  <si>
    <t>UP/FY23/DC/00076</t>
  </si>
  <si>
    <t>Siemens Ltd- Lalaguda</t>
  </si>
  <si>
    <t>Projrct Supply</t>
  </si>
  <si>
    <t>UP/FY23/DC/00081</t>
  </si>
  <si>
    <t>5 Set Remmlot Device Supply to PLW</t>
  </si>
  <si>
    <t>UP/FY23/DC/00093</t>
  </si>
  <si>
    <t>Mr. Anant Kumar Mishra</t>
  </si>
  <si>
    <t>Project 6K 10x</t>
  </si>
  <si>
    <t>During Commissioning at BLW , Remmlot not working of LOCO No 43414, 43415 ( Sr. No 536, 537)</t>
  </si>
  <si>
    <t>UP/FY23/DC/00092</t>
  </si>
  <si>
    <t>SSE/S/TRS/BNDM</t>
  </si>
  <si>
    <t>70201134101308
'20221047101382</t>
  </si>
  <si>
    <t>For Production Loco No 33900, 33594 ( Sr. No 555, 556)</t>
  </si>
  <si>
    <t>UP/FY23/DC/00075</t>
  </si>
  <si>
    <t>Project supply For Loco NO :- 33594</t>
  </si>
  <si>
    <t>Project supply For Loco NO :- 33900, 33594</t>
  </si>
  <si>
    <t>UP/FY23/DC/00089</t>
  </si>
  <si>
    <t>Wag9/ 6k</t>
  </si>
  <si>
    <t>These are project supply</t>
  </si>
  <si>
    <t>UP/FY23/DC/00085</t>
  </si>
  <si>
    <t>UP65HT4479</t>
  </si>
  <si>
    <t>TCI Express</t>
  </si>
  <si>
    <t>WAG9/9K</t>
  </si>
  <si>
    <t>Sr. No FG415002/M2/22-23/815 &amp; FG415002/M2/22-23/816 ( Box &amp; Material received Demage condition fom transporter)
Material return to supplier on date 10-07-23</t>
  </si>
  <si>
    <t>Project 6k</t>
  </si>
  <si>
    <t>Material Receipt after repair, Sr. No 230,231,323,398,407 ( Electirc)</t>
  </si>
  <si>
    <t>One Rod shot in complete sst.</t>
  </si>
  <si>
    <t>UP/FY23/DC/00080</t>
  </si>
  <si>
    <t xml:space="preserve">Failed during commissioning of the 6K isolation amplifier </t>
  </si>
  <si>
    <t>UP/FY23/DC/00096</t>
  </si>
  <si>
    <t xml:space="preserve">'20221047101382 </t>
  </si>
  <si>
    <t>For Loco No 39253 ,  
VCU 1 sl no- MO-VCU1-6K-23-078
VCU 2 sl no- MO-VCU2-6K-23-078</t>
  </si>
  <si>
    <t>UP/FY23/DC/00069</t>
  </si>
  <si>
    <t>UP/FY23/DC/00071</t>
  </si>
  <si>
    <t>Projrct Supply for Loco No 39253</t>
  </si>
  <si>
    <t>UP/FY23/DC/00072</t>
  </si>
  <si>
    <t>Projrct Supply for Loco No 41794,41795</t>
  </si>
  <si>
    <t>UP/FY23/DC/00074</t>
  </si>
  <si>
    <t>Projrct Supply LOCO No 33965, 33966,34069,33903,33900,33594</t>
  </si>
  <si>
    <t>GS202324153</t>
  </si>
  <si>
    <t>929093336/Criticalog</t>
  </si>
  <si>
    <t>27112400017949</t>
  </si>
  <si>
    <t>248470376/Delhivery Ltd</t>
  </si>
  <si>
    <t>Laptop HP 240 G8 Intel Core i3 11th Gen Processor/8GB Ram , 512 GB SSD With Carry Bag</t>
  </si>
  <si>
    <t>17204/ New Time Logistics</t>
  </si>
  <si>
    <t>EM23-24/1350</t>
  </si>
  <si>
    <t>929093104/ Criticalog</t>
  </si>
  <si>
    <t>51651686505/Bluedart</t>
  </si>
  <si>
    <t>736850111/ TCI Freight</t>
  </si>
  <si>
    <t>51651686553/ Bluedart</t>
  </si>
  <si>
    <t>UP/FY23/DC/00103</t>
  </si>
  <si>
    <t>Project 6K PLW 44x</t>
  </si>
  <si>
    <t>6 Sets Loose Item Supply to PLW</t>
  </si>
  <si>
    <t>UP/FY23/DC/00108</t>
  </si>
  <si>
    <t>for loco no 41813</t>
  </si>
  <si>
    <t>UP/FY23/DC/00107</t>
  </si>
  <si>
    <t>UP/FY23/DC/00114</t>
  </si>
  <si>
    <t>Siemens Ltd- Bangalore</t>
  </si>
  <si>
    <t>Far Wag10</t>
  </si>
  <si>
    <t>62OP-31657.P.02.30.10</t>
  </si>
  <si>
    <t>For WAG 10 Lab Accessories</t>
  </si>
  <si>
    <t>UP/FY23/DC/00110</t>
  </si>
  <si>
    <t>'20221047101382</t>
  </si>
  <si>
    <t>2 Remmlot out of 5 is not working</t>
  </si>
  <si>
    <t>UP/FY23/DC/00111</t>
  </si>
  <si>
    <t>Mr. Krishna Murari</t>
  </si>
  <si>
    <t>Sr No 554</t>
  </si>
  <si>
    <t>UP/FY23/DC/00109</t>
  </si>
  <si>
    <t>UP/FY23/DC/00115</t>
  </si>
  <si>
    <t>'70201134101308</t>
  </si>
  <si>
    <t>for Loco No 38068</t>
  </si>
  <si>
    <t>UP/FY23/DC/00105</t>
  </si>
  <si>
    <t>UP/FY23/DC/00094</t>
  </si>
  <si>
    <t>Project supply for loco no 38069</t>
  </si>
  <si>
    <t>110522356
112308582</t>
  </si>
  <si>
    <t>M8X30</t>
  </si>
  <si>
    <t>Plan Washer M8</t>
  </si>
  <si>
    <t>UP/FY23/DC/00064</t>
  </si>
  <si>
    <t>Under warranty failure of HOG IVC Locking assembly on Loco No 37583</t>
  </si>
  <si>
    <t>UP/FY23/DC/00063</t>
  </si>
  <si>
    <t>70211125101590
70181125A11380</t>
  </si>
  <si>
    <t>Under Warranty Failure of HOG IV Couplers. Loco NO 30704, 30643 &amp; 30684</t>
  </si>
  <si>
    <t>UP/FY23/DC/00067</t>
  </si>
  <si>
    <t>9 set material sent to Powertech Engineer for wire harness manufacturing</t>
  </si>
  <si>
    <t xml:space="preserve">Accessories for remmlot hardware
 LRMS Antenna with Mounting Kit
GPS Cable- N-Male To N-Male, 13 Mtr Each
GPRS Cable
</t>
  </si>
  <si>
    <t>UP/FY23/DC/00065</t>
  </si>
  <si>
    <t>'70210094100778</t>
  </si>
  <si>
    <t>Project 9K 27x</t>
  </si>
  <si>
    <t>UP/FY23/DC/00066</t>
  </si>
  <si>
    <t>112169822
112151015</t>
  </si>
  <si>
    <t>Siemens Ltd. - Gurgaon</t>
  </si>
  <si>
    <t>HR/FY23/DC/00083</t>
  </si>
  <si>
    <t>58817610493/ Bluedart</t>
  </si>
  <si>
    <t>MISC LAB Material</t>
  </si>
  <si>
    <t>AMiT, spol. s r.o.</t>
  </si>
  <si>
    <t>325437764/ Gati KWE</t>
  </si>
  <si>
    <t>CZ</t>
  </si>
  <si>
    <t>APTXA003C</t>
  </si>
  <si>
    <t>Driver Display Unit for 3- Phase Locomotive UIC keyboard, MVB</t>
  </si>
  <si>
    <t>51651686575/ Bluedart</t>
  </si>
  <si>
    <t>Phoenix Contact India Pvt. Ltd.</t>
  </si>
  <si>
    <t>IND23032101</t>
  </si>
  <si>
    <t>352851816 / Gati KWE</t>
  </si>
  <si>
    <t>KA10076774</t>
  </si>
  <si>
    <t>58041794042/Bluedart</t>
  </si>
  <si>
    <t>EM23-24/1508</t>
  </si>
  <si>
    <t>314068621/Gati KWA</t>
  </si>
  <si>
    <t>IND23034671</t>
  </si>
  <si>
    <t>352857078/ Gati Kwe</t>
  </si>
  <si>
    <t>IND23034042</t>
  </si>
  <si>
    <t>352855883/ Gati KWE</t>
  </si>
  <si>
    <t>0982/2023-24</t>
  </si>
  <si>
    <t>209156150/ Gati KWE</t>
  </si>
  <si>
    <t>CLW/ES/3/0528</t>
  </si>
  <si>
    <t>S564/2023-24</t>
  </si>
  <si>
    <t>247726945/ Delhivery</t>
  </si>
  <si>
    <t>PPS/GN/2324/0519</t>
  </si>
  <si>
    <t>D39367363/ DTDC</t>
  </si>
  <si>
    <t>10-40561-18AU</t>
  </si>
  <si>
    <t>Pin Contact Size 12/1.5 10-40561-18AU</t>
  </si>
  <si>
    <t>EM23-24/1656</t>
  </si>
  <si>
    <t>321753707/ GatiKWE</t>
  </si>
  <si>
    <t>184857603/ GatiKWE</t>
  </si>
  <si>
    <t>GS202324205</t>
  </si>
  <si>
    <t>321753691/ Gati KWE</t>
  </si>
  <si>
    <t>Axis Solutions Pvt. Ltd.</t>
  </si>
  <si>
    <t>101154/2324</t>
  </si>
  <si>
    <t>51493021506/ Bluedart</t>
  </si>
  <si>
    <t>Ahmedabad GJ</t>
  </si>
  <si>
    <t>DB 6200 AG</t>
  </si>
  <si>
    <t xml:space="preserve"> Bipolar Isolation amplifier DB 6200 AG Drago make</t>
  </si>
  <si>
    <t>SMO/CS/ER/BSB/23/1036</t>
  </si>
  <si>
    <t>K63096948/DTDC Courier</t>
  </si>
  <si>
    <t>Sandisk Pendrive 16 GB</t>
  </si>
  <si>
    <t>Patiala Locomotive work</t>
  </si>
  <si>
    <t>PB/FY23/DC/00014</t>
  </si>
  <si>
    <t>372841464/ GatiKWE</t>
  </si>
  <si>
    <t>A5E37742689</t>
  </si>
  <si>
    <t>500KVA Hotel Load Converter Contactor Cubical (Output Contactor HLC)</t>
  </si>
  <si>
    <t>287/2023-24</t>
  </si>
  <si>
    <t>321753547/ GatiKwe</t>
  </si>
  <si>
    <t>Siemens Ltd-Nashik Works</t>
  </si>
  <si>
    <t>MH1327752051</t>
  </si>
  <si>
    <t>58802012813/ Bluedart</t>
  </si>
  <si>
    <t>SA5E47744051</t>
  </si>
  <si>
    <t>SA5E47744051 FUSE 1200V,20A</t>
  </si>
  <si>
    <t>MH1327752050</t>
  </si>
  <si>
    <t>58802012802/ Bluedart</t>
  </si>
  <si>
    <t>SA5E00296016</t>
  </si>
  <si>
    <t>SA5E00296016 \DC-DC SMPS 110V-24V</t>
  </si>
  <si>
    <t>R S Components and Controls ( India) Ltd</t>
  </si>
  <si>
    <t>PSI-2324-11947</t>
  </si>
  <si>
    <t>58132468343/ Bluedart</t>
  </si>
  <si>
    <t>09990000623</t>
  </si>
  <si>
    <t>Harting Crimp Die D,E,F,FM,HM 09990000623</t>
  </si>
  <si>
    <t>09990000631</t>
  </si>
  <si>
    <t>Harting Extraction Tool, DIN 41612 09990000631</t>
  </si>
  <si>
    <t>09990000088</t>
  </si>
  <si>
    <t>Harting Insert Tools 09990000088</t>
  </si>
  <si>
    <t>PSI-2324-11946</t>
  </si>
  <si>
    <t>58132468310/ Bluedart</t>
  </si>
  <si>
    <t>47387-7</t>
  </si>
  <si>
    <t>AMP (47387-7) Hand crimp tool TE Connectivity</t>
  </si>
  <si>
    <t>169341-1</t>
  </si>
  <si>
    <t>TYCO(169341-1)AMPLIMITE HD-20 hand crimp</t>
  </si>
  <si>
    <t>PSI-2324-12230</t>
  </si>
  <si>
    <t>53465477634/Bluedart</t>
  </si>
  <si>
    <t>PSI-2324-12289</t>
  </si>
  <si>
    <t>53465594383/ Bluedart</t>
  </si>
  <si>
    <t>51653192732/ Blue dart</t>
  </si>
  <si>
    <t>51653192754/ Bluedart</t>
  </si>
  <si>
    <t>EM23-24/1949</t>
  </si>
  <si>
    <t>321753264/ GatiKWE</t>
  </si>
  <si>
    <t>2023-24/4934544</t>
  </si>
  <si>
    <t>7601587164/ V - Xpress</t>
  </si>
  <si>
    <t>PSI-2324-12609</t>
  </si>
  <si>
    <t>53466131600/ Bluedart</t>
  </si>
  <si>
    <t>UP/FY23/DC/00159</t>
  </si>
  <si>
    <t>Material rusted at PLW Due to getting wet.</t>
  </si>
  <si>
    <t>UP/FY23/DC/00162</t>
  </si>
  <si>
    <t>UP/FY23/DC/00126</t>
  </si>
  <si>
    <t xml:space="preserve">ELECTRIC LOCO SHED </t>
  </si>
  <si>
    <t>This is for closure of warranty case Loco No 37150 &amp; 37101</t>
  </si>
  <si>
    <t>UP/FY23/DC/00148</t>
  </si>
  <si>
    <t>This is for closure of warranty case Loco No 39025, 37219, 30352,37264,30753, 39024,30722</t>
  </si>
  <si>
    <t>UP/FY23/DC/00119</t>
  </si>
  <si>
    <t>Under Warranty failure of HOG IVC Locking Assembly in Loco No 39041 &amp; 37175 WAP7</t>
  </si>
  <si>
    <t>UP/FY23/DC/00121</t>
  </si>
  <si>
    <t>For Leroy VCU Testing</t>
  </si>
  <si>
    <t>UP/FY23/DC/00149</t>
  </si>
  <si>
    <t>Simens Ltd - Nasik Work</t>
  </si>
  <si>
    <t>UP/FY23/DC/00147</t>
  </si>
  <si>
    <t>Item Required for LOCO No 38153</t>
  </si>
  <si>
    <t>UP/FY23/DC/00132</t>
  </si>
  <si>
    <t>Leroy VCU-2 Aux Contactor Modification</t>
  </si>
  <si>
    <t>UP/FY23/DC/00133</t>
  </si>
  <si>
    <t>UP/FY23/DC/00135</t>
  </si>
  <si>
    <t>SSE ( Store) ELS/TRS/NKJ</t>
  </si>
  <si>
    <t>For Leroy VCU-2 Aux Contactor modification</t>
  </si>
  <si>
    <t>UP/FY23/DC/00136</t>
  </si>
  <si>
    <t>Siemens Ltd -Lalaguda</t>
  </si>
  <si>
    <t>UP/FY23/DC/00131</t>
  </si>
  <si>
    <t>UP/FY23/DC/00123</t>
  </si>
  <si>
    <t>UP/FY23/DC/00129</t>
  </si>
  <si>
    <t>20221047101382
70201134101308</t>
  </si>
  <si>
    <t>Sr. No.604 ( These are project supply for Loco No :- 38069 &amp; 41779)</t>
  </si>
  <si>
    <t>UP/FY23/DC/00144</t>
  </si>
  <si>
    <t>These Are project supply</t>
  </si>
  <si>
    <t>UP/FY23/DC/00122</t>
  </si>
  <si>
    <t>Sr DEE, Electric Loco Shed</t>
  </si>
  <si>
    <t>Material Supply Agst CLW 27x-9K to TKD</t>
  </si>
  <si>
    <t>UP/FY23/DC/00117</t>
  </si>
  <si>
    <t>Lotus Wireless Technologies</t>
  </si>
  <si>
    <t>Vishakhapatnam</t>
  </si>
  <si>
    <t>Mr. Arvind pandey</t>
  </si>
  <si>
    <t>GatiKWE</t>
  </si>
  <si>
    <t>Wag 9/6K</t>
  </si>
  <si>
    <t>Faulty material sent to supplier for repairing Sr. No 040, 449, one Pcs is without Sr. No</t>
  </si>
  <si>
    <t>UP/FY23/DC/00125</t>
  </si>
  <si>
    <t>`</t>
  </si>
  <si>
    <t>For Attanding failure Loco No 90026 ( Sr No 597)</t>
  </si>
  <si>
    <t>Sr. No. 601, 602</t>
  </si>
  <si>
    <t>Remmlot Sr. No 598, 600, 603, 605</t>
  </si>
  <si>
    <t>UP/FY23/DC/00128</t>
  </si>
  <si>
    <t>Warranty repelacement for LOCO No 33615</t>
  </si>
  <si>
    <t>UP/FY23/DC/00127</t>
  </si>
  <si>
    <t>Warranty repelacement for LOCO No 41794</t>
  </si>
  <si>
    <t>UP/FY23/DC/00150</t>
  </si>
  <si>
    <t>Field modification  for VCB Feedback  to TCU</t>
  </si>
  <si>
    <t>UP/FY23/DC/00152</t>
  </si>
  <si>
    <t>UP/FY23/DC/00153</t>
  </si>
  <si>
    <t>UP/FY23/DC/00154</t>
  </si>
  <si>
    <t>UP/FY23/DC/00155</t>
  </si>
  <si>
    <t>Sr. DEE/ TRS/ELS/BRCY</t>
  </si>
  <si>
    <t>UP/FY23/DC/00157</t>
  </si>
  <si>
    <t>WAG 9/9K</t>
  </si>
  <si>
    <t>UP/FY23/DC/00158</t>
  </si>
  <si>
    <t>Siemens Ltd- Hyderabad</t>
  </si>
  <si>
    <t>Telengana</t>
  </si>
  <si>
    <t>UP/FY23/DC/00146</t>
  </si>
  <si>
    <t>AMiT DDU Testing and Launch</t>
  </si>
  <si>
    <t>UP/FY23/DC/00137</t>
  </si>
  <si>
    <t>UP/FY23/DC/00130</t>
  </si>
  <si>
    <t>UP/FY23/DC/00140</t>
  </si>
  <si>
    <t>All remmlot is USB Type
Sr. No 227, 347,343,411,379 is Electrical
Sr. No 150, 154, 322 Is Diesel ( Sr. No 154 send Back to supplier due found mounting base Crack)</t>
  </si>
  <si>
    <t>2 Nos Electric Remmlot Faulty received from PLW ( Faulty material send to Lotus Sr. No :- 591, 594)</t>
  </si>
  <si>
    <t>112170848,</t>
  </si>
  <si>
    <t>102316360,</t>
  </si>
  <si>
    <t>UP/FY23/DC/00143</t>
  </si>
  <si>
    <t>SSE (Stores) ELS/TRS/NKJ</t>
  </si>
  <si>
    <t>Wag9/6K</t>
  </si>
  <si>
    <t>For performance monitoring</t>
  </si>
  <si>
    <t>GS202324233</t>
  </si>
  <si>
    <t>321752595/ Gati Kwe</t>
  </si>
  <si>
    <t>EM23-24/1991</t>
  </si>
  <si>
    <t>321753172/ Gati KWE</t>
  </si>
  <si>
    <t>51651686914/ Bluedart</t>
  </si>
  <si>
    <t>PSI-2324-13126</t>
  </si>
  <si>
    <t>53466627874/ BlueDart</t>
  </si>
  <si>
    <t>09990000620</t>
  </si>
  <si>
    <t>Basic hand crimp tool BC/FC/har-bus64 09990000620</t>
  </si>
  <si>
    <t>Siemens Ltd - P62100963</t>
  </si>
  <si>
    <t>MH1327752221</t>
  </si>
  <si>
    <t>7102017348/ Rivigo</t>
  </si>
  <si>
    <t>Bhiwandi</t>
  </si>
  <si>
    <t>113721325
112066861</t>
  </si>
  <si>
    <t>RJ-45</t>
  </si>
  <si>
    <t>Ethernet Cable (Ethernet to RJ45 )</t>
  </si>
  <si>
    <t>23-24/GST/0258</t>
  </si>
  <si>
    <t>395793122/ GatiAir</t>
  </si>
  <si>
    <t>27112400026127</t>
  </si>
  <si>
    <t>DTDC</t>
  </si>
  <si>
    <t>M22520/2-01</t>
  </si>
  <si>
    <t>HARWIN Hand Ratcheting Crimping Tool M22520/2-01</t>
  </si>
  <si>
    <t>GST/0281/23</t>
  </si>
  <si>
    <t>321752861/ Gati kWE</t>
  </si>
  <si>
    <t>Electro Crimp Contacts</t>
  </si>
  <si>
    <t>GST2324/1256</t>
  </si>
  <si>
    <t>321752847/ Gati KWE</t>
  </si>
  <si>
    <t>Cable Lug 50 X M10 Lug</t>
  </si>
  <si>
    <t>CONN RING TONG 22-18AWG #6 P-G 1.5</t>
  </si>
  <si>
    <t>CONN RING CIRC 14-16AWG #6 CRIMP 2.5</t>
  </si>
  <si>
    <t>PSI-2324-13612</t>
  </si>
  <si>
    <t>53467649513/Bluedart</t>
  </si>
  <si>
    <t>2-520183-2</t>
  </si>
  <si>
    <t>Faston Lug  CONN QC RCPT 18-22AWG 0.250 2-520183-2</t>
  </si>
  <si>
    <t>51651687010/ Bluedart</t>
  </si>
  <si>
    <t>Material Return from Lucknow</t>
  </si>
  <si>
    <t>UP/FY23/DC/00173</t>
  </si>
  <si>
    <t>356463725/ Gati KWE</t>
  </si>
  <si>
    <t>Lucknow</t>
  </si>
  <si>
    <t>51651687054/Bluedart</t>
  </si>
  <si>
    <t>PSI-2324-13916</t>
  </si>
  <si>
    <t>53467795986/ Bluedart</t>
  </si>
  <si>
    <t>PSI-2324-13051</t>
  </si>
  <si>
    <t>53467900813/ Bluedart</t>
  </si>
  <si>
    <t>GS202324247</t>
  </si>
  <si>
    <t>314059612/ Gati KWE</t>
  </si>
  <si>
    <t xml:space="preserve"> UP/FY23/DC/00197</t>
  </si>
  <si>
    <t>Banaras Locomotive Works</t>
  </si>
  <si>
    <t>Mr. Anant Mishara</t>
  </si>
  <si>
    <t>for HLC commissioning at BLW</t>
  </si>
  <si>
    <t>UP/FY23/DC/00168</t>
  </si>
  <si>
    <t>Project 6K CLW 104x</t>
  </si>
  <si>
    <t>2 Sets Loose Item Supply to CLW for WAG9/6k</t>
  </si>
  <si>
    <t>UP/FY23/DC/00180</t>
  </si>
  <si>
    <t>Electric Loco Assembly and Ancillary Unit/CLW</t>
  </si>
  <si>
    <t>DANKUNI</t>
  </si>
  <si>
    <t>5 sets Loose Item Supply to Dankuni</t>
  </si>
  <si>
    <t>UP/FY23/DC/00182</t>
  </si>
  <si>
    <t>7Sets loose item supply to CLW</t>
  </si>
  <si>
    <t>UP/FY23/DC/00184</t>
  </si>
  <si>
    <t>7Sets loose item supply to PLW</t>
  </si>
  <si>
    <t>UP/FY23/DC/00187</t>
  </si>
  <si>
    <t>4Sets loose item supply to PLW</t>
  </si>
  <si>
    <t>UP/FY23/DC/00185</t>
  </si>
  <si>
    <t>1 Pce found defective at powertech end</t>
  </si>
  <si>
    <t>UP/FY23/DC/00194</t>
  </si>
  <si>
    <t>Item misplace from site</t>
  </si>
  <si>
    <t>UP/FY23/DC/00197</t>
  </si>
  <si>
    <t>Warranty Complaint Closure HLC For Loco no.WAP7-37614</t>
  </si>
  <si>
    <t>UP/FY23/DC/00169</t>
  </si>
  <si>
    <t>Siemens Ltd- Guest House</t>
  </si>
  <si>
    <t>Sr. No 1N1209048H ( This item is delivered after 10 sets supply of WAG9/6K Porpolson
systems)</t>
  </si>
  <si>
    <t>Electric Loco Directorate</t>
  </si>
  <si>
    <t>Wag-10</t>
  </si>
  <si>
    <t>Laptop Required for WAG10 Project ( Sr. No 1N12090487 &amp; 1N12090489)</t>
  </si>
  <si>
    <t>UP/FY23/DC/00174</t>
  </si>
  <si>
    <t>WAG9-6000HP</t>
  </si>
  <si>
    <t>For Loco NO 33524</t>
  </si>
  <si>
    <t>UP/FY23/DC/00192</t>
  </si>
  <si>
    <t>Project WAG9/6k</t>
  </si>
  <si>
    <t>Short supply item</t>
  </si>
  <si>
    <t>UP/FY23/DC/00160</t>
  </si>
  <si>
    <t>Warranty Complaint Closure HLC For loco 37613</t>
  </si>
  <si>
    <t>UP/FY23/DC/00181</t>
  </si>
  <si>
    <t>For LOCO No 41816</t>
  </si>
  <si>
    <t>UP/FY23/DC/00171</t>
  </si>
  <si>
    <t>For Loco No 41821</t>
  </si>
  <si>
    <t>UP/FY23/DC/00188</t>
  </si>
  <si>
    <t>21221494100227</t>
  </si>
  <si>
    <t>For commissioning of Hotel load</t>
  </si>
  <si>
    <t>UP/FY23/DC/00178</t>
  </si>
  <si>
    <t>UP/FY23/DC/00176</t>
  </si>
  <si>
    <t>UP/FY23/DC/00177</t>
  </si>
  <si>
    <t>Direct to PLW</t>
  </si>
  <si>
    <t>UP/FY23/DC/00198</t>
  </si>
  <si>
    <t>Material return to supplier due to not full fill customer requirement</t>
  </si>
  <si>
    <t>10 sets fasten lug supply to PLW</t>
  </si>
  <si>
    <r>
      <t xml:space="preserve">Value In Minr </t>
    </r>
    <r>
      <rPr>
        <b/>
        <sz val="11"/>
        <color theme="1"/>
        <rFont val="Calibri"/>
        <family val="2"/>
      </rPr>
      <t>→</t>
    </r>
  </si>
  <si>
    <t>362140948/ Gati KWE</t>
  </si>
  <si>
    <t>France</t>
  </si>
  <si>
    <t>2PK697</t>
  </si>
  <si>
    <t>51651687146/Bluedart</t>
  </si>
  <si>
    <t>GS202324254</t>
  </si>
  <si>
    <t>314059728/ Gati KWE</t>
  </si>
  <si>
    <t>GST/0293/23</t>
  </si>
  <si>
    <t>314059735/ Gati KWE</t>
  </si>
  <si>
    <t>GST/0294/23</t>
  </si>
  <si>
    <t>2324CT00326</t>
  </si>
  <si>
    <t>51695701455/ Gati KWE</t>
  </si>
  <si>
    <t>23-24/GST/0273</t>
  </si>
  <si>
    <t>381304383/ Gati KWE</t>
  </si>
  <si>
    <t>090/23-24</t>
  </si>
  <si>
    <t>360106472/ Gatikwe</t>
  </si>
  <si>
    <t>UP/FY23/DC/00207</t>
  </si>
  <si>
    <t>UP/FY23/DC/00205</t>
  </si>
  <si>
    <t>06181723100850
06171064117138725</t>
  </si>
  <si>
    <t>For Loco No 37086 &amp; 37571</t>
  </si>
  <si>
    <t>UP/FY23/DC/00208</t>
  </si>
  <si>
    <t>Siemens Ltd. Kolkata</t>
  </si>
  <si>
    <t>For VCU Madification</t>
  </si>
  <si>
    <t>UP/FY23/DC/00210</t>
  </si>
  <si>
    <t>Siemens Ltd</t>
  </si>
  <si>
    <t>Excess material send back to supplier</t>
  </si>
  <si>
    <t>UP/FY23/DC/00204</t>
  </si>
  <si>
    <t>UP/FY23/DC/00186</t>
  </si>
  <si>
    <t>51651687216/Bluedart</t>
  </si>
  <si>
    <t>KA10077554</t>
  </si>
  <si>
    <t>58821331590/ Bluedart</t>
  </si>
  <si>
    <t>359031570/Gati Kwe</t>
  </si>
  <si>
    <t>Aluminium wall support ladder</t>
  </si>
  <si>
    <t>PSI-2324-15826</t>
  </si>
  <si>
    <t>53469688963/ Blue dart</t>
  </si>
  <si>
    <t>Removal Tool Harting Extration Tool 09990000087</t>
  </si>
  <si>
    <t>KA10077618</t>
  </si>
  <si>
    <t>58821331752/ Bluedart</t>
  </si>
  <si>
    <t>GS202324259</t>
  </si>
  <si>
    <t>314060434/Gati KWE</t>
  </si>
  <si>
    <t>S585/2023-24</t>
  </si>
  <si>
    <t>247824330/ Delhivery Ltd</t>
  </si>
  <si>
    <t>MH1327752652</t>
  </si>
  <si>
    <t>622864454/TCI Freight</t>
  </si>
  <si>
    <t>SA2V00001680232</t>
  </si>
  <si>
    <t>FAN 3PHASE 415V 3KW 1PP SA2V00001680232</t>
  </si>
  <si>
    <t>SA2V00001666501</t>
  </si>
  <si>
    <t>CAP POLYEST 600uF 750V A SA2V00001666501</t>
  </si>
  <si>
    <t>SA2V00001746449</t>
  </si>
  <si>
    <t>FUSE LINK 1250 VAC URS SQ</t>
  </si>
  <si>
    <t>S101745328</t>
  </si>
  <si>
    <t>HALL EFFECT CT LF2005-S/SP28 S101745328</t>
  </si>
  <si>
    <t>S100713950</t>
  </si>
  <si>
    <t>I/O MODULE M9000 FOR ACU-EMU   S100713950</t>
  </si>
  <si>
    <t>A5E46611440</t>
  </si>
  <si>
    <t>S10840376</t>
  </si>
  <si>
    <t>3RT1076-6XF46-0LA2/3RT1975-5XF42</t>
  </si>
  <si>
    <t>3RT107606XF46-0LA2/ 3RT1975-5XF42</t>
  </si>
  <si>
    <t>SA5E39750942</t>
  </si>
  <si>
    <t>DC Link Voltage indicator SA5E39750942</t>
  </si>
  <si>
    <t>247902331/Delhivery Ltd.</t>
  </si>
  <si>
    <t>Fire Extinguisher 4.5 kg CO2 type</t>
  </si>
  <si>
    <t>GST2324/1538</t>
  </si>
  <si>
    <t>D76266110/DTDC</t>
  </si>
  <si>
    <t>23-24/GST/0292</t>
  </si>
  <si>
    <t>184857561/Gati KWE</t>
  </si>
  <si>
    <t>GST2324/1537</t>
  </si>
  <si>
    <t>UP/FY23/DC/00229</t>
  </si>
  <si>
    <t>Siemense Ltd Hyderabad office</t>
  </si>
  <si>
    <t>UP/FY23/DC/00224</t>
  </si>
  <si>
    <t>This is for closure of warranty case Loco No 37376</t>
  </si>
  <si>
    <t>UP/FY23/DC/00214</t>
  </si>
  <si>
    <t>Display connector for AMIT DDU Comminissiong</t>
  </si>
  <si>
    <t>UP/FY23/DC/00212</t>
  </si>
  <si>
    <t>For VCU 2 SR No - MO-VCU 2-6K-23-095</t>
  </si>
  <si>
    <t>UP/FY23/DC/00215</t>
  </si>
  <si>
    <t xml:space="preserve">Electric Loco Assembly and Ancillary Unit/CLW </t>
  </si>
  <si>
    <t>Repelecement of defective DDU Plate</t>
  </si>
  <si>
    <t>UP/FY23/DC/00231</t>
  </si>
  <si>
    <t>UP/FY23/DC/00230</t>
  </si>
  <si>
    <t>UP/FY23/DC/00221</t>
  </si>
  <si>
    <t>SR DEE, Electric LOCO Shed</t>
  </si>
  <si>
    <t>These are for closing customer warranty complaints.</t>
  </si>
  <si>
    <t>UP/FY23/DC/00222</t>
  </si>
  <si>
    <t>Gomoh</t>
  </si>
  <si>
    <t>UP/FY23/DC/00223</t>
  </si>
  <si>
    <t xml:space="preserve">SSE Electric Loco Shed </t>
  </si>
  <si>
    <t>Bhagat Ki Kothi</t>
  </si>
  <si>
    <t>D76266110</t>
  </si>
  <si>
    <t>DTDC Courier</t>
  </si>
  <si>
    <t>WAG9-9K Upgraded 27x</t>
  </si>
  <si>
    <t>For Loco no 90012</t>
  </si>
  <si>
    <t>Direct Delivery</t>
  </si>
  <si>
    <t>51653193255/ Bluedart</t>
  </si>
  <si>
    <t>27112400034624</t>
  </si>
  <si>
    <t>Black Colour Cable Spec :(1.5 Sq mm,18 A</t>
  </si>
  <si>
    <t>Red Colour Cable Spec :(1.5 Sq mm</t>
  </si>
  <si>
    <t>23-24/GST/0300</t>
  </si>
  <si>
    <t>381299412 Gati KWE</t>
  </si>
  <si>
    <t>UP/FY23/DC/00237</t>
  </si>
  <si>
    <t>UP/FY23/DC/00243</t>
  </si>
  <si>
    <t>UP/FY23/DC/00239</t>
  </si>
  <si>
    <t>UP/FY23/DC/00235</t>
  </si>
  <si>
    <t>UP/FY23/DC/00236</t>
  </si>
  <si>
    <t>UP/FY23/DC/00241</t>
  </si>
  <si>
    <t>UP/FY23/DC/00242</t>
  </si>
  <si>
    <t>Siemens LTD Chennai  Office</t>
  </si>
  <si>
    <t>Siemens Ltd Gugaon Office</t>
  </si>
  <si>
    <t>FA/&amp;CAO/DMW</t>
  </si>
  <si>
    <t>FA/&amp;CAO/CLW/Chittaranjan</t>
  </si>
  <si>
    <t>M/S Siemens LTD-site office</t>
  </si>
  <si>
    <t>SR.DEE Electric Loco shed</t>
  </si>
  <si>
    <t>Gurgoan</t>
  </si>
  <si>
    <t>Bardhaman WB</t>
  </si>
  <si>
    <t>Chennai Tamil Nadu</t>
  </si>
  <si>
    <t>Nagpur</t>
  </si>
  <si>
    <t>70/18/1125A/11380</t>
  </si>
  <si>
    <t>FOR HLC SR. NO. STBOK0316HLCD &amp; LOCO NO. 37144</t>
  </si>
  <si>
    <t xml:space="preserve">Returnable basis </t>
  </si>
  <si>
    <t>Material Supply against 27x 9000Hp</t>
  </si>
  <si>
    <t>Warranty complaint of HLC</t>
  </si>
  <si>
    <t>2324CT00362</t>
  </si>
  <si>
    <t>GST2324/1624</t>
  </si>
  <si>
    <t>EM23-24/2540</t>
  </si>
  <si>
    <t>51499623560/ Bluedart</t>
  </si>
  <si>
    <t>69840676/TCI</t>
  </si>
  <si>
    <t>51653193325/blue dart</t>
  </si>
  <si>
    <t>314060229 Gati KWE</t>
  </si>
  <si>
    <t>Haryana</t>
  </si>
  <si>
    <t>3EHP470026P1410</t>
  </si>
  <si>
    <t>UP/FY23/DC/00245</t>
  </si>
  <si>
    <t>UP/FY23/DC/00246</t>
  </si>
  <si>
    <t>Siemense Ltd  Vadodara</t>
  </si>
  <si>
    <t>Siemens LTD Varodara</t>
  </si>
  <si>
    <t>23-24/GST/0303</t>
  </si>
  <si>
    <t>DL/FY23/DC/00493</t>
  </si>
  <si>
    <t>Siemens Limited</t>
  </si>
  <si>
    <t>381299399 Gati KWE</t>
  </si>
  <si>
    <t>354133194 Gati KWE</t>
  </si>
  <si>
    <t>UP/FY23/DC/00247</t>
  </si>
  <si>
    <t>FA/&amp; CAO/DMY/Patiala</t>
  </si>
  <si>
    <t>Mr.Arvind Pandey</t>
  </si>
  <si>
    <t>UP/FY23/DC/00249</t>
  </si>
  <si>
    <t>UP/FY23/DC/00248</t>
  </si>
  <si>
    <t>FA&amp;CAO/CLW/Chittaranjan</t>
  </si>
  <si>
    <t>Sundergadh</t>
  </si>
  <si>
    <t xml:space="preserve">loco no.33615 /bndm </t>
  </si>
  <si>
    <t>FA&amp;CAO/CLW/Chittranjan</t>
  </si>
  <si>
    <t>GS202324288</t>
  </si>
  <si>
    <t>321741339 Gati KWE</t>
  </si>
  <si>
    <t>IND23055386</t>
  </si>
  <si>
    <t>359291561 Gati KWE</t>
  </si>
  <si>
    <t>DC.NO.29</t>
  </si>
  <si>
    <t>184856885  Gati KWE</t>
  </si>
  <si>
    <t>DL/FY23/DC/00517</t>
  </si>
  <si>
    <t>7585/23-24</t>
  </si>
  <si>
    <t>394404285 Gati KWE</t>
  </si>
  <si>
    <t>315490595 Gati KWE</t>
  </si>
  <si>
    <t>UP/FY23/DC/00252</t>
  </si>
  <si>
    <t>Siemens Ltd., Guest House</t>
  </si>
  <si>
    <t>special tools required crimping</t>
  </si>
  <si>
    <t>UP/FY23/DC/00259</t>
  </si>
  <si>
    <t>Electric loco shed</t>
  </si>
  <si>
    <t>UP/FY23/DC/00260</t>
  </si>
  <si>
    <t>Sr Divisional Electrical Engineer </t>
  </si>
  <si>
    <t>Katni</t>
  </si>
  <si>
    <t>UP/FY23/DC/00270</t>
  </si>
  <si>
    <t>Siemens Warehouse Hyderabad</t>
  </si>
  <si>
    <t>Secunderabad</t>
  </si>
  <si>
    <t>UP/FY23/DC/00272</t>
  </si>
  <si>
    <t xml:space="preserve">Siemens Ltd., Guest House </t>
  </si>
  <si>
    <t>UP/FY23/DC/00254</t>
  </si>
  <si>
    <t xml:space="preserve">Siemens Ltd C/O Raju Gollapalli </t>
  </si>
  <si>
    <t>UP/FY23/DC/00271</t>
  </si>
  <si>
    <t>FA &amp; CAO/DMW/Patiala</t>
  </si>
  <si>
    <t>UP/FY23/DC/00255</t>
  </si>
  <si>
    <t xml:space="preserve">Siemens Ltd </t>
  </si>
  <si>
    <t>UP/FY23/DC/00256</t>
  </si>
  <si>
    <t>Siemens Ltd Kolkata</t>
  </si>
  <si>
    <t>UP/FY23/DC/00257</t>
  </si>
  <si>
    <t xml:space="preserve">Siemens Ltd CRP </t>
  </si>
  <si>
    <t>UP/FY23/DC/00258</t>
  </si>
  <si>
    <t>Siemens Ltd Hyderabad</t>
  </si>
  <si>
    <t>UP/FY23/DC/00261</t>
  </si>
  <si>
    <t>UP/FY23/DC/00266</t>
  </si>
  <si>
    <t>Siemens LTD Vadodara</t>
  </si>
  <si>
    <t>Warranty case LOCO 37353</t>
  </si>
  <si>
    <t>UP/FY23/DC/00263</t>
  </si>
  <si>
    <t>For Modification</t>
  </si>
  <si>
    <t>UP/FY23/DC/00264</t>
  </si>
  <si>
    <t>Sr.Division Electrical</t>
  </si>
  <si>
    <t>61713101.1813927</t>
  </si>
  <si>
    <t>Loco.no.41807 (Remmlot Sr.no. 683)</t>
  </si>
  <si>
    <t>UP/FY23/DC/00267</t>
  </si>
  <si>
    <t xml:space="preserve">Sr Divisional Electrical </t>
  </si>
  <si>
    <t>UP/FY23/DC/00268</t>
  </si>
  <si>
    <t xml:space="preserve">Sr. DEE/ TRS/ELS/BRCY  </t>
  </si>
  <si>
    <t>UP/FY23/DC/00269</t>
  </si>
  <si>
    <t xml:space="preserve">Siemens Site Office </t>
  </si>
  <si>
    <t>UP/FY23/DC/00265</t>
  </si>
  <si>
    <t>Gati KWE</t>
  </si>
  <si>
    <t>Siemens LTD</t>
  </si>
  <si>
    <t>MH1327752818</t>
  </si>
  <si>
    <t>58802014176 Blue Dart</t>
  </si>
  <si>
    <t>Contactor 3TF6833-8DFA-Z</t>
  </si>
  <si>
    <t>A5E39926148</t>
  </si>
  <si>
    <t>SA5E32619283</t>
  </si>
  <si>
    <t>HLC flat band Cable</t>
  </si>
  <si>
    <t>51653191601 Blue Dart</t>
  </si>
  <si>
    <t>Remarks</t>
  </si>
  <si>
    <t>PLW against Spare of 6000HP Patiala Order</t>
  </si>
  <si>
    <t>23-24/GST/0330</t>
  </si>
  <si>
    <t>381299238 Gati KWE</t>
  </si>
  <si>
    <t>23-24/464</t>
  </si>
  <si>
    <t>383337334 Gati KWE</t>
  </si>
  <si>
    <t>7654/23-24</t>
  </si>
  <si>
    <t>315490687 Gati KWE</t>
  </si>
  <si>
    <t>PSI-2324-18517</t>
  </si>
  <si>
    <t>53473660542 Blue Dart</t>
  </si>
  <si>
    <t>125563317813 DTDC</t>
  </si>
  <si>
    <t>BM9S507</t>
  </si>
  <si>
    <t>Safety Helmet</t>
  </si>
  <si>
    <t>MP/FY23/DC/00017</t>
  </si>
  <si>
    <t>51696550684 Blue Dart</t>
  </si>
  <si>
    <t>KA10077959</t>
  </si>
  <si>
    <t xml:space="preserve">58821493684 Bludart </t>
  </si>
  <si>
    <t>27112400038691</t>
  </si>
  <si>
    <t>Z31741047 DTDC</t>
  </si>
  <si>
    <t>CH-812 0.08-2.5mm SPL-2 Pole Wire Connec</t>
  </si>
  <si>
    <t>PPS/GN/2324/0908</t>
  </si>
  <si>
    <t>Z31741339 DTDC</t>
  </si>
  <si>
    <t>WMLO</t>
  </si>
  <si>
    <t>WMLO STI GR8</t>
  </si>
  <si>
    <t>7921/23-24</t>
  </si>
  <si>
    <t>26670184 OM Logistics</t>
  </si>
  <si>
    <t>PSI-23-24-19289</t>
  </si>
  <si>
    <t>53475030733 Blue Dart</t>
  </si>
  <si>
    <t>Pin Crimping tool,9990000001(Harting)</t>
  </si>
  <si>
    <t>GS202324303</t>
  </si>
  <si>
    <t>386102304 Gati KWE</t>
  </si>
  <si>
    <t>LOtus Wireless Technologies India Pvt. Ltd.</t>
  </si>
  <si>
    <t>23-24/GST/0343</t>
  </si>
  <si>
    <t>394742516 Gati KWE</t>
  </si>
  <si>
    <t xml:space="preserve">Siemens LTD </t>
  </si>
  <si>
    <t>DL/FY23/DC/00548</t>
  </si>
  <si>
    <t>394398942 Gati KWE</t>
  </si>
  <si>
    <t xml:space="preserve">Nos </t>
  </si>
  <si>
    <t>GS202324315</t>
  </si>
  <si>
    <t>386101086 Gati KWE</t>
  </si>
  <si>
    <t>UP/FY23/DC/00288</t>
  </si>
  <si>
    <t>SYED Shahnawaz Ali</t>
  </si>
  <si>
    <t>warranty Complaint</t>
  </si>
  <si>
    <t>UP/FY23/DC/00276</t>
  </si>
  <si>
    <t>6K</t>
  </si>
  <si>
    <t xml:space="preserve">11 set loose item Supply to PLW </t>
  </si>
  <si>
    <t>UP/FY23/DC/00275</t>
  </si>
  <si>
    <t>UP/FY23/DC/00277</t>
  </si>
  <si>
    <t>11 Sets loose item supply to PLW</t>
  </si>
  <si>
    <t>UP/FY23/DC/00290</t>
  </si>
  <si>
    <t>5 sets Loose Item Supply to Dankuni One Set DDU  Hardware Extra Send</t>
  </si>
  <si>
    <t>UP/FY23/DC/00286</t>
  </si>
  <si>
    <t>loco no.38296</t>
  </si>
  <si>
    <t>UP/FY23/DC/00287</t>
  </si>
  <si>
    <t>UP/FY23/DC/00253</t>
  </si>
  <si>
    <t>BLW</t>
  </si>
  <si>
    <t>51653191833 Bluedart</t>
  </si>
  <si>
    <t>UP/FY23/DC/00292</t>
  </si>
  <si>
    <t>UP/FY23/DC/00291</t>
  </si>
  <si>
    <t>Sr DEE/TRS Electric Loco</t>
  </si>
  <si>
    <t>Jharkhand</t>
  </si>
  <si>
    <t>UP/FY23/DC/00289</t>
  </si>
  <si>
    <t>Bandamunda</t>
  </si>
  <si>
    <t>Warranty replacement for 6k loco</t>
  </si>
  <si>
    <t>S602/2023-24</t>
  </si>
  <si>
    <t>247862363 Spoton</t>
  </si>
  <si>
    <t>8429/23-24</t>
  </si>
  <si>
    <t>324195351 Gati KWE</t>
  </si>
  <si>
    <t>2 Core x 0.75 SQ MM Black Cable</t>
  </si>
  <si>
    <t>51653193480 Blue Dart</t>
  </si>
  <si>
    <t>PSI-2324-19835</t>
  </si>
  <si>
    <t>51483343413 Blue Dart</t>
  </si>
  <si>
    <t>as per invoice 60 Qty but Physical  Received 40 Qty  Because 20 nos direct delivery at Tughlakabad</t>
  </si>
  <si>
    <t>UP/FY23/DC/00296</t>
  </si>
  <si>
    <t>4Sets loose item supply to CLW  Remmlot Sr.no.674/675/679/684</t>
  </si>
  <si>
    <t>UP/FY23/DC/00298</t>
  </si>
  <si>
    <t>Sr. DEE Electric Loco Shed</t>
  </si>
  <si>
    <t xml:space="preserve">Warranty Complaint </t>
  </si>
  <si>
    <t>UP/FY23/DC/00299</t>
  </si>
  <si>
    <t>No</t>
  </si>
  <si>
    <t>PSI-2324-20649</t>
  </si>
  <si>
    <t>53477124330 Blue Dart</t>
  </si>
  <si>
    <t>926820952 Criticalog</t>
  </si>
  <si>
    <t>4414N</t>
  </si>
  <si>
    <t>Electric Fan  (4414 N EBM past)</t>
  </si>
  <si>
    <t>4Sets loose item supply to CLW  Remmlot Sr.no.627/629/630/631</t>
  </si>
  <si>
    <t>GS202324330</t>
  </si>
  <si>
    <t>386101239 Gati KWE</t>
  </si>
  <si>
    <t>GS202324331</t>
  </si>
  <si>
    <t>386101338 Gati KWE</t>
  </si>
  <si>
    <t>KA10078228</t>
  </si>
  <si>
    <t>58821496462 Blue Dart</t>
  </si>
  <si>
    <t>113769815/107105353</t>
  </si>
  <si>
    <t>UP/FY23/DC/00302</t>
  </si>
  <si>
    <t xml:space="preserve">22 set Material Supply for wareharness Preparing Project </t>
  </si>
  <si>
    <t>UP/FY23/DC/00303</t>
  </si>
  <si>
    <t>SSE (Stores)ELS/TRS/NKJ</t>
  </si>
  <si>
    <t>By Hand Mr. Anant Mishra</t>
  </si>
  <si>
    <t>Loco 41837</t>
  </si>
  <si>
    <t>UP/FY23/DC/00304</t>
  </si>
  <si>
    <t>Area B</t>
  </si>
  <si>
    <t>BOX 60/2</t>
  </si>
  <si>
    <t>C</t>
  </si>
  <si>
    <t>PSI-2324-20765</t>
  </si>
  <si>
    <t>53477432400 Blue Dart</t>
  </si>
  <si>
    <t xml:space="preserve">51481409140 Blue Dart </t>
  </si>
  <si>
    <t>MH1327753415</t>
  </si>
  <si>
    <t xml:space="preserve">58808667396  Blue Dart </t>
  </si>
  <si>
    <t>MH1327753416</t>
  </si>
  <si>
    <t>WB/FY23/DC/00121</t>
  </si>
  <si>
    <t xml:space="preserve">58816902115 Blue Dart </t>
  </si>
  <si>
    <t>PSI-2324-21938</t>
  </si>
  <si>
    <t xml:space="preserve">53479025634 Blue Dart </t>
  </si>
  <si>
    <t>S618/2023-24</t>
  </si>
  <si>
    <t xml:space="preserve">244586291 Delhivery </t>
  </si>
  <si>
    <t>MH1327753521</t>
  </si>
  <si>
    <t>58808667503 Blue Dart</t>
  </si>
  <si>
    <t>MH1327753522</t>
  </si>
  <si>
    <t>UP/FY23/DC/00321</t>
  </si>
  <si>
    <t xml:space="preserve">Sr.Dee Electronic loco Shed </t>
  </si>
  <si>
    <t>UP/FY23/DC/00318</t>
  </si>
  <si>
    <t>21206055100641</t>
  </si>
  <si>
    <t>UP/FY23/DC/00320</t>
  </si>
  <si>
    <t>UP/FY23/DC/00316</t>
  </si>
  <si>
    <t xml:space="preserve">'70221134100910 </t>
  </si>
  <si>
    <t>10 Sets loose item supply to PLW</t>
  </si>
  <si>
    <t>UP/FY23/DC/00317</t>
  </si>
  <si>
    <t>UP/FY23/DC/00313</t>
  </si>
  <si>
    <t xml:space="preserve">Burdhman </t>
  </si>
  <si>
    <t xml:space="preserve">WAG9 Upgrade material for CLW </t>
  </si>
  <si>
    <t>UP/FY23/DC/00319</t>
  </si>
  <si>
    <t xml:space="preserve">M/S.Siemens Ltd Southern Railway </t>
  </si>
  <si>
    <t>Tamil Nadu</t>
  </si>
  <si>
    <t>Output Choke failure 37312</t>
  </si>
  <si>
    <t>UP/FY23/DC/00314</t>
  </si>
  <si>
    <t>Siemens Ltd Ts Office Punjab</t>
  </si>
  <si>
    <t xml:space="preserve">Material Issue against Replacement </t>
  </si>
  <si>
    <t>27112400045611</t>
  </si>
  <si>
    <t>259674839 Delhivery</t>
  </si>
  <si>
    <t>Thermindex Series 8 A Temperature indicator 40*C/71*</t>
  </si>
  <si>
    <t>Thermindex Series 8 B Temperature indicator 77*C/116*</t>
  </si>
  <si>
    <t>MO CS RS/00611</t>
  </si>
  <si>
    <t xml:space="preserve">51707816300 Blue Dart </t>
  </si>
  <si>
    <t>GS202324359</t>
  </si>
  <si>
    <t>386101543 Gati Kwe</t>
  </si>
  <si>
    <t>MH1327753641</t>
  </si>
  <si>
    <t>A5E53378153</t>
  </si>
  <si>
    <t>SA1A1011633</t>
  </si>
  <si>
    <t>SA1A1011633_Coupl-nipple_SPT10_Alu</t>
  </si>
  <si>
    <t>Siemens Ltd CRP Kalwa</t>
  </si>
  <si>
    <t>MH/FY23/DC/21773</t>
  </si>
  <si>
    <t>386692270 Gati Kwe</t>
  </si>
  <si>
    <t>UP/FY23/DC/00325</t>
  </si>
  <si>
    <t>UP/FY23/DC/00326</t>
  </si>
  <si>
    <t>UP/FY23/DC/00323</t>
  </si>
  <si>
    <t>UP/FY23/DC/00324</t>
  </si>
  <si>
    <t>UP/FY23/DC/00329</t>
  </si>
  <si>
    <t>UP/FY23/DC/00328</t>
  </si>
  <si>
    <t>149/23-24</t>
  </si>
  <si>
    <t>324949282 Gati</t>
  </si>
  <si>
    <t xml:space="preserve">Gujrat </t>
  </si>
  <si>
    <t>DL/FY23/DC/00653</t>
  </si>
  <si>
    <t>202026715 Gati KWE</t>
  </si>
  <si>
    <t>NTA/2023-24/5469</t>
  </si>
  <si>
    <t>2401231052972 OM</t>
  </si>
  <si>
    <t>930604991 Criticalog</t>
  </si>
  <si>
    <t>PPS/2324/J0869</t>
  </si>
  <si>
    <t>Z33258454 DTDC</t>
  </si>
  <si>
    <t>Removal Tool for pin contact size 12</t>
  </si>
  <si>
    <t>Replacement</t>
  </si>
  <si>
    <t>UP/FY23/DC/00348</t>
  </si>
  <si>
    <t>Sr.Divisional Electrical</t>
  </si>
  <si>
    <t>New Katni</t>
  </si>
  <si>
    <t xml:space="preserve">Material(Part Code- 803401) Remove from VCU (Part Code A5E4217MORS 1001) Qty 1 </t>
  </si>
  <si>
    <t>51701407214 Blue Dart</t>
  </si>
  <si>
    <t>2324CT00513</t>
  </si>
  <si>
    <t>D79659266 DTDC</t>
  </si>
  <si>
    <t xml:space="preserve">S.Internationals </t>
  </si>
  <si>
    <t>449/23-24</t>
  </si>
  <si>
    <t>23/12/2023</t>
  </si>
  <si>
    <t>SKN 303253 TCI</t>
  </si>
  <si>
    <t>PSI-2324-23646</t>
  </si>
  <si>
    <t>53481657460 Blue Dart</t>
  </si>
  <si>
    <t>4318N</t>
  </si>
  <si>
    <t>Churning Fan-Model No- 4318N/2N</t>
  </si>
  <si>
    <t>930603930 Criticalog</t>
  </si>
  <si>
    <t>Geeta Shipping and Cle</t>
  </si>
  <si>
    <t>355310990 Gati KWE</t>
  </si>
  <si>
    <t>UP/FY23/DC/00343</t>
  </si>
  <si>
    <t>By- hand</t>
  </si>
  <si>
    <t>GST/0498/23</t>
  </si>
  <si>
    <t>38610188J8 Gati KWE</t>
  </si>
  <si>
    <t>2256/2023-24</t>
  </si>
  <si>
    <t>395754419 Gati KWE</t>
  </si>
  <si>
    <t>NG/F/183</t>
  </si>
  <si>
    <t>376318993 Gati KWE</t>
  </si>
  <si>
    <t>UP/FY23/DC/00342</t>
  </si>
  <si>
    <t>UP/FY23/DC/00334</t>
  </si>
  <si>
    <t>UP/FY23/DC/00335</t>
  </si>
  <si>
    <t>UP/FY23/DC/00336</t>
  </si>
  <si>
    <t>UP/FY23/DC/00337</t>
  </si>
  <si>
    <t>UP/FY23/DC/00339</t>
  </si>
  <si>
    <t>UP/FY23/DC/00341</t>
  </si>
  <si>
    <t>UP/FY23/DC/00346</t>
  </si>
  <si>
    <t>UP/FY23/DC/00347</t>
  </si>
  <si>
    <t>UP/FY23/DC/00322</t>
  </si>
  <si>
    <t>UP/FY23/DC/00340</t>
  </si>
  <si>
    <t>UP/FY23/DC/00344</t>
  </si>
  <si>
    <t>UP/FY23/DC/00338</t>
  </si>
  <si>
    <t>UP/FY23/DC/00345</t>
  </si>
  <si>
    <t>Siemens Ltd-TS office-U</t>
  </si>
  <si>
    <t>166/23-24</t>
  </si>
  <si>
    <t>PB/FY23/DC/00044</t>
  </si>
  <si>
    <t>330833179 Gati KWE</t>
  </si>
  <si>
    <t>397443250 Gati KWE</t>
  </si>
  <si>
    <t>Siemens Ltd Chennai</t>
  </si>
  <si>
    <t>MAS-422</t>
  </si>
  <si>
    <t>480/23-24</t>
  </si>
  <si>
    <t>51689767371 Blue Dart</t>
  </si>
  <si>
    <t>51479342143 Blue Dart</t>
  </si>
  <si>
    <t>51689767452 Blue Dart</t>
  </si>
  <si>
    <t>51517081711 Blue Dart</t>
  </si>
  <si>
    <t>SKN303552 TCI</t>
  </si>
  <si>
    <t>51767260123 Blue Dart</t>
  </si>
  <si>
    <t>M12-Acc-Plasticcap for M12 Female</t>
  </si>
  <si>
    <t>UP/FY23/DC/00351</t>
  </si>
  <si>
    <t>UP/FY23/DC/00359</t>
  </si>
  <si>
    <t>UP/FY23/DC/00349</t>
  </si>
  <si>
    <t>UP/FY23/DC/00357</t>
  </si>
  <si>
    <t>UP/FY23/DC/00355</t>
  </si>
  <si>
    <t>UP/FY23/DC/00350</t>
  </si>
  <si>
    <t>PPS/GN/2324/1179</t>
  </si>
  <si>
    <t>U28213734 DTDC</t>
  </si>
  <si>
    <t>Pin Insertion tool,WMK0GR16-1.0-1.5-GR12</t>
  </si>
  <si>
    <t>DL/FY23/DC/00731 AD4KYWPA6MXW</t>
  </si>
  <si>
    <t>398984196 Gati</t>
  </si>
  <si>
    <t>UP/FY23/DC/00367</t>
  </si>
  <si>
    <t>UP/FY23/DC/00366</t>
  </si>
  <si>
    <t>7014113410570 </t>
  </si>
  <si>
    <t>loco 33062 attending failure </t>
  </si>
  <si>
    <t xml:space="preserve">Siemens Ltd Nasik </t>
  </si>
  <si>
    <t>Staubli Tec Systems India Pvt Ltd</t>
  </si>
  <si>
    <t xml:space="preserve">Planet Networking &amp; Communaction </t>
  </si>
  <si>
    <t>Siemens Ltd Ts Office -U</t>
  </si>
  <si>
    <t>GS202324421</t>
  </si>
  <si>
    <t>117009826 Gati</t>
  </si>
  <si>
    <t>Nashik</t>
  </si>
  <si>
    <t>MH1327754263</t>
  </si>
  <si>
    <t>58808668262 BLUE Dart</t>
  </si>
  <si>
    <t>SA2V00156028459</t>
  </si>
  <si>
    <t>SA2V00156028459 CONTACTOR 1000A 2000V SE</t>
  </si>
  <si>
    <t>188/23-24</t>
  </si>
  <si>
    <t>330833858 Gati</t>
  </si>
  <si>
    <t>KT/M/23-24/2260</t>
  </si>
  <si>
    <t>T9000548876 ARCL</t>
  </si>
  <si>
    <t>Fastners for Fan Bracket M4 Nut 3 to 5</t>
  </si>
  <si>
    <t>COUNTER SUNK FLAT HEAD SCREW M6 X 30 GRADE A-7</t>
  </si>
  <si>
    <t>KT/M/23-24/2259</t>
  </si>
  <si>
    <t>Wire Mesh</t>
  </si>
  <si>
    <t>Sleeve 2mm With masking Tape</t>
  </si>
  <si>
    <t>27112400056096</t>
  </si>
  <si>
    <t>259347777 Delhivery</t>
  </si>
  <si>
    <t>GS202324435</t>
  </si>
  <si>
    <t>117010174 Gati</t>
  </si>
  <si>
    <t>BS2023244461</t>
  </si>
  <si>
    <t>51511687566 Blue Dart</t>
  </si>
  <si>
    <t>Bengaluru</t>
  </si>
  <si>
    <t>N00230615</t>
  </si>
  <si>
    <t>KT/M/23-24/2267</t>
  </si>
  <si>
    <t>C39527342 DTDC</t>
  </si>
  <si>
    <t>EPDM Washer- 1mm thik (OD 10 &amp;ID 7)</t>
  </si>
  <si>
    <t>MH1327754338</t>
  </si>
  <si>
    <t>7000163696 Rivigo</t>
  </si>
  <si>
    <t>6XV1871-5TH50</t>
  </si>
  <si>
    <t>6XV1871-5TH50\IE Connecting Cable M12-18</t>
  </si>
  <si>
    <t>27112400056456</t>
  </si>
  <si>
    <t>246056673 Delhivery</t>
  </si>
  <si>
    <t>CH-812 0.08-2.5mm SPL-2 Pole Wire Connector</t>
  </si>
  <si>
    <t>IND23090104</t>
  </si>
  <si>
    <t>124540404 Gati</t>
  </si>
  <si>
    <t>51520380310 Blue Dart</t>
  </si>
  <si>
    <t>84200000023278</t>
  </si>
  <si>
    <t>Cable Assy -Remmlot USB to MB</t>
  </si>
  <si>
    <t>84200000023279</t>
  </si>
  <si>
    <t>Cable Assy -RS232 D Tupe conn Male Female</t>
  </si>
  <si>
    <t>SIV-240100525</t>
  </si>
  <si>
    <t>398985704 Gati</t>
  </si>
  <si>
    <t>ISW-800T-M12</t>
  </si>
  <si>
    <t>Industrial ip67 Rated 8 port 10/100Mbps M12 Eather Net</t>
  </si>
  <si>
    <t>KT/M/23-24/2268</t>
  </si>
  <si>
    <t>T9000549192 ARCL</t>
  </si>
  <si>
    <t>Metal washer 0.5mm Thick  (OD 10 &amp; ID 7)</t>
  </si>
  <si>
    <t>KT/M/23-24/2266</t>
  </si>
  <si>
    <t>PSI-2324-27373</t>
  </si>
  <si>
    <t>53487215073 Blue Dart</t>
  </si>
  <si>
    <t>51520380262 Bluedart</t>
  </si>
  <si>
    <t>51520380236 Blue Dart</t>
  </si>
  <si>
    <t>MH/FY23/DC/27531</t>
  </si>
  <si>
    <t>58831341041 Blue Dart</t>
  </si>
  <si>
    <t>11096/23-24</t>
  </si>
  <si>
    <t>393289708 Gati</t>
  </si>
  <si>
    <t> 4512602652</t>
  </si>
  <si>
    <t>11063/23-24</t>
  </si>
  <si>
    <t>KT/M/23-24/2272</t>
  </si>
  <si>
    <t>C39526867 DTDC</t>
  </si>
  <si>
    <t>4512506279 </t>
  </si>
  <si>
    <t>MH1327754448</t>
  </si>
  <si>
    <t>58831341030 Blue Dart</t>
  </si>
  <si>
    <t>A5E43421846</t>
  </si>
  <si>
    <t>SA5E43025501</t>
  </si>
  <si>
    <t>SA5E43025501_HLC base fixuter for site</t>
  </si>
  <si>
    <t>WB/FY23/DC/00154</t>
  </si>
  <si>
    <t>313046978 Gati</t>
  </si>
  <si>
    <t>Bardhaman</t>
  </si>
  <si>
    <t>51767260440 Blue dart</t>
  </si>
  <si>
    <t>UP/FY23/DC/00383</t>
  </si>
  <si>
    <t>UP/FY23/DC/00389</t>
  </si>
  <si>
    <t>UP/FY/23/DC/00391</t>
  </si>
  <si>
    <t>UP/FY23/DC/00410</t>
  </si>
  <si>
    <t>UP/FY23/DC/00378</t>
  </si>
  <si>
    <t>UP/FY23/DC/00369</t>
  </si>
  <si>
    <t>UP/FY23/DC/00375</t>
  </si>
  <si>
    <t>UP/FY23/DC/00386</t>
  </si>
  <si>
    <t>UP/FY23/DC/00385</t>
  </si>
  <si>
    <t>UP/FY23/DC/00395</t>
  </si>
  <si>
    <t>UP/FY23/DC/00397</t>
  </si>
  <si>
    <t>UP/FY23/DC/00399</t>
  </si>
  <si>
    <t>UP/FY23/DC/00396</t>
  </si>
  <si>
    <t>UP/FY23/DC/00400</t>
  </si>
  <si>
    <t>UP/FY23/DC/00381</t>
  </si>
  <si>
    <t>UP/FY23/DC/00373</t>
  </si>
  <si>
    <t>UP/FY23/DC/00384</t>
  </si>
  <si>
    <t>UP/FY23/DC/00380</t>
  </si>
  <si>
    <t>UP/FY23/DC/00392</t>
  </si>
  <si>
    <t>UP/FY23/DC/00422</t>
  </si>
  <si>
    <t>UP/FY23/DC/00423</t>
  </si>
  <si>
    <t>UP/FY23/DC/00394</t>
  </si>
  <si>
    <t>UP/FY23/DC/00382</t>
  </si>
  <si>
    <t>UP/FY23/DC/00401</t>
  </si>
  <si>
    <t>UP/FY23/DC/00370</t>
  </si>
  <si>
    <t>UP/FY23/DC/00390</t>
  </si>
  <si>
    <t>UP/FY23/DC/00376</t>
  </si>
  <si>
    <t>UP/FY23/DC/00374</t>
  </si>
  <si>
    <t>UP/FY23/DC/00393</t>
  </si>
  <si>
    <t>UP/FY23/DC/00402</t>
  </si>
  <si>
    <t>UP/FY/23/DC/00404</t>
  </si>
  <si>
    <t>UP/FY/23/DC/00405</t>
  </si>
  <si>
    <t>UP/FY/23/DC/00406</t>
  </si>
  <si>
    <t>UP/FY/23/DC/00407</t>
  </si>
  <si>
    <t>UP/FY/23/DC/00408</t>
  </si>
  <si>
    <t>UP/FY/23/DC/00409</t>
  </si>
  <si>
    <t>UP/FY/23/DC/00411</t>
  </si>
  <si>
    <t>UP/FY23/DC/00413</t>
  </si>
  <si>
    <t>UP/FY23/DC/00414</t>
  </si>
  <si>
    <t>UP/FY23/DC/00415</t>
  </si>
  <si>
    <t>UP/FY23/DC/00416</t>
  </si>
  <si>
    <t>UP/FY23/DC/00417</t>
  </si>
  <si>
    <t>UP/FY23/DC/00403</t>
  </si>
  <si>
    <t>UP/FY23/DC/00427</t>
  </si>
  <si>
    <t>2324CT00624</t>
  </si>
  <si>
    <t>JMOCSN202324048</t>
  </si>
  <si>
    <t>23-24/GST/0518</t>
  </si>
  <si>
    <t>KT/M/23-24/2281</t>
  </si>
  <si>
    <t>51517029745 Blue dart</t>
  </si>
  <si>
    <t>D91014758 DTDC</t>
  </si>
  <si>
    <t>51538473696 Blue Dart</t>
  </si>
  <si>
    <t>318035322 Gati</t>
  </si>
  <si>
    <t>T9000549584</t>
  </si>
  <si>
    <t>RMS - GPS Cable</t>
  </si>
  <si>
    <t>UP/FY23/DC/00428</t>
  </si>
  <si>
    <t>UP/FY23/DC/00429</t>
  </si>
  <si>
    <t>UP/FY23/DC/00424</t>
  </si>
  <si>
    <t xml:space="preserve">Siemens Ltd Warehouse </t>
  </si>
  <si>
    <t>KT/M/23-24/2279</t>
  </si>
  <si>
    <t>KT/M/23-24/2280</t>
  </si>
  <si>
    <t>MH1327754660</t>
  </si>
  <si>
    <t>GS202324459</t>
  </si>
  <si>
    <t>E51-SI7IN4020209170</t>
  </si>
  <si>
    <t>GS202324463</t>
  </si>
  <si>
    <t>MOCS/01</t>
  </si>
  <si>
    <t>58831341111 Blue Dart</t>
  </si>
  <si>
    <t>395608385 Gati</t>
  </si>
  <si>
    <t>395608477 Gati</t>
  </si>
  <si>
    <t>A5E45983529</t>
  </si>
  <si>
    <t>A5E45983560</t>
  </si>
  <si>
    <t>A5E45983570</t>
  </si>
  <si>
    <t>A5E46682997</t>
  </si>
  <si>
    <t>A5E46683334</t>
  </si>
  <si>
    <t>A5E46687186</t>
  </si>
  <si>
    <t>A5E46683350</t>
  </si>
  <si>
    <t xml:space="preserve">SA5E01077957 </t>
  </si>
  <si>
    <t>SA5E43794531</t>
  </si>
  <si>
    <t xml:space="preserve">S100708764 </t>
  </si>
  <si>
    <t>S100751562</t>
  </si>
  <si>
    <t>SA5E43965849</t>
  </si>
  <si>
    <t>S100705887</t>
  </si>
  <si>
    <t>S102223342</t>
  </si>
  <si>
    <t>SA5E44108782</t>
  </si>
  <si>
    <t>SA5E43958300</t>
  </si>
  <si>
    <t>SA5E44590020</t>
  </si>
  <si>
    <t>S100715197</t>
  </si>
  <si>
    <t>S100111535</t>
  </si>
  <si>
    <t>S5500013827</t>
  </si>
  <si>
    <t>SA5E01077957 Discharge contactor</t>
  </si>
  <si>
    <t>SA5E43794531 Voltage trafo</t>
  </si>
  <si>
    <t>SA1A450903912100 Voltage transducers</t>
  </si>
  <si>
    <t>S100708764 HALL EFFECT CT LEM LTC600SFC</t>
  </si>
  <si>
    <t>S100751562 HALL EFFECT CT LF 505-S LEM</t>
  </si>
  <si>
    <t>SA5E43965849,3AC150uH,182A,Sine choke</t>
  </si>
  <si>
    <t>S100705887 CAP AL EL 6800uF 350VDC 20% 1</t>
  </si>
  <si>
    <t>S102223342 CurTransducer 100ALF205-S/SP5</t>
  </si>
  <si>
    <t>SA5E44108782,CONN_RD_MALE_4P_40</t>
  </si>
  <si>
    <t>SA5E43958300, ACC_CONN_RD_MALE_35P</t>
  </si>
  <si>
    <t>SA5E44590020,CONN_RD__MALE_13P</t>
  </si>
  <si>
    <t>Relay 110V 3A 359-391 WAGO</t>
  </si>
  <si>
    <t>3VL1705-1DA33-0AA0_CB</t>
  </si>
  <si>
    <t>FUSE 1250V 500A</t>
  </si>
  <si>
    <t>UP/FY23/DC/00430</t>
  </si>
  <si>
    <t>UP/FY23/DC/00432</t>
  </si>
  <si>
    <t>UP/FY23/DC/00431</t>
  </si>
  <si>
    <t>RMS GPRS Cable</t>
  </si>
  <si>
    <t>MH1327754666</t>
  </si>
  <si>
    <t>7000167516 Mahindra Logistics</t>
  </si>
  <si>
    <t>5SL5201-7RC</t>
  </si>
  <si>
    <t>MCB 2 pol DC C "</t>
  </si>
  <si>
    <t>51517028485 Blue Dart</t>
  </si>
  <si>
    <t>MH1327754677</t>
  </si>
  <si>
    <t>7000167697 Mahendra Log.</t>
  </si>
  <si>
    <t>KT/M/23-24/2296</t>
  </si>
  <si>
    <t>T9000549886 ARCL</t>
  </si>
  <si>
    <t>KT/M/23-24/2295</t>
  </si>
  <si>
    <t>GS202324471</t>
  </si>
  <si>
    <t xml:space="preserve">395608613  Gati </t>
  </si>
  <si>
    <t>MH1327754763</t>
  </si>
  <si>
    <t>SA5E52950609</t>
  </si>
  <si>
    <t xml:space="preserve">Blocking Plate Cpl HLC </t>
  </si>
  <si>
    <t>Staubli connector SPT10</t>
  </si>
  <si>
    <t>UP/FY23/DC/00438</t>
  </si>
  <si>
    <t>UP/FY23/DC/00456</t>
  </si>
  <si>
    <t>UP/FY23/DC/00454</t>
  </si>
  <si>
    <t>UP/FY23/DC/00452</t>
  </si>
  <si>
    <t>UP/FY23/DC/00437</t>
  </si>
  <si>
    <t>UP/FY23/DC/00436</t>
  </si>
  <si>
    <t>UP/FY23/DC/00434</t>
  </si>
  <si>
    <t>UP/FY23/DC/00435</t>
  </si>
  <si>
    <t>UP/FY23/DC/00433</t>
  </si>
  <si>
    <t>UP/FY23/DC/00457</t>
  </si>
  <si>
    <t>UP/FY23/DC/00451</t>
  </si>
  <si>
    <t>UP/FY23/DC/00455</t>
  </si>
  <si>
    <t>UP/FY23/DC/00445</t>
  </si>
  <si>
    <t>UP/FY23/DC/00442</t>
  </si>
  <si>
    <t>UP/FY23/DC/00441</t>
  </si>
  <si>
    <t>UP/FY23/DC/00440</t>
  </si>
  <si>
    <t>110397308/112136078</t>
  </si>
  <si>
    <t>UP/FY23/DC/00459</t>
  </si>
  <si>
    <t>UP/FY23/DC/00462</t>
  </si>
  <si>
    <t>UP/FY23/DC/00463</t>
  </si>
  <si>
    <t>UP/FY23/DC/00458</t>
  </si>
  <si>
    <t>MH1327754929</t>
  </si>
  <si>
    <t>58808669570 Blue Dart</t>
  </si>
  <si>
    <t>A5E45983554</t>
  </si>
  <si>
    <t>SA1A284968</t>
  </si>
  <si>
    <t>SA1A284968 Earth fault res 8.2K</t>
  </si>
  <si>
    <t>A5E46683419</t>
  </si>
  <si>
    <t>S107020640</t>
  </si>
  <si>
    <t>S107020640, 3RH21312XF400LA2 AUX CONT</t>
  </si>
  <si>
    <t>GS202324480</t>
  </si>
  <si>
    <t>395609030 Gati</t>
  </si>
  <si>
    <t>River Engineering Pvt. Ltd.</t>
  </si>
  <si>
    <t>0108749634 Safe Express</t>
  </si>
  <si>
    <t>Socket contact size 12, 2.5mm² 10-40560-</t>
  </si>
  <si>
    <t>Pin contact size 12, 2.5mm 10-40561-22AU</t>
  </si>
  <si>
    <t xml:space="preserve">MH1327754951 </t>
  </si>
  <si>
    <t>7000500054 Rivigo</t>
  </si>
  <si>
    <t>UP/FY23/DC/00476</t>
  </si>
  <si>
    <t>UP/FY23/DC/00473</t>
  </si>
  <si>
    <t>UP/FY23/DC/00474</t>
  </si>
  <si>
    <t>UP/FY23/DC/00475</t>
  </si>
  <si>
    <t>UP/FY23/DC/00467</t>
  </si>
  <si>
    <t>UP/FY23/DC/00466</t>
  </si>
  <si>
    <t>UP/FY23/DC/00472</t>
  </si>
  <si>
    <t>UP/FY23/DC/00471</t>
  </si>
  <si>
    <t>UP/FY23/DC/00470</t>
  </si>
  <si>
    <t>UP/FY23/DC/00478</t>
  </si>
  <si>
    <t>UP/FY23/DC/00465</t>
  </si>
  <si>
    <t>UP/FY23/DC/00469</t>
  </si>
  <si>
    <t>DC.NO</t>
  </si>
  <si>
    <t>Consignee</t>
  </si>
  <si>
    <t>Teknocrats Control Systems (I) Pvt. Ltd.</t>
  </si>
  <si>
    <t>MDC2324/048</t>
  </si>
  <si>
    <t>922777634/ Criticalog India Pvt. Ltd</t>
  </si>
  <si>
    <t>3RH2131-2XF400LA2</t>
  </si>
  <si>
    <t>Auxiliary Contactor for VCB Auxiliary Contactor Siemens   1</t>
  </si>
  <si>
    <t>Nos.</t>
  </si>
  <si>
    <t>Box No 396</t>
  </si>
  <si>
    <t>Cable 1.5mm² Yellow Green H&amp;S   4 MTR.</t>
  </si>
  <si>
    <t>Mtr</t>
  </si>
  <si>
    <t>Harting 9 pin D type connector Harting  Female</t>
  </si>
  <si>
    <t>SUCB1</t>
  </si>
  <si>
    <t xml:space="preserve">Coding Plate Size 1 Gimota-PPS   </t>
  </si>
  <si>
    <t>SUCB2</t>
  </si>
  <si>
    <t xml:space="preserve">Coding Plate Size 2 Gimota-PPS </t>
  </si>
  <si>
    <t>SUCB3</t>
  </si>
  <si>
    <t xml:space="preserve">Coding Plate Size 3 Gimota-PPS  </t>
  </si>
  <si>
    <t>SUHV09P</t>
  </si>
  <si>
    <t xml:space="preserve">Sub D 9 pin Assembly - Male Housing Pin 9 Pole SUHV09P Gimota-PPS </t>
  </si>
  <si>
    <t>Sub D 15 pin Assembly - Male Housing Pin 15 Pole SUHV15P Gimota-PPS</t>
  </si>
  <si>
    <t xml:space="preserve">Sub D 25 pin Assembly - Male Housing Pin 25 Pole SUHV25P Gimota-PPS  </t>
  </si>
  <si>
    <t>Little Fuse 234 Series</t>
  </si>
  <si>
    <t>Fuse for Fan Little Fuse / RS Component 4</t>
  </si>
  <si>
    <t>WAGO 280-941</t>
  </si>
  <si>
    <t>WAGO 280-941 - Double Deck WAGO 2</t>
  </si>
  <si>
    <t>WAGO 279-623</t>
  </si>
  <si>
    <t>WAGO 279-623 WAGO  2</t>
  </si>
  <si>
    <t>WAGO 279-316</t>
  </si>
  <si>
    <t>End Plate 2.5 mm WAGO   4</t>
  </si>
  <si>
    <t>WAGO 249-117</t>
  </si>
  <si>
    <t>Din Rail End Stop WAGO</t>
  </si>
  <si>
    <t>WAGO 280-621</t>
  </si>
  <si>
    <t>4 Conductor Through Terminal WAGO</t>
  </si>
  <si>
    <t>WAGO 280-316</t>
  </si>
  <si>
    <t>End Plate - 4 Conductor WAGO   10</t>
  </si>
  <si>
    <t xml:space="preserve">WAGO  281-611 </t>
  </si>
  <si>
    <t>Fuse Holder WAGO 4.00</t>
  </si>
  <si>
    <t>LM-370A</t>
  </si>
  <si>
    <t>Ink Ribbon Black for Letatwin LM370A Max-Letatwin</t>
  </si>
  <si>
    <t>WAGO 209-501</t>
  </si>
  <si>
    <t>WAGO Marking Card Wago   130</t>
  </si>
  <si>
    <t>Ring type Cable Lug 1.5 x M4 Panduit  50</t>
  </si>
  <si>
    <t>M6x15 Hex Hd Bolt Minus SS304 TVS / Unbrako  15</t>
  </si>
  <si>
    <t>WAGO 281-311</t>
  </si>
  <si>
    <t>End Plate - Fuse Holder WAGO 4</t>
  </si>
  <si>
    <t>A5E51979678</t>
  </si>
  <si>
    <t>Suraksha CCL 25K  Fire resistance cement</t>
  </si>
  <si>
    <t>Kg</t>
  </si>
  <si>
    <t>Drum 1 &amp;2</t>
  </si>
  <si>
    <t>Sikaflex 221 Sikaflex 221 1 No.</t>
  </si>
  <si>
    <t>Box No 398</t>
  </si>
  <si>
    <t xml:space="preserve">Nylon Jacket grey colour Net Sleeve </t>
  </si>
  <si>
    <t>HAN CC PROTECTED MODULE CRIMP FEMALE 09140043141</t>
  </si>
  <si>
    <t>Black rubber Pad</t>
  </si>
  <si>
    <t>Box No 397</t>
  </si>
  <si>
    <t>Terminal 280-</t>
  </si>
  <si>
    <t>spring washer M-10</t>
  </si>
  <si>
    <t xml:space="preserve">M10x30 Hex Hd Bolt </t>
  </si>
  <si>
    <t xml:space="preserve">M6x30 Hex Hd Bolt </t>
  </si>
  <si>
    <t xml:space="preserve">Nut - M4 </t>
  </si>
  <si>
    <t xml:space="preserve">Plain Washer - M10 </t>
  </si>
  <si>
    <t>CMF60500R00BEEK</t>
  </si>
  <si>
    <t>500 Ohm Burden Resistor CMF60500R00BEEK
OMEGA Part no -  OMF50 500R 0.5W 1% 25PPM"</t>
  </si>
  <si>
    <t>A1A260190</t>
  </si>
  <si>
    <t>SHIL DIN40008 WS1-2-100-KF-DRUSCOTCH3650</t>
  </si>
  <si>
    <t>A2V001553102</t>
  </si>
  <si>
    <t>A5E51856166</t>
  </si>
  <si>
    <t>Label list_VCU1</t>
  </si>
  <si>
    <t>A5E51856167</t>
  </si>
  <si>
    <t>Label list_VCU2</t>
  </si>
  <si>
    <t>000000035618</t>
  </si>
  <si>
    <t>label  DIN40011 2B16  -10-KF-DRU-  SC365</t>
  </si>
  <si>
    <t>Connector  6 Pin</t>
  </si>
  <si>
    <t>Connector  10 Pin</t>
  </si>
  <si>
    <t>Grommet 13Mm</t>
  </si>
  <si>
    <t>Cable Tie 100mm white Colour  500</t>
  </si>
  <si>
    <t>6103 000 0054</t>
  </si>
  <si>
    <t>ACC_D-SUB_CRIMP FERRULE_9,5/10,5</t>
  </si>
  <si>
    <t>WAGO-210-508</t>
  </si>
  <si>
    <t>WAGO Din rail 2mtr</t>
  </si>
  <si>
    <t>Rack No 2</t>
  </si>
  <si>
    <t>Box No 437</t>
  </si>
  <si>
    <t>Material Inward - Outward Register</t>
  </si>
  <si>
    <t>Rack No</t>
  </si>
  <si>
    <t>Box No</t>
  </si>
  <si>
    <t>Docket No
or
Vehicle No.</t>
  </si>
  <si>
    <t>Faulty Material received from BLW</t>
  </si>
  <si>
    <t>UP/FY23/DC/00102</t>
  </si>
  <si>
    <t>Criticalog india Pvt. Ltd.</t>
  </si>
  <si>
    <t>Faulty Material sent to Gurgaon office</t>
  </si>
  <si>
    <t>Analog Input ( AI) Card</t>
  </si>
  <si>
    <t>Faulty Material received from BLW Sr. No2260323</t>
  </si>
  <si>
    <t>Power Supply of I/O</t>
  </si>
  <si>
    <t>Faulty Material received from BLW _ Sr. No 2237619</t>
  </si>
  <si>
    <t>Faulty Material received from BLW Sr. No 582</t>
  </si>
  <si>
    <t>Faulty material sent to supplier for repairing</t>
  </si>
  <si>
    <t>It is healthy device Sr. No 537</t>
  </si>
  <si>
    <t>BNDM</t>
  </si>
  <si>
    <t>WB/FY23/DC/00035</t>
  </si>
  <si>
    <t>58025464685/Bluedart</t>
  </si>
  <si>
    <t>Remmlot Device Sr No 407</t>
  </si>
  <si>
    <t>USB Type connector</t>
  </si>
  <si>
    <t>Remmlot Device Sr No 323</t>
  </si>
  <si>
    <t>Mounting Base Broken</t>
  </si>
  <si>
    <t>Sitet Display LBPD164409</t>
  </si>
  <si>
    <t>Faulty</t>
  </si>
  <si>
    <t>Laptop HP 240 G8 Intel Core i3 11th Gen Processor/8GB Ram , 512 GB SSD 
Sr. No 1N12080G1S</t>
  </si>
  <si>
    <t>Rack No 88</t>
  </si>
  <si>
    <t>Box No 481</t>
  </si>
  <si>
    <t>Material Received in Good Condition</t>
  </si>
  <si>
    <t>D70448913/ DTDC Courier</t>
  </si>
  <si>
    <t>Chittaranjan</t>
  </si>
  <si>
    <t xml:space="preserve">Laptop HP 240 G8 Intel Core i3 11th Gen Processor/8GB Ram , 512 GB SSD 
Sr. No:- </t>
  </si>
  <si>
    <t>Dinesh Das ( PLW)</t>
  </si>
  <si>
    <t>D76072140/ DTDC Courier</t>
  </si>
  <si>
    <t>Laptop HP 240 G8 Intel Core i3 11th Gen Processor/8GB Ram , 512 GB SSD 
Sr. No:- 1N12080FVT</t>
  </si>
  <si>
    <t>Box No 487</t>
  </si>
  <si>
    <t>Box No 546</t>
  </si>
  <si>
    <t xml:space="preserve"> Serial no. S2236006933/S2236006984/S2237004439/S2236007088 </t>
  </si>
  <si>
    <t>HR/FY23/DC/00235</t>
  </si>
  <si>
    <t>58136402483 Bluedart</t>
  </si>
  <si>
    <t>Sr.no. S2239006061 Faulty</t>
  </si>
  <si>
    <t xml:space="preserve">Faulty Material Received </t>
  </si>
  <si>
    <t>Unit price</t>
  </si>
  <si>
    <r>
      <t>PLW</t>
    </r>
    <r>
      <rPr>
        <sz val="8"/>
        <rFont val="Calibri"/>
        <family val="2"/>
        <scheme val="minor"/>
      </rPr>
      <t xml:space="preserve"> against Spare of 6000HP Patiala Order</t>
    </r>
  </si>
  <si>
    <t>UP/FY24/DC/00039</t>
  </si>
  <si>
    <t>UP/FY24/DC/00038</t>
  </si>
  <si>
    <t>UP/FY24/DC/00036</t>
  </si>
  <si>
    <t>UP/FY24/DC/00002</t>
  </si>
  <si>
    <t>UP/FY24/DC/00017</t>
  </si>
  <si>
    <t>UP/FY24/DC/00016</t>
  </si>
  <si>
    <t>UP/FY24/DC/00007</t>
  </si>
  <si>
    <t>UP/FY24/DC/00035</t>
  </si>
  <si>
    <t>UP/FY24/DC/00029</t>
  </si>
  <si>
    <t>UP/FY24/DC/00018</t>
  </si>
  <si>
    <t>UP/FY24/DC/00030</t>
  </si>
  <si>
    <t>UP/FY24/DC/00031</t>
  </si>
  <si>
    <t>UP/FY24/DC/00032</t>
  </si>
  <si>
    <t>UP/FY24/DC/00033</t>
  </si>
  <si>
    <t>UP/FY24/DC/00001</t>
  </si>
  <si>
    <t>UP/FY24/DC/00015</t>
  </si>
  <si>
    <t>UP/FY24/DC/00008</t>
  </si>
  <si>
    <t>UP/FY24/DC/00034</t>
  </si>
  <si>
    <t>UP/FY24/DC/00009</t>
  </si>
  <si>
    <t>UP/FY24/DC/00010</t>
  </si>
  <si>
    <t>UP/FY24/DC/00011</t>
  </si>
  <si>
    <t>UP/FY24/DC/00012</t>
  </si>
  <si>
    <t>UP/FY24/DC/00013</t>
  </si>
  <si>
    <t>12070/23-24</t>
  </si>
  <si>
    <t>28248511 OM logistics</t>
  </si>
  <si>
    <t xml:space="preserve"> TZC0110324- DL/FY24/DC/00001</t>
  </si>
  <si>
    <t xml:space="preserve">398987180 Gati </t>
  </si>
  <si>
    <t>MH1427750013</t>
  </si>
  <si>
    <t>58808669312  Blue Dart</t>
  </si>
  <si>
    <t>A5E43848903</t>
  </si>
  <si>
    <t>Capacitor assembly Cpl</t>
  </si>
  <si>
    <t>AP/FY24/DC/00001</t>
  </si>
  <si>
    <t>126227709 Gati</t>
  </si>
  <si>
    <t>51703631442 Blue Dart</t>
  </si>
  <si>
    <t>PSI-2425-00396</t>
  </si>
  <si>
    <t>53494901795 Blue Dart</t>
  </si>
  <si>
    <t>PE2425030</t>
  </si>
  <si>
    <t>58831341741 Blue Dart</t>
  </si>
  <si>
    <t xml:space="preserve">DTDC </t>
  </si>
  <si>
    <t>MP/FY24/DC/00002</t>
  </si>
  <si>
    <t>53493943952 Blue Dart</t>
  </si>
  <si>
    <t>Rack No.54</t>
  </si>
  <si>
    <t>Box No.627</t>
  </si>
  <si>
    <t>Sr.noWP009742/WP009743</t>
  </si>
  <si>
    <t>GJ/FY23/DC/05727</t>
  </si>
  <si>
    <t>Area -A</t>
  </si>
  <si>
    <t>S.S Bin no.06</t>
  </si>
  <si>
    <t>Defective Material from BRC</t>
  </si>
  <si>
    <t>A52564588 DTDC</t>
  </si>
  <si>
    <t>UP/FY/24/DC/00004</t>
  </si>
  <si>
    <t>Siemens Ltd -Htderabad</t>
  </si>
  <si>
    <t>6k</t>
  </si>
  <si>
    <t>UP/FY/24/DC/00005</t>
  </si>
  <si>
    <t>Siemens Ltd -Vadodara</t>
  </si>
  <si>
    <t>51722757424 Blue Dart</t>
  </si>
  <si>
    <t>51722757273 Blue Dart</t>
  </si>
  <si>
    <t>51541172852 Blue Dart</t>
  </si>
  <si>
    <t>HR/FY24/DC/00016</t>
  </si>
  <si>
    <t>58138919311 Blue Dart</t>
  </si>
  <si>
    <t>27112500005009</t>
  </si>
  <si>
    <t>258896968  Spoton</t>
  </si>
  <si>
    <t>HP</t>
  </si>
  <si>
    <t>MH1427750364</t>
  </si>
  <si>
    <t>623101102 TCI Fright</t>
  </si>
  <si>
    <t>A5E45983558</t>
  </si>
  <si>
    <t xml:space="preserve">SA5E43667391 </t>
  </si>
  <si>
    <t>SA5E43667391 Internal cooler</t>
  </si>
  <si>
    <t>A5E45983562</t>
  </si>
  <si>
    <t>SA5E37767570</t>
  </si>
  <si>
    <t>SA5E37767570 Line CTs</t>
  </si>
  <si>
    <t>A5E45983575</t>
  </si>
  <si>
    <t>SA5E43549982</t>
  </si>
  <si>
    <t>SA5E43549982 WAG9 TCC 6K Pump</t>
  </si>
  <si>
    <t>A5E45983550</t>
  </si>
  <si>
    <t>SA5E43856069</t>
  </si>
  <si>
    <t>SA5E43856069 Discharge resistor</t>
  </si>
  <si>
    <t>A5E45983574</t>
  </si>
  <si>
    <t>SA5E43501044</t>
  </si>
  <si>
    <t>SA5E43501044 Earth switch</t>
  </si>
  <si>
    <t>A5E45983578</t>
  </si>
  <si>
    <t>SA1A655332</t>
  </si>
  <si>
    <t>SA1A655332 Coolant PT100</t>
  </si>
  <si>
    <t>S100768056</t>
  </si>
  <si>
    <t>S100768056 RES THERMOMETER TYPE W-GYI 7</t>
  </si>
  <si>
    <t>MH1427750365</t>
  </si>
  <si>
    <t>A5E45983547</t>
  </si>
  <si>
    <t>SA1A650663</t>
  </si>
  <si>
    <t>SA1A650663 Line disconnector</t>
  </si>
  <si>
    <t>S100708752</t>
  </si>
  <si>
    <t>S100708752 CONTACTOR 1P LTC-250-1P 1500V</t>
  </si>
  <si>
    <t>S100712670</t>
  </si>
  <si>
    <t>S100712670 RES WW 33K,300W,5% IMP.</t>
  </si>
  <si>
    <t>MH1427750366</t>
  </si>
  <si>
    <t>A5E51546110</t>
  </si>
  <si>
    <t>SA5E50416166</t>
  </si>
  <si>
    <t>SA5E50416166 Bleeder resistor 15K</t>
  </si>
  <si>
    <t>MH1427750367</t>
  </si>
  <si>
    <t>A5E01077957</t>
  </si>
  <si>
    <t>CONTACTOR_DC_LTCH60_DC_50kW_110V</t>
  </si>
  <si>
    <t>capacitor__6800U/350V__-40/+105GRD</t>
  </si>
  <si>
    <t>NTA/2024-25/0607</t>
  </si>
  <si>
    <t>2401241005108 OM Log.</t>
  </si>
  <si>
    <t>MH/FY24/DC/01955</t>
  </si>
  <si>
    <t>58831341645 Blue Dart</t>
  </si>
  <si>
    <t>A5E52476855</t>
  </si>
  <si>
    <t>Fast _Eathernet_Switch_8-Port _10/100 Mbps</t>
  </si>
  <si>
    <t>HR/FY24/DC/00021</t>
  </si>
  <si>
    <t xml:space="preserve">3001432008 Rivigo </t>
  </si>
  <si>
    <t>11027292/8025-DLFY24/DC/00087</t>
  </si>
  <si>
    <t>398976832 Gati</t>
  </si>
  <si>
    <t xml:space="preserve">France </t>
  </si>
  <si>
    <t>UP/FY24/DC/00041</t>
  </si>
  <si>
    <t>UP/FY24/DC/00054</t>
  </si>
  <si>
    <t>UP/FY24/DC/00051</t>
  </si>
  <si>
    <t>UP/FY24/DC/00049</t>
  </si>
  <si>
    <t>UP/FY24/DC/00044</t>
  </si>
  <si>
    <t>UP/FY24/DC/00042</t>
  </si>
  <si>
    <t>UP/FY24/DC/00053</t>
  </si>
  <si>
    <t>MH1427750441</t>
  </si>
  <si>
    <t>58831341984 Blue Dart</t>
  </si>
  <si>
    <t>Adaptor Plate for 3RT O/P contactor  HLC</t>
  </si>
  <si>
    <t>51722755943 Blue Dart</t>
  </si>
  <si>
    <t>51722755383 Blue Dart</t>
  </si>
  <si>
    <t>WB/FY23/DC/00024</t>
  </si>
  <si>
    <t>381282049 Gati</t>
  </si>
  <si>
    <t>51722755324 Blue Dart</t>
  </si>
  <si>
    <t>MH1427750542</t>
  </si>
  <si>
    <t>58808668951 Blue Dart</t>
  </si>
  <si>
    <t>0353/2024-25</t>
  </si>
  <si>
    <t>215394690 Blue Dart</t>
  </si>
  <si>
    <t>MH1427750613</t>
  </si>
  <si>
    <t>7000510746  Rivigo</t>
  </si>
  <si>
    <t xml:space="preserve">leroy Automation </t>
  </si>
  <si>
    <t>FC440201</t>
  </si>
  <si>
    <t>323932919 Gati</t>
  </si>
  <si>
    <t>51321034ACUST12</t>
  </si>
  <si>
    <t>51321034ACUST22</t>
  </si>
  <si>
    <t>TB114140160ACUST</t>
  </si>
  <si>
    <t>UP/FY24/DC/00060</t>
  </si>
  <si>
    <t>UP/FY24/DC/00069</t>
  </si>
  <si>
    <t>UP/FY24/DC/00062</t>
  </si>
  <si>
    <t>UP/FY24/DC/00059</t>
  </si>
  <si>
    <t>UP/FY24/DC/00055</t>
  </si>
  <si>
    <t>UP/FY24/DC/00071</t>
  </si>
  <si>
    <t>UP/FY24/DC/00061</t>
  </si>
  <si>
    <t>UP/FY24/DC/00056</t>
  </si>
  <si>
    <t>UP/FY24/DC/00067</t>
  </si>
  <si>
    <t>UP/FY24/DC/00058</t>
  </si>
  <si>
    <t>UP/FY24/DC/00065</t>
  </si>
  <si>
    <t>UP/FY24/DC/00074</t>
  </si>
  <si>
    <t>UP/FY24/DC/00070</t>
  </si>
  <si>
    <t>UP/FY24/DC/00075</t>
  </si>
  <si>
    <t>MH1427750737</t>
  </si>
  <si>
    <t>58808668450 Blue Dart</t>
  </si>
  <si>
    <t>A5E52828813</t>
  </si>
  <si>
    <t>SA5E37620720</t>
  </si>
  <si>
    <t>EXT1 position C043 6FH9680-3BY60</t>
  </si>
  <si>
    <t>A5E52828826</t>
  </si>
  <si>
    <t>SA5E03370286</t>
  </si>
  <si>
    <t>TCN-GW, position C027 6FH9415-3KY60</t>
  </si>
  <si>
    <t>MH1427750711</t>
  </si>
  <si>
    <t>58808668612 Blue Dart</t>
  </si>
  <si>
    <t>A5E52819319</t>
  </si>
  <si>
    <t>SA5E44269032</t>
  </si>
  <si>
    <t>SA5E44269032_ICU-PWR 6FH9675-3BX8-0JJ4</t>
  </si>
  <si>
    <t>A5E51907363</t>
  </si>
  <si>
    <t>SA5E44268908</t>
  </si>
  <si>
    <t>SA5E44268908 - 4QC ICU WAG9 TCC 6K</t>
  </si>
  <si>
    <t>A5E52076531</t>
  </si>
  <si>
    <t>SA5E36855207</t>
  </si>
  <si>
    <t>SA5E36855207-MCU2_AMVB2 6FH9728-3AY61</t>
  </si>
  <si>
    <t>51722753261 Blue Dart</t>
  </si>
  <si>
    <t>51722753176 Blue Dart</t>
  </si>
  <si>
    <t>51722752491 Blue Dart</t>
  </si>
  <si>
    <t>51703631055 Blue Dart</t>
  </si>
  <si>
    <t>UP/FY24/DC/00079</t>
  </si>
  <si>
    <t>UP/FY24/DC/00085</t>
  </si>
  <si>
    <t>UP/FY24/DC/00084</t>
  </si>
  <si>
    <t>UP/FY24/DC/00080</t>
  </si>
  <si>
    <t>UP/FY24/DC/00078</t>
  </si>
  <si>
    <t>UP/FY24/DC/00083</t>
  </si>
  <si>
    <t>UP/FY24/DC/00082</t>
  </si>
  <si>
    <t>GJ/FY24/DC/01290</t>
  </si>
  <si>
    <t>51716372654 Blue Dart</t>
  </si>
  <si>
    <t>loco no.39285</t>
  </si>
  <si>
    <t>loco no.39285/39258/39243</t>
  </si>
  <si>
    <t>Card Sr.no.0002263016,0002263015/0002263088</t>
  </si>
  <si>
    <t>GJ/FY24/DC/00686</t>
  </si>
  <si>
    <t>1 nos Faulty  (dent  Mark)</t>
  </si>
  <si>
    <t>Sibcos M2500-2-0</t>
  </si>
  <si>
    <t>Contactor 3RT1064-6….6</t>
  </si>
  <si>
    <t>Braided Bus Bar</t>
  </si>
  <si>
    <t>Laptop -FZ55D4021M7</t>
  </si>
  <si>
    <t>Sap Code</t>
  </si>
  <si>
    <t>A5E52828841</t>
  </si>
  <si>
    <t>SA5E41995079</t>
  </si>
  <si>
    <t>TCN-IO 6FH9760-3AY60</t>
  </si>
  <si>
    <t>S100715190</t>
  </si>
  <si>
    <t>Voltage Sensor 1500/900/600v</t>
  </si>
  <si>
    <t>S100715192</t>
  </si>
  <si>
    <t>Voltage Sensor 200V/50M</t>
  </si>
  <si>
    <t>51722752970 Blue Dart</t>
  </si>
  <si>
    <t>GST/0167/24</t>
  </si>
  <si>
    <t xml:space="preserve">134159825 Gati </t>
  </si>
  <si>
    <t>538/2024-25</t>
  </si>
  <si>
    <t>215396236 Gati</t>
  </si>
  <si>
    <t>GST/0166/24</t>
  </si>
  <si>
    <t>MH/FY24/DC/07417</t>
  </si>
  <si>
    <t>58831341262 Blue Dart</t>
  </si>
  <si>
    <t>UP/FY24/DC/00092</t>
  </si>
  <si>
    <t>UP/FY24/DC/00095</t>
  </si>
  <si>
    <t>UP/FY24/DC/00094</t>
  </si>
  <si>
    <t>UP/FY24/DC/00090</t>
  </si>
  <si>
    <t>UP/FY24/DC/00086</t>
  </si>
  <si>
    <t>UP/FY24/DC/00087</t>
  </si>
  <si>
    <t>UP/FY24/DC/00089</t>
  </si>
  <si>
    <t>Siemens Ltd Nashik</t>
  </si>
  <si>
    <t>MH1427750868</t>
  </si>
  <si>
    <t>58831341483 Blue Dart</t>
  </si>
  <si>
    <t>SA5E01077957</t>
  </si>
  <si>
    <t>Discharge Contactor</t>
  </si>
  <si>
    <t>Area K</t>
  </si>
  <si>
    <t>Box No.612</t>
  </si>
  <si>
    <t>Dammage received against Inv.No.MH1327754660 (FOC)</t>
  </si>
  <si>
    <t>TG/FY24/DC/00028</t>
  </si>
  <si>
    <t>51773228183 Blue Dart</t>
  </si>
  <si>
    <t>MH1427751163</t>
  </si>
  <si>
    <t>MH1427751164</t>
  </si>
  <si>
    <t>MH/FY24/DC/08319</t>
  </si>
  <si>
    <t>MH1427751324</t>
  </si>
  <si>
    <t>2425CT00218</t>
  </si>
  <si>
    <t>PSI-2425-09130</t>
  </si>
  <si>
    <t>623104510 TCI Freight</t>
  </si>
  <si>
    <t>51773227004 Blue Dart</t>
  </si>
  <si>
    <t>58831342393 Blue Dart</t>
  </si>
  <si>
    <t>3600109399 Blue Dart</t>
  </si>
  <si>
    <t>58830999920 Blue Dart</t>
  </si>
  <si>
    <t>51540511853 Blue Dart</t>
  </si>
  <si>
    <t>D92655355 DTDC</t>
  </si>
  <si>
    <t>A5E38077362</t>
  </si>
  <si>
    <t>SA5E35109084</t>
  </si>
  <si>
    <t>A2V00001450989 HLC 4QS SPAR</t>
  </si>
  <si>
    <t>A5E38077215</t>
  </si>
  <si>
    <t>SA5E35109075</t>
  </si>
  <si>
    <t>A2V00001450988 HLC PWR SPAR15</t>
  </si>
  <si>
    <t>S1622370001</t>
  </si>
  <si>
    <t>S1622370001 DIODE Card (Ac loco-sc</t>
  </si>
  <si>
    <t>Schurter Part No.34.1513</t>
  </si>
  <si>
    <t>Schurter 500mA F Glass Cartridge Fuse, 5</t>
  </si>
  <si>
    <t>UP/FY24/DC/00112</t>
  </si>
  <si>
    <t>UP/FY24/DC/00108</t>
  </si>
  <si>
    <t>UP/FY24/DC/00100</t>
  </si>
  <si>
    <t>UP/FY24/DC/00105</t>
  </si>
  <si>
    <t>UP/FY24/DC/00104</t>
  </si>
  <si>
    <t>UP/FY24/DC/00111</t>
  </si>
  <si>
    <t>UP/FY24/DC/00096</t>
  </si>
  <si>
    <t>UP/FY24/DC/00103</t>
  </si>
  <si>
    <t>UP/FY24/DC/00102</t>
  </si>
  <si>
    <t>UP/FY24/DC/00116</t>
  </si>
  <si>
    <t>UP/FY24/DC/00109</t>
  </si>
  <si>
    <t>190/24-25</t>
  </si>
  <si>
    <t>PSI-2425-09699</t>
  </si>
  <si>
    <t>SKN305827 TCI</t>
  </si>
  <si>
    <t>53508718605 Blue Dart</t>
  </si>
  <si>
    <t>UP/FY24/DC/00119</t>
  </si>
  <si>
    <t>UP/FY24/DC/00117</t>
  </si>
  <si>
    <t>UP/FY24/DC/00115</t>
  </si>
  <si>
    <t>2425CT00236</t>
  </si>
  <si>
    <t>51540512494 Blue Dart</t>
  </si>
  <si>
    <t>UP/FY24/DC/00126</t>
  </si>
  <si>
    <t>UP/FY24/DC/00127</t>
  </si>
  <si>
    <t>UP/FY24/DC/00128</t>
  </si>
  <si>
    <t>UP/FY24/DC/00066</t>
  </si>
  <si>
    <t>GJ/FY24/DC/01731</t>
  </si>
  <si>
    <t>Bipolar Isolation amplifier DB 6200 AG Drago make</t>
  </si>
  <si>
    <t>Faulty Material Received from</t>
  </si>
  <si>
    <t>CLW/Chittaranjan</t>
  </si>
  <si>
    <t>WB/FY24/DC/00081</t>
  </si>
  <si>
    <t>UP/FY24/DC/00120</t>
  </si>
  <si>
    <t>23/07/2024</t>
  </si>
  <si>
    <t xml:space="preserve">Siemens ltd </t>
  </si>
  <si>
    <t>51691952141 Blue Dart</t>
  </si>
  <si>
    <t>UP/FY24/DC/00125</t>
  </si>
  <si>
    <t>SA2V00001754610</t>
  </si>
  <si>
    <t>Conductor rail Cpl</t>
  </si>
  <si>
    <t>TE Connectivity Insulated crimp Bootlace Ferrule</t>
  </si>
  <si>
    <t>S101955420</t>
  </si>
  <si>
    <t>Pressure Tranducer 8253 trafa</t>
  </si>
  <si>
    <t>S6ST09411TF00</t>
  </si>
  <si>
    <t>Voltage Transducer</t>
  </si>
  <si>
    <t>A5E46683166</t>
  </si>
  <si>
    <t>SA2V00156017559</t>
  </si>
  <si>
    <t>Capacitor_4700U/400V</t>
  </si>
  <si>
    <t>S100715179</t>
  </si>
  <si>
    <t>Resistor 15K 1% 13w 10SR 15k</t>
  </si>
  <si>
    <t>S100924701</t>
  </si>
  <si>
    <t>CAP. 150MF 700VDC LNK-P2X150</t>
  </si>
  <si>
    <t>A5E46683174</t>
  </si>
  <si>
    <t>SA5E51759588</t>
  </si>
  <si>
    <t>SIBCOS-MB_M1305-20-0</t>
  </si>
  <si>
    <t>A5E45663091</t>
  </si>
  <si>
    <t>DC/DC Convertor 15V 1A</t>
  </si>
  <si>
    <t>UP/FY24/DC/00131</t>
  </si>
  <si>
    <t>UP/FY24/DC/00130</t>
  </si>
  <si>
    <t>MH1427751639</t>
  </si>
  <si>
    <t>58830999135 Blue Dart</t>
  </si>
  <si>
    <t>PSI-2425-11140</t>
  </si>
  <si>
    <t>53511033052 Blue Dart</t>
  </si>
  <si>
    <t>TE Connectivity Ultra-fast .250red Insulated Fema</t>
  </si>
  <si>
    <t>MH1427751641</t>
  </si>
  <si>
    <t>58830999161 Blue Dart</t>
  </si>
  <si>
    <t>MH1427751642</t>
  </si>
  <si>
    <t>58830999172 Blue Dart</t>
  </si>
  <si>
    <t>MH1427751640</t>
  </si>
  <si>
    <t>58830999150 Blue Dart</t>
  </si>
  <si>
    <t>2425CT00248</t>
  </si>
  <si>
    <t>51540160302 Blue Dart</t>
  </si>
  <si>
    <t>2425CT00249</t>
  </si>
  <si>
    <t>27112500026933</t>
  </si>
  <si>
    <t>244219114 Spoton</t>
  </si>
  <si>
    <t>PSI-2425-11497</t>
  </si>
  <si>
    <t>D94445488 DTDC</t>
  </si>
  <si>
    <t>100996/2425</t>
  </si>
  <si>
    <t>53512315942 Blue Dart</t>
  </si>
  <si>
    <t>Ahmedabad</t>
  </si>
  <si>
    <t>MH1427751775</t>
  </si>
  <si>
    <t>58830999345 Bluedart</t>
  </si>
  <si>
    <t>A5E39006935</t>
  </si>
  <si>
    <t>A2V00001202513</t>
  </si>
  <si>
    <t>Trigger Unit</t>
  </si>
  <si>
    <t>MH1427751767</t>
  </si>
  <si>
    <t>58830999334 Blue Dart</t>
  </si>
  <si>
    <t>SA2V00001200316</t>
  </si>
  <si>
    <t>SIBCOS M2500-2-0</t>
  </si>
  <si>
    <t>51559845960 Blue Dart</t>
  </si>
  <si>
    <t xml:space="preserve">2142288070 Gati </t>
  </si>
  <si>
    <t>CLW/ES/3/SK-1/1038FIG1</t>
  </si>
  <si>
    <t>2142288070 Gati</t>
  </si>
  <si>
    <t>CLW/ES/3/SK-1/1038FIG2</t>
  </si>
  <si>
    <t>CLW/ES/3/SK-1/1038FIG3</t>
  </si>
  <si>
    <t>Eelectro Crimp Contacts india Pvt Ltd</t>
  </si>
  <si>
    <t>GST2425/1307</t>
  </si>
  <si>
    <t>143087904- Gati</t>
  </si>
  <si>
    <t>C0PPER RING TOUNGE RERMINAL ENDS INSULATED 1.5 SQMM M5</t>
  </si>
  <si>
    <t>C0PPER RING TOUNGE RERMINAL ENDS INSULATED 2.5 SQMM M5</t>
  </si>
  <si>
    <t>CABLE LUG 50.0/M10 CU</t>
  </si>
  <si>
    <t>MH1427751785</t>
  </si>
  <si>
    <t>7000521316 Rivigo</t>
  </si>
  <si>
    <t xml:space="preserve">MH1427751786 </t>
  </si>
  <si>
    <t>7000522678 Rivigo</t>
  </si>
  <si>
    <t>27112500030242</t>
  </si>
  <si>
    <t>259384889 Delhivery</t>
  </si>
  <si>
    <t>GST/0288/24</t>
  </si>
  <si>
    <t>143087621 Gati</t>
  </si>
  <si>
    <t>Socket Head cap screw M5x20, Grade A-7</t>
  </si>
  <si>
    <t>Nut M5 Grade A70</t>
  </si>
  <si>
    <t>MH/FY24/DC/13400</t>
  </si>
  <si>
    <t>58830999765 Blue Dart</t>
  </si>
  <si>
    <t>MH1427751925</t>
  </si>
  <si>
    <t>58892479704 Blue Dart</t>
  </si>
  <si>
    <t>A5E53670305</t>
  </si>
  <si>
    <t>Filling Setup Modification Kit</t>
  </si>
  <si>
    <t>UP/FY24/DC/00148</t>
  </si>
  <si>
    <t>UP/FY24/DC/00136</t>
  </si>
  <si>
    <t>UP/FY24/DC/00135</t>
  </si>
  <si>
    <t>UP/FY24/DC/00140</t>
  </si>
  <si>
    <t>UP/FY24/DC/00134</t>
  </si>
  <si>
    <t>UP/FY24/DC/00139</t>
  </si>
  <si>
    <t>UP/FY24/DC/00137</t>
  </si>
  <si>
    <t>UP/FY24/DC/00147</t>
  </si>
  <si>
    <t>UP/FY24/DC/00138</t>
  </si>
  <si>
    <t>UP/FY24/DC/00141</t>
  </si>
  <si>
    <t xml:space="preserve">           138.27 </t>
  </si>
  <si>
    <t xml:space="preserve">             57.48 </t>
  </si>
  <si>
    <t xml:space="preserve">           729.43 </t>
  </si>
  <si>
    <t xml:space="preserve">             25.44 </t>
  </si>
  <si>
    <t xml:space="preserve">         95.02 </t>
  </si>
  <si>
    <t xml:space="preserve">             24.28 </t>
  </si>
  <si>
    <t xml:space="preserve">           107.22 </t>
  </si>
  <si>
    <t xml:space="preserve">           982.90 </t>
  </si>
  <si>
    <t xml:space="preserve">             32.10 </t>
  </si>
  <si>
    <t xml:space="preserve">             25.00 </t>
  </si>
  <si>
    <t xml:space="preserve">       1,404.00 </t>
  </si>
  <si>
    <t xml:space="preserve">             17.49 </t>
  </si>
  <si>
    <t xml:space="preserve">           175.20 </t>
  </si>
  <si>
    <t>UP/FY24/DC/00145</t>
  </si>
  <si>
    <t>UP/FY24/DC/00144</t>
  </si>
  <si>
    <t>UP/FY24/DC/00143</t>
  </si>
  <si>
    <t>UP/FY24/DC/00133</t>
  </si>
  <si>
    <t>GJ/FY24/DC/002209</t>
  </si>
  <si>
    <t>MET2425001022</t>
  </si>
  <si>
    <t>2201046083 V-Xpress</t>
  </si>
  <si>
    <t>UP/FY24/DC/00151</t>
  </si>
  <si>
    <t>UP/FY24/DC/00153</t>
  </si>
  <si>
    <t>UP/FY24/DC/00149</t>
  </si>
  <si>
    <t>240100793/A5E52476855</t>
  </si>
  <si>
    <t>PSI-2425-14092</t>
  </si>
  <si>
    <t>410IND24046787</t>
  </si>
  <si>
    <t>154500225 Gati</t>
  </si>
  <si>
    <t>MET2425001098</t>
  </si>
  <si>
    <t>158171193 Gati</t>
  </si>
  <si>
    <t>NTA/2024-25/3175</t>
  </si>
  <si>
    <t>2401241031336  OM</t>
  </si>
  <si>
    <t>410IND24048178</t>
  </si>
  <si>
    <t>157272051 Gati</t>
  </si>
  <si>
    <t>PSI-2425-14480</t>
  </si>
  <si>
    <t>53517071134 Blue Dart</t>
  </si>
  <si>
    <t>S725/2024-25</t>
  </si>
  <si>
    <t>264054262 Spoton</t>
  </si>
  <si>
    <t>Bhopal</t>
  </si>
  <si>
    <t>D03815854 Surface Exp.</t>
  </si>
  <si>
    <t>51773351862 Blue Dart</t>
  </si>
  <si>
    <t>PE2425163</t>
  </si>
  <si>
    <t>143093103 Gati</t>
  </si>
  <si>
    <t>UP/FY24/DC/00156</t>
  </si>
  <si>
    <t>UP/FY24/DC/00158</t>
  </si>
  <si>
    <t>UP/FY24/DC/00157</t>
  </si>
  <si>
    <t>GST2425/1551</t>
  </si>
  <si>
    <t>143095213 Gati</t>
  </si>
  <si>
    <t>51773351921 Blue Dart</t>
  </si>
  <si>
    <t>5990/24-25</t>
  </si>
  <si>
    <t>129593177 Gati</t>
  </si>
  <si>
    <t>343546671 Gati</t>
  </si>
  <si>
    <t>1276/2024-25</t>
  </si>
  <si>
    <t>395753382 Gati</t>
  </si>
  <si>
    <t>S733/2024-25</t>
  </si>
  <si>
    <t>264417459 Delhivery</t>
  </si>
  <si>
    <t>Lutze systematic Technology</t>
  </si>
  <si>
    <t>AD4KYWPDOKDO /DL/FY24/DC/00413</t>
  </si>
  <si>
    <t>128123337 Gati</t>
  </si>
  <si>
    <t>MH1427752346</t>
  </si>
  <si>
    <t>7000590616 Rivigo</t>
  </si>
  <si>
    <t>MH1427752408</t>
  </si>
  <si>
    <t>58836452485 Blue Dart</t>
  </si>
  <si>
    <t>A5E52828776</t>
  </si>
  <si>
    <t>SA5E44381596</t>
  </si>
  <si>
    <t>SA5E44381596_\ICU-PWR 6FH9675-3BX8-0JJ3</t>
  </si>
  <si>
    <t>A5E46683123</t>
  </si>
  <si>
    <t>SA5E37473306</t>
  </si>
  <si>
    <t>SA5E37473306,CAP_MKP_3x66uF_+-5%_600V_PP</t>
  </si>
  <si>
    <t>S6ST09411TT00</t>
  </si>
  <si>
    <t>S6ST09411TT00  \VOLTAGE TRANSDUCER FOR</t>
  </si>
  <si>
    <t>A5E46683201</t>
  </si>
  <si>
    <t>SA5E51351211</t>
  </si>
  <si>
    <t>SA5E51351211 - SIBCOS-MB_M2005-33-0</t>
  </si>
  <si>
    <t>51715813391 Blue Dart</t>
  </si>
  <si>
    <t>A5E52476855 240100793</t>
  </si>
  <si>
    <t>UP/FY4/DC/00168</t>
  </si>
  <si>
    <t>UP/FY24/DC/00169</t>
  </si>
  <si>
    <t>UP/FY24/DC/00166</t>
  </si>
  <si>
    <t>UP/FY24/DC/00177</t>
  </si>
  <si>
    <t>UP/FY24/DC/00165</t>
  </si>
  <si>
    <t>UP/FY24/DC/00180</t>
  </si>
  <si>
    <t>UP/FY24/DC/00164</t>
  </si>
  <si>
    <t>UP/FY24/DC/00178</t>
  </si>
  <si>
    <t>UP/FY24/DC/00179</t>
  </si>
  <si>
    <t xml:space="preserve">
108214979</t>
  </si>
  <si>
    <t xml:space="preserve">
107186267</t>
  </si>
  <si>
    <t xml:space="preserve">
107184793</t>
  </si>
  <si>
    <t xml:space="preserve">
 112172541</t>
  </si>
  <si>
    <t>1808P1001</t>
  </si>
  <si>
    <t>1808P1002</t>
  </si>
  <si>
    <t>1808P1006</t>
  </si>
  <si>
    <t xml:space="preserve">
112172545</t>
  </si>
  <si>
    <t xml:space="preserve">
112172546</t>
  </si>
  <si>
    <t>UP/FY24/DC/00176</t>
  </si>
  <si>
    <t>UP/FY24/DC/00172</t>
  </si>
  <si>
    <t>MH1427752520</t>
  </si>
  <si>
    <t>MH1427752518</t>
  </si>
  <si>
    <t>MH1427752517</t>
  </si>
  <si>
    <t>MH1427752480</t>
  </si>
  <si>
    <t>MH1427752473</t>
  </si>
  <si>
    <t>KA10082229</t>
  </si>
  <si>
    <t>MH1427752443</t>
  </si>
  <si>
    <t>623233741 TCI</t>
  </si>
  <si>
    <t>SA5E43703526</t>
  </si>
  <si>
    <t>Diode Module WAG9 6K</t>
  </si>
  <si>
    <t>A2V00001225690</t>
  </si>
  <si>
    <t>IGBT-CGE-1200-330-01</t>
  </si>
  <si>
    <t>SA2V00156022648</t>
  </si>
  <si>
    <t>FAN 3PH 400V W2D250GA02</t>
  </si>
  <si>
    <t>SA2V00001856027</t>
  </si>
  <si>
    <t>IGBT -DRV-3K3-1200-03</t>
  </si>
  <si>
    <t>SA2V00001856028</t>
  </si>
  <si>
    <t>IGBT-DRV-3K3-1200-04</t>
  </si>
  <si>
    <t>SA2V00001202513</t>
  </si>
  <si>
    <t>A5E46681280</t>
  </si>
  <si>
    <t>SA5E43995136</t>
  </si>
  <si>
    <t>WAG9 6K Rectifier assly</t>
  </si>
  <si>
    <t>A5E46682698</t>
  </si>
  <si>
    <t>SA5E42598768</t>
  </si>
  <si>
    <t>PWM Inverter WAG9</t>
  </si>
  <si>
    <t>A5E46683156</t>
  </si>
  <si>
    <t>SA5E43795246</t>
  </si>
  <si>
    <t>Battery charger WAG9</t>
  </si>
  <si>
    <t>58836452441 Blue Dart</t>
  </si>
  <si>
    <t>A5E45983482</t>
  </si>
  <si>
    <t>SA5E33553092</t>
  </si>
  <si>
    <t>DIDO Module</t>
  </si>
  <si>
    <t>58836452452 Blue Dart</t>
  </si>
  <si>
    <t>S102124251</t>
  </si>
  <si>
    <t>FAN 110VDC Axial 7210N-70181</t>
  </si>
  <si>
    <t>58891R720300 Blue Dart</t>
  </si>
  <si>
    <t>51715814905 Blue Dart</t>
  </si>
  <si>
    <t>58836452463 Blue Dart</t>
  </si>
  <si>
    <t>A5E51788790</t>
  </si>
  <si>
    <t>SA5E00209197</t>
  </si>
  <si>
    <t>Suction hose R4_DN40_600MM</t>
  </si>
  <si>
    <r>
      <t xml:space="preserve">A5E50017538
</t>
    </r>
    <r>
      <rPr>
        <sz val="8"/>
        <color rgb="FFFF0000"/>
        <rFont val="Calibri"/>
        <family val="2"/>
        <scheme val="minor"/>
      </rPr>
      <t>A5E50017537</t>
    </r>
  </si>
  <si>
    <t>MH1427752482</t>
  </si>
  <si>
    <t>58836452430 Blue Dart</t>
  </si>
  <si>
    <t>A5E52828762</t>
  </si>
  <si>
    <t>A5E44268898</t>
  </si>
  <si>
    <t>ICU-PWR 6FH9675-3BX8-0JJ2</t>
  </si>
  <si>
    <t>MH14277520607</t>
  </si>
  <si>
    <t>58836452360 Blue Dart</t>
  </si>
  <si>
    <t>Spare HMI for HLC with Beaglebone</t>
  </si>
  <si>
    <t>MET24250C1290</t>
  </si>
  <si>
    <t>158170929 Gati</t>
  </si>
  <si>
    <t>MET2425001345</t>
  </si>
  <si>
    <t>158173968 Gati</t>
  </si>
  <si>
    <t>TZC0116424</t>
  </si>
  <si>
    <t>208909309 Gati</t>
  </si>
  <si>
    <t>KA10082441</t>
  </si>
  <si>
    <t>58817434616 Blue Dart</t>
  </si>
  <si>
    <t>51773413893 Blue Dart</t>
  </si>
  <si>
    <t>51773413974 Blue Dart</t>
  </si>
  <si>
    <t>S738/2024-25</t>
  </si>
  <si>
    <t>270651410 Delhivery</t>
  </si>
  <si>
    <t>2024-25/4935523</t>
  </si>
  <si>
    <t>53524081855 Blue Dart</t>
  </si>
  <si>
    <t>281-611 60271981</t>
  </si>
  <si>
    <t>24-25/GST/0303</t>
  </si>
  <si>
    <t>51569657005 Blue Dart</t>
  </si>
  <si>
    <t>LWT -RMS</t>
  </si>
  <si>
    <t>REMMLOT with Antenna and accessories</t>
  </si>
  <si>
    <t>7564/24-25</t>
  </si>
  <si>
    <t>160327069 Gati</t>
  </si>
  <si>
    <t>11031089/7532</t>
  </si>
  <si>
    <t>209683925 Gati</t>
  </si>
  <si>
    <t>7608/24-25</t>
  </si>
  <si>
    <t>160323979 Gati</t>
  </si>
  <si>
    <t>51773414232 Blue Dart</t>
  </si>
  <si>
    <t>51773414291 - Blue Dart</t>
  </si>
  <si>
    <t>24-25/GST/0316</t>
  </si>
  <si>
    <t>51571834591 Blue Dart</t>
  </si>
  <si>
    <t>51773414125 - Blue Dart</t>
  </si>
  <si>
    <t>SI/WARR/0207/2024-24</t>
  </si>
  <si>
    <t>IVC COVER</t>
  </si>
  <si>
    <t>7941/24-25</t>
  </si>
  <si>
    <t>160324303 Gati</t>
  </si>
  <si>
    <t>MET2425001474</t>
  </si>
  <si>
    <t>158177218 Gati</t>
  </si>
  <si>
    <t>MET2425001484</t>
  </si>
  <si>
    <t>142986710 Gati</t>
  </si>
  <si>
    <t>UP/FY24/DC/00186</t>
  </si>
  <si>
    <t>UP/FY24/DC/00201</t>
  </si>
  <si>
    <t>UP/FY24/DC/00217</t>
  </si>
  <si>
    <t>UP/FY24/DC/00215</t>
  </si>
  <si>
    <t>UP/FY24/DC/00218</t>
  </si>
  <si>
    <t>UP/FY24/DC/00209</t>
  </si>
  <si>
    <t>UP/FY24/DC/00219</t>
  </si>
  <si>
    <t>UP/FY24/DC/00183</t>
  </si>
  <si>
    <t>UP/FY24/DC/00225</t>
  </si>
  <si>
    <t>UP/FY24/DC/00185</t>
  </si>
  <si>
    <t>UP/FY24/DC/00200</t>
  </si>
  <si>
    <t>UP/FY24/DC/00202</t>
  </si>
  <si>
    <t>UP/FY24/DC/00216</t>
  </si>
  <si>
    <t>UP/FY24/DC/00181</t>
  </si>
  <si>
    <t>UP/FY24/DC/00221</t>
  </si>
  <si>
    <t>UP/FY24/DC/00206</t>
  </si>
  <si>
    <t>UP/FY24/DC/00205</t>
  </si>
  <si>
    <t>UP/FY24/DC/00207</t>
  </si>
  <si>
    <t>UP/FY24/DC/00182</t>
  </si>
  <si>
    <t>UP/FY24/DC/00184</t>
  </si>
  <si>
    <t>UP/FY24/DC/00187</t>
  </si>
  <si>
    <t>UP/FY24/DC/00220</t>
  </si>
  <si>
    <t>UP/FY24/DC/00192</t>
  </si>
  <si>
    <t>UP/FY24/DC/00188</t>
  </si>
  <si>
    <t>UP/FY24/DC/00189</t>
  </si>
  <si>
    <t>UP/FY24/DC/00190</t>
  </si>
  <si>
    <t>UP/FY24/DC/00191</t>
  </si>
  <si>
    <t>UP/FY24/DC/00203</t>
  </si>
  <si>
    <t>UP/FY24/DC/00199</t>
  </si>
  <si>
    <t>UP/FY24/DC/00224</t>
  </si>
  <si>
    <t>UP/FY24/DC/00198</t>
  </si>
  <si>
    <t>UP/FY24/DC/00214</t>
  </si>
  <si>
    <t>UP/FY24/DC/00213</t>
  </si>
  <si>
    <t>UP/FY24/DC/00212</t>
  </si>
  <si>
    <t>UP/FY24/DC/00211</t>
  </si>
  <si>
    <t>UP/FY24/DC/00204</t>
  </si>
  <si>
    <t>UP/FY24/DC/00210</t>
  </si>
  <si>
    <t>UP/FY24/DC/00222</t>
  </si>
  <si>
    <t>UP/FY24/DC/00223</t>
  </si>
  <si>
    <t>GJ/FY24/DC/03973</t>
  </si>
  <si>
    <t>51517141885 Blue Dart</t>
  </si>
  <si>
    <t>Faulty Material</t>
  </si>
  <si>
    <t xml:space="preserve">code </t>
  </si>
  <si>
    <t>KT/M/24-25/2193</t>
  </si>
  <si>
    <t>PE2425213</t>
  </si>
  <si>
    <t>PE2425214</t>
  </si>
  <si>
    <t>24-25/GST/0356</t>
  </si>
  <si>
    <t>KA10082851</t>
  </si>
  <si>
    <t>5025290004443 Safe Express</t>
  </si>
  <si>
    <t>DTDC D32379771</t>
  </si>
  <si>
    <t>142984709 Gati</t>
  </si>
  <si>
    <t>51558660694 Blue Dart</t>
  </si>
  <si>
    <t>58808705465 Blue Dart</t>
  </si>
  <si>
    <t xml:space="preserve">0120652587 Safe Express </t>
  </si>
  <si>
    <t>UP/FY24/DC/00233</t>
  </si>
  <si>
    <t>UP/FY24/DC/00234</t>
  </si>
  <si>
    <t>UP/FY24/DC/00226</t>
  </si>
  <si>
    <t>UP/FY24/DC/00240</t>
  </si>
  <si>
    <t>UP/FY24/DC/00230</t>
  </si>
  <si>
    <t>UP/FY24/DC/00229</t>
  </si>
  <si>
    <t>UP/FY24/DC/00235</t>
  </si>
  <si>
    <t>UP/FY24/DC/00232</t>
  </si>
  <si>
    <t>UP/FY24/DC/00231</t>
  </si>
  <si>
    <t>UP/FY24/DC/00237</t>
  </si>
  <si>
    <t>UP/FY24/DC/00244</t>
  </si>
  <si>
    <t>UP/FY24/DC/00242</t>
  </si>
  <si>
    <t>UP/FY24/DC/00238</t>
  </si>
  <si>
    <t>MH1427753153</t>
  </si>
  <si>
    <t>51587816663 Blue Dart</t>
  </si>
  <si>
    <t>A2V00001659532</t>
  </si>
  <si>
    <t>Voltage sensore 1500/900</t>
  </si>
  <si>
    <t>A2V00001747636</t>
  </si>
  <si>
    <t>Voltage sensore 200/50</t>
  </si>
  <si>
    <t>HALLl EFFECT CT LEM TYPE 600-SFC/SP14</t>
  </si>
  <si>
    <t>HALLl EFFECT CT LF 505-S LEM</t>
  </si>
  <si>
    <t>A5E51759588</t>
  </si>
  <si>
    <t xml:space="preserve"> SIBCOS -MB_M1305-20-0</t>
  </si>
  <si>
    <t>relasis-coupler_1W/250V/AC/750A_-40/+7</t>
  </si>
  <si>
    <t>Fuse Glass 3.15A 250V 5*20 Fast Acting</t>
  </si>
  <si>
    <t>MET2425001625</t>
  </si>
  <si>
    <t>142987236 GATI</t>
  </si>
  <si>
    <t>PE2425224</t>
  </si>
  <si>
    <t>142984631 Gati</t>
  </si>
  <si>
    <t>S751/2024-25</t>
  </si>
  <si>
    <t>271619868 Delhivery</t>
  </si>
  <si>
    <t>51408489414 Blue Dart</t>
  </si>
  <si>
    <t>24-25/GST/0387</t>
  </si>
  <si>
    <t>51558660705 Blue Dart</t>
  </si>
  <si>
    <t>935384131 Criticalog</t>
  </si>
  <si>
    <t>UP/FY24/DC/00250</t>
  </si>
  <si>
    <t>UP/FY24/DC/00253</t>
  </si>
  <si>
    <t>UP/FY24/DC/00247</t>
  </si>
  <si>
    <t>121286765 Safexpress</t>
  </si>
  <si>
    <t xml:space="preserve">       3,900.00 </t>
  </si>
  <si>
    <t xml:space="preserve">       2,550.00 </t>
  </si>
  <si>
    <t>MOS/WR/NKJ/AQ/51</t>
  </si>
  <si>
    <t>katni</t>
  </si>
  <si>
    <t>UP/FY24/DC/00245</t>
  </si>
  <si>
    <t>Noaida</t>
  </si>
  <si>
    <t>Mr .Arka Dey</t>
  </si>
  <si>
    <t>Dispatch for Replace ment</t>
  </si>
  <si>
    <t>UP/FY24/DC/00239</t>
  </si>
  <si>
    <t xml:space="preserve">09140043141 </t>
  </si>
  <si>
    <t>112172903/111397722</t>
  </si>
  <si>
    <t xml:space="preserve"> </t>
  </si>
  <si>
    <t>PE2425231</t>
  </si>
  <si>
    <t>142982804 Gati</t>
  </si>
  <si>
    <t>PE2425230</t>
  </si>
  <si>
    <t>GST/0556/24/24</t>
  </si>
  <si>
    <t>142983054 Gati</t>
  </si>
  <si>
    <t>GST/0557/24/24</t>
  </si>
  <si>
    <t>51803233333 Blue Dart</t>
  </si>
  <si>
    <t>KT/M/24-25/2213</t>
  </si>
  <si>
    <t>D32965448 Dtdc</t>
  </si>
  <si>
    <t>KT/M/24-25/2216</t>
  </si>
  <si>
    <t>Blue Dart no. 51803233484</t>
  </si>
  <si>
    <t>PE2425237</t>
  </si>
  <si>
    <t>14292984303 Blue Dart</t>
  </si>
  <si>
    <t>UP/FY24/DC/00258</t>
  </si>
  <si>
    <t>UP/FY24/DC/00257</t>
  </si>
  <si>
    <t>UP/FY24/DC/00264</t>
  </si>
  <si>
    <t>UP/FY24/DC/00255</t>
  </si>
  <si>
    <t>UP/FY24/DC/00262</t>
  </si>
  <si>
    <t>UP/FY24/DC/00261</t>
  </si>
  <si>
    <t>UP/FY24/DC/00259</t>
  </si>
  <si>
    <t>HR/FY24/DC/00188</t>
  </si>
  <si>
    <t>58917996406 Blue Dart</t>
  </si>
  <si>
    <t>Electric Fan  (4414 N EBM past)</t>
  </si>
  <si>
    <t>Dipalay SITET</t>
  </si>
  <si>
    <t>857-402 Isolation amplifier</t>
  </si>
  <si>
    <t>Lion  DO Card Relay</t>
  </si>
  <si>
    <t>Lion  RO Card Relay</t>
  </si>
  <si>
    <t>LION AI 4-U</t>
  </si>
  <si>
    <t>LOIN-PS-24-110V POWER SUPPLY</t>
  </si>
  <si>
    <t>TV</t>
  </si>
  <si>
    <t>S2237004439</t>
  </si>
  <si>
    <t>UP/FY/24/DC/00101</t>
  </si>
  <si>
    <t>51803234206 Blue Dart</t>
  </si>
  <si>
    <t>51803233930 Blue Dart</t>
  </si>
  <si>
    <t>UP/FY24/DC/00273</t>
  </si>
  <si>
    <t>UP/FY24/DC/00275</t>
  </si>
  <si>
    <t>UP/FY24/DC/00274</t>
  </si>
  <si>
    <t>UP/FY24/DC/00268</t>
  </si>
  <si>
    <t>UP/FY24/DC/00276</t>
  </si>
  <si>
    <t>UP/FY24/DC/00269</t>
  </si>
  <si>
    <t>410IND24077420</t>
  </si>
  <si>
    <t xml:space="preserve">136616784 Gati </t>
  </si>
  <si>
    <t>S768/2024-25</t>
  </si>
  <si>
    <t>272358071 Delhivery</t>
  </si>
  <si>
    <t>UP/FY24/DC/00278</t>
  </si>
  <si>
    <t>UP/FY24/DC/00279</t>
  </si>
  <si>
    <t>MET2425001842</t>
  </si>
  <si>
    <t>PE2425240</t>
  </si>
  <si>
    <t>PE2425249</t>
  </si>
  <si>
    <t>UP/FY24/DC/00284</t>
  </si>
  <si>
    <t>UP/FY24/DC/00286</t>
  </si>
  <si>
    <t>UP/FY24/DC/00283</t>
  </si>
  <si>
    <t>UP/FY24/DC/00282</t>
  </si>
  <si>
    <t>UP/FY24/DC/00281</t>
  </si>
  <si>
    <t>UP/FY24/DC/00289</t>
  </si>
  <si>
    <t>UP/FY24/DC/00285</t>
  </si>
  <si>
    <t>A5E35609722</t>
  </si>
  <si>
    <t>A2V00001474714</t>
  </si>
  <si>
    <t>HLC Input Choke</t>
  </si>
  <si>
    <t>Body Smiths PVT LTD</t>
  </si>
  <si>
    <t>BSPL/100/24-25</t>
  </si>
  <si>
    <t>113 Tirupati Balaji Roadlines</t>
  </si>
  <si>
    <t>lifting jig</t>
  </si>
  <si>
    <t>Lifting Jig-HLC</t>
  </si>
  <si>
    <t>068/24-25</t>
  </si>
  <si>
    <t>412530467 Gati</t>
  </si>
  <si>
    <t>Set Of JB Disconnection item category  Standard</t>
  </si>
  <si>
    <t>51830517653 Gati</t>
  </si>
  <si>
    <t>0123397588 Safe Xpress</t>
  </si>
  <si>
    <t>PE2425259</t>
  </si>
  <si>
    <t>143083043 Gati</t>
  </si>
  <si>
    <t>MH1427753982</t>
  </si>
  <si>
    <t>51587825203 Blue Dart</t>
  </si>
  <si>
    <t>MH1427754006</t>
  </si>
  <si>
    <t>51587825144 Blue Dart</t>
  </si>
  <si>
    <t>A5E45983535</t>
  </si>
  <si>
    <t>SA5E36522747</t>
  </si>
  <si>
    <t>Bus Module Switch</t>
  </si>
  <si>
    <t>MH1427753997</t>
  </si>
  <si>
    <t>51587825170 Blue Dart</t>
  </si>
  <si>
    <t>MH1427753996</t>
  </si>
  <si>
    <t xml:space="preserve">51587825181 Blue Dart </t>
  </si>
  <si>
    <t>A5E45030422</t>
  </si>
  <si>
    <t>FUSE _DEVICE_URD_315_1.25KV SIZE:72</t>
  </si>
  <si>
    <t>3RT1064-6AF36-8K/C tors 10,225A,110-127</t>
  </si>
  <si>
    <t>A5E43965849</t>
  </si>
  <si>
    <t>3AC-150uH,182A, Sine Filter choke for WAG9</t>
  </si>
  <si>
    <t>A5E37473306</t>
  </si>
  <si>
    <t>CAP_MKP_3x66uF_+-5%_600V_PP</t>
  </si>
  <si>
    <t>3RH1921-1DA11\AUX. SWITCH BLOCK, 1 NO+1</t>
  </si>
  <si>
    <t>A5E51351211</t>
  </si>
  <si>
    <t>SIBCOS-MB_M2005-33-0</t>
  </si>
  <si>
    <t>3SU1400-1AA10-1FA0 \Contact module 1NO+1</t>
  </si>
  <si>
    <t>\3SB5400-0E     \CONTACT MODULE (REAR CO</t>
  </si>
  <si>
    <t>\3SB5000-0AC01  \PB N RD+H(P/NI</t>
  </si>
  <si>
    <t>3SU1062</t>
  </si>
  <si>
    <t>3SU1062-2DF10-0AA0\Selector switch, O-I,</t>
  </si>
  <si>
    <t>\3SB5000-0AD01  \PB N YE +H(P/NIL)</t>
  </si>
  <si>
    <t>A5E49803581</t>
  </si>
  <si>
    <t>USB to RS232 Converter Cable</t>
  </si>
  <si>
    <t>A2V00001282864</t>
  </si>
  <si>
    <t>relaiscoupler__DC36V/50MA/GOLD__-40/+70G</t>
  </si>
  <si>
    <t>EPI Electricals Pvt Ltd</t>
  </si>
  <si>
    <t>359479995 Blue Dart</t>
  </si>
  <si>
    <t>51830563061 Blue Dart</t>
  </si>
  <si>
    <t>MH1427754230</t>
  </si>
  <si>
    <t xml:space="preserve">51587826360 Blue Dart </t>
  </si>
  <si>
    <t>A5E47255278</t>
  </si>
  <si>
    <t>DC_Link_Choke_26mH_165A</t>
  </si>
  <si>
    <t>UP/FY24/DC/00300</t>
  </si>
  <si>
    <t>UP/FY24/DC/00296</t>
  </si>
  <si>
    <t>UP/FY24/DC/00313</t>
  </si>
  <si>
    <t>UP/FY24/DC/00292</t>
  </si>
  <si>
    <t>UP/FY24/DC/00293</t>
  </si>
  <si>
    <t>UP/FY24/DC/00307</t>
  </si>
  <si>
    <t>UP/FY24/DC/00308</t>
  </si>
  <si>
    <t>UP/FY24/DC/00291</t>
  </si>
  <si>
    <t>UP/FY24/DC/00299</t>
  </si>
  <si>
    <t>UP/FY24/DC/00298</t>
  </si>
  <si>
    <t>UP/FY24/DC/00301</t>
  </si>
  <si>
    <t>UP/FY24/DC/00303</t>
  </si>
  <si>
    <t>UP/FY24/DC/00306</t>
  </si>
  <si>
    <t>UP/FY24/DC/00294</t>
  </si>
  <si>
    <t>UP/FY24/DC/00314</t>
  </si>
  <si>
    <t>UP/FY24/DC/00305</t>
  </si>
  <si>
    <t>UP/FY24/DC/00295</t>
  </si>
  <si>
    <t xml:space="preserve">        157,700.00 </t>
  </si>
  <si>
    <t xml:space="preserve">                       991.72 </t>
  </si>
  <si>
    <t xml:space="preserve">                             34.21 </t>
  </si>
  <si>
    <t>588924777755 Blue Dart</t>
  </si>
  <si>
    <t>MH/FY24/DC/31552</t>
  </si>
  <si>
    <t>PSI-2425-29402</t>
  </si>
  <si>
    <t>53542206561 Blue Dart</t>
  </si>
  <si>
    <t>KA10084386</t>
  </si>
  <si>
    <t>58808709632 Blue Dart</t>
  </si>
  <si>
    <t>51830564236 Blue Dart</t>
  </si>
  <si>
    <t>213383853 Gati</t>
  </si>
  <si>
    <t>Siemens AG
Siemens Ltd</t>
  </si>
  <si>
    <t>438Q5800629319</t>
  </si>
  <si>
    <t>213385655 Gati</t>
  </si>
  <si>
    <t>XL KF i   (A2V00001779684)</t>
  </si>
  <si>
    <t>KA10084478</t>
  </si>
  <si>
    <t>UP/FY24/DC/00318</t>
  </si>
  <si>
    <t>UP/FY24/DC/00333</t>
  </si>
  <si>
    <t>UP/FY24/DC/00332</t>
  </si>
  <si>
    <t>UP/FY24/DC/00336</t>
  </si>
  <si>
    <t>UP/FY24/DC/00320</t>
  </si>
  <si>
    <t>UP/FY24/DC/00319</t>
  </si>
  <si>
    <t>UP/FY24/DC/00337</t>
  </si>
  <si>
    <t>UP/FY24/DC/00321</t>
  </si>
  <si>
    <t>UP/FY24/DC/00324</t>
  </si>
  <si>
    <t>UP/FY24/DC/00323</t>
  </si>
  <si>
    <t>UP/FY24/DC/00315</t>
  </si>
  <si>
    <t>UP/FY24/DC/00325</t>
  </si>
  <si>
    <t>UP/FY24/DC/00344</t>
  </si>
  <si>
    <t>UP/FY24/DC/00345</t>
  </si>
  <si>
    <t>UP/FY24/DC/00342</t>
  </si>
  <si>
    <t>UP/FY24/DC/00348</t>
  </si>
  <si>
    <t xml:space="preserve">Battery Charger Module </t>
  </si>
  <si>
    <t xml:space="preserve">M10x14 Allen Bolt                                                                                </t>
  </si>
  <si>
    <t xml:space="preserve">M10x40 Hex Bolt    </t>
  </si>
  <si>
    <t xml:space="preserve">M10x50 Hex Bolt </t>
  </si>
  <si>
    <t xml:space="preserve">Spring Washer M10 </t>
  </si>
  <si>
    <t>HEX NUT M10 SS 304</t>
  </si>
  <si>
    <t xml:space="preserve">Hex Nut M24 </t>
  </si>
  <si>
    <t>Aux Duct Plate</t>
  </si>
  <si>
    <t>Aluminium Plate</t>
  </si>
  <si>
    <t>Indicator Guide For Silicagel</t>
  </si>
  <si>
    <t>Power Cable Clit</t>
  </si>
  <si>
    <t>Batter charger Fuse 100A or^1000V</t>
  </si>
  <si>
    <t>Allen cap M6 X 16 Fixing Bolt for sensor plate</t>
  </si>
  <si>
    <t xml:space="preserve">Tie Belt </t>
  </si>
  <si>
    <t>LION DE 16XDC72V/110V  (DI MODULE )</t>
  </si>
  <si>
    <t>LION DA 8XDC24V/110V 803203</t>
  </si>
  <si>
    <t>3RV2011-1GA10  \CIRCUIT-BREAKER SCREW CO ( MPCV 6000 HP)</t>
  </si>
  <si>
    <t>3SU1062-2DF10-0AA0</t>
  </si>
  <si>
    <t xml:space="preserve">\ Selector switch, O-I ACC _ Switch </t>
  </si>
  <si>
    <t xml:space="preserve">USB 2.0 Allied Connectors </t>
  </si>
  <si>
    <t>VMT-16-1" BSP-2L-2F-PG9-160</t>
  </si>
  <si>
    <t xml:space="preserve">AUX Output insulator </t>
  </si>
  <si>
    <t xml:space="preserve">Healthy </t>
  </si>
  <si>
    <t>WB/FY24/DC/00221</t>
  </si>
  <si>
    <t>152491761 Gati</t>
  </si>
  <si>
    <t>RACK -23</t>
  </si>
  <si>
    <t>Box No. 786</t>
  </si>
  <si>
    <t>AREA-O</t>
  </si>
  <si>
    <t>LOOSE NO.787(1 to2 )</t>
  </si>
  <si>
    <t>W.Box NO.788</t>
  </si>
  <si>
    <t xml:space="preserve">B32373A4257J080  </t>
  </si>
  <si>
    <t xml:space="preserve">  Capacitor 250UF+_5%</t>
  </si>
  <si>
    <t>Return from CLW</t>
  </si>
  <si>
    <t>Damage</t>
  </si>
  <si>
    <t>Category</t>
  </si>
  <si>
    <t>MOS/WR/NKJ/AQ/52</t>
  </si>
  <si>
    <t>51600118382 Blue Dart</t>
  </si>
  <si>
    <t>100187036/115043706</t>
  </si>
  <si>
    <t>102373683/115043803</t>
  </si>
  <si>
    <t>102598643/115043806</t>
  </si>
  <si>
    <t>107035724/115043812</t>
  </si>
  <si>
    <t>UP/FY24/DC/00354</t>
  </si>
  <si>
    <t>UP/FY24/DC/00352</t>
  </si>
  <si>
    <t>UP/FY24/DC/00363</t>
  </si>
  <si>
    <t>UP/FY24/DC/00355</t>
  </si>
  <si>
    <t>UP/FY24/DC/00353</t>
  </si>
  <si>
    <t>UP/FY24/DC/00360</t>
  </si>
  <si>
    <t>UP/FY24/DC/00351</t>
  </si>
  <si>
    <t>UP/FY24/DC/00357</t>
  </si>
  <si>
    <t>UP/FY24/DC/00361</t>
  </si>
  <si>
    <t>UP/FY24/DC/00358</t>
  </si>
  <si>
    <t>AMIT TRANSPORTATION S.R.O.</t>
  </si>
  <si>
    <t>213820804 Gati KWE</t>
  </si>
  <si>
    <t>PSI-2425-34543</t>
  </si>
  <si>
    <t>53550384300 Blue Dart</t>
  </si>
  <si>
    <t>LEROY AUTOMATION SAS</t>
  </si>
  <si>
    <t>FS450248 MH/FY24/DC/37501</t>
  </si>
  <si>
    <t xml:space="preserve">213938134 Gati </t>
  </si>
  <si>
    <t>51847953850 Blue dart</t>
  </si>
  <si>
    <t>GJ/FY24/DC/06143</t>
  </si>
  <si>
    <t>51691951920 Gati</t>
  </si>
  <si>
    <t>Area Q</t>
  </si>
  <si>
    <t xml:space="preserve">Faulty </t>
  </si>
  <si>
    <t>MOS/WR/NKJ/AQ/53</t>
  </si>
  <si>
    <t>UP/FY24/DC/00364</t>
  </si>
  <si>
    <t>1111a</t>
  </si>
  <si>
    <t>other</t>
  </si>
  <si>
    <t>Project-HLC</t>
  </si>
  <si>
    <t>Other</t>
  </si>
  <si>
    <t>2x130 kVA Static Inverter (SIV</t>
  </si>
  <si>
    <t>109609639/112172909</t>
  </si>
  <si>
    <t>A5E49610997/115043815</t>
  </si>
  <si>
    <t>101183276/115043800</t>
  </si>
  <si>
    <t xml:space="preserve"> ser</t>
  </si>
  <si>
    <t>UP/FY24/DC/00375</t>
  </si>
  <si>
    <t>UP/FY24/DC/00370</t>
  </si>
  <si>
    <t>UP/FY24/DC/00380</t>
  </si>
  <si>
    <t>UP/FY24/DC/00381</t>
  </si>
  <si>
    <t>UP/FY24/DC/00374</t>
  </si>
  <si>
    <t>UP/FY24/DC/00369</t>
  </si>
  <si>
    <t>UP/FY24/DC/00368</t>
  </si>
  <si>
    <t>UP/FY24/DC/00367</t>
  </si>
  <si>
    <t>Silver Line industrial Inc.</t>
  </si>
  <si>
    <t xml:space="preserve">Khimji Poonjafreight </t>
  </si>
  <si>
    <t>KA10085073</t>
  </si>
  <si>
    <t>MH/FY24/DC/39149</t>
  </si>
  <si>
    <t xml:space="preserve">51847954756 Blue Dart </t>
  </si>
  <si>
    <t>51604502596 Blue Dart</t>
  </si>
  <si>
    <t>51847955574 Blue Dart</t>
  </si>
  <si>
    <t>4112003771 V- Trans</t>
  </si>
  <si>
    <t>58806806763 Blue Dart</t>
  </si>
  <si>
    <t>214403174 Gati</t>
  </si>
  <si>
    <t>Testing KitS</t>
  </si>
  <si>
    <t>NOS</t>
  </si>
  <si>
    <t>Returanable basis</t>
  </si>
  <si>
    <t>214572542 Gati KWE</t>
  </si>
  <si>
    <t>KA10085194</t>
  </si>
  <si>
    <t>58806806586 Blue Dart</t>
  </si>
  <si>
    <t>KA10085195</t>
  </si>
  <si>
    <t>24-25/GST/0667</t>
  </si>
  <si>
    <t>51585644305 Blue Dart</t>
  </si>
  <si>
    <t>2526CT0013</t>
  </si>
  <si>
    <t>51613320953 Blue Dart</t>
  </si>
  <si>
    <t>PE2425365</t>
  </si>
  <si>
    <t>161440033 Gati</t>
  </si>
  <si>
    <t>PSI-2526-01118</t>
  </si>
  <si>
    <t>53558869464 Blue Dart</t>
  </si>
  <si>
    <t>1-966067-4</t>
  </si>
  <si>
    <t>2103028 PRCL</t>
  </si>
  <si>
    <t>PE2526016</t>
  </si>
  <si>
    <t>161438504 Gati</t>
  </si>
  <si>
    <t>PE2526017</t>
  </si>
  <si>
    <t>25-26/GST/0004</t>
  </si>
  <si>
    <t>51612200216 Blue Dart</t>
  </si>
  <si>
    <t>25-26/GST/0006</t>
  </si>
  <si>
    <t>51612193743 Blue Dart</t>
  </si>
  <si>
    <t>51848025913 Blue Dart</t>
  </si>
  <si>
    <t>MH1527740111</t>
  </si>
  <si>
    <t>SA5E50236516</t>
  </si>
  <si>
    <t>Communication Module HLC</t>
  </si>
  <si>
    <t>110316600/101576439</t>
  </si>
  <si>
    <t>UP/FY25/DC/00001</t>
  </si>
  <si>
    <t>UP/FY25/DC/00029</t>
  </si>
  <si>
    <t>UP/FY25/DC/00017</t>
  </si>
  <si>
    <t>UP/FY25/DC/00016</t>
  </si>
  <si>
    <t>UP/FY25/DC/00023</t>
  </si>
  <si>
    <t>UP/FY25/DC/00024</t>
  </si>
  <si>
    <t>UP/FY25/DC/00032</t>
  </si>
  <si>
    <t>UP/FY25/DC/00031</t>
  </si>
  <si>
    <t>UP/FY25/DC/00011</t>
  </si>
  <si>
    <t>UP/FY25/DC/00019</t>
  </si>
  <si>
    <t>UP/FY25/DC/00030</t>
  </si>
  <si>
    <t>UP/FY25/DC/00002</t>
  </si>
  <si>
    <t>UP/FY25/DC/00004</t>
  </si>
  <si>
    <t>UP/FY25/DC/00010</t>
  </si>
  <si>
    <t>UP/FY25/DC/00018</t>
  </si>
  <si>
    <t>UP/FY25/DC/00020</t>
  </si>
  <si>
    <t>UP/FY25/DC/00025</t>
  </si>
  <si>
    <t>UP/FY25/DC/00009</t>
  </si>
  <si>
    <t>       5,000.</t>
  </si>
  <si>
    <t>lotus Wireless Technologies India Pvt. Ltd.</t>
  </si>
  <si>
    <t>25-26/GST/0010</t>
  </si>
  <si>
    <t>51585606100 Blue Dart</t>
  </si>
  <si>
    <t>25-26/GST/0011</t>
  </si>
  <si>
    <r>
      <t>HARTING Han 16B-GS-ZV-29 - </t>
    </r>
    <r>
      <rPr>
        <b/>
        <sz val="8"/>
        <rFont val="Calibri"/>
        <family val="2"/>
        <scheme val="minor"/>
      </rPr>
      <t>09300160581</t>
    </r>
  </si>
  <si>
    <r>
      <t xml:space="preserve">SIKAFLEX 221 600ML ( POLYURETHANE SEALANT)
</t>
    </r>
    <r>
      <rPr>
        <b/>
        <sz val="8"/>
        <color theme="1"/>
        <rFont val="Calibri"/>
        <family val="2"/>
        <scheme val="minor"/>
      </rPr>
      <t>Mfg. Date:- Apr-2022 &amp; Exp Date:- Feb- 2023</t>
    </r>
  </si>
  <si>
    <r>
      <rPr>
        <b/>
        <sz val="8"/>
        <color rgb="FFFF0000"/>
        <rFont val="Calibri"/>
        <family val="2"/>
        <scheme val="minor"/>
      </rPr>
      <t>HR/FY22/DC/01141</t>
    </r>
    <r>
      <rPr>
        <sz val="8"/>
        <color theme="1"/>
        <rFont val="Calibri"/>
        <family val="2"/>
        <scheme val="minor"/>
      </rPr>
      <t xml:space="preserve">
KA10072127
KA10071491</t>
    </r>
  </si>
  <si>
    <r>
      <rPr>
        <b/>
        <sz val="8"/>
        <color rgb="FFFF0000"/>
        <rFont val="Calibri"/>
        <family val="2"/>
        <scheme val="minor"/>
      </rPr>
      <t>07-11-2022</t>
    </r>
    <r>
      <rPr>
        <sz val="8"/>
        <color theme="1"/>
        <rFont val="Calibri"/>
        <family val="2"/>
        <scheme val="minor"/>
      </rPr>
      <t xml:space="preserve">
30-08-2022
22-07-2022</t>
    </r>
  </si>
  <si>
    <r>
      <rPr>
        <b/>
        <sz val="8"/>
        <color theme="1"/>
        <rFont val="Calibri"/>
        <family val="2"/>
        <scheme val="minor"/>
      </rPr>
      <t xml:space="preserve">Faulty Batch Replacement from Noris </t>
    </r>
    <r>
      <rPr>
        <sz val="8"/>
        <color theme="1"/>
        <rFont val="Calibri"/>
        <family val="2"/>
        <scheme val="minor"/>
      </rPr>
      <t>And
Transport and Packaging cost to be Debits CS</t>
    </r>
  </si>
  <si>
    <r>
      <t>Sr. No 311,</t>
    </r>
    <r>
      <rPr>
        <b/>
        <sz val="8"/>
        <color rgb="FFFF0000"/>
        <rFont val="Calibri"/>
        <family val="2"/>
        <scheme val="minor"/>
      </rPr>
      <t>353</t>
    </r>
    <r>
      <rPr>
        <b/>
        <sz val="8"/>
        <rFont val="Calibri"/>
        <family val="2"/>
        <scheme val="minor"/>
      </rPr>
      <t>,399 Material Receipt after repairing</t>
    </r>
  </si>
  <si>
    <r>
      <rPr>
        <sz val="8"/>
        <color theme="1"/>
        <rFont val="Calibri"/>
        <family val="2"/>
        <scheme val="minor"/>
      </rPr>
      <t>113769815</t>
    </r>
    <r>
      <rPr>
        <sz val="8"/>
        <rFont val="Calibri"/>
        <family val="2"/>
        <scheme val="minor"/>
      </rPr>
      <t>/107105353</t>
    </r>
  </si>
  <si>
    <t>WB/FY24/DC/00242</t>
  </si>
  <si>
    <t>152489812 Gati</t>
  </si>
  <si>
    <t>OK</t>
  </si>
  <si>
    <t>CABLE ROLL</t>
  </si>
  <si>
    <t>roll</t>
  </si>
  <si>
    <t>Contact Socket Size 2.5 Sq mm</t>
  </si>
  <si>
    <t xml:space="preserve">Contact Pin </t>
  </si>
  <si>
    <t>UP/FY25/DC/00033</t>
  </si>
  <si>
    <t>UP/FY25/DC/00036</t>
  </si>
  <si>
    <t>UP/FY25/DC/00035</t>
  </si>
  <si>
    <t>UP/FY25/DC/00034</t>
  </si>
  <si>
    <t>PO. No.</t>
  </si>
  <si>
    <t>MH1527740187</t>
  </si>
  <si>
    <t>MH1527740186</t>
  </si>
  <si>
    <t>PSI-2526-01987</t>
  </si>
  <si>
    <t>PE2526033</t>
  </si>
  <si>
    <t>7000568465 Rivigo</t>
  </si>
  <si>
    <t>7000568416 Rivigo</t>
  </si>
  <si>
    <t>D3000687912 DTDC</t>
  </si>
  <si>
    <t>161438566 Gati</t>
  </si>
  <si>
    <t>025/25-26</t>
  </si>
  <si>
    <t>KA10085794</t>
  </si>
  <si>
    <t>MH1527740320</t>
  </si>
  <si>
    <t>5184 8063540 Blue Dart</t>
  </si>
  <si>
    <t xml:space="preserve">0129414938 Safe Express </t>
  </si>
  <si>
    <t>215495345 Gati</t>
  </si>
  <si>
    <t>2102431 PRCL</t>
  </si>
  <si>
    <t>58808710811 Blue Dart</t>
  </si>
  <si>
    <t>51848065883 Blue Dart</t>
  </si>
  <si>
    <t>0129793114 Safe xpress</t>
  </si>
  <si>
    <t>164910298 Gati</t>
  </si>
  <si>
    <t>51611401273 Blue dart</t>
  </si>
  <si>
    <t>AcTIVE SPEED SENSORS SUITABLE FOR IGBT LOCOS [3-PHASE LOCOS] DSD 1616.73 QHW - F267S
3742612236</t>
  </si>
  <si>
    <t>A5E35609767</t>
  </si>
  <si>
    <t>A2V00001474713</t>
  </si>
  <si>
    <t>HLC output choke repair</t>
  </si>
  <si>
    <t>A2V00156022648</t>
  </si>
  <si>
    <t>UP/FY25/DC/00061</t>
  </si>
  <si>
    <t>UP/FY25/DC/00063</t>
  </si>
  <si>
    <t>UP/FY25/DC/00046</t>
  </si>
  <si>
    <t>UP/FY25/DC/00047</t>
  </si>
  <si>
    <t>UP/FY25/DC/00064</t>
  </si>
  <si>
    <t>UP/FY25/DC/00041</t>
  </si>
  <si>
    <t>UP/FY25/DC/00039</t>
  </si>
  <si>
    <t>UP/FY25/DC/00058</t>
  </si>
  <si>
    <t>UP/FY25/DC/00040</t>
  </si>
  <si>
    <t>UP/FY25/DC/00062</t>
  </si>
  <si>
    <t>UP/FY25/DC/00043</t>
  </si>
  <si>
    <t>UP/FY25/DC/00044</t>
  </si>
  <si>
    <t>UP/FY25/DC/00045</t>
  </si>
  <si>
    <t>UP/FY25/DC/00065</t>
  </si>
  <si>
    <t>UP/FY25/DC/00048</t>
  </si>
  <si>
    <t>UP/FY25/DC/00049</t>
  </si>
  <si>
    <t>UP/FY25/DC/00050</t>
  </si>
  <si>
    <t>UP/FY25/DC/00051</t>
  </si>
  <si>
    <t>UP/FY25/DC/00052</t>
  </si>
  <si>
    <t>UP/FY25/DC/00060</t>
  </si>
  <si>
    <t>PE2526047</t>
  </si>
  <si>
    <t>348751262 GATI</t>
  </si>
  <si>
    <t>Electroc Crimp Contacts</t>
  </si>
  <si>
    <t>GST2526/0393</t>
  </si>
  <si>
    <t>MH1527740508</t>
  </si>
  <si>
    <t>7000574430 Rivigo</t>
  </si>
  <si>
    <t>NTA/2025-26/0823</t>
  </si>
  <si>
    <t>2401251007461 OM</t>
  </si>
  <si>
    <t>141152000 Gati</t>
  </si>
  <si>
    <t>GST/0111/25</t>
  </si>
  <si>
    <t>348751972 GATI</t>
  </si>
  <si>
    <t>GST/0110/25</t>
  </si>
  <si>
    <t>S819/2025-26</t>
  </si>
  <si>
    <t>281608779 Delhivery</t>
  </si>
  <si>
    <t>27112600016494</t>
  </si>
  <si>
    <t>D95855437 DTDC</t>
  </si>
  <si>
    <t>UP/FY25/DC/00070</t>
  </si>
  <si>
    <t>UP/FY25/DC/00078</t>
  </si>
  <si>
    <t>UP/FY25/DC/00084</t>
  </si>
  <si>
    <t>UP/FY25/DC/00076</t>
  </si>
  <si>
    <t>UP/FY25/DC/00071</t>
  </si>
  <si>
    <t>UP/FY25/DC/00077</t>
  </si>
  <si>
    <t>UP/FY25/DC/00074</t>
  </si>
  <si>
    <t>UP/FY25/DC/00081</t>
  </si>
  <si>
    <t>UP/FY25/DC/00080</t>
  </si>
  <si>
    <t>UP/FY25/DC/00079</t>
  </si>
  <si>
    <t xml:space="preserve">Span Hi Tech Pvt LTD </t>
  </si>
  <si>
    <t>160/2025-26</t>
  </si>
  <si>
    <t xml:space="preserve">348752740 Gati </t>
  </si>
  <si>
    <t>HLC Wire Mesh</t>
  </si>
  <si>
    <t>HLC Mounting Plate</t>
  </si>
  <si>
    <t>Hex Screw-M6x16L</t>
  </si>
  <si>
    <t>Washer ISO7093-6-200HV</t>
  </si>
  <si>
    <t>502529001129 Safe exp</t>
  </si>
  <si>
    <t>GST/0112/25</t>
  </si>
  <si>
    <t>UP/FY25/DC/00069</t>
  </si>
  <si>
    <t>UP/FY25/DC/00090</t>
  </si>
  <si>
    <t>UP/FY25/DC/00088</t>
  </si>
  <si>
    <t>UP/FY25/DC/00089</t>
  </si>
  <si>
    <t>UP/FY25/DC/00087</t>
  </si>
  <si>
    <t>UP/FY25/DC/00086</t>
  </si>
  <si>
    <t>51612557533 Blue Dart</t>
  </si>
  <si>
    <t>25-26/GST/0074</t>
  </si>
  <si>
    <t>51585633153 Blue Dart</t>
  </si>
  <si>
    <t xml:space="preserve">           293.43 </t>
  </si>
  <si>
    <t>114,877.14 </t>
  </si>
  <si>
    <t>102,220.00 </t>
  </si>
  <si>
    <t xml:space="preserve">Oasis Instruments Company </t>
  </si>
  <si>
    <t>lynxeo France</t>
  </si>
  <si>
    <t>PE2526067</t>
  </si>
  <si>
    <t>000428/2025-26</t>
  </si>
  <si>
    <t>EM25-26/797</t>
  </si>
  <si>
    <t>11041404/7970</t>
  </si>
  <si>
    <t>348752207 Gati</t>
  </si>
  <si>
    <t>51612557695 Gati</t>
  </si>
  <si>
    <t>R 616005 Route Master</t>
  </si>
  <si>
    <t>51612557146 Blue Dart</t>
  </si>
  <si>
    <t>142935237 Gati</t>
  </si>
  <si>
    <t>51604756486 Blue Dart</t>
  </si>
  <si>
    <t>348752238 Gati</t>
  </si>
  <si>
    <t>51604756512 Blue Dart</t>
  </si>
  <si>
    <t>51548785875 Blue Dart</t>
  </si>
  <si>
    <t>51604756092 Blue Dart</t>
  </si>
  <si>
    <t>216514489 Gati</t>
  </si>
  <si>
    <t>51628085530 Blue Dart</t>
  </si>
  <si>
    <t>105781150 Gati</t>
  </si>
  <si>
    <t>Cable Clamp metal hood 9-37dai 7-10 mm</t>
  </si>
  <si>
    <t>Laptop HP</t>
  </si>
  <si>
    <t>UP/FY25/DC/00102</t>
  </si>
  <si>
    <t>UP/FY25/DC/00103</t>
  </si>
  <si>
    <t>UP/FY25/DC/00104</t>
  </si>
  <si>
    <t>UP/FY25/DC/00105</t>
  </si>
  <si>
    <t>UP/FY25/DC/00108</t>
  </si>
  <si>
    <t>UP/FY25/DC/00109</t>
  </si>
  <si>
    <t>UP/FY25/DC/00091</t>
  </si>
  <si>
    <t>UP/FY25/DC/00093</t>
  </si>
  <si>
    <t>UP/FY25/DC/00094</t>
  </si>
  <si>
    <t>UP/FY25/DC/00110</t>
  </si>
  <si>
    <t>UP/FY25/DC/00100</t>
  </si>
  <si>
    <t>UP/FY25/DC/00111</t>
  </si>
  <si>
    <t>UP/FY25/DC/00097</t>
  </si>
  <si>
    <t>UP/FY25/DC/00098</t>
  </si>
  <si>
    <t>UP/FY25/DC/00096</t>
  </si>
  <si>
    <t>UP/FY25/DC/00107</t>
  </si>
  <si>
    <t>UP/FY25/DC/00099</t>
  </si>
  <si>
    <t>PE2526084</t>
  </si>
  <si>
    <t xml:space="preserve">348752177 Gati </t>
  </si>
  <si>
    <t>410IND25025289</t>
  </si>
  <si>
    <t>51626980193 Blue Dart</t>
  </si>
  <si>
    <t>KA10086505</t>
  </si>
  <si>
    <t>58821491433 Blue Dart</t>
  </si>
  <si>
    <t>51628086285 Blue Dart</t>
  </si>
  <si>
    <t>S844/2025-26</t>
  </si>
  <si>
    <t>282496308 Delivery</t>
  </si>
  <si>
    <t>UP/FY25/DC/00115</t>
  </si>
  <si>
    <t>UP/FY25/DC/00116</t>
  </si>
  <si>
    <t>51628088960 Blue Dart</t>
  </si>
  <si>
    <t>51628088304 Blue Dart</t>
  </si>
  <si>
    <t>53583052851 Blue Dart</t>
  </si>
  <si>
    <t>51639516423 Blue Dart</t>
  </si>
  <si>
    <t>PSI-2526-10807</t>
  </si>
  <si>
    <t>PSI-2526-10639</t>
  </si>
  <si>
    <t>PSI-2526-09349</t>
  </si>
  <si>
    <t>25-26/GST/0147</t>
  </si>
  <si>
    <t>934073232 Criticalog</t>
  </si>
  <si>
    <t>27112600027116</t>
  </si>
  <si>
    <t>51634390275 Blue Dart</t>
  </si>
  <si>
    <t xml:space="preserve">Apar Industries Limited </t>
  </si>
  <si>
    <t xml:space="preserve">141329 Balaji Transport </t>
  </si>
  <si>
    <t>065/25-26</t>
  </si>
  <si>
    <t>217097363 Gati</t>
  </si>
  <si>
    <t>27112600030332</t>
  </si>
  <si>
    <t>4842817806341 Delhivery</t>
  </si>
  <si>
    <t>27112600030334</t>
  </si>
  <si>
    <t>SUN ENGINEERING</t>
  </si>
  <si>
    <t>MH15FV6713</t>
  </si>
  <si>
    <t>KT/M/25-26/061</t>
  </si>
  <si>
    <t>9024167533 VRL</t>
  </si>
  <si>
    <t>EM25-26/1225</t>
  </si>
  <si>
    <t>Shubham Karoti MH15EG634</t>
  </si>
  <si>
    <t>EM25-26/1479</t>
  </si>
  <si>
    <t>A5E49965045A</t>
  </si>
  <si>
    <t>PE2526151</t>
  </si>
  <si>
    <t>MH15EG7238</t>
  </si>
  <si>
    <t>27112600031936</t>
  </si>
  <si>
    <t>277918463 Delhivery</t>
  </si>
  <si>
    <t>27112600031937</t>
  </si>
  <si>
    <t>27112600031944</t>
  </si>
  <si>
    <t>27112600031945</t>
  </si>
  <si>
    <t>Self</t>
  </si>
  <si>
    <t>51639516342 Blue Dart</t>
  </si>
  <si>
    <t>51639522745 Blue Dart</t>
  </si>
  <si>
    <t>S854/2025-26</t>
  </si>
  <si>
    <t>283747640 Delhivery</t>
  </si>
  <si>
    <t>51548786030 Blue Dart</t>
  </si>
  <si>
    <t>6563/25-26</t>
  </si>
  <si>
    <t>348397248 GATI</t>
  </si>
  <si>
    <t>6110/25-26</t>
  </si>
  <si>
    <t>MH1527741558</t>
  </si>
  <si>
    <t>SELF</t>
  </si>
  <si>
    <t>Retrofit Kit for VCU2 DIODE  TB change</t>
  </si>
  <si>
    <t>MH1527741559</t>
  </si>
  <si>
    <t>Retrofit Kit for VCU1 DIODE  TB change</t>
  </si>
  <si>
    <t>MH/FY25/DC/09837</t>
  </si>
  <si>
    <t>MH/FY25/DC/09338</t>
  </si>
  <si>
    <t>MH/FY25/DC/09842</t>
  </si>
  <si>
    <t>MH/FY25/DC/09342</t>
  </si>
  <si>
    <t>MH/FY25/DC/09848</t>
  </si>
  <si>
    <t>MH/FY25/DC/09117</t>
  </si>
  <si>
    <t>MH/FY25/DC/09686</t>
  </si>
  <si>
    <t>MH/FY25/DC/09767</t>
  </si>
  <si>
    <t>MH/FY25/DC/09421</t>
  </si>
  <si>
    <t>MH/FY25/DC/09128</t>
  </si>
  <si>
    <t>MH/FY25/DC/09620</t>
  </si>
  <si>
    <t>MH/FY25/DC/09214</t>
  </si>
  <si>
    <t>MH/FY25/DC/09335</t>
  </si>
  <si>
    <t>MH/FY25/DC/09690</t>
  </si>
  <si>
    <t>MH/FY25/DC/09714</t>
  </si>
  <si>
    <t>MH/FY25/DC/09845</t>
  </si>
  <si>
    <t>MH/FY25/DC/09852</t>
  </si>
  <si>
    <t>MH/FY25/DC/09663</t>
  </si>
  <si>
    <t>MH/FY25/DC/09716</t>
  </si>
  <si>
    <t>MH/FY25/DC/09329</t>
  </si>
  <si>
    <t>MH/FY25/DC/09138</t>
  </si>
  <si>
    <t>MH/FY25/DC/09134</t>
  </si>
  <si>
    <t>Material In-ward register as on 31 -July-25</t>
  </si>
  <si>
    <t>Material Out-ward register As on 31-July-25</t>
  </si>
  <si>
    <t>MIS As on 31-July -25</t>
  </si>
  <si>
    <t>BIN -1 BIG</t>
  </si>
  <si>
    <t>BIN 2 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</si>
</sst>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"/>
    <numFmt numFmtId="165" formatCode="[$-409]dd/mmm/yy;@"/>
    <numFmt numFmtId="166" formatCode="[$-409]d/mmm/yy;@"/>
    <numFmt numFmtId="167" formatCode="_(* #,##0.00000_);_(* \(#,##0.00000\);_(* &quot;-&quot;??_);_(@_)"/>
    <numFmt numFmtId="168" formatCode="_(* #,##0_);_(* \(#,##0\);_(* &quot;-&quot;??_);_(@_)"/>
    <numFmt numFmtId="169" formatCode="[$-409]mmm/yy;@"/>
    <numFmt numFmtId="170" formatCode="[$-409]dd\-mmm\-yy;@"/>
    <numFmt numFmtId="171" formatCode="_-* #,##0.00_-;\-* #,##0.00_-;_-* &quot;-&quot;??_-;_-@_-"/>
  </numFmts>
  <fonts count="7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sz val="12"/>
      <name val="AktivGrotesk-Medium"/>
    </font>
    <font>
      <sz val="12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Times New Roman"/>
      <family val="1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b/>
      <sz val="8"/>
      <color theme="1"/>
      <name val="Times New Roman"/>
      <family val="1"/>
    </font>
    <font>
      <b/>
      <sz val="20"/>
      <color theme="1"/>
      <name val="Century Gothic"/>
      <family val="2"/>
    </font>
    <font>
      <sz val="11"/>
      <color theme="0"/>
      <name val="Calibri"/>
      <family val="2"/>
      <scheme val="minor"/>
    </font>
    <font>
      <sz val="11"/>
      <color theme="0"/>
      <name val="Times New Roman"/>
      <family val="1"/>
    </font>
    <font>
      <b/>
      <sz val="18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8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name val="Calibri"/>
      <family val="2"/>
      <scheme val="minor"/>
    </font>
    <font>
      <sz val="9"/>
      <color rgb="FF000000"/>
      <name val="Times New Roman"/>
      <family val="1"/>
    </font>
    <font>
      <sz val="8"/>
      <color rgb="FFFF0000"/>
      <name val="Calibri"/>
      <family val="2"/>
      <scheme val="minor"/>
    </font>
    <font>
      <sz val="8"/>
      <color rgb="FF000000"/>
      <name val="Times New Roman"/>
      <family val="1"/>
    </font>
    <font>
      <sz val="11"/>
      <color rgb="FF000000"/>
      <name val="Aptos Narrow"/>
      <family val="2"/>
    </font>
    <font>
      <sz val="9"/>
      <color rgb="FF000000"/>
      <name val="Aptos Narrow"/>
      <family val="2"/>
    </font>
    <font>
      <sz val="11"/>
      <color rgb="FF000000"/>
      <name val="Calibri"/>
      <family val="2"/>
    </font>
    <font>
      <sz val="8"/>
      <color rgb="FF000000"/>
      <name val="Arial"/>
      <family val="2"/>
    </font>
    <font>
      <b/>
      <sz val="11"/>
      <color rgb="FF000000"/>
      <name val="Aptos Narrow"/>
      <family val="2"/>
    </font>
    <font>
      <b/>
      <sz val="8"/>
      <color rgb="FF000000"/>
      <name val="Arial"/>
      <family val="2"/>
    </font>
    <font>
      <b/>
      <sz val="9"/>
      <color rgb="FF000000"/>
      <name val="Times New Roman"/>
      <family val="1"/>
    </font>
    <font>
      <b/>
      <sz val="10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theme="5"/>
      <name val="Calibri"/>
      <family val="2"/>
      <scheme val="minor"/>
    </font>
    <font>
      <b/>
      <sz val="9"/>
      <name val="Times New Roman"/>
      <family val="1"/>
    </font>
    <font>
      <sz val="9"/>
      <color rgb="FF000000"/>
      <name val="Calibri"/>
      <family val="2"/>
      <scheme val="minor"/>
    </font>
    <font>
      <sz val="8"/>
      <name val="Calibri"/>
      <family val="2"/>
    </font>
    <font>
      <sz val="8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7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71" fontId="1" fillId="0" borderId="0" applyFont="0" applyFill="0" applyBorder="0" applyAlignment="0" applyProtection="0"/>
  </cellStyleXfs>
  <cellXfs count="698">
    <xf numFmtId="0" fontId="0" fillId="0" borderId="0" xfId="0"/>
    <xf numFmtId="0" fontId="0" fillId="0" borderId="0" xfId="0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43" fontId="4" fillId="2" borderId="0" xfId="0" applyNumberFormat="1" applyFont="1" applyFill="1" applyAlignment="1">
      <alignment vertical="center"/>
    </xf>
    <xf numFmtId="43" fontId="6" fillId="0" borderId="0" xfId="1" applyFont="1" applyBorder="1" applyAlignment="1">
      <alignment horizontal="center" vertical="center"/>
    </xf>
    <xf numFmtId="164" fontId="0" fillId="2" borderId="0" xfId="0" applyNumberForma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8" fillId="2" borderId="1" xfId="0" applyFont="1" applyFill="1" applyBorder="1" applyAlignment="1">
      <alignment vertical="center"/>
    </xf>
    <xf numFmtId="15" fontId="9" fillId="2" borderId="1" xfId="0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  <xf numFmtId="14" fontId="9" fillId="2" borderId="1" xfId="0" applyNumberFormat="1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0" fillId="2" borderId="0" xfId="0" applyFill="1" applyAlignment="1">
      <alignment vertical="center"/>
    </xf>
    <xf numFmtId="0" fontId="9" fillId="2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8" fillId="2" borderId="1" xfId="0" quotePrefix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5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14" fontId="9" fillId="2" borderId="1" xfId="0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4" fontId="10" fillId="2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/>
    </xf>
    <xf numFmtId="15" fontId="8" fillId="2" borderId="1" xfId="0" applyNumberFormat="1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8" fillId="2" borderId="1" xfId="0" quotePrefix="1" applyFont="1" applyFill="1" applyBorder="1" applyAlignment="1">
      <alignment horizontal="left" vertical="center" wrapText="1"/>
    </xf>
    <xf numFmtId="0" fontId="0" fillId="0" borderId="1" xfId="0" applyBorder="1"/>
    <xf numFmtId="0" fontId="8" fillId="7" borderId="1" xfId="0" applyFont="1" applyFill="1" applyBorder="1" applyAlignment="1">
      <alignment horizontal="left" vertical="center"/>
    </xf>
    <xf numFmtId="3" fontId="10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3" fillId="2" borderId="1" xfId="0" quotePrefix="1" applyFont="1" applyFill="1" applyBorder="1" applyAlignment="1">
      <alignment horizontal="left" vertical="center" wrapText="1"/>
    </xf>
    <xf numFmtId="15" fontId="8" fillId="2" borderId="1" xfId="0" applyNumberFormat="1" applyFont="1" applyFill="1" applyBorder="1" applyAlignment="1">
      <alignment horizontal="left" vertical="center"/>
    </xf>
    <xf numFmtId="0" fontId="10" fillId="2" borderId="1" xfId="0" quotePrefix="1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quotePrefix="1" applyFont="1" applyFill="1" applyBorder="1" applyAlignment="1">
      <alignment vertical="center" wrapText="1"/>
    </xf>
    <xf numFmtId="1" fontId="14" fillId="0" borderId="1" xfId="0" applyNumberFormat="1" applyFont="1" applyBorder="1" applyAlignment="1">
      <alignment horizontal="left" vertical="center" wrapText="1"/>
    </xf>
    <xf numFmtId="0" fontId="0" fillId="6" borderId="0" xfId="0" applyFill="1" applyAlignment="1">
      <alignment vertical="center"/>
    </xf>
    <xf numFmtId="0" fontId="16" fillId="2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8" fillId="0" borderId="1" xfId="0" applyFont="1" applyBorder="1" applyAlignment="1">
      <alignment vertical="center" wrapText="1"/>
    </xf>
    <xf numFmtId="0" fontId="17" fillId="0" borderId="1" xfId="0" applyFont="1" applyBorder="1"/>
    <xf numFmtId="0" fontId="18" fillId="2" borderId="1" xfId="0" applyFont="1" applyFill="1" applyBorder="1" applyAlignment="1">
      <alignment horizontal="left" vertical="center"/>
    </xf>
    <xf numFmtId="1" fontId="19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vertical="center"/>
    </xf>
    <xf numFmtId="0" fontId="22" fillId="2" borderId="1" xfId="0" quotePrefix="1" applyFont="1" applyFill="1" applyBorder="1" applyAlignment="1">
      <alignment vertical="center"/>
    </xf>
    <xf numFmtId="0" fontId="23" fillId="2" borderId="1" xfId="0" applyFont="1" applyFill="1" applyBorder="1" applyAlignment="1">
      <alignment horizontal="left" vertical="center"/>
    </xf>
    <xf numFmtId="0" fontId="2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left" vertical="center"/>
    </xf>
    <xf numFmtId="0" fontId="25" fillId="2" borderId="1" xfId="0" applyFont="1" applyFill="1" applyBorder="1" applyAlignment="1">
      <alignment horizontal="center" vertical="center"/>
    </xf>
    <xf numFmtId="0" fontId="16" fillId="0" borderId="1" xfId="0" applyFont="1" applyBorder="1"/>
    <xf numFmtId="0" fontId="10" fillId="9" borderId="1" xfId="0" applyFont="1" applyFill="1" applyBorder="1" applyAlignment="1">
      <alignment horizontal="center" vertical="center"/>
    </xf>
    <xf numFmtId="0" fontId="8" fillId="5" borderId="0" xfId="0" applyFont="1" applyFill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vertical="center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>
      <alignment vertical="center"/>
    </xf>
    <xf numFmtId="0" fontId="26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15" fontId="8" fillId="2" borderId="1" xfId="0" applyNumberFormat="1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8" fillId="2" borderId="1" xfId="0" quotePrefix="1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vertical="center"/>
    </xf>
    <xf numFmtId="0" fontId="5" fillId="2" borderId="1" xfId="0" quotePrefix="1" applyFont="1" applyFill="1" applyBorder="1" applyAlignment="1">
      <alignment horizontal="left" vertical="center"/>
    </xf>
    <xf numFmtId="14" fontId="8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15" fontId="9" fillId="2" borderId="1" xfId="0" applyNumberFormat="1" applyFont="1" applyFill="1" applyBorder="1" applyAlignment="1">
      <alignment horizontal="left" vertical="center" wrapText="1"/>
    </xf>
    <xf numFmtId="15" fontId="9" fillId="2" borderId="1" xfId="0" applyNumberFormat="1" applyFont="1" applyFill="1" applyBorder="1" applyAlignment="1">
      <alignment horizontal="left" vertical="center"/>
    </xf>
    <xf numFmtId="0" fontId="0" fillId="10" borderId="0" xfId="0" applyFill="1" applyAlignment="1">
      <alignment vertical="center"/>
    </xf>
    <xf numFmtId="0" fontId="19" fillId="2" borderId="1" xfId="0" quotePrefix="1" applyFont="1" applyFill="1" applyBorder="1" applyAlignment="1">
      <alignment horizontal="center" vertical="center" wrapText="1"/>
    </xf>
    <xf numFmtId="0" fontId="19" fillId="2" borderId="1" xfId="0" quotePrefix="1" applyFont="1" applyFill="1" applyBorder="1" applyAlignment="1">
      <alignment horizontal="left" vertical="center" wrapText="1"/>
    </xf>
    <xf numFmtId="0" fontId="19" fillId="2" borderId="0" xfId="0" quotePrefix="1" applyFont="1" applyFill="1" applyAlignment="1">
      <alignment horizontal="center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9" fillId="2" borderId="1" xfId="0" quotePrefix="1" applyFont="1" applyFill="1" applyBorder="1" applyAlignment="1">
      <alignment horizontal="left" vertical="center"/>
    </xf>
    <xf numFmtId="0" fontId="9" fillId="2" borderId="1" xfId="0" quotePrefix="1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left" vertical="center"/>
    </xf>
    <xf numFmtId="15" fontId="28" fillId="2" borderId="1" xfId="0" applyNumberFormat="1" applyFont="1" applyFill="1" applyBorder="1" applyAlignment="1">
      <alignment horizontal="left" vertical="center"/>
    </xf>
    <xf numFmtId="0" fontId="28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8" fillId="2" borderId="1" xfId="0" applyFont="1" applyFill="1" applyBorder="1" applyAlignment="1">
      <alignment vertical="center"/>
    </xf>
    <xf numFmtId="0" fontId="0" fillId="2" borderId="1" xfId="0" quotePrefix="1" applyFill="1" applyBorder="1" applyAlignment="1">
      <alignment horizontal="left" vertical="center" wrapText="1"/>
    </xf>
    <xf numFmtId="15" fontId="0" fillId="2" borderId="1" xfId="0" applyNumberFormat="1" applyFill="1" applyBorder="1" applyAlignment="1">
      <alignment vertical="center"/>
    </xf>
    <xf numFmtId="0" fontId="28" fillId="2" borderId="1" xfId="0" quotePrefix="1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right" vertical="center"/>
    </xf>
    <xf numFmtId="0" fontId="0" fillId="2" borderId="1" xfId="0" quotePrefix="1" applyFill="1" applyBorder="1" applyAlignment="1">
      <alignment vertical="center"/>
    </xf>
    <xf numFmtId="14" fontId="0" fillId="2" borderId="1" xfId="0" applyNumberForma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14" fontId="28" fillId="2" borderId="1" xfId="0" applyNumberFormat="1" applyFont="1" applyFill="1" applyBorder="1" applyAlignment="1">
      <alignment horizontal="left" vertical="center"/>
    </xf>
    <xf numFmtId="0" fontId="28" fillId="2" borderId="1" xfId="0" quotePrefix="1" applyFont="1" applyFill="1" applyBorder="1" applyAlignment="1">
      <alignment vertical="center"/>
    </xf>
    <xf numFmtId="0" fontId="8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10" fillId="4" borderId="1" xfId="0" quotePrefix="1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26" fillId="4" borderId="1" xfId="0" applyFont="1" applyFill="1" applyBorder="1" applyAlignment="1">
      <alignment horizontal="left" vertical="center" wrapText="1"/>
    </xf>
    <xf numFmtId="0" fontId="0" fillId="0" borderId="1" xfId="0" quotePrefix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32" fillId="3" borderId="1" xfId="0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43" fontId="28" fillId="0" borderId="0" xfId="1" applyFont="1" applyAlignment="1">
      <alignment vertical="center"/>
    </xf>
    <xf numFmtId="43" fontId="28" fillId="0" borderId="0" xfId="0" applyNumberFormat="1" applyFont="1" applyAlignment="1">
      <alignment vertical="center"/>
    </xf>
    <xf numFmtId="43" fontId="32" fillId="3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1" fillId="3" borderId="1" xfId="0" applyFont="1" applyFill="1" applyBorder="1" applyAlignment="1">
      <alignment horizontal="center" vertical="center" wrapText="1"/>
    </xf>
    <xf numFmtId="43" fontId="28" fillId="0" borderId="0" xfId="1" applyFont="1"/>
    <xf numFmtId="0" fontId="34" fillId="3" borderId="1" xfId="0" applyFont="1" applyFill="1" applyBorder="1" applyAlignment="1">
      <alignment horizontal="center" vertical="center" wrapText="1"/>
    </xf>
    <xf numFmtId="43" fontId="34" fillId="3" borderId="1" xfId="1" applyFont="1" applyFill="1" applyBorder="1" applyAlignment="1">
      <alignment horizontal="center" vertical="center" wrapText="1"/>
    </xf>
    <xf numFmtId="165" fontId="34" fillId="3" borderId="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43" fontId="0" fillId="0" borderId="0" xfId="0" applyNumberFormat="1"/>
    <xf numFmtId="43" fontId="36" fillId="2" borderId="1" xfId="1" applyFont="1" applyFill="1" applyBorder="1" applyAlignment="1">
      <alignment vertical="center"/>
    </xf>
    <xf numFmtId="0" fontId="9" fillId="0" borderId="0" xfId="0" applyFont="1" applyAlignment="1">
      <alignment vertical="center" wrapText="1"/>
    </xf>
    <xf numFmtId="43" fontId="0" fillId="0" borderId="0" xfId="1" applyFont="1" applyAlignment="1">
      <alignment vertical="center"/>
    </xf>
    <xf numFmtId="43" fontId="0" fillId="0" borderId="0" xfId="0" applyNumberFormat="1" applyAlignment="1">
      <alignment vertical="center"/>
    </xf>
    <xf numFmtId="43" fontId="3" fillId="3" borderId="1" xfId="1" applyFont="1" applyFill="1" applyBorder="1" applyAlignment="1">
      <alignment vertical="center"/>
    </xf>
    <xf numFmtId="43" fontId="3" fillId="3" borderId="1" xfId="1" applyFont="1" applyFill="1" applyBorder="1" applyAlignment="1">
      <alignment vertical="center" wrapText="1"/>
    </xf>
    <xf numFmtId="0" fontId="36" fillId="2" borderId="1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8" fillId="0" borderId="0" xfId="0" applyFont="1"/>
    <xf numFmtId="166" fontId="38" fillId="0" borderId="0" xfId="0" applyNumberFormat="1" applyFont="1"/>
    <xf numFmtId="0" fontId="38" fillId="0" borderId="0" xfId="0" applyFont="1" applyAlignment="1">
      <alignment horizontal="center" wrapText="1"/>
    </xf>
    <xf numFmtId="0" fontId="38" fillId="2" borderId="0" xfId="0" applyFont="1" applyFill="1"/>
    <xf numFmtId="0" fontId="38" fillId="2" borderId="0" xfId="0" applyFont="1" applyFill="1" applyAlignment="1">
      <alignment horizontal="center"/>
    </xf>
    <xf numFmtId="43" fontId="35" fillId="0" borderId="0" xfId="1" applyFont="1" applyAlignment="1">
      <alignment vertical="center"/>
    </xf>
    <xf numFmtId="0" fontId="40" fillId="2" borderId="1" xfId="0" applyFont="1" applyFill="1" applyBorder="1" applyAlignment="1">
      <alignment horizontal="center"/>
    </xf>
    <xf numFmtId="43" fontId="41" fillId="0" borderId="0" xfId="1" applyFont="1" applyAlignment="1">
      <alignment vertical="center"/>
    </xf>
    <xf numFmtId="43" fontId="35" fillId="0" borderId="1" xfId="1" applyFont="1" applyBorder="1" applyAlignment="1">
      <alignment vertical="center"/>
    </xf>
    <xf numFmtId="166" fontId="42" fillId="0" borderId="0" xfId="0" applyNumberFormat="1" applyFont="1"/>
    <xf numFmtId="0" fontId="0" fillId="0" borderId="0" xfId="0" applyAlignment="1">
      <alignment horizontal="left" wrapText="1"/>
    </xf>
    <xf numFmtId="43" fontId="36" fillId="0" borderId="0" xfId="1" applyFont="1" applyAlignment="1">
      <alignment vertical="center"/>
    </xf>
    <xf numFmtId="43" fontId="33" fillId="0" borderId="3" xfId="1" applyFont="1" applyBorder="1" applyAlignment="1">
      <alignment vertical="center"/>
    </xf>
    <xf numFmtId="43" fontId="3" fillId="7" borderId="1" xfId="1" applyFont="1" applyFill="1" applyBorder="1" applyAlignment="1">
      <alignment vertical="center"/>
    </xf>
    <xf numFmtId="43" fontId="28" fillId="0" borderId="0" xfId="1" applyFont="1" applyBorder="1" applyAlignment="1">
      <alignment horizontal="center" vertical="center" wrapText="1"/>
    </xf>
    <xf numFmtId="43" fontId="28" fillId="0" borderId="2" xfId="1" applyFont="1" applyBorder="1"/>
    <xf numFmtId="0" fontId="43" fillId="2" borderId="0" xfId="0" applyFont="1" applyFill="1" applyAlignment="1">
      <alignment vertical="center"/>
    </xf>
    <xf numFmtId="43" fontId="44" fillId="0" borderId="0" xfId="0" applyNumberFormat="1" applyFont="1"/>
    <xf numFmtId="0" fontId="6" fillId="13" borderId="1" xfId="0" applyFont="1" applyFill="1" applyBorder="1" applyAlignment="1">
      <alignment horizontal="center"/>
    </xf>
    <xf numFmtId="0" fontId="36" fillId="13" borderId="1" xfId="0" applyFont="1" applyFill="1" applyBorder="1" applyAlignment="1">
      <alignment horizontal="center"/>
    </xf>
    <xf numFmtId="167" fontId="0" fillId="0" borderId="0" xfId="1" applyNumberFormat="1" applyFont="1" applyAlignment="1">
      <alignment vertical="center"/>
    </xf>
    <xf numFmtId="43" fontId="33" fillId="0" borderId="3" xfId="0" applyNumberFormat="1" applyFont="1" applyBorder="1" applyAlignment="1">
      <alignment vertical="center"/>
    </xf>
    <xf numFmtId="166" fontId="38" fillId="0" borderId="0" xfId="0" applyNumberFormat="1" applyFont="1" applyAlignment="1">
      <alignment horizontal="center" wrapText="1"/>
    </xf>
    <xf numFmtId="166" fontId="39" fillId="0" borderId="0" xfId="0" applyNumberFormat="1" applyFont="1" applyAlignment="1">
      <alignment horizontal="center" wrapText="1"/>
    </xf>
    <xf numFmtId="165" fontId="0" fillId="0" borderId="0" xfId="0" applyNumberFormat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38" fillId="0" borderId="0" xfId="0" applyFont="1" applyAlignment="1">
      <alignment horizontal="left"/>
    </xf>
    <xf numFmtId="169" fontId="40" fillId="0" borderId="2" xfId="0" applyNumberFormat="1" applyFont="1" applyBorder="1" applyAlignment="1">
      <alignment horizontal="left"/>
    </xf>
    <xf numFmtId="0" fontId="40" fillId="0" borderId="13" xfId="0" applyFont="1" applyBorder="1" applyAlignment="1">
      <alignment horizontal="left"/>
    </xf>
    <xf numFmtId="0" fontId="40" fillId="0" borderId="1" xfId="0" applyFont="1" applyBorder="1" applyAlignment="1">
      <alignment horizontal="left"/>
    </xf>
    <xf numFmtId="169" fontId="40" fillId="0" borderId="1" xfId="0" applyNumberFormat="1" applyFont="1" applyBorder="1" applyAlignment="1">
      <alignment horizontal="left"/>
    </xf>
    <xf numFmtId="169" fontId="40" fillId="0" borderId="14" xfId="0" applyNumberFormat="1" applyFont="1" applyBorder="1" applyAlignment="1">
      <alignment horizontal="left"/>
    </xf>
    <xf numFmtId="0" fontId="40" fillId="0" borderId="15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38" fillId="0" borderId="1" xfId="0" applyFont="1" applyBorder="1" applyAlignment="1">
      <alignment horizontal="left" wrapText="1"/>
    </xf>
    <xf numFmtId="0" fontId="31" fillId="0" borderId="1" xfId="0" applyFont="1" applyBorder="1" applyAlignment="1">
      <alignment horizontal="left"/>
    </xf>
    <xf numFmtId="43" fontId="31" fillId="0" borderId="1" xfId="0" applyNumberFormat="1" applyFont="1" applyBorder="1" applyAlignment="1">
      <alignment horizontal="left"/>
    </xf>
    <xf numFmtId="43" fontId="31" fillId="0" borderId="14" xfId="0" applyNumberFormat="1" applyFont="1" applyBorder="1" applyAlignment="1">
      <alignment horizontal="left"/>
    </xf>
    <xf numFmtId="0" fontId="31" fillId="0" borderId="15" xfId="0" applyFont="1" applyBorder="1" applyAlignment="1">
      <alignment horizontal="left"/>
    </xf>
    <xf numFmtId="0" fontId="38" fillId="0" borderId="1" xfId="0" applyFont="1" applyBorder="1" applyAlignment="1">
      <alignment horizontal="left"/>
    </xf>
    <xf numFmtId="0" fontId="31" fillId="0" borderId="14" xfId="0" applyFont="1" applyBorder="1" applyAlignment="1">
      <alignment horizontal="left"/>
    </xf>
    <xf numFmtId="43" fontId="31" fillId="0" borderId="1" xfId="1" applyFont="1" applyBorder="1" applyAlignment="1">
      <alignment horizontal="left"/>
    </xf>
    <xf numFmtId="43" fontId="31" fillId="0" borderId="15" xfId="1" applyFont="1" applyBorder="1" applyAlignment="1">
      <alignment horizontal="left"/>
    </xf>
    <xf numFmtId="43" fontId="47" fillId="2" borderId="0" xfId="1" applyFont="1" applyFill="1" applyBorder="1" applyAlignment="1">
      <alignment horizontal="center"/>
    </xf>
    <xf numFmtId="168" fontId="28" fillId="0" borderId="0" xfId="0" applyNumberFormat="1" applyFont="1" applyAlignment="1">
      <alignment vertical="center"/>
    </xf>
    <xf numFmtId="43" fontId="9" fillId="0" borderId="0" xfId="0" applyNumberFormat="1" applyFont="1" applyAlignment="1">
      <alignment vertical="center" wrapText="1"/>
    </xf>
    <xf numFmtId="168" fontId="48" fillId="0" borderId="1" xfId="1" applyNumberFormat="1" applyFont="1" applyBorder="1" applyAlignment="1">
      <alignment vertical="center"/>
    </xf>
    <xf numFmtId="0" fontId="48" fillId="0" borderId="1" xfId="0" applyFont="1" applyBorder="1" applyAlignment="1">
      <alignment vertical="center"/>
    </xf>
    <xf numFmtId="43" fontId="38" fillId="0" borderId="0" xfId="0" applyNumberFormat="1" applyFont="1"/>
    <xf numFmtId="0" fontId="32" fillId="3" borderId="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vertical="center" wrapText="1"/>
    </xf>
    <xf numFmtId="0" fontId="34" fillId="3" borderId="1" xfId="0" applyFont="1" applyFill="1" applyBorder="1" applyAlignment="1">
      <alignment horizontal="left" vertical="center" wrapText="1"/>
    </xf>
    <xf numFmtId="0" fontId="29" fillId="0" borderId="2" xfId="0" applyFont="1" applyBorder="1" applyAlignment="1">
      <alignment horizontal="center"/>
    </xf>
    <xf numFmtId="0" fontId="27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left" vertical="center" wrapText="1"/>
    </xf>
    <xf numFmtId="0" fontId="36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left" vertical="center"/>
    </xf>
    <xf numFmtId="166" fontId="36" fillId="2" borderId="1" xfId="0" applyNumberFormat="1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49" fillId="12" borderId="1" xfId="0" applyFont="1" applyFill="1" applyBorder="1" applyAlignment="1">
      <alignment horizontal="left" vertical="center" wrapText="1"/>
    </xf>
    <xf numFmtId="0" fontId="49" fillId="12" borderId="1" xfId="0" applyFont="1" applyFill="1" applyBorder="1" applyAlignment="1">
      <alignment vertical="center" wrapText="1"/>
    </xf>
    <xf numFmtId="0" fontId="36" fillId="3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/>
    </xf>
    <xf numFmtId="0" fontId="49" fillId="12" borderId="1" xfId="0" applyFont="1" applyFill="1" applyBorder="1" applyAlignment="1">
      <alignment horizontal="center" vertical="center"/>
    </xf>
    <xf numFmtId="0" fontId="49" fillId="12" borderId="1" xfId="0" applyFont="1" applyFill="1" applyBorder="1" applyAlignment="1">
      <alignment vertical="center"/>
    </xf>
    <xf numFmtId="0" fontId="36" fillId="0" borderId="1" xfId="0" applyFont="1" applyBorder="1"/>
    <xf numFmtId="0" fontId="36" fillId="0" borderId="1" xfId="0" applyFont="1" applyBorder="1" applyAlignment="1">
      <alignment vertical="center" wrapText="1"/>
    </xf>
    <xf numFmtId="0" fontId="36" fillId="2" borderId="1" xfId="0" applyFont="1" applyFill="1" applyBorder="1" applyAlignment="1">
      <alignment horizontal="left" vertical="center"/>
    </xf>
    <xf numFmtId="0" fontId="49" fillId="2" borderId="1" xfId="0" applyFont="1" applyFill="1" applyBorder="1" applyAlignment="1">
      <alignment vertical="center"/>
    </xf>
    <xf numFmtId="14" fontId="0" fillId="0" borderId="1" xfId="0" applyNumberFormat="1" applyBorder="1"/>
    <xf numFmtId="43" fontId="52" fillId="2" borderId="0" xfId="1" applyFont="1" applyFill="1" applyBorder="1" applyAlignment="1">
      <alignment vertical="center"/>
    </xf>
    <xf numFmtId="43" fontId="43" fillId="2" borderId="0" xfId="0" applyNumberFormat="1" applyFont="1" applyFill="1" applyAlignment="1">
      <alignment vertical="center"/>
    </xf>
    <xf numFmtId="0" fontId="53" fillId="2" borderId="0" xfId="0" applyFont="1" applyFill="1" applyAlignment="1">
      <alignment horizontal="left" vertical="center" wrapText="1"/>
    </xf>
    <xf numFmtId="0" fontId="53" fillId="2" borderId="0" xfId="0" applyFont="1" applyFill="1" applyAlignment="1">
      <alignment horizontal="left" vertical="center"/>
    </xf>
    <xf numFmtId="168" fontId="43" fillId="2" borderId="0" xfId="0" applyNumberFormat="1" applyFont="1" applyFill="1" applyAlignment="1">
      <alignment vertical="center"/>
    </xf>
    <xf numFmtId="166" fontId="42" fillId="0" borderId="0" xfId="0" applyNumberFormat="1" applyFont="1" applyAlignment="1">
      <alignment horizontal="left"/>
    </xf>
    <xf numFmtId="0" fontId="36" fillId="0" borderId="1" xfId="0" applyFont="1" applyBorder="1" applyAlignment="1">
      <alignment vertical="center"/>
    </xf>
    <xf numFmtId="0" fontId="36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wrapText="1"/>
    </xf>
    <xf numFmtId="0" fontId="54" fillId="2" borderId="1" xfId="0" applyFont="1" applyFill="1" applyBorder="1" applyAlignment="1">
      <alignment horizontal="left" vertical="center" wrapText="1"/>
    </xf>
    <xf numFmtId="0" fontId="35" fillId="2" borderId="1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vertical="center"/>
    </xf>
    <xf numFmtId="166" fontId="56" fillId="2" borderId="0" xfId="0" applyNumberFormat="1" applyFont="1" applyFill="1" applyAlignment="1">
      <alignment vertical="center"/>
    </xf>
    <xf numFmtId="0" fontId="56" fillId="2" borderId="0" xfId="0" applyFont="1" applyFill="1" applyAlignment="1">
      <alignment vertical="center" wrapText="1"/>
    </xf>
    <xf numFmtId="0" fontId="56" fillId="2" borderId="0" xfId="0" applyFont="1" applyFill="1" applyAlignment="1">
      <alignment horizontal="left" vertical="center"/>
    </xf>
    <xf numFmtId="166" fontId="56" fillId="2" borderId="0" xfId="0" applyNumberFormat="1" applyFont="1" applyFill="1" applyAlignment="1">
      <alignment horizontal="center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vertical="center"/>
    </xf>
    <xf numFmtId="0" fontId="56" fillId="2" borderId="0" xfId="0" applyFont="1" applyFill="1" applyAlignment="1">
      <alignment horizontal="left" vertical="center" wrapText="1"/>
    </xf>
    <xf numFmtId="43" fontId="56" fillId="2" borderId="0" xfId="0" applyNumberFormat="1" applyFont="1" applyFill="1" applyAlignment="1">
      <alignment vertical="center"/>
    </xf>
    <xf numFmtId="0" fontId="30" fillId="2" borderId="0" xfId="0" applyFont="1" applyFill="1" applyAlignment="1">
      <alignment horizontal="left" vertical="center"/>
    </xf>
    <xf numFmtId="43" fontId="36" fillId="0" borderId="18" xfId="1" applyFont="1" applyBorder="1" applyAlignment="1">
      <alignment horizontal="center" vertical="center"/>
    </xf>
    <xf numFmtId="0" fontId="49" fillId="2" borderId="1" xfId="0" applyFont="1" applyFill="1" applyBorder="1" applyAlignment="1">
      <alignment vertical="center" wrapText="1"/>
    </xf>
    <xf numFmtId="0" fontId="54" fillId="2" borderId="4" xfId="0" applyFont="1" applyFill="1" applyBorder="1" applyAlignment="1">
      <alignment horizontal="left" vertical="center" wrapText="1"/>
    </xf>
    <xf numFmtId="0" fontId="35" fillId="2" borderId="4" xfId="0" applyFont="1" applyFill="1" applyBorder="1" applyAlignment="1">
      <alignment horizontal="left" vertical="center" wrapText="1"/>
    </xf>
    <xf numFmtId="0" fontId="54" fillId="2" borderId="19" xfId="0" applyFont="1" applyFill="1" applyBorder="1" applyAlignment="1">
      <alignment horizontal="left" vertical="center" wrapText="1"/>
    </xf>
    <xf numFmtId="0" fontId="35" fillId="2" borderId="19" xfId="0" applyFont="1" applyFill="1" applyBorder="1" applyAlignment="1">
      <alignment horizontal="left" vertical="center" wrapText="1"/>
    </xf>
    <xf numFmtId="0" fontId="54" fillId="2" borderId="3" xfId="0" applyFont="1" applyFill="1" applyBorder="1" applyAlignment="1">
      <alignment horizontal="left" vertical="center" wrapText="1"/>
    </xf>
    <xf numFmtId="0" fontId="35" fillId="2" borderId="3" xfId="0" applyFont="1" applyFill="1" applyBorder="1" applyAlignment="1">
      <alignment horizontal="left" vertical="center" wrapText="1"/>
    </xf>
    <xf numFmtId="170" fontId="36" fillId="3" borderId="1" xfId="0" applyNumberFormat="1" applyFont="1" applyFill="1" applyBorder="1" applyAlignment="1">
      <alignment horizontal="center" vertical="center" wrapText="1"/>
    </xf>
    <xf numFmtId="14" fontId="36" fillId="0" borderId="1" xfId="0" applyNumberFormat="1" applyFont="1" applyBorder="1"/>
    <xf numFmtId="0" fontId="36" fillId="0" borderId="1" xfId="0" quotePrefix="1" applyFont="1" applyBorder="1" applyAlignment="1">
      <alignment horizontal="center" vertical="center"/>
    </xf>
    <xf numFmtId="14" fontId="36" fillId="0" borderId="1" xfId="0" applyNumberFormat="1" applyFont="1" applyBorder="1" applyAlignment="1">
      <alignment horizontal="center"/>
    </xf>
    <xf numFmtId="0" fontId="36" fillId="4" borderId="1" xfId="0" applyFont="1" applyFill="1" applyBorder="1" applyAlignment="1">
      <alignment horizontal="center"/>
    </xf>
    <xf numFmtId="0" fontId="49" fillId="0" borderId="1" xfId="0" applyFont="1" applyBorder="1" applyAlignment="1">
      <alignment vertical="center" wrapText="1"/>
    </xf>
    <xf numFmtId="14" fontId="36" fillId="0" borderId="1" xfId="0" applyNumberFormat="1" applyFont="1" applyBorder="1" applyAlignment="1">
      <alignment vertical="center"/>
    </xf>
    <xf numFmtId="0" fontId="36" fillId="0" borderId="1" xfId="0" applyFont="1" applyBorder="1" applyAlignment="1">
      <alignment horizontal="left" vertical="center"/>
    </xf>
    <xf numFmtId="0" fontId="50" fillId="0" borderId="1" xfId="0" applyFont="1" applyBorder="1" applyAlignment="1">
      <alignment vertical="center"/>
    </xf>
    <xf numFmtId="0" fontId="36" fillId="0" borderId="1" xfId="0" applyFont="1" applyBorder="1" applyAlignment="1">
      <alignment horizontal="left"/>
    </xf>
    <xf numFmtId="0" fontId="51" fillId="0" borderId="1" xfId="0" applyFont="1" applyBorder="1"/>
    <xf numFmtId="14" fontId="36" fillId="2" borderId="1" xfId="0" applyNumberFormat="1" applyFont="1" applyFill="1" applyBorder="1" applyAlignment="1">
      <alignment vertical="center"/>
    </xf>
    <xf numFmtId="0" fontId="49" fillId="12" borderId="1" xfId="0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67" fontId="0" fillId="0" borderId="0" xfId="1" applyNumberFormat="1" applyFont="1" applyBorder="1" applyAlignment="1">
      <alignment vertical="center"/>
    </xf>
    <xf numFmtId="43" fontId="57" fillId="2" borderId="0" xfId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left" vertical="center" wrapText="1"/>
    </xf>
    <xf numFmtId="0" fontId="9" fillId="2" borderId="1" xfId="0" quotePrefix="1" applyFont="1" applyFill="1" applyBorder="1" applyAlignment="1">
      <alignment horizontal="left"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28" fillId="3" borderId="1" xfId="0" applyFont="1" applyFill="1" applyBorder="1"/>
    <xf numFmtId="14" fontId="28" fillId="3" borderId="1" xfId="0" applyNumberFormat="1" applyFont="1" applyFill="1" applyBorder="1"/>
    <xf numFmtId="0" fontId="9" fillId="3" borderId="1" xfId="0" applyFont="1" applyFill="1" applyBorder="1" applyAlignment="1">
      <alignment horizontal="left" vertical="center" wrapText="1"/>
    </xf>
    <xf numFmtId="0" fontId="28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left" vertical="center"/>
    </xf>
    <xf numFmtId="0" fontId="28" fillId="3" borderId="1" xfId="0" applyFont="1" applyFill="1" applyBorder="1" applyAlignment="1">
      <alignment horizontal="center"/>
    </xf>
    <xf numFmtId="0" fontId="28" fillId="0" borderId="1" xfId="0" applyFont="1" applyBorder="1"/>
    <xf numFmtId="14" fontId="28" fillId="0" borderId="1" xfId="0" applyNumberFormat="1" applyFont="1" applyBorder="1"/>
    <xf numFmtId="0" fontId="28" fillId="6" borderId="1" xfId="0" applyFont="1" applyFill="1" applyBorder="1" applyAlignment="1">
      <alignment horizontal="center"/>
    </xf>
    <xf numFmtId="0" fontId="28" fillId="9" borderId="1" xfId="0" applyFont="1" applyFill="1" applyBorder="1"/>
    <xf numFmtId="0" fontId="28" fillId="8" borderId="1" xfId="0" applyFont="1" applyFill="1" applyBorder="1"/>
    <xf numFmtId="166" fontId="9" fillId="2" borderId="1" xfId="0" applyNumberFormat="1" applyFont="1" applyFill="1" applyBorder="1" applyAlignment="1">
      <alignment horizontal="left" vertical="center"/>
    </xf>
    <xf numFmtId="0" fontId="28" fillId="0" borderId="1" xfId="0" applyFont="1" applyBorder="1" applyAlignment="1">
      <alignment wrapText="1"/>
    </xf>
    <xf numFmtId="0" fontId="28" fillId="0" borderId="1" xfId="0" applyFont="1" applyBorder="1" applyAlignment="1">
      <alignment horizontal="center"/>
    </xf>
    <xf numFmtId="166" fontId="28" fillId="2" borderId="1" xfId="0" applyNumberFormat="1" applyFont="1" applyFill="1" applyBorder="1" applyAlignment="1">
      <alignment horizontal="center" vertical="center" wrapText="1"/>
    </xf>
    <xf numFmtId="0" fontId="28" fillId="2" borderId="1" xfId="0" applyFont="1" applyFill="1" applyBorder="1"/>
    <xf numFmtId="14" fontId="28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center" vertical="center"/>
    </xf>
    <xf numFmtId="0" fontId="53" fillId="2" borderId="1" xfId="0" applyFont="1" applyFill="1" applyBorder="1"/>
    <xf numFmtId="0" fontId="28" fillId="0" borderId="1" xfId="0" applyFont="1" applyBorder="1" applyAlignment="1">
      <alignment horizontal="left"/>
    </xf>
    <xf numFmtId="0" fontId="28" fillId="0" borderId="1" xfId="0" applyFont="1" applyBorder="1" applyAlignment="1">
      <alignment vertical="center" wrapText="1"/>
    </xf>
    <xf numFmtId="0" fontId="28" fillId="2" borderId="1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vertical="center"/>
    </xf>
    <xf numFmtId="0" fontId="26" fillId="0" borderId="0" xfId="0" applyFont="1"/>
    <xf numFmtId="0" fontId="9" fillId="3" borderId="1" xfId="0" applyFont="1" applyFill="1" applyBorder="1" applyAlignment="1">
      <alignment horizontal="center" vertical="center" wrapText="1"/>
    </xf>
    <xf numFmtId="43" fontId="36" fillId="13" borderId="14" xfId="1" applyFont="1" applyFill="1" applyBorder="1" applyAlignment="1">
      <alignment horizontal="center"/>
    </xf>
    <xf numFmtId="0" fontId="32" fillId="0" borderId="0" xfId="0" applyFont="1"/>
    <xf numFmtId="0" fontId="9" fillId="2" borderId="0" xfId="0" applyFont="1" applyFill="1" applyAlignment="1">
      <alignment vertical="center"/>
    </xf>
    <xf numFmtId="0" fontId="35" fillId="2" borderId="0" xfId="0" applyFont="1" applyFill="1" applyAlignment="1">
      <alignment horizontal="left" vertical="center"/>
    </xf>
    <xf numFmtId="0" fontId="36" fillId="2" borderId="1" xfId="0" applyFont="1" applyFill="1" applyBorder="1" applyAlignment="1">
      <alignment horizontal="center" vertical="center"/>
    </xf>
    <xf numFmtId="43" fontId="36" fillId="2" borderId="1" xfId="1" applyFont="1" applyFill="1" applyBorder="1" applyAlignment="1">
      <alignment horizontal="center" vertical="center"/>
    </xf>
    <xf numFmtId="43" fontId="36" fillId="2" borderId="1" xfId="0" applyNumberFormat="1" applyFont="1" applyFill="1" applyBorder="1" applyAlignment="1">
      <alignment horizontal="center" vertical="center"/>
    </xf>
    <xf numFmtId="0" fontId="49" fillId="12" borderId="1" xfId="0" applyFont="1" applyFill="1" applyBorder="1" applyAlignment="1">
      <alignment horizontal="center" wrapText="1"/>
    </xf>
    <xf numFmtId="0" fontId="27" fillId="2" borderId="1" xfId="0" quotePrefix="1" applyFont="1" applyFill="1" applyBorder="1" applyAlignment="1">
      <alignment horizontal="center" vertical="center" wrapText="1"/>
    </xf>
    <xf numFmtId="43" fontId="36" fillId="0" borderId="1" xfId="1" applyFont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1" fontId="27" fillId="2" borderId="1" xfId="0" applyNumberFormat="1" applyFont="1" applyFill="1" applyBorder="1" applyAlignment="1">
      <alignment horizontal="center" vertical="center" wrapText="1"/>
    </xf>
    <xf numFmtId="0" fontId="49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 applyProtection="1">
      <alignment horizontal="center" vertical="center" wrapText="1"/>
      <protection locked="0"/>
    </xf>
    <xf numFmtId="0" fontId="27" fillId="7" borderId="1" xfId="0" applyFont="1" applyFill="1" applyBorder="1" applyAlignment="1">
      <alignment horizontal="center" vertical="center" wrapText="1"/>
    </xf>
    <xf numFmtId="0" fontId="27" fillId="2" borderId="1" xfId="0" quotePrefix="1" applyFont="1" applyFill="1" applyBorder="1" applyAlignment="1">
      <alignment horizontal="center" vertical="center"/>
    </xf>
    <xf numFmtId="0" fontId="36" fillId="2" borderId="1" xfId="0" quotePrefix="1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/>
    </xf>
    <xf numFmtId="0" fontId="36" fillId="2" borderId="1" xfId="0" quotePrefix="1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 wrapText="1"/>
    </xf>
    <xf numFmtId="0" fontId="27" fillId="2" borderId="1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 vertical="top"/>
    </xf>
    <xf numFmtId="0" fontId="59" fillId="2" borderId="1" xfId="0" applyFont="1" applyFill="1" applyBorder="1" applyAlignment="1">
      <alignment horizontal="center"/>
    </xf>
    <xf numFmtId="43" fontId="36" fillId="0" borderId="1" xfId="1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49" fillId="12" borderId="1" xfId="0" applyFont="1" applyFill="1" applyBorder="1" applyAlignment="1">
      <alignment horizontal="center" vertical="center" wrapText="1"/>
    </xf>
    <xf numFmtId="0" fontId="36" fillId="7" borderId="1" xfId="0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center"/>
    </xf>
    <xf numFmtId="0" fontId="49" fillId="7" borderId="1" xfId="0" applyFont="1" applyFill="1" applyBorder="1" applyAlignment="1">
      <alignment horizontal="center"/>
    </xf>
    <xf numFmtId="43" fontId="36" fillId="2" borderId="1" xfId="0" applyNumberFormat="1" applyFont="1" applyFill="1" applyBorder="1" applyAlignment="1">
      <alignment horizontal="center" vertical="top"/>
    </xf>
    <xf numFmtId="0" fontId="59" fillId="2" borderId="1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61" fillId="12" borderId="1" xfId="0" applyFont="1" applyFill="1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58" fillId="12" borderId="1" xfId="0" applyFont="1" applyFill="1" applyBorder="1" applyAlignment="1">
      <alignment horizontal="center" vertical="center"/>
    </xf>
    <xf numFmtId="0" fontId="58" fillId="7" borderId="1" xfId="0" applyFont="1" applyFill="1" applyBorder="1" applyAlignment="1">
      <alignment horizontal="center" vertical="center" wrapText="1"/>
    </xf>
    <xf numFmtId="0" fontId="58" fillId="12" borderId="1" xfId="0" applyFont="1" applyFill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 wrapText="1"/>
    </xf>
    <xf numFmtId="0" fontId="63" fillId="7" borderId="1" xfId="0" applyFont="1" applyFill="1" applyBorder="1" applyAlignment="1">
      <alignment horizontal="center" vertical="center" wrapText="1"/>
    </xf>
    <xf numFmtId="0" fontId="60" fillId="2" borderId="1" xfId="0" applyFont="1" applyFill="1" applyBorder="1" applyAlignment="1">
      <alignment horizontal="center" vertical="center"/>
    </xf>
    <xf numFmtId="43" fontId="28" fillId="0" borderId="0" xfId="1" applyFont="1" applyBorder="1" applyAlignment="1">
      <alignment horizontal="center"/>
    </xf>
    <xf numFmtId="43" fontId="28" fillId="0" borderId="2" xfId="1" applyFont="1" applyBorder="1" applyAlignment="1">
      <alignment horizontal="center"/>
    </xf>
    <xf numFmtId="43" fontId="28" fillId="0" borderId="0" xfId="1" applyFont="1" applyAlignment="1">
      <alignment horizontal="center"/>
    </xf>
    <xf numFmtId="0" fontId="30" fillId="2" borderId="0" xfId="0" applyFont="1" applyFill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61" fillId="0" borderId="1" xfId="0" applyFont="1" applyBorder="1" applyAlignment="1">
      <alignment vertical="center"/>
    </xf>
    <xf numFmtId="0" fontId="61" fillId="0" borderId="1" xfId="0" applyFont="1" applyBorder="1" applyAlignment="1">
      <alignment vertical="center" wrapText="1"/>
    </xf>
    <xf numFmtId="0" fontId="58" fillId="12" borderId="1" xfId="0" applyFont="1" applyFill="1" applyBorder="1" applyAlignment="1">
      <alignment vertical="center" wrapText="1"/>
    </xf>
    <xf numFmtId="0" fontId="64" fillId="12" borderId="1" xfId="0" applyFont="1" applyFill="1" applyBorder="1" applyAlignment="1">
      <alignment horizontal="center" vertical="center" wrapText="1"/>
    </xf>
    <xf numFmtId="0" fontId="64" fillId="12" borderId="1" xfId="0" applyFont="1" applyFill="1" applyBorder="1" applyAlignment="1">
      <alignment vertical="center" wrapText="1"/>
    </xf>
    <xf numFmtId="0" fontId="61" fillId="12" borderId="1" xfId="0" applyFont="1" applyFill="1" applyBorder="1" applyAlignment="1">
      <alignment vertical="center"/>
    </xf>
    <xf numFmtId="0" fontId="58" fillId="12" borderId="1" xfId="0" applyFont="1" applyFill="1" applyBorder="1" applyAlignment="1">
      <alignment vertical="center"/>
    </xf>
    <xf numFmtId="0" fontId="61" fillId="0" borderId="1" xfId="0" applyFont="1" applyBorder="1" applyAlignment="1">
      <alignment horizontal="center" vertical="center" wrapText="1"/>
    </xf>
    <xf numFmtId="0" fontId="62" fillId="12" borderId="1" xfId="0" applyFont="1" applyFill="1" applyBorder="1" applyAlignment="1">
      <alignment vertical="center" wrapText="1"/>
    </xf>
    <xf numFmtId="0" fontId="65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vertical="center"/>
    </xf>
    <xf numFmtId="0" fontId="65" fillId="0" borderId="1" xfId="0" applyFont="1" applyBorder="1" applyAlignment="1">
      <alignment vertical="center" wrapText="1"/>
    </xf>
    <xf numFmtId="0" fontId="66" fillId="12" borderId="1" xfId="0" applyFont="1" applyFill="1" applyBorder="1" applyAlignment="1">
      <alignment horizontal="center" vertical="center" wrapText="1"/>
    </xf>
    <xf numFmtId="0" fontId="66" fillId="12" borderId="1" xfId="0" applyFont="1" applyFill="1" applyBorder="1" applyAlignment="1">
      <alignment vertical="center" wrapText="1"/>
    </xf>
    <xf numFmtId="0" fontId="67" fillId="12" borderId="1" xfId="0" applyFont="1" applyFill="1" applyBorder="1" applyAlignment="1">
      <alignment horizontal="center" vertical="center"/>
    </xf>
    <xf numFmtId="0" fontId="67" fillId="12" borderId="1" xfId="0" applyFont="1" applyFill="1" applyBorder="1" applyAlignment="1">
      <alignment horizontal="center" vertical="center" wrapText="1"/>
    </xf>
    <xf numFmtId="0" fontId="67" fillId="12" borderId="1" xfId="0" applyFont="1" applyFill="1" applyBorder="1" applyAlignment="1">
      <alignment vertical="center" wrapText="1"/>
    </xf>
    <xf numFmtId="43" fontId="56" fillId="0" borderId="4" xfId="1" applyFont="1" applyBorder="1" applyAlignment="1">
      <alignment horizontal="center" vertical="center"/>
    </xf>
    <xf numFmtId="0" fontId="54" fillId="2" borderId="4" xfId="0" applyFont="1" applyFill="1" applyBorder="1" applyAlignment="1">
      <alignment horizontal="left" vertical="center"/>
    </xf>
    <xf numFmtId="0" fontId="31" fillId="3" borderId="1" xfId="0" applyFont="1" applyFill="1" applyBorder="1" applyAlignment="1">
      <alignment horizontal="left" vertical="center" wrapText="1"/>
    </xf>
    <xf numFmtId="0" fontId="31" fillId="3" borderId="1" xfId="0" applyFont="1" applyFill="1" applyBorder="1" applyAlignment="1">
      <alignment vertical="center" wrapText="1"/>
    </xf>
    <xf numFmtId="167" fontId="32" fillId="3" borderId="14" xfId="1" applyNumberFormat="1" applyFont="1" applyFill="1" applyBorder="1" applyAlignment="1">
      <alignment horizontal="center" vertical="center" wrapText="1"/>
    </xf>
    <xf numFmtId="167" fontId="36" fillId="2" borderId="14" xfId="1" applyNumberFormat="1" applyFont="1" applyFill="1" applyBorder="1" applyAlignment="1">
      <alignment vertical="center"/>
    </xf>
    <xf numFmtId="167" fontId="35" fillId="2" borderId="14" xfId="1" applyNumberFormat="1" applyFont="1" applyFill="1" applyBorder="1" applyAlignment="1">
      <alignment vertical="center"/>
    </xf>
    <xf numFmtId="2" fontId="68" fillId="2" borderId="1" xfId="0" applyNumberFormat="1" applyFont="1" applyFill="1" applyBorder="1" applyAlignment="1">
      <alignment vertical="center"/>
    </xf>
    <xf numFmtId="2" fontId="32" fillId="2" borderId="1" xfId="0" applyNumberFormat="1" applyFont="1" applyFill="1" applyBorder="1" applyAlignment="1">
      <alignment vertical="center"/>
    </xf>
    <xf numFmtId="2" fontId="32" fillId="0" borderId="1" xfId="0" applyNumberFormat="1" applyFont="1" applyBorder="1" applyAlignment="1">
      <alignment vertical="top"/>
    </xf>
    <xf numFmtId="2" fontId="32" fillId="7" borderId="1" xfId="0" applyNumberFormat="1" applyFont="1" applyFill="1" applyBorder="1" applyAlignment="1">
      <alignment vertical="top"/>
    </xf>
    <xf numFmtId="2" fontId="57" fillId="2" borderId="1" xfId="0" applyNumberFormat="1" applyFont="1" applyFill="1" applyBorder="1" applyAlignment="1">
      <alignment horizontal="center" vertical="center" wrapText="1"/>
    </xf>
    <xf numFmtId="43" fontId="0" fillId="0" borderId="0" xfId="0" applyNumberFormat="1" applyAlignment="1">
      <alignment horizontal="center"/>
    </xf>
    <xf numFmtId="43" fontId="36" fillId="0" borderId="1" xfId="1" applyFont="1" applyBorder="1" applyAlignment="1">
      <alignment vertical="center"/>
    </xf>
    <xf numFmtId="166" fontId="36" fillId="3" borderId="1" xfId="0" applyNumberFormat="1" applyFont="1" applyFill="1" applyBorder="1" applyAlignment="1">
      <alignment horizontal="center" vertical="center" wrapText="1"/>
    </xf>
    <xf numFmtId="166" fontId="27" fillId="2" borderId="1" xfId="0" applyNumberFormat="1" applyFont="1" applyFill="1" applyBorder="1" applyAlignment="1">
      <alignment horizontal="center" vertical="center"/>
    </xf>
    <xf numFmtId="166" fontId="27" fillId="2" borderId="1" xfId="0" applyNumberFormat="1" applyFont="1" applyFill="1" applyBorder="1" applyAlignment="1">
      <alignment horizontal="center" vertical="center" wrapText="1"/>
    </xf>
    <xf numFmtId="43" fontId="27" fillId="2" borderId="1" xfId="1" applyFont="1" applyFill="1" applyBorder="1" applyAlignment="1">
      <alignment horizontal="center" vertical="center"/>
    </xf>
    <xf numFmtId="0" fontId="59" fillId="2" borderId="1" xfId="0" applyFont="1" applyFill="1" applyBorder="1" applyAlignment="1">
      <alignment horizontal="center" wrapText="1"/>
    </xf>
    <xf numFmtId="0" fontId="36" fillId="2" borderId="1" xfId="0" applyFont="1" applyFill="1" applyBorder="1" applyAlignment="1">
      <alignment horizontal="center" wrapText="1"/>
    </xf>
    <xf numFmtId="43" fontId="27" fillId="7" borderId="1" xfId="1" applyFont="1" applyFill="1" applyBorder="1" applyAlignment="1">
      <alignment horizontal="center" vertical="center"/>
    </xf>
    <xf numFmtId="0" fontId="59" fillId="2" borderId="1" xfId="0" applyFont="1" applyFill="1" applyBorder="1" applyAlignment="1">
      <alignment horizontal="center" vertical="center" wrapText="1"/>
    </xf>
    <xf numFmtId="166" fontId="36" fillId="2" borderId="1" xfId="0" applyNumberFormat="1" applyFont="1" applyFill="1" applyBorder="1" applyAlignment="1">
      <alignment horizontal="center" vertical="center" wrapText="1"/>
    </xf>
    <xf numFmtId="166" fontId="69" fillId="2" borderId="1" xfId="0" applyNumberFormat="1" applyFont="1" applyFill="1" applyBorder="1" applyAlignment="1">
      <alignment horizontal="center" vertical="center"/>
    </xf>
    <xf numFmtId="0" fontId="69" fillId="2" borderId="1" xfId="0" applyFont="1" applyFill="1" applyBorder="1" applyAlignment="1">
      <alignment horizontal="center" vertical="center" wrapText="1"/>
    </xf>
    <xf numFmtId="166" fontId="69" fillId="2" borderId="1" xfId="0" applyNumberFormat="1" applyFont="1" applyFill="1" applyBorder="1" applyAlignment="1">
      <alignment horizontal="center" vertical="center" wrapText="1"/>
    </xf>
    <xf numFmtId="0" fontId="69" fillId="2" borderId="1" xfId="0" applyFont="1" applyFill="1" applyBorder="1" applyAlignment="1">
      <alignment horizontal="center" vertical="center"/>
    </xf>
    <xf numFmtId="0" fontId="69" fillId="2" borderId="1" xfId="0" applyFont="1" applyFill="1" applyBorder="1" applyAlignment="1">
      <alignment horizontal="center"/>
    </xf>
    <xf numFmtId="1" fontId="27" fillId="2" borderId="1" xfId="0" applyNumberFormat="1" applyFont="1" applyFill="1" applyBorder="1" applyAlignment="1">
      <alignment horizontal="center" vertical="center"/>
    </xf>
    <xf numFmtId="0" fontId="49" fillId="2" borderId="1" xfId="0" applyFont="1" applyFill="1" applyBorder="1" applyAlignment="1">
      <alignment horizontal="center" wrapText="1"/>
    </xf>
    <xf numFmtId="166" fontId="36" fillId="3" borderId="1" xfId="0" applyNumberFormat="1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/>
    </xf>
    <xf numFmtId="0" fontId="36" fillId="2" borderId="1" xfId="0" quotePrefix="1" applyFont="1" applyFill="1" applyBorder="1" applyAlignment="1">
      <alignment horizontal="center" vertical="center"/>
    </xf>
    <xf numFmtId="43" fontId="36" fillId="0" borderId="1" xfId="1" applyFont="1" applyBorder="1" applyAlignment="1">
      <alignment horizontal="center"/>
    </xf>
    <xf numFmtId="166" fontId="36" fillId="14" borderId="1" xfId="0" applyNumberFormat="1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 wrapText="1"/>
    </xf>
    <xf numFmtId="0" fontId="36" fillId="14" borderId="1" xfId="0" applyFont="1" applyFill="1" applyBorder="1" applyAlignment="1">
      <alignment horizontal="center" vertical="center"/>
    </xf>
    <xf numFmtId="166" fontId="36" fillId="14" borderId="1" xfId="0" applyNumberFormat="1" applyFont="1" applyFill="1" applyBorder="1" applyAlignment="1">
      <alignment horizontal="center" vertical="center" wrapText="1"/>
    </xf>
    <xf numFmtId="0" fontId="27" fillId="14" borderId="1" xfId="0" applyFont="1" applyFill="1" applyBorder="1" applyAlignment="1">
      <alignment horizontal="center" vertical="center" wrapText="1"/>
    </xf>
    <xf numFmtId="0" fontId="27" fillId="14" borderId="1" xfId="0" applyFont="1" applyFill="1" applyBorder="1" applyAlignment="1">
      <alignment horizontal="center" vertical="center"/>
    </xf>
    <xf numFmtId="1" fontId="36" fillId="2" borderId="1" xfId="0" applyNumberFormat="1" applyFont="1" applyFill="1" applyBorder="1" applyAlignment="1">
      <alignment horizontal="center" vertical="center"/>
    </xf>
    <xf numFmtId="0" fontId="49" fillId="12" borderId="1" xfId="0" quotePrefix="1" applyFont="1" applyFill="1" applyBorder="1" applyAlignment="1">
      <alignment horizontal="center" wrapText="1"/>
    </xf>
    <xf numFmtId="166" fontId="36" fillId="15" borderId="1" xfId="0" applyNumberFormat="1" applyFont="1" applyFill="1" applyBorder="1" applyAlignment="1">
      <alignment horizontal="center" vertical="center"/>
    </xf>
    <xf numFmtId="0" fontId="36" fillId="15" borderId="1" xfId="0" applyFont="1" applyFill="1" applyBorder="1" applyAlignment="1">
      <alignment horizontal="center" vertical="center" wrapText="1"/>
    </xf>
    <xf numFmtId="0" fontId="49" fillId="15" borderId="1" xfId="0" quotePrefix="1" applyFont="1" applyFill="1" applyBorder="1" applyAlignment="1">
      <alignment horizontal="center" wrapText="1"/>
    </xf>
    <xf numFmtId="166" fontId="36" fillId="15" borderId="1" xfId="0" applyNumberFormat="1" applyFont="1" applyFill="1" applyBorder="1" applyAlignment="1">
      <alignment horizontal="center" vertical="center" wrapText="1"/>
    </xf>
    <xf numFmtId="0" fontId="36" fillId="15" borderId="1" xfId="0" applyFont="1" applyFill="1" applyBorder="1" applyAlignment="1">
      <alignment horizontal="center" vertical="center"/>
    </xf>
    <xf numFmtId="0" fontId="27" fillId="15" borderId="1" xfId="0" applyFont="1" applyFill="1" applyBorder="1" applyAlignment="1">
      <alignment horizontal="center" vertical="center" wrapText="1"/>
    </xf>
    <xf numFmtId="0" fontId="27" fillId="15" borderId="1" xfId="0" quotePrefix="1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/>
    </xf>
    <xf numFmtId="0" fontId="36" fillId="16" borderId="1" xfId="0" applyFont="1" applyFill="1" applyBorder="1" applyAlignment="1">
      <alignment horizontal="center" vertical="center" wrapText="1"/>
    </xf>
    <xf numFmtId="15" fontId="49" fillId="12" borderId="1" xfId="0" applyNumberFormat="1" applyFont="1" applyFill="1" applyBorder="1" applyAlignment="1">
      <alignment horizontal="center" vertical="center"/>
    </xf>
    <xf numFmtId="15" fontId="49" fillId="12" borderId="1" xfId="0" applyNumberFormat="1" applyFont="1" applyFill="1" applyBorder="1" applyAlignment="1">
      <alignment horizontal="center" vertical="center" wrapText="1"/>
    </xf>
    <xf numFmtId="0" fontId="49" fillId="3" borderId="1" xfId="0" applyFont="1" applyFill="1" applyBorder="1" applyAlignment="1">
      <alignment horizontal="center" wrapText="1"/>
    </xf>
    <xf numFmtId="43" fontId="36" fillId="0" borderId="1" xfId="0" applyNumberFormat="1" applyFont="1" applyBorder="1" applyAlignment="1">
      <alignment horizontal="center"/>
    </xf>
    <xf numFmtId="166" fontId="36" fillId="0" borderId="1" xfId="0" applyNumberFormat="1" applyFont="1" applyBorder="1" applyAlignment="1">
      <alignment horizontal="center"/>
    </xf>
    <xf numFmtId="0" fontId="47" fillId="2" borderId="1" xfId="0" applyFont="1" applyFill="1" applyBorder="1" applyAlignment="1">
      <alignment horizontal="center"/>
    </xf>
    <xf numFmtId="43" fontId="27" fillId="0" borderId="1" xfId="1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166" fontId="36" fillId="2" borderId="1" xfId="0" applyNumberFormat="1" applyFont="1" applyFill="1" applyBorder="1" applyAlignment="1">
      <alignment vertical="center"/>
    </xf>
    <xf numFmtId="0" fontId="36" fillId="7" borderId="1" xfId="0" applyFont="1" applyFill="1" applyBorder="1" applyAlignment="1">
      <alignment horizontal="left" vertical="center"/>
    </xf>
    <xf numFmtId="15" fontId="49" fillId="0" borderId="1" xfId="0" applyNumberFormat="1" applyFont="1" applyBorder="1"/>
    <xf numFmtId="43" fontId="36" fillId="0" borderId="1" xfId="1" applyFont="1" applyBorder="1" applyAlignment="1">
      <alignment horizontal="left" vertical="center"/>
    </xf>
    <xf numFmtId="0" fontId="36" fillId="7" borderId="1" xfId="0" applyFont="1" applyFill="1" applyBorder="1" applyAlignment="1">
      <alignment vertical="center"/>
    </xf>
    <xf numFmtId="15" fontId="27" fillId="2" borderId="1" xfId="0" applyNumberFormat="1" applyFont="1" applyFill="1" applyBorder="1" applyAlignment="1">
      <alignment horizontal="left" vertical="center"/>
    </xf>
    <xf numFmtId="170" fontId="36" fillId="2" borderId="1" xfId="0" applyNumberFormat="1" applyFont="1" applyFill="1" applyBorder="1" applyAlignment="1">
      <alignment horizontal="left" vertical="center"/>
    </xf>
    <xf numFmtId="0" fontId="49" fillId="2" borderId="1" xfId="0" applyFont="1" applyFill="1" applyBorder="1" applyAlignment="1">
      <alignment horizontal="center" vertical="center"/>
    </xf>
    <xf numFmtId="15" fontId="27" fillId="2" borderId="1" xfId="0" applyNumberFormat="1" applyFont="1" applyFill="1" applyBorder="1" applyAlignment="1">
      <alignment horizontal="center" vertical="center"/>
    </xf>
    <xf numFmtId="170" fontId="36" fillId="2" borderId="1" xfId="0" applyNumberFormat="1" applyFont="1" applyFill="1" applyBorder="1" applyAlignment="1">
      <alignment horizontal="center" vertical="center"/>
    </xf>
    <xf numFmtId="165" fontId="27" fillId="2" borderId="1" xfId="0" applyNumberFormat="1" applyFont="1" applyFill="1" applyBorder="1" applyAlignment="1">
      <alignment horizontal="center" vertical="center"/>
    </xf>
    <xf numFmtId="43" fontId="36" fillId="2" borderId="1" xfId="1" applyFont="1" applyFill="1" applyBorder="1" applyAlignment="1">
      <alignment horizontal="center"/>
    </xf>
    <xf numFmtId="43" fontId="36" fillId="2" borderId="1" xfId="0" applyNumberFormat="1" applyFont="1" applyFill="1" applyBorder="1" applyAlignment="1">
      <alignment horizontal="center"/>
    </xf>
    <xf numFmtId="0" fontId="49" fillId="2" borderId="1" xfId="0" quotePrefix="1" applyFont="1" applyFill="1" applyBorder="1" applyAlignment="1">
      <alignment horizontal="center" wrapText="1"/>
    </xf>
    <xf numFmtId="0" fontId="49" fillId="2" borderId="1" xfId="0" applyFont="1" applyFill="1" applyBorder="1" applyAlignment="1">
      <alignment horizontal="center"/>
    </xf>
    <xf numFmtId="0" fontId="27" fillId="17" borderId="1" xfId="0" applyFont="1" applyFill="1" applyBorder="1" applyAlignment="1">
      <alignment horizontal="center" vertical="center"/>
    </xf>
    <xf numFmtId="0" fontId="50" fillId="2" borderId="1" xfId="0" applyFont="1" applyFill="1" applyBorder="1" applyAlignment="1">
      <alignment horizontal="center" vertical="center"/>
    </xf>
    <xf numFmtId="0" fontId="27" fillId="3" borderId="1" xfId="0" quotePrefix="1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27" fillId="3" borderId="1" xfId="0" quotePrefix="1" applyFont="1" applyFill="1" applyBorder="1" applyAlignment="1">
      <alignment horizontal="center" vertical="center" wrapText="1"/>
    </xf>
    <xf numFmtId="0" fontId="36" fillId="3" borderId="1" xfId="0" quotePrefix="1" applyFont="1" applyFill="1" applyBorder="1" applyAlignment="1">
      <alignment horizontal="center" vertical="center" wrapText="1"/>
    </xf>
    <xf numFmtId="166" fontId="27" fillId="3" borderId="1" xfId="0" applyNumberFormat="1" applyFont="1" applyFill="1" applyBorder="1" applyAlignment="1">
      <alignment horizontal="center" vertical="center"/>
    </xf>
    <xf numFmtId="0" fontId="36" fillId="3" borderId="1" xfId="0" quotePrefix="1" applyFont="1" applyFill="1" applyBorder="1" applyAlignment="1">
      <alignment horizontal="center" vertical="center"/>
    </xf>
    <xf numFmtId="0" fontId="49" fillId="3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27" fillId="7" borderId="1" xfId="0" quotePrefix="1" applyFont="1" applyFill="1" applyBorder="1" applyAlignment="1">
      <alignment horizontal="center" vertical="center"/>
    </xf>
    <xf numFmtId="0" fontId="36" fillId="7" borderId="1" xfId="0" quotePrefix="1" applyFont="1" applyFill="1" applyBorder="1" applyAlignment="1">
      <alignment horizontal="center" vertical="center"/>
    </xf>
    <xf numFmtId="0" fontId="36" fillId="17" borderId="1" xfId="0" applyFont="1" applyFill="1" applyBorder="1" applyAlignment="1">
      <alignment horizontal="center" vertical="center"/>
    </xf>
    <xf numFmtId="170" fontId="27" fillId="2" borderId="1" xfId="0" applyNumberFormat="1" applyFont="1" applyFill="1" applyBorder="1" applyAlignment="1">
      <alignment horizontal="center" vertical="center"/>
    </xf>
    <xf numFmtId="170" fontId="36" fillId="0" borderId="1" xfId="0" applyNumberFormat="1" applyFont="1" applyBorder="1" applyAlignment="1">
      <alignment horizontal="center" vertical="center"/>
    </xf>
    <xf numFmtId="170" fontId="36" fillId="0" borderId="1" xfId="0" applyNumberFormat="1" applyFont="1" applyBorder="1" applyAlignment="1">
      <alignment horizontal="center"/>
    </xf>
    <xf numFmtId="0" fontId="51" fillId="12" borderId="1" xfId="0" applyFont="1" applyFill="1" applyBorder="1" applyAlignment="1">
      <alignment horizontal="center" vertical="center"/>
    </xf>
    <xf numFmtId="0" fontId="70" fillId="2" borderId="1" xfId="0" applyFont="1" applyFill="1" applyBorder="1" applyAlignment="1">
      <alignment horizontal="center" vertical="center"/>
    </xf>
    <xf numFmtId="0" fontId="49" fillId="12" borderId="1" xfId="0" applyFont="1" applyFill="1" applyBorder="1" applyAlignment="1">
      <alignment horizontal="center"/>
    </xf>
    <xf numFmtId="165" fontId="36" fillId="0" borderId="1" xfId="0" applyNumberFormat="1" applyFont="1" applyBorder="1" applyAlignment="1">
      <alignment horizontal="center"/>
    </xf>
    <xf numFmtId="14" fontId="27" fillId="2" borderId="1" xfId="0" applyNumberFormat="1" applyFont="1" applyFill="1" applyBorder="1" applyAlignment="1">
      <alignment horizontal="center" vertical="center"/>
    </xf>
    <xf numFmtId="0" fontId="71" fillId="2" borderId="1" xfId="0" applyFont="1" applyFill="1" applyBorder="1" applyAlignment="1">
      <alignment horizontal="center" vertical="center" wrapText="1"/>
    </xf>
    <xf numFmtId="14" fontId="49" fillId="2" borderId="1" xfId="0" applyNumberFormat="1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 wrapText="1"/>
    </xf>
    <xf numFmtId="0" fontId="71" fillId="2" borderId="1" xfId="0" applyFont="1" applyFill="1" applyBorder="1" applyAlignment="1">
      <alignment horizontal="center" vertical="center"/>
    </xf>
    <xf numFmtId="0" fontId="59" fillId="7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59" fillId="0" borderId="1" xfId="0" applyFont="1" applyBorder="1" applyAlignment="1">
      <alignment horizontal="center"/>
    </xf>
    <xf numFmtId="0" fontId="49" fillId="7" borderId="1" xfId="0" applyFont="1" applyFill="1" applyBorder="1" applyAlignment="1">
      <alignment horizontal="center" vertical="center"/>
    </xf>
    <xf numFmtId="165" fontId="27" fillId="2" borderId="1" xfId="0" applyNumberFormat="1" applyFont="1" applyFill="1" applyBorder="1" applyAlignment="1">
      <alignment horizontal="center"/>
    </xf>
    <xf numFmtId="0" fontId="49" fillId="18" borderId="1" xfId="0" applyFont="1" applyFill="1" applyBorder="1" applyAlignment="1">
      <alignment horizontal="center" vertical="center" wrapText="1"/>
    </xf>
    <xf numFmtId="165" fontId="36" fillId="0" borderId="1" xfId="0" applyNumberFormat="1" applyFont="1" applyBorder="1" applyAlignment="1">
      <alignment horizontal="left"/>
    </xf>
    <xf numFmtId="0" fontId="36" fillId="0" borderId="1" xfId="0" applyFont="1" applyBorder="1" applyAlignment="1">
      <alignment wrapText="1"/>
    </xf>
    <xf numFmtId="0" fontId="27" fillId="19" borderId="1" xfId="0" applyFont="1" applyFill="1" applyBorder="1" applyAlignment="1">
      <alignment horizontal="center" vertical="center" wrapText="1"/>
    </xf>
    <xf numFmtId="0" fontId="36" fillId="19" borderId="1" xfId="0" quotePrefix="1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vertical="center"/>
    </xf>
    <xf numFmtId="0" fontId="27" fillId="2" borderId="1" xfId="0" applyFont="1" applyFill="1" applyBorder="1" applyAlignment="1">
      <alignment vertical="center" wrapText="1"/>
    </xf>
    <xf numFmtId="14" fontId="27" fillId="2" borderId="1" xfId="0" applyNumberFormat="1" applyFont="1" applyFill="1" applyBorder="1" applyAlignment="1">
      <alignment horizontal="left" vertical="center" wrapText="1"/>
    </xf>
    <xf numFmtId="0" fontId="33" fillId="3" borderId="1" xfId="0" applyFont="1" applyFill="1" applyBorder="1" applyAlignment="1">
      <alignment horizontal="center" vertical="center" wrapText="1"/>
    </xf>
    <xf numFmtId="166" fontId="33" fillId="3" borderId="1" xfId="0" applyNumberFormat="1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left" vertical="center" wrapText="1"/>
    </xf>
    <xf numFmtId="0" fontId="56" fillId="3" borderId="1" xfId="0" applyFont="1" applyFill="1" applyBorder="1" applyAlignment="1">
      <alignment horizontal="center" vertical="center" wrapText="1"/>
    </xf>
    <xf numFmtId="0" fontId="72" fillId="3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top"/>
    </xf>
    <xf numFmtId="0" fontId="59" fillId="0" borderId="1" xfId="0" applyFont="1" applyBorder="1" applyAlignment="1">
      <alignment horizontal="center" vertical="top"/>
    </xf>
    <xf numFmtId="0" fontId="73" fillId="3" borderId="1" xfId="0" applyFont="1" applyFill="1" applyBorder="1" applyAlignment="1">
      <alignment horizontal="center" wrapText="1"/>
    </xf>
    <xf numFmtId="0" fontId="0" fillId="0" borderId="18" xfId="0" applyBorder="1"/>
    <xf numFmtId="166" fontId="28" fillId="2" borderId="1" xfId="0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6" fillId="0" borderId="3" xfId="0" applyFont="1" applyBorder="1"/>
    <xf numFmtId="14" fontId="36" fillId="0" borderId="3" xfId="0" applyNumberFormat="1" applyFont="1" applyBorder="1"/>
    <xf numFmtId="0" fontId="36" fillId="0" borderId="3" xfId="0" applyFont="1" applyBorder="1" applyAlignment="1">
      <alignment wrapText="1"/>
    </xf>
    <xf numFmtId="0" fontId="54" fillId="2" borderId="3" xfId="0" applyFont="1" applyFill="1" applyBorder="1" applyAlignment="1">
      <alignment horizontal="left" vertical="center"/>
    </xf>
    <xf numFmtId="0" fontId="75" fillId="0" borderId="3" xfId="0" applyFont="1" applyBorder="1" applyAlignment="1">
      <alignment horizontal="center" vertical="center"/>
    </xf>
    <xf numFmtId="0" fontId="36" fillId="0" borderId="0" xfId="0" applyFont="1"/>
    <xf numFmtId="0" fontId="36" fillId="0" borderId="19" xfId="0" applyFont="1" applyBorder="1"/>
    <xf numFmtId="14" fontId="36" fillId="0" borderId="19" xfId="0" applyNumberFormat="1" applyFont="1" applyBorder="1"/>
    <xf numFmtId="0" fontId="36" fillId="0" borderId="19" xfId="0" applyFont="1" applyBorder="1" applyAlignment="1">
      <alignment wrapText="1"/>
    </xf>
    <xf numFmtId="0" fontId="75" fillId="0" borderId="19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36" fillId="0" borderId="4" xfId="0" applyFont="1" applyBorder="1"/>
    <xf numFmtId="14" fontId="36" fillId="0" borderId="4" xfId="0" applyNumberFormat="1" applyFont="1" applyBorder="1"/>
    <xf numFmtId="0" fontId="36" fillId="0" borderId="4" xfId="0" applyFont="1" applyBorder="1" applyAlignment="1">
      <alignment wrapText="1"/>
    </xf>
    <xf numFmtId="0" fontId="75" fillId="0" borderId="4" xfId="0" applyFont="1" applyBorder="1" applyAlignment="1">
      <alignment horizontal="center" vertical="center"/>
    </xf>
    <xf numFmtId="43" fontId="36" fillId="0" borderId="1" xfId="1" applyFont="1" applyBorder="1" applyAlignment="1"/>
    <xf numFmtId="0" fontId="74" fillId="2" borderId="1" xfId="0" applyFont="1" applyFill="1" applyBorder="1" applyAlignment="1">
      <alignment horizontal="left" vertical="center"/>
    </xf>
    <xf numFmtId="0" fontId="27" fillId="2" borderId="1" xfId="0" applyFont="1" applyFill="1" applyBorder="1"/>
    <xf numFmtId="43" fontId="36" fillId="2" borderId="1" xfId="1" applyFont="1" applyFill="1" applyBorder="1" applyAlignment="1"/>
    <xf numFmtId="43" fontId="27" fillId="2" borderId="1" xfId="1" applyFont="1" applyFill="1" applyBorder="1" applyAlignment="1">
      <alignment vertical="center"/>
    </xf>
    <xf numFmtId="43" fontId="49" fillId="2" borderId="1" xfId="1" applyFont="1" applyFill="1" applyBorder="1" applyAlignment="1">
      <alignment vertical="center"/>
    </xf>
    <xf numFmtId="4" fontId="36" fillId="0" borderId="1" xfId="0" applyNumberFormat="1" applyFont="1" applyBorder="1"/>
    <xf numFmtId="43" fontId="36" fillId="7" borderId="1" xfId="1" applyFont="1" applyFill="1" applyBorder="1" applyAlignment="1"/>
    <xf numFmtId="43" fontId="49" fillId="0" borderId="1" xfId="1" applyFont="1" applyBorder="1" applyAlignment="1">
      <alignment vertical="center"/>
    </xf>
    <xf numFmtId="0" fontId="36" fillId="2" borderId="1" xfId="0" applyFont="1" applyFill="1" applyBorder="1"/>
    <xf numFmtId="43" fontId="27" fillId="0" borderId="1" xfId="1" applyFont="1" applyBorder="1" applyAlignment="1"/>
    <xf numFmtId="0" fontId="49" fillId="0" borderId="1" xfId="0" applyFont="1" applyBorder="1"/>
    <xf numFmtId="43" fontId="27" fillId="2" borderId="1" xfId="1" applyFont="1" applyFill="1" applyBorder="1" applyAlignment="1"/>
    <xf numFmtId="0" fontId="27" fillId="0" borderId="1" xfId="0" applyFont="1" applyBorder="1"/>
    <xf numFmtId="3" fontId="49" fillId="0" borderId="1" xfId="0" applyNumberFormat="1" applyFont="1" applyBorder="1"/>
    <xf numFmtId="4" fontId="49" fillId="0" borderId="1" xfId="0" applyNumberFormat="1" applyFont="1" applyBorder="1"/>
    <xf numFmtId="0" fontId="49" fillId="0" borderId="1" xfId="0" applyFont="1" applyBorder="1" applyAlignment="1">
      <alignment vertical="center"/>
    </xf>
    <xf numFmtId="0" fontId="59" fillId="2" borderId="1" xfId="0" applyFont="1" applyFill="1" applyBorder="1"/>
    <xf numFmtId="168" fontId="36" fillId="0" borderId="1" xfId="4" applyNumberFormat="1" applyFont="1" applyFill="1" applyBorder="1" applyAlignment="1">
      <alignment vertical="center"/>
    </xf>
    <xf numFmtId="168" fontId="36" fillId="14" borderId="1" xfId="4" applyNumberFormat="1" applyFont="1" applyFill="1" applyBorder="1" applyAlignment="1"/>
    <xf numFmtId="168" fontId="36" fillId="0" borderId="1" xfId="4" applyNumberFormat="1" applyFont="1" applyFill="1" applyBorder="1" applyAlignment="1"/>
    <xf numFmtId="166" fontId="31" fillId="2" borderId="1" xfId="0" applyNumberFormat="1" applyFont="1" applyFill="1" applyBorder="1" applyAlignment="1">
      <alignment horizontal="center" vertical="center"/>
    </xf>
    <xf numFmtId="166" fontId="31" fillId="2" borderId="4" xfId="0" applyNumberFormat="1" applyFont="1" applyFill="1" applyBorder="1" applyAlignment="1">
      <alignment horizontal="center" vertical="center"/>
    </xf>
    <xf numFmtId="166" fontId="31" fillId="2" borderId="19" xfId="0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19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2" borderId="19" xfId="0" applyFont="1" applyFill="1" applyBorder="1" applyAlignment="1">
      <alignment horizontal="center" vertical="center"/>
    </xf>
    <xf numFmtId="166" fontId="31" fillId="2" borderId="1" xfId="0" applyNumberFormat="1" applyFont="1" applyFill="1" applyBorder="1" applyAlignment="1">
      <alignment horizontal="center" vertical="center" wrapText="1"/>
    </xf>
    <xf numFmtId="166" fontId="31" fillId="2" borderId="4" xfId="0" applyNumberFormat="1" applyFont="1" applyFill="1" applyBorder="1" applyAlignment="1">
      <alignment horizontal="center" vertical="center" wrapText="1"/>
    </xf>
    <xf numFmtId="166" fontId="31" fillId="2" borderId="19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4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9" xfId="0" applyFont="1" applyFill="1" applyBorder="1" applyAlignment="1">
      <alignment horizontal="left" vertical="center" wrapText="1"/>
    </xf>
    <xf numFmtId="0" fontId="31" fillId="2" borderId="19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vertical="center"/>
    </xf>
    <xf numFmtId="0" fontId="30" fillId="2" borderId="1" xfId="0" applyFont="1" applyFill="1" applyBorder="1" applyAlignment="1">
      <alignment horizontal="center" vertical="center" wrapText="1"/>
    </xf>
    <xf numFmtId="0" fontId="28" fillId="2" borderId="1" xfId="0" quotePrefix="1" applyFont="1" applyFill="1" applyBorder="1" applyAlignment="1">
      <alignment horizontal="center" vertical="center" wrapText="1"/>
    </xf>
    <xf numFmtId="0" fontId="31" fillId="2" borderId="1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1" xfId="0" quotePrefix="1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quotePrefix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31" fillId="2" borderId="19" xfId="0" applyFont="1" applyFill="1" applyBorder="1" applyAlignment="1">
      <alignment vertical="center"/>
    </xf>
    <xf numFmtId="0" fontId="30" fillId="2" borderId="19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 wrapText="1"/>
    </xf>
    <xf numFmtId="0" fontId="28" fillId="2" borderId="4" xfId="0" quotePrefix="1" applyFont="1" applyFill="1" applyBorder="1" applyAlignment="1">
      <alignment horizontal="center" vertical="center" wrapText="1"/>
    </xf>
    <xf numFmtId="0" fontId="28" fillId="2" borderId="19" xfId="0" quotePrefix="1" applyFont="1" applyFill="1" applyBorder="1" applyAlignment="1">
      <alignment horizontal="center" vertical="center" wrapText="1"/>
    </xf>
    <xf numFmtId="0" fontId="31" fillId="2" borderId="20" xfId="0" applyFont="1" applyFill="1" applyBorder="1" applyAlignment="1">
      <alignment horizontal="center" vertical="center"/>
    </xf>
    <xf numFmtId="0" fontId="73" fillId="12" borderId="1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/>
    </xf>
    <xf numFmtId="0" fontId="28" fillId="2" borderId="19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wrapText="1"/>
    </xf>
    <xf numFmtId="0" fontId="27" fillId="2" borderId="14" xfId="0" applyFont="1" applyFill="1" applyBorder="1" applyAlignment="1">
      <alignment horizontal="center" vertical="center"/>
    </xf>
    <xf numFmtId="0" fontId="49" fillId="2" borderId="14" xfId="0" applyFont="1" applyFill="1" applyBorder="1" applyAlignment="1">
      <alignment horizontal="center" wrapText="1"/>
    </xf>
    <xf numFmtId="0" fontId="36" fillId="2" borderId="14" xfId="0" applyFont="1" applyFill="1" applyBorder="1" applyAlignment="1">
      <alignment horizontal="center" vertical="center"/>
    </xf>
    <xf numFmtId="0" fontId="49" fillId="3" borderId="14" xfId="0" applyFont="1" applyFill="1" applyBorder="1" applyAlignment="1">
      <alignment horizontal="center" wrapText="1"/>
    </xf>
    <xf numFmtId="0" fontId="36" fillId="3" borderId="14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49" fillId="12" borderId="14" xfId="0" applyFont="1" applyFill="1" applyBorder="1" applyAlignment="1">
      <alignment horizontal="center" vertical="center" wrapText="1"/>
    </xf>
    <xf numFmtId="0" fontId="49" fillId="12" borderId="14" xfId="0" applyFont="1" applyFill="1" applyBorder="1" applyAlignment="1">
      <alignment horizontal="center" wrapText="1"/>
    </xf>
    <xf numFmtId="0" fontId="27" fillId="2" borderId="14" xfId="0" applyFont="1" applyFill="1" applyBorder="1" applyAlignment="1">
      <alignment horizontal="center"/>
    </xf>
    <xf numFmtId="0" fontId="69" fillId="2" borderId="14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/>
    </xf>
    <xf numFmtId="0" fontId="49" fillId="3" borderId="14" xfId="0" applyFont="1" applyFill="1" applyBorder="1" applyAlignment="1">
      <alignment horizontal="center" vertical="center" wrapText="1"/>
    </xf>
    <xf numFmtId="0" fontId="69" fillId="2" borderId="14" xfId="0" applyFont="1" applyFill="1" applyBorder="1" applyAlignment="1">
      <alignment horizontal="center"/>
    </xf>
    <xf numFmtId="0" fontId="36" fillId="0" borderId="14" xfId="0" applyFont="1" applyBorder="1" applyAlignment="1">
      <alignment horizontal="center"/>
    </xf>
    <xf numFmtId="0" fontId="49" fillId="12" borderId="14" xfId="0" applyFont="1" applyFill="1" applyBorder="1" applyAlignment="1">
      <alignment horizontal="center"/>
    </xf>
    <xf numFmtId="0" fontId="27" fillId="14" borderId="14" xfId="0" applyFont="1" applyFill="1" applyBorder="1" applyAlignment="1">
      <alignment horizontal="center" vertical="center"/>
    </xf>
    <xf numFmtId="0" fontId="27" fillId="15" borderId="14" xfId="0" applyFont="1" applyFill="1" applyBorder="1" applyAlignment="1">
      <alignment horizontal="center" vertical="center"/>
    </xf>
    <xf numFmtId="0" fontId="27" fillId="2" borderId="14" xfId="0" applyFont="1" applyFill="1" applyBorder="1" applyAlignment="1">
      <alignment horizontal="center" vertical="center" wrapText="1"/>
    </xf>
    <xf numFmtId="0" fontId="49" fillId="12" borderId="14" xfId="0" applyFont="1" applyFill="1" applyBorder="1" applyAlignment="1">
      <alignment horizontal="center" vertical="center"/>
    </xf>
    <xf numFmtId="0" fontId="28" fillId="2" borderId="14" xfId="0" applyFont="1" applyFill="1" applyBorder="1" applyAlignment="1">
      <alignment horizontal="center" vertical="center"/>
    </xf>
    <xf numFmtId="0" fontId="73" fillId="12" borderId="14" xfId="0" applyFont="1" applyFill="1" applyBorder="1" applyAlignment="1">
      <alignment horizontal="center" wrapText="1"/>
    </xf>
    <xf numFmtId="0" fontId="9" fillId="2" borderId="14" xfId="0" applyFont="1" applyFill="1" applyBorder="1" applyAlignment="1">
      <alignment horizontal="center" vertical="center" wrapText="1"/>
    </xf>
    <xf numFmtId="0" fontId="31" fillId="2" borderId="21" xfId="0" applyFont="1" applyFill="1" applyBorder="1" applyAlignment="1">
      <alignment horizontal="center" vertical="center"/>
    </xf>
    <xf numFmtId="0" fontId="28" fillId="2" borderId="22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36" fillId="2" borderId="18" xfId="0" applyFont="1" applyFill="1" applyBorder="1" applyAlignment="1">
      <alignment horizontal="center"/>
    </xf>
    <xf numFmtId="0" fontId="36" fillId="2" borderId="18" xfId="0" applyFont="1" applyFill="1" applyBorder="1" applyAlignment="1">
      <alignment horizontal="center" vertical="center"/>
    </xf>
    <xf numFmtId="0" fontId="49" fillId="2" borderId="18" xfId="0" applyFont="1" applyFill="1" applyBorder="1" applyAlignment="1">
      <alignment horizontal="center"/>
    </xf>
    <xf numFmtId="0" fontId="27" fillId="3" borderId="18" xfId="0" applyFont="1" applyFill="1" applyBorder="1" applyAlignment="1">
      <alignment horizontal="center" vertical="center"/>
    </xf>
    <xf numFmtId="0" fontId="49" fillId="12" borderId="18" xfId="0" applyFont="1" applyFill="1" applyBorder="1" applyAlignment="1">
      <alignment horizontal="center" vertical="center"/>
    </xf>
    <xf numFmtId="0" fontId="49" fillId="12" borderId="18" xfId="0" applyFont="1" applyFill="1" applyBorder="1" applyAlignment="1">
      <alignment horizontal="center"/>
    </xf>
    <xf numFmtId="0" fontId="49" fillId="2" borderId="18" xfId="0" applyFont="1" applyFill="1" applyBorder="1" applyAlignment="1">
      <alignment horizontal="center" vertical="center"/>
    </xf>
    <xf numFmtId="0" fontId="49" fillId="12" borderId="18" xfId="0" applyFont="1" applyFill="1" applyBorder="1" applyAlignment="1">
      <alignment horizontal="center" wrapText="1"/>
    </xf>
    <xf numFmtId="0" fontId="49" fillId="2" borderId="18" xfId="0" applyFont="1" applyFill="1" applyBorder="1" applyAlignment="1">
      <alignment horizontal="center" wrapText="1"/>
    </xf>
    <xf numFmtId="0" fontId="36" fillId="0" borderId="18" xfId="0" applyFont="1" applyBorder="1" applyAlignment="1">
      <alignment horizontal="center"/>
    </xf>
    <xf numFmtId="0" fontId="49" fillId="0" borderId="18" xfId="0" applyFont="1" applyBorder="1" applyAlignment="1">
      <alignment horizontal="center"/>
    </xf>
    <xf numFmtId="0" fontId="27" fillId="2" borderId="18" xfId="0" applyFont="1" applyFill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166" fontId="36" fillId="2" borderId="18" xfId="0" applyNumberFormat="1" applyFont="1" applyFill="1" applyBorder="1" applyAlignment="1">
      <alignment horizontal="center" vertical="center"/>
    </xf>
    <xf numFmtId="170" fontId="9" fillId="2" borderId="1" xfId="0" applyNumberFormat="1" applyFont="1" applyFill="1" applyBorder="1" applyAlignment="1">
      <alignment horizontal="center" vertical="center"/>
    </xf>
    <xf numFmtId="166" fontId="9" fillId="2" borderId="1" xfId="0" applyNumberFormat="1" applyFont="1" applyFill="1" applyBorder="1" applyAlignment="1">
      <alignment horizontal="center" vertical="center"/>
    </xf>
    <xf numFmtId="170" fontId="28" fillId="2" borderId="1" xfId="0" applyNumberFormat="1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center" vertical="center"/>
    </xf>
    <xf numFmtId="0" fontId="74" fillId="2" borderId="1" xfId="0" applyFont="1" applyFill="1" applyBorder="1" applyAlignment="1">
      <alignment horizontal="center" vertical="center"/>
    </xf>
    <xf numFmtId="43" fontId="28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43" fontId="28" fillId="0" borderId="1" xfId="1" applyFont="1" applyBorder="1" applyAlignment="1">
      <alignment vertical="center"/>
    </xf>
    <xf numFmtId="43" fontId="0" fillId="0" borderId="1" xfId="1" applyFont="1" applyBorder="1" applyAlignment="1">
      <alignment vertical="center"/>
    </xf>
    <xf numFmtId="0" fontId="3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58" fillId="0" borderId="0" xfId="0" applyFont="1" applyAlignment="1">
      <alignment horizontal="center"/>
    </xf>
    <xf numFmtId="0" fontId="22" fillId="0" borderId="1" xfId="0" applyFont="1" applyBorder="1" applyAlignment="1">
      <alignment horizontal="center"/>
    </xf>
    <xf numFmtId="4" fontId="73" fillId="0" borderId="0" xfId="0" applyNumberFormat="1" applyFont="1" applyAlignment="1">
      <alignment horizontal="center"/>
    </xf>
    <xf numFmtId="0" fontId="58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170" fontId="35" fillId="2" borderId="1" xfId="0" applyNumberFormat="1" applyFont="1" applyFill="1" applyBorder="1" applyAlignment="1">
      <alignment horizontal="center" vertical="center"/>
    </xf>
    <xf numFmtId="43" fontId="28" fillId="0" borderId="1" xfId="1" applyFont="1" applyBorder="1" applyAlignment="1">
      <alignment horizontal="center" vertical="center"/>
    </xf>
    <xf numFmtId="165" fontId="0" fillId="0" borderId="1" xfId="0" applyNumberFormat="1" applyBorder="1" applyAlignment="1">
      <alignment horizontal="left"/>
    </xf>
    <xf numFmtId="0" fontId="73" fillId="12" borderId="1" xfId="0" applyFont="1" applyFill="1" applyBorder="1" applyAlignment="1">
      <alignment horizontal="center" wrapText="1"/>
    </xf>
    <xf numFmtId="0" fontId="31" fillId="2" borderId="18" xfId="0" applyFont="1" applyFill="1" applyBorder="1" applyAlignment="1">
      <alignment horizontal="center" vertical="center"/>
    </xf>
    <xf numFmtId="0" fontId="31" fillId="2" borderId="14" xfId="0" applyFont="1" applyFill="1" applyBorder="1" applyAlignment="1">
      <alignment vertical="center"/>
    </xf>
    <xf numFmtId="166" fontId="31" fillId="2" borderId="18" xfId="0" applyNumberFormat="1" applyFont="1" applyFill="1" applyBorder="1" applyAlignment="1">
      <alignment horizontal="center" vertical="center" wrapText="1"/>
    </xf>
    <xf numFmtId="0" fontId="31" fillId="2" borderId="0" xfId="0" applyFont="1" applyFill="1" applyAlignment="1">
      <alignment vertical="center"/>
    </xf>
    <xf numFmtId="0" fontId="28" fillId="7" borderId="1" xfId="0" applyFont="1" applyFill="1" applyBorder="1" applyAlignment="1">
      <alignment horizontal="center" vertical="center" wrapText="1"/>
    </xf>
    <xf numFmtId="0" fontId="31" fillId="2" borderId="1" xfId="0" quotePrefix="1" applyFont="1" applyFill="1" applyBorder="1" applyAlignment="1">
      <alignment horizontal="center" vertical="center"/>
    </xf>
    <xf numFmtId="0" fontId="31" fillId="2" borderId="18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/>
    </xf>
    <xf numFmtId="0" fontId="31" fillId="2" borderId="18" xfId="0" applyFont="1" applyFill="1" applyBorder="1" applyAlignment="1">
      <alignment vertical="center"/>
    </xf>
    <xf numFmtId="0" fontId="31" fillId="2" borderId="3" xfId="0" applyFont="1" applyFill="1" applyBorder="1" applyAlignment="1">
      <alignment horizontal="center" vertical="center" wrapText="1"/>
    </xf>
    <xf numFmtId="166" fontId="31" fillId="2" borderId="3" xfId="0" applyNumberFormat="1" applyFont="1" applyFill="1" applyBorder="1" applyAlignment="1">
      <alignment horizontal="center" vertical="center"/>
    </xf>
    <xf numFmtId="0" fontId="38" fillId="0" borderId="1" xfId="0" applyFont="1" applyBorder="1"/>
    <xf numFmtId="0" fontId="73" fillId="18" borderId="1" xfId="0" applyFont="1" applyFill="1" applyBorder="1" applyAlignment="1">
      <alignment horizontal="center" vertical="center" wrapText="1"/>
    </xf>
    <xf numFmtId="0" fontId="73" fillId="1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8" fillId="2" borderId="19" xfId="0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0" fillId="2" borderId="1" xfId="0" applyFont="1" applyFill="1" applyBorder="1" applyAlignment="1">
      <alignment horizontal="left" vertical="center"/>
    </xf>
    <xf numFmtId="0" fontId="30" fillId="2" borderId="1" xfId="0" applyFont="1" applyFill="1" applyBorder="1" applyAlignment="1">
      <alignment horizontal="center" vertical="center"/>
    </xf>
    <xf numFmtId="0" fontId="58" fillId="2" borderId="1" xfId="0" applyFont="1" applyFill="1" applyBorder="1" applyAlignment="1">
      <alignment horizontal="center"/>
    </xf>
    <xf numFmtId="0" fontId="30" fillId="2" borderId="1" xfId="0" applyFont="1" applyFill="1" applyBorder="1" applyAlignment="1">
      <alignment horizontal="center"/>
    </xf>
    <xf numFmtId="0" fontId="54" fillId="2" borderId="19" xfId="0" applyFont="1" applyFill="1" applyBorder="1" applyAlignment="1">
      <alignment horizontal="center" vertical="center"/>
    </xf>
    <xf numFmtId="0" fontId="36" fillId="2" borderId="0" xfId="0" applyFont="1" applyFill="1" applyAlignment="1">
      <alignment vertical="center"/>
    </xf>
    <xf numFmtId="43" fontId="35" fillId="0" borderId="0" xfId="1" applyFont="1" applyBorder="1" applyAlignment="1">
      <alignment vertical="center"/>
    </xf>
    <xf numFmtId="167" fontId="0" fillId="0" borderId="14" xfId="1" applyNumberFormat="1" applyFont="1" applyBorder="1" applyAlignment="1">
      <alignment vertical="center"/>
    </xf>
    <xf numFmtId="167" fontId="36" fillId="2" borderId="0" xfId="1" applyNumberFormat="1" applyFont="1" applyFill="1" applyBorder="1" applyAlignment="1">
      <alignment vertical="center"/>
    </xf>
    <xf numFmtId="167" fontId="35" fillId="2" borderId="0" xfId="1" applyNumberFormat="1" applyFont="1" applyFill="1" applyBorder="1" applyAlignment="1">
      <alignment vertical="center"/>
    </xf>
    <xf numFmtId="166" fontId="42" fillId="0" borderId="0" xfId="0" applyNumberFormat="1" applyFont="1" applyAlignment="1">
      <alignment horizontal="left"/>
    </xf>
    <xf numFmtId="0" fontId="45" fillId="0" borderId="6" xfId="0" applyFont="1" applyBorder="1" applyAlignment="1">
      <alignment horizontal="left"/>
    </xf>
    <xf numFmtId="0" fontId="45" fillId="0" borderId="7" xfId="0" applyFont="1" applyBorder="1" applyAlignment="1">
      <alignment horizontal="left"/>
    </xf>
    <xf numFmtId="0" fontId="45" fillId="0" borderId="8" xfId="0" applyFont="1" applyBorder="1" applyAlignment="1">
      <alignment horizontal="left"/>
    </xf>
    <xf numFmtId="0" fontId="46" fillId="0" borderId="9" xfId="0" applyFont="1" applyBorder="1" applyAlignment="1">
      <alignment horizontal="left"/>
    </xf>
    <xf numFmtId="0" fontId="46" fillId="0" borderId="10" xfId="0" applyFont="1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7" xfId="0" applyBorder="1" applyAlignment="1">
      <alignment horizontal="left"/>
    </xf>
  </cellXfs>
  <cellStyles count="5">
    <cellStyle name="Comma" xfId="1" builtinId="3"/>
    <cellStyle name="Comma 2" xfId="4" xr:uid="{15E561CC-4C91-4DB4-85FB-0F9E2EF38BC6}"/>
    <cellStyle name="Normal" xfId="0" builtinId="0"/>
    <cellStyle name="Normal 11" xfId="2" xr:uid="{00000000-0005-0000-0000-000002000000}"/>
    <cellStyle name="Normal 2" xfId="3" xr:uid="{00000000-0005-0000-0000-000003000000}"/>
  </cellStyles>
  <dxfs count="16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FFFF00"/>
          <bgColor rgb="FFFFFF00"/>
        </patternFill>
      </fill>
    </dxf>
    <dxf>
      <fill>
        <patternFill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ingh, Lakhan (GBS P2P IN SC 1 2)" id="{1F175B89-68E4-4FEA-BBE6-91CCBACDD198}" userId="S::lakhan.singh@siemens.com::a0342ec5-161f-44bf-a3dd-c3e7dd757b1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426" dT="2023-03-14T07:28:04.16" personId="{1F175B89-68E4-4FEA-BBE6-91CCBACDD198}" id="{4A7EF2C2-AA35-4693-AD3C-7641252946B2}">
    <text>DC Qty ===16 Nos</text>
  </threadedComment>
  <threadedComment ref="M1429" dT="2023-03-14T07:37:11.33" personId="{1F175B89-68E4-4FEA-BBE6-91CCBACDD198}" id="{DD4AF93F-F4D1-42D3-B3E0-99EF3C6564F6}">
    <text>DC Qty===164 Nos</text>
  </threadedComment>
  <threadedComment ref="M1533" dT="2023-06-30T03:52:58.67" personId="{1F175B89-68E4-4FEA-BBE6-91CCBACDD198}" id="{6F6E7B47-B7D6-43F3-A0A8-A5A5D9665FB6}">
    <text>Invoice Qty===200 Nos.</text>
  </threadedComment>
  <threadedComment ref="M1547" dT="2023-07-06T09:11:37.29" personId="{1F175B89-68E4-4FEA-BBE6-91CCBACDD198}" id="{6CDEAA37-4621-4F1D-9D94-3417BCCA692C}">
    <text>Invoice Qty===399 &amp; Phy Qty 398/</text>
  </threadedComment>
  <threadedComment ref="M1559" dT="2023-07-17T05:21:19.42" personId="{1F175B89-68E4-4FEA-BBE6-91CCBACDD198}" id="{B05B7B3D-0CA2-4D1C-9C17-D8E31C173F25}">
    <text>Invoice Qty== 3560- Actual Qty== 3540</text>
  </threadedComment>
  <threadedComment ref="M1559" dT="2023-08-02T10:15:30.64" personId="{1F175B89-68E4-4FEA-BBE6-91CCBACDD198}" id="{15404249-BC8B-4155-A6EB-D87BBC1347E6}" parentId="{B05B7B3D-0CA2-4D1C-9C17-D8E31C173F25}">
    <text>Short Qty Received</text>
  </threadedComment>
  <threadedComment ref="M1560" dT="2023-07-17T05:26:44.09" personId="{1F175B89-68E4-4FEA-BBE6-91CCBACDD198}" id="{7C1C7830-B4EB-4658-BC00-42B4B8AEC8AC}">
    <text>Invoice Qty ===( 1760+2960)==4720</text>
  </threadedComment>
  <threadedComment ref="M1560" dT="2023-08-02T10:16:07.44" personId="{1F175B89-68E4-4FEA-BBE6-91CCBACDD198}" id="{92E3E006-AE13-4B75-A38E-D7C8B940875F}" parentId="{7C1C7830-B4EB-4658-BC00-42B4B8AEC8AC}">
    <text>Short Qty received</text>
  </threadedComment>
  <threadedComment ref="M1562" dT="2023-07-17T05:38:42.58" personId="{1F175B89-68E4-4FEA-BBE6-91CCBACDD198}" id="{7B8EE784-7F96-4A6F-9052-12922789401E}">
    <text>Invoice Qty =1408+2432-50</text>
  </threadedComment>
  <threadedComment ref="M1562" dT="2023-08-02T10:16:39.25" personId="{1F175B89-68E4-4FEA-BBE6-91CCBACDD198}" id="{36F6F039-4A46-476F-8A4D-0599374411CD}" parentId="{7B8EE784-7F96-4A6F-9052-12922789401E}">
    <text>Short Qty received</text>
  </threadedComment>
  <threadedComment ref="M1564" dT="2023-07-17T05:42:59.92" personId="{1F175B89-68E4-4FEA-BBE6-91CCBACDD198}" id="{402B2B43-9BF2-45C8-89C9-D177A5AAD1D0}">
    <text xml:space="preserve">Invoice Qty== 1584+2664
</text>
  </threadedComment>
  <threadedComment ref="M1564" dT="2023-08-02T10:17:13.25" personId="{1F175B89-68E4-4FEA-BBE6-91CCBACDD198}" id="{50B9725E-F946-42BB-9966-EBD2D24DCFB2}" parentId="{402B2B43-9BF2-45C8-89C9-D177A5AAD1D0}">
    <text>Short Qty received</text>
  </threadedComment>
  <threadedComment ref="M1616" dT="2023-08-16T10:25:11.42" personId="{1F175B89-68E4-4FEA-BBE6-91CCBACDD198}" id="{198E2510-CB26-4ECA-BDC6-0E6885C6BF04}">
    <text xml:space="preserve">Invoice Qty 40 Nos
</text>
  </threadedComment>
  <threadedComment ref="M1616" dT="2023-08-21T03:21:55.26" personId="{1F175B89-68E4-4FEA-BBE6-91CCBACDD198}" id="{70F6AA15-34BE-49E3-86E6-E153CFBC6668}" parentId="{198E2510-CB26-4ECA-BDC6-0E6885C6BF04}">
    <text>2Nos Direct supplied to TKD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40"/>
  <sheetViews>
    <sheetView showGridLines="0" workbookViewId="0">
      <pane xSplit="3" ySplit="2" topLeftCell="I1259" activePane="bottomRight" state="frozen"/>
      <selection pane="topRight" activeCell="C1" sqref="C1"/>
      <selection pane="bottomLeft" activeCell="A3" sqref="A3"/>
      <selection pane="bottomRight" activeCell="K1272" sqref="K1272"/>
    </sheetView>
  </sheetViews>
  <sheetFormatPr defaultColWidth="8.77734375" defaultRowHeight="14.4"/>
  <cols>
    <col min="1" max="1" width="8.77734375" style="140"/>
    <col min="2" max="2" width="8.77734375" style="30"/>
    <col min="3" max="3" width="12.21875" style="30" customWidth="1"/>
    <col min="4" max="4" width="22.5546875" style="141" customWidth="1"/>
    <col min="5" max="5" width="18.44140625" style="142" customWidth="1"/>
    <col min="6" max="6" width="19" style="142" customWidth="1"/>
    <col min="7" max="7" width="27.44140625" style="143" bestFit="1" customWidth="1"/>
    <col min="8" max="8" width="16.77734375" style="30" customWidth="1"/>
    <col min="9" max="9" width="13.77734375" style="30" customWidth="1"/>
    <col min="10" max="10" width="16" style="6" customWidth="1"/>
    <col min="11" max="11" width="18.77734375" style="144" bestFit="1" customWidth="1"/>
    <col min="12" max="12" width="48.21875" style="144" customWidth="1"/>
    <col min="13" max="13" width="9.77734375" style="30" bestFit="1" customWidth="1"/>
    <col min="14" max="15" width="8.5546875" style="145" customWidth="1"/>
    <col min="16" max="16" width="11.21875" style="145" customWidth="1"/>
    <col min="17" max="17" width="11.21875" style="30" customWidth="1"/>
    <col min="18" max="18" width="20.44140625" style="146" bestFit="1" customWidth="1"/>
    <col min="19" max="19" width="15.5546875" style="144" bestFit="1" customWidth="1"/>
    <col min="20" max="20" width="20.44140625" style="30" customWidth="1"/>
    <col min="21" max="21" width="11.21875" style="30" customWidth="1"/>
    <col min="22" max="22" width="12.5546875" style="30" bestFit="1" customWidth="1"/>
    <col min="23" max="23" width="28.77734375" style="30" customWidth="1"/>
    <col min="24" max="24" width="20.5546875" style="30" bestFit="1" customWidth="1"/>
    <col min="25" max="25" width="18.77734375" style="30" customWidth="1"/>
    <col min="26" max="26" width="11.77734375" style="30" customWidth="1"/>
    <col min="27" max="27" width="23.21875" style="30" customWidth="1"/>
    <col min="28" max="28" width="21.21875" style="30" bestFit="1" customWidth="1"/>
    <col min="29" max="29" width="14.77734375" style="30" customWidth="1"/>
    <col min="30" max="30" width="15" style="30" bestFit="1" customWidth="1"/>
    <col min="31" max="31" width="43.21875" style="30" bestFit="1" customWidth="1"/>
    <col min="32" max="16384" width="8.77734375" style="30"/>
  </cols>
  <sheetData>
    <row r="1" spans="1:31" s="12" customFormat="1" ht="31.2">
      <c r="A1" s="1"/>
      <c r="B1" s="2" t="s">
        <v>0</v>
      </c>
      <c r="C1" s="2"/>
      <c r="D1" s="3"/>
      <c r="E1" s="4"/>
      <c r="F1" s="4"/>
      <c r="G1" s="5"/>
      <c r="H1" s="5"/>
      <c r="I1" s="5"/>
      <c r="J1" s="6"/>
      <c r="K1" s="7"/>
      <c r="L1" s="7"/>
      <c r="M1" s="8"/>
      <c r="N1" s="9">
        <f>SUBTOTAL(9,N3:N1048576)</f>
        <v>173694</v>
      </c>
      <c r="O1" s="9">
        <f>SUBTOTAL(9,O3:O1048576)</f>
        <v>13208</v>
      </c>
      <c r="P1" s="9">
        <f>SUBTOTAL(9,P3:P1048576)</f>
        <v>24149</v>
      </c>
      <c r="Q1" s="9">
        <f>+N1-P1</f>
        <v>149545</v>
      </c>
      <c r="R1" s="10"/>
      <c r="S1" s="11"/>
    </row>
    <row r="2" spans="1:31" s="16" customFormat="1" ht="43.2">
      <c r="A2" s="13" t="s">
        <v>1</v>
      </c>
      <c r="B2" s="13" t="s">
        <v>2</v>
      </c>
      <c r="C2" s="13" t="s">
        <v>3</v>
      </c>
      <c r="D2" s="13" t="s">
        <v>4</v>
      </c>
      <c r="E2" s="14" t="s">
        <v>5</v>
      </c>
      <c r="F2" s="14" t="s">
        <v>6</v>
      </c>
      <c r="G2" s="13" t="s">
        <v>7</v>
      </c>
      <c r="H2" s="13" t="s">
        <v>8</v>
      </c>
      <c r="I2" s="13" t="s">
        <v>9</v>
      </c>
      <c r="J2" s="15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4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3" t="s">
        <v>24</v>
      </c>
      <c r="Y2" s="13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</row>
    <row r="3" spans="1:31" ht="28.8">
      <c r="A3" s="17"/>
      <c r="B3" s="18">
        <v>1</v>
      </c>
      <c r="C3" s="19">
        <v>44637</v>
      </c>
      <c r="D3" s="20" t="s">
        <v>32</v>
      </c>
      <c r="E3" s="21" t="s">
        <v>33</v>
      </c>
      <c r="F3" s="22">
        <v>44634</v>
      </c>
      <c r="G3" s="20"/>
      <c r="H3" s="18" t="s">
        <v>34</v>
      </c>
      <c r="I3" s="23"/>
      <c r="J3" s="24">
        <v>109687772</v>
      </c>
      <c r="K3" s="25">
        <v>109687772</v>
      </c>
      <c r="L3" s="25" t="s">
        <v>35</v>
      </c>
      <c r="M3" s="26" t="s">
        <v>36</v>
      </c>
      <c r="N3" s="27">
        <v>20</v>
      </c>
      <c r="O3" s="28"/>
      <c r="P3" s="27"/>
      <c r="Q3" s="18">
        <f t="shared" ref="Q3:Q23" si="0">+N3-P3</f>
        <v>20</v>
      </c>
      <c r="R3" s="29" t="s">
        <v>37</v>
      </c>
      <c r="S3" s="25" t="s">
        <v>38</v>
      </c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</row>
    <row r="4" spans="1:31" ht="28.8">
      <c r="A4" s="17"/>
      <c r="B4" s="18">
        <v>2</v>
      </c>
      <c r="C4" s="19">
        <v>44637</v>
      </c>
      <c r="D4" s="20" t="s">
        <v>32</v>
      </c>
      <c r="E4" s="21" t="s">
        <v>39</v>
      </c>
      <c r="F4" s="22">
        <v>44634</v>
      </c>
      <c r="G4" s="31"/>
      <c r="H4" s="18" t="s">
        <v>34</v>
      </c>
      <c r="I4" s="23"/>
      <c r="J4" s="24"/>
      <c r="K4" s="32" t="s">
        <v>40</v>
      </c>
      <c r="L4" s="32" t="s">
        <v>41</v>
      </c>
      <c r="M4" s="33" t="s">
        <v>36</v>
      </c>
      <c r="N4" s="34">
        <v>8</v>
      </c>
      <c r="O4" s="28"/>
      <c r="P4" s="27"/>
      <c r="Q4" s="18">
        <f t="shared" si="0"/>
        <v>8</v>
      </c>
      <c r="R4" s="29" t="s">
        <v>37</v>
      </c>
      <c r="S4" s="29" t="s">
        <v>42</v>
      </c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</row>
    <row r="5" spans="1:31" ht="36">
      <c r="A5" s="17"/>
      <c r="B5" s="18">
        <v>3</v>
      </c>
      <c r="C5" s="19">
        <v>44643</v>
      </c>
      <c r="D5" s="20" t="s">
        <v>43</v>
      </c>
      <c r="E5" s="21" t="s">
        <v>44</v>
      </c>
      <c r="F5" s="22" t="s">
        <v>45</v>
      </c>
      <c r="G5" s="20" t="s">
        <v>46</v>
      </c>
      <c r="H5" s="18" t="s">
        <v>47</v>
      </c>
      <c r="I5" s="23">
        <v>4509462642</v>
      </c>
      <c r="J5" s="24">
        <v>102316360</v>
      </c>
      <c r="K5" s="25" t="s">
        <v>48</v>
      </c>
      <c r="L5" s="35" t="s">
        <v>49</v>
      </c>
      <c r="M5" s="26" t="s">
        <v>36</v>
      </c>
      <c r="N5" s="27">
        <v>24</v>
      </c>
      <c r="O5" s="28"/>
      <c r="P5" s="36"/>
      <c r="Q5" s="18">
        <f t="shared" si="0"/>
        <v>24</v>
      </c>
      <c r="R5" s="29" t="s">
        <v>50</v>
      </c>
      <c r="S5" s="29" t="s">
        <v>51</v>
      </c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</row>
    <row r="6" spans="1:31" ht="36">
      <c r="A6" s="17"/>
      <c r="B6" s="18">
        <v>4</v>
      </c>
      <c r="C6" s="19">
        <v>44643</v>
      </c>
      <c r="D6" s="20" t="s">
        <v>43</v>
      </c>
      <c r="E6" s="21" t="s">
        <v>44</v>
      </c>
      <c r="F6" s="22" t="s">
        <v>45</v>
      </c>
      <c r="G6" s="20" t="s">
        <v>46</v>
      </c>
      <c r="H6" s="18" t="s">
        <v>47</v>
      </c>
      <c r="I6" s="23">
        <v>4509462642</v>
      </c>
      <c r="J6" s="24" t="s">
        <v>52</v>
      </c>
      <c r="K6" s="25" t="s">
        <v>53</v>
      </c>
      <c r="L6" s="35" t="s">
        <v>54</v>
      </c>
      <c r="M6" s="26" t="s">
        <v>36</v>
      </c>
      <c r="N6" s="27">
        <v>24</v>
      </c>
      <c r="O6" s="28"/>
      <c r="P6" s="27"/>
      <c r="Q6" s="18">
        <f t="shared" si="0"/>
        <v>24</v>
      </c>
      <c r="R6" s="25" t="s">
        <v>55</v>
      </c>
      <c r="S6" s="29" t="s">
        <v>56</v>
      </c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 ht="28.8">
      <c r="A7" s="17" t="s">
        <v>57</v>
      </c>
      <c r="B7" s="18">
        <v>5</v>
      </c>
      <c r="C7" s="19">
        <v>44643</v>
      </c>
      <c r="D7" s="20" t="s">
        <v>58</v>
      </c>
      <c r="E7" s="21" t="s">
        <v>59</v>
      </c>
      <c r="F7" s="22" t="s">
        <v>60</v>
      </c>
      <c r="G7" s="20" t="s">
        <v>61</v>
      </c>
      <c r="H7" s="18" t="s">
        <v>62</v>
      </c>
      <c r="I7" s="23">
        <v>4509978514</v>
      </c>
      <c r="J7" s="24">
        <v>112136075</v>
      </c>
      <c r="K7" s="25" t="s">
        <v>63</v>
      </c>
      <c r="L7" s="25" t="s">
        <v>64</v>
      </c>
      <c r="M7" s="26" t="s">
        <v>36</v>
      </c>
      <c r="N7" s="27">
        <v>54</v>
      </c>
      <c r="O7" s="27"/>
      <c r="P7" s="27">
        <v>10</v>
      </c>
      <c r="Q7" s="18">
        <f t="shared" si="0"/>
        <v>44</v>
      </c>
      <c r="R7" s="29" t="s">
        <v>65</v>
      </c>
      <c r="S7" s="29" t="s">
        <v>66</v>
      </c>
      <c r="T7" s="18" t="s">
        <v>67</v>
      </c>
      <c r="U7" s="37">
        <v>44707</v>
      </c>
      <c r="V7" s="37">
        <v>44707</v>
      </c>
      <c r="W7" s="18" t="s">
        <v>68</v>
      </c>
      <c r="X7" s="18" t="s">
        <v>69</v>
      </c>
      <c r="Y7" s="18" t="s">
        <v>70</v>
      </c>
      <c r="Z7" s="38">
        <v>218110400</v>
      </c>
      <c r="AA7" s="18" t="s">
        <v>71</v>
      </c>
      <c r="AB7" s="18" t="s">
        <v>57</v>
      </c>
      <c r="AC7" s="39" t="s">
        <v>72</v>
      </c>
      <c r="AD7" s="18" t="s">
        <v>73</v>
      </c>
      <c r="AE7" s="18"/>
    </row>
    <row r="8" spans="1:31" ht="28.8">
      <c r="A8" s="17" t="s">
        <v>57</v>
      </c>
      <c r="B8" s="18">
        <v>5</v>
      </c>
      <c r="C8" s="19"/>
      <c r="D8" s="20" t="s">
        <v>58</v>
      </c>
      <c r="E8" s="21"/>
      <c r="F8" s="22"/>
      <c r="G8" s="20"/>
      <c r="H8" s="18"/>
      <c r="I8" s="23"/>
      <c r="J8" s="24">
        <v>112136075</v>
      </c>
      <c r="K8" s="25" t="s">
        <v>63</v>
      </c>
      <c r="L8" s="25" t="s">
        <v>64</v>
      </c>
      <c r="M8" s="26" t="s">
        <v>36</v>
      </c>
      <c r="N8" s="27"/>
      <c r="O8" s="27"/>
      <c r="P8" s="27">
        <v>6</v>
      </c>
      <c r="Q8" s="18">
        <f>+Q7-P8</f>
        <v>38</v>
      </c>
      <c r="R8" s="29" t="s">
        <v>65</v>
      </c>
      <c r="S8" s="29" t="s">
        <v>66</v>
      </c>
      <c r="T8" s="18" t="s">
        <v>74</v>
      </c>
      <c r="U8" s="37">
        <v>44711</v>
      </c>
      <c r="V8" s="37">
        <v>44711</v>
      </c>
      <c r="W8" s="18" t="s">
        <v>75</v>
      </c>
      <c r="X8" s="18" t="s">
        <v>76</v>
      </c>
      <c r="Y8" s="18" t="s">
        <v>70</v>
      </c>
      <c r="Z8" s="38" t="s">
        <v>77</v>
      </c>
      <c r="AA8" s="18" t="s">
        <v>78</v>
      </c>
      <c r="AB8" s="18" t="s">
        <v>57</v>
      </c>
      <c r="AC8" s="39"/>
      <c r="AD8" s="18"/>
      <c r="AE8" s="23" t="s">
        <v>79</v>
      </c>
    </row>
    <row r="9" spans="1:31" ht="28.8">
      <c r="A9" s="17" t="s">
        <v>57</v>
      </c>
      <c r="B9" s="18">
        <v>5</v>
      </c>
      <c r="C9" s="19"/>
      <c r="D9" s="20" t="s">
        <v>58</v>
      </c>
      <c r="E9" s="21"/>
      <c r="F9" s="22"/>
      <c r="G9" s="20"/>
      <c r="H9" s="18"/>
      <c r="I9" s="23"/>
      <c r="J9" s="24">
        <v>112136075</v>
      </c>
      <c r="K9" s="25" t="s">
        <v>63</v>
      </c>
      <c r="L9" s="25" t="s">
        <v>64</v>
      </c>
      <c r="M9" s="26" t="s">
        <v>36</v>
      </c>
      <c r="N9" s="27"/>
      <c r="O9" s="27"/>
      <c r="P9" s="27">
        <v>4</v>
      </c>
      <c r="Q9" s="18">
        <f>+Q8-P9</f>
        <v>34</v>
      </c>
      <c r="R9" s="29" t="s">
        <v>65</v>
      </c>
      <c r="S9" s="29" t="s">
        <v>66</v>
      </c>
      <c r="T9" s="18" t="s">
        <v>80</v>
      </c>
      <c r="U9" s="37">
        <v>44712</v>
      </c>
      <c r="V9" s="37">
        <v>44712</v>
      </c>
      <c r="W9" s="18" t="s">
        <v>81</v>
      </c>
      <c r="X9" s="18" t="s">
        <v>82</v>
      </c>
      <c r="Y9" s="18" t="s">
        <v>70</v>
      </c>
      <c r="Z9" s="38">
        <v>215973860</v>
      </c>
      <c r="AA9" s="18" t="s">
        <v>71</v>
      </c>
      <c r="AB9" s="18" t="s">
        <v>57</v>
      </c>
      <c r="AC9" s="39" t="s">
        <v>83</v>
      </c>
      <c r="AD9" s="18" t="s">
        <v>73</v>
      </c>
      <c r="AE9" s="18"/>
    </row>
    <row r="10" spans="1:31" ht="28.8">
      <c r="A10" s="17" t="s">
        <v>57</v>
      </c>
      <c r="B10" s="18">
        <v>5</v>
      </c>
      <c r="C10" s="19"/>
      <c r="D10" s="20" t="s">
        <v>58</v>
      </c>
      <c r="E10" s="21"/>
      <c r="F10" s="22"/>
      <c r="G10" s="20"/>
      <c r="H10" s="18"/>
      <c r="I10" s="23"/>
      <c r="J10" s="24">
        <v>112136075</v>
      </c>
      <c r="K10" s="25" t="s">
        <v>63</v>
      </c>
      <c r="L10" s="25" t="s">
        <v>64</v>
      </c>
      <c r="M10" s="26" t="s">
        <v>36</v>
      </c>
      <c r="N10" s="27"/>
      <c r="O10" s="27"/>
      <c r="P10" s="27">
        <v>6</v>
      </c>
      <c r="Q10" s="18">
        <f>+Q9-P10</f>
        <v>28</v>
      </c>
      <c r="R10" s="29" t="s">
        <v>65</v>
      </c>
      <c r="S10" s="29" t="s">
        <v>66</v>
      </c>
      <c r="T10" s="18" t="s">
        <v>84</v>
      </c>
      <c r="U10" s="37">
        <v>44714</v>
      </c>
      <c r="V10" s="37">
        <v>44714</v>
      </c>
      <c r="W10" s="18" t="s">
        <v>81</v>
      </c>
      <c r="X10" s="18" t="s">
        <v>82</v>
      </c>
      <c r="Y10" s="18" t="s">
        <v>70</v>
      </c>
      <c r="Z10" s="38">
        <v>216001993</v>
      </c>
      <c r="AA10" s="18" t="s">
        <v>85</v>
      </c>
      <c r="AB10" s="18" t="s">
        <v>57</v>
      </c>
      <c r="AC10" s="39" t="s">
        <v>83</v>
      </c>
      <c r="AD10" s="18" t="s">
        <v>73</v>
      </c>
      <c r="AE10" s="18"/>
    </row>
    <row r="11" spans="1:31" ht="28.8">
      <c r="A11" s="17" t="s">
        <v>57</v>
      </c>
      <c r="B11" s="18">
        <v>5</v>
      </c>
      <c r="C11" s="19"/>
      <c r="D11" s="20" t="s">
        <v>58</v>
      </c>
      <c r="E11" s="21"/>
      <c r="F11" s="22"/>
      <c r="G11" s="20"/>
      <c r="H11" s="18"/>
      <c r="I11" s="23"/>
      <c r="J11" s="24">
        <v>112136075</v>
      </c>
      <c r="K11" s="25" t="s">
        <v>63</v>
      </c>
      <c r="L11" s="25" t="s">
        <v>64</v>
      </c>
      <c r="M11" s="26" t="s">
        <v>36</v>
      </c>
      <c r="N11" s="27"/>
      <c r="O11" s="27"/>
      <c r="P11" s="27">
        <v>4</v>
      </c>
      <c r="Q11" s="18">
        <f>+Q10-P11</f>
        <v>24</v>
      </c>
      <c r="R11" s="29" t="s">
        <v>65</v>
      </c>
      <c r="S11" s="29" t="s">
        <v>66</v>
      </c>
      <c r="T11" s="18" t="s">
        <v>86</v>
      </c>
      <c r="U11" s="37">
        <v>44714</v>
      </c>
      <c r="V11" s="37">
        <v>44714</v>
      </c>
      <c r="W11" s="18" t="s">
        <v>87</v>
      </c>
      <c r="X11" s="18" t="s">
        <v>88</v>
      </c>
      <c r="Y11" s="18" t="s">
        <v>70</v>
      </c>
      <c r="Z11" s="38">
        <v>216001992</v>
      </c>
      <c r="AA11" s="18" t="s">
        <v>85</v>
      </c>
      <c r="AB11" s="18" t="s">
        <v>57</v>
      </c>
      <c r="AC11" s="39" t="s">
        <v>89</v>
      </c>
      <c r="AD11" s="18" t="s">
        <v>73</v>
      </c>
      <c r="AE11" s="18"/>
    </row>
    <row r="12" spans="1:31" ht="28.8">
      <c r="A12" s="17" t="s">
        <v>57</v>
      </c>
      <c r="B12" s="18">
        <v>5</v>
      </c>
      <c r="C12" s="19"/>
      <c r="D12" s="20" t="s">
        <v>58</v>
      </c>
      <c r="E12" s="21"/>
      <c r="F12" s="22"/>
      <c r="G12" s="20"/>
      <c r="H12" s="18"/>
      <c r="I12" s="23"/>
      <c r="J12" s="24">
        <v>112136075</v>
      </c>
      <c r="K12" s="25" t="s">
        <v>63</v>
      </c>
      <c r="L12" s="25" t="s">
        <v>64</v>
      </c>
      <c r="M12" s="26" t="s">
        <v>36</v>
      </c>
      <c r="N12" s="27"/>
      <c r="O12" s="27"/>
      <c r="P12" s="27">
        <v>4</v>
      </c>
      <c r="Q12" s="18">
        <f>+Q11-P12</f>
        <v>20</v>
      </c>
      <c r="R12" s="29" t="s">
        <v>65</v>
      </c>
      <c r="S12" s="29" t="s">
        <v>66</v>
      </c>
      <c r="T12" s="18" t="s">
        <v>90</v>
      </c>
      <c r="U12" s="37">
        <v>44734</v>
      </c>
      <c r="V12" s="37">
        <v>44734</v>
      </c>
      <c r="W12" s="40" t="s">
        <v>91</v>
      </c>
      <c r="X12" s="40" t="s">
        <v>92</v>
      </c>
      <c r="Y12" s="40" t="s">
        <v>93</v>
      </c>
      <c r="Z12" s="40">
        <v>215973560</v>
      </c>
      <c r="AA12" s="40" t="s">
        <v>85</v>
      </c>
      <c r="AB12" s="18" t="s">
        <v>57</v>
      </c>
      <c r="AC12" s="39" t="s">
        <v>72</v>
      </c>
      <c r="AD12" s="18" t="s">
        <v>73</v>
      </c>
      <c r="AE12" s="18"/>
    </row>
    <row r="13" spans="1:31" ht="36">
      <c r="A13" s="17"/>
      <c r="B13" s="18">
        <v>6</v>
      </c>
      <c r="C13" s="19">
        <v>44643</v>
      </c>
      <c r="D13" s="20" t="s">
        <v>94</v>
      </c>
      <c r="E13" s="21" t="s">
        <v>95</v>
      </c>
      <c r="F13" s="22" t="s">
        <v>96</v>
      </c>
      <c r="G13" s="20" t="s">
        <v>97</v>
      </c>
      <c r="H13" s="18" t="s">
        <v>98</v>
      </c>
      <c r="I13" s="23">
        <v>4509411596</v>
      </c>
      <c r="J13" s="24">
        <v>109710324</v>
      </c>
      <c r="K13" s="25" t="s">
        <v>99</v>
      </c>
      <c r="L13" s="41" t="s">
        <v>100</v>
      </c>
      <c r="M13" s="26" t="s">
        <v>36</v>
      </c>
      <c r="N13" s="27">
        <v>36</v>
      </c>
      <c r="O13" s="28"/>
      <c r="P13" s="27"/>
      <c r="Q13" s="18">
        <f t="shared" si="0"/>
        <v>36</v>
      </c>
      <c r="R13" s="29" t="s">
        <v>101</v>
      </c>
      <c r="S13" s="29" t="s">
        <v>102</v>
      </c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</row>
    <row r="14" spans="1:31" ht="45">
      <c r="A14" s="17"/>
      <c r="B14" s="18">
        <v>7</v>
      </c>
      <c r="C14" s="19">
        <v>44643</v>
      </c>
      <c r="D14" s="20" t="s">
        <v>103</v>
      </c>
      <c r="E14" s="21" t="s">
        <v>104</v>
      </c>
      <c r="F14" s="22" t="s">
        <v>105</v>
      </c>
      <c r="G14" s="20" t="s">
        <v>106</v>
      </c>
      <c r="H14" s="18" t="s">
        <v>107</v>
      </c>
      <c r="I14" s="23">
        <v>4200899863</v>
      </c>
      <c r="J14" s="24">
        <v>109443666</v>
      </c>
      <c r="K14" s="25" t="s">
        <v>108</v>
      </c>
      <c r="L14" s="42" t="s">
        <v>109</v>
      </c>
      <c r="M14" s="26" t="s">
        <v>36</v>
      </c>
      <c r="N14" s="27">
        <v>19</v>
      </c>
      <c r="O14" s="28"/>
      <c r="P14" s="27"/>
      <c r="Q14" s="18">
        <f t="shared" si="0"/>
        <v>19</v>
      </c>
      <c r="R14" s="29" t="s">
        <v>110</v>
      </c>
      <c r="S14" s="29" t="s">
        <v>111</v>
      </c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 ht="45">
      <c r="A15" s="17"/>
      <c r="B15" s="18">
        <v>8</v>
      </c>
      <c r="C15" s="19">
        <v>44643</v>
      </c>
      <c r="D15" s="20" t="s">
        <v>112</v>
      </c>
      <c r="E15" s="21" t="s">
        <v>113</v>
      </c>
      <c r="F15" s="22" t="s">
        <v>114</v>
      </c>
      <c r="G15" s="20" t="s">
        <v>115</v>
      </c>
      <c r="H15" s="18" t="s">
        <v>116</v>
      </c>
      <c r="I15" s="23">
        <v>4510318862</v>
      </c>
      <c r="J15" s="24">
        <v>110320774</v>
      </c>
      <c r="K15" s="25" t="s">
        <v>117</v>
      </c>
      <c r="L15" s="43" t="s">
        <v>118</v>
      </c>
      <c r="M15" s="44" t="s">
        <v>119</v>
      </c>
      <c r="N15" s="27">
        <v>94</v>
      </c>
      <c r="O15" s="28"/>
      <c r="P15" s="27"/>
      <c r="Q15" s="18">
        <f t="shared" si="0"/>
        <v>94</v>
      </c>
      <c r="R15" s="29" t="s">
        <v>120</v>
      </c>
      <c r="S15" s="25" t="s">
        <v>121</v>
      </c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</row>
    <row r="16" spans="1:31" ht="31.2">
      <c r="A16" s="17"/>
      <c r="B16" s="18">
        <v>9</v>
      </c>
      <c r="C16" s="19">
        <v>44643</v>
      </c>
      <c r="D16" s="20" t="s">
        <v>32</v>
      </c>
      <c r="E16" s="45" t="s">
        <v>122</v>
      </c>
      <c r="F16" s="46">
        <v>44646</v>
      </c>
      <c r="G16" s="31"/>
      <c r="H16" s="18" t="s">
        <v>34</v>
      </c>
      <c r="I16" s="23"/>
      <c r="J16" s="24">
        <v>107983770</v>
      </c>
      <c r="K16" s="25" t="s">
        <v>123</v>
      </c>
      <c r="L16" s="47" t="s">
        <v>124</v>
      </c>
      <c r="M16" s="26" t="s">
        <v>36</v>
      </c>
      <c r="N16" s="27">
        <v>25</v>
      </c>
      <c r="O16" s="28"/>
      <c r="P16" s="48"/>
      <c r="Q16" s="18">
        <f t="shared" si="0"/>
        <v>25</v>
      </c>
      <c r="R16" s="29" t="s">
        <v>125</v>
      </c>
      <c r="S16" s="29" t="s">
        <v>126</v>
      </c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 ht="28.8">
      <c r="A17" s="17"/>
      <c r="B17" s="18">
        <v>10</v>
      </c>
      <c r="C17" s="19">
        <v>44643</v>
      </c>
      <c r="D17" s="20" t="s">
        <v>127</v>
      </c>
      <c r="E17" s="21" t="s">
        <v>128</v>
      </c>
      <c r="F17" s="22" t="s">
        <v>129</v>
      </c>
      <c r="G17" s="31" t="s">
        <v>130</v>
      </c>
      <c r="H17" s="18" t="s">
        <v>131</v>
      </c>
      <c r="I17" s="23">
        <v>4200791659</v>
      </c>
      <c r="J17" s="24">
        <v>101999218</v>
      </c>
      <c r="K17" s="25" t="s">
        <v>132</v>
      </c>
      <c r="L17" s="152" t="s">
        <v>133</v>
      </c>
      <c r="M17" s="26" t="s">
        <v>36</v>
      </c>
      <c r="N17" s="27">
        <v>36</v>
      </c>
      <c r="O17" s="28"/>
      <c r="P17" s="27">
        <v>2</v>
      </c>
      <c r="Q17" s="18">
        <f t="shared" si="0"/>
        <v>34</v>
      </c>
      <c r="R17" s="25" t="s">
        <v>134</v>
      </c>
      <c r="S17" s="25" t="s">
        <v>135</v>
      </c>
      <c r="T17" s="18" t="s">
        <v>136</v>
      </c>
      <c r="U17" s="37">
        <v>44706</v>
      </c>
      <c r="V17" s="37">
        <v>44706</v>
      </c>
      <c r="W17" s="18" t="s">
        <v>87</v>
      </c>
      <c r="X17" s="18" t="s">
        <v>88</v>
      </c>
      <c r="Y17" s="18" t="s">
        <v>70</v>
      </c>
      <c r="Z17" s="18">
        <v>218110392</v>
      </c>
      <c r="AA17" s="18" t="s">
        <v>137</v>
      </c>
      <c r="AB17" s="18" t="s">
        <v>138</v>
      </c>
      <c r="AC17" s="18"/>
      <c r="AD17" s="18"/>
      <c r="AE17" s="18" t="s">
        <v>139</v>
      </c>
    </row>
    <row r="18" spans="1:31" ht="28.8">
      <c r="A18" s="17"/>
      <c r="B18" s="18">
        <v>10</v>
      </c>
      <c r="C18" s="19"/>
      <c r="D18" s="20" t="s">
        <v>127</v>
      </c>
      <c r="E18" s="21"/>
      <c r="F18" s="22"/>
      <c r="G18" s="31"/>
      <c r="H18" s="18"/>
      <c r="I18" s="23"/>
      <c r="J18" s="24">
        <v>101999218</v>
      </c>
      <c r="K18" s="25" t="s">
        <v>132</v>
      </c>
      <c r="L18" s="47" t="s">
        <v>133</v>
      </c>
      <c r="M18" s="26" t="s">
        <v>36</v>
      </c>
      <c r="N18" s="27"/>
      <c r="O18" s="28"/>
      <c r="P18" s="27">
        <v>30</v>
      </c>
      <c r="Q18" s="18">
        <f>+Q17-P18</f>
        <v>4</v>
      </c>
      <c r="R18" s="25" t="s">
        <v>134</v>
      </c>
      <c r="S18" s="25" t="s">
        <v>135</v>
      </c>
      <c r="T18" s="18" t="s">
        <v>140</v>
      </c>
      <c r="U18" s="37">
        <v>44711</v>
      </c>
      <c r="V18" s="37">
        <v>44712</v>
      </c>
      <c r="W18" s="18" t="s">
        <v>141</v>
      </c>
      <c r="X18" s="18" t="s">
        <v>116</v>
      </c>
      <c r="Y18" s="18" t="s">
        <v>70</v>
      </c>
      <c r="Z18" s="18">
        <v>215973859</v>
      </c>
      <c r="AA18" s="18" t="s">
        <v>137</v>
      </c>
      <c r="AB18" s="18"/>
      <c r="AC18" s="18"/>
      <c r="AD18" s="18"/>
      <c r="AE18" s="18" t="s">
        <v>142</v>
      </c>
    </row>
    <row r="19" spans="1:31" ht="28.8">
      <c r="A19" s="17"/>
      <c r="B19" s="18">
        <v>10</v>
      </c>
      <c r="C19" s="19"/>
      <c r="D19" s="20" t="s">
        <v>127</v>
      </c>
      <c r="E19" s="21"/>
      <c r="F19" s="22"/>
      <c r="G19" s="31"/>
      <c r="H19" s="18"/>
      <c r="I19" s="23"/>
      <c r="J19" s="24">
        <v>101999218</v>
      </c>
      <c r="K19" s="25" t="s">
        <v>132</v>
      </c>
      <c r="L19" s="47" t="s">
        <v>133</v>
      </c>
      <c r="M19" s="26" t="s">
        <v>36</v>
      </c>
      <c r="N19" s="27"/>
      <c r="O19" s="28"/>
      <c r="P19" s="27">
        <v>4</v>
      </c>
      <c r="Q19" s="18">
        <f>+Q18-P19</f>
        <v>0</v>
      </c>
      <c r="R19" s="25" t="s">
        <v>134</v>
      </c>
      <c r="S19" s="25" t="s">
        <v>135</v>
      </c>
      <c r="T19" s="18" t="s">
        <v>80</v>
      </c>
      <c r="U19" s="37">
        <v>44712</v>
      </c>
      <c r="V19" s="37">
        <v>44712</v>
      </c>
      <c r="W19" s="18" t="s">
        <v>81</v>
      </c>
      <c r="X19" s="18" t="s">
        <v>82</v>
      </c>
      <c r="Y19" s="18" t="s">
        <v>70</v>
      </c>
      <c r="Z19" s="18">
        <v>215973860</v>
      </c>
      <c r="AA19" s="18" t="s">
        <v>137</v>
      </c>
      <c r="AB19" s="18" t="s">
        <v>57</v>
      </c>
      <c r="AC19" s="39" t="s">
        <v>83</v>
      </c>
      <c r="AD19" s="18" t="s">
        <v>73</v>
      </c>
      <c r="AE19" s="18"/>
    </row>
    <row r="20" spans="1:31" ht="28.8">
      <c r="A20" s="17"/>
      <c r="B20" s="18">
        <v>11</v>
      </c>
      <c r="C20" s="19">
        <v>44645</v>
      </c>
      <c r="D20" s="20" t="s">
        <v>143</v>
      </c>
      <c r="E20" s="21" t="s">
        <v>144</v>
      </c>
      <c r="F20" s="22" t="s">
        <v>145</v>
      </c>
      <c r="G20" s="20" t="s">
        <v>146</v>
      </c>
      <c r="H20" s="18" t="s">
        <v>131</v>
      </c>
      <c r="I20" s="23">
        <v>4200754583</v>
      </c>
      <c r="J20" s="24">
        <v>107123964</v>
      </c>
      <c r="K20" s="25" t="s">
        <v>147</v>
      </c>
      <c r="L20" s="49" t="s">
        <v>148</v>
      </c>
      <c r="M20" s="26" t="s">
        <v>36</v>
      </c>
      <c r="N20" s="27">
        <f>93+47+8+32+8+42</f>
        <v>230</v>
      </c>
      <c r="O20" s="28"/>
      <c r="P20" s="27">
        <v>70</v>
      </c>
      <c r="Q20" s="18">
        <f t="shared" si="0"/>
        <v>160</v>
      </c>
      <c r="R20" s="25" t="s">
        <v>149</v>
      </c>
      <c r="S20" s="25" t="s">
        <v>150</v>
      </c>
      <c r="T20" s="18" t="s">
        <v>151</v>
      </c>
      <c r="U20" s="50">
        <v>44690</v>
      </c>
      <c r="V20" s="50">
        <v>44694</v>
      </c>
      <c r="W20" s="18" t="s">
        <v>152</v>
      </c>
      <c r="X20" s="18" t="s">
        <v>153</v>
      </c>
      <c r="Y20" s="18" t="s">
        <v>70</v>
      </c>
      <c r="Z20" s="18">
        <v>223951853</v>
      </c>
      <c r="AA20" s="18" t="s">
        <v>154</v>
      </c>
      <c r="AB20" s="51" t="s">
        <v>155</v>
      </c>
      <c r="AC20" s="18" t="s">
        <v>156</v>
      </c>
      <c r="AD20" s="51" t="s">
        <v>157</v>
      </c>
      <c r="AE20" s="17" t="s">
        <v>158</v>
      </c>
    </row>
    <row r="21" spans="1:31" ht="15.6">
      <c r="A21" s="17"/>
      <c r="B21" s="18">
        <v>12</v>
      </c>
      <c r="C21" s="19">
        <v>44645</v>
      </c>
      <c r="D21" s="20" t="s">
        <v>32</v>
      </c>
      <c r="E21" s="45" t="s">
        <v>159</v>
      </c>
      <c r="F21" s="46">
        <v>44639</v>
      </c>
      <c r="G21" s="31"/>
      <c r="H21" s="18"/>
      <c r="I21" s="23"/>
      <c r="J21" s="24">
        <v>107123967</v>
      </c>
      <c r="K21" s="25" t="s">
        <v>160</v>
      </c>
      <c r="L21" s="41" t="s">
        <v>161</v>
      </c>
      <c r="M21" s="26" t="s">
        <v>36</v>
      </c>
      <c r="N21" s="27">
        <v>38</v>
      </c>
      <c r="O21" s="28"/>
      <c r="P21" s="27"/>
      <c r="Q21" s="18">
        <f t="shared" si="0"/>
        <v>38</v>
      </c>
      <c r="R21" s="29" t="s">
        <v>162</v>
      </c>
      <c r="S21" s="29" t="s">
        <v>163</v>
      </c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</row>
    <row r="22" spans="1:31" ht="30">
      <c r="A22" s="17"/>
      <c r="B22" s="18">
        <v>13</v>
      </c>
      <c r="C22" s="19">
        <v>44645</v>
      </c>
      <c r="D22" s="20" t="s">
        <v>32</v>
      </c>
      <c r="E22" s="45" t="s">
        <v>159</v>
      </c>
      <c r="F22" s="46">
        <v>44639</v>
      </c>
      <c r="G22" s="31"/>
      <c r="H22" s="18"/>
      <c r="I22" s="23"/>
      <c r="J22" s="24">
        <v>101668554</v>
      </c>
      <c r="K22" s="25" t="s">
        <v>164</v>
      </c>
      <c r="L22" s="42" t="s">
        <v>165</v>
      </c>
      <c r="M22" s="26" t="s">
        <v>36</v>
      </c>
      <c r="N22" s="27">
        <v>3</v>
      </c>
      <c r="O22" s="28"/>
      <c r="P22" s="27"/>
      <c r="Q22" s="18">
        <f t="shared" si="0"/>
        <v>3</v>
      </c>
      <c r="R22" s="29" t="s">
        <v>162</v>
      </c>
      <c r="S22" s="29" t="s">
        <v>166</v>
      </c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 ht="46.8">
      <c r="A23" s="17" t="s">
        <v>57</v>
      </c>
      <c r="B23" s="18">
        <v>14</v>
      </c>
      <c r="C23" s="19">
        <v>44645</v>
      </c>
      <c r="D23" s="20" t="s">
        <v>58</v>
      </c>
      <c r="E23" s="21" t="s">
        <v>167</v>
      </c>
      <c r="F23" s="22" t="s">
        <v>168</v>
      </c>
      <c r="G23" s="20" t="s">
        <v>169</v>
      </c>
      <c r="H23" s="18" t="s">
        <v>62</v>
      </c>
      <c r="I23" s="23">
        <v>4511059519</v>
      </c>
      <c r="J23" s="24">
        <v>109492181</v>
      </c>
      <c r="K23" s="52" t="s">
        <v>170</v>
      </c>
      <c r="L23" s="47" t="s">
        <v>171</v>
      </c>
      <c r="M23" s="26" t="s">
        <v>36</v>
      </c>
      <c r="N23" s="27">
        <v>1000</v>
      </c>
      <c r="O23" s="28"/>
      <c r="P23" s="27">
        <v>460</v>
      </c>
      <c r="Q23" s="18">
        <f t="shared" si="0"/>
        <v>540</v>
      </c>
      <c r="R23" s="29" t="s">
        <v>172</v>
      </c>
      <c r="S23" s="29" t="s">
        <v>173</v>
      </c>
      <c r="T23" s="18" t="s">
        <v>174</v>
      </c>
      <c r="U23" s="50">
        <v>44672</v>
      </c>
      <c r="V23" s="50">
        <v>44674</v>
      </c>
      <c r="W23" s="18" t="s">
        <v>175</v>
      </c>
      <c r="X23" s="18" t="s">
        <v>116</v>
      </c>
      <c r="Y23" s="18" t="s">
        <v>70</v>
      </c>
      <c r="Z23" s="18">
        <v>50815918834</v>
      </c>
      <c r="AA23" s="18" t="s">
        <v>176</v>
      </c>
      <c r="AB23" s="18" t="s">
        <v>57</v>
      </c>
      <c r="AC23" s="39" t="s">
        <v>72</v>
      </c>
      <c r="AD23" s="18" t="s">
        <v>73</v>
      </c>
      <c r="AE23" s="23" t="s">
        <v>177</v>
      </c>
    </row>
    <row r="24" spans="1:31" ht="46.8">
      <c r="A24" s="17" t="s">
        <v>57</v>
      </c>
      <c r="B24" s="18">
        <v>14</v>
      </c>
      <c r="C24" s="19"/>
      <c r="D24" s="20" t="s">
        <v>58</v>
      </c>
      <c r="E24" s="45"/>
      <c r="F24" s="46"/>
      <c r="G24" s="31"/>
      <c r="H24" s="18"/>
      <c r="I24" s="23"/>
      <c r="J24" s="24">
        <v>109492181</v>
      </c>
      <c r="K24" s="52" t="s">
        <v>170</v>
      </c>
      <c r="L24" s="47" t="s">
        <v>171</v>
      </c>
      <c r="M24" s="26" t="s">
        <v>36</v>
      </c>
      <c r="N24" s="27"/>
      <c r="O24" s="27"/>
      <c r="P24" s="27">
        <v>50</v>
      </c>
      <c r="Q24" s="18">
        <f t="shared" ref="Q24:Q29" si="1">+Q23-P24</f>
        <v>490</v>
      </c>
      <c r="R24" s="29" t="s">
        <v>172</v>
      </c>
      <c r="S24" s="29" t="s">
        <v>173</v>
      </c>
      <c r="T24" s="18" t="s">
        <v>178</v>
      </c>
      <c r="U24" s="50">
        <v>44685</v>
      </c>
      <c r="V24" s="50">
        <v>44685</v>
      </c>
      <c r="W24" s="18" t="s">
        <v>179</v>
      </c>
      <c r="X24" s="18" t="s">
        <v>69</v>
      </c>
      <c r="Y24" s="18" t="s">
        <v>70</v>
      </c>
      <c r="Z24" s="18" t="s">
        <v>77</v>
      </c>
      <c r="AA24" s="18" t="s">
        <v>78</v>
      </c>
      <c r="AB24" s="23" t="s">
        <v>180</v>
      </c>
      <c r="AC24" s="39" t="s">
        <v>72</v>
      </c>
      <c r="AD24" s="18" t="s">
        <v>73</v>
      </c>
      <c r="AE24" s="23" t="s">
        <v>177</v>
      </c>
    </row>
    <row r="25" spans="1:31" ht="46.8">
      <c r="A25" s="17" t="s">
        <v>57</v>
      </c>
      <c r="B25" s="18">
        <v>14</v>
      </c>
      <c r="C25" s="19"/>
      <c r="D25" s="20" t="s">
        <v>58</v>
      </c>
      <c r="E25" s="45"/>
      <c r="F25" s="46"/>
      <c r="G25" s="31"/>
      <c r="H25" s="18"/>
      <c r="I25" s="23"/>
      <c r="J25" s="24">
        <v>109492181</v>
      </c>
      <c r="K25" s="52" t="s">
        <v>170</v>
      </c>
      <c r="L25" s="47" t="s">
        <v>171</v>
      </c>
      <c r="M25" s="26" t="s">
        <v>36</v>
      </c>
      <c r="N25" s="27"/>
      <c r="O25" s="27"/>
      <c r="P25" s="27">
        <v>160</v>
      </c>
      <c r="Q25" s="18">
        <f t="shared" si="1"/>
        <v>330</v>
      </c>
      <c r="R25" s="29" t="s">
        <v>172</v>
      </c>
      <c r="S25" s="29" t="s">
        <v>173</v>
      </c>
      <c r="T25" s="18" t="s">
        <v>67</v>
      </c>
      <c r="U25" s="37">
        <v>44707</v>
      </c>
      <c r="V25" s="37">
        <v>44707</v>
      </c>
      <c r="W25" s="18" t="s">
        <v>68</v>
      </c>
      <c r="X25" s="18" t="s">
        <v>69</v>
      </c>
      <c r="Y25" s="18" t="s">
        <v>70</v>
      </c>
      <c r="Z25" s="38">
        <v>218110400</v>
      </c>
      <c r="AA25" s="18" t="s">
        <v>71</v>
      </c>
      <c r="AB25" s="18" t="s">
        <v>57</v>
      </c>
      <c r="AC25" s="39" t="s">
        <v>72</v>
      </c>
      <c r="AD25" s="18" t="s">
        <v>73</v>
      </c>
      <c r="AE25" s="23"/>
    </row>
    <row r="26" spans="1:31" ht="46.8">
      <c r="A26" s="17" t="s">
        <v>57</v>
      </c>
      <c r="B26" s="18">
        <v>14</v>
      </c>
      <c r="C26" s="19"/>
      <c r="D26" s="20" t="s">
        <v>58</v>
      </c>
      <c r="E26" s="45"/>
      <c r="F26" s="46"/>
      <c r="G26" s="31"/>
      <c r="H26" s="18"/>
      <c r="I26" s="23"/>
      <c r="J26" s="24">
        <v>109492181</v>
      </c>
      <c r="K26" s="52" t="s">
        <v>170</v>
      </c>
      <c r="L26" s="47" t="s">
        <v>171</v>
      </c>
      <c r="M26" s="26" t="s">
        <v>36</v>
      </c>
      <c r="N26" s="27"/>
      <c r="O26" s="27"/>
      <c r="P26" s="27">
        <v>64</v>
      </c>
      <c r="Q26" s="18">
        <f t="shared" si="1"/>
        <v>266</v>
      </c>
      <c r="R26" s="29" t="s">
        <v>172</v>
      </c>
      <c r="S26" s="29" t="s">
        <v>173</v>
      </c>
      <c r="T26" s="53" t="s">
        <v>80</v>
      </c>
      <c r="U26" s="37">
        <v>44712</v>
      </c>
      <c r="V26" s="37">
        <v>44712</v>
      </c>
      <c r="W26" s="53" t="s">
        <v>81</v>
      </c>
      <c r="X26" s="18" t="s">
        <v>82</v>
      </c>
      <c r="Y26" s="18" t="s">
        <v>70</v>
      </c>
      <c r="Z26" s="38">
        <v>215973860</v>
      </c>
      <c r="AA26" s="18" t="s">
        <v>71</v>
      </c>
      <c r="AB26" s="18" t="s">
        <v>57</v>
      </c>
      <c r="AC26" s="39" t="s">
        <v>83</v>
      </c>
      <c r="AD26" s="18" t="s">
        <v>73</v>
      </c>
      <c r="AE26" s="23"/>
    </row>
    <row r="27" spans="1:31" ht="46.8">
      <c r="A27" s="17" t="s">
        <v>57</v>
      </c>
      <c r="B27" s="18">
        <v>14</v>
      </c>
      <c r="C27" s="19"/>
      <c r="D27" s="20" t="s">
        <v>58</v>
      </c>
      <c r="E27" s="45"/>
      <c r="F27" s="46"/>
      <c r="G27" s="31"/>
      <c r="H27" s="18"/>
      <c r="I27" s="23"/>
      <c r="J27" s="24">
        <v>109492181</v>
      </c>
      <c r="K27" s="52" t="s">
        <v>170</v>
      </c>
      <c r="L27" s="47" t="s">
        <v>171</v>
      </c>
      <c r="M27" s="26" t="s">
        <v>36</v>
      </c>
      <c r="N27" s="27"/>
      <c r="O27" s="27"/>
      <c r="P27" s="27">
        <v>96</v>
      </c>
      <c r="Q27" s="18">
        <f t="shared" si="1"/>
        <v>170</v>
      </c>
      <c r="R27" s="29" t="s">
        <v>172</v>
      </c>
      <c r="S27" s="29" t="s">
        <v>173</v>
      </c>
      <c r="T27" s="18" t="s">
        <v>84</v>
      </c>
      <c r="U27" s="37">
        <v>44714</v>
      </c>
      <c r="V27" s="37">
        <v>44714</v>
      </c>
      <c r="W27" s="18" t="s">
        <v>81</v>
      </c>
      <c r="X27" s="18" t="s">
        <v>82</v>
      </c>
      <c r="Y27" s="18" t="s">
        <v>70</v>
      </c>
      <c r="Z27" s="38">
        <v>216001993</v>
      </c>
      <c r="AA27" s="18" t="s">
        <v>85</v>
      </c>
      <c r="AB27" s="18" t="s">
        <v>57</v>
      </c>
      <c r="AC27" s="39" t="s">
        <v>83</v>
      </c>
      <c r="AD27" s="18" t="s">
        <v>73</v>
      </c>
      <c r="AE27" s="23"/>
    </row>
    <row r="28" spans="1:31" ht="46.8">
      <c r="A28" s="17" t="s">
        <v>57</v>
      </c>
      <c r="B28" s="18">
        <v>14</v>
      </c>
      <c r="C28" s="19"/>
      <c r="D28" s="20" t="s">
        <v>58</v>
      </c>
      <c r="E28" s="45"/>
      <c r="F28" s="46"/>
      <c r="G28" s="31"/>
      <c r="H28" s="18"/>
      <c r="I28" s="23"/>
      <c r="J28" s="24">
        <v>109492181</v>
      </c>
      <c r="K28" s="52" t="s">
        <v>170</v>
      </c>
      <c r="L28" s="47" t="s">
        <v>171</v>
      </c>
      <c r="M28" s="26" t="s">
        <v>36</v>
      </c>
      <c r="N28" s="27"/>
      <c r="O28" s="27"/>
      <c r="P28" s="27">
        <v>64</v>
      </c>
      <c r="Q28" s="18">
        <f t="shared" si="1"/>
        <v>106</v>
      </c>
      <c r="R28" s="29" t="s">
        <v>172</v>
      </c>
      <c r="S28" s="29" t="s">
        <v>173</v>
      </c>
      <c r="T28" s="18" t="s">
        <v>86</v>
      </c>
      <c r="U28" s="37">
        <v>44714</v>
      </c>
      <c r="V28" s="37">
        <v>44714</v>
      </c>
      <c r="W28" s="18" t="s">
        <v>87</v>
      </c>
      <c r="X28" s="18" t="s">
        <v>88</v>
      </c>
      <c r="Y28" s="18" t="s">
        <v>70</v>
      </c>
      <c r="Z28" s="38">
        <v>216001992</v>
      </c>
      <c r="AA28" s="18" t="s">
        <v>85</v>
      </c>
      <c r="AB28" s="18" t="s">
        <v>57</v>
      </c>
      <c r="AC28" s="39" t="s">
        <v>89</v>
      </c>
      <c r="AD28" s="18" t="s">
        <v>73</v>
      </c>
      <c r="AE28" s="23"/>
    </row>
    <row r="29" spans="1:31" ht="46.8">
      <c r="A29" s="17" t="s">
        <v>57</v>
      </c>
      <c r="B29" s="18">
        <v>14</v>
      </c>
      <c r="C29" s="19"/>
      <c r="D29" s="20" t="s">
        <v>58</v>
      </c>
      <c r="E29" s="45"/>
      <c r="F29" s="46"/>
      <c r="G29" s="31"/>
      <c r="H29" s="18"/>
      <c r="I29" s="23"/>
      <c r="J29" s="24">
        <v>109492181</v>
      </c>
      <c r="K29" s="52" t="s">
        <v>170</v>
      </c>
      <c r="L29" s="47" t="s">
        <v>171</v>
      </c>
      <c r="M29" s="26" t="s">
        <v>36</v>
      </c>
      <c r="N29" s="27"/>
      <c r="O29" s="27"/>
      <c r="P29" s="27">
        <v>64</v>
      </c>
      <c r="Q29" s="18">
        <f t="shared" si="1"/>
        <v>42</v>
      </c>
      <c r="R29" s="29" t="s">
        <v>172</v>
      </c>
      <c r="S29" s="29" t="s">
        <v>173</v>
      </c>
      <c r="T29" s="18" t="s">
        <v>90</v>
      </c>
      <c r="U29" s="37">
        <v>44734</v>
      </c>
      <c r="V29" s="37">
        <v>44734</v>
      </c>
      <c r="W29" s="40" t="s">
        <v>91</v>
      </c>
      <c r="X29" s="40" t="s">
        <v>92</v>
      </c>
      <c r="Y29" s="40" t="s">
        <v>93</v>
      </c>
      <c r="Z29" s="40">
        <v>215973560</v>
      </c>
      <c r="AA29" s="40" t="s">
        <v>85</v>
      </c>
      <c r="AB29" s="18" t="s">
        <v>57</v>
      </c>
      <c r="AC29" s="39" t="s">
        <v>72</v>
      </c>
      <c r="AD29" s="18" t="s">
        <v>73</v>
      </c>
      <c r="AE29" s="23"/>
    </row>
    <row r="30" spans="1:31" ht="31.2">
      <c r="A30" s="17" t="s">
        <v>57</v>
      </c>
      <c r="B30" s="18">
        <v>15</v>
      </c>
      <c r="C30" s="19">
        <v>44645</v>
      </c>
      <c r="D30" s="20" t="s">
        <v>58</v>
      </c>
      <c r="E30" s="21" t="s">
        <v>167</v>
      </c>
      <c r="F30" s="22" t="s">
        <v>168</v>
      </c>
      <c r="G30" s="31" t="s">
        <v>181</v>
      </c>
      <c r="H30" s="18" t="s">
        <v>182</v>
      </c>
      <c r="I30" s="18">
        <v>4511059519</v>
      </c>
      <c r="J30" s="24">
        <v>109609630</v>
      </c>
      <c r="K30" s="52" t="s">
        <v>183</v>
      </c>
      <c r="L30" s="47" t="s">
        <v>184</v>
      </c>
      <c r="M30" s="26" t="s">
        <v>36</v>
      </c>
      <c r="N30" s="27">
        <v>200</v>
      </c>
      <c r="O30" s="28"/>
      <c r="P30" s="27">
        <v>48</v>
      </c>
      <c r="Q30" s="18">
        <f t="shared" ref="Q30:Q93" si="2">+N30-P30</f>
        <v>152</v>
      </c>
      <c r="R30" s="29" t="s">
        <v>185</v>
      </c>
      <c r="S30" s="29" t="s">
        <v>173</v>
      </c>
      <c r="T30" s="18" t="s">
        <v>178</v>
      </c>
      <c r="U30" s="50">
        <v>44685</v>
      </c>
      <c r="V30" s="50">
        <v>44685</v>
      </c>
      <c r="W30" s="18" t="s">
        <v>179</v>
      </c>
      <c r="X30" s="18" t="s">
        <v>69</v>
      </c>
      <c r="Y30" s="18" t="s">
        <v>70</v>
      </c>
      <c r="Z30" s="18" t="s">
        <v>77</v>
      </c>
      <c r="AA30" s="18" t="s">
        <v>78</v>
      </c>
      <c r="AB30" s="23" t="s">
        <v>180</v>
      </c>
      <c r="AC30" s="18" t="s">
        <v>72</v>
      </c>
      <c r="AD30" s="18" t="s">
        <v>73</v>
      </c>
      <c r="AE30" s="23" t="s">
        <v>177</v>
      </c>
    </row>
    <row r="31" spans="1:31" ht="31.2">
      <c r="A31" s="17" t="s">
        <v>57</v>
      </c>
      <c r="B31" s="18">
        <v>15</v>
      </c>
      <c r="C31" s="19"/>
      <c r="D31" s="20" t="s">
        <v>58</v>
      </c>
      <c r="E31" s="21"/>
      <c r="F31" s="22"/>
      <c r="G31" s="31"/>
      <c r="H31" s="18"/>
      <c r="I31" s="18">
        <v>4511059519</v>
      </c>
      <c r="J31" s="24">
        <v>109609630</v>
      </c>
      <c r="K31" s="52" t="s">
        <v>183</v>
      </c>
      <c r="L31" s="47" t="s">
        <v>184</v>
      </c>
      <c r="M31" s="26" t="s">
        <v>36</v>
      </c>
      <c r="N31" s="27"/>
      <c r="O31" s="28"/>
      <c r="P31" s="27">
        <v>80</v>
      </c>
      <c r="Q31" s="18">
        <f>+Q30-P31</f>
        <v>72</v>
      </c>
      <c r="R31" s="29" t="s">
        <v>185</v>
      </c>
      <c r="S31" s="29" t="s">
        <v>173</v>
      </c>
      <c r="T31" s="18" t="s">
        <v>67</v>
      </c>
      <c r="U31" s="37">
        <v>44707</v>
      </c>
      <c r="V31" s="37">
        <v>44707</v>
      </c>
      <c r="W31" s="18" t="s">
        <v>68</v>
      </c>
      <c r="X31" s="18" t="s">
        <v>69</v>
      </c>
      <c r="Y31" s="18" t="s">
        <v>70</v>
      </c>
      <c r="Z31" s="38">
        <v>218110400</v>
      </c>
      <c r="AA31" s="18" t="s">
        <v>71</v>
      </c>
      <c r="AB31" s="18" t="s">
        <v>57</v>
      </c>
      <c r="AC31" s="39" t="s">
        <v>72</v>
      </c>
      <c r="AD31" s="18" t="s">
        <v>73</v>
      </c>
      <c r="AE31" s="23"/>
    </row>
    <row r="32" spans="1:31" ht="31.2">
      <c r="A32" s="17" t="s">
        <v>57</v>
      </c>
      <c r="B32" s="18">
        <v>15</v>
      </c>
      <c r="C32" s="19"/>
      <c r="D32" s="20" t="s">
        <v>58</v>
      </c>
      <c r="E32" s="21"/>
      <c r="F32" s="22"/>
      <c r="G32" s="31"/>
      <c r="H32" s="18"/>
      <c r="I32" s="18"/>
      <c r="J32" s="24">
        <v>109609630</v>
      </c>
      <c r="K32" s="52" t="s">
        <v>183</v>
      </c>
      <c r="L32" s="47" t="s">
        <v>184</v>
      </c>
      <c r="M32" s="26" t="s">
        <v>36</v>
      </c>
      <c r="N32" s="27"/>
      <c r="O32" s="28"/>
      <c r="P32" s="27">
        <v>48</v>
      </c>
      <c r="Q32" s="18">
        <f>+Q31-P32</f>
        <v>24</v>
      </c>
      <c r="R32" s="29" t="s">
        <v>185</v>
      </c>
      <c r="S32" s="29" t="s">
        <v>173</v>
      </c>
      <c r="T32" s="18" t="s">
        <v>74</v>
      </c>
      <c r="U32" s="37">
        <v>44711</v>
      </c>
      <c r="V32" s="37">
        <v>44711</v>
      </c>
      <c r="W32" s="18" t="s">
        <v>75</v>
      </c>
      <c r="X32" s="18" t="s">
        <v>76</v>
      </c>
      <c r="Y32" s="18" t="s">
        <v>70</v>
      </c>
      <c r="Z32" s="18" t="s">
        <v>77</v>
      </c>
      <c r="AA32" s="18" t="s">
        <v>78</v>
      </c>
      <c r="AB32" s="18" t="s">
        <v>57</v>
      </c>
      <c r="AC32" s="39"/>
      <c r="AD32" s="18"/>
      <c r="AE32" s="23" t="s">
        <v>79</v>
      </c>
    </row>
    <row r="33" spans="1:31" ht="31.2">
      <c r="A33" s="17" t="s">
        <v>57</v>
      </c>
      <c r="B33" s="18">
        <v>15</v>
      </c>
      <c r="C33" s="19"/>
      <c r="D33" s="20" t="s">
        <v>58</v>
      </c>
      <c r="E33" s="21"/>
      <c r="F33" s="22"/>
      <c r="G33" s="31"/>
      <c r="H33" s="18"/>
      <c r="I33" s="18"/>
      <c r="J33" s="24">
        <v>109609630</v>
      </c>
      <c r="K33" s="52" t="s">
        <v>183</v>
      </c>
      <c r="L33" s="47" t="s">
        <v>184</v>
      </c>
      <c r="M33" s="26" t="s">
        <v>36</v>
      </c>
      <c r="N33" s="27"/>
      <c r="O33" s="28"/>
      <c r="P33" s="27">
        <v>24</v>
      </c>
      <c r="Q33" s="18">
        <f>+Q32-P33</f>
        <v>0</v>
      </c>
      <c r="R33" s="29" t="s">
        <v>185</v>
      </c>
      <c r="S33" s="29" t="s">
        <v>173</v>
      </c>
      <c r="T33" s="18" t="s">
        <v>80</v>
      </c>
      <c r="U33" s="37">
        <v>44712</v>
      </c>
      <c r="V33" s="37">
        <v>44712</v>
      </c>
      <c r="W33" s="18" t="s">
        <v>81</v>
      </c>
      <c r="X33" s="18" t="s">
        <v>82</v>
      </c>
      <c r="Y33" s="18" t="s">
        <v>70</v>
      </c>
      <c r="Z33" s="18">
        <v>215973860</v>
      </c>
      <c r="AA33" s="18" t="s">
        <v>71</v>
      </c>
      <c r="AB33" s="18" t="s">
        <v>57</v>
      </c>
      <c r="AC33" s="39" t="s">
        <v>83</v>
      </c>
      <c r="AD33" s="18" t="s">
        <v>73</v>
      </c>
      <c r="AE33" s="23"/>
    </row>
    <row r="34" spans="1:31" ht="28.8">
      <c r="A34" s="17" t="s">
        <v>57</v>
      </c>
      <c r="B34" s="18">
        <v>16</v>
      </c>
      <c r="C34" s="19">
        <v>44645</v>
      </c>
      <c r="D34" s="20" t="s">
        <v>58</v>
      </c>
      <c r="E34" s="21" t="s">
        <v>167</v>
      </c>
      <c r="F34" s="46">
        <v>44641</v>
      </c>
      <c r="G34" s="31" t="s">
        <v>181</v>
      </c>
      <c r="H34" s="18" t="s">
        <v>62</v>
      </c>
      <c r="I34" s="23">
        <v>4511059519</v>
      </c>
      <c r="J34" s="24">
        <v>109492197</v>
      </c>
      <c r="K34" s="52" t="s">
        <v>186</v>
      </c>
      <c r="L34" s="25" t="s">
        <v>187</v>
      </c>
      <c r="M34" s="26" t="s">
        <v>36</v>
      </c>
      <c r="N34" s="27">
        <v>600</v>
      </c>
      <c r="O34" s="28"/>
      <c r="P34" s="27">
        <v>80</v>
      </c>
      <c r="Q34" s="18">
        <f t="shared" si="2"/>
        <v>520</v>
      </c>
      <c r="R34" s="29" t="s">
        <v>185</v>
      </c>
      <c r="S34" s="29" t="s">
        <v>173</v>
      </c>
      <c r="T34" s="18" t="s">
        <v>67</v>
      </c>
      <c r="U34" s="37">
        <v>44707</v>
      </c>
      <c r="V34" s="37">
        <v>44707</v>
      </c>
      <c r="W34" s="18" t="s">
        <v>68</v>
      </c>
      <c r="X34" s="18" t="s">
        <v>69</v>
      </c>
      <c r="Y34" s="18" t="s">
        <v>70</v>
      </c>
      <c r="Z34" s="38">
        <v>218110400</v>
      </c>
      <c r="AA34" s="18" t="s">
        <v>71</v>
      </c>
      <c r="AB34" s="18" t="s">
        <v>57</v>
      </c>
      <c r="AC34" s="39" t="s">
        <v>72</v>
      </c>
      <c r="AD34" s="18" t="s">
        <v>73</v>
      </c>
      <c r="AE34" s="18"/>
    </row>
    <row r="35" spans="1:31" ht="28.8">
      <c r="A35" s="17" t="s">
        <v>57</v>
      </c>
      <c r="B35" s="18">
        <v>16</v>
      </c>
      <c r="C35" s="19"/>
      <c r="D35" s="20" t="s">
        <v>58</v>
      </c>
      <c r="E35" s="21"/>
      <c r="F35" s="46"/>
      <c r="G35" s="31"/>
      <c r="H35" s="18"/>
      <c r="I35" s="23"/>
      <c r="J35" s="24">
        <v>109492197</v>
      </c>
      <c r="K35" s="52" t="s">
        <v>186</v>
      </c>
      <c r="L35" s="25" t="s">
        <v>187</v>
      </c>
      <c r="M35" s="26" t="s">
        <v>36</v>
      </c>
      <c r="N35" s="27"/>
      <c r="O35" s="28"/>
      <c r="P35" s="27">
        <v>14</v>
      </c>
      <c r="Q35" s="18">
        <f>+Q34-P35</f>
        <v>506</v>
      </c>
      <c r="R35" s="29" t="s">
        <v>185</v>
      </c>
      <c r="S35" s="29" t="s">
        <v>173</v>
      </c>
      <c r="T35" s="53" t="s">
        <v>80</v>
      </c>
      <c r="U35" s="37">
        <v>44712</v>
      </c>
      <c r="V35" s="37">
        <v>44712</v>
      </c>
      <c r="W35" s="53" t="s">
        <v>81</v>
      </c>
      <c r="X35" s="18" t="s">
        <v>82</v>
      </c>
      <c r="Y35" s="18" t="s">
        <v>70</v>
      </c>
      <c r="Z35" s="38">
        <v>215973860</v>
      </c>
      <c r="AA35" s="18" t="s">
        <v>71</v>
      </c>
      <c r="AB35" s="18" t="s">
        <v>57</v>
      </c>
      <c r="AC35" s="39" t="s">
        <v>83</v>
      </c>
      <c r="AD35" s="18" t="s">
        <v>73</v>
      </c>
      <c r="AE35" s="18"/>
    </row>
    <row r="36" spans="1:31" ht="28.8">
      <c r="A36" s="17" t="s">
        <v>57</v>
      </c>
      <c r="B36" s="18">
        <v>16</v>
      </c>
      <c r="C36" s="19"/>
      <c r="D36" s="20" t="s">
        <v>58</v>
      </c>
      <c r="E36" s="21"/>
      <c r="F36" s="46"/>
      <c r="G36" s="31"/>
      <c r="H36" s="18"/>
      <c r="I36" s="23"/>
      <c r="J36" s="24">
        <v>109492197</v>
      </c>
      <c r="K36" s="52" t="s">
        <v>186</v>
      </c>
      <c r="L36" s="25" t="s">
        <v>187</v>
      </c>
      <c r="M36" s="26" t="s">
        <v>36</v>
      </c>
      <c r="N36" s="27"/>
      <c r="O36" s="28"/>
      <c r="P36" s="27">
        <v>48</v>
      </c>
      <c r="Q36" s="18">
        <f>+Q35-P36</f>
        <v>458</v>
      </c>
      <c r="R36" s="29" t="s">
        <v>185</v>
      </c>
      <c r="S36" s="29" t="s">
        <v>173</v>
      </c>
      <c r="T36" s="18" t="s">
        <v>84</v>
      </c>
      <c r="U36" s="37">
        <v>44714</v>
      </c>
      <c r="V36" s="37">
        <v>44714</v>
      </c>
      <c r="W36" s="18" t="s">
        <v>81</v>
      </c>
      <c r="X36" s="18" t="s">
        <v>82</v>
      </c>
      <c r="Y36" s="18" t="s">
        <v>70</v>
      </c>
      <c r="Z36" s="38">
        <v>216001993</v>
      </c>
      <c r="AA36" s="18" t="s">
        <v>85</v>
      </c>
      <c r="AB36" s="18" t="s">
        <v>57</v>
      </c>
      <c r="AC36" s="39" t="s">
        <v>83</v>
      </c>
      <c r="AD36" s="18" t="s">
        <v>73</v>
      </c>
      <c r="AE36" s="18"/>
    </row>
    <row r="37" spans="1:31" ht="28.8">
      <c r="A37" s="17" t="s">
        <v>57</v>
      </c>
      <c r="B37" s="18">
        <v>16</v>
      </c>
      <c r="C37" s="19"/>
      <c r="D37" s="20" t="s">
        <v>58</v>
      </c>
      <c r="E37" s="21"/>
      <c r="F37" s="46"/>
      <c r="G37" s="31"/>
      <c r="H37" s="18"/>
      <c r="I37" s="23"/>
      <c r="J37" s="24">
        <v>109492197</v>
      </c>
      <c r="K37" s="52" t="s">
        <v>186</v>
      </c>
      <c r="L37" s="25" t="s">
        <v>187</v>
      </c>
      <c r="M37" s="26" t="s">
        <v>36</v>
      </c>
      <c r="N37" s="27"/>
      <c r="O37" s="28"/>
      <c r="P37" s="27">
        <v>32</v>
      </c>
      <c r="Q37" s="18">
        <f>+Q36-P37</f>
        <v>426</v>
      </c>
      <c r="R37" s="29" t="s">
        <v>185</v>
      </c>
      <c r="S37" s="29" t="s">
        <v>173</v>
      </c>
      <c r="T37" s="18" t="s">
        <v>86</v>
      </c>
      <c r="U37" s="37">
        <v>44714</v>
      </c>
      <c r="V37" s="37">
        <v>44714</v>
      </c>
      <c r="W37" s="18" t="s">
        <v>87</v>
      </c>
      <c r="X37" s="18" t="s">
        <v>88</v>
      </c>
      <c r="Y37" s="18" t="s">
        <v>70</v>
      </c>
      <c r="Z37" s="38">
        <v>216001992</v>
      </c>
      <c r="AA37" s="18" t="s">
        <v>85</v>
      </c>
      <c r="AB37" s="18" t="s">
        <v>57</v>
      </c>
      <c r="AC37" s="39" t="s">
        <v>89</v>
      </c>
      <c r="AD37" s="18" t="s">
        <v>73</v>
      </c>
      <c r="AE37" s="18"/>
    </row>
    <row r="38" spans="1:31" ht="28.8">
      <c r="A38" s="17" t="s">
        <v>57</v>
      </c>
      <c r="B38" s="18">
        <v>16</v>
      </c>
      <c r="C38" s="19"/>
      <c r="D38" s="20" t="s">
        <v>58</v>
      </c>
      <c r="E38" s="21"/>
      <c r="F38" s="46"/>
      <c r="G38" s="31"/>
      <c r="H38" s="18"/>
      <c r="I38" s="23"/>
      <c r="J38" s="24">
        <v>109492197</v>
      </c>
      <c r="K38" s="52" t="s">
        <v>186</v>
      </c>
      <c r="L38" s="25" t="s">
        <v>187</v>
      </c>
      <c r="M38" s="26" t="s">
        <v>36</v>
      </c>
      <c r="N38" s="27"/>
      <c r="O38" s="28"/>
      <c r="P38" s="27">
        <v>32</v>
      </c>
      <c r="Q38" s="18">
        <f>+Q37-P38</f>
        <v>394</v>
      </c>
      <c r="R38" s="54" t="s">
        <v>188</v>
      </c>
      <c r="S38" s="29" t="s">
        <v>189</v>
      </c>
      <c r="T38" s="18" t="s">
        <v>90</v>
      </c>
      <c r="U38" s="37">
        <v>44734</v>
      </c>
      <c r="V38" s="37">
        <v>44734</v>
      </c>
      <c r="W38" s="40" t="s">
        <v>91</v>
      </c>
      <c r="X38" s="40" t="s">
        <v>92</v>
      </c>
      <c r="Y38" s="40" t="s">
        <v>93</v>
      </c>
      <c r="Z38" s="40">
        <v>215973560</v>
      </c>
      <c r="AA38" s="40" t="s">
        <v>85</v>
      </c>
      <c r="AB38" s="18" t="s">
        <v>57</v>
      </c>
      <c r="AC38" s="39" t="s">
        <v>72</v>
      </c>
      <c r="AD38" s="18" t="s">
        <v>73</v>
      </c>
      <c r="AE38" s="18"/>
    </row>
    <row r="39" spans="1:31" ht="46.8">
      <c r="A39" s="17" t="s">
        <v>57</v>
      </c>
      <c r="B39" s="18">
        <v>17</v>
      </c>
      <c r="C39" s="19">
        <v>44645</v>
      </c>
      <c r="D39" s="20" t="s">
        <v>58</v>
      </c>
      <c r="E39" s="21" t="s">
        <v>167</v>
      </c>
      <c r="F39" s="22" t="s">
        <v>190</v>
      </c>
      <c r="G39" s="20" t="s">
        <v>191</v>
      </c>
      <c r="H39" s="18" t="s">
        <v>182</v>
      </c>
      <c r="I39" s="23">
        <v>4511059519</v>
      </c>
      <c r="J39" s="24">
        <v>109492194</v>
      </c>
      <c r="K39" s="52" t="s">
        <v>192</v>
      </c>
      <c r="L39" s="47" t="s">
        <v>193</v>
      </c>
      <c r="M39" s="26" t="s">
        <v>36</v>
      </c>
      <c r="N39" s="27">
        <v>470</v>
      </c>
      <c r="O39" s="28"/>
      <c r="P39" s="27">
        <v>30</v>
      </c>
      <c r="Q39" s="18">
        <f t="shared" si="2"/>
        <v>440</v>
      </c>
      <c r="R39" s="29" t="s">
        <v>194</v>
      </c>
      <c r="S39" s="29" t="s">
        <v>195</v>
      </c>
      <c r="T39" s="18" t="s">
        <v>174</v>
      </c>
      <c r="U39" s="50">
        <v>44672</v>
      </c>
      <c r="V39" s="50">
        <v>44674</v>
      </c>
      <c r="W39" s="18" t="s">
        <v>175</v>
      </c>
      <c r="X39" s="18" t="s">
        <v>116</v>
      </c>
      <c r="Y39" s="18" t="s">
        <v>70</v>
      </c>
      <c r="Z39" s="18">
        <v>50815918834</v>
      </c>
      <c r="AA39" s="18" t="s">
        <v>176</v>
      </c>
      <c r="AB39" s="18" t="s">
        <v>57</v>
      </c>
      <c r="AC39" s="39" t="s">
        <v>72</v>
      </c>
      <c r="AD39" s="18" t="s">
        <v>73</v>
      </c>
      <c r="AE39" s="23" t="s">
        <v>177</v>
      </c>
    </row>
    <row r="40" spans="1:31" ht="46.8">
      <c r="A40" s="17" t="s">
        <v>57</v>
      </c>
      <c r="B40" s="18">
        <v>17</v>
      </c>
      <c r="C40" s="19"/>
      <c r="D40" s="20" t="s">
        <v>58</v>
      </c>
      <c r="E40" s="21"/>
      <c r="F40" s="22"/>
      <c r="G40" s="20"/>
      <c r="H40" s="18"/>
      <c r="I40" s="23"/>
      <c r="J40" s="24">
        <v>109492194</v>
      </c>
      <c r="K40" s="52" t="s">
        <v>192</v>
      </c>
      <c r="L40" s="47" t="s">
        <v>193</v>
      </c>
      <c r="M40" s="26" t="s">
        <v>36</v>
      </c>
      <c r="N40" s="27"/>
      <c r="O40" s="28"/>
      <c r="P40" s="27">
        <v>80</v>
      </c>
      <c r="Q40" s="18">
        <f>+Q39-P40</f>
        <v>360</v>
      </c>
      <c r="R40" s="29" t="s">
        <v>194</v>
      </c>
      <c r="S40" s="29" t="s">
        <v>195</v>
      </c>
      <c r="T40" s="18" t="s">
        <v>67</v>
      </c>
      <c r="U40" s="37">
        <v>44707</v>
      </c>
      <c r="V40" s="37">
        <v>44707</v>
      </c>
      <c r="W40" s="18" t="s">
        <v>68</v>
      </c>
      <c r="X40" s="18" t="s">
        <v>69</v>
      </c>
      <c r="Y40" s="18" t="s">
        <v>70</v>
      </c>
      <c r="Z40" s="38">
        <v>218110400</v>
      </c>
      <c r="AA40" s="18" t="s">
        <v>71</v>
      </c>
      <c r="AB40" s="18" t="s">
        <v>57</v>
      </c>
      <c r="AC40" s="39" t="s">
        <v>72</v>
      </c>
      <c r="AD40" s="18" t="s">
        <v>73</v>
      </c>
      <c r="AE40" s="23"/>
    </row>
    <row r="41" spans="1:31" ht="46.8">
      <c r="A41" s="17" t="s">
        <v>57</v>
      </c>
      <c r="B41" s="18">
        <v>17</v>
      </c>
      <c r="C41" s="19"/>
      <c r="D41" s="20" t="s">
        <v>58</v>
      </c>
      <c r="E41" s="21"/>
      <c r="F41" s="22"/>
      <c r="G41" s="20"/>
      <c r="H41" s="18"/>
      <c r="I41" s="23"/>
      <c r="J41" s="24">
        <v>109492194</v>
      </c>
      <c r="K41" s="52" t="s">
        <v>192</v>
      </c>
      <c r="L41" s="47" t="s">
        <v>193</v>
      </c>
      <c r="M41" s="26" t="s">
        <v>36</v>
      </c>
      <c r="N41" s="27"/>
      <c r="O41" s="28"/>
      <c r="P41" s="27">
        <v>32</v>
      </c>
      <c r="Q41" s="18">
        <f>+Q40-P41</f>
        <v>328</v>
      </c>
      <c r="R41" s="29" t="s">
        <v>194</v>
      </c>
      <c r="S41" s="29" t="s">
        <v>195</v>
      </c>
      <c r="T41" s="53" t="s">
        <v>80</v>
      </c>
      <c r="U41" s="37">
        <v>44712</v>
      </c>
      <c r="V41" s="37">
        <v>44712</v>
      </c>
      <c r="W41" s="53" t="s">
        <v>81</v>
      </c>
      <c r="X41" s="18" t="s">
        <v>82</v>
      </c>
      <c r="Y41" s="18" t="s">
        <v>70</v>
      </c>
      <c r="Z41" s="38">
        <v>215973860</v>
      </c>
      <c r="AA41" s="18" t="s">
        <v>71</v>
      </c>
      <c r="AB41" s="18" t="s">
        <v>57</v>
      </c>
      <c r="AC41" s="39" t="s">
        <v>83</v>
      </c>
      <c r="AD41" s="18" t="s">
        <v>73</v>
      </c>
      <c r="AE41" s="23"/>
    </row>
    <row r="42" spans="1:31" ht="46.8">
      <c r="A42" s="17" t="s">
        <v>57</v>
      </c>
      <c r="B42" s="18">
        <v>17</v>
      </c>
      <c r="C42" s="19"/>
      <c r="D42" s="20" t="s">
        <v>58</v>
      </c>
      <c r="E42" s="21"/>
      <c r="F42" s="22"/>
      <c r="G42" s="20"/>
      <c r="H42" s="18"/>
      <c r="I42" s="23"/>
      <c r="J42" s="24">
        <v>109492194</v>
      </c>
      <c r="K42" s="52" t="s">
        <v>192</v>
      </c>
      <c r="L42" s="47" t="s">
        <v>193</v>
      </c>
      <c r="M42" s="26" t="s">
        <v>36</v>
      </c>
      <c r="N42" s="27"/>
      <c r="O42" s="28"/>
      <c r="P42" s="27">
        <v>48</v>
      </c>
      <c r="Q42" s="18">
        <f>+Q41-P42</f>
        <v>280</v>
      </c>
      <c r="R42" s="29" t="s">
        <v>194</v>
      </c>
      <c r="S42" s="29" t="s">
        <v>195</v>
      </c>
      <c r="T42" s="18" t="s">
        <v>84</v>
      </c>
      <c r="U42" s="37">
        <v>44714</v>
      </c>
      <c r="V42" s="37">
        <v>44714</v>
      </c>
      <c r="W42" s="18" t="s">
        <v>81</v>
      </c>
      <c r="X42" s="18" t="s">
        <v>82</v>
      </c>
      <c r="Y42" s="18" t="s">
        <v>70</v>
      </c>
      <c r="Z42" s="38">
        <v>216001993</v>
      </c>
      <c r="AA42" s="18" t="s">
        <v>85</v>
      </c>
      <c r="AB42" s="18" t="s">
        <v>57</v>
      </c>
      <c r="AC42" s="39" t="s">
        <v>83</v>
      </c>
      <c r="AD42" s="18" t="s">
        <v>73</v>
      </c>
      <c r="AE42" s="23"/>
    </row>
    <row r="43" spans="1:31" ht="46.8">
      <c r="A43" s="17" t="s">
        <v>57</v>
      </c>
      <c r="B43" s="18">
        <v>17</v>
      </c>
      <c r="C43" s="19"/>
      <c r="D43" s="20" t="s">
        <v>58</v>
      </c>
      <c r="E43" s="21"/>
      <c r="F43" s="22"/>
      <c r="G43" s="20"/>
      <c r="H43" s="18"/>
      <c r="I43" s="23"/>
      <c r="J43" s="24">
        <v>109492194</v>
      </c>
      <c r="K43" s="52" t="s">
        <v>192</v>
      </c>
      <c r="L43" s="47" t="s">
        <v>193</v>
      </c>
      <c r="M43" s="26" t="s">
        <v>36</v>
      </c>
      <c r="N43" s="27"/>
      <c r="O43" s="28"/>
      <c r="P43" s="27">
        <v>32</v>
      </c>
      <c r="Q43" s="18">
        <f>+Q42-P43</f>
        <v>248</v>
      </c>
      <c r="R43" s="29" t="s">
        <v>194</v>
      </c>
      <c r="S43" s="29" t="s">
        <v>195</v>
      </c>
      <c r="T43" s="18" t="s">
        <v>86</v>
      </c>
      <c r="U43" s="37">
        <v>44714</v>
      </c>
      <c r="V43" s="37">
        <v>44714</v>
      </c>
      <c r="W43" s="18" t="s">
        <v>87</v>
      </c>
      <c r="X43" s="18" t="s">
        <v>88</v>
      </c>
      <c r="Y43" s="18" t="s">
        <v>70</v>
      </c>
      <c r="Z43" s="38">
        <v>216001992</v>
      </c>
      <c r="AA43" s="18" t="s">
        <v>85</v>
      </c>
      <c r="AB43" s="18" t="s">
        <v>57</v>
      </c>
      <c r="AC43" s="39" t="s">
        <v>89</v>
      </c>
      <c r="AD43" s="18" t="s">
        <v>73</v>
      </c>
      <c r="AE43" s="23"/>
    </row>
    <row r="44" spans="1:31" ht="46.8">
      <c r="A44" s="17" t="s">
        <v>57</v>
      </c>
      <c r="B44" s="18">
        <v>17</v>
      </c>
      <c r="C44" s="19"/>
      <c r="D44" s="20" t="s">
        <v>58</v>
      </c>
      <c r="E44" s="21"/>
      <c r="F44" s="22"/>
      <c r="G44" s="20"/>
      <c r="H44" s="18"/>
      <c r="I44" s="23"/>
      <c r="J44" s="24">
        <v>109492194</v>
      </c>
      <c r="K44" s="52" t="s">
        <v>192</v>
      </c>
      <c r="L44" s="47" t="s">
        <v>193</v>
      </c>
      <c r="M44" s="26" t="s">
        <v>36</v>
      </c>
      <c r="N44" s="27"/>
      <c r="O44" s="28"/>
      <c r="P44" s="27">
        <v>32</v>
      </c>
      <c r="Q44" s="18">
        <f>+Q43-P44</f>
        <v>216</v>
      </c>
      <c r="R44" s="54" t="s">
        <v>188</v>
      </c>
      <c r="S44" s="29" t="s">
        <v>196</v>
      </c>
      <c r="T44" s="18" t="s">
        <v>90</v>
      </c>
      <c r="U44" s="37">
        <v>44734</v>
      </c>
      <c r="V44" s="37">
        <v>44734</v>
      </c>
      <c r="W44" s="40" t="s">
        <v>91</v>
      </c>
      <c r="X44" s="40" t="s">
        <v>92</v>
      </c>
      <c r="Y44" s="40" t="s">
        <v>93</v>
      </c>
      <c r="Z44" s="40">
        <v>215973560</v>
      </c>
      <c r="AA44" s="40" t="s">
        <v>85</v>
      </c>
      <c r="AB44" s="18" t="s">
        <v>57</v>
      </c>
      <c r="AC44" s="39" t="s">
        <v>72</v>
      </c>
      <c r="AD44" s="18" t="s">
        <v>73</v>
      </c>
      <c r="AE44" s="23"/>
    </row>
    <row r="45" spans="1:31" ht="31.2">
      <c r="A45" s="17" t="s">
        <v>57</v>
      </c>
      <c r="B45" s="18">
        <v>18</v>
      </c>
      <c r="C45" s="19">
        <v>44645</v>
      </c>
      <c r="D45" s="20" t="s">
        <v>58</v>
      </c>
      <c r="E45" s="21" t="s">
        <v>167</v>
      </c>
      <c r="F45" s="22" t="s">
        <v>168</v>
      </c>
      <c r="G45" s="31" t="s">
        <v>181</v>
      </c>
      <c r="H45" s="18" t="s">
        <v>182</v>
      </c>
      <c r="I45" s="18">
        <v>4511059519</v>
      </c>
      <c r="J45" s="24">
        <v>109609632</v>
      </c>
      <c r="K45" s="52" t="s">
        <v>197</v>
      </c>
      <c r="L45" s="47" t="s">
        <v>198</v>
      </c>
      <c r="M45" s="26" t="s">
        <v>36</v>
      </c>
      <c r="N45" s="27">
        <v>60</v>
      </c>
      <c r="O45" s="28"/>
      <c r="P45" s="27">
        <v>12</v>
      </c>
      <c r="Q45" s="18">
        <f t="shared" si="2"/>
        <v>48</v>
      </c>
      <c r="R45" s="29" t="s">
        <v>185</v>
      </c>
      <c r="S45" s="29" t="s">
        <v>173</v>
      </c>
      <c r="T45" s="18" t="s">
        <v>178</v>
      </c>
      <c r="U45" s="50">
        <v>44685</v>
      </c>
      <c r="V45" s="50">
        <v>44685</v>
      </c>
      <c r="W45" s="18" t="s">
        <v>179</v>
      </c>
      <c r="X45" s="18" t="s">
        <v>69</v>
      </c>
      <c r="Y45" s="18" t="s">
        <v>70</v>
      </c>
      <c r="Z45" s="18" t="s">
        <v>77</v>
      </c>
      <c r="AA45" s="18" t="s">
        <v>78</v>
      </c>
      <c r="AB45" s="23" t="s">
        <v>180</v>
      </c>
      <c r="AC45" s="18" t="s">
        <v>72</v>
      </c>
      <c r="AD45" s="18" t="s">
        <v>73</v>
      </c>
      <c r="AE45" s="23" t="s">
        <v>177</v>
      </c>
    </row>
    <row r="46" spans="1:31" ht="31.2">
      <c r="A46" s="17" t="s">
        <v>57</v>
      </c>
      <c r="B46" s="18">
        <v>18</v>
      </c>
      <c r="C46" s="19"/>
      <c r="D46" s="20" t="s">
        <v>58</v>
      </c>
      <c r="E46" s="21"/>
      <c r="F46" s="22"/>
      <c r="G46" s="31"/>
      <c r="H46" s="18"/>
      <c r="I46" s="18"/>
      <c r="J46" s="24">
        <v>109609632</v>
      </c>
      <c r="K46" s="52" t="s">
        <v>197</v>
      </c>
      <c r="L46" s="47" t="s">
        <v>198</v>
      </c>
      <c r="M46" s="26" t="s">
        <v>36</v>
      </c>
      <c r="N46" s="27"/>
      <c r="O46" s="28"/>
      <c r="P46" s="27">
        <v>20</v>
      </c>
      <c r="Q46" s="18">
        <f>+Q45-P46</f>
        <v>28</v>
      </c>
      <c r="R46" s="29" t="s">
        <v>185</v>
      </c>
      <c r="S46" s="29" t="s">
        <v>173</v>
      </c>
      <c r="T46" s="18" t="s">
        <v>67</v>
      </c>
      <c r="U46" s="37">
        <v>44707</v>
      </c>
      <c r="V46" s="37">
        <v>44707</v>
      </c>
      <c r="W46" s="18" t="s">
        <v>68</v>
      </c>
      <c r="X46" s="18" t="s">
        <v>69</v>
      </c>
      <c r="Y46" s="18" t="s">
        <v>70</v>
      </c>
      <c r="Z46" s="38">
        <v>218110400</v>
      </c>
      <c r="AA46" s="18" t="s">
        <v>71</v>
      </c>
      <c r="AB46" s="18" t="s">
        <v>57</v>
      </c>
      <c r="AC46" s="39" t="s">
        <v>72</v>
      </c>
      <c r="AD46" s="18" t="s">
        <v>73</v>
      </c>
      <c r="AE46" s="23"/>
    </row>
    <row r="47" spans="1:31" ht="31.2">
      <c r="A47" s="17" t="s">
        <v>57</v>
      </c>
      <c r="B47" s="18">
        <v>18</v>
      </c>
      <c r="C47" s="19"/>
      <c r="D47" s="20" t="s">
        <v>58</v>
      </c>
      <c r="E47" s="21"/>
      <c r="F47" s="22"/>
      <c r="G47" s="31"/>
      <c r="H47" s="18"/>
      <c r="I47" s="18"/>
      <c r="J47" s="24">
        <v>109609632</v>
      </c>
      <c r="K47" s="52" t="s">
        <v>197</v>
      </c>
      <c r="L47" s="47" t="s">
        <v>198</v>
      </c>
      <c r="M47" s="26" t="s">
        <v>36</v>
      </c>
      <c r="N47" s="27"/>
      <c r="O47" s="28"/>
      <c r="P47" s="27">
        <v>12</v>
      </c>
      <c r="Q47" s="18">
        <f>Q46-P47</f>
        <v>16</v>
      </c>
      <c r="R47" s="29" t="s">
        <v>185</v>
      </c>
      <c r="S47" s="29" t="s">
        <v>173</v>
      </c>
      <c r="T47" s="18" t="s">
        <v>74</v>
      </c>
      <c r="U47" s="37">
        <v>44711</v>
      </c>
      <c r="V47" s="37">
        <v>44711</v>
      </c>
      <c r="W47" s="18" t="s">
        <v>75</v>
      </c>
      <c r="X47" s="18" t="s">
        <v>76</v>
      </c>
      <c r="Y47" s="18" t="s">
        <v>70</v>
      </c>
      <c r="Z47" s="38" t="s">
        <v>77</v>
      </c>
      <c r="AA47" s="18" t="s">
        <v>78</v>
      </c>
      <c r="AB47" s="18" t="s">
        <v>57</v>
      </c>
      <c r="AC47" s="39"/>
      <c r="AD47" s="18"/>
      <c r="AE47" s="23" t="s">
        <v>79</v>
      </c>
    </row>
    <row r="48" spans="1:31" ht="31.2">
      <c r="A48" s="17" t="s">
        <v>57</v>
      </c>
      <c r="B48" s="18">
        <v>18</v>
      </c>
      <c r="C48" s="19"/>
      <c r="D48" s="20" t="s">
        <v>58</v>
      </c>
      <c r="E48" s="21"/>
      <c r="F48" s="22"/>
      <c r="G48" s="31"/>
      <c r="H48" s="18"/>
      <c r="I48" s="18"/>
      <c r="J48" s="24">
        <v>109609632</v>
      </c>
      <c r="K48" s="52" t="s">
        <v>197</v>
      </c>
      <c r="L48" s="47" t="s">
        <v>198</v>
      </c>
      <c r="M48" s="26" t="s">
        <v>36</v>
      </c>
      <c r="N48" s="27"/>
      <c r="O48" s="28"/>
      <c r="P48" s="27">
        <v>8</v>
      </c>
      <c r="Q48" s="18">
        <f>Q47-P48</f>
        <v>8</v>
      </c>
      <c r="R48" s="29" t="s">
        <v>185</v>
      </c>
      <c r="S48" s="29" t="s">
        <v>173</v>
      </c>
      <c r="T48" s="53" t="s">
        <v>80</v>
      </c>
      <c r="U48" s="37">
        <v>44712</v>
      </c>
      <c r="V48" s="37">
        <v>44712</v>
      </c>
      <c r="W48" s="53" t="s">
        <v>81</v>
      </c>
      <c r="X48" s="18" t="s">
        <v>82</v>
      </c>
      <c r="Y48" s="18" t="s">
        <v>70</v>
      </c>
      <c r="Z48" s="38">
        <v>215973860</v>
      </c>
      <c r="AA48" s="18" t="s">
        <v>71</v>
      </c>
      <c r="AB48" s="18" t="s">
        <v>57</v>
      </c>
      <c r="AC48" s="39" t="s">
        <v>83</v>
      </c>
      <c r="AD48" s="18" t="s">
        <v>73</v>
      </c>
      <c r="AE48" s="23"/>
    </row>
    <row r="49" spans="1:31" ht="31.2">
      <c r="A49" s="17" t="s">
        <v>57</v>
      </c>
      <c r="B49" s="18">
        <v>18</v>
      </c>
      <c r="C49" s="19"/>
      <c r="D49" s="20" t="s">
        <v>58</v>
      </c>
      <c r="E49" s="21"/>
      <c r="F49" s="22"/>
      <c r="G49" s="31"/>
      <c r="H49" s="18"/>
      <c r="I49" s="18"/>
      <c r="J49" s="24">
        <v>109609632</v>
      </c>
      <c r="K49" s="52" t="s">
        <v>197</v>
      </c>
      <c r="L49" s="47" t="s">
        <v>198</v>
      </c>
      <c r="M49" s="26" t="s">
        <v>36</v>
      </c>
      <c r="N49" s="27"/>
      <c r="O49" s="28"/>
      <c r="P49" s="27">
        <v>8</v>
      </c>
      <c r="Q49" s="18">
        <f>Q48-P49</f>
        <v>0</v>
      </c>
      <c r="R49" s="29" t="s">
        <v>185</v>
      </c>
      <c r="S49" s="29" t="s">
        <v>173</v>
      </c>
      <c r="T49" s="18" t="s">
        <v>86</v>
      </c>
      <c r="U49" s="37">
        <v>44714</v>
      </c>
      <c r="V49" s="37">
        <v>44714</v>
      </c>
      <c r="W49" s="18" t="s">
        <v>87</v>
      </c>
      <c r="X49" s="18" t="s">
        <v>88</v>
      </c>
      <c r="Y49" s="18" t="s">
        <v>70</v>
      </c>
      <c r="Z49" s="38">
        <v>216001992</v>
      </c>
      <c r="AA49" s="18" t="s">
        <v>85</v>
      </c>
      <c r="AB49" s="18" t="s">
        <v>57</v>
      </c>
      <c r="AC49" s="39" t="s">
        <v>89</v>
      </c>
      <c r="AD49" s="18" t="s">
        <v>73</v>
      </c>
      <c r="AE49" s="23"/>
    </row>
    <row r="50" spans="1:31" ht="31.2">
      <c r="A50" s="17" t="s">
        <v>57</v>
      </c>
      <c r="B50" s="18">
        <v>19</v>
      </c>
      <c r="C50" s="19">
        <v>44645</v>
      </c>
      <c r="D50" s="20" t="s">
        <v>58</v>
      </c>
      <c r="E50" s="21" t="s">
        <v>167</v>
      </c>
      <c r="F50" s="22" t="s">
        <v>168</v>
      </c>
      <c r="G50" s="20" t="s">
        <v>199</v>
      </c>
      <c r="H50" s="23" t="s">
        <v>200</v>
      </c>
      <c r="I50" s="23">
        <v>4511059519</v>
      </c>
      <c r="J50" s="24">
        <v>109492180</v>
      </c>
      <c r="K50" s="52" t="s">
        <v>201</v>
      </c>
      <c r="L50" s="47" t="s">
        <v>202</v>
      </c>
      <c r="M50" s="26" t="s">
        <v>36</v>
      </c>
      <c r="N50" s="27">
        <v>600</v>
      </c>
      <c r="O50" s="28"/>
      <c r="P50" s="27">
        <v>45</v>
      </c>
      <c r="Q50" s="18">
        <f t="shared" si="2"/>
        <v>555</v>
      </c>
      <c r="R50" s="29" t="s">
        <v>203</v>
      </c>
      <c r="S50" s="29" t="s">
        <v>189</v>
      </c>
      <c r="T50" s="18" t="s">
        <v>204</v>
      </c>
      <c r="U50" s="37">
        <v>44683</v>
      </c>
      <c r="V50" s="37">
        <v>44683</v>
      </c>
      <c r="W50" s="18" t="s">
        <v>179</v>
      </c>
      <c r="X50" s="18" t="s">
        <v>69</v>
      </c>
      <c r="Y50" s="18" t="s">
        <v>70</v>
      </c>
      <c r="Z50" s="18" t="s">
        <v>77</v>
      </c>
      <c r="AA50" s="18" t="s">
        <v>78</v>
      </c>
      <c r="AB50" s="23" t="s">
        <v>180</v>
      </c>
      <c r="AC50" s="18" t="s">
        <v>72</v>
      </c>
      <c r="AD50" s="18" t="s">
        <v>73</v>
      </c>
      <c r="AE50" s="23" t="s">
        <v>177</v>
      </c>
    </row>
    <row r="51" spans="1:31" ht="31.2">
      <c r="A51" s="17" t="s">
        <v>57</v>
      </c>
      <c r="B51" s="18">
        <v>19</v>
      </c>
      <c r="C51" s="19"/>
      <c r="D51" s="20" t="s">
        <v>58</v>
      </c>
      <c r="E51" s="21"/>
      <c r="F51" s="22"/>
      <c r="G51" s="20"/>
      <c r="H51" s="23"/>
      <c r="I51" s="23"/>
      <c r="J51" s="24">
        <v>109492180</v>
      </c>
      <c r="K51" s="52" t="s">
        <v>201</v>
      </c>
      <c r="L51" s="47" t="s">
        <v>202</v>
      </c>
      <c r="M51" s="26" t="s">
        <v>36</v>
      </c>
      <c r="N51" s="27"/>
      <c r="O51" s="28"/>
      <c r="P51" s="27">
        <v>70</v>
      </c>
      <c r="Q51" s="18">
        <f t="shared" ref="Q51:Q57" si="3">+Q50-P51</f>
        <v>485</v>
      </c>
      <c r="R51" s="29" t="s">
        <v>203</v>
      </c>
      <c r="S51" s="29" t="s">
        <v>189</v>
      </c>
      <c r="T51" s="18" t="s">
        <v>205</v>
      </c>
      <c r="U51" s="37">
        <v>44700</v>
      </c>
      <c r="V51" s="37">
        <v>44700</v>
      </c>
      <c r="W51" s="18" t="s">
        <v>206</v>
      </c>
      <c r="X51" s="18" t="s">
        <v>116</v>
      </c>
      <c r="Y51" s="18" t="s">
        <v>207</v>
      </c>
      <c r="Z51" s="18">
        <v>215973541</v>
      </c>
      <c r="AA51" s="18" t="s">
        <v>208</v>
      </c>
      <c r="AB51" s="23" t="s">
        <v>180</v>
      </c>
      <c r="AC51" s="18" t="s">
        <v>72</v>
      </c>
      <c r="AD51" s="18" t="s">
        <v>73</v>
      </c>
      <c r="AE51" s="23" t="s">
        <v>177</v>
      </c>
    </row>
    <row r="52" spans="1:31" ht="31.2">
      <c r="A52" s="17" t="s">
        <v>57</v>
      </c>
      <c r="B52" s="18">
        <v>19</v>
      </c>
      <c r="C52" s="19"/>
      <c r="D52" s="20" t="s">
        <v>58</v>
      </c>
      <c r="E52" s="21"/>
      <c r="F52" s="22"/>
      <c r="G52" s="20"/>
      <c r="H52" s="23"/>
      <c r="I52" s="23"/>
      <c r="J52" s="24">
        <v>109492180</v>
      </c>
      <c r="K52" s="52" t="s">
        <v>201</v>
      </c>
      <c r="L52" s="47" t="s">
        <v>202</v>
      </c>
      <c r="M52" s="26" t="s">
        <v>36</v>
      </c>
      <c r="N52" s="27"/>
      <c r="O52" s="28"/>
      <c r="P52" s="27">
        <v>40</v>
      </c>
      <c r="Q52" s="18">
        <f t="shared" si="3"/>
        <v>445</v>
      </c>
      <c r="R52" s="29" t="s">
        <v>203</v>
      </c>
      <c r="S52" s="29" t="s">
        <v>189</v>
      </c>
      <c r="T52" s="18" t="s">
        <v>67</v>
      </c>
      <c r="U52" s="37">
        <v>44707</v>
      </c>
      <c r="V52" s="37">
        <v>44707</v>
      </c>
      <c r="W52" s="18" t="s">
        <v>68</v>
      </c>
      <c r="X52" s="18" t="s">
        <v>69</v>
      </c>
      <c r="Y52" s="18" t="s">
        <v>70</v>
      </c>
      <c r="Z52" s="38">
        <v>218110400</v>
      </c>
      <c r="AA52" s="18" t="s">
        <v>71</v>
      </c>
      <c r="AB52" s="18" t="s">
        <v>57</v>
      </c>
      <c r="AC52" s="39" t="s">
        <v>72</v>
      </c>
      <c r="AD52" s="18" t="s">
        <v>73</v>
      </c>
      <c r="AE52" s="23"/>
    </row>
    <row r="53" spans="1:31" ht="31.2">
      <c r="A53" s="17" t="s">
        <v>57</v>
      </c>
      <c r="B53" s="18">
        <v>19</v>
      </c>
      <c r="C53" s="19"/>
      <c r="D53" s="20" t="s">
        <v>58</v>
      </c>
      <c r="E53" s="21"/>
      <c r="F53" s="22"/>
      <c r="G53" s="20"/>
      <c r="H53" s="23"/>
      <c r="I53" s="23"/>
      <c r="J53" s="24">
        <v>109492180</v>
      </c>
      <c r="K53" s="52" t="s">
        <v>201</v>
      </c>
      <c r="L53" s="47" t="s">
        <v>202</v>
      </c>
      <c r="M53" s="26" t="s">
        <v>36</v>
      </c>
      <c r="N53" s="27"/>
      <c r="O53" s="28"/>
      <c r="P53" s="27">
        <v>16</v>
      </c>
      <c r="Q53" s="18">
        <f t="shared" si="3"/>
        <v>429</v>
      </c>
      <c r="R53" s="29" t="s">
        <v>203</v>
      </c>
      <c r="S53" s="29" t="s">
        <v>189</v>
      </c>
      <c r="T53" s="40" t="s">
        <v>80</v>
      </c>
      <c r="U53" s="37">
        <v>44712</v>
      </c>
      <c r="V53" s="37">
        <v>44712</v>
      </c>
      <c r="W53" s="40" t="s">
        <v>81</v>
      </c>
      <c r="X53" s="18" t="s">
        <v>82</v>
      </c>
      <c r="Y53" s="18" t="s">
        <v>70</v>
      </c>
      <c r="Z53" s="38">
        <v>215973860</v>
      </c>
      <c r="AA53" s="18" t="s">
        <v>71</v>
      </c>
      <c r="AB53" s="18" t="s">
        <v>57</v>
      </c>
      <c r="AC53" s="39" t="s">
        <v>83</v>
      </c>
      <c r="AD53" s="18" t="s">
        <v>73</v>
      </c>
      <c r="AE53" s="23"/>
    </row>
    <row r="54" spans="1:31" ht="31.2">
      <c r="A54" s="17" t="s">
        <v>57</v>
      </c>
      <c r="B54" s="18">
        <v>19</v>
      </c>
      <c r="C54" s="19"/>
      <c r="D54" s="20" t="s">
        <v>58</v>
      </c>
      <c r="E54" s="21"/>
      <c r="F54" s="22"/>
      <c r="G54" s="20"/>
      <c r="H54" s="23"/>
      <c r="I54" s="23"/>
      <c r="J54" s="24">
        <v>109492180</v>
      </c>
      <c r="K54" s="52" t="s">
        <v>201</v>
      </c>
      <c r="L54" s="47" t="s">
        <v>202</v>
      </c>
      <c r="M54" s="26" t="s">
        <v>36</v>
      </c>
      <c r="N54" s="27"/>
      <c r="O54" s="28"/>
      <c r="P54" s="27">
        <v>24</v>
      </c>
      <c r="Q54" s="18">
        <f t="shared" si="3"/>
        <v>405</v>
      </c>
      <c r="R54" s="29" t="s">
        <v>203</v>
      </c>
      <c r="S54" s="29" t="s">
        <v>189</v>
      </c>
      <c r="T54" s="18" t="s">
        <v>84</v>
      </c>
      <c r="U54" s="37">
        <v>44714</v>
      </c>
      <c r="V54" s="37">
        <v>44714</v>
      </c>
      <c r="W54" s="18" t="s">
        <v>81</v>
      </c>
      <c r="X54" s="18" t="s">
        <v>82</v>
      </c>
      <c r="Y54" s="18" t="s">
        <v>70</v>
      </c>
      <c r="Z54" s="38">
        <v>216001993</v>
      </c>
      <c r="AA54" s="18" t="s">
        <v>85</v>
      </c>
      <c r="AB54" s="18" t="s">
        <v>57</v>
      </c>
      <c r="AC54" s="39" t="s">
        <v>83</v>
      </c>
      <c r="AD54" s="18" t="s">
        <v>73</v>
      </c>
      <c r="AE54" s="23"/>
    </row>
    <row r="55" spans="1:31" ht="31.2">
      <c r="A55" s="17" t="s">
        <v>57</v>
      </c>
      <c r="B55" s="18">
        <v>19</v>
      </c>
      <c r="C55" s="19"/>
      <c r="D55" s="20" t="s">
        <v>58</v>
      </c>
      <c r="E55" s="21"/>
      <c r="F55" s="22"/>
      <c r="G55" s="20"/>
      <c r="H55" s="23"/>
      <c r="I55" s="23"/>
      <c r="J55" s="24">
        <v>109492180</v>
      </c>
      <c r="K55" s="52" t="s">
        <v>201</v>
      </c>
      <c r="L55" s="47" t="s">
        <v>202</v>
      </c>
      <c r="M55" s="26" t="s">
        <v>36</v>
      </c>
      <c r="N55" s="27"/>
      <c r="O55" s="28"/>
      <c r="P55" s="27">
        <v>16</v>
      </c>
      <c r="Q55" s="18">
        <f t="shared" si="3"/>
        <v>389</v>
      </c>
      <c r="R55" s="29" t="s">
        <v>203</v>
      </c>
      <c r="S55" s="29" t="s">
        <v>189</v>
      </c>
      <c r="T55" s="18" t="s">
        <v>86</v>
      </c>
      <c r="U55" s="37">
        <v>44714</v>
      </c>
      <c r="V55" s="37">
        <v>44714</v>
      </c>
      <c r="W55" s="18" t="s">
        <v>87</v>
      </c>
      <c r="X55" s="18" t="s">
        <v>88</v>
      </c>
      <c r="Y55" s="18" t="s">
        <v>70</v>
      </c>
      <c r="Z55" s="38">
        <v>216001992</v>
      </c>
      <c r="AA55" s="18" t="s">
        <v>85</v>
      </c>
      <c r="AB55" s="18" t="s">
        <v>57</v>
      </c>
      <c r="AC55" s="39" t="s">
        <v>89</v>
      </c>
      <c r="AD55" s="18" t="s">
        <v>73</v>
      </c>
      <c r="AE55" s="23"/>
    </row>
    <row r="56" spans="1:31" ht="31.2">
      <c r="A56" s="17" t="s">
        <v>57</v>
      </c>
      <c r="B56" s="18">
        <v>19</v>
      </c>
      <c r="C56" s="19"/>
      <c r="D56" s="20" t="s">
        <v>58</v>
      </c>
      <c r="E56" s="21"/>
      <c r="F56" s="22"/>
      <c r="G56" s="20"/>
      <c r="H56" s="23"/>
      <c r="I56" s="23"/>
      <c r="J56" s="24">
        <v>109492180</v>
      </c>
      <c r="K56" s="52" t="s">
        <v>201</v>
      </c>
      <c r="L56" s="47" t="s">
        <v>202</v>
      </c>
      <c r="M56" s="26" t="s">
        <v>36</v>
      </c>
      <c r="N56" s="27"/>
      <c r="O56" s="28"/>
      <c r="P56" s="27">
        <v>2</v>
      </c>
      <c r="Q56" s="18">
        <f t="shared" si="3"/>
        <v>387</v>
      </c>
      <c r="R56" s="29" t="s">
        <v>203</v>
      </c>
      <c r="S56" s="29" t="s">
        <v>189</v>
      </c>
      <c r="T56" s="18" t="s">
        <v>209</v>
      </c>
      <c r="U56" s="37">
        <v>44732</v>
      </c>
      <c r="V56" s="37">
        <v>44732</v>
      </c>
      <c r="W56" s="18" t="s">
        <v>81</v>
      </c>
      <c r="X56" s="18" t="s">
        <v>82</v>
      </c>
      <c r="Y56" s="18" t="s">
        <v>70</v>
      </c>
      <c r="Z56" s="18" t="s">
        <v>210</v>
      </c>
      <c r="AA56" s="18" t="s">
        <v>211</v>
      </c>
      <c r="AB56" s="18" t="s">
        <v>57</v>
      </c>
      <c r="AC56" s="39" t="s">
        <v>83</v>
      </c>
      <c r="AD56" s="18" t="s">
        <v>73</v>
      </c>
      <c r="AE56" s="23"/>
    </row>
    <row r="57" spans="1:31" ht="31.2">
      <c r="A57" s="17" t="s">
        <v>57</v>
      </c>
      <c r="B57" s="18">
        <v>19</v>
      </c>
      <c r="C57" s="19"/>
      <c r="D57" s="20" t="s">
        <v>58</v>
      </c>
      <c r="E57" s="21"/>
      <c r="F57" s="22"/>
      <c r="G57" s="20"/>
      <c r="H57" s="23"/>
      <c r="I57" s="23"/>
      <c r="J57" s="24">
        <v>109492180</v>
      </c>
      <c r="K57" s="52" t="s">
        <v>201</v>
      </c>
      <c r="L57" s="47" t="s">
        <v>202</v>
      </c>
      <c r="M57" s="26" t="s">
        <v>36</v>
      </c>
      <c r="N57" s="27"/>
      <c r="O57" s="28"/>
      <c r="P57" s="27">
        <v>16</v>
      </c>
      <c r="Q57" s="18">
        <f t="shared" si="3"/>
        <v>371</v>
      </c>
      <c r="R57" s="54" t="s">
        <v>188</v>
      </c>
      <c r="S57" s="29" t="s">
        <v>189</v>
      </c>
      <c r="T57" s="18" t="s">
        <v>90</v>
      </c>
      <c r="U57" s="37">
        <v>44734</v>
      </c>
      <c r="V57" s="37">
        <v>44734</v>
      </c>
      <c r="W57" s="40" t="s">
        <v>91</v>
      </c>
      <c r="X57" s="40" t="s">
        <v>92</v>
      </c>
      <c r="Y57" s="40" t="s">
        <v>93</v>
      </c>
      <c r="Z57" s="40">
        <v>215973560</v>
      </c>
      <c r="AA57" s="40" t="s">
        <v>85</v>
      </c>
      <c r="AB57" s="18" t="s">
        <v>57</v>
      </c>
      <c r="AC57" s="39" t="s">
        <v>72</v>
      </c>
      <c r="AD57" s="18" t="s">
        <v>73</v>
      </c>
      <c r="AE57" s="23"/>
    </row>
    <row r="58" spans="1:31" ht="36">
      <c r="A58" s="17"/>
      <c r="B58" s="18">
        <v>20</v>
      </c>
      <c r="C58" s="19">
        <v>44645</v>
      </c>
      <c r="D58" s="20" t="s">
        <v>212</v>
      </c>
      <c r="E58" s="21" t="s">
        <v>213</v>
      </c>
      <c r="F58" s="22" t="s">
        <v>214</v>
      </c>
      <c r="G58" s="20" t="s">
        <v>215</v>
      </c>
      <c r="H58" s="18" t="s">
        <v>216</v>
      </c>
      <c r="I58" s="23">
        <v>4509192857</v>
      </c>
      <c r="J58" s="24">
        <v>108140376</v>
      </c>
      <c r="K58" s="25" t="s">
        <v>217</v>
      </c>
      <c r="L58" s="41" t="s">
        <v>218</v>
      </c>
      <c r="M58" s="26" t="s">
        <v>36</v>
      </c>
      <c r="N58" s="27">
        <v>18</v>
      </c>
      <c r="O58" s="28"/>
      <c r="P58" s="27"/>
      <c r="Q58" s="18">
        <f t="shared" si="2"/>
        <v>18</v>
      </c>
      <c r="R58" s="25" t="s">
        <v>219</v>
      </c>
      <c r="S58" s="25" t="s">
        <v>220</v>
      </c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spans="1:31" ht="31.2">
      <c r="A59" s="17"/>
      <c r="B59" s="18">
        <v>21</v>
      </c>
      <c r="C59" s="19">
        <v>44648</v>
      </c>
      <c r="D59" s="20" t="s">
        <v>32</v>
      </c>
      <c r="E59" s="45" t="s">
        <v>221</v>
      </c>
      <c r="F59" s="46">
        <v>44644</v>
      </c>
      <c r="G59" s="31"/>
      <c r="H59" s="18" t="s">
        <v>34</v>
      </c>
      <c r="I59" s="23"/>
      <c r="J59" s="24">
        <v>107983770</v>
      </c>
      <c r="K59" s="25" t="s">
        <v>222</v>
      </c>
      <c r="L59" s="47" t="s">
        <v>223</v>
      </c>
      <c r="M59" s="26" t="s">
        <v>36</v>
      </c>
      <c r="N59" s="27">
        <v>100</v>
      </c>
      <c r="O59" s="28"/>
      <c r="P59" s="55"/>
      <c r="Q59" s="18">
        <f t="shared" si="2"/>
        <v>100</v>
      </c>
      <c r="R59" s="29" t="s">
        <v>224</v>
      </c>
      <c r="S59" s="25" t="s">
        <v>225</v>
      </c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</row>
    <row r="60" spans="1:31" ht="15.6">
      <c r="A60" s="17"/>
      <c r="B60" s="18">
        <v>22</v>
      </c>
      <c r="C60" s="19">
        <v>44648</v>
      </c>
      <c r="D60" s="20" t="s">
        <v>32</v>
      </c>
      <c r="E60" s="45" t="s">
        <v>221</v>
      </c>
      <c r="F60" s="46">
        <v>44644</v>
      </c>
      <c r="G60" s="31"/>
      <c r="H60" s="18" t="s">
        <v>34</v>
      </c>
      <c r="I60" s="18"/>
      <c r="J60" s="24" t="s">
        <v>226</v>
      </c>
      <c r="K60" s="29" t="s">
        <v>226</v>
      </c>
      <c r="L60" s="47" t="s">
        <v>227</v>
      </c>
      <c r="M60" s="26" t="s">
        <v>228</v>
      </c>
      <c r="N60" s="27">
        <v>2</v>
      </c>
      <c r="O60" s="28"/>
      <c r="P60" s="27"/>
      <c r="Q60" s="18">
        <f t="shared" si="2"/>
        <v>2</v>
      </c>
      <c r="R60" s="29" t="s">
        <v>229</v>
      </c>
      <c r="S60" s="29" t="s">
        <v>230</v>
      </c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 spans="1:31" ht="24">
      <c r="A61" s="17"/>
      <c r="B61" s="18">
        <v>23</v>
      </c>
      <c r="C61" s="19">
        <v>44648</v>
      </c>
      <c r="D61" s="20" t="s">
        <v>231</v>
      </c>
      <c r="E61" s="21" t="s">
        <v>232</v>
      </c>
      <c r="F61" s="22" t="s">
        <v>233</v>
      </c>
      <c r="G61" s="31"/>
      <c r="H61" s="18" t="s">
        <v>234</v>
      </c>
      <c r="I61" s="23">
        <v>4200826011</v>
      </c>
      <c r="J61" s="24">
        <v>111381215</v>
      </c>
      <c r="K61" s="25" t="s">
        <v>235</v>
      </c>
      <c r="L61" s="47" t="s">
        <v>236</v>
      </c>
      <c r="M61" s="26" t="s">
        <v>36</v>
      </c>
      <c r="N61" s="27">
        <v>10</v>
      </c>
      <c r="O61" s="28"/>
      <c r="P61" s="27"/>
      <c r="Q61" s="18">
        <f t="shared" si="2"/>
        <v>10</v>
      </c>
      <c r="R61" s="29" t="s">
        <v>219</v>
      </c>
      <c r="S61" s="29" t="s">
        <v>237</v>
      </c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</row>
    <row r="62" spans="1:31" ht="31.2">
      <c r="A62" s="17"/>
      <c r="B62" s="18">
        <v>24</v>
      </c>
      <c r="C62" s="19">
        <v>44648</v>
      </c>
      <c r="D62" s="20" t="s">
        <v>231</v>
      </c>
      <c r="E62" s="21" t="s">
        <v>238</v>
      </c>
      <c r="F62" s="22" t="s">
        <v>239</v>
      </c>
      <c r="G62" s="31"/>
      <c r="H62" s="18" t="s">
        <v>234</v>
      </c>
      <c r="I62" s="23">
        <v>4200826011</v>
      </c>
      <c r="J62" s="24">
        <v>111381214</v>
      </c>
      <c r="K62" s="25" t="s">
        <v>240</v>
      </c>
      <c r="L62" s="47" t="s">
        <v>241</v>
      </c>
      <c r="M62" s="26" t="s">
        <v>36</v>
      </c>
      <c r="N62" s="27">
        <v>1</v>
      </c>
      <c r="O62" s="28"/>
      <c r="P62" s="27"/>
      <c r="Q62" s="18">
        <f t="shared" si="2"/>
        <v>1</v>
      </c>
      <c r="R62" s="29" t="s">
        <v>219</v>
      </c>
      <c r="S62" s="29" t="s">
        <v>237</v>
      </c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</row>
    <row r="63" spans="1:31" ht="36">
      <c r="A63" s="17"/>
      <c r="B63" s="18">
        <v>25</v>
      </c>
      <c r="C63" s="19">
        <v>44648</v>
      </c>
      <c r="D63" s="20" t="s">
        <v>242</v>
      </c>
      <c r="E63" s="21" t="s">
        <v>243</v>
      </c>
      <c r="F63" s="22" t="s">
        <v>244</v>
      </c>
      <c r="G63" s="31"/>
      <c r="H63" s="18" t="s">
        <v>245</v>
      </c>
      <c r="I63" s="23">
        <v>4510395452</v>
      </c>
      <c r="J63" s="24">
        <v>111391860</v>
      </c>
      <c r="K63" s="29">
        <v>111391860</v>
      </c>
      <c r="L63" s="47" t="s">
        <v>246</v>
      </c>
      <c r="M63" s="26" t="s">
        <v>247</v>
      </c>
      <c r="N63" s="27">
        <v>1</v>
      </c>
      <c r="O63" s="28"/>
      <c r="P63" s="55"/>
      <c r="Q63" s="18">
        <f t="shared" si="2"/>
        <v>1</v>
      </c>
      <c r="R63" s="29" t="s">
        <v>219</v>
      </c>
      <c r="S63" s="29" t="s">
        <v>237</v>
      </c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</row>
    <row r="64" spans="1:31" ht="15.6">
      <c r="A64" s="17"/>
      <c r="B64" s="18">
        <v>26</v>
      </c>
      <c r="C64" s="19">
        <v>44648</v>
      </c>
      <c r="D64" s="20" t="s">
        <v>32</v>
      </c>
      <c r="E64" s="45" t="s">
        <v>248</v>
      </c>
      <c r="F64" s="46">
        <v>44637</v>
      </c>
      <c r="G64" s="31"/>
      <c r="H64" s="18" t="s">
        <v>34</v>
      </c>
      <c r="I64" s="23"/>
      <c r="J64" s="24">
        <v>101668585</v>
      </c>
      <c r="K64" s="25" t="s">
        <v>249</v>
      </c>
      <c r="L64" s="25" t="s">
        <v>250</v>
      </c>
      <c r="M64" s="26" t="s">
        <v>119</v>
      </c>
      <c r="N64" s="27">
        <v>50</v>
      </c>
      <c r="O64" s="28"/>
      <c r="P64" s="27"/>
      <c r="Q64" s="18">
        <f t="shared" si="2"/>
        <v>50</v>
      </c>
      <c r="R64" s="29" t="s">
        <v>219</v>
      </c>
      <c r="S64" s="29" t="s">
        <v>251</v>
      </c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  <row r="65" spans="1:31" ht="15.6">
      <c r="A65" s="17"/>
      <c r="B65" s="18">
        <v>27</v>
      </c>
      <c r="C65" s="19">
        <v>44648</v>
      </c>
      <c r="D65" s="20" t="s">
        <v>32</v>
      </c>
      <c r="E65" s="45" t="s">
        <v>252</v>
      </c>
      <c r="F65" s="46">
        <v>44642</v>
      </c>
      <c r="G65" s="31"/>
      <c r="H65" s="18" t="s">
        <v>34</v>
      </c>
      <c r="I65" s="23"/>
      <c r="J65" s="24" t="s">
        <v>253</v>
      </c>
      <c r="K65" s="25" t="s">
        <v>254</v>
      </c>
      <c r="L65" s="47" t="s">
        <v>255</v>
      </c>
      <c r="M65" s="26" t="s">
        <v>36</v>
      </c>
      <c r="N65" s="27">
        <v>46</v>
      </c>
      <c r="O65" s="28"/>
      <c r="P65" s="27"/>
      <c r="Q65" s="18">
        <f t="shared" si="2"/>
        <v>46</v>
      </c>
      <c r="R65" s="29" t="s">
        <v>219</v>
      </c>
      <c r="S65" s="29" t="s">
        <v>251</v>
      </c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</row>
    <row r="66" spans="1:31" ht="15.6">
      <c r="A66" s="17"/>
      <c r="B66" s="18">
        <v>28</v>
      </c>
      <c r="C66" s="19">
        <v>44648</v>
      </c>
      <c r="D66" s="20" t="s">
        <v>32</v>
      </c>
      <c r="E66" s="45" t="s">
        <v>252</v>
      </c>
      <c r="F66" s="46">
        <v>44642</v>
      </c>
      <c r="G66" s="31"/>
      <c r="H66" s="18" t="s">
        <v>34</v>
      </c>
      <c r="I66" s="23"/>
      <c r="J66" s="24" t="s">
        <v>256</v>
      </c>
      <c r="K66" s="25" t="s">
        <v>257</v>
      </c>
      <c r="L66" s="47" t="s">
        <v>258</v>
      </c>
      <c r="M66" s="26" t="s">
        <v>36</v>
      </c>
      <c r="N66" s="27">
        <v>48</v>
      </c>
      <c r="O66" s="28"/>
      <c r="P66" s="27"/>
      <c r="Q66" s="18">
        <f t="shared" si="2"/>
        <v>48</v>
      </c>
      <c r="R66" s="29" t="s">
        <v>219</v>
      </c>
      <c r="S66" s="29" t="s">
        <v>251</v>
      </c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 spans="1:31" ht="15.6">
      <c r="A67" s="17"/>
      <c r="B67" s="18">
        <v>29</v>
      </c>
      <c r="C67" s="19">
        <v>44648</v>
      </c>
      <c r="D67" s="20" t="s">
        <v>32</v>
      </c>
      <c r="E67" s="45" t="s">
        <v>252</v>
      </c>
      <c r="F67" s="46">
        <v>44642</v>
      </c>
      <c r="G67" s="31"/>
      <c r="H67" s="18" t="s">
        <v>34</v>
      </c>
      <c r="I67" s="23"/>
      <c r="J67" s="24" t="s">
        <v>259</v>
      </c>
      <c r="K67" s="25" t="s">
        <v>260</v>
      </c>
      <c r="L67" s="47" t="s">
        <v>261</v>
      </c>
      <c r="M67" s="26" t="s">
        <v>36</v>
      </c>
      <c r="N67" s="27">
        <v>4</v>
      </c>
      <c r="O67" s="28"/>
      <c r="P67" s="27"/>
      <c r="Q67" s="18">
        <f t="shared" si="2"/>
        <v>4</v>
      </c>
      <c r="R67" s="29" t="s">
        <v>219</v>
      </c>
      <c r="S67" s="29" t="s">
        <v>251</v>
      </c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</row>
    <row r="68" spans="1:31" ht="15.6">
      <c r="A68" s="17"/>
      <c r="B68" s="18">
        <v>30</v>
      </c>
      <c r="C68" s="19">
        <v>44648</v>
      </c>
      <c r="D68" s="20" t="s">
        <v>32</v>
      </c>
      <c r="E68" s="45" t="s">
        <v>248</v>
      </c>
      <c r="F68" s="46">
        <v>44637</v>
      </c>
      <c r="G68" s="31"/>
      <c r="H68" s="18" t="s">
        <v>34</v>
      </c>
      <c r="I68" s="23"/>
      <c r="J68" s="24">
        <v>102086056</v>
      </c>
      <c r="K68" s="29">
        <v>102086056</v>
      </c>
      <c r="L68" s="47" t="s">
        <v>262</v>
      </c>
      <c r="M68" s="26" t="s">
        <v>119</v>
      </c>
      <c r="N68" s="27">
        <v>100</v>
      </c>
      <c r="O68" s="28"/>
      <c r="P68" s="27"/>
      <c r="Q68" s="18">
        <f t="shared" si="2"/>
        <v>100</v>
      </c>
      <c r="R68" s="29" t="s">
        <v>219</v>
      </c>
      <c r="S68" s="29" t="s">
        <v>263</v>
      </c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</row>
    <row r="69" spans="1:31" ht="15.6">
      <c r="A69" s="17"/>
      <c r="B69" s="18">
        <v>31</v>
      </c>
      <c r="C69" s="19">
        <v>44648</v>
      </c>
      <c r="D69" s="20" t="s">
        <v>32</v>
      </c>
      <c r="E69" s="45" t="s">
        <v>248</v>
      </c>
      <c r="F69" s="46">
        <v>44637</v>
      </c>
      <c r="G69" s="31"/>
      <c r="H69" s="18" t="s">
        <v>34</v>
      </c>
      <c r="I69" s="23"/>
      <c r="J69" s="24" t="s">
        <v>264</v>
      </c>
      <c r="K69" s="29" t="s">
        <v>264</v>
      </c>
      <c r="L69" s="47" t="s">
        <v>265</v>
      </c>
      <c r="M69" s="26" t="s">
        <v>119</v>
      </c>
      <c r="N69" s="27">
        <v>50</v>
      </c>
      <c r="O69" s="28"/>
      <c r="P69" s="27"/>
      <c r="Q69" s="18">
        <f t="shared" si="2"/>
        <v>50</v>
      </c>
      <c r="R69" s="29" t="s">
        <v>219</v>
      </c>
      <c r="S69" s="29" t="s">
        <v>263</v>
      </c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</row>
    <row r="70" spans="1:31" ht="31.2">
      <c r="A70" s="17"/>
      <c r="B70" s="18">
        <v>32</v>
      </c>
      <c r="C70" s="19">
        <v>44648</v>
      </c>
      <c r="D70" s="20" t="s">
        <v>32</v>
      </c>
      <c r="E70" s="45" t="s">
        <v>248</v>
      </c>
      <c r="F70" s="46">
        <v>44637</v>
      </c>
      <c r="G70" s="31"/>
      <c r="H70" s="18" t="s">
        <v>34</v>
      </c>
      <c r="I70" s="23"/>
      <c r="J70" s="24">
        <v>110408140</v>
      </c>
      <c r="K70" s="25">
        <v>110408140</v>
      </c>
      <c r="L70" s="47" t="s">
        <v>266</v>
      </c>
      <c r="M70" s="26" t="s">
        <v>119</v>
      </c>
      <c r="N70" s="27">
        <v>100</v>
      </c>
      <c r="O70" s="28"/>
      <c r="P70" s="27"/>
      <c r="Q70" s="18">
        <f t="shared" si="2"/>
        <v>100</v>
      </c>
      <c r="R70" s="29" t="s">
        <v>219</v>
      </c>
      <c r="S70" s="29" t="s">
        <v>263</v>
      </c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</row>
    <row r="71" spans="1:31" ht="31.2">
      <c r="A71" s="17"/>
      <c r="B71" s="18">
        <v>33</v>
      </c>
      <c r="C71" s="19">
        <v>44648</v>
      </c>
      <c r="D71" s="20" t="s">
        <v>267</v>
      </c>
      <c r="E71" s="21" t="s">
        <v>268</v>
      </c>
      <c r="F71" s="22" t="s">
        <v>269</v>
      </c>
      <c r="G71" s="31"/>
      <c r="H71" s="18" t="s">
        <v>270</v>
      </c>
      <c r="I71" s="23">
        <v>4510011036</v>
      </c>
      <c r="J71" s="24">
        <v>110456652</v>
      </c>
      <c r="K71" s="52" t="s">
        <v>271</v>
      </c>
      <c r="L71" s="47" t="s">
        <v>272</v>
      </c>
      <c r="M71" s="26" t="s">
        <v>119</v>
      </c>
      <c r="N71" s="27">
        <v>50</v>
      </c>
      <c r="O71" s="28"/>
      <c r="P71" s="27"/>
      <c r="Q71" s="18">
        <f t="shared" si="2"/>
        <v>50</v>
      </c>
      <c r="R71" s="29" t="s">
        <v>219</v>
      </c>
      <c r="S71" s="29" t="s">
        <v>263</v>
      </c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</row>
    <row r="72" spans="1:31" ht="24">
      <c r="A72" s="17"/>
      <c r="B72" s="18">
        <v>34</v>
      </c>
      <c r="C72" s="19">
        <v>44648</v>
      </c>
      <c r="D72" s="20" t="s">
        <v>267</v>
      </c>
      <c r="E72" s="21" t="s">
        <v>268</v>
      </c>
      <c r="F72" s="22" t="s">
        <v>269</v>
      </c>
      <c r="G72" s="31"/>
      <c r="H72" s="18" t="s">
        <v>270</v>
      </c>
      <c r="I72" s="23">
        <v>4510011036</v>
      </c>
      <c r="J72" s="56">
        <v>110456658</v>
      </c>
      <c r="K72" s="25">
        <v>110456658</v>
      </c>
      <c r="L72" s="57" t="s">
        <v>273</v>
      </c>
      <c r="M72" s="26" t="s">
        <v>119</v>
      </c>
      <c r="N72" s="27">
        <v>100</v>
      </c>
      <c r="O72" s="28"/>
      <c r="P72" s="27"/>
      <c r="Q72" s="18">
        <f t="shared" si="2"/>
        <v>100</v>
      </c>
      <c r="R72" s="29" t="s">
        <v>219</v>
      </c>
      <c r="S72" s="29" t="s">
        <v>263</v>
      </c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</row>
    <row r="73" spans="1:31" ht="24">
      <c r="A73" s="17"/>
      <c r="B73" s="18">
        <v>35</v>
      </c>
      <c r="C73" s="19">
        <v>44648</v>
      </c>
      <c r="D73" s="20" t="s">
        <v>267</v>
      </c>
      <c r="E73" s="21" t="s">
        <v>268</v>
      </c>
      <c r="F73" s="22" t="s">
        <v>269</v>
      </c>
      <c r="G73" s="31"/>
      <c r="H73" s="18" t="s">
        <v>270</v>
      </c>
      <c r="I73" s="23">
        <v>4510011036</v>
      </c>
      <c r="J73" s="24">
        <v>110456655</v>
      </c>
      <c r="K73" s="25">
        <v>110456655</v>
      </c>
      <c r="L73" s="47" t="s">
        <v>274</v>
      </c>
      <c r="M73" s="26" t="s">
        <v>119</v>
      </c>
      <c r="N73" s="27">
        <v>100</v>
      </c>
      <c r="O73" s="28"/>
      <c r="P73" s="27"/>
      <c r="Q73" s="18">
        <f t="shared" si="2"/>
        <v>100</v>
      </c>
      <c r="R73" s="29" t="s">
        <v>219</v>
      </c>
      <c r="S73" s="29" t="s">
        <v>263</v>
      </c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</row>
    <row r="74" spans="1:31" ht="24">
      <c r="A74" s="17"/>
      <c r="B74" s="18">
        <v>36</v>
      </c>
      <c r="C74" s="19">
        <v>44648</v>
      </c>
      <c r="D74" s="20" t="s">
        <v>267</v>
      </c>
      <c r="E74" s="21" t="s">
        <v>268</v>
      </c>
      <c r="F74" s="22" t="s">
        <v>269</v>
      </c>
      <c r="G74" s="31"/>
      <c r="H74" s="18" t="s">
        <v>270</v>
      </c>
      <c r="I74" s="23">
        <v>4510011036</v>
      </c>
      <c r="J74" s="24">
        <v>110408141</v>
      </c>
      <c r="K74" s="25">
        <v>110408141</v>
      </c>
      <c r="L74" s="47" t="s">
        <v>275</v>
      </c>
      <c r="M74" s="26" t="s">
        <v>119</v>
      </c>
      <c r="N74" s="27">
        <v>100</v>
      </c>
      <c r="O74" s="28"/>
      <c r="P74" s="27"/>
      <c r="Q74" s="18">
        <f t="shared" si="2"/>
        <v>100</v>
      </c>
      <c r="R74" s="29" t="s">
        <v>219</v>
      </c>
      <c r="S74" s="29" t="s">
        <v>263</v>
      </c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</row>
    <row r="75" spans="1:31" ht="15.6">
      <c r="A75" s="17"/>
      <c r="B75" s="18">
        <v>37</v>
      </c>
      <c r="C75" s="19">
        <v>44648</v>
      </c>
      <c r="D75" s="20" t="s">
        <v>32</v>
      </c>
      <c r="E75" s="45" t="s">
        <v>248</v>
      </c>
      <c r="F75" s="46">
        <v>44637</v>
      </c>
      <c r="G75" s="31"/>
      <c r="H75" s="18" t="s">
        <v>34</v>
      </c>
      <c r="I75" s="23"/>
      <c r="J75" s="24" t="s">
        <v>276</v>
      </c>
      <c r="K75" s="25" t="s">
        <v>276</v>
      </c>
      <c r="L75" s="47" t="s">
        <v>277</v>
      </c>
      <c r="M75" s="26" t="s">
        <v>228</v>
      </c>
      <c r="N75" s="27">
        <v>2</v>
      </c>
      <c r="O75" s="28"/>
      <c r="P75" s="27"/>
      <c r="Q75" s="18">
        <f t="shared" si="2"/>
        <v>2</v>
      </c>
      <c r="R75" s="53" t="s">
        <v>278</v>
      </c>
      <c r="S75" s="29" t="s">
        <v>279</v>
      </c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</row>
    <row r="76" spans="1:31" ht="46.8">
      <c r="A76" s="17" t="s">
        <v>57</v>
      </c>
      <c r="B76" s="18">
        <v>38</v>
      </c>
      <c r="C76" s="19">
        <v>44648</v>
      </c>
      <c r="D76" s="20" t="s">
        <v>32</v>
      </c>
      <c r="E76" s="45" t="s">
        <v>280</v>
      </c>
      <c r="F76" s="46">
        <v>44642</v>
      </c>
      <c r="G76" s="31"/>
      <c r="H76" s="18" t="s">
        <v>34</v>
      </c>
      <c r="I76" s="23"/>
      <c r="J76" s="24">
        <v>109611234</v>
      </c>
      <c r="K76" s="25">
        <v>3742612236</v>
      </c>
      <c r="L76" s="58" t="s">
        <v>281</v>
      </c>
      <c r="M76" s="44" t="s">
        <v>36</v>
      </c>
      <c r="N76" s="27">
        <v>101</v>
      </c>
      <c r="O76" s="28"/>
      <c r="P76" s="27">
        <v>1</v>
      </c>
      <c r="Q76" s="18">
        <f t="shared" si="2"/>
        <v>100</v>
      </c>
      <c r="R76" s="29" t="s">
        <v>282</v>
      </c>
      <c r="S76" s="29" t="s">
        <v>283</v>
      </c>
      <c r="T76" s="18" t="s">
        <v>284</v>
      </c>
      <c r="U76" s="50">
        <v>44672</v>
      </c>
      <c r="V76" s="50">
        <v>44674</v>
      </c>
      <c r="W76" s="18" t="s">
        <v>141</v>
      </c>
      <c r="X76" s="18" t="s">
        <v>285</v>
      </c>
      <c r="Y76" s="18" t="s">
        <v>70</v>
      </c>
      <c r="Z76" s="18">
        <v>50815918845</v>
      </c>
      <c r="AA76" s="18" t="s">
        <v>176</v>
      </c>
      <c r="AB76" s="18" t="s">
        <v>57</v>
      </c>
      <c r="AC76" s="18" t="s">
        <v>286</v>
      </c>
      <c r="AD76" s="18" t="s">
        <v>286</v>
      </c>
      <c r="AE76" s="18" t="s">
        <v>287</v>
      </c>
    </row>
    <row r="77" spans="1:31" ht="46.8">
      <c r="A77" s="17" t="s">
        <v>57</v>
      </c>
      <c r="B77" s="18">
        <v>38</v>
      </c>
      <c r="C77" s="19"/>
      <c r="D77" s="20" t="s">
        <v>32</v>
      </c>
      <c r="E77" s="45"/>
      <c r="F77" s="46"/>
      <c r="G77" s="31"/>
      <c r="H77" s="18"/>
      <c r="I77" s="23"/>
      <c r="J77" s="24">
        <v>109611234</v>
      </c>
      <c r="K77" s="25">
        <v>3742612236</v>
      </c>
      <c r="L77" s="58" t="s">
        <v>281</v>
      </c>
      <c r="M77" s="44" t="s">
        <v>36</v>
      </c>
      <c r="N77" s="27"/>
      <c r="O77" s="28"/>
      <c r="P77" s="27">
        <v>30</v>
      </c>
      <c r="Q77" s="18">
        <f t="shared" ref="Q77:Q82" si="4">+Q76-P77</f>
        <v>70</v>
      </c>
      <c r="R77" s="29" t="s">
        <v>282</v>
      </c>
      <c r="S77" s="29" t="s">
        <v>283</v>
      </c>
      <c r="T77" s="18" t="s">
        <v>67</v>
      </c>
      <c r="U77" s="37">
        <v>44707</v>
      </c>
      <c r="V77" s="37">
        <v>44707</v>
      </c>
      <c r="W77" s="18" t="s">
        <v>68</v>
      </c>
      <c r="X77" s="18" t="s">
        <v>69</v>
      </c>
      <c r="Y77" s="18" t="s">
        <v>70</v>
      </c>
      <c r="Z77" s="18">
        <v>218110400</v>
      </c>
      <c r="AA77" s="18" t="s">
        <v>71</v>
      </c>
      <c r="AB77" s="18" t="s">
        <v>57</v>
      </c>
      <c r="AC77" s="39" t="s">
        <v>72</v>
      </c>
      <c r="AD77" s="18" t="s">
        <v>73</v>
      </c>
      <c r="AE77" s="18"/>
    </row>
    <row r="78" spans="1:31" ht="46.8">
      <c r="A78" s="17" t="s">
        <v>57</v>
      </c>
      <c r="B78" s="18">
        <v>38</v>
      </c>
      <c r="C78" s="19"/>
      <c r="D78" s="20" t="s">
        <v>32</v>
      </c>
      <c r="E78" s="45"/>
      <c r="F78" s="46"/>
      <c r="G78" s="31"/>
      <c r="H78" s="18"/>
      <c r="I78" s="23"/>
      <c r="J78" s="24">
        <v>109611234</v>
      </c>
      <c r="K78" s="25">
        <v>3742612236</v>
      </c>
      <c r="L78" s="58" t="s">
        <v>281</v>
      </c>
      <c r="M78" s="44" t="s">
        <v>36</v>
      </c>
      <c r="N78" s="27"/>
      <c r="O78" s="28"/>
      <c r="P78" s="27">
        <v>12</v>
      </c>
      <c r="Q78" s="18">
        <f t="shared" si="4"/>
        <v>58</v>
      </c>
      <c r="R78" s="29" t="s">
        <v>282</v>
      </c>
      <c r="S78" s="29" t="s">
        <v>283</v>
      </c>
      <c r="T78" s="18" t="s">
        <v>80</v>
      </c>
      <c r="U78" s="37">
        <v>44712</v>
      </c>
      <c r="V78" s="37">
        <v>44712</v>
      </c>
      <c r="W78" s="40" t="s">
        <v>81</v>
      </c>
      <c r="X78" s="18" t="s">
        <v>82</v>
      </c>
      <c r="Y78" s="18" t="s">
        <v>70</v>
      </c>
      <c r="Z78" s="18">
        <v>215973860</v>
      </c>
      <c r="AA78" s="18" t="s">
        <v>71</v>
      </c>
      <c r="AB78" s="18" t="s">
        <v>57</v>
      </c>
      <c r="AC78" s="39" t="s">
        <v>83</v>
      </c>
      <c r="AD78" s="18" t="s">
        <v>73</v>
      </c>
      <c r="AE78" s="18"/>
    </row>
    <row r="79" spans="1:31" ht="46.8">
      <c r="A79" s="17" t="s">
        <v>57</v>
      </c>
      <c r="B79" s="18">
        <v>38</v>
      </c>
      <c r="C79" s="19"/>
      <c r="D79" s="20" t="s">
        <v>32</v>
      </c>
      <c r="E79" s="45"/>
      <c r="F79" s="46"/>
      <c r="G79" s="31"/>
      <c r="H79" s="18"/>
      <c r="I79" s="23"/>
      <c r="J79" s="24">
        <v>109611234</v>
      </c>
      <c r="K79" s="25">
        <v>3742612236</v>
      </c>
      <c r="L79" s="58" t="s">
        <v>281</v>
      </c>
      <c r="M79" s="44" t="s">
        <v>36</v>
      </c>
      <c r="N79" s="27"/>
      <c r="O79" s="28"/>
      <c r="P79" s="27">
        <v>18</v>
      </c>
      <c r="Q79" s="18">
        <f t="shared" si="4"/>
        <v>40</v>
      </c>
      <c r="R79" s="29" t="s">
        <v>282</v>
      </c>
      <c r="S79" s="29" t="s">
        <v>283</v>
      </c>
      <c r="T79" s="18" t="s">
        <v>84</v>
      </c>
      <c r="U79" s="37">
        <v>44714</v>
      </c>
      <c r="V79" s="37">
        <v>44714</v>
      </c>
      <c r="W79" s="18" t="s">
        <v>81</v>
      </c>
      <c r="X79" s="18" t="s">
        <v>82</v>
      </c>
      <c r="Y79" s="18" t="s">
        <v>70</v>
      </c>
      <c r="Z79" s="18">
        <v>216001993</v>
      </c>
      <c r="AA79" s="18" t="s">
        <v>85</v>
      </c>
      <c r="AB79" s="18" t="s">
        <v>57</v>
      </c>
      <c r="AC79" s="39" t="s">
        <v>83</v>
      </c>
      <c r="AD79" s="18" t="s">
        <v>73</v>
      </c>
      <c r="AE79" s="18"/>
    </row>
    <row r="80" spans="1:31" ht="46.8">
      <c r="A80" s="17" t="s">
        <v>57</v>
      </c>
      <c r="B80" s="18">
        <v>38</v>
      </c>
      <c r="C80" s="19"/>
      <c r="D80" s="20" t="s">
        <v>32</v>
      </c>
      <c r="E80" s="45"/>
      <c r="F80" s="46"/>
      <c r="G80" s="31"/>
      <c r="H80" s="18"/>
      <c r="I80" s="23"/>
      <c r="J80" s="24">
        <v>109611234</v>
      </c>
      <c r="K80" s="25">
        <v>3742612236</v>
      </c>
      <c r="L80" s="58" t="s">
        <v>281</v>
      </c>
      <c r="M80" s="44" t="s">
        <v>36</v>
      </c>
      <c r="N80" s="27"/>
      <c r="O80" s="28"/>
      <c r="P80" s="27">
        <v>12</v>
      </c>
      <c r="Q80" s="18">
        <f t="shared" si="4"/>
        <v>28</v>
      </c>
      <c r="R80" s="29" t="s">
        <v>288</v>
      </c>
      <c r="S80" s="29" t="s">
        <v>283</v>
      </c>
      <c r="T80" s="18" t="s">
        <v>86</v>
      </c>
      <c r="U80" s="37">
        <v>44714</v>
      </c>
      <c r="V80" s="37">
        <v>44714</v>
      </c>
      <c r="W80" s="18" t="s">
        <v>87</v>
      </c>
      <c r="X80" s="18" t="s">
        <v>88</v>
      </c>
      <c r="Y80" s="18" t="s">
        <v>70</v>
      </c>
      <c r="Z80" s="18">
        <v>216001992</v>
      </c>
      <c r="AA80" s="18" t="s">
        <v>85</v>
      </c>
      <c r="AB80" s="18" t="s">
        <v>57</v>
      </c>
      <c r="AC80" s="39" t="s">
        <v>89</v>
      </c>
      <c r="AD80" s="18" t="s">
        <v>73</v>
      </c>
      <c r="AE80" s="18"/>
    </row>
    <row r="81" spans="1:31" ht="46.8">
      <c r="A81" s="17" t="s">
        <v>57</v>
      </c>
      <c r="B81" s="18">
        <v>38</v>
      </c>
      <c r="C81" s="19"/>
      <c r="D81" s="20" t="s">
        <v>32</v>
      </c>
      <c r="E81" s="45"/>
      <c r="F81" s="46"/>
      <c r="G81" s="31"/>
      <c r="H81" s="18"/>
      <c r="I81" s="23"/>
      <c r="J81" s="24">
        <v>109611234</v>
      </c>
      <c r="K81" s="25">
        <v>3742612236</v>
      </c>
      <c r="L81" s="58" t="s">
        <v>281</v>
      </c>
      <c r="M81" s="44" t="s">
        <v>36</v>
      </c>
      <c r="N81" s="27"/>
      <c r="O81" s="28"/>
      <c r="P81" s="27">
        <v>1</v>
      </c>
      <c r="Q81" s="18">
        <f t="shared" si="4"/>
        <v>27</v>
      </c>
      <c r="R81" s="29" t="s">
        <v>288</v>
      </c>
      <c r="S81" s="29" t="s">
        <v>283</v>
      </c>
      <c r="T81" s="18" t="s">
        <v>289</v>
      </c>
      <c r="U81" s="37">
        <v>44728</v>
      </c>
      <c r="V81" s="37">
        <v>44728</v>
      </c>
      <c r="W81" s="18" t="s">
        <v>141</v>
      </c>
      <c r="X81" s="18" t="s">
        <v>116</v>
      </c>
      <c r="Y81" s="18" t="s">
        <v>70</v>
      </c>
      <c r="Z81" s="18">
        <v>215979587</v>
      </c>
      <c r="AA81" s="18" t="s">
        <v>85</v>
      </c>
      <c r="AB81" s="18" t="s">
        <v>57</v>
      </c>
      <c r="AC81" s="39"/>
      <c r="AD81" s="18"/>
      <c r="AE81" s="23" t="s">
        <v>290</v>
      </c>
    </row>
    <row r="82" spans="1:31" ht="46.8">
      <c r="A82" s="17" t="s">
        <v>57</v>
      </c>
      <c r="B82" s="18">
        <v>38</v>
      </c>
      <c r="C82" s="19"/>
      <c r="D82" s="20" t="s">
        <v>32</v>
      </c>
      <c r="E82" s="45"/>
      <c r="F82" s="46"/>
      <c r="G82" s="31"/>
      <c r="H82" s="18"/>
      <c r="I82" s="23"/>
      <c r="J82" s="24">
        <v>109611234</v>
      </c>
      <c r="K82" s="25">
        <v>3742612236</v>
      </c>
      <c r="L82" s="58" t="s">
        <v>281</v>
      </c>
      <c r="M82" s="44" t="s">
        <v>36</v>
      </c>
      <c r="N82" s="27"/>
      <c r="O82" s="28"/>
      <c r="P82" s="27">
        <v>12</v>
      </c>
      <c r="Q82" s="18">
        <f t="shared" si="4"/>
        <v>15</v>
      </c>
      <c r="R82" s="29" t="s">
        <v>288</v>
      </c>
      <c r="S82" s="29" t="s">
        <v>283</v>
      </c>
      <c r="T82" s="18" t="s">
        <v>90</v>
      </c>
      <c r="U82" s="37">
        <v>44734</v>
      </c>
      <c r="V82" s="37">
        <v>44734</v>
      </c>
      <c r="W82" s="40" t="s">
        <v>91</v>
      </c>
      <c r="X82" s="40" t="s">
        <v>92</v>
      </c>
      <c r="Y82" s="40" t="s">
        <v>93</v>
      </c>
      <c r="Z82" s="40">
        <v>215973560</v>
      </c>
      <c r="AA82" s="40" t="s">
        <v>85</v>
      </c>
      <c r="AB82" s="18" t="s">
        <v>57</v>
      </c>
      <c r="AC82" s="39" t="s">
        <v>72</v>
      </c>
      <c r="AD82" s="18" t="s">
        <v>73</v>
      </c>
      <c r="AE82" s="23"/>
    </row>
    <row r="83" spans="1:31" ht="31.2">
      <c r="A83" s="17"/>
      <c r="B83" s="18">
        <v>39</v>
      </c>
      <c r="C83" s="19">
        <v>44651</v>
      </c>
      <c r="D83" s="20" t="s">
        <v>291</v>
      </c>
      <c r="E83" s="29" t="s">
        <v>292</v>
      </c>
      <c r="F83" s="59">
        <v>44648</v>
      </c>
      <c r="G83" s="20"/>
      <c r="H83" s="18" t="s">
        <v>293</v>
      </c>
      <c r="I83" s="29">
        <v>4511101428</v>
      </c>
      <c r="J83" s="24">
        <v>107143203</v>
      </c>
      <c r="K83" s="25">
        <v>107143203</v>
      </c>
      <c r="L83" s="47" t="s">
        <v>294</v>
      </c>
      <c r="M83" s="44" t="s">
        <v>36</v>
      </c>
      <c r="N83" s="28">
        <v>8</v>
      </c>
      <c r="O83" s="28"/>
      <c r="P83" s="27"/>
      <c r="Q83" s="18">
        <f t="shared" si="2"/>
        <v>8</v>
      </c>
      <c r="R83" s="29" t="s">
        <v>295</v>
      </c>
      <c r="S83" s="25" t="s">
        <v>296</v>
      </c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</row>
    <row r="84" spans="1:31" ht="15.6">
      <c r="A84" s="17"/>
      <c r="B84" s="18">
        <v>40</v>
      </c>
      <c r="C84" s="19">
        <v>44652</v>
      </c>
      <c r="D84" s="20" t="s">
        <v>32</v>
      </c>
      <c r="E84" s="45" t="s">
        <v>297</v>
      </c>
      <c r="F84" s="46">
        <v>44645</v>
      </c>
      <c r="G84" s="31"/>
      <c r="H84" s="18" t="s">
        <v>34</v>
      </c>
      <c r="I84" s="18"/>
      <c r="J84" s="24">
        <v>108334275</v>
      </c>
      <c r="K84" s="25" t="s">
        <v>298</v>
      </c>
      <c r="L84" s="41" t="s">
        <v>299</v>
      </c>
      <c r="M84" s="26" t="s">
        <v>300</v>
      </c>
      <c r="N84" s="27">
        <v>30</v>
      </c>
      <c r="O84" s="28"/>
      <c r="P84" s="27"/>
      <c r="Q84" s="18">
        <f t="shared" si="2"/>
        <v>30</v>
      </c>
      <c r="R84" s="29" t="s">
        <v>219</v>
      </c>
      <c r="S84" s="29" t="s">
        <v>301</v>
      </c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 t="s">
        <v>302</v>
      </c>
    </row>
    <row r="85" spans="1:31" ht="15.6">
      <c r="A85" s="17"/>
      <c r="B85" s="18">
        <v>41</v>
      </c>
      <c r="C85" s="19">
        <v>44652</v>
      </c>
      <c r="D85" s="20" t="s">
        <v>32</v>
      </c>
      <c r="E85" s="45" t="s">
        <v>297</v>
      </c>
      <c r="F85" s="46">
        <v>44645</v>
      </c>
      <c r="G85" s="31"/>
      <c r="H85" s="18" t="s">
        <v>34</v>
      </c>
      <c r="I85" s="18"/>
      <c r="J85" s="24">
        <v>107151794</v>
      </c>
      <c r="K85" s="52" t="s">
        <v>303</v>
      </c>
      <c r="L85" s="41" t="s">
        <v>304</v>
      </c>
      <c r="M85" s="26" t="s">
        <v>300</v>
      </c>
      <c r="N85" s="27">
        <v>600</v>
      </c>
      <c r="O85" s="28"/>
      <c r="P85" s="27"/>
      <c r="Q85" s="18">
        <f t="shared" si="2"/>
        <v>600</v>
      </c>
      <c r="R85" s="29" t="s">
        <v>219</v>
      </c>
      <c r="S85" s="29" t="s">
        <v>301</v>
      </c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 t="s">
        <v>302</v>
      </c>
    </row>
    <row r="86" spans="1:31" ht="78">
      <c r="A86" s="17"/>
      <c r="B86" s="18">
        <v>42</v>
      </c>
      <c r="C86" s="19">
        <v>44652</v>
      </c>
      <c r="D86" s="20" t="s">
        <v>32</v>
      </c>
      <c r="E86" s="45" t="s">
        <v>297</v>
      </c>
      <c r="F86" s="46">
        <v>44645</v>
      </c>
      <c r="G86" s="31"/>
      <c r="H86" s="18" t="s">
        <v>34</v>
      </c>
      <c r="I86" s="18"/>
      <c r="J86" s="24">
        <v>107151794</v>
      </c>
      <c r="K86" s="25" t="s">
        <v>305</v>
      </c>
      <c r="L86" s="41" t="s">
        <v>306</v>
      </c>
      <c r="M86" s="26" t="s">
        <v>300</v>
      </c>
      <c r="N86" s="27">
        <v>60</v>
      </c>
      <c r="O86" s="28"/>
      <c r="P86" s="27"/>
      <c r="Q86" s="18">
        <f t="shared" si="2"/>
        <v>60</v>
      </c>
      <c r="R86" s="29" t="s">
        <v>219</v>
      </c>
      <c r="S86" s="29" t="s">
        <v>301</v>
      </c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 t="s">
        <v>302</v>
      </c>
    </row>
    <row r="87" spans="1:31" ht="24">
      <c r="A87" s="17"/>
      <c r="B87" s="18">
        <v>43</v>
      </c>
      <c r="C87" s="19">
        <v>44652</v>
      </c>
      <c r="D87" s="20" t="s">
        <v>307</v>
      </c>
      <c r="E87" s="21" t="s">
        <v>308</v>
      </c>
      <c r="F87" s="22" t="s">
        <v>309</v>
      </c>
      <c r="G87" s="20" t="s">
        <v>310</v>
      </c>
      <c r="H87" s="18" t="s">
        <v>62</v>
      </c>
      <c r="I87" s="18">
        <v>4509974791</v>
      </c>
      <c r="J87" s="24">
        <v>107146625</v>
      </c>
      <c r="K87" s="25" t="s">
        <v>311</v>
      </c>
      <c r="L87" s="47" t="s">
        <v>312</v>
      </c>
      <c r="M87" s="26" t="s">
        <v>36</v>
      </c>
      <c r="N87" s="27">
        <v>69</v>
      </c>
      <c r="O87" s="28"/>
      <c r="P87" s="27">
        <v>69</v>
      </c>
      <c r="Q87" s="18">
        <f t="shared" si="2"/>
        <v>0</v>
      </c>
      <c r="R87" s="29" t="s">
        <v>313</v>
      </c>
      <c r="S87" s="29" t="s">
        <v>314</v>
      </c>
      <c r="T87" s="18" t="s">
        <v>174</v>
      </c>
      <c r="U87" s="50">
        <v>44672</v>
      </c>
      <c r="V87" s="50">
        <v>44674</v>
      </c>
      <c r="W87" s="18" t="s">
        <v>175</v>
      </c>
      <c r="X87" s="18" t="s">
        <v>116</v>
      </c>
      <c r="Y87" s="18" t="s">
        <v>70</v>
      </c>
      <c r="Z87" s="18">
        <v>50815918834</v>
      </c>
      <c r="AA87" s="18" t="s">
        <v>176</v>
      </c>
      <c r="AB87" s="18" t="s">
        <v>57</v>
      </c>
      <c r="AC87" s="39" t="s">
        <v>72</v>
      </c>
      <c r="AD87" s="18" t="s">
        <v>73</v>
      </c>
      <c r="AE87" s="23" t="s">
        <v>177</v>
      </c>
    </row>
    <row r="88" spans="1:31" ht="28.8">
      <c r="A88" s="17"/>
      <c r="B88" s="18">
        <v>44</v>
      </c>
      <c r="C88" s="19">
        <v>44652</v>
      </c>
      <c r="D88" s="20" t="s">
        <v>32</v>
      </c>
      <c r="E88" s="45" t="s">
        <v>315</v>
      </c>
      <c r="F88" s="46">
        <v>44646</v>
      </c>
      <c r="G88" s="31"/>
      <c r="H88" s="18" t="s">
        <v>34</v>
      </c>
      <c r="I88" s="18"/>
      <c r="J88" s="24">
        <v>106288808</v>
      </c>
      <c r="K88" s="25">
        <v>106288808</v>
      </c>
      <c r="L88" s="47" t="s">
        <v>316</v>
      </c>
      <c r="M88" s="26" t="s">
        <v>119</v>
      </c>
      <c r="N88" s="27">
        <v>2000</v>
      </c>
      <c r="O88" s="27"/>
      <c r="P88" s="27"/>
      <c r="Q88" s="18">
        <f t="shared" si="2"/>
        <v>2000</v>
      </c>
      <c r="R88" s="25" t="s">
        <v>219</v>
      </c>
      <c r="S88" s="25" t="s">
        <v>317</v>
      </c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</row>
    <row r="89" spans="1:31" ht="28.8">
      <c r="A89" s="17"/>
      <c r="B89" s="18">
        <v>45</v>
      </c>
      <c r="C89" s="19">
        <v>44652</v>
      </c>
      <c r="D89" s="20" t="s">
        <v>32</v>
      </c>
      <c r="E89" s="45" t="s">
        <v>315</v>
      </c>
      <c r="F89" s="46">
        <v>44646</v>
      </c>
      <c r="G89" s="31"/>
      <c r="H89" s="18" t="s">
        <v>34</v>
      </c>
      <c r="I89" s="18"/>
      <c r="J89" s="24">
        <v>106288811</v>
      </c>
      <c r="K89" s="25">
        <v>106288811</v>
      </c>
      <c r="L89" s="47" t="s">
        <v>318</v>
      </c>
      <c r="M89" s="26" t="s">
        <v>119</v>
      </c>
      <c r="N89" s="27">
        <v>100</v>
      </c>
      <c r="O89" s="27"/>
      <c r="P89" s="27"/>
      <c r="Q89" s="18">
        <f t="shared" si="2"/>
        <v>100</v>
      </c>
      <c r="R89" s="25" t="s">
        <v>219</v>
      </c>
      <c r="S89" s="25" t="s">
        <v>317</v>
      </c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</row>
    <row r="90" spans="1:31" ht="31.2">
      <c r="A90" s="17"/>
      <c r="B90" s="18">
        <v>46</v>
      </c>
      <c r="C90" s="19">
        <v>44652</v>
      </c>
      <c r="D90" s="20" t="s">
        <v>32</v>
      </c>
      <c r="E90" s="45" t="s">
        <v>315</v>
      </c>
      <c r="F90" s="46">
        <v>44646</v>
      </c>
      <c r="G90" s="31"/>
      <c r="H90" s="18" t="s">
        <v>34</v>
      </c>
      <c r="I90" s="18"/>
      <c r="J90" s="24">
        <v>107143092</v>
      </c>
      <c r="K90" s="25">
        <v>107143092</v>
      </c>
      <c r="L90" s="47" t="s">
        <v>319</v>
      </c>
      <c r="M90" s="26" t="s">
        <v>119</v>
      </c>
      <c r="N90" s="27">
        <v>800</v>
      </c>
      <c r="O90" s="27"/>
      <c r="P90" s="27"/>
      <c r="Q90" s="18">
        <f t="shared" si="2"/>
        <v>800</v>
      </c>
      <c r="R90" s="25" t="s">
        <v>219</v>
      </c>
      <c r="S90" s="25" t="s">
        <v>317</v>
      </c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</row>
    <row r="91" spans="1:31" ht="31.2">
      <c r="A91" s="17"/>
      <c r="B91" s="18">
        <v>47</v>
      </c>
      <c r="C91" s="19">
        <v>44652</v>
      </c>
      <c r="D91" s="20" t="s">
        <v>32</v>
      </c>
      <c r="E91" s="45" t="s">
        <v>315</v>
      </c>
      <c r="F91" s="46">
        <v>44646</v>
      </c>
      <c r="G91" s="31"/>
      <c r="H91" s="18" t="s">
        <v>34</v>
      </c>
      <c r="I91" s="18"/>
      <c r="J91" s="24">
        <v>107123142</v>
      </c>
      <c r="K91" s="25" t="s">
        <v>320</v>
      </c>
      <c r="L91" s="60" t="s">
        <v>321</v>
      </c>
      <c r="M91" s="26" t="s">
        <v>36</v>
      </c>
      <c r="N91" s="27">
        <v>38</v>
      </c>
      <c r="O91" s="27"/>
      <c r="P91" s="27"/>
      <c r="Q91" s="18">
        <f t="shared" si="2"/>
        <v>38</v>
      </c>
      <c r="R91" s="29" t="s">
        <v>322</v>
      </c>
      <c r="S91" s="25" t="s">
        <v>323</v>
      </c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</row>
    <row r="92" spans="1:31" ht="15.6">
      <c r="A92" s="17"/>
      <c r="B92" s="18">
        <v>48</v>
      </c>
      <c r="C92" s="19">
        <v>44652</v>
      </c>
      <c r="D92" s="20" t="s">
        <v>32</v>
      </c>
      <c r="E92" s="45" t="s">
        <v>315</v>
      </c>
      <c r="F92" s="46">
        <v>44646</v>
      </c>
      <c r="G92" s="31"/>
      <c r="H92" s="18" t="s">
        <v>34</v>
      </c>
      <c r="I92" s="18"/>
      <c r="J92" s="24">
        <v>101148348</v>
      </c>
      <c r="K92" s="25">
        <v>101148348</v>
      </c>
      <c r="L92" s="60" t="s">
        <v>324</v>
      </c>
      <c r="M92" s="26" t="s">
        <v>36</v>
      </c>
      <c r="N92" s="27">
        <v>2</v>
      </c>
      <c r="O92" s="27"/>
      <c r="P92" s="27"/>
      <c r="Q92" s="18">
        <f t="shared" si="2"/>
        <v>2</v>
      </c>
      <c r="R92" s="29" t="s">
        <v>322</v>
      </c>
      <c r="S92" s="25" t="s">
        <v>323</v>
      </c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</row>
    <row r="93" spans="1:31" ht="36">
      <c r="A93" s="17"/>
      <c r="B93" s="18">
        <v>49</v>
      </c>
      <c r="C93" s="19">
        <v>44652</v>
      </c>
      <c r="D93" s="20" t="s">
        <v>325</v>
      </c>
      <c r="E93" s="21" t="s">
        <v>326</v>
      </c>
      <c r="F93" s="22" t="s">
        <v>327</v>
      </c>
      <c r="G93" s="20" t="s">
        <v>328</v>
      </c>
      <c r="H93" s="18" t="s">
        <v>131</v>
      </c>
      <c r="I93" s="18">
        <v>4200789641</v>
      </c>
      <c r="J93" s="24">
        <v>109447737</v>
      </c>
      <c r="K93" s="52" t="s">
        <v>329</v>
      </c>
      <c r="L93" s="60" t="s">
        <v>330</v>
      </c>
      <c r="M93" s="26" t="s">
        <v>36</v>
      </c>
      <c r="N93" s="27">
        <v>89</v>
      </c>
      <c r="O93" s="28"/>
      <c r="P93" s="27">
        <v>89</v>
      </c>
      <c r="Q93" s="18">
        <f t="shared" si="2"/>
        <v>0</v>
      </c>
      <c r="R93" s="25" t="s">
        <v>331</v>
      </c>
      <c r="S93" s="25" t="s">
        <v>331</v>
      </c>
      <c r="T93" s="18" t="s">
        <v>332</v>
      </c>
      <c r="U93" s="37">
        <v>44666</v>
      </c>
      <c r="V93" s="37">
        <v>44666</v>
      </c>
      <c r="W93" s="18" t="s">
        <v>333</v>
      </c>
      <c r="X93" s="18" t="s">
        <v>285</v>
      </c>
      <c r="Y93" s="18" t="s">
        <v>70</v>
      </c>
      <c r="Z93" s="18">
        <v>226168328</v>
      </c>
      <c r="AA93" s="18" t="s">
        <v>137</v>
      </c>
      <c r="AB93" s="18" t="s">
        <v>57</v>
      </c>
      <c r="AC93" s="39" t="s">
        <v>72</v>
      </c>
      <c r="AD93" s="18" t="s">
        <v>73</v>
      </c>
      <c r="AE93" s="23" t="s">
        <v>177</v>
      </c>
    </row>
    <row r="94" spans="1:31" ht="36">
      <c r="A94" s="17"/>
      <c r="B94" s="18">
        <v>50</v>
      </c>
      <c r="C94" s="19">
        <v>44652</v>
      </c>
      <c r="D94" s="20" t="s">
        <v>325</v>
      </c>
      <c r="E94" s="21" t="s">
        <v>334</v>
      </c>
      <c r="F94" s="22" t="s">
        <v>335</v>
      </c>
      <c r="G94" s="20" t="s">
        <v>336</v>
      </c>
      <c r="H94" s="18" t="s">
        <v>131</v>
      </c>
      <c r="I94" s="18">
        <v>4200789641</v>
      </c>
      <c r="J94" s="24">
        <v>109447740</v>
      </c>
      <c r="K94" s="52" t="s">
        <v>337</v>
      </c>
      <c r="L94" s="47" t="s">
        <v>338</v>
      </c>
      <c r="M94" s="26" t="s">
        <v>36</v>
      </c>
      <c r="N94" s="27">
        <v>91</v>
      </c>
      <c r="O94" s="28"/>
      <c r="P94" s="27">
        <v>91</v>
      </c>
      <c r="Q94" s="18">
        <f t="shared" ref="Q94:Q109" si="5">+N94-P94</f>
        <v>0</v>
      </c>
      <c r="R94" s="25" t="s">
        <v>331</v>
      </c>
      <c r="S94" s="25" t="s">
        <v>331</v>
      </c>
      <c r="T94" s="18" t="s">
        <v>332</v>
      </c>
      <c r="U94" s="37">
        <v>44666</v>
      </c>
      <c r="V94" s="37">
        <v>44666</v>
      </c>
      <c r="W94" s="18" t="s">
        <v>333</v>
      </c>
      <c r="X94" s="18" t="s">
        <v>285</v>
      </c>
      <c r="Y94" s="18" t="s">
        <v>70</v>
      </c>
      <c r="Z94" s="18">
        <v>226168328</v>
      </c>
      <c r="AA94" s="18" t="s">
        <v>137</v>
      </c>
      <c r="AB94" s="18" t="s">
        <v>57</v>
      </c>
      <c r="AC94" s="39" t="s">
        <v>72</v>
      </c>
      <c r="AD94" s="18" t="s">
        <v>73</v>
      </c>
      <c r="AE94" s="23" t="s">
        <v>177</v>
      </c>
    </row>
    <row r="95" spans="1:31" ht="36">
      <c r="A95" s="17"/>
      <c r="B95" s="18">
        <v>51</v>
      </c>
      <c r="C95" s="19">
        <v>44652</v>
      </c>
      <c r="D95" s="20" t="s">
        <v>325</v>
      </c>
      <c r="E95" s="21" t="s">
        <v>339</v>
      </c>
      <c r="F95" s="22" t="s">
        <v>340</v>
      </c>
      <c r="G95" s="20" t="s">
        <v>341</v>
      </c>
      <c r="H95" s="18" t="s">
        <v>131</v>
      </c>
      <c r="I95" s="18">
        <v>4200789641</v>
      </c>
      <c r="J95" s="24">
        <v>109447743</v>
      </c>
      <c r="K95" s="25">
        <v>803201</v>
      </c>
      <c r="L95" s="47" t="s">
        <v>342</v>
      </c>
      <c r="M95" s="26" t="s">
        <v>36</v>
      </c>
      <c r="N95" s="27">
        <v>89</v>
      </c>
      <c r="O95" s="28"/>
      <c r="P95" s="27">
        <v>89</v>
      </c>
      <c r="Q95" s="18">
        <f t="shared" si="5"/>
        <v>0</v>
      </c>
      <c r="R95" s="25" t="s">
        <v>331</v>
      </c>
      <c r="S95" s="25" t="s">
        <v>331</v>
      </c>
      <c r="T95" s="18" t="s">
        <v>332</v>
      </c>
      <c r="U95" s="37">
        <v>44666</v>
      </c>
      <c r="V95" s="37">
        <v>44666</v>
      </c>
      <c r="W95" s="18" t="s">
        <v>333</v>
      </c>
      <c r="X95" s="18" t="s">
        <v>285</v>
      </c>
      <c r="Y95" s="18" t="s">
        <v>70</v>
      </c>
      <c r="Z95" s="18">
        <v>226168328</v>
      </c>
      <c r="AA95" s="18" t="s">
        <v>137</v>
      </c>
      <c r="AB95" s="18" t="s">
        <v>57</v>
      </c>
      <c r="AC95" s="39" t="s">
        <v>72</v>
      </c>
      <c r="AD95" s="18" t="s">
        <v>73</v>
      </c>
      <c r="AE95" s="23" t="s">
        <v>177</v>
      </c>
    </row>
    <row r="96" spans="1:31" ht="36">
      <c r="A96" s="17"/>
      <c r="B96" s="18">
        <v>52</v>
      </c>
      <c r="C96" s="19">
        <v>44652</v>
      </c>
      <c r="D96" s="20" t="s">
        <v>325</v>
      </c>
      <c r="E96" s="21" t="s">
        <v>339</v>
      </c>
      <c r="F96" s="22" t="s">
        <v>340</v>
      </c>
      <c r="G96" s="20" t="s">
        <v>341</v>
      </c>
      <c r="H96" s="18" t="s">
        <v>131</v>
      </c>
      <c r="I96" s="18">
        <v>4200789641</v>
      </c>
      <c r="J96" s="24">
        <v>109447744</v>
      </c>
      <c r="K96" s="25">
        <v>803203</v>
      </c>
      <c r="L96" s="47" t="s">
        <v>343</v>
      </c>
      <c r="M96" s="26" t="s">
        <v>36</v>
      </c>
      <c r="N96" s="27">
        <v>129</v>
      </c>
      <c r="O96" s="28"/>
      <c r="P96" s="27">
        <v>129</v>
      </c>
      <c r="Q96" s="18">
        <f t="shared" si="5"/>
        <v>0</v>
      </c>
      <c r="R96" s="25" t="s">
        <v>331</v>
      </c>
      <c r="S96" s="25" t="s">
        <v>331</v>
      </c>
      <c r="T96" s="18" t="s">
        <v>332</v>
      </c>
      <c r="U96" s="37">
        <v>44666</v>
      </c>
      <c r="V96" s="37">
        <v>44666</v>
      </c>
      <c r="W96" s="18" t="s">
        <v>333</v>
      </c>
      <c r="X96" s="18" t="s">
        <v>285</v>
      </c>
      <c r="Y96" s="18" t="s">
        <v>70</v>
      </c>
      <c r="Z96" s="18">
        <v>226168328</v>
      </c>
      <c r="AA96" s="18" t="s">
        <v>137</v>
      </c>
      <c r="AB96" s="18" t="s">
        <v>57</v>
      </c>
      <c r="AC96" s="39" t="s">
        <v>72</v>
      </c>
      <c r="AD96" s="18" t="s">
        <v>73</v>
      </c>
      <c r="AE96" s="23" t="s">
        <v>177</v>
      </c>
    </row>
    <row r="97" spans="1:31" ht="36">
      <c r="A97" s="17"/>
      <c r="B97" s="18">
        <v>53</v>
      </c>
      <c r="C97" s="19">
        <v>44652</v>
      </c>
      <c r="D97" s="20" t="s">
        <v>325</v>
      </c>
      <c r="E97" s="21" t="s">
        <v>339</v>
      </c>
      <c r="F97" s="22" t="s">
        <v>340</v>
      </c>
      <c r="G97" s="20" t="s">
        <v>341</v>
      </c>
      <c r="H97" s="18" t="s">
        <v>131</v>
      </c>
      <c r="I97" s="18">
        <v>4200789641</v>
      </c>
      <c r="J97" s="24">
        <v>109447745</v>
      </c>
      <c r="K97" s="25">
        <v>803301</v>
      </c>
      <c r="L97" s="47" t="s">
        <v>344</v>
      </c>
      <c r="M97" s="26" t="s">
        <v>36</v>
      </c>
      <c r="N97" s="27">
        <v>35</v>
      </c>
      <c r="O97" s="28"/>
      <c r="P97" s="27">
        <v>35</v>
      </c>
      <c r="Q97" s="18">
        <f t="shared" si="5"/>
        <v>0</v>
      </c>
      <c r="R97" s="25" t="s">
        <v>331</v>
      </c>
      <c r="S97" s="25" t="s">
        <v>331</v>
      </c>
      <c r="T97" s="18" t="s">
        <v>332</v>
      </c>
      <c r="U97" s="37">
        <v>44666</v>
      </c>
      <c r="V97" s="37">
        <v>44666</v>
      </c>
      <c r="W97" s="18" t="s">
        <v>333</v>
      </c>
      <c r="X97" s="18" t="s">
        <v>285</v>
      </c>
      <c r="Y97" s="18" t="s">
        <v>70</v>
      </c>
      <c r="Z97" s="18">
        <v>226168328</v>
      </c>
      <c r="AA97" s="18" t="s">
        <v>137</v>
      </c>
      <c r="AB97" s="18" t="s">
        <v>57</v>
      </c>
      <c r="AC97" s="39" t="s">
        <v>72</v>
      </c>
      <c r="AD97" s="18" t="s">
        <v>73</v>
      </c>
      <c r="AE97" s="23" t="s">
        <v>177</v>
      </c>
    </row>
    <row r="98" spans="1:31" ht="28.8">
      <c r="A98" s="17"/>
      <c r="B98" s="18">
        <v>54</v>
      </c>
      <c r="C98" s="19">
        <v>44652</v>
      </c>
      <c r="D98" s="20" t="s">
        <v>32</v>
      </c>
      <c r="E98" s="45" t="s">
        <v>345</v>
      </c>
      <c r="F98" s="46">
        <v>44643</v>
      </c>
      <c r="G98" s="31"/>
      <c r="H98" s="18" t="s">
        <v>34</v>
      </c>
      <c r="I98" s="18"/>
      <c r="J98" s="24">
        <v>109447749</v>
      </c>
      <c r="K98" s="25">
        <v>803401</v>
      </c>
      <c r="L98" s="57" t="s">
        <v>346</v>
      </c>
      <c r="M98" s="26" t="s">
        <v>36</v>
      </c>
      <c r="N98" s="27">
        <v>36</v>
      </c>
      <c r="O98" s="28"/>
      <c r="P98" s="27">
        <v>36</v>
      </c>
      <c r="Q98" s="18">
        <f t="shared" si="5"/>
        <v>0</v>
      </c>
      <c r="R98" s="25" t="s">
        <v>331</v>
      </c>
      <c r="S98" s="25" t="s">
        <v>331</v>
      </c>
      <c r="T98" s="18" t="s">
        <v>332</v>
      </c>
      <c r="U98" s="37">
        <v>44666</v>
      </c>
      <c r="V98" s="37">
        <v>44666</v>
      </c>
      <c r="W98" s="18" t="s">
        <v>333</v>
      </c>
      <c r="X98" s="18" t="s">
        <v>285</v>
      </c>
      <c r="Y98" s="18" t="s">
        <v>70</v>
      </c>
      <c r="Z98" s="18">
        <v>226168328</v>
      </c>
      <c r="AA98" s="18" t="s">
        <v>137</v>
      </c>
      <c r="AB98" s="18" t="s">
        <v>57</v>
      </c>
      <c r="AC98" s="39" t="s">
        <v>72</v>
      </c>
      <c r="AD98" s="18" t="s">
        <v>73</v>
      </c>
      <c r="AE98" s="23" t="s">
        <v>177</v>
      </c>
    </row>
    <row r="99" spans="1:31" ht="24">
      <c r="A99" s="17"/>
      <c r="B99" s="18">
        <v>55</v>
      </c>
      <c r="C99" s="19">
        <v>44655</v>
      </c>
      <c r="D99" s="20" t="s">
        <v>347</v>
      </c>
      <c r="E99" s="21" t="s">
        <v>348</v>
      </c>
      <c r="F99" s="22" t="s">
        <v>349</v>
      </c>
      <c r="G99" s="45">
        <v>2113001728</v>
      </c>
      <c r="H99" s="18" t="s">
        <v>34</v>
      </c>
      <c r="I99" s="18">
        <v>4510789342</v>
      </c>
      <c r="J99" s="24">
        <v>111448667</v>
      </c>
      <c r="K99" s="52" t="s">
        <v>350</v>
      </c>
      <c r="L99" s="61" t="s">
        <v>351</v>
      </c>
      <c r="M99" s="26" t="s">
        <v>36</v>
      </c>
      <c r="N99" s="27">
        <v>48</v>
      </c>
      <c r="O99" s="28"/>
      <c r="P99" s="27">
        <v>48</v>
      </c>
      <c r="Q99" s="18">
        <f t="shared" si="5"/>
        <v>0</v>
      </c>
      <c r="R99" s="29" t="s">
        <v>352</v>
      </c>
      <c r="S99" s="25" t="s">
        <v>353</v>
      </c>
      <c r="T99" s="18" t="s">
        <v>174</v>
      </c>
      <c r="U99" s="50">
        <v>44672</v>
      </c>
      <c r="V99" s="50">
        <v>44674</v>
      </c>
      <c r="W99" s="18" t="s">
        <v>354</v>
      </c>
      <c r="X99" s="18" t="s">
        <v>116</v>
      </c>
      <c r="Y99" s="18" t="s">
        <v>70</v>
      </c>
      <c r="Z99" s="18">
        <v>50815918834</v>
      </c>
      <c r="AA99" s="18" t="s">
        <v>176</v>
      </c>
      <c r="AB99" s="18" t="s">
        <v>57</v>
      </c>
      <c r="AC99" s="39" t="s">
        <v>72</v>
      </c>
      <c r="AD99" s="18" t="s">
        <v>73</v>
      </c>
      <c r="AE99" s="23" t="s">
        <v>177</v>
      </c>
    </row>
    <row r="100" spans="1:31" ht="26.4">
      <c r="A100" s="17"/>
      <c r="B100" s="18">
        <v>56</v>
      </c>
      <c r="C100" s="19">
        <v>44655</v>
      </c>
      <c r="D100" s="20" t="s">
        <v>32</v>
      </c>
      <c r="E100" s="45" t="s">
        <v>355</v>
      </c>
      <c r="F100" s="46">
        <v>44649</v>
      </c>
      <c r="G100" s="31"/>
      <c r="H100" s="18" t="s">
        <v>34</v>
      </c>
      <c r="I100" s="18"/>
      <c r="J100" s="24">
        <v>109350976</v>
      </c>
      <c r="K100" s="52" t="s">
        <v>356</v>
      </c>
      <c r="L100" s="61" t="s">
        <v>357</v>
      </c>
      <c r="M100" s="26" t="s">
        <v>36</v>
      </c>
      <c r="N100" s="27">
        <v>9</v>
      </c>
      <c r="O100" s="27"/>
      <c r="P100" s="27"/>
      <c r="Q100" s="18">
        <f t="shared" si="5"/>
        <v>9</v>
      </c>
      <c r="R100" s="29" t="s">
        <v>352</v>
      </c>
      <c r="S100" s="25" t="s">
        <v>358</v>
      </c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</row>
    <row r="101" spans="1:31" ht="15.6">
      <c r="A101" s="17"/>
      <c r="B101" s="18">
        <v>57</v>
      </c>
      <c r="C101" s="19">
        <v>44655</v>
      </c>
      <c r="D101" s="20" t="s">
        <v>32</v>
      </c>
      <c r="E101" s="45" t="s">
        <v>355</v>
      </c>
      <c r="F101" s="46">
        <v>44649</v>
      </c>
      <c r="G101" s="31"/>
      <c r="H101" s="18" t="s">
        <v>34</v>
      </c>
      <c r="I101" s="18"/>
      <c r="J101" s="24">
        <v>102625238</v>
      </c>
      <c r="K101" s="25" t="s">
        <v>359</v>
      </c>
      <c r="L101" s="56" t="s">
        <v>360</v>
      </c>
      <c r="M101" s="26" t="s">
        <v>36</v>
      </c>
      <c r="N101" s="27">
        <v>5</v>
      </c>
      <c r="O101" s="27"/>
      <c r="P101" s="27"/>
      <c r="Q101" s="18">
        <f t="shared" si="5"/>
        <v>5</v>
      </c>
      <c r="R101" s="29" t="s">
        <v>352</v>
      </c>
      <c r="S101" s="25" t="s">
        <v>358</v>
      </c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</row>
    <row r="102" spans="1:31" ht="15.6">
      <c r="A102" s="17"/>
      <c r="B102" s="18">
        <v>58</v>
      </c>
      <c r="C102" s="19">
        <v>44655</v>
      </c>
      <c r="D102" s="20" t="s">
        <v>32</v>
      </c>
      <c r="E102" s="45" t="s">
        <v>355</v>
      </c>
      <c r="F102" s="46">
        <v>44649</v>
      </c>
      <c r="G102" s="31"/>
      <c r="H102" s="18" t="s">
        <v>34</v>
      </c>
      <c r="I102" s="18"/>
      <c r="J102" s="24">
        <v>107145540</v>
      </c>
      <c r="K102" s="25" t="s">
        <v>361</v>
      </c>
      <c r="L102" s="56" t="s">
        <v>362</v>
      </c>
      <c r="M102" s="26" t="s">
        <v>36</v>
      </c>
      <c r="N102" s="27">
        <v>12</v>
      </c>
      <c r="O102" s="27"/>
      <c r="P102" s="27"/>
      <c r="Q102" s="18">
        <f t="shared" si="5"/>
        <v>12</v>
      </c>
      <c r="R102" s="29" t="s">
        <v>352</v>
      </c>
      <c r="S102" s="25" t="s">
        <v>358</v>
      </c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</row>
    <row r="103" spans="1:31" ht="15.6">
      <c r="A103" s="17"/>
      <c r="B103" s="18">
        <v>59</v>
      </c>
      <c r="C103" s="19">
        <v>44655</v>
      </c>
      <c r="D103" s="20" t="s">
        <v>32</v>
      </c>
      <c r="E103" s="45" t="s">
        <v>355</v>
      </c>
      <c r="F103" s="46">
        <v>44649</v>
      </c>
      <c r="G103" s="31"/>
      <c r="H103" s="18" t="s">
        <v>34</v>
      </c>
      <c r="I103" s="18"/>
      <c r="J103" s="24">
        <v>100168113</v>
      </c>
      <c r="K103" s="25" t="s">
        <v>363</v>
      </c>
      <c r="L103" s="62" t="s">
        <v>364</v>
      </c>
      <c r="M103" s="26" t="s">
        <v>36</v>
      </c>
      <c r="N103" s="27">
        <v>8</v>
      </c>
      <c r="O103" s="27"/>
      <c r="P103" s="27"/>
      <c r="Q103" s="18">
        <f t="shared" si="5"/>
        <v>8</v>
      </c>
      <c r="R103" s="29" t="s">
        <v>352</v>
      </c>
      <c r="S103" s="25" t="s">
        <v>358</v>
      </c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</row>
    <row r="104" spans="1:31" ht="15.6">
      <c r="A104" s="17"/>
      <c r="B104" s="18">
        <v>60</v>
      </c>
      <c r="C104" s="19">
        <v>44655</v>
      </c>
      <c r="D104" s="20" t="s">
        <v>32</v>
      </c>
      <c r="E104" s="45" t="s">
        <v>355</v>
      </c>
      <c r="F104" s="46">
        <v>44649</v>
      </c>
      <c r="G104" s="31"/>
      <c r="H104" s="18" t="s">
        <v>34</v>
      </c>
      <c r="I104" s="18"/>
      <c r="J104" s="24">
        <v>100187036</v>
      </c>
      <c r="K104" s="25" t="s">
        <v>365</v>
      </c>
      <c r="L104" s="63" t="s">
        <v>366</v>
      </c>
      <c r="M104" s="26" t="s">
        <v>36</v>
      </c>
      <c r="N104" s="27">
        <v>9</v>
      </c>
      <c r="O104" s="27"/>
      <c r="P104" s="27"/>
      <c r="Q104" s="18">
        <f t="shared" si="5"/>
        <v>9</v>
      </c>
      <c r="R104" s="29" t="s">
        <v>352</v>
      </c>
      <c r="S104" s="25" t="s">
        <v>358</v>
      </c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</row>
    <row r="105" spans="1:31" ht="15.6">
      <c r="A105" s="17"/>
      <c r="B105" s="18">
        <v>61</v>
      </c>
      <c r="C105" s="19">
        <v>44655</v>
      </c>
      <c r="D105" s="20" t="s">
        <v>32</v>
      </c>
      <c r="E105" s="45" t="s">
        <v>355</v>
      </c>
      <c r="F105" s="46">
        <v>44649</v>
      </c>
      <c r="G105" s="31"/>
      <c r="H105" s="18" t="s">
        <v>34</v>
      </c>
      <c r="I105" s="18"/>
      <c r="J105" s="24">
        <v>102373683</v>
      </c>
      <c r="K105" s="25" t="s">
        <v>367</v>
      </c>
      <c r="L105" s="63" t="s">
        <v>368</v>
      </c>
      <c r="M105" s="26" t="s">
        <v>36</v>
      </c>
      <c r="N105" s="27">
        <v>2</v>
      </c>
      <c r="O105" s="27"/>
      <c r="P105" s="27"/>
      <c r="Q105" s="18">
        <f t="shared" si="5"/>
        <v>2</v>
      </c>
      <c r="R105" s="29" t="s">
        <v>352</v>
      </c>
      <c r="S105" s="25" t="s">
        <v>358</v>
      </c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</row>
    <row r="106" spans="1:31" ht="28.8">
      <c r="A106" s="17"/>
      <c r="B106" s="18">
        <v>62</v>
      </c>
      <c r="C106" s="19">
        <v>44655</v>
      </c>
      <c r="D106" s="20" t="s">
        <v>369</v>
      </c>
      <c r="E106" s="21" t="s">
        <v>370</v>
      </c>
      <c r="F106" s="22" t="s">
        <v>371</v>
      </c>
      <c r="G106" s="20" t="s">
        <v>215</v>
      </c>
      <c r="H106" s="18" t="s">
        <v>216</v>
      </c>
      <c r="I106" s="18">
        <v>4509192857</v>
      </c>
      <c r="J106" s="24">
        <v>106946763</v>
      </c>
      <c r="K106" s="25" t="s">
        <v>372</v>
      </c>
      <c r="L106" s="56" t="s">
        <v>373</v>
      </c>
      <c r="M106" s="26" t="s">
        <v>36</v>
      </c>
      <c r="N106" s="27">
        <v>17</v>
      </c>
      <c r="O106" s="27"/>
      <c r="P106" s="27">
        <v>2</v>
      </c>
      <c r="Q106" s="18">
        <f t="shared" si="5"/>
        <v>15</v>
      </c>
      <c r="R106" s="29" t="s">
        <v>374</v>
      </c>
      <c r="S106" s="25" t="s">
        <v>375</v>
      </c>
      <c r="T106" s="18" t="s">
        <v>376</v>
      </c>
      <c r="U106" s="50">
        <v>44721</v>
      </c>
      <c r="V106" s="50">
        <v>44721</v>
      </c>
      <c r="W106" s="18" t="s">
        <v>377</v>
      </c>
      <c r="X106" s="18" t="s">
        <v>88</v>
      </c>
      <c r="Y106" s="18" t="s">
        <v>70</v>
      </c>
      <c r="Z106" s="18">
        <v>215973896</v>
      </c>
      <c r="AA106" s="18" t="s">
        <v>85</v>
      </c>
      <c r="AB106" s="18" t="s">
        <v>57</v>
      </c>
      <c r="AC106" s="18" t="s">
        <v>286</v>
      </c>
      <c r="AD106" s="18"/>
      <c r="AE106" s="23" t="s">
        <v>378</v>
      </c>
    </row>
    <row r="107" spans="1:31" ht="15.6">
      <c r="A107" s="17"/>
      <c r="B107" s="18">
        <v>63</v>
      </c>
      <c r="C107" s="19">
        <v>44655</v>
      </c>
      <c r="D107" s="20" t="s">
        <v>32</v>
      </c>
      <c r="E107" s="45" t="s">
        <v>355</v>
      </c>
      <c r="F107" s="46">
        <v>44649</v>
      </c>
      <c r="G107" s="31"/>
      <c r="H107" s="18" t="s">
        <v>34</v>
      </c>
      <c r="I107" s="18"/>
      <c r="J107" s="24">
        <v>102825566</v>
      </c>
      <c r="K107" s="25" t="s">
        <v>379</v>
      </c>
      <c r="L107" s="56" t="s">
        <v>380</v>
      </c>
      <c r="M107" s="26" t="s">
        <v>36</v>
      </c>
      <c r="N107" s="27">
        <v>2</v>
      </c>
      <c r="O107" s="27"/>
      <c r="P107" s="27"/>
      <c r="Q107" s="18">
        <f t="shared" si="5"/>
        <v>2</v>
      </c>
      <c r="R107" s="29" t="s">
        <v>374</v>
      </c>
      <c r="S107" s="25" t="s">
        <v>375</v>
      </c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</row>
    <row r="108" spans="1:31" ht="15.6">
      <c r="A108" s="17"/>
      <c r="B108" s="18">
        <v>64</v>
      </c>
      <c r="C108" s="19">
        <v>44655</v>
      </c>
      <c r="D108" s="20" t="s">
        <v>32</v>
      </c>
      <c r="E108" s="45" t="s">
        <v>355</v>
      </c>
      <c r="F108" s="46">
        <v>44649</v>
      </c>
      <c r="G108" s="31"/>
      <c r="H108" s="18" t="s">
        <v>34</v>
      </c>
      <c r="I108" s="18"/>
      <c r="J108" s="24">
        <v>109562500</v>
      </c>
      <c r="K108" s="25" t="s">
        <v>381</v>
      </c>
      <c r="L108" s="56" t="s">
        <v>382</v>
      </c>
      <c r="M108" s="26" t="s">
        <v>36</v>
      </c>
      <c r="N108" s="27">
        <v>1</v>
      </c>
      <c r="O108" s="28"/>
      <c r="P108" s="27"/>
      <c r="Q108" s="18">
        <f t="shared" si="5"/>
        <v>1</v>
      </c>
      <c r="R108" s="29" t="s">
        <v>374</v>
      </c>
      <c r="S108" s="25" t="s">
        <v>375</v>
      </c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</row>
    <row r="109" spans="1:31" ht="15.6">
      <c r="A109" s="17"/>
      <c r="B109" s="18">
        <v>65</v>
      </c>
      <c r="C109" s="19">
        <v>44655</v>
      </c>
      <c r="D109" s="20" t="s">
        <v>32</v>
      </c>
      <c r="E109" s="45" t="s">
        <v>355</v>
      </c>
      <c r="F109" s="46">
        <v>44649</v>
      </c>
      <c r="G109" s="31"/>
      <c r="H109" s="18" t="s">
        <v>34</v>
      </c>
      <c r="I109" s="18"/>
      <c r="J109" s="24">
        <v>109917808</v>
      </c>
      <c r="K109" s="25" t="s">
        <v>383</v>
      </c>
      <c r="L109" s="56" t="s">
        <v>384</v>
      </c>
      <c r="M109" s="26" t="s">
        <v>36</v>
      </c>
      <c r="N109" s="27">
        <v>3</v>
      </c>
      <c r="O109" s="28"/>
      <c r="P109" s="27"/>
      <c r="Q109" s="18">
        <f t="shared" si="5"/>
        <v>3</v>
      </c>
      <c r="R109" s="29" t="s">
        <v>374</v>
      </c>
      <c r="S109" s="25" t="s">
        <v>375</v>
      </c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</row>
    <row r="110" spans="1:31" ht="15.6">
      <c r="A110" s="17"/>
      <c r="B110" s="18">
        <v>66</v>
      </c>
      <c r="C110" s="19">
        <v>44655</v>
      </c>
      <c r="D110" s="20" t="s">
        <v>32</v>
      </c>
      <c r="E110" s="45" t="s">
        <v>355</v>
      </c>
      <c r="F110" s="46">
        <v>44649</v>
      </c>
      <c r="G110" s="31"/>
      <c r="H110" s="18" t="s">
        <v>34</v>
      </c>
      <c r="I110" s="18"/>
      <c r="J110" s="24">
        <v>102327829</v>
      </c>
      <c r="K110" s="25" t="s">
        <v>385</v>
      </c>
      <c r="L110" s="56" t="s">
        <v>386</v>
      </c>
      <c r="M110" s="26" t="s">
        <v>36</v>
      </c>
      <c r="N110" s="27">
        <v>3</v>
      </c>
      <c r="O110" s="28">
        <v>3</v>
      </c>
      <c r="P110" s="27"/>
      <c r="Q110" s="18">
        <f>+O110-P110</f>
        <v>3</v>
      </c>
      <c r="R110" s="29" t="s">
        <v>374</v>
      </c>
      <c r="S110" s="25" t="s">
        <v>375</v>
      </c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</row>
    <row r="111" spans="1:31" ht="26.1" customHeight="1">
      <c r="A111" s="17"/>
      <c r="B111" s="18">
        <v>67</v>
      </c>
      <c r="C111" s="19">
        <v>44655</v>
      </c>
      <c r="D111" s="20" t="s">
        <v>32</v>
      </c>
      <c r="E111" s="45" t="s">
        <v>355</v>
      </c>
      <c r="F111" s="46">
        <v>44649</v>
      </c>
      <c r="G111" s="31"/>
      <c r="H111" s="18" t="s">
        <v>34</v>
      </c>
      <c r="I111" s="18"/>
      <c r="J111" s="24">
        <v>102327830</v>
      </c>
      <c r="K111" s="25" t="s">
        <v>387</v>
      </c>
      <c r="L111" s="56" t="s">
        <v>388</v>
      </c>
      <c r="M111" s="26" t="s">
        <v>36</v>
      </c>
      <c r="N111" s="27">
        <v>4</v>
      </c>
      <c r="O111" s="28"/>
      <c r="P111" s="27"/>
      <c r="Q111" s="18">
        <f>+N111-P111</f>
        <v>4</v>
      </c>
      <c r="R111" s="29" t="s">
        <v>374</v>
      </c>
      <c r="S111" s="25" t="s">
        <v>375</v>
      </c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</row>
    <row r="112" spans="1:31" ht="26.1" customHeight="1">
      <c r="A112" s="17"/>
      <c r="B112" s="18">
        <v>68</v>
      </c>
      <c r="C112" s="19">
        <v>44655</v>
      </c>
      <c r="D112" s="20" t="s">
        <v>32</v>
      </c>
      <c r="E112" s="45" t="s">
        <v>355</v>
      </c>
      <c r="F112" s="46">
        <v>44649</v>
      </c>
      <c r="G112" s="31"/>
      <c r="H112" s="18" t="s">
        <v>34</v>
      </c>
      <c r="I112" s="18"/>
      <c r="J112" s="24">
        <v>100024115</v>
      </c>
      <c r="K112" s="25" t="s">
        <v>389</v>
      </c>
      <c r="L112" s="56" t="s">
        <v>390</v>
      </c>
      <c r="M112" s="26" t="s">
        <v>36</v>
      </c>
      <c r="N112" s="27">
        <v>9</v>
      </c>
      <c r="O112" s="28">
        <v>9</v>
      </c>
      <c r="P112" s="27"/>
      <c r="Q112" s="18">
        <f>+O112-P112</f>
        <v>9</v>
      </c>
      <c r="R112" s="29" t="s">
        <v>374</v>
      </c>
      <c r="S112" s="25" t="s">
        <v>375</v>
      </c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</row>
    <row r="113" spans="1:31" ht="26.1" customHeight="1">
      <c r="A113" s="17"/>
      <c r="B113" s="18">
        <v>69</v>
      </c>
      <c r="C113" s="19">
        <v>44655</v>
      </c>
      <c r="D113" s="20" t="s">
        <v>32</v>
      </c>
      <c r="E113" s="45" t="s">
        <v>355</v>
      </c>
      <c r="F113" s="46">
        <v>44649</v>
      </c>
      <c r="G113" s="31"/>
      <c r="H113" s="18" t="s">
        <v>34</v>
      </c>
      <c r="I113" s="18"/>
      <c r="J113" s="24">
        <v>110315975</v>
      </c>
      <c r="K113" s="52" t="s">
        <v>391</v>
      </c>
      <c r="L113" s="56" t="s">
        <v>392</v>
      </c>
      <c r="M113" s="26" t="s">
        <v>36</v>
      </c>
      <c r="N113" s="27">
        <v>16</v>
      </c>
      <c r="O113" s="28"/>
      <c r="P113" s="27"/>
      <c r="Q113" s="18">
        <f t="shared" ref="Q113:Q133" si="6">+N113-P113</f>
        <v>16</v>
      </c>
      <c r="R113" s="29" t="s">
        <v>374</v>
      </c>
      <c r="S113" s="25" t="s">
        <v>375</v>
      </c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</row>
    <row r="114" spans="1:31" ht="15.6">
      <c r="A114" s="17"/>
      <c r="B114" s="18">
        <v>70</v>
      </c>
      <c r="C114" s="19">
        <v>44655</v>
      </c>
      <c r="D114" s="20" t="s">
        <v>32</v>
      </c>
      <c r="E114" s="45" t="s">
        <v>355</v>
      </c>
      <c r="F114" s="46">
        <v>44649</v>
      </c>
      <c r="G114" s="31"/>
      <c r="H114" s="18" t="s">
        <v>34</v>
      </c>
      <c r="I114" s="18"/>
      <c r="J114" s="24">
        <v>110315978</v>
      </c>
      <c r="K114" s="25">
        <v>1161250050</v>
      </c>
      <c r="L114" s="56" t="s">
        <v>393</v>
      </c>
      <c r="M114" s="26" t="s">
        <v>36</v>
      </c>
      <c r="N114" s="27">
        <v>16</v>
      </c>
      <c r="O114" s="28"/>
      <c r="P114" s="27"/>
      <c r="Q114" s="18">
        <f t="shared" si="6"/>
        <v>16</v>
      </c>
      <c r="R114" s="29" t="s">
        <v>374</v>
      </c>
      <c r="S114" s="25" t="s">
        <v>375</v>
      </c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</row>
    <row r="115" spans="1:31" ht="26.1" customHeight="1">
      <c r="A115" s="17"/>
      <c r="B115" s="18">
        <v>71</v>
      </c>
      <c r="C115" s="19">
        <v>44655</v>
      </c>
      <c r="D115" s="20" t="s">
        <v>32</v>
      </c>
      <c r="E115" s="45" t="s">
        <v>355</v>
      </c>
      <c r="F115" s="46">
        <v>44649</v>
      </c>
      <c r="G115" s="31"/>
      <c r="H115" s="18" t="s">
        <v>34</v>
      </c>
      <c r="I115" s="18"/>
      <c r="J115" s="24">
        <v>110315977</v>
      </c>
      <c r="K115" s="25">
        <v>1609120050</v>
      </c>
      <c r="L115" s="56" t="s">
        <v>394</v>
      </c>
      <c r="M115" s="26" t="s">
        <v>36</v>
      </c>
      <c r="N115" s="27">
        <v>20</v>
      </c>
      <c r="O115" s="28"/>
      <c r="P115" s="27"/>
      <c r="Q115" s="18">
        <f t="shared" si="6"/>
        <v>20</v>
      </c>
      <c r="R115" s="29" t="s">
        <v>374</v>
      </c>
      <c r="S115" s="25" t="s">
        <v>375</v>
      </c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</row>
    <row r="116" spans="1:31" ht="26.1" customHeight="1">
      <c r="A116" s="17"/>
      <c r="B116" s="18">
        <v>72</v>
      </c>
      <c r="C116" s="19">
        <v>44655</v>
      </c>
      <c r="D116" s="20" t="s">
        <v>32</v>
      </c>
      <c r="E116" s="45" t="s">
        <v>355</v>
      </c>
      <c r="F116" s="46">
        <v>44649</v>
      </c>
      <c r="G116" s="31"/>
      <c r="H116" s="18" t="s">
        <v>34</v>
      </c>
      <c r="I116" s="18"/>
      <c r="J116" s="24">
        <v>110315979</v>
      </c>
      <c r="K116" s="25">
        <v>1161120050</v>
      </c>
      <c r="L116" s="56" t="s">
        <v>395</v>
      </c>
      <c r="M116" s="26" t="s">
        <v>36</v>
      </c>
      <c r="N116" s="27">
        <v>20</v>
      </c>
      <c r="O116" s="28"/>
      <c r="P116" s="27"/>
      <c r="Q116" s="18">
        <f t="shared" si="6"/>
        <v>20</v>
      </c>
      <c r="R116" s="29" t="s">
        <v>374</v>
      </c>
      <c r="S116" s="25" t="s">
        <v>375</v>
      </c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</row>
    <row r="117" spans="1:31" ht="39" customHeight="1">
      <c r="A117" s="17"/>
      <c r="B117" s="18">
        <v>73</v>
      </c>
      <c r="C117" s="19">
        <v>44655</v>
      </c>
      <c r="D117" s="20" t="s">
        <v>58</v>
      </c>
      <c r="E117" s="21" t="s">
        <v>396</v>
      </c>
      <c r="F117" s="22" t="s">
        <v>397</v>
      </c>
      <c r="G117" s="31">
        <v>50780314045</v>
      </c>
      <c r="H117" s="18" t="s">
        <v>182</v>
      </c>
      <c r="I117" s="18">
        <v>4510778711</v>
      </c>
      <c r="J117" s="24">
        <v>109708584</v>
      </c>
      <c r="K117" s="25" t="s">
        <v>398</v>
      </c>
      <c r="L117" s="56" t="s">
        <v>399</v>
      </c>
      <c r="M117" s="26" t="s">
        <v>36</v>
      </c>
      <c r="N117" s="27">
        <v>10</v>
      </c>
      <c r="O117" s="28"/>
      <c r="P117" s="27"/>
      <c r="Q117" s="18">
        <f t="shared" si="6"/>
        <v>10</v>
      </c>
      <c r="R117" s="29" t="s">
        <v>400</v>
      </c>
      <c r="S117" s="25" t="s">
        <v>401</v>
      </c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</row>
    <row r="118" spans="1:31" ht="26.1" customHeight="1">
      <c r="A118" s="17"/>
      <c r="B118" s="18">
        <v>74</v>
      </c>
      <c r="C118" s="19">
        <v>44655</v>
      </c>
      <c r="D118" s="20" t="s">
        <v>58</v>
      </c>
      <c r="E118" s="21" t="s">
        <v>402</v>
      </c>
      <c r="F118" s="22" t="s">
        <v>403</v>
      </c>
      <c r="G118" s="20" t="s">
        <v>404</v>
      </c>
      <c r="H118" s="18" t="s">
        <v>62</v>
      </c>
      <c r="I118" s="18">
        <v>4509357235</v>
      </c>
      <c r="J118" s="24">
        <v>109720348</v>
      </c>
      <c r="K118" s="52" t="s">
        <v>405</v>
      </c>
      <c r="L118" s="56" t="s">
        <v>406</v>
      </c>
      <c r="M118" s="26" t="s">
        <v>36</v>
      </c>
      <c r="N118" s="27">
        <v>40</v>
      </c>
      <c r="O118" s="28"/>
      <c r="P118" s="27"/>
      <c r="Q118" s="18">
        <f t="shared" si="6"/>
        <v>40</v>
      </c>
      <c r="R118" s="29" t="s">
        <v>400</v>
      </c>
      <c r="S118" s="25" t="s">
        <v>401</v>
      </c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</row>
    <row r="119" spans="1:31" ht="26.4">
      <c r="A119" s="17"/>
      <c r="B119" s="18">
        <v>75</v>
      </c>
      <c r="C119" s="19">
        <v>44655</v>
      </c>
      <c r="D119" s="20" t="s">
        <v>58</v>
      </c>
      <c r="E119" s="21" t="s">
        <v>402</v>
      </c>
      <c r="F119" s="22" t="s">
        <v>407</v>
      </c>
      <c r="G119" s="20" t="s">
        <v>404</v>
      </c>
      <c r="H119" s="18" t="s">
        <v>62</v>
      </c>
      <c r="I119" s="18">
        <v>4509357235</v>
      </c>
      <c r="J119" s="24">
        <v>109720349</v>
      </c>
      <c r="K119" s="52" t="s">
        <v>408</v>
      </c>
      <c r="L119" s="64" t="s">
        <v>409</v>
      </c>
      <c r="M119" s="26" t="s">
        <v>36</v>
      </c>
      <c r="N119" s="27">
        <v>20</v>
      </c>
      <c r="O119" s="28"/>
      <c r="P119" s="27"/>
      <c r="Q119" s="18">
        <f t="shared" si="6"/>
        <v>20</v>
      </c>
      <c r="R119" s="29" t="s">
        <v>400</v>
      </c>
      <c r="S119" s="25" t="s">
        <v>401</v>
      </c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</row>
    <row r="120" spans="1:31" ht="39" customHeight="1">
      <c r="A120" s="17"/>
      <c r="B120" s="18">
        <v>76</v>
      </c>
      <c r="C120" s="19">
        <v>44655</v>
      </c>
      <c r="D120" s="20" t="s">
        <v>58</v>
      </c>
      <c r="E120" s="21" t="s">
        <v>410</v>
      </c>
      <c r="F120" s="22" t="s">
        <v>411</v>
      </c>
      <c r="G120" s="20" t="s">
        <v>404</v>
      </c>
      <c r="H120" s="18" t="s">
        <v>62</v>
      </c>
      <c r="I120" s="18">
        <v>4509357235</v>
      </c>
      <c r="J120" s="24">
        <v>109708587</v>
      </c>
      <c r="K120" s="52" t="s">
        <v>412</v>
      </c>
      <c r="L120" s="56" t="s">
        <v>413</v>
      </c>
      <c r="M120" s="26" t="s">
        <v>36</v>
      </c>
      <c r="N120" s="27">
        <v>100</v>
      </c>
      <c r="O120" s="28"/>
      <c r="P120" s="27"/>
      <c r="Q120" s="18">
        <f t="shared" si="6"/>
        <v>100</v>
      </c>
      <c r="R120" s="29" t="s">
        <v>400</v>
      </c>
      <c r="S120" s="25" t="s">
        <v>401</v>
      </c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</row>
    <row r="121" spans="1:31" ht="26.4">
      <c r="A121" s="17"/>
      <c r="B121" s="18">
        <v>77</v>
      </c>
      <c r="C121" s="19">
        <v>44655</v>
      </c>
      <c r="D121" s="20" t="s">
        <v>58</v>
      </c>
      <c r="E121" s="21" t="s">
        <v>402</v>
      </c>
      <c r="F121" s="22" t="s">
        <v>411</v>
      </c>
      <c r="G121" s="20" t="s">
        <v>404</v>
      </c>
      <c r="H121" s="18" t="s">
        <v>62</v>
      </c>
      <c r="I121" s="18">
        <v>4509357235</v>
      </c>
      <c r="J121" s="24">
        <v>109720352</v>
      </c>
      <c r="K121" s="52" t="s">
        <v>414</v>
      </c>
      <c r="L121" s="64" t="s">
        <v>415</v>
      </c>
      <c r="M121" s="26" t="s">
        <v>36</v>
      </c>
      <c r="N121" s="27">
        <v>50</v>
      </c>
      <c r="O121" s="28"/>
      <c r="P121" s="27"/>
      <c r="Q121" s="18">
        <f t="shared" si="6"/>
        <v>50</v>
      </c>
      <c r="R121" s="29" t="s">
        <v>400</v>
      </c>
      <c r="S121" s="25" t="s">
        <v>401</v>
      </c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</row>
    <row r="122" spans="1:31" ht="26.4">
      <c r="A122" s="17"/>
      <c r="B122" s="18">
        <v>78</v>
      </c>
      <c r="C122" s="19">
        <v>44655</v>
      </c>
      <c r="D122" s="20" t="s">
        <v>58</v>
      </c>
      <c r="E122" s="21" t="s">
        <v>402</v>
      </c>
      <c r="F122" s="22" t="s">
        <v>411</v>
      </c>
      <c r="G122" s="20" t="s">
        <v>404</v>
      </c>
      <c r="H122" s="18" t="s">
        <v>62</v>
      </c>
      <c r="I122" s="18">
        <v>4509357235</v>
      </c>
      <c r="J122" s="24">
        <v>109720344</v>
      </c>
      <c r="K122" s="52" t="s">
        <v>416</v>
      </c>
      <c r="L122" s="64" t="s">
        <v>417</v>
      </c>
      <c r="M122" s="26" t="s">
        <v>36</v>
      </c>
      <c r="N122" s="27">
        <v>18</v>
      </c>
      <c r="O122" s="28"/>
      <c r="P122" s="27"/>
      <c r="Q122" s="18">
        <f t="shared" si="6"/>
        <v>18</v>
      </c>
      <c r="R122" s="29" t="s">
        <v>400</v>
      </c>
      <c r="S122" s="25" t="s">
        <v>401</v>
      </c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</row>
    <row r="123" spans="1:31" ht="39" customHeight="1">
      <c r="A123" s="17"/>
      <c r="B123" s="18">
        <v>79</v>
      </c>
      <c r="C123" s="19">
        <v>44655</v>
      </c>
      <c r="D123" s="20" t="s">
        <v>58</v>
      </c>
      <c r="E123" s="21" t="s">
        <v>396</v>
      </c>
      <c r="F123" s="22" t="s">
        <v>397</v>
      </c>
      <c r="G123" s="20" t="s">
        <v>418</v>
      </c>
      <c r="H123" s="18" t="s">
        <v>182</v>
      </c>
      <c r="I123" s="18">
        <v>4510778711</v>
      </c>
      <c r="J123" s="24">
        <v>111397726</v>
      </c>
      <c r="K123" s="52" t="s">
        <v>419</v>
      </c>
      <c r="L123" s="56" t="s">
        <v>420</v>
      </c>
      <c r="M123" s="26" t="s">
        <v>36</v>
      </c>
      <c r="N123" s="27">
        <v>20</v>
      </c>
      <c r="O123" s="28"/>
      <c r="P123" s="27"/>
      <c r="Q123" s="18">
        <f t="shared" si="6"/>
        <v>20</v>
      </c>
      <c r="R123" s="29" t="s">
        <v>400</v>
      </c>
      <c r="S123" s="25" t="s">
        <v>401</v>
      </c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</row>
    <row r="124" spans="1:31" ht="39" customHeight="1">
      <c r="A124" s="17"/>
      <c r="B124" s="18">
        <v>80</v>
      </c>
      <c r="C124" s="19">
        <v>44655</v>
      </c>
      <c r="D124" s="20" t="s">
        <v>58</v>
      </c>
      <c r="E124" s="21" t="s">
        <v>421</v>
      </c>
      <c r="F124" s="22" t="s">
        <v>422</v>
      </c>
      <c r="G124" s="20" t="s">
        <v>423</v>
      </c>
      <c r="H124" s="18" t="s">
        <v>62</v>
      </c>
      <c r="I124" s="18">
        <v>3600048085</v>
      </c>
      <c r="J124" s="24">
        <v>109708579</v>
      </c>
      <c r="K124" s="52" t="s">
        <v>424</v>
      </c>
      <c r="L124" s="56" t="s">
        <v>425</v>
      </c>
      <c r="M124" s="26" t="s">
        <v>36</v>
      </c>
      <c r="N124" s="27">
        <v>92</v>
      </c>
      <c r="O124" s="28"/>
      <c r="P124" s="27"/>
      <c r="Q124" s="18">
        <f t="shared" si="6"/>
        <v>92</v>
      </c>
      <c r="R124" s="29" t="s">
        <v>400</v>
      </c>
      <c r="S124" s="25" t="s">
        <v>401</v>
      </c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</row>
    <row r="125" spans="1:31" ht="39" customHeight="1">
      <c r="A125" s="17"/>
      <c r="B125" s="18">
        <v>81</v>
      </c>
      <c r="C125" s="19">
        <v>44655</v>
      </c>
      <c r="D125" s="20" t="s">
        <v>32</v>
      </c>
      <c r="E125" s="45" t="s">
        <v>355</v>
      </c>
      <c r="F125" s="46">
        <v>44649</v>
      </c>
      <c r="G125" s="31"/>
      <c r="H125" s="18" t="s">
        <v>34</v>
      </c>
      <c r="I125" s="18"/>
      <c r="J125" s="24">
        <v>109708593</v>
      </c>
      <c r="K125" s="52" t="s">
        <v>426</v>
      </c>
      <c r="L125" s="56" t="s">
        <v>427</v>
      </c>
      <c r="M125" s="26" t="s">
        <v>36</v>
      </c>
      <c r="N125" s="27">
        <v>100</v>
      </c>
      <c r="O125" s="28"/>
      <c r="P125" s="27"/>
      <c r="Q125" s="18">
        <f t="shared" si="6"/>
        <v>100</v>
      </c>
      <c r="R125" s="29" t="s">
        <v>400</v>
      </c>
      <c r="S125" s="25" t="s">
        <v>401</v>
      </c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</row>
    <row r="126" spans="1:31" ht="39" customHeight="1">
      <c r="A126" s="17"/>
      <c r="B126" s="18">
        <v>82</v>
      </c>
      <c r="C126" s="19">
        <v>44655</v>
      </c>
      <c r="D126" s="20" t="s">
        <v>58</v>
      </c>
      <c r="E126" s="21" t="s">
        <v>421</v>
      </c>
      <c r="F126" s="22" t="s">
        <v>422</v>
      </c>
      <c r="G126" s="20" t="s">
        <v>423</v>
      </c>
      <c r="H126" s="18" t="s">
        <v>62</v>
      </c>
      <c r="I126" s="18">
        <v>4509357235</v>
      </c>
      <c r="J126" s="24">
        <v>109708580</v>
      </c>
      <c r="K126" s="52" t="s">
        <v>428</v>
      </c>
      <c r="L126" s="56" t="s">
        <v>429</v>
      </c>
      <c r="M126" s="26" t="s">
        <v>36</v>
      </c>
      <c r="N126" s="27">
        <v>100</v>
      </c>
      <c r="O126" s="28"/>
      <c r="P126" s="27"/>
      <c r="Q126" s="18">
        <f t="shared" si="6"/>
        <v>100</v>
      </c>
      <c r="R126" s="29" t="s">
        <v>400</v>
      </c>
      <c r="S126" s="25" t="s">
        <v>401</v>
      </c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</row>
    <row r="127" spans="1:31" ht="26.1" customHeight="1">
      <c r="A127" s="17"/>
      <c r="B127" s="18">
        <v>83</v>
      </c>
      <c r="C127" s="19">
        <v>44655</v>
      </c>
      <c r="D127" s="20" t="s">
        <v>32</v>
      </c>
      <c r="E127" s="45" t="s">
        <v>355</v>
      </c>
      <c r="F127" s="46">
        <v>44649</v>
      </c>
      <c r="G127" s="31"/>
      <c r="H127" s="18" t="s">
        <v>34</v>
      </c>
      <c r="I127" s="18"/>
      <c r="J127" s="24">
        <v>107885480</v>
      </c>
      <c r="K127" s="52" t="s">
        <v>430</v>
      </c>
      <c r="L127" s="56" t="s">
        <v>431</v>
      </c>
      <c r="M127" s="26" t="s">
        <v>36</v>
      </c>
      <c r="N127" s="27">
        <v>70</v>
      </c>
      <c r="O127" s="28"/>
      <c r="P127" s="27"/>
      <c r="Q127" s="18">
        <f t="shared" si="6"/>
        <v>70</v>
      </c>
      <c r="R127" s="29" t="s">
        <v>400</v>
      </c>
      <c r="S127" s="25" t="s">
        <v>401</v>
      </c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</row>
    <row r="128" spans="1:31" ht="39" customHeight="1">
      <c r="A128" s="17"/>
      <c r="B128" s="18">
        <v>84</v>
      </c>
      <c r="C128" s="19">
        <v>44655</v>
      </c>
      <c r="D128" s="20" t="s">
        <v>58</v>
      </c>
      <c r="E128" s="21" t="s">
        <v>421</v>
      </c>
      <c r="F128" s="22" t="s">
        <v>422</v>
      </c>
      <c r="G128" s="20" t="s">
        <v>423</v>
      </c>
      <c r="H128" s="18" t="s">
        <v>62</v>
      </c>
      <c r="I128" s="18">
        <v>4509357235</v>
      </c>
      <c r="J128" s="24">
        <v>109708583</v>
      </c>
      <c r="K128" s="52" t="s">
        <v>432</v>
      </c>
      <c r="L128" s="56" t="s">
        <v>433</v>
      </c>
      <c r="M128" s="26" t="s">
        <v>36</v>
      </c>
      <c r="N128" s="27">
        <v>435</v>
      </c>
      <c r="O128" s="28"/>
      <c r="P128" s="27"/>
      <c r="Q128" s="18">
        <f t="shared" si="6"/>
        <v>435</v>
      </c>
      <c r="R128" s="29" t="s">
        <v>400</v>
      </c>
      <c r="S128" s="25" t="s">
        <v>401</v>
      </c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</row>
    <row r="129" spans="1:31" ht="27.6">
      <c r="A129" s="17"/>
      <c r="B129" s="18">
        <v>85</v>
      </c>
      <c r="C129" s="19">
        <v>44655</v>
      </c>
      <c r="D129" s="20" t="s">
        <v>58</v>
      </c>
      <c r="E129" s="21" t="s">
        <v>421</v>
      </c>
      <c r="F129" s="22" t="s">
        <v>422</v>
      </c>
      <c r="G129" s="20" t="s">
        <v>423</v>
      </c>
      <c r="H129" s="18" t="s">
        <v>62</v>
      </c>
      <c r="I129" s="18">
        <v>4509357235</v>
      </c>
      <c r="J129" s="24">
        <v>109708572</v>
      </c>
      <c r="K129" s="52" t="s">
        <v>434</v>
      </c>
      <c r="L129" s="56" t="s">
        <v>435</v>
      </c>
      <c r="M129" s="26" t="s">
        <v>36</v>
      </c>
      <c r="N129" s="27">
        <v>100</v>
      </c>
      <c r="O129" s="28"/>
      <c r="P129" s="27"/>
      <c r="Q129" s="18">
        <f t="shared" si="6"/>
        <v>100</v>
      </c>
      <c r="R129" s="29" t="s">
        <v>400</v>
      </c>
      <c r="S129" s="25" t="s">
        <v>401</v>
      </c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</row>
    <row r="130" spans="1:31" ht="39" customHeight="1">
      <c r="A130" s="17"/>
      <c r="B130" s="18">
        <v>86</v>
      </c>
      <c r="C130" s="19">
        <v>44655</v>
      </c>
      <c r="D130" s="20" t="s">
        <v>58</v>
      </c>
      <c r="E130" s="21" t="s">
        <v>421</v>
      </c>
      <c r="F130" s="22" t="s">
        <v>422</v>
      </c>
      <c r="G130" s="20" t="s">
        <v>423</v>
      </c>
      <c r="H130" s="18" t="s">
        <v>62</v>
      </c>
      <c r="I130" s="18">
        <v>4509357235</v>
      </c>
      <c r="J130" s="24">
        <v>109708571</v>
      </c>
      <c r="K130" s="52" t="s">
        <v>436</v>
      </c>
      <c r="L130" s="56" t="s">
        <v>437</v>
      </c>
      <c r="M130" s="26" t="s">
        <v>36</v>
      </c>
      <c r="N130" s="27">
        <v>100</v>
      </c>
      <c r="O130" s="28"/>
      <c r="P130" s="27"/>
      <c r="Q130" s="18">
        <f t="shared" si="6"/>
        <v>100</v>
      </c>
      <c r="R130" s="29" t="s">
        <v>400</v>
      </c>
      <c r="S130" s="25" t="s">
        <v>401</v>
      </c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</row>
    <row r="131" spans="1:31" ht="27.6">
      <c r="A131" s="17"/>
      <c r="B131" s="18">
        <v>87</v>
      </c>
      <c r="C131" s="19">
        <v>44655</v>
      </c>
      <c r="D131" s="20" t="s">
        <v>58</v>
      </c>
      <c r="E131" s="21" t="s">
        <v>438</v>
      </c>
      <c r="F131" s="46">
        <v>44649</v>
      </c>
      <c r="G131" s="31"/>
      <c r="H131" s="18" t="s">
        <v>34</v>
      </c>
      <c r="I131" s="18"/>
      <c r="J131" s="24">
        <v>109708590</v>
      </c>
      <c r="K131" s="52" t="s">
        <v>439</v>
      </c>
      <c r="L131" s="56" t="s">
        <v>440</v>
      </c>
      <c r="M131" s="26" t="s">
        <v>36</v>
      </c>
      <c r="N131" s="27">
        <v>100</v>
      </c>
      <c r="O131" s="28"/>
      <c r="P131" s="27"/>
      <c r="Q131" s="18">
        <f t="shared" si="6"/>
        <v>100</v>
      </c>
      <c r="R131" s="29" t="s">
        <v>400</v>
      </c>
      <c r="S131" s="25" t="s">
        <v>401</v>
      </c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</row>
    <row r="132" spans="1:31" ht="26.1" customHeight="1">
      <c r="A132" s="17"/>
      <c r="B132" s="18">
        <v>88</v>
      </c>
      <c r="C132" s="19">
        <v>44655</v>
      </c>
      <c r="D132" s="20" t="s">
        <v>32</v>
      </c>
      <c r="E132" s="45" t="s">
        <v>355</v>
      </c>
      <c r="F132" s="46">
        <v>44649</v>
      </c>
      <c r="G132" s="31"/>
      <c r="H132" s="18" t="s">
        <v>34</v>
      </c>
      <c r="I132" s="18"/>
      <c r="J132" s="24">
        <v>109350983</v>
      </c>
      <c r="K132" s="52" t="s">
        <v>441</v>
      </c>
      <c r="L132" s="56" t="s">
        <v>442</v>
      </c>
      <c r="M132" s="26" t="s">
        <v>36</v>
      </c>
      <c r="N132" s="27">
        <v>153</v>
      </c>
      <c r="O132" s="28"/>
      <c r="P132" s="27"/>
      <c r="Q132" s="18">
        <f t="shared" si="6"/>
        <v>153</v>
      </c>
      <c r="R132" s="29" t="s">
        <v>400</v>
      </c>
      <c r="S132" s="25" t="s">
        <v>401</v>
      </c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</row>
    <row r="133" spans="1:31" ht="24">
      <c r="A133" s="17"/>
      <c r="B133" s="18">
        <v>89</v>
      </c>
      <c r="C133" s="19">
        <v>44655</v>
      </c>
      <c r="D133" s="20" t="s">
        <v>443</v>
      </c>
      <c r="E133" s="21" t="s">
        <v>444</v>
      </c>
      <c r="F133" s="22" t="s">
        <v>445</v>
      </c>
      <c r="G133" s="20" t="s">
        <v>446</v>
      </c>
      <c r="H133" s="18" t="s">
        <v>116</v>
      </c>
      <c r="I133" s="18">
        <v>4509886371</v>
      </c>
      <c r="J133" s="24">
        <v>101074025</v>
      </c>
      <c r="K133" s="47" t="s">
        <v>447</v>
      </c>
      <c r="L133" s="56" t="s">
        <v>448</v>
      </c>
      <c r="M133" s="26" t="s">
        <v>36</v>
      </c>
      <c r="N133" s="27">
        <v>200</v>
      </c>
      <c r="O133" s="28"/>
      <c r="P133" s="27"/>
      <c r="Q133" s="18">
        <f t="shared" si="6"/>
        <v>200</v>
      </c>
      <c r="R133" s="29" t="s">
        <v>400</v>
      </c>
      <c r="S133" s="25" t="s">
        <v>401</v>
      </c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</row>
    <row r="134" spans="1:31" ht="39" customHeight="1">
      <c r="A134" s="17"/>
      <c r="B134" s="18">
        <v>90</v>
      </c>
      <c r="C134" s="19">
        <v>44655</v>
      </c>
      <c r="D134" s="20" t="s">
        <v>58</v>
      </c>
      <c r="E134" s="21" t="s">
        <v>421</v>
      </c>
      <c r="F134" s="22" t="s">
        <v>422</v>
      </c>
      <c r="G134" s="20" t="s">
        <v>423</v>
      </c>
      <c r="H134" s="18" t="s">
        <v>62</v>
      </c>
      <c r="I134" s="18">
        <v>4509357235</v>
      </c>
      <c r="J134" s="24">
        <v>109708585</v>
      </c>
      <c r="K134" s="52" t="s">
        <v>449</v>
      </c>
      <c r="L134" s="56" t="s">
        <v>450</v>
      </c>
      <c r="M134" s="26" t="s">
        <v>36</v>
      </c>
      <c r="N134" s="27">
        <v>20</v>
      </c>
      <c r="O134" s="28">
        <v>20</v>
      </c>
      <c r="P134" s="27"/>
      <c r="Q134" s="18">
        <f>+O134-P134</f>
        <v>20</v>
      </c>
      <c r="R134" s="29" t="s">
        <v>400</v>
      </c>
      <c r="S134" s="25" t="s">
        <v>401</v>
      </c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</row>
    <row r="135" spans="1:31" ht="27.6">
      <c r="A135" s="17"/>
      <c r="B135" s="18">
        <v>91</v>
      </c>
      <c r="C135" s="19">
        <v>44655</v>
      </c>
      <c r="D135" s="20" t="s">
        <v>58</v>
      </c>
      <c r="E135" s="21" t="s">
        <v>421</v>
      </c>
      <c r="F135" s="22" t="s">
        <v>422</v>
      </c>
      <c r="G135" s="20" t="s">
        <v>423</v>
      </c>
      <c r="H135" s="18" t="s">
        <v>62</v>
      </c>
      <c r="I135" s="18">
        <v>4509357235</v>
      </c>
      <c r="J135" s="24">
        <v>109708589</v>
      </c>
      <c r="K135" s="52" t="s">
        <v>451</v>
      </c>
      <c r="L135" s="56" t="s">
        <v>452</v>
      </c>
      <c r="M135" s="26" t="s">
        <v>36</v>
      </c>
      <c r="N135" s="27">
        <v>18</v>
      </c>
      <c r="O135" s="28"/>
      <c r="P135" s="27"/>
      <c r="Q135" s="18">
        <f t="shared" ref="Q135:Q198" si="7">+N135-P135</f>
        <v>18</v>
      </c>
      <c r="R135" s="29" t="s">
        <v>400</v>
      </c>
      <c r="S135" s="25" t="s">
        <v>401</v>
      </c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</row>
    <row r="136" spans="1:31" ht="39" customHeight="1">
      <c r="A136" s="17"/>
      <c r="B136" s="18">
        <v>92</v>
      </c>
      <c r="C136" s="19">
        <v>44655</v>
      </c>
      <c r="D136" s="20" t="s">
        <v>32</v>
      </c>
      <c r="E136" s="45" t="s">
        <v>355</v>
      </c>
      <c r="F136" s="46">
        <v>44649</v>
      </c>
      <c r="G136" s="31"/>
      <c r="H136" s="18" t="s">
        <v>34</v>
      </c>
      <c r="I136" s="18"/>
      <c r="J136" s="24">
        <v>109708592</v>
      </c>
      <c r="K136" s="60" t="s">
        <v>453</v>
      </c>
      <c r="L136" s="56" t="s">
        <v>454</v>
      </c>
      <c r="M136" s="26" t="s">
        <v>36</v>
      </c>
      <c r="N136" s="27">
        <v>10</v>
      </c>
      <c r="O136" s="28"/>
      <c r="P136" s="27"/>
      <c r="Q136" s="18">
        <f t="shared" si="7"/>
        <v>10</v>
      </c>
      <c r="R136" s="29" t="s">
        <v>400</v>
      </c>
      <c r="S136" s="25" t="s">
        <v>401</v>
      </c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</row>
    <row r="137" spans="1:31" ht="39" customHeight="1">
      <c r="A137" s="17"/>
      <c r="B137" s="18">
        <v>93</v>
      </c>
      <c r="C137" s="19">
        <v>44655</v>
      </c>
      <c r="D137" s="20" t="s">
        <v>32</v>
      </c>
      <c r="E137" s="45" t="s">
        <v>355</v>
      </c>
      <c r="F137" s="46">
        <v>44649</v>
      </c>
      <c r="G137" s="31"/>
      <c r="H137" s="18" t="s">
        <v>34</v>
      </c>
      <c r="I137" s="18"/>
      <c r="J137" s="24">
        <v>109708584</v>
      </c>
      <c r="K137" s="25" t="s">
        <v>398</v>
      </c>
      <c r="L137" s="56" t="s">
        <v>399</v>
      </c>
      <c r="M137" s="26" t="s">
        <v>36</v>
      </c>
      <c r="N137" s="27">
        <v>21</v>
      </c>
      <c r="O137" s="28"/>
      <c r="P137" s="27"/>
      <c r="Q137" s="18">
        <f t="shared" si="7"/>
        <v>21</v>
      </c>
      <c r="R137" s="29" t="s">
        <v>400</v>
      </c>
      <c r="S137" s="25" t="s">
        <v>401</v>
      </c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</row>
    <row r="138" spans="1:31" ht="27.6">
      <c r="A138" s="17" t="s">
        <v>57</v>
      </c>
      <c r="B138" s="18">
        <v>94</v>
      </c>
      <c r="C138" s="19">
        <v>44655</v>
      </c>
      <c r="D138" s="20" t="s">
        <v>58</v>
      </c>
      <c r="E138" s="21" t="s">
        <v>455</v>
      </c>
      <c r="F138" s="22" t="s">
        <v>456</v>
      </c>
      <c r="G138" s="20" t="s">
        <v>61</v>
      </c>
      <c r="H138" s="18" t="s">
        <v>182</v>
      </c>
      <c r="I138" s="18">
        <v>4509978514</v>
      </c>
      <c r="J138" s="24">
        <v>112136072</v>
      </c>
      <c r="K138" s="47">
        <v>19620005092</v>
      </c>
      <c r="L138" s="56" t="s">
        <v>457</v>
      </c>
      <c r="M138" s="26" t="s">
        <v>36</v>
      </c>
      <c r="N138" s="27">
        <v>107</v>
      </c>
      <c r="O138" s="28"/>
      <c r="P138" s="27">
        <v>10</v>
      </c>
      <c r="Q138" s="18">
        <f t="shared" si="7"/>
        <v>97</v>
      </c>
      <c r="R138" s="29" t="s">
        <v>400</v>
      </c>
      <c r="S138" s="25" t="s">
        <v>401</v>
      </c>
      <c r="T138" s="18" t="s">
        <v>67</v>
      </c>
      <c r="U138" s="37">
        <v>44707</v>
      </c>
      <c r="V138" s="37">
        <v>44707</v>
      </c>
      <c r="W138" s="18" t="s">
        <v>68</v>
      </c>
      <c r="X138" s="18" t="s">
        <v>69</v>
      </c>
      <c r="Y138" s="18" t="s">
        <v>70</v>
      </c>
      <c r="Z138" s="18">
        <v>218110400</v>
      </c>
      <c r="AA138" s="18" t="s">
        <v>71</v>
      </c>
      <c r="AB138" s="18" t="s">
        <v>57</v>
      </c>
      <c r="AC138" s="39" t="s">
        <v>72</v>
      </c>
      <c r="AD138" s="18" t="s">
        <v>73</v>
      </c>
      <c r="AE138" s="18"/>
    </row>
    <row r="139" spans="1:31" ht="27.6">
      <c r="A139" s="17" t="s">
        <v>57</v>
      </c>
      <c r="B139" s="18">
        <v>94</v>
      </c>
      <c r="C139" s="19"/>
      <c r="D139" s="20" t="s">
        <v>58</v>
      </c>
      <c r="E139" s="21"/>
      <c r="F139" s="22"/>
      <c r="G139" s="20"/>
      <c r="H139" s="18"/>
      <c r="I139" s="18"/>
      <c r="J139" s="24">
        <v>112136072</v>
      </c>
      <c r="K139" s="47">
        <v>19620005092</v>
      </c>
      <c r="L139" s="56" t="s">
        <v>457</v>
      </c>
      <c r="M139" s="26" t="s">
        <v>36</v>
      </c>
      <c r="N139" s="27"/>
      <c r="O139" s="28"/>
      <c r="P139" s="27">
        <v>2</v>
      </c>
      <c r="Q139" s="18">
        <f>+Q138-P139</f>
        <v>95</v>
      </c>
      <c r="R139" s="29" t="s">
        <v>400</v>
      </c>
      <c r="S139" s="25" t="s">
        <v>401</v>
      </c>
      <c r="T139" s="18" t="s">
        <v>458</v>
      </c>
      <c r="U139" s="37">
        <v>44708</v>
      </c>
      <c r="V139" s="37">
        <v>44711</v>
      </c>
      <c r="W139" s="18" t="s">
        <v>68</v>
      </c>
      <c r="X139" s="18" t="s">
        <v>69</v>
      </c>
      <c r="Y139" s="18" t="s">
        <v>70</v>
      </c>
      <c r="Z139" s="18" t="s">
        <v>77</v>
      </c>
      <c r="AA139" s="18" t="s">
        <v>78</v>
      </c>
      <c r="AB139" s="18" t="s">
        <v>57</v>
      </c>
      <c r="AC139" s="39" t="s">
        <v>72</v>
      </c>
      <c r="AD139" s="18" t="s">
        <v>73</v>
      </c>
      <c r="AE139" s="18"/>
    </row>
    <row r="140" spans="1:31" ht="27.6">
      <c r="A140" s="17" t="s">
        <v>57</v>
      </c>
      <c r="B140" s="18">
        <v>94</v>
      </c>
      <c r="C140" s="19"/>
      <c r="D140" s="20" t="s">
        <v>58</v>
      </c>
      <c r="E140" s="21"/>
      <c r="F140" s="22"/>
      <c r="G140" s="20"/>
      <c r="H140" s="18"/>
      <c r="I140" s="18"/>
      <c r="J140" s="24">
        <v>112136072</v>
      </c>
      <c r="K140" s="47">
        <v>19620005092</v>
      </c>
      <c r="L140" s="56" t="s">
        <v>457</v>
      </c>
      <c r="M140" s="26" t="s">
        <v>36</v>
      </c>
      <c r="N140" s="27"/>
      <c r="O140" s="28"/>
      <c r="P140" s="27">
        <v>4</v>
      </c>
      <c r="Q140" s="18">
        <f>+Q139-P140</f>
        <v>91</v>
      </c>
      <c r="R140" s="29" t="s">
        <v>400</v>
      </c>
      <c r="S140" s="25" t="s">
        <v>401</v>
      </c>
      <c r="T140" s="53" t="s">
        <v>80</v>
      </c>
      <c r="U140" s="37">
        <v>44712</v>
      </c>
      <c r="V140" s="37">
        <v>44712</v>
      </c>
      <c r="W140" s="53" t="s">
        <v>81</v>
      </c>
      <c r="X140" s="18" t="s">
        <v>82</v>
      </c>
      <c r="Y140" s="18" t="s">
        <v>70</v>
      </c>
      <c r="Z140" s="18">
        <v>215973860</v>
      </c>
      <c r="AA140" s="18" t="s">
        <v>71</v>
      </c>
      <c r="AB140" s="18" t="s">
        <v>57</v>
      </c>
      <c r="AC140" s="39" t="s">
        <v>83</v>
      </c>
      <c r="AD140" s="18" t="s">
        <v>73</v>
      </c>
      <c r="AE140" s="18"/>
    </row>
    <row r="141" spans="1:31" ht="27.6">
      <c r="A141" s="17" t="s">
        <v>57</v>
      </c>
      <c r="B141" s="18">
        <v>94</v>
      </c>
      <c r="C141" s="19"/>
      <c r="D141" s="20" t="s">
        <v>58</v>
      </c>
      <c r="E141" s="21"/>
      <c r="F141" s="22"/>
      <c r="G141" s="20"/>
      <c r="H141" s="18"/>
      <c r="I141" s="18"/>
      <c r="J141" s="24">
        <v>112136072</v>
      </c>
      <c r="K141" s="47">
        <v>19620005092</v>
      </c>
      <c r="L141" s="56" t="s">
        <v>457</v>
      </c>
      <c r="M141" s="26" t="s">
        <v>36</v>
      </c>
      <c r="N141" s="27"/>
      <c r="O141" s="28"/>
      <c r="P141" s="27">
        <v>6</v>
      </c>
      <c r="Q141" s="18">
        <f>+Q140-P141</f>
        <v>85</v>
      </c>
      <c r="R141" s="29" t="s">
        <v>400</v>
      </c>
      <c r="S141" s="25" t="s">
        <v>401</v>
      </c>
      <c r="T141" s="18" t="s">
        <v>84</v>
      </c>
      <c r="U141" s="37">
        <v>44714</v>
      </c>
      <c r="V141" s="37">
        <v>44714</v>
      </c>
      <c r="W141" s="18" t="s">
        <v>81</v>
      </c>
      <c r="X141" s="18" t="s">
        <v>82</v>
      </c>
      <c r="Y141" s="18" t="s">
        <v>70</v>
      </c>
      <c r="Z141" s="18">
        <v>216001993</v>
      </c>
      <c r="AA141" s="18" t="s">
        <v>85</v>
      </c>
      <c r="AB141" s="18" t="s">
        <v>57</v>
      </c>
      <c r="AC141" s="39" t="s">
        <v>83</v>
      </c>
      <c r="AD141" s="18" t="s">
        <v>73</v>
      </c>
      <c r="AE141" s="18"/>
    </row>
    <row r="142" spans="1:31" ht="27.6">
      <c r="A142" s="17" t="s">
        <v>57</v>
      </c>
      <c r="B142" s="18">
        <v>94</v>
      </c>
      <c r="C142" s="19"/>
      <c r="D142" s="20" t="s">
        <v>58</v>
      </c>
      <c r="E142" s="21"/>
      <c r="F142" s="22"/>
      <c r="G142" s="20"/>
      <c r="H142" s="18"/>
      <c r="I142" s="18"/>
      <c r="J142" s="24">
        <v>112136072</v>
      </c>
      <c r="K142" s="47">
        <v>19620005092</v>
      </c>
      <c r="L142" s="56" t="s">
        <v>457</v>
      </c>
      <c r="M142" s="26" t="s">
        <v>36</v>
      </c>
      <c r="N142" s="27"/>
      <c r="O142" s="28"/>
      <c r="P142" s="27">
        <v>4</v>
      </c>
      <c r="Q142" s="18">
        <f>+Q141-P142</f>
        <v>81</v>
      </c>
      <c r="R142" s="29" t="s">
        <v>400</v>
      </c>
      <c r="S142" s="25" t="s">
        <v>401</v>
      </c>
      <c r="T142" s="18" t="s">
        <v>86</v>
      </c>
      <c r="U142" s="37">
        <v>44714</v>
      </c>
      <c r="V142" s="37">
        <v>44714</v>
      </c>
      <c r="W142" s="18" t="s">
        <v>87</v>
      </c>
      <c r="X142" s="18" t="s">
        <v>88</v>
      </c>
      <c r="Y142" s="18" t="s">
        <v>70</v>
      </c>
      <c r="Z142" s="18">
        <v>216001992</v>
      </c>
      <c r="AA142" s="18" t="s">
        <v>85</v>
      </c>
      <c r="AB142" s="18" t="s">
        <v>57</v>
      </c>
      <c r="AC142" s="39" t="s">
        <v>89</v>
      </c>
      <c r="AD142" s="18" t="s">
        <v>73</v>
      </c>
      <c r="AE142" s="18"/>
    </row>
    <row r="143" spans="1:31" ht="27.6">
      <c r="A143" s="17" t="s">
        <v>57</v>
      </c>
      <c r="B143" s="18">
        <v>94</v>
      </c>
      <c r="C143" s="19"/>
      <c r="D143" s="20" t="s">
        <v>58</v>
      </c>
      <c r="E143" s="21"/>
      <c r="F143" s="22"/>
      <c r="G143" s="20"/>
      <c r="H143" s="18"/>
      <c r="I143" s="18"/>
      <c r="J143" s="24">
        <v>112136072</v>
      </c>
      <c r="K143" s="47">
        <v>19620005092</v>
      </c>
      <c r="L143" s="56" t="s">
        <v>457</v>
      </c>
      <c r="M143" s="26" t="s">
        <v>36</v>
      </c>
      <c r="N143" s="27"/>
      <c r="O143" s="28"/>
      <c r="P143" s="27">
        <v>4</v>
      </c>
      <c r="Q143" s="18">
        <f>+Q142-P143</f>
        <v>77</v>
      </c>
      <c r="R143" s="29" t="s">
        <v>400</v>
      </c>
      <c r="S143" s="25" t="s">
        <v>401</v>
      </c>
      <c r="T143" s="18" t="s">
        <v>90</v>
      </c>
      <c r="U143" s="37">
        <v>44734</v>
      </c>
      <c r="V143" s="37">
        <v>44734</v>
      </c>
      <c r="W143" s="40" t="s">
        <v>91</v>
      </c>
      <c r="X143" s="40" t="s">
        <v>92</v>
      </c>
      <c r="Y143" s="40" t="s">
        <v>93</v>
      </c>
      <c r="Z143" s="40">
        <v>215973560</v>
      </c>
      <c r="AA143" s="40" t="s">
        <v>85</v>
      </c>
      <c r="AB143" s="18" t="s">
        <v>57</v>
      </c>
      <c r="AC143" s="39" t="s">
        <v>72</v>
      </c>
      <c r="AD143" s="18" t="s">
        <v>73</v>
      </c>
      <c r="AE143" s="18"/>
    </row>
    <row r="144" spans="1:31" ht="26.1" customHeight="1">
      <c r="A144" s="17"/>
      <c r="B144" s="18">
        <v>95</v>
      </c>
      <c r="C144" s="19">
        <v>44655</v>
      </c>
      <c r="D144" s="20" t="s">
        <v>58</v>
      </c>
      <c r="E144" s="21" t="s">
        <v>410</v>
      </c>
      <c r="F144" s="22" t="s">
        <v>411</v>
      </c>
      <c r="G144" s="20" t="s">
        <v>404</v>
      </c>
      <c r="H144" s="18" t="s">
        <v>182</v>
      </c>
      <c r="I144" s="18">
        <v>4509357235</v>
      </c>
      <c r="J144" s="24">
        <v>109708570</v>
      </c>
      <c r="K144" s="25" t="s">
        <v>459</v>
      </c>
      <c r="L144" s="56" t="s">
        <v>460</v>
      </c>
      <c r="M144" s="26" t="s">
        <v>36</v>
      </c>
      <c r="N144" s="27">
        <v>46</v>
      </c>
      <c r="O144" s="28"/>
      <c r="P144" s="27"/>
      <c r="Q144" s="18">
        <f t="shared" si="7"/>
        <v>46</v>
      </c>
      <c r="R144" s="29" t="s">
        <v>400</v>
      </c>
      <c r="S144" s="25" t="s">
        <v>401</v>
      </c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</row>
    <row r="145" spans="1:31" ht="26.1" customHeight="1">
      <c r="A145" s="17"/>
      <c r="B145" s="18">
        <v>96</v>
      </c>
      <c r="C145" s="19">
        <v>44655</v>
      </c>
      <c r="D145" s="20" t="s">
        <v>58</v>
      </c>
      <c r="E145" s="21" t="s">
        <v>402</v>
      </c>
      <c r="F145" s="22" t="s">
        <v>411</v>
      </c>
      <c r="G145" s="20" t="s">
        <v>404</v>
      </c>
      <c r="H145" s="18" t="s">
        <v>182</v>
      </c>
      <c r="I145" s="18">
        <v>4509357235</v>
      </c>
      <c r="J145" s="24">
        <v>109720353</v>
      </c>
      <c r="K145" s="25" t="s">
        <v>461</v>
      </c>
      <c r="L145" s="56" t="s">
        <v>462</v>
      </c>
      <c r="M145" s="26" t="s">
        <v>36</v>
      </c>
      <c r="N145" s="27">
        <v>8</v>
      </c>
      <c r="O145" s="28"/>
      <c r="P145" s="27"/>
      <c r="Q145" s="18">
        <f t="shared" si="7"/>
        <v>8</v>
      </c>
      <c r="R145" s="29" t="s">
        <v>400</v>
      </c>
      <c r="S145" s="25" t="s">
        <v>401</v>
      </c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</row>
    <row r="146" spans="1:31" ht="24">
      <c r="A146" s="17" t="s">
        <v>57</v>
      </c>
      <c r="B146" s="18">
        <v>97</v>
      </c>
      <c r="C146" s="19">
        <v>44655</v>
      </c>
      <c r="D146" s="20" t="s">
        <v>58</v>
      </c>
      <c r="E146" s="21" t="s">
        <v>455</v>
      </c>
      <c r="F146" s="22" t="s">
        <v>456</v>
      </c>
      <c r="G146" s="20" t="s">
        <v>61</v>
      </c>
      <c r="H146" s="18" t="s">
        <v>182</v>
      </c>
      <c r="I146" s="18">
        <v>4509978514</v>
      </c>
      <c r="J146" s="24">
        <v>109492198</v>
      </c>
      <c r="K146" s="25" t="s">
        <v>463</v>
      </c>
      <c r="L146" s="56" t="s">
        <v>464</v>
      </c>
      <c r="M146" s="26" t="s">
        <v>36</v>
      </c>
      <c r="N146" s="27">
        <v>247</v>
      </c>
      <c r="O146" s="28"/>
      <c r="P146" s="27">
        <v>170</v>
      </c>
      <c r="Q146" s="18">
        <f t="shared" si="7"/>
        <v>77</v>
      </c>
      <c r="R146" s="29" t="s">
        <v>465</v>
      </c>
      <c r="S146" s="25" t="s">
        <v>466</v>
      </c>
      <c r="T146" s="18" t="s">
        <v>204</v>
      </c>
      <c r="U146" s="37">
        <v>44683</v>
      </c>
      <c r="V146" s="37">
        <v>44683</v>
      </c>
      <c r="W146" s="18" t="s">
        <v>179</v>
      </c>
      <c r="X146" s="18" t="s">
        <v>69</v>
      </c>
      <c r="Y146" s="18" t="s">
        <v>70</v>
      </c>
      <c r="Z146" s="18" t="s">
        <v>77</v>
      </c>
      <c r="AA146" s="18" t="s">
        <v>78</v>
      </c>
      <c r="AB146" s="23" t="s">
        <v>180</v>
      </c>
      <c r="AC146" s="39" t="s">
        <v>72</v>
      </c>
      <c r="AD146" s="18" t="s">
        <v>73</v>
      </c>
      <c r="AE146" s="23" t="s">
        <v>177</v>
      </c>
    </row>
    <row r="147" spans="1:31" ht="15.6">
      <c r="A147" s="17"/>
      <c r="B147" s="18">
        <v>98</v>
      </c>
      <c r="C147" s="19">
        <v>44655</v>
      </c>
      <c r="D147" s="20" t="s">
        <v>32</v>
      </c>
      <c r="E147" s="45" t="s">
        <v>355</v>
      </c>
      <c r="F147" s="46">
        <v>44649</v>
      </c>
      <c r="G147" s="31"/>
      <c r="H147" s="18" t="s">
        <v>34</v>
      </c>
      <c r="I147" s="18"/>
      <c r="J147" s="24">
        <v>101638198</v>
      </c>
      <c r="K147" s="25" t="s">
        <v>467</v>
      </c>
      <c r="L147" s="56" t="s">
        <v>468</v>
      </c>
      <c r="M147" s="26" t="s">
        <v>36</v>
      </c>
      <c r="N147" s="27">
        <v>5</v>
      </c>
      <c r="O147" s="28"/>
      <c r="P147" s="27"/>
      <c r="Q147" s="18">
        <f t="shared" si="7"/>
        <v>5</v>
      </c>
      <c r="R147" s="29" t="s">
        <v>469</v>
      </c>
      <c r="S147" s="25" t="s">
        <v>470</v>
      </c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</row>
    <row r="148" spans="1:31" ht="15.6" customHeight="1">
      <c r="A148" s="17"/>
      <c r="B148" s="18">
        <v>99</v>
      </c>
      <c r="C148" s="19">
        <v>44655</v>
      </c>
      <c r="D148" s="20" t="s">
        <v>32</v>
      </c>
      <c r="E148" s="45" t="s">
        <v>355</v>
      </c>
      <c r="F148" s="46">
        <v>44649</v>
      </c>
      <c r="G148" s="31"/>
      <c r="H148" s="18" t="s">
        <v>34</v>
      </c>
      <c r="I148" s="18"/>
      <c r="J148" s="24">
        <v>100842592</v>
      </c>
      <c r="K148" s="25" t="s">
        <v>471</v>
      </c>
      <c r="L148" s="56" t="s">
        <v>472</v>
      </c>
      <c r="M148" s="26" t="s">
        <v>36</v>
      </c>
      <c r="N148" s="27">
        <v>1</v>
      </c>
      <c r="O148" s="28"/>
      <c r="P148" s="27"/>
      <c r="Q148" s="18">
        <f t="shared" si="7"/>
        <v>1</v>
      </c>
      <c r="R148" s="29" t="s">
        <v>469</v>
      </c>
      <c r="S148" s="25" t="s">
        <v>470</v>
      </c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</row>
    <row r="149" spans="1:31" ht="15.6">
      <c r="A149" s="17"/>
      <c r="B149" s="18">
        <v>100</v>
      </c>
      <c r="C149" s="19">
        <v>44655</v>
      </c>
      <c r="D149" s="20" t="s">
        <v>32</v>
      </c>
      <c r="E149" s="45" t="s">
        <v>355</v>
      </c>
      <c r="F149" s="46">
        <v>44649</v>
      </c>
      <c r="G149" s="31"/>
      <c r="H149" s="18" t="s">
        <v>34</v>
      </c>
      <c r="I149" s="18"/>
      <c r="J149" s="24">
        <v>101183276</v>
      </c>
      <c r="K149" s="25" t="s">
        <v>473</v>
      </c>
      <c r="L149" s="56" t="s">
        <v>474</v>
      </c>
      <c r="M149" s="26" t="s">
        <v>36</v>
      </c>
      <c r="N149" s="27">
        <v>2</v>
      </c>
      <c r="O149" s="28"/>
      <c r="P149" s="27"/>
      <c r="Q149" s="18">
        <f t="shared" si="7"/>
        <v>2</v>
      </c>
      <c r="R149" s="29" t="s">
        <v>469</v>
      </c>
      <c r="S149" s="65" t="s">
        <v>470</v>
      </c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</row>
    <row r="150" spans="1:31" ht="27.6">
      <c r="A150" s="17"/>
      <c r="B150" s="18">
        <v>101</v>
      </c>
      <c r="C150" s="19">
        <v>44655</v>
      </c>
      <c r="D150" s="20" t="s">
        <v>32</v>
      </c>
      <c r="E150" s="45" t="s">
        <v>355</v>
      </c>
      <c r="F150" s="46">
        <v>44649</v>
      </c>
      <c r="G150" s="31"/>
      <c r="H150" s="18" t="s">
        <v>34</v>
      </c>
      <c r="I150" s="18"/>
      <c r="J150" s="24">
        <v>101999930</v>
      </c>
      <c r="K150" s="47" t="s">
        <v>475</v>
      </c>
      <c r="L150" s="56" t="s">
        <v>476</v>
      </c>
      <c r="M150" s="26" t="s">
        <v>36</v>
      </c>
      <c r="N150" s="27">
        <v>2</v>
      </c>
      <c r="O150" s="28"/>
      <c r="P150" s="27"/>
      <c r="Q150" s="18">
        <f t="shared" si="7"/>
        <v>2</v>
      </c>
      <c r="R150" s="29" t="s">
        <v>469</v>
      </c>
      <c r="S150" s="25" t="s">
        <v>470</v>
      </c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</row>
    <row r="151" spans="1:31" ht="28.8">
      <c r="A151" s="17"/>
      <c r="B151" s="18">
        <v>102</v>
      </c>
      <c r="C151" s="19">
        <v>44655</v>
      </c>
      <c r="D151" s="20" t="s">
        <v>32</v>
      </c>
      <c r="E151" s="45" t="s">
        <v>355</v>
      </c>
      <c r="F151" s="46">
        <v>44649</v>
      </c>
      <c r="G151" s="31"/>
      <c r="H151" s="18" t="s">
        <v>34</v>
      </c>
      <c r="I151" s="18"/>
      <c r="J151" s="24">
        <v>102358293</v>
      </c>
      <c r="K151" s="25" t="s">
        <v>477</v>
      </c>
      <c r="L151" s="56" t="s">
        <v>478</v>
      </c>
      <c r="M151" s="26" t="s">
        <v>36</v>
      </c>
      <c r="N151" s="27">
        <v>1</v>
      </c>
      <c r="O151" s="28"/>
      <c r="P151" s="27"/>
      <c r="Q151" s="18">
        <f t="shared" si="7"/>
        <v>1</v>
      </c>
      <c r="R151" s="29" t="s">
        <v>469</v>
      </c>
      <c r="S151" s="25" t="s">
        <v>470</v>
      </c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</row>
    <row r="152" spans="1:31" ht="55.2">
      <c r="A152" s="17"/>
      <c r="B152" s="18">
        <v>103</v>
      </c>
      <c r="C152" s="19">
        <v>44655</v>
      </c>
      <c r="D152" s="20" t="s">
        <v>32</v>
      </c>
      <c r="E152" s="45" t="s">
        <v>355</v>
      </c>
      <c r="F152" s="46">
        <v>44649</v>
      </c>
      <c r="G152" s="31"/>
      <c r="H152" s="18" t="s">
        <v>34</v>
      </c>
      <c r="I152" s="18"/>
      <c r="J152" s="24">
        <v>100071911</v>
      </c>
      <c r="K152" s="25" t="s">
        <v>479</v>
      </c>
      <c r="L152" s="56" t="s">
        <v>480</v>
      </c>
      <c r="M152" s="26" t="s">
        <v>36</v>
      </c>
      <c r="N152" s="27">
        <v>30</v>
      </c>
      <c r="O152" s="28"/>
      <c r="P152" s="27"/>
      <c r="Q152" s="18">
        <f t="shared" si="7"/>
        <v>30</v>
      </c>
      <c r="R152" s="29" t="s">
        <v>469</v>
      </c>
      <c r="S152" s="25" t="s">
        <v>470</v>
      </c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</row>
    <row r="153" spans="1:31" ht="55.2">
      <c r="A153" s="17"/>
      <c r="B153" s="18">
        <v>104</v>
      </c>
      <c r="C153" s="19">
        <v>44655</v>
      </c>
      <c r="D153" s="20" t="s">
        <v>32</v>
      </c>
      <c r="E153" s="45" t="s">
        <v>355</v>
      </c>
      <c r="F153" s="46">
        <v>44649</v>
      </c>
      <c r="G153" s="31"/>
      <c r="H153" s="18" t="s">
        <v>34</v>
      </c>
      <c r="I153" s="18"/>
      <c r="J153" s="24">
        <v>100071911</v>
      </c>
      <c r="K153" s="25" t="s">
        <v>479</v>
      </c>
      <c r="L153" s="56" t="s">
        <v>480</v>
      </c>
      <c r="M153" s="26" t="s">
        <v>36</v>
      </c>
      <c r="N153" s="27">
        <v>4</v>
      </c>
      <c r="O153" s="28"/>
      <c r="P153" s="27"/>
      <c r="Q153" s="18">
        <f t="shared" si="7"/>
        <v>4</v>
      </c>
      <c r="R153" s="29" t="s">
        <v>469</v>
      </c>
      <c r="S153" s="25" t="s">
        <v>470</v>
      </c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</row>
    <row r="154" spans="1:31" ht="27.6">
      <c r="A154" s="17"/>
      <c r="B154" s="18">
        <v>105</v>
      </c>
      <c r="C154" s="19">
        <v>44655</v>
      </c>
      <c r="D154" s="20" t="s">
        <v>58</v>
      </c>
      <c r="E154" s="21" t="s">
        <v>481</v>
      </c>
      <c r="F154" s="22" t="s">
        <v>482</v>
      </c>
      <c r="G154" s="20" t="s">
        <v>418</v>
      </c>
      <c r="H154" s="18" t="s">
        <v>182</v>
      </c>
      <c r="I154" s="18">
        <v>4510778711</v>
      </c>
      <c r="J154" s="24">
        <v>109609639</v>
      </c>
      <c r="K154" s="52" t="s">
        <v>483</v>
      </c>
      <c r="L154" s="56" t="s">
        <v>484</v>
      </c>
      <c r="M154" s="26" t="s">
        <v>36</v>
      </c>
      <c r="N154" s="27">
        <v>8</v>
      </c>
      <c r="O154" s="28"/>
      <c r="P154" s="27"/>
      <c r="Q154" s="18">
        <f t="shared" si="7"/>
        <v>8</v>
      </c>
      <c r="R154" s="29" t="s">
        <v>469</v>
      </c>
      <c r="S154" s="25" t="s">
        <v>470</v>
      </c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</row>
    <row r="155" spans="1:31" ht="27.6">
      <c r="A155" s="17"/>
      <c r="B155" s="18">
        <v>106</v>
      </c>
      <c r="C155" s="19">
        <v>44655</v>
      </c>
      <c r="D155" s="20" t="s">
        <v>32</v>
      </c>
      <c r="E155" s="45" t="s">
        <v>485</v>
      </c>
      <c r="F155" s="46">
        <v>44650</v>
      </c>
      <c r="G155" s="31"/>
      <c r="H155" s="18" t="s">
        <v>34</v>
      </c>
      <c r="I155" s="18"/>
      <c r="J155" s="24">
        <v>101999942</v>
      </c>
      <c r="K155" s="25" t="s">
        <v>486</v>
      </c>
      <c r="L155" s="56" t="s">
        <v>487</v>
      </c>
      <c r="M155" s="26" t="s">
        <v>36</v>
      </c>
      <c r="N155" s="27">
        <v>10</v>
      </c>
      <c r="O155" s="28"/>
      <c r="P155" s="27"/>
      <c r="Q155" s="18">
        <f t="shared" si="7"/>
        <v>10</v>
      </c>
      <c r="R155" s="29" t="s">
        <v>469</v>
      </c>
      <c r="S155" s="25" t="s">
        <v>470</v>
      </c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</row>
    <row r="156" spans="1:31" ht="27.6">
      <c r="A156" s="17" t="s">
        <v>57</v>
      </c>
      <c r="B156" s="18">
        <v>107</v>
      </c>
      <c r="C156" s="19">
        <v>44655</v>
      </c>
      <c r="D156" s="20" t="s">
        <v>32</v>
      </c>
      <c r="E156" s="45" t="s">
        <v>485</v>
      </c>
      <c r="F156" s="46">
        <v>44650</v>
      </c>
      <c r="G156" s="31"/>
      <c r="H156" s="18" t="s">
        <v>34</v>
      </c>
      <c r="I156" s="18"/>
      <c r="J156" s="24">
        <v>109492174</v>
      </c>
      <c r="K156" s="25" t="s">
        <v>488</v>
      </c>
      <c r="L156" s="56" t="s">
        <v>489</v>
      </c>
      <c r="M156" s="26" t="s">
        <v>36</v>
      </c>
      <c r="N156" s="27">
        <v>58</v>
      </c>
      <c r="O156" s="28"/>
      <c r="P156" s="27">
        <v>10</v>
      </c>
      <c r="Q156" s="18">
        <f t="shared" si="7"/>
        <v>48</v>
      </c>
      <c r="R156" s="29" t="s">
        <v>469</v>
      </c>
      <c r="S156" s="25" t="s">
        <v>470</v>
      </c>
      <c r="T156" s="18" t="s">
        <v>67</v>
      </c>
      <c r="U156" s="37">
        <v>44707</v>
      </c>
      <c r="V156" s="37">
        <v>44707</v>
      </c>
      <c r="W156" s="18" t="s">
        <v>68</v>
      </c>
      <c r="X156" s="18" t="s">
        <v>69</v>
      </c>
      <c r="Y156" s="18" t="s">
        <v>70</v>
      </c>
      <c r="Z156" s="18">
        <v>218110400</v>
      </c>
      <c r="AA156" s="18" t="s">
        <v>71</v>
      </c>
      <c r="AB156" s="18" t="s">
        <v>57</v>
      </c>
      <c r="AC156" s="39" t="s">
        <v>72</v>
      </c>
      <c r="AD156" s="18" t="s">
        <v>73</v>
      </c>
      <c r="AE156" s="18"/>
    </row>
    <row r="157" spans="1:31" ht="27.6">
      <c r="A157" s="17" t="s">
        <v>57</v>
      </c>
      <c r="B157" s="18">
        <v>107</v>
      </c>
      <c r="C157" s="19"/>
      <c r="D157" s="20" t="s">
        <v>32</v>
      </c>
      <c r="E157" s="45"/>
      <c r="F157" s="46"/>
      <c r="G157" s="31"/>
      <c r="H157" s="18"/>
      <c r="I157" s="18"/>
      <c r="J157" s="24">
        <v>109492174</v>
      </c>
      <c r="K157" s="25" t="s">
        <v>488</v>
      </c>
      <c r="L157" s="56" t="s">
        <v>489</v>
      </c>
      <c r="M157" s="26" t="s">
        <v>36</v>
      </c>
      <c r="N157" s="27"/>
      <c r="O157" s="28"/>
      <c r="P157" s="27">
        <v>4</v>
      </c>
      <c r="Q157" s="18">
        <f>Q156-P157</f>
        <v>44</v>
      </c>
      <c r="R157" s="29" t="s">
        <v>469</v>
      </c>
      <c r="S157" s="25" t="s">
        <v>470</v>
      </c>
      <c r="T157" s="18" t="s">
        <v>80</v>
      </c>
      <c r="U157" s="37">
        <v>44712</v>
      </c>
      <c r="V157" s="37">
        <v>44712</v>
      </c>
      <c r="W157" s="18" t="s">
        <v>81</v>
      </c>
      <c r="X157" s="18" t="s">
        <v>82</v>
      </c>
      <c r="Y157" s="18" t="s">
        <v>70</v>
      </c>
      <c r="Z157" s="18">
        <v>215973860</v>
      </c>
      <c r="AA157" s="18" t="s">
        <v>71</v>
      </c>
      <c r="AB157" s="18" t="s">
        <v>57</v>
      </c>
      <c r="AC157" s="39" t="s">
        <v>83</v>
      </c>
      <c r="AD157" s="18" t="s">
        <v>73</v>
      </c>
      <c r="AE157" s="18"/>
    </row>
    <row r="158" spans="1:31" ht="27.6">
      <c r="A158" s="17" t="s">
        <v>57</v>
      </c>
      <c r="B158" s="18">
        <v>107</v>
      </c>
      <c r="C158" s="19"/>
      <c r="D158" s="20" t="s">
        <v>32</v>
      </c>
      <c r="E158" s="45"/>
      <c r="F158" s="46"/>
      <c r="G158" s="31"/>
      <c r="H158" s="18"/>
      <c r="I158" s="18"/>
      <c r="J158" s="24">
        <v>109492174</v>
      </c>
      <c r="K158" s="25" t="s">
        <v>488</v>
      </c>
      <c r="L158" s="56" t="s">
        <v>489</v>
      </c>
      <c r="M158" s="26" t="s">
        <v>36</v>
      </c>
      <c r="N158" s="27"/>
      <c r="O158" s="28"/>
      <c r="P158" s="27">
        <v>6</v>
      </c>
      <c r="Q158" s="18">
        <f>Q157-P158</f>
        <v>38</v>
      </c>
      <c r="R158" s="29" t="s">
        <v>469</v>
      </c>
      <c r="S158" s="25" t="s">
        <v>470</v>
      </c>
      <c r="T158" s="18" t="s">
        <v>84</v>
      </c>
      <c r="U158" s="37">
        <v>44714</v>
      </c>
      <c r="V158" s="37">
        <v>44714</v>
      </c>
      <c r="W158" s="18" t="s">
        <v>81</v>
      </c>
      <c r="X158" s="18" t="s">
        <v>82</v>
      </c>
      <c r="Y158" s="18" t="s">
        <v>70</v>
      </c>
      <c r="Z158" s="18">
        <v>216001993</v>
      </c>
      <c r="AA158" s="18" t="s">
        <v>85</v>
      </c>
      <c r="AB158" s="18" t="s">
        <v>57</v>
      </c>
      <c r="AC158" s="39" t="s">
        <v>83</v>
      </c>
      <c r="AD158" s="18" t="s">
        <v>73</v>
      </c>
      <c r="AE158" s="18"/>
    </row>
    <row r="159" spans="1:31" ht="27.6">
      <c r="A159" s="17" t="s">
        <v>57</v>
      </c>
      <c r="B159" s="18">
        <v>107</v>
      </c>
      <c r="C159" s="19"/>
      <c r="D159" s="20" t="s">
        <v>32</v>
      </c>
      <c r="E159" s="45"/>
      <c r="F159" s="46"/>
      <c r="G159" s="31"/>
      <c r="H159" s="18"/>
      <c r="I159" s="18"/>
      <c r="J159" s="24">
        <v>109492174</v>
      </c>
      <c r="K159" s="25" t="s">
        <v>488</v>
      </c>
      <c r="L159" s="56" t="s">
        <v>489</v>
      </c>
      <c r="M159" s="26" t="s">
        <v>36</v>
      </c>
      <c r="N159" s="27"/>
      <c r="O159" s="28"/>
      <c r="P159" s="27">
        <v>4</v>
      </c>
      <c r="Q159" s="18">
        <f>Q158-P159</f>
        <v>34</v>
      </c>
      <c r="R159" s="29" t="s">
        <v>469</v>
      </c>
      <c r="S159" s="25" t="s">
        <v>470</v>
      </c>
      <c r="T159" s="18" t="s">
        <v>86</v>
      </c>
      <c r="U159" s="37">
        <v>44714</v>
      </c>
      <c r="V159" s="37">
        <v>44714</v>
      </c>
      <c r="W159" s="18" t="s">
        <v>87</v>
      </c>
      <c r="X159" s="18" t="s">
        <v>88</v>
      </c>
      <c r="Y159" s="18" t="s">
        <v>70</v>
      </c>
      <c r="Z159" s="18">
        <v>216001992</v>
      </c>
      <c r="AA159" s="18" t="s">
        <v>85</v>
      </c>
      <c r="AB159" s="18" t="s">
        <v>57</v>
      </c>
      <c r="AC159" s="39" t="s">
        <v>89</v>
      </c>
      <c r="AD159" s="18" t="s">
        <v>73</v>
      </c>
      <c r="AE159" s="18"/>
    </row>
    <row r="160" spans="1:31" ht="27.6">
      <c r="A160" s="17" t="s">
        <v>57</v>
      </c>
      <c r="B160" s="18">
        <v>107</v>
      </c>
      <c r="C160" s="19"/>
      <c r="D160" s="20" t="s">
        <v>32</v>
      </c>
      <c r="E160" s="45"/>
      <c r="F160" s="46"/>
      <c r="G160" s="31"/>
      <c r="H160" s="18"/>
      <c r="I160" s="18"/>
      <c r="J160" s="24">
        <v>109492174</v>
      </c>
      <c r="K160" s="25" t="s">
        <v>488</v>
      </c>
      <c r="L160" s="56" t="s">
        <v>489</v>
      </c>
      <c r="M160" s="26" t="s">
        <v>36</v>
      </c>
      <c r="N160" s="27"/>
      <c r="O160" s="28"/>
      <c r="P160" s="27">
        <v>4</v>
      </c>
      <c r="Q160" s="18">
        <f>Q159-P160</f>
        <v>30</v>
      </c>
      <c r="R160" s="29" t="s">
        <v>469</v>
      </c>
      <c r="S160" s="25" t="s">
        <v>470</v>
      </c>
      <c r="T160" s="18" t="s">
        <v>90</v>
      </c>
      <c r="U160" s="37">
        <v>44734</v>
      </c>
      <c r="V160" s="37">
        <v>44734</v>
      </c>
      <c r="W160" s="40" t="s">
        <v>91</v>
      </c>
      <c r="X160" s="40" t="s">
        <v>92</v>
      </c>
      <c r="Y160" s="40" t="s">
        <v>93</v>
      </c>
      <c r="Z160" s="40">
        <v>215973560</v>
      </c>
      <c r="AA160" s="40" t="s">
        <v>85</v>
      </c>
      <c r="AB160" s="18" t="s">
        <v>57</v>
      </c>
      <c r="AC160" s="39" t="s">
        <v>72</v>
      </c>
      <c r="AD160" s="18" t="s">
        <v>73</v>
      </c>
      <c r="AE160" s="18"/>
    </row>
    <row r="161" spans="1:32" ht="15.6">
      <c r="A161" s="17"/>
      <c r="B161" s="18">
        <v>108</v>
      </c>
      <c r="C161" s="19">
        <v>44655</v>
      </c>
      <c r="D161" s="20" t="s">
        <v>32</v>
      </c>
      <c r="E161" s="45" t="s">
        <v>485</v>
      </c>
      <c r="F161" s="46">
        <v>44650</v>
      </c>
      <c r="G161" s="31"/>
      <c r="H161" s="18" t="s">
        <v>34</v>
      </c>
      <c r="I161" s="18"/>
      <c r="J161" s="24">
        <v>101999190</v>
      </c>
      <c r="K161" s="25" t="s">
        <v>490</v>
      </c>
      <c r="L161" s="56" t="s">
        <v>491</v>
      </c>
      <c r="M161" s="26" t="s">
        <v>36</v>
      </c>
      <c r="N161" s="27">
        <v>20</v>
      </c>
      <c r="O161" s="28"/>
      <c r="P161" s="27"/>
      <c r="Q161" s="18">
        <f t="shared" si="7"/>
        <v>20</v>
      </c>
      <c r="R161" s="29" t="s">
        <v>469</v>
      </c>
      <c r="S161" s="25" t="s">
        <v>470</v>
      </c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</row>
    <row r="162" spans="1:32" ht="15.6">
      <c r="A162" s="17"/>
      <c r="B162" s="18">
        <v>109</v>
      </c>
      <c r="C162" s="19">
        <v>44655</v>
      </c>
      <c r="D162" s="20" t="s">
        <v>32</v>
      </c>
      <c r="E162" s="45" t="s">
        <v>485</v>
      </c>
      <c r="F162" s="46">
        <v>44650</v>
      </c>
      <c r="G162" s="31"/>
      <c r="H162" s="18" t="s">
        <v>34</v>
      </c>
      <c r="I162" s="18"/>
      <c r="J162" s="24">
        <v>109492198</v>
      </c>
      <c r="K162" s="52">
        <v>21038821415</v>
      </c>
      <c r="L162" s="56" t="s">
        <v>492</v>
      </c>
      <c r="M162" s="26" t="s">
        <v>36</v>
      </c>
      <c r="N162" s="27">
        <v>42</v>
      </c>
      <c r="O162" s="28"/>
      <c r="P162" s="27"/>
      <c r="Q162" s="18">
        <f t="shared" si="7"/>
        <v>42</v>
      </c>
      <c r="R162" s="29" t="s">
        <v>469</v>
      </c>
      <c r="S162" s="25" t="s">
        <v>470</v>
      </c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</row>
    <row r="163" spans="1:32" ht="15.6">
      <c r="A163" s="17"/>
      <c r="B163" s="18">
        <v>110</v>
      </c>
      <c r="C163" s="19">
        <v>44655</v>
      </c>
      <c r="D163" s="20" t="s">
        <v>32</v>
      </c>
      <c r="E163" s="45" t="s">
        <v>485</v>
      </c>
      <c r="F163" s="46">
        <v>44650</v>
      </c>
      <c r="G163" s="31"/>
      <c r="H163" s="18" t="s">
        <v>34</v>
      </c>
      <c r="I163" s="18"/>
      <c r="J163" s="24">
        <v>102120187</v>
      </c>
      <c r="K163" s="52" t="s">
        <v>493</v>
      </c>
      <c r="L163" s="56" t="s">
        <v>494</v>
      </c>
      <c r="M163" s="26" t="s">
        <v>36</v>
      </c>
      <c r="N163" s="27">
        <v>1</v>
      </c>
      <c r="O163" s="28"/>
      <c r="P163" s="27"/>
      <c r="Q163" s="18">
        <f t="shared" si="7"/>
        <v>1</v>
      </c>
      <c r="R163" s="29" t="s">
        <v>469</v>
      </c>
      <c r="S163" s="25" t="s">
        <v>470</v>
      </c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</row>
    <row r="164" spans="1:32" ht="28.8">
      <c r="A164" s="17" t="s">
        <v>57</v>
      </c>
      <c r="B164" s="18">
        <v>111</v>
      </c>
      <c r="C164" s="19">
        <v>44655</v>
      </c>
      <c r="D164" s="20" t="s">
        <v>495</v>
      </c>
      <c r="E164" s="21" t="s">
        <v>496</v>
      </c>
      <c r="F164" s="22" t="s">
        <v>497</v>
      </c>
      <c r="G164" s="31" t="s">
        <v>498</v>
      </c>
      <c r="H164" s="18" t="s">
        <v>499</v>
      </c>
      <c r="I164" s="18">
        <v>4510778714</v>
      </c>
      <c r="J164" s="24">
        <v>111402536</v>
      </c>
      <c r="K164" s="25" t="s">
        <v>500</v>
      </c>
      <c r="L164" s="56" t="s">
        <v>501</v>
      </c>
      <c r="M164" s="26" t="s">
        <v>36</v>
      </c>
      <c r="N164" s="27">
        <v>120</v>
      </c>
      <c r="O164" s="28"/>
      <c r="P164" s="27">
        <v>120</v>
      </c>
      <c r="Q164" s="18">
        <f t="shared" si="7"/>
        <v>0</v>
      </c>
      <c r="R164" s="29" t="s">
        <v>469</v>
      </c>
      <c r="S164" s="25" t="s">
        <v>470</v>
      </c>
      <c r="T164" s="18" t="s">
        <v>67</v>
      </c>
      <c r="U164" s="37">
        <v>44707</v>
      </c>
      <c r="V164" s="37">
        <v>44707</v>
      </c>
      <c r="W164" s="18" t="s">
        <v>68</v>
      </c>
      <c r="X164" s="18" t="s">
        <v>69</v>
      </c>
      <c r="Y164" s="18" t="s">
        <v>70</v>
      </c>
      <c r="Z164" s="18">
        <v>218110400</v>
      </c>
      <c r="AA164" s="18" t="s">
        <v>71</v>
      </c>
      <c r="AB164" s="18" t="s">
        <v>57</v>
      </c>
      <c r="AC164" s="39" t="s">
        <v>72</v>
      </c>
      <c r="AD164" s="18" t="s">
        <v>73</v>
      </c>
      <c r="AE164" s="18"/>
    </row>
    <row r="165" spans="1:32" ht="15.6">
      <c r="A165" s="17"/>
      <c r="B165" s="18">
        <v>112</v>
      </c>
      <c r="C165" s="19">
        <v>44655</v>
      </c>
      <c r="D165" s="20" t="s">
        <v>32</v>
      </c>
      <c r="E165" s="45" t="s">
        <v>485</v>
      </c>
      <c r="F165" s="46">
        <v>44650</v>
      </c>
      <c r="G165" s="31"/>
      <c r="H165" s="18" t="s">
        <v>34</v>
      </c>
      <c r="I165" s="18"/>
      <c r="J165" s="24">
        <v>105987441</v>
      </c>
      <c r="K165" s="52" t="s">
        <v>502</v>
      </c>
      <c r="L165" s="56" t="s">
        <v>503</v>
      </c>
      <c r="M165" s="26" t="s">
        <v>36</v>
      </c>
      <c r="N165" s="27">
        <v>12</v>
      </c>
      <c r="O165" s="28"/>
      <c r="P165" s="27"/>
      <c r="Q165" s="18">
        <f t="shared" si="7"/>
        <v>12</v>
      </c>
      <c r="R165" s="29" t="s">
        <v>504</v>
      </c>
      <c r="S165" s="25" t="s">
        <v>505</v>
      </c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</row>
    <row r="166" spans="1:32" s="66" customFormat="1" ht="15.6">
      <c r="A166" s="23"/>
      <c r="B166" s="18">
        <v>113</v>
      </c>
      <c r="C166" s="19">
        <v>44655</v>
      </c>
      <c r="D166" s="20" t="s">
        <v>32</v>
      </c>
      <c r="E166" s="45" t="s">
        <v>485</v>
      </c>
      <c r="F166" s="46">
        <v>44650</v>
      </c>
      <c r="G166" s="31"/>
      <c r="H166" s="18" t="s">
        <v>34</v>
      </c>
      <c r="I166" s="18"/>
      <c r="J166" s="24">
        <v>100754372</v>
      </c>
      <c r="K166" s="25">
        <v>138238151</v>
      </c>
      <c r="L166" s="56" t="s">
        <v>506</v>
      </c>
      <c r="M166" s="26" t="s">
        <v>36</v>
      </c>
      <c r="N166" s="27">
        <v>8</v>
      </c>
      <c r="O166" s="28"/>
      <c r="P166" s="27"/>
      <c r="Q166" s="18">
        <f t="shared" si="7"/>
        <v>8</v>
      </c>
      <c r="R166" s="29" t="s">
        <v>504</v>
      </c>
      <c r="S166" s="25" t="s">
        <v>505</v>
      </c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30"/>
    </row>
    <row r="167" spans="1:32" ht="15.6">
      <c r="A167" s="17"/>
      <c r="B167" s="18">
        <v>114</v>
      </c>
      <c r="C167" s="19">
        <v>44655</v>
      </c>
      <c r="D167" s="20" t="s">
        <v>32</v>
      </c>
      <c r="E167" s="45" t="s">
        <v>485</v>
      </c>
      <c r="F167" s="46">
        <v>44650</v>
      </c>
      <c r="G167" s="31"/>
      <c r="H167" s="18" t="s">
        <v>34</v>
      </c>
      <c r="I167" s="18"/>
      <c r="J167" s="24" t="s">
        <v>507</v>
      </c>
      <c r="K167" s="25" t="s">
        <v>508</v>
      </c>
      <c r="L167" s="56" t="s">
        <v>509</v>
      </c>
      <c r="M167" s="26" t="s">
        <v>36</v>
      </c>
      <c r="N167" s="27">
        <v>8</v>
      </c>
      <c r="O167" s="28"/>
      <c r="P167" s="27"/>
      <c r="Q167" s="18">
        <f t="shared" si="7"/>
        <v>8</v>
      </c>
      <c r="R167" s="29" t="s">
        <v>504</v>
      </c>
      <c r="S167" s="25" t="s">
        <v>505</v>
      </c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</row>
    <row r="168" spans="1:32" ht="27.6">
      <c r="A168" s="17"/>
      <c r="B168" s="18">
        <v>115</v>
      </c>
      <c r="C168" s="19">
        <v>44655</v>
      </c>
      <c r="D168" s="20" t="s">
        <v>495</v>
      </c>
      <c r="E168" s="21" t="s">
        <v>510</v>
      </c>
      <c r="F168" s="22" t="s">
        <v>511</v>
      </c>
      <c r="G168" s="31" t="s">
        <v>512</v>
      </c>
      <c r="H168" s="18" t="s">
        <v>499</v>
      </c>
      <c r="I168" s="18">
        <v>4510461226</v>
      </c>
      <c r="J168" s="24">
        <v>111401280</v>
      </c>
      <c r="K168" s="25" t="s">
        <v>513</v>
      </c>
      <c r="L168" s="56" t="s">
        <v>514</v>
      </c>
      <c r="M168" s="26" t="s">
        <v>36</v>
      </c>
      <c r="N168" s="27">
        <v>5</v>
      </c>
      <c r="O168" s="28"/>
      <c r="P168" s="27"/>
      <c r="Q168" s="18">
        <f t="shared" si="7"/>
        <v>5</v>
      </c>
      <c r="R168" s="29" t="s">
        <v>504</v>
      </c>
      <c r="S168" s="25" t="s">
        <v>505</v>
      </c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</row>
    <row r="169" spans="1:32" ht="36">
      <c r="A169" s="17"/>
      <c r="B169" s="18">
        <v>116</v>
      </c>
      <c r="C169" s="19">
        <v>44655</v>
      </c>
      <c r="D169" s="20" t="s">
        <v>515</v>
      </c>
      <c r="E169" s="21" t="s">
        <v>516</v>
      </c>
      <c r="F169" s="22" t="s">
        <v>517</v>
      </c>
      <c r="G169" s="20" t="s">
        <v>518</v>
      </c>
      <c r="H169" s="18" t="s">
        <v>519</v>
      </c>
      <c r="I169" s="18">
        <v>4509974544</v>
      </c>
      <c r="J169" s="24">
        <v>109492175</v>
      </c>
      <c r="K169" s="25" t="s">
        <v>520</v>
      </c>
      <c r="L169" s="25" t="s">
        <v>521</v>
      </c>
      <c r="M169" s="26" t="s">
        <v>36</v>
      </c>
      <c r="N169" s="27">
        <v>59</v>
      </c>
      <c r="O169" s="28"/>
      <c r="P169" s="27">
        <v>10</v>
      </c>
      <c r="Q169" s="18">
        <f t="shared" si="7"/>
        <v>49</v>
      </c>
      <c r="R169" s="29" t="s">
        <v>504</v>
      </c>
      <c r="S169" s="25" t="s">
        <v>505</v>
      </c>
      <c r="T169" s="18" t="s">
        <v>67</v>
      </c>
      <c r="U169" s="37">
        <v>44707</v>
      </c>
      <c r="V169" s="37">
        <v>44707</v>
      </c>
      <c r="W169" s="18" t="s">
        <v>68</v>
      </c>
      <c r="X169" s="18" t="s">
        <v>69</v>
      </c>
      <c r="Y169" s="18" t="s">
        <v>70</v>
      </c>
      <c r="Z169" s="18">
        <v>218110400</v>
      </c>
      <c r="AA169" s="18" t="s">
        <v>71</v>
      </c>
      <c r="AB169" s="18" t="s">
        <v>57</v>
      </c>
      <c r="AC169" s="39" t="s">
        <v>72</v>
      </c>
      <c r="AD169" s="18" t="s">
        <v>73</v>
      </c>
      <c r="AE169" s="18"/>
    </row>
    <row r="170" spans="1:32" ht="36">
      <c r="A170" s="17" t="s">
        <v>57</v>
      </c>
      <c r="B170" s="18">
        <v>116</v>
      </c>
      <c r="C170" s="19"/>
      <c r="D170" s="20" t="s">
        <v>515</v>
      </c>
      <c r="E170" s="21"/>
      <c r="F170" s="22"/>
      <c r="G170" s="20"/>
      <c r="H170" s="18"/>
      <c r="I170" s="18"/>
      <c r="J170" s="24">
        <v>109492175</v>
      </c>
      <c r="K170" s="25" t="s">
        <v>520</v>
      </c>
      <c r="L170" s="25" t="s">
        <v>521</v>
      </c>
      <c r="M170" s="26" t="s">
        <v>36</v>
      </c>
      <c r="N170" s="27"/>
      <c r="O170" s="28"/>
      <c r="P170" s="27">
        <v>4</v>
      </c>
      <c r="Q170" s="18">
        <f>+Q169-P170</f>
        <v>45</v>
      </c>
      <c r="R170" s="29" t="s">
        <v>504</v>
      </c>
      <c r="S170" s="25" t="s">
        <v>505</v>
      </c>
      <c r="T170" s="18" t="s">
        <v>80</v>
      </c>
      <c r="U170" s="37">
        <v>44712</v>
      </c>
      <c r="V170" s="37">
        <v>44712</v>
      </c>
      <c r="W170" s="18" t="s">
        <v>81</v>
      </c>
      <c r="X170" s="18" t="s">
        <v>82</v>
      </c>
      <c r="Y170" s="18" t="s">
        <v>70</v>
      </c>
      <c r="Z170" s="18">
        <v>215973860</v>
      </c>
      <c r="AA170" s="18" t="s">
        <v>71</v>
      </c>
      <c r="AB170" s="18" t="s">
        <v>57</v>
      </c>
      <c r="AC170" s="39" t="s">
        <v>83</v>
      </c>
      <c r="AD170" s="18" t="s">
        <v>73</v>
      </c>
      <c r="AE170" s="18"/>
    </row>
    <row r="171" spans="1:32" ht="36">
      <c r="A171" s="17" t="s">
        <v>57</v>
      </c>
      <c r="B171" s="18">
        <v>116</v>
      </c>
      <c r="C171" s="19"/>
      <c r="D171" s="20" t="s">
        <v>515</v>
      </c>
      <c r="E171" s="21"/>
      <c r="F171" s="22"/>
      <c r="G171" s="20"/>
      <c r="H171" s="18"/>
      <c r="I171" s="18"/>
      <c r="J171" s="24">
        <v>109492175</v>
      </c>
      <c r="K171" s="25" t="s">
        <v>520</v>
      </c>
      <c r="L171" s="25" t="s">
        <v>521</v>
      </c>
      <c r="M171" s="26" t="s">
        <v>36</v>
      </c>
      <c r="N171" s="27"/>
      <c r="O171" s="28"/>
      <c r="P171" s="27">
        <v>6</v>
      </c>
      <c r="Q171" s="18">
        <f>+Q170-P171</f>
        <v>39</v>
      </c>
      <c r="R171" s="29" t="s">
        <v>504</v>
      </c>
      <c r="S171" s="25" t="s">
        <v>505</v>
      </c>
      <c r="T171" s="18" t="s">
        <v>84</v>
      </c>
      <c r="U171" s="37">
        <v>44714</v>
      </c>
      <c r="V171" s="37">
        <v>44714</v>
      </c>
      <c r="W171" s="18" t="s">
        <v>81</v>
      </c>
      <c r="X171" s="18" t="s">
        <v>82</v>
      </c>
      <c r="Y171" s="18" t="s">
        <v>70</v>
      </c>
      <c r="Z171" s="18">
        <v>216001993</v>
      </c>
      <c r="AA171" s="18" t="s">
        <v>85</v>
      </c>
      <c r="AB171" s="18" t="s">
        <v>57</v>
      </c>
      <c r="AC171" s="39" t="s">
        <v>83</v>
      </c>
      <c r="AD171" s="18" t="s">
        <v>73</v>
      </c>
      <c r="AE171" s="18"/>
    </row>
    <row r="172" spans="1:32" ht="36">
      <c r="A172" s="17" t="s">
        <v>57</v>
      </c>
      <c r="B172" s="18">
        <v>116</v>
      </c>
      <c r="C172" s="19"/>
      <c r="D172" s="20" t="s">
        <v>515</v>
      </c>
      <c r="E172" s="21"/>
      <c r="F172" s="22"/>
      <c r="G172" s="20"/>
      <c r="H172" s="18"/>
      <c r="I172" s="18"/>
      <c r="J172" s="24">
        <v>109492175</v>
      </c>
      <c r="K172" s="25" t="s">
        <v>520</v>
      </c>
      <c r="L172" s="25" t="s">
        <v>521</v>
      </c>
      <c r="M172" s="26" t="s">
        <v>36</v>
      </c>
      <c r="N172" s="27"/>
      <c r="O172" s="28"/>
      <c r="P172" s="27">
        <v>4</v>
      </c>
      <c r="Q172" s="18">
        <f>+Q171-P172</f>
        <v>35</v>
      </c>
      <c r="R172" s="29" t="s">
        <v>504</v>
      </c>
      <c r="S172" s="25" t="s">
        <v>505</v>
      </c>
      <c r="T172" s="18" t="s">
        <v>86</v>
      </c>
      <c r="U172" s="37">
        <v>44714</v>
      </c>
      <c r="V172" s="37">
        <v>44714</v>
      </c>
      <c r="W172" s="18" t="s">
        <v>87</v>
      </c>
      <c r="X172" s="18" t="s">
        <v>88</v>
      </c>
      <c r="Y172" s="18" t="s">
        <v>70</v>
      </c>
      <c r="Z172" s="18">
        <v>216001992</v>
      </c>
      <c r="AA172" s="18" t="s">
        <v>85</v>
      </c>
      <c r="AB172" s="18" t="s">
        <v>57</v>
      </c>
      <c r="AC172" s="39" t="s">
        <v>89</v>
      </c>
      <c r="AD172" s="18" t="s">
        <v>73</v>
      </c>
      <c r="AE172" s="18"/>
    </row>
    <row r="173" spans="1:32" ht="36">
      <c r="A173" s="17" t="s">
        <v>57</v>
      </c>
      <c r="B173" s="18">
        <v>116</v>
      </c>
      <c r="C173" s="19"/>
      <c r="D173" s="20" t="s">
        <v>515</v>
      </c>
      <c r="E173" s="21"/>
      <c r="F173" s="22"/>
      <c r="G173" s="20"/>
      <c r="H173" s="18"/>
      <c r="I173" s="18"/>
      <c r="J173" s="24">
        <v>109492175</v>
      </c>
      <c r="K173" s="25" t="s">
        <v>520</v>
      </c>
      <c r="L173" s="25" t="s">
        <v>521</v>
      </c>
      <c r="M173" s="26" t="s">
        <v>36</v>
      </c>
      <c r="N173" s="27"/>
      <c r="O173" s="28"/>
      <c r="P173" s="27">
        <v>4</v>
      </c>
      <c r="Q173" s="18">
        <f>+Q172-P173</f>
        <v>31</v>
      </c>
      <c r="R173" s="29" t="s">
        <v>504</v>
      </c>
      <c r="S173" s="25" t="s">
        <v>505</v>
      </c>
      <c r="T173" s="18" t="s">
        <v>90</v>
      </c>
      <c r="U173" s="37">
        <v>44734</v>
      </c>
      <c r="V173" s="37">
        <v>44734</v>
      </c>
      <c r="W173" s="40" t="s">
        <v>91</v>
      </c>
      <c r="X173" s="40" t="s">
        <v>92</v>
      </c>
      <c r="Y173" s="40" t="s">
        <v>93</v>
      </c>
      <c r="Z173" s="40">
        <v>215973560</v>
      </c>
      <c r="AA173" s="40" t="s">
        <v>85</v>
      </c>
      <c r="AB173" s="18" t="s">
        <v>57</v>
      </c>
      <c r="AC173" s="39" t="s">
        <v>72</v>
      </c>
      <c r="AD173" s="18" t="s">
        <v>73</v>
      </c>
      <c r="AE173" s="18"/>
    </row>
    <row r="174" spans="1:32" ht="27.6">
      <c r="A174" s="17" t="s">
        <v>57</v>
      </c>
      <c r="B174" s="18">
        <v>117</v>
      </c>
      <c r="C174" s="19">
        <v>44655</v>
      </c>
      <c r="D174" s="20" t="s">
        <v>495</v>
      </c>
      <c r="E174" s="21" t="s">
        <v>496</v>
      </c>
      <c r="F174" s="22" t="s">
        <v>497</v>
      </c>
      <c r="G174" s="31" t="s">
        <v>498</v>
      </c>
      <c r="H174" s="18" t="s">
        <v>499</v>
      </c>
      <c r="I174" s="18">
        <v>4510778714</v>
      </c>
      <c r="J174" s="24">
        <v>109544079</v>
      </c>
      <c r="K174" s="25" t="s">
        <v>522</v>
      </c>
      <c r="L174" s="56" t="s">
        <v>523</v>
      </c>
      <c r="M174" s="26" t="s">
        <v>36</v>
      </c>
      <c r="N174" s="27">
        <v>1</v>
      </c>
      <c r="O174" s="28"/>
      <c r="P174" s="27"/>
      <c r="Q174" s="18">
        <f t="shared" si="7"/>
        <v>1</v>
      </c>
      <c r="R174" s="29" t="s">
        <v>504</v>
      </c>
      <c r="S174" s="25" t="s">
        <v>505</v>
      </c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</row>
    <row r="175" spans="1:32" ht="28.8">
      <c r="A175" s="17"/>
      <c r="B175" s="18">
        <v>118</v>
      </c>
      <c r="C175" s="19">
        <v>44655</v>
      </c>
      <c r="D175" s="20" t="s">
        <v>32</v>
      </c>
      <c r="E175" s="45" t="s">
        <v>485</v>
      </c>
      <c r="F175" s="46">
        <v>44650</v>
      </c>
      <c r="G175" s="31"/>
      <c r="H175" s="18" t="s">
        <v>34</v>
      </c>
      <c r="I175" s="18"/>
      <c r="J175" s="24">
        <v>9544083</v>
      </c>
      <c r="K175" s="25" t="s">
        <v>524</v>
      </c>
      <c r="L175" s="56" t="s">
        <v>525</v>
      </c>
      <c r="M175" s="26" t="s">
        <v>36</v>
      </c>
      <c r="N175" s="27">
        <v>1</v>
      </c>
      <c r="O175" s="28"/>
      <c r="P175" s="27"/>
      <c r="Q175" s="18">
        <f t="shared" si="7"/>
        <v>1</v>
      </c>
      <c r="R175" s="29" t="s">
        <v>504</v>
      </c>
      <c r="S175" s="25" t="s">
        <v>505</v>
      </c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</row>
    <row r="176" spans="1:32" ht="15.6">
      <c r="A176" s="17"/>
      <c r="B176" s="18">
        <v>119</v>
      </c>
      <c r="C176" s="19">
        <v>44655</v>
      </c>
      <c r="D176" s="20" t="s">
        <v>32</v>
      </c>
      <c r="E176" s="45" t="s">
        <v>485</v>
      </c>
      <c r="F176" s="46">
        <v>44650</v>
      </c>
      <c r="G176" s="31"/>
      <c r="H176" s="18" t="s">
        <v>34</v>
      </c>
      <c r="I176" s="18"/>
      <c r="J176" s="24">
        <v>111418258</v>
      </c>
      <c r="K176" s="25" t="s">
        <v>526</v>
      </c>
      <c r="L176" s="56" t="s">
        <v>527</v>
      </c>
      <c r="M176" s="26" t="s">
        <v>36</v>
      </c>
      <c r="N176" s="27">
        <v>36</v>
      </c>
      <c r="O176" s="28"/>
      <c r="P176" s="27">
        <v>36</v>
      </c>
      <c r="Q176" s="18">
        <f t="shared" si="7"/>
        <v>0</v>
      </c>
      <c r="R176" s="29" t="s">
        <v>504</v>
      </c>
      <c r="S176" s="25" t="s">
        <v>505</v>
      </c>
      <c r="T176" s="18" t="s">
        <v>174</v>
      </c>
      <c r="U176" s="50">
        <v>44672</v>
      </c>
      <c r="V176" s="50">
        <v>44674</v>
      </c>
      <c r="W176" s="18" t="s">
        <v>354</v>
      </c>
      <c r="X176" s="18" t="s">
        <v>116</v>
      </c>
      <c r="Y176" s="18" t="s">
        <v>70</v>
      </c>
      <c r="Z176" s="18">
        <v>50815918834</v>
      </c>
      <c r="AA176" s="18" t="s">
        <v>176</v>
      </c>
      <c r="AB176" s="18" t="s">
        <v>57</v>
      </c>
      <c r="AC176" s="39" t="s">
        <v>72</v>
      </c>
      <c r="AD176" s="18" t="s">
        <v>73</v>
      </c>
      <c r="AE176" s="23" t="s">
        <v>177</v>
      </c>
    </row>
    <row r="177" spans="1:32" ht="41.4">
      <c r="A177" s="17"/>
      <c r="B177" s="18">
        <v>120</v>
      </c>
      <c r="C177" s="19">
        <v>44655</v>
      </c>
      <c r="D177" s="20" t="s">
        <v>528</v>
      </c>
      <c r="E177" s="21" t="s">
        <v>529</v>
      </c>
      <c r="F177" s="22" t="s">
        <v>530</v>
      </c>
      <c r="G177" s="20" t="s">
        <v>531</v>
      </c>
      <c r="H177" s="18" t="s">
        <v>532</v>
      </c>
      <c r="I177" s="18">
        <v>4510008126</v>
      </c>
      <c r="J177" s="24">
        <v>110294841</v>
      </c>
      <c r="K177" s="25" t="s">
        <v>533</v>
      </c>
      <c r="L177" s="56" t="s">
        <v>534</v>
      </c>
      <c r="M177" s="26" t="s">
        <v>36</v>
      </c>
      <c r="N177" s="27">
        <v>18</v>
      </c>
      <c r="O177" s="28"/>
      <c r="P177" s="27"/>
      <c r="Q177" s="18">
        <f t="shared" si="7"/>
        <v>18</v>
      </c>
      <c r="R177" s="29" t="s">
        <v>504</v>
      </c>
      <c r="S177" s="25" t="s">
        <v>505</v>
      </c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</row>
    <row r="178" spans="1:32" ht="39" customHeight="1">
      <c r="A178" s="17"/>
      <c r="B178" s="18">
        <v>121</v>
      </c>
      <c r="C178" s="19">
        <v>44655</v>
      </c>
      <c r="D178" s="20" t="s">
        <v>32</v>
      </c>
      <c r="E178" s="45" t="s">
        <v>485</v>
      </c>
      <c r="F178" s="46">
        <v>44650</v>
      </c>
      <c r="G178" s="31"/>
      <c r="H178" s="18" t="s">
        <v>34</v>
      </c>
      <c r="I178" s="18"/>
      <c r="J178" s="24">
        <v>109708593</v>
      </c>
      <c r="K178" s="52" t="s">
        <v>426</v>
      </c>
      <c r="L178" s="56" t="s">
        <v>427</v>
      </c>
      <c r="M178" s="26" t="s">
        <v>36</v>
      </c>
      <c r="N178" s="27">
        <v>200</v>
      </c>
      <c r="O178" s="28"/>
      <c r="P178" s="27"/>
      <c r="Q178" s="18">
        <f t="shared" si="7"/>
        <v>200</v>
      </c>
      <c r="R178" s="29" t="s">
        <v>504</v>
      </c>
      <c r="S178" s="25" t="s">
        <v>505</v>
      </c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</row>
    <row r="179" spans="1:32" ht="26.1" customHeight="1">
      <c r="A179" s="17"/>
      <c r="B179" s="18">
        <v>122</v>
      </c>
      <c r="C179" s="19">
        <v>44655</v>
      </c>
      <c r="D179" s="20" t="s">
        <v>32</v>
      </c>
      <c r="E179" s="45" t="s">
        <v>485</v>
      </c>
      <c r="F179" s="46">
        <v>44650</v>
      </c>
      <c r="G179" s="31"/>
      <c r="H179" s="18" t="s">
        <v>34</v>
      </c>
      <c r="I179" s="18"/>
      <c r="J179" s="24">
        <v>104494822</v>
      </c>
      <c r="K179" s="25" t="s">
        <v>535</v>
      </c>
      <c r="L179" s="56" t="s">
        <v>536</v>
      </c>
      <c r="M179" s="26" t="s">
        <v>36</v>
      </c>
      <c r="N179" s="27">
        <v>1</v>
      </c>
      <c r="O179" s="28"/>
      <c r="P179" s="27"/>
      <c r="Q179" s="18">
        <f t="shared" si="7"/>
        <v>1</v>
      </c>
      <c r="R179" s="29" t="s">
        <v>504</v>
      </c>
      <c r="S179" s="25" t="s">
        <v>505</v>
      </c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</row>
    <row r="180" spans="1:32" ht="27.6">
      <c r="A180" s="17"/>
      <c r="B180" s="18">
        <v>123</v>
      </c>
      <c r="C180" s="19">
        <v>44655</v>
      </c>
      <c r="D180" s="20" t="s">
        <v>347</v>
      </c>
      <c r="E180" s="21" t="s">
        <v>537</v>
      </c>
      <c r="F180" s="22" t="s">
        <v>538</v>
      </c>
      <c r="G180" s="20" t="s">
        <v>539</v>
      </c>
      <c r="H180" s="18" t="s">
        <v>270</v>
      </c>
      <c r="I180" s="18">
        <v>4510465593</v>
      </c>
      <c r="J180" s="24">
        <v>111401283</v>
      </c>
      <c r="K180" s="25" t="s">
        <v>540</v>
      </c>
      <c r="L180" s="56" t="s">
        <v>541</v>
      </c>
      <c r="M180" s="26" t="s">
        <v>36</v>
      </c>
      <c r="N180" s="27">
        <v>50</v>
      </c>
      <c r="O180" s="28"/>
      <c r="P180" s="27"/>
      <c r="Q180" s="18">
        <f t="shared" si="7"/>
        <v>50</v>
      </c>
      <c r="R180" s="29" t="s">
        <v>542</v>
      </c>
      <c r="S180" s="25" t="s">
        <v>543</v>
      </c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</row>
    <row r="181" spans="1:32" ht="27.6">
      <c r="A181" s="17"/>
      <c r="B181" s="18">
        <v>124</v>
      </c>
      <c r="C181" s="19">
        <v>44655</v>
      </c>
      <c r="D181" s="20" t="s">
        <v>347</v>
      </c>
      <c r="E181" s="21" t="s">
        <v>537</v>
      </c>
      <c r="F181" s="22" t="s">
        <v>538</v>
      </c>
      <c r="G181" s="20" t="s">
        <v>539</v>
      </c>
      <c r="H181" s="18" t="s">
        <v>270</v>
      </c>
      <c r="I181" s="18">
        <v>4510465593</v>
      </c>
      <c r="J181" s="24">
        <v>111401281</v>
      </c>
      <c r="K181" s="25" t="s">
        <v>544</v>
      </c>
      <c r="L181" s="56" t="s">
        <v>545</v>
      </c>
      <c r="M181" s="26" t="s">
        <v>36</v>
      </c>
      <c r="N181" s="27">
        <v>15</v>
      </c>
      <c r="O181" s="27"/>
      <c r="P181" s="27"/>
      <c r="Q181" s="18">
        <f t="shared" si="7"/>
        <v>15</v>
      </c>
      <c r="R181" s="29" t="s">
        <v>542</v>
      </c>
      <c r="S181" s="25" t="s">
        <v>543</v>
      </c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</row>
    <row r="182" spans="1:32" ht="15.6">
      <c r="A182" s="17"/>
      <c r="B182" s="18">
        <v>125</v>
      </c>
      <c r="C182" s="19">
        <v>44655</v>
      </c>
      <c r="D182" s="20" t="s">
        <v>32</v>
      </c>
      <c r="E182" s="45" t="s">
        <v>485</v>
      </c>
      <c r="F182" s="46">
        <v>44650</v>
      </c>
      <c r="G182" s="31"/>
      <c r="H182" s="18" t="s">
        <v>34</v>
      </c>
      <c r="I182" s="18"/>
      <c r="J182" s="24">
        <v>100694250</v>
      </c>
      <c r="K182" s="25" t="s">
        <v>546</v>
      </c>
      <c r="L182" s="56" t="s">
        <v>547</v>
      </c>
      <c r="M182" s="26" t="s">
        <v>36</v>
      </c>
      <c r="N182" s="27">
        <v>9</v>
      </c>
      <c r="O182" s="27"/>
      <c r="P182" s="27"/>
      <c r="Q182" s="18">
        <f t="shared" si="7"/>
        <v>9</v>
      </c>
      <c r="R182" s="29" t="s">
        <v>542</v>
      </c>
      <c r="S182" s="25" t="s">
        <v>543</v>
      </c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</row>
    <row r="183" spans="1:32" ht="15.6">
      <c r="A183" s="17"/>
      <c r="B183" s="18">
        <v>126</v>
      </c>
      <c r="C183" s="19">
        <v>44655</v>
      </c>
      <c r="D183" s="20" t="s">
        <v>32</v>
      </c>
      <c r="E183" s="45" t="s">
        <v>485</v>
      </c>
      <c r="F183" s="46">
        <v>44650</v>
      </c>
      <c r="G183" s="31"/>
      <c r="H183" s="18" t="s">
        <v>34</v>
      </c>
      <c r="I183" s="18"/>
      <c r="J183" s="24">
        <v>100541402</v>
      </c>
      <c r="K183" s="25" t="s">
        <v>548</v>
      </c>
      <c r="L183" s="56" t="s">
        <v>549</v>
      </c>
      <c r="M183" s="26" t="s">
        <v>36</v>
      </c>
      <c r="N183" s="27">
        <v>10</v>
      </c>
      <c r="O183" s="27"/>
      <c r="P183" s="27"/>
      <c r="Q183" s="18">
        <f t="shared" si="7"/>
        <v>10</v>
      </c>
      <c r="R183" s="29" t="s">
        <v>542</v>
      </c>
      <c r="S183" s="25" t="s">
        <v>543</v>
      </c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</row>
    <row r="184" spans="1:32" s="67" customFormat="1" ht="15.6">
      <c r="A184" s="23"/>
      <c r="B184" s="18">
        <v>127</v>
      </c>
      <c r="C184" s="19">
        <v>44655</v>
      </c>
      <c r="D184" s="20" t="s">
        <v>32</v>
      </c>
      <c r="E184" s="45" t="s">
        <v>485</v>
      </c>
      <c r="F184" s="46">
        <v>44650</v>
      </c>
      <c r="G184" s="31"/>
      <c r="H184" s="18" t="s">
        <v>34</v>
      </c>
      <c r="I184" s="18"/>
      <c r="J184" s="24">
        <v>100542739</v>
      </c>
      <c r="K184" s="25" t="s">
        <v>550</v>
      </c>
      <c r="L184" s="56" t="s">
        <v>551</v>
      </c>
      <c r="M184" s="26" t="s">
        <v>36</v>
      </c>
      <c r="N184" s="27">
        <v>8</v>
      </c>
      <c r="O184" s="27"/>
      <c r="P184" s="27"/>
      <c r="Q184" s="18">
        <f t="shared" si="7"/>
        <v>8</v>
      </c>
      <c r="R184" s="29" t="s">
        <v>542</v>
      </c>
      <c r="S184" s="25" t="s">
        <v>543</v>
      </c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30"/>
    </row>
    <row r="185" spans="1:32" ht="24">
      <c r="A185" s="17"/>
      <c r="B185" s="18">
        <v>128</v>
      </c>
      <c r="C185" s="19">
        <v>44655</v>
      </c>
      <c r="D185" s="20" t="s">
        <v>347</v>
      </c>
      <c r="E185" s="21" t="s">
        <v>552</v>
      </c>
      <c r="F185" s="22" t="s">
        <v>553</v>
      </c>
      <c r="G185" s="31"/>
      <c r="H185" s="18" t="s">
        <v>270</v>
      </c>
      <c r="I185" s="18">
        <v>4509785521</v>
      </c>
      <c r="J185" s="24">
        <v>110415837</v>
      </c>
      <c r="K185" s="25" t="s">
        <v>554</v>
      </c>
      <c r="L185" s="63" t="s">
        <v>555</v>
      </c>
      <c r="M185" s="26" t="s">
        <v>36</v>
      </c>
      <c r="N185" s="27">
        <v>24</v>
      </c>
      <c r="O185" s="27"/>
      <c r="P185" s="27"/>
      <c r="Q185" s="18">
        <f t="shared" si="7"/>
        <v>24</v>
      </c>
      <c r="R185" s="29" t="s">
        <v>556</v>
      </c>
      <c r="S185" s="25" t="s">
        <v>557</v>
      </c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</row>
    <row r="186" spans="1:32" ht="15.6">
      <c r="A186" s="17"/>
      <c r="B186" s="18">
        <v>129</v>
      </c>
      <c r="C186" s="19">
        <v>44655</v>
      </c>
      <c r="D186" s="20" t="s">
        <v>32</v>
      </c>
      <c r="E186" s="45" t="s">
        <v>485</v>
      </c>
      <c r="F186" s="46">
        <v>44650</v>
      </c>
      <c r="G186" s="31"/>
      <c r="H186" s="18" t="s">
        <v>34</v>
      </c>
      <c r="I186" s="18"/>
      <c r="J186" s="24" t="s">
        <v>558</v>
      </c>
      <c r="K186" s="25" t="s">
        <v>559</v>
      </c>
      <c r="L186" s="56" t="s">
        <v>560</v>
      </c>
      <c r="M186" s="26" t="s">
        <v>36</v>
      </c>
      <c r="N186" s="27">
        <v>37</v>
      </c>
      <c r="O186" s="27"/>
      <c r="P186" s="27"/>
      <c r="Q186" s="18">
        <f t="shared" si="7"/>
        <v>37</v>
      </c>
      <c r="R186" s="29" t="s">
        <v>556</v>
      </c>
      <c r="S186" s="25" t="s">
        <v>557</v>
      </c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</row>
    <row r="187" spans="1:32" ht="24">
      <c r="A187" s="17"/>
      <c r="B187" s="18">
        <v>130</v>
      </c>
      <c r="C187" s="19">
        <v>44655</v>
      </c>
      <c r="D187" s="20" t="s">
        <v>58</v>
      </c>
      <c r="E187" s="21" t="s">
        <v>561</v>
      </c>
      <c r="F187" s="22" t="s">
        <v>562</v>
      </c>
      <c r="G187" s="20" t="s">
        <v>563</v>
      </c>
      <c r="H187" s="18" t="s">
        <v>182</v>
      </c>
      <c r="I187" s="18">
        <v>4509978514</v>
      </c>
      <c r="J187" s="24">
        <v>109492247</v>
      </c>
      <c r="K187" s="25">
        <v>20772083003</v>
      </c>
      <c r="L187" s="56" t="s">
        <v>564</v>
      </c>
      <c r="M187" s="26" t="s">
        <v>36</v>
      </c>
      <c r="N187" s="27">
        <v>2</v>
      </c>
      <c r="O187" s="27"/>
      <c r="P187" s="27"/>
      <c r="Q187" s="18">
        <f t="shared" si="7"/>
        <v>2</v>
      </c>
      <c r="R187" s="29" t="s">
        <v>556</v>
      </c>
      <c r="S187" s="25" t="s">
        <v>557</v>
      </c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</row>
    <row r="188" spans="1:32" ht="27.6">
      <c r="A188" s="17"/>
      <c r="B188" s="18">
        <v>131</v>
      </c>
      <c r="C188" s="19">
        <v>44655</v>
      </c>
      <c r="D188" s="20" t="s">
        <v>32</v>
      </c>
      <c r="E188" s="45" t="s">
        <v>485</v>
      </c>
      <c r="F188" s="46">
        <v>44650</v>
      </c>
      <c r="G188" s="31"/>
      <c r="H188" s="18" t="s">
        <v>34</v>
      </c>
      <c r="I188" s="18"/>
      <c r="J188" s="24">
        <v>108341416</v>
      </c>
      <c r="K188" s="52" t="s">
        <v>565</v>
      </c>
      <c r="L188" s="68" t="s">
        <v>566</v>
      </c>
      <c r="M188" s="26" t="s">
        <v>36</v>
      </c>
      <c r="N188" s="27">
        <v>1</v>
      </c>
      <c r="O188" s="27"/>
      <c r="P188" s="27"/>
      <c r="Q188" s="18">
        <f t="shared" si="7"/>
        <v>1</v>
      </c>
      <c r="R188" s="29" t="s">
        <v>556</v>
      </c>
      <c r="S188" s="25" t="s">
        <v>557</v>
      </c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</row>
    <row r="189" spans="1:32" ht="15.6" customHeight="1">
      <c r="A189" s="17"/>
      <c r="B189" s="18">
        <v>132</v>
      </c>
      <c r="C189" s="19">
        <v>44655</v>
      </c>
      <c r="D189" s="20" t="s">
        <v>32</v>
      </c>
      <c r="E189" s="45" t="s">
        <v>485</v>
      </c>
      <c r="F189" s="46">
        <v>44650</v>
      </c>
      <c r="G189" s="31"/>
      <c r="H189" s="18" t="s">
        <v>34</v>
      </c>
      <c r="I189" s="18"/>
      <c r="J189" s="24">
        <v>111355844</v>
      </c>
      <c r="K189" s="52" t="s">
        <v>567</v>
      </c>
      <c r="L189" s="56" t="s">
        <v>568</v>
      </c>
      <c r="M189" s="26" t="s">
        <v>36</v>
      </c>
      <c r="N189" s="27">
        <v>6</v>
      </c>
      <c r="O189" s="27"/>
      <c r="P189" s="27"/>
      <c r="Q189" s="18">
        <f t="shared" si="7"/>
        <v>6</v>
      </c>
      <c r="R189" s="29" t="s">
        <v>556</v>
      </c>
      <c r="S189" s="25" t="s">
        <v>557</v>
      </c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</row>
    <row r="190" spans="1:32" s="67" customFormat="1" ht="28.8">
      <c r="A190" s="23" t="s">
        <v>57</v>
      </c>
      <c r="B190" s="18">
        <v>133</v>
      </c>
      <c r="C190" s="19">
        <v>44655</v>
      </c>
      <c r="D190" s="20" t="s">
        <v>58</v>
      </c>
      <c r="E190" s="21" t="s">
        <v>569</v>
      </c>
      <c r="F190" s="22" t="s">
        <v>570</v>
      </c>
      <c r="G190" s="20" t="s">
        <v>61</v>
      </c>
      <c r="H190" s="18" t="s">
        <v>182</v>
      </c>
      <c r="I190" s="18">
        <v>4509978514</v>
      </c>
      <c r="J190" s="24">
        <v>109492212</v>
      </c>
      <c r="K190" s="52" t="s">
        <v>571</v>
      </c>
      <c r="L190" s="56" t="s">
        <v>572</v>
      </c>
      <c r="M190" s="26" t="s">
        <v>36</v>
      </c>
      <c r="N190" s="27">
        <v>139</v>
      </c>
      <c r="O190" s="27"/>
      <c r="P190" s="27">
        <v>139</v>
      </c>
      <c r="Q190" s="18">
        <f t="shared" si="7"/>
        <v>0</v>
      </c>
      <c r="R190" s="29" t="s">
        <v>556</v>
      </c>
      <c r="S190" s="25" t="s">
        <v>557</v>
      </c>
      <c r="T190" s="18" t="s">
        <v>204</v>
      </c>
      <c r="U190" s="37">
        <v>44683</v>
      </c>
      <c r="V190" s="37">
        <v>44683</v>
      </c>
      <c r="W190" s="18" t="s">
        <v>179</v>
      </c>
      <c r="X190" s="18" t="s">
        <v>69</v>
      </c>
      <c r="Y190" s="18" t="s">
        <v>70</v>
      </c>
      <c r="Z190" s="18" t="s">
        <v>77</v>
      </c>
      <c r="AA190" s="18" t="s">
        <v>78</v>
      </c>
      <c r="AB190" s="23" t="s">
        <v>180</v>
      </c>
      <c r="AC190" s="69" t="s">
        <v>72</v>
      </c>
      <c r="AD190" s="23" t="s">
        <v>73</v>
      </c>
      <c r="AE190" s="23" t="s">
        <v>177</v>
      </c>
      <c r="AF190" s="30"/>
    </row>
    <row r="191" spans="1:32" s="67" customFormat="1" ht="27.6">
      <c r="A191" s="23" t="s">
        <v>57</v>
      </c>
      <c r="B191" s="18">
        <v>134</v>
      </c>
      <c r="C191" s="19">
        <v>44655</v>
      </c>
      <c r="D191" s="20" t="s">
        <v>58</v>
      </c>
      <c r="E191" s="21" t="s">
        <v>569</v>
      </c>
      <c r="F191" s="22" t="s">
        <v>570</v>
      </c>
      <c r="G191" s="20" t="s">
        <v>61</v>
      </c>
      <c r="H191" s="18" t="s">
        <v>182</v>
      </c>
      <c r="I191" s="18">
        <v>4509978514</v>
      </c>
      <c r="J191" s="70">
        <v>109609637</v>
      </c>
      <c r="K191" s="52" t="s">
        <v>573</v>
      </c>
      <c r="L191" s="56" t="s">
        <v>574</v>
      </c>
      <c r="M191" s="26" t="s">
        <v>36</v>
      </c>
      <c r="N191" s="27">
        <v>57</v>
      </c>
      <c r="O191" s="27"/>
      <c r="P191" s="27">
        <v>57</v>
      </c>
      <c r="Q191" s="18">
        <f t="shared" si="7"/>
        <v>0</v>
      </c>
      <c r="R191" s="29" t="s">
        <v>556</v>
      </c>
      <c r="S191" s="25" t="s">
        <v>557</v>
      </c>
      <c r="T191" s="18" t="s">
        <v>174</v>
      </c>
      <c r="U191" s="50">
        <v>44672</v>
      </c>
      <c r="V191" s="50">
        <v>44674</v>
      </c>
      <c r="W191" s="18" t="s">
        <v>175</v>
      </c>
      <c r="X191" s="18" t="s">
        <v>116</v>
      </c>
      <c r="Y191" s="18" t="s">
        <v>70</v>
      </c>
      <c r="Z191" s="18">
        <v>50815918834</v>
      </c>
      <c r="AA191" s="18" t="s">
        <v>176</v>
      </c>
      <c r="AB191" s="18" t="s">
        <v>57</v>
      </c>
      <c r="AC191" s="18" t="s">
        <v>72</v>
      </c>
      <c r="AD191" s="23" t="s">
        <v>73</v>
      </c>
      <c r="AE191" s="23" t="s">
        <v>177</v>
      </c>
      <c r="AF191" s="30"/>
    </row>
    <row r="192" spans="1:32" s="67" customFormat="1" ht="24">
      <c r="A192" s="23"/>
      <c r="B192" s="18">
        <v>135</v>
      </c>
      <c r="C192" s="19">
        <v>44655</v>
      </c>
      <c r="D192" s="20" t="s">
        <v>58</v>
      </c>
      <c r="E192" s="21" t="s">
        <v>575</v>
      </c>
      <c r="F192" s="22" t="s">
        <v>576</v>
      </c>
      <c r="G192" s="20" t="s">
        <v>577</v>
      </c>
      <c r="H192" s="18" t="s">
        <v>182</v>
      </c>
      <c r="I192" s="18">
        <v>4509978514</v>
      </c>
      <c r="J192" s="24">
        <v>100941030</v>
      </c>
      <c r="K192" s="52" t="s">
        <v>578</v>
      </c>
      <c r="L192" s="56" t="s">
        <v>579</v>
      </c>
      <c r="M192" s="26" t="s">
        <v>36</v>
      </c>
      <c r="N192" s="27">
        <v>25</v>
      </c>
      <c r="O192" s="27"/>
      <c r="P192" s="27"/>
      <c r="Q192" s="18">
        <f t="shared" si="7"/>
        <v>25</v>
      </c>
      <c r="R192" s="29" t="s">
        <v>580</v>
      </c>
      <c r="S192" s="25" t="s">
        <v>581</v>
      </c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30"/>
    </row>
    <row r="193" spans="1:32" s="67" customFormat="1" ht="15.6">
      <c r="A193" s="23"/>
      <c r="B193" s="18">
        <v>136</v>
      </c>
      <c r="C193" s="19">
        <v>44655</v>
      </c>
      <c r="D193" s="20" t="s">
        <v>32</v>
      </c>
      <c r="E193" s="45" t="s">
        <v>485</v>
      </c>
      <c r="F193" s="46">
        <v>44650</v>
      </c>
      <c r="G193" s="31"/>
      <c r="H193" s="18" t="s">
        <v>34</v>
      </c>
      <c r="I193" s="18"/>
      <c r="J193" s="24" t="s">
        <v>582</v>
      </c>
      <c r="K193" s="52" t="s">
        <v>583</v>
      </c>
      <c r="L193" s="56" t="s">
        <v>584</v>
      </c>
      <c r="M193" s="26" t="s">
        <v>36</v>
      </c>
      <c r="N193" s="27">
        <v>34</v>
      </c>
      <c r="O193" s="27"/>
      <c r="P193" s="27"/>
      <c r="Q193" s="18">
        <f t="shared" si="7"/>
        <v>34</v>
      </c>
      <c r="R193" s="29" t="s">
        <v>580</v>
      </c>
      <c r="S193" s="25" t="s">
        <v>581</v>
      </c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30"/>
    </row>
    <row r="194" spans="1:32" ht="15.6">
      <c r="A194" s="17"/>
      <c r="B194" s="18">
        <v>137</v>
      </c>
      <c r="C194" s="19">
        <v>44655</v>
      </c>
      <c r="D194" s="20" t="s">
        <v>32</v>
      </c>
      <c r="E194" s="45" t="s">
        <v>485</v>
      </c>
      <c r="F194" s="46">
        <v>44650</v>
      </c>
      <c r="G194" s="31"/>
      <c r="H194" s="18" t="s">
        <v>34</v>
      </c>
      <c r="I194" s="18"/>
      <c r="J194" s="24">
        <v>106366432</v>
      </c>
      <c r="K194" s="25" t="s">
        <v>585</v>
      </c>
      <c r="L194" s="56" t="s">
        <v>586</v>
      </c>
      <c r="M194" s="26" t="s">
        <v>36</v>
      </c>
      <c r="N194" s="27">
        <v>48</v>
      </c>
      <c r="O194" s="27"/>
      <c r="P194" s="27"/>
      <c r="Q194" s="18">
        <f t="shared" si="7"/>
        <v>48</v>
      </c>
      <c r="R194" s="29" t="s">
        <v>587</v>
      </c>
      <c r="S194" s="25" t="s">
        <v>588</v>
      </c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</row>
    <row r="195" spans="1:32" ht="15.6">
      <c r="A195" s="17"/>
      <c r="B195" s="18">
        <v>138</v>
      </c>
      <c r="C195" s="19">
        <v>44655</v>
      </c>
      <c r="D195" s="20" t="s">
        <v>32</v>
      </c>
      <c r="E195" s="45" t="s">
        <v>485</v>
      </c>
      <c r="F195" s="46">
        <v>44650</v>
      </c>
      <c r="G195" s="31"/>
      <c r="H195" s="18" t="s">
        <v>34</v>
      </c>
      <c r="I195" s="18"/>
      <c r="J195" s="24">
        <v>106366442</v>
      </c>
      <c r="K195" s="25" t="s">
        <v>589</v>
      </c>
      <c r="L195" s="56" t="s">
        <v>590</v>
      </c>
      <c r="M195" s="26" t="s">
        <v>36</v>
      </c>
      <c r="N195" s="27">
        <v>54</v>
      </c>
      <c r="O195" s="27"/>
      <c r="P195" s="27"/>
      <c r="Q195" s="18">
        <f t="shared" si="7"/>
        <v>54</v>
      </c>
      <c r="R195" s="29" t="s">
        <v>587</v>
      </c>
      <c r="S195" s="25" t="s">
        <v>588</v>
      </c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</row>
    <row r="196" spans="1:32" s="67" customFormat="1" ht="15.6">
      <c r="A196" s="23"/>
      <c r="B196" s="18">
        <v>139</v>
      </c>
      <c r="C196" s="19">
        <v>44655</v>
      </c>
      <c r="D196" s="20" t="s">
        <v>32</v>
      </c>
      <c r="E196" s="45" t="s">
        <v>485</v>
      </c>
      <c r="F196" s="46">
        <v>44650</v>
      </c>
      <c r="G196" s="31"/>
      <c r="H196" s="18" t="s">
        <v>34</v>
      </c>
      <c r="I196" s="18"/>
      <c r="J196" s="24">
        <v>110312927</v>
      </c>
      <c r="K196" s="25">
        <v>110312927</v>
      </c>
      <c r="L196" s="56" t="s">
        <v>591</v>
      </c>
      <c r="M196" s="26" t="s">
        <v>36</v>
      </c>
      <c r="N196" s="27">
        <v>200</v>
      </c>
      <c r="O196" s="27"/>
      <c r="P196" s="27"/>
      <c r="Q196" s="18">
        <f t="shared" si="7"/>
        <v>200</v>
      </c>
      <c r="R196" s="29" t="s">
        <v>587</v>
      </c>
      <c r="S196" s="25" t="s">
        <v>588</v>
      </c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30"/>
    </row>
    <row r="197" spans="1:32" s="67" customFormat="1" ht="15.6">
      <c r="A197" s="23"/>
      <c r="B197" s="18">
        <v>140</v>
      </c>
      <c r="C197" s="19">
        <v>44655</v>
      </c>
      <c r="D197" s="20" t="s">
        <v>32</v>
      </c>
      <c r="E197" s="45" t="s">
        <v>485</v>
      </c>
      <c r="F197" s="46">
        <v>44650</v>
      </c>
      <c r="G197" s="31"/>
      <c r="H197" s="18" t="s">
        <v>34</v>
      </c>
      <c r="I197" s="18"/>
      <c r="J197" s="24">
        <v>101774439</v>
      </c>
      <c r="K197" s="25">
        <v>101774439</v>
      </c>
      <c r="L197" s="56" t="s">
        <v>592</v>
      </c>
      <c r="M197" s="26" t="s">
        <v>36</v>
      </c>
      <c r="N197" s="27">
        <v>200</v>
      </c>
      <c r="O197" s="27"/>
      <c r="P197" s="27"/>
      <c r="Q197" s="18">
        <f t="shared" si="7"/>
        <v>200</v>
      </c>
      <c r="R197" s="29" t="s">
        <v>587</v>
      </c>
      <c r="S197" s="25" t="s">
        <v>588</v>
      </c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30"/>
    </row>
    <row r="198" spans="1:32" ht="15.6">
      <c r="A198" s="17"/>
      <c r="B198" s="18">
        <v>141</v>
      </c>
      <c r="C198" s="19">
        <v>44655</v>
      </c>
      <c r="D198" s="20" t="s">
        <v>32</v>
      </c>
      <c r="E198" s="45" t="s">
        <v>485</v>
      </c>
      <c r="F198" s="46">
        <v>44650</v>
      </c>
      <c r="G198" s="31"/>
      <c r="H198" s="18" t="s">
        <v>34</v>
      </c>
      <c r="I198" s="18"/>
      <c r="J198" s="24">
        <v>110294852</v>
      </c>
      <c r="K198" s="25" t="s">
        <v>593</v>
      </c>
      <c r="L198" s="56" t="s">
        <v>594</v>
      </c>
      <c r="M198" s="26" t="s">
        <v>36</v>
      </c>
      <c r="N198" s="27">
        <v>100</v>
      </c>
      <c r="O198" s="27"/>
      <c r="P198" s="27"/>
      <c r="Q198" s="18">
        <f t="shared" si="7"/>
        <v>100</v>
      </c>
      <c r="R198" s="29" t="s">
        <v>595</v>
      </c>
      <c r="S198" s="25" t="s">
        <v>596</v>
      </c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</row>
    <row r="199" spans="1:32" s="71" customFormat="1" ht="24">
      <c r="A199" s="17"/>
      <c r="B199" s="18">
        <v>142</v>
      </c>
      <c r="C199" s="19">
        <v>44655</v>
      </c>
      <c r="D199" s="20" t="s">
        <v>528</v>
      </c>
      <c r="E199" s="21" t="s">
        <v>529</v>
      </c>
      <c r="F199" s="22" t="s">
        <v>530</v>
      </c>
      <c r="G199" s="20" t="s">
        <v>531</v>
      </c>
      <c r="H199" s="18" t="s">
        <v>532</v>
      </c>
      <c r="I199" s="18">
        <v>4510008126</v>
      </c>
      <c r="J199" s="24">
        <v>109612592</v>
      </c>
      <c r="K199" s="25" t="s">
        <v>597</v>
      </c>
      <c r="L199" s="56" t="s">
        <v>598</v>
      </c>
      <c r="M199" s="26" t="s">
        <v>36</v>
      </c>
      <c r="N199" s="27">
        <v>57</v>
      </c>
      <c r="O199" s="27"/>
      <c r="P199" s="27">
        <v>7</v>
      </c>
      <c r="Q199" s="18">
        <f t="shared" ref="Q199:Q214" si="8">+N199-P199</f>
        <v>50</v>
      </c>
      <c r="R199" s="29" t="s">
        <v>595</v>
      </c>
      <c r="S199" s="25" t="s">
        <v>596</v>
      </c>
      <c r="T199" s="18" t="s">
        <v>599</v>
      </c>
      <c r="U199" s="50">
        <v>44686</v>
      </c>
      <c r="V199" s="37">
        <v>44688</v>
      </c>
      <c r="W199" s="18" t="s">
        <v>600</v>
      </c>
      <c r="X199" s="18" t="s">
        <v>601</v>
      </c>
      <c r="Y199" s="18" t="s">
        <v>602</v>
      </c>
      <c r="Z199" s="18">
        <v>40761719364</v>
      </c>
      <c r="AA199" s="18" t="s">
        <v>603</v>
      </c>
      <c r="AB199" s="18" t="s">
        <v>604</v>
      </c>
      <c r="AC199" s="18" t="s">
        <v>156</v>
      </c>
      <c r="AD199" s="18"/>
      <c r="AE199" s="18" t="s">
        <v>605</v>
      </c>
    </row>
    <row r="200" spans="1:32" s="71" customFormat="1" ht="24">
      <c r="A200" s="17"/>
      <c r="B200" s="18">
        <v>142</v>
      </c>
      <c r="C200" s="19"/>
      <c r="D200" s="20" t="s">
        <v>528</v>
      </c>
      <c r="E200" s="21"/>
      <c r="F200" s="22"/>
      <c r="G200" s="20"/>
      <c r="H200" s="18"/>
      <c r="I200" s="18"/>
      <c r="J200" s="24">
        <v>109612592</v>
      </c>
      <c r="K200" s="25" t="s">
        <v>597</v>
      </c>
      <c r="L200" s="56" t="s">
        <v>598</v>
      </c>
      <c r="M200" s="26" t="s">
        <v>36</v>
      </c>
      <c r="N200" s="27"/>
      <c r="O200" s="27"/>
      <c r="P200" s="27">
        <v>50</v>
      </c>
      <c r="Q200" s="18">
        <f>Q199-P200</f>
        <v>0</v>
      </c>
      <c r="R200" s="29" t="s">
        <v>595</v>
      </c>
      <c r="S200" s="25" t="s">
        <v>596</v>
      </c>
      <c r="T200" s="18" t="s">
        <v>606</v>
      </c>
      <c r="U200" s="50">
        <v>44727</v>
      </c>
      <c r="V200" s="50">
        <v>44727</v>
      </c>
      <c r="W200" s="18" t="s">
        <v>175</v>
      </c>
      <c r="X200" s="18" t="s">
        <v>116</v>
      </c>
      <c r="Y200" s="18" t="s">
        <v>70</v>
      </c>
      <c r="Z200" s="18">
        <v>215979575</v>
      </c>
      <c r="AA200" s="18" t="s">
        <v>85</v>
      </c>
      <c r="AB200" s="18" t="s">
        <v>57</v>
      </c>
      <c r="AC200" s="18" t="s">
        <v>72</v>
      </c>
      <c r="AD200" s="23" t="s">
        <v>73</v>
      </c>
      <c r="AE200" s="23" t="s">
        <v>177</v>
      </c>
    </row>
    <row r="201" spans="1:32" ht="15.6">
      <c r="A201" s="17"/>
      <c r="B201" s="18">
        <v>143</v>
      </c>
      <c r="C201" s="19">
        <v>44655</v>
      </c>
      <c r="D201" s="20" t="s">
        <v>32</v>
      </c>
      <c r="E201" s="45" t="s">
        <v>485</v>
      </c>
      <c r="F201" s="46">
        <v>44650</v>
      </c>
      <c r="G201" s="31"/>
      <c r="H201" s="18" t="s">
        <v>34</v>
      </c>
      <c r="I201" s="18"/>
      <c r="J201" s="24">
        <v>110317035</v>
      </c>
      <c r="K201" s="25" t="s">
        <v>607</v>
      </c>
      <c r="L201" s="56" t="s">
        <v>608</v>
      </c>
      <c r="M201" s="26" t="s">
        <v>36</v>
      </c>
      <c r="N201" s="27">
        <v>1049</v>
      </c>
      <c r="O201" s="27"/>
      <c r="P201" s="27"/>
      <c r="Q201" s="18">
        <f t="shared" si="8"/>
        <v>1049</v>
      </c>
      <c r="R201" s="29" t="s">
        <v>595</v>
      </c>
      <c r="S201" s="25" t="s">
        <v>596</v>
      </c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</row>
    <row r="202" spans="1:32" s="67" customFormat="1" ht="15.6">
      <c r="A202" s="23"/>
      <c r="B202" s="18">
        <v>144</v>
      </c>
      <c r="C202" s="19">
        <v>44655</v>
      </c>
      <c r="D202" s="20" t="s">
        <v>32</v>
      </c>
      <c r="E202" s="45" t="s">
        <v>485</v>
      </c>
      <c r="F202" s="46">
        <v>44650</v>
      </c>
      <c r="G202" s="31"/>
      <c r="H202" s="18" t="s">
        <v>34</v>
      </c>
      <c r="I202" s="18"/>
      <c r="J202" s="24"/>
      <c r="K202" s="25">
        <v>280</v>
      </c>
      <c r="L202" s="56" t="s">
        <v>609</v>
      </c>
      <c r="M202" s="26" t="s">
        <v>36</v>
      </c>
      <c r="N202" s="27">
        <v>130</v>
      </c>
      <c r="O202" s="27"/>
      <c r="P202" s="27"/>
      <c r="Q202" s="18">
        <f t="shared" si="8"/>
        <v>130</v>
      </c>
      <c r="R202" s="29" t="s">
        <v>595</v>
      </c>
      <c r="S202" s="25" t="s">
        <v>596</v>
      </c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30"/>
    </row>
    <row r="203" spans="1:32" ht="15.6">
      <c r="A203" s="17"/>
      <c r="B203" s="18">
        <v>145</v>
      </c>
      <c r="C203" s="19">
        <v>44655</v>
      </c>
      <c r="D203" s="20" t="s">
        <v>32</v>
      </c>
      <c r="E203" s="45" t="s">
        <v>485</v>
      </c>
      <c r="F203" s="46">
        <v>44650</v>
      </c>
      <c r="G203" s="31"/>
      <c r="H203" s="18" t="s">
        <v>34</v>
      </c>
      <c r="I203" s="18"/>
      <c r="J203" s="24">
        <v>110294847</v>
      </c>
      <c r="K203" s="25" t="s">
        <v>610</v>
      </c>
      <c r="L203" s="56" t="s">
        <v>611</v>
      </c>
      <c r="M203" s="26" t="s">
        <v>36</v>
      </c>
      <c r="N203" s="27">
        <v>100</v>
      </c>
      <c r="O203" s="27"/>
      <c r="P203" s="27"/>
      <c r="Q203" s="18">
        <f t="shared" si="8"/>
        <v>100</v>
      </c>
      <c r="R203" s="29" t="s">
        <v>595</v>
      </c>
      <c r="S203" s="25" t="s">
        <v>596</v>
      </c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</row>
    <row r="204" spans="1:32" ht="24">
      <c r="A204" s="17"/>
      <c r="B204" s="18">
        <v>146</v>
      </c>
      <c r="C204" s="19">
        <v>44655</v>
      </c>
      <c r="D204" s="20" t="s">
        <v>528</v>
      </c>
      <c r="E204" s="21" t="s">
        <v>612</v>
      </c>
      <c r="F204" s="22" t="s">
        <v>613</v>
      </c>
      <c r="G204" s="20" t="s">
        <v>614</v>
      </c>
      <c r="H204" s="18" t="s">
        <v>532</v>
      </c>
      <c r="I204" s="18">
        <v>4509886458</v>
      </c>
      <c r="J204" s="24">
        <v>110492017</v>
      </c>
      <c r="K204" s="25" t="s">
        <v>615</v>
      </c>
      <c r="L204" s="56" t="s">
        <v>616</v>
      </c>
      <c r="M204" s="26" t="s">
        <v>36</v>
      </c>
      <c r="N204" s="27">
        <v>100</v>
      </c>
      <c r="O204" s="27"/>
      <c r="P204" s="27"/>
      <c r="Q204" s="18">
        <f t="shared" si="8"/>
        <v>100</v>
      </c>
      <c r="R204" s="29" t="s">
        <v>595</v>
      </c>
      <c r="S204" s="25" t="s">
        <v>596</v>
      </c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</row>
    <row r="205" spans="1:32" s="67" customFormat="1" ht="15.6">
      <c r="A205" s="23"/>
      <c r="B205" s="18">
        <v>147</v>
      </c>
      <c r="C205" s="19">
        <v>44655</v>
      </c>
      <c r="D205" s="20" t="s">
        <v>32</v>
      </c>
      <c r="E205" s="45" t="s">
        <v>485</v>
      </c>
      <c r="F205" s="46">
        <v>44650</v>
      </c>
      <c r="G205" s="31"/>
      <c r="H205" s="18" t="s">
        <v>34</v>
      </c>
      <c r="I205" s="18"/>
      <c r="J205" s="24">
        <v>109612594</v>
      </c>
      <c r="K205" s="25" t="s">
        <v>617</v>
      </c>
      <c r="L205" s="56" t="s">
        <v>618</v>
      </c>
      <c r="M205" s="26" t="s">
        <v>36</v>
      </c>
      <c r="N205" s="27">
        <v>200</v>
      </c>
      <c r="O205" s="27"/>
      <c r="P205" s="27">
        <v>200</v>
      </c>
      <c r="Q205" s="18">
        <f t="shared" si="8"/>
        <v>0</v>
      </c>
      <c r="R205" s="29" t="s">
        <v>595</v>
      </c>
      <c r="S205" s="25" t="s">
        <v>596</v>
      </c>
      <c r="T205" s="18" t="s">
        <v>174</v>
      </c>
      <c r="U205" s="50">
        <v>44672</v>
      </c>
      <c r="V205" s="50">
        <v>44674</v>
      </c>
      <c r="W205" s="18" t="s">
        <v>175</v>
      </c>
      <c r="X205" s="18" t="s">
        <v>116</v>
      </c>
      <c r="Y205" s="18" t="s">
        <v>70</v>
      </c>
      <c r="Z205" s="18">
        <v>50815918834</v>
      </c>
      <c r="AA205" s="18" t="s">
        <v>176</v>
      </c>
      <c r="AB205" s="18" t="s">
        <v>57</v>
      </c>
      <c r="AC205" s="18" t="s">
        <v>72</v>
      </c>
      <c r="AD205" s="23" t="s">
        <v>73</v>
      </c>
      <c r="AE205" s="23" t="s">
        <v>177</v>
      </c>
      <c r="AF205" s="30"/>
    </row>
    <row r="206" spans="1:32" ht="24">
      <c r="A206" s="17"/>
      <c r="B206" s="18">
        <v>148</v>
      </c>
      <c r="C206" s="19">
        <v>44655</v>
      </c>
      <c r="D206" s="20" t="s">
        <v>528</v>
      </c>
      <c r="E206" s="21" t="s">
        <v>619</v>
      </c>
      <c r="F206" s="22" t="s">
        <v>620</v>
      </c>
      <c r="G206" s="20" t="s">
        <v>621</v>
      </c>
      <c r="H206" s="18" t="s">
        <v>532</v>
      </c>
      <c r="I206" s="18">
        <v>4510008126</v>
      </c>
      <c r="J206" s="24">
        <v>109710328</v>
      </c>
      <c r="K206" s="25" t="s">
        <v>622</v>
      </c>
      <c r="L206" s="56" t="s">
        <v>623</v>
      </c>
      <c r="M206" s="26" t="s">
        <v>36</v>
      </c>
      <c r="N206" s="27">
        <v>240</v>
      </c>
      <c r="O206" s="27"/>
      <c r="P206" s="27"/>
      <c r="Q206" s="18">
        <f t="shared" si="8"/>
        <v>240</v>
      </c>
      <c r="R206" s="29" t="s">
        <v>595</v>
      </c>
      <c r="S206" s="25" t="s">
        <v>596</v>
      </c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</row>
    <row r="207" spans="1:32" ht="15.6">
      <c r="A207" s="17"/>
      <c r="B207" s="18">
        <v>149</v>
      </c>
      <c r="C207" s="19">
        <v>44655</v>
      </c>
      <c r="D207" s="20" t="s">
        <v>32</v>
      </c>
      <c r="E207" s="45" t="s">
        <v>485</v>
      </c>
      <c r="F207" s="46">
        <v>44650</v>
      </c>
      <c r="G207" s="31"/>
      <c r="H207" s="18" t="s">
        <v>34</v>
      </c>
      <c r="I207" s="18"/>
      <c r="J207" s="24">
        <v>109612594</v>
      </c>
      <c r="K207" s="25" t="s">
        <v>624</v>
      </c>
      <c r="L207" s="56" t="s">
        <v>625</v>
      </c>
      <c r="M207" s="26" t="s">
        <v>36</v>
      </c>
      <c r="N207" s="27">
        <v>118</v>
      </c>
      <c r="O207" s="27"/>
      <c r="P207" s="27"/>
      <c r="Q207" s="18">
        <f t="shared" si="8"/>
        <v>118</v>
      </c>
      <c r="R207" s="29" t="s">
        <v>595</v>
      </c>
      <c r="S207" s="25" t="s">
        <v>596</v>
      </c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</row>
    <row r="208" spans="1:32" ht="27.6">
      <c r="A208" s="17"/>
      <c r="B208" s="18">
        <v>150</v>
      </c>
      <c r="C208" s="19">
        <v>44655</v>
      </c>
      <c r="D208" s="20" t="s">
        <v>32</v>
      </c>
      <c r="E208" s="45" t="s">
        <v>485</v>
      </c>
      <c r="F208" s="46">
        <v>44650</v>
      </c>
      <c r="G208" s="31"/>
      <c r="H208" s="18" t="s">
        <v>34</v>
      </c>
      <c r="I208" s="18"/>
      <c r="J208" s="24">
        <v>110294844</v>
      </c>
      <c r="K208" s="25" t="s">
        <v>626</v>
      </c>
      <c r="L208" s="56" t="s">
        <v>627</v>
      </c>
      <c r="M208" s="26" t="s">
        <v>36</v>
      </c>
      <c r="N208" s="27">
        <v>130</v>
      </c>
      <c r="O208" s="27"/>
      <c r="P208" s="27"/>
      <c r="Q208" s="18">
        <f t="shared" si="8"/>
        <v>130</v>
      </c>
      <c r="R208" s="29" t="s">
        <v>595</v>
      </c>
      <c r="S208" s="25" t="s">
        <v>596</v>
      </c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</row>
    <row r="209" spans="1:32" ht="24">
      <c r="A209" s="17"/>
      <c r="B209" s="18">
        <v>151</v>
      </c>
      <c r="C209" s="19">
        <v>44655</v>
      </c>
      <c r="D209" s="20" t="s">
        <v>528</v>
      </c>
      <c r="E209" s="21" t="s">
        <v>612</v>
      </c>
      <c r="F209" s="22" t="s">
        <v>613</v>
      </c>
      <c r="G209" s="20" t="s">
        <v>614</v>
      </c>
      <c r="H209" s="18" t="s">
        <v>532</v>
      </c>
      <c r="I209" s="18">
        <v>4509886458</v>
      </c>
      <c r="J209" s="24">
        <v>109710327</v>
      </c>
      <c r="K209" s="25" t="s">
        <v>628</v>
      </c>
      <c r="L209" s="56" t="s">
        <v>629</v>
      </c>
      <c r="M209" s="26" t="s">
        <v>36</v>
      </c>
      <c r="N209" s="27">
        <v>50</v>
      </c>
      <c r="O209" s="27"/>
      <c r="P209" s="36"/>
      <c r="Q209" s="18">
        <f t="shared" si="8"/>
        <v>50</v>
      </c>
      <c r="R209" s="29" t="s">
        <v>595</v>
      </c>
      <c r="S209" s="25" t="s">
        <v>596</v>
      </c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</row>
    <row r="210" spans="1:32" ht="15.6">
      <c r="A210" s="17"/>
      <c r="B210" s="18">
        <v>152</v>
      </c>
      <c r="C210" s="19">
        <v>44655</v>
      </c>
      <c r="D210" s="20" t="s">
        <v>32</v>
      </c>
      <c r="E210" s="45" t="s">
        <v>485</v>
      </c>
      <c r="F210" s="46">
        <v>44650</v>
      </c>
      <c r="G210" s="31"/>
      <c r="H210" s="18" t="s">
        <v>34</v>
      </c>
      <c r="I210" s="18"/>
      <c r="J210" s="24">
        <v>110294852</v>
      </c>
      <c r="K210" s="25" t="s">
        <v>630</v>
      </c>
      <c r="L210" s="56" t="s">
        <v>631</v>
      </c>
      <c r="M210" s="26" t="s">
        <v>36</v>
      </c>
      <c r="N210" s="27">
        <v>100</v>
      </c>
      <c r="O210" s="27"/>
      <c r="P210" s="36"/>
      <c r="Q210" s="18">
        <f t="shared" si="8"/>
        <v>100</v>
      </c>
      <c r="R210" s="29" t="s">
        <v>595</v>
      </c>
      <c r="S210" s="25" t="s">
        <v>596</v>
      </c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</row>
    <row r="211" spans="1:32" s="67" customFormat="1" ht="24">
      <c r="A211" s="23"/>
      <c r="B211" s="18">
        <v>153</v>
      </c>
      <c r="C211" s="19">
        <v>44655</v>
      </c>
      <c r="D211" s="20" t="s">
        <v>528</v>
      </c>
      <c r="E211" s="21" t="s">
        <v>529</v>
      </c>
      <c r="F211" s="22" t="s">
        <v>530</v>
      </c>
      <c r="G211" s="20" t="s">
        <v>531</v>
      </c>
      <c r="H211" s="18" t="s">
        <v>532</v>
      </c>
      <c r="I211" s="18">
        <v>4510008126</v>
      </c>
      <c r="J211" s="24">
        <v>109612592</v>
      </c>
      <c r="K211" s="25" t="s">
        <v>632</v>
      </c>
      <c r="L211" s="56" t="s">
        <v>633</v>
      </c>
      <c r="M211" s="26" t="s">
        <v>36</v>
      </c>
      <c r="N211" s="27">
        <v>50</v>
      </c>
      <c r="O211" s="27"/>
      <c r="P211" s="27"/>
      <c r="Q211" s="18">
        <f t="shared" si="8"/>
        <v>50</v>
      </c>
      <c r="R211" s="29" t="s">
        <v>595</v>
      </c>
      <c r="S211" s="25" t="s">
        <v>596</v>
      </c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30"/>
    </row>
    <row r="212" spans="1:32" ht="15.6">
      <c r="A212" s="17"/>
      <c r="B212" s="18">
        <v>154</v>
      </c>
      <c r="C212" s="19">
        <v>44655</v>
      </c>
      <c r="D212" s="20" t="s">
        <v>32</v>
      </c>
      <c r="E212" s="45" t="s">
        <v>485</v>
      </c>
      <c r="F212" s="46">
        <v>44650</v>
      </c>
      <c r="G212" s="31"/>
      <c r="H212" s="18" t="s">
        <v>34</v>
      </c>
      <c r="I212" s="18"/>
      <c r="J212" s="24">
        <v>109492221</v>
      </c>
      <c r="K212" s="25">
        <v>21038122405</v>
      </c>
      <c r="L212" s="56" t="s">
        <v>634</v>
      </c>
      <c r="M212" s="26" t="s">
        <v>36</v>
      </c>
      <c r="N212" s="27">
        <v>41</v>
      </c>
      <c r="O212" s="27"/>
      <c r="P212" s="27"/>
      <c r="Q212" s="18">
        <f t="shared" si="8"/>
        <v>41</v>
      </c>
      <c r="R212" s="29" t="s">
        <v>635</v>
      </c>
      <c r="S212" s="25" t="s">
        <v>636</v>
      </c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</row>
    <row r="213" spans="1:32" s="74" customFormat="1" ht="28.8">
      <c r="A213" s="72"/>
      <c r="B213" s="18">
        <v>155</v>
      </c>
      <c r="C213" s="19">
        <v>44655</v>
      </c>
      <c r="D213" s="20" t="s">
        <v>637</v>
      </c>
      <c r="E213" s="21" t="s">
        <v>529</v>
      </c>
      <c r="F213" s="22" t="s">
        <v>530</v>
      </c>
      <c r="G213" s="20" t="s">
        <v>531</v>
      </c>
      <c r="H213" s="18" t="s">
        <v>532</v>
      </c>
      <c r="I213" s="18">
        <v>4510008126</v>
      </c>
      <c r="J213" s="24">
        <v>110492019</v>
      </c>
      <c r="K213" s="25" t="s">
        <v>638</v>
      </c>
      <c r="L213" s="56" t="s">
        <v>639</v>
      </c>
      <c r="M213" s="26" t="s">
        <v>36</v>
      </c>
      <c r="N213" s="27">
        <v>100</v>
      </c>
      <c r="O213" s="27"/>
      <c r="P213" s="27"/>
      <c r="Q213" s="18">
        <f t="shared" si="8"/>
        <v>100</v>
      </c>
      <c r="R213" s="29" t="s">
        <v>635</v>
      </c>
      <c r="S213" s="25" t="s">
        <v>636</v>
      </c>
      <c r="T213" s="73"/>
      <c r="U213" s="73"/>
      <c r="V213" s="73"/>
      <c r="W213" s="73"/>
      <c r="X213" s="73"/>
      <c r="Y213" s="18"/>
      <c r="Z213" s="18"/>
      <c r="AA213" s="73"/>
      <c r="AB213" s="73"/>
      <c r="AC213" s="18"/>
      <c r="AD213" s="73"/>
      <c r="AE213" s="73"/>
      <c r="AF213" s="30"/>
    </row>
    <row r="214" spans="1:32" ht="15.6">
      <c r="A214" s="17"/>
      <c r="B214" s="18">
        <v>156</v>
      </c>
      <c r="C214" s="19">
        <v>44655</v>
      </c>
      <c r="D214" s="20" t="s">
        <v>32</v>
      </c>
      <c r="E214" s="45" t="s">
        <v>485</v>
      </c>
      <c r="F214" s="46">
        <v>44650</v>
      </c>
      <c r="G214" s="31"/>
      <c r="H214" s="18" t="s">
        <v>34</v>
      </c>
      <c r="I214" s="18"/>
      <c r="J214" s="24">
        <v>101540470</v>
      </c>
      <c r="K214" s="25" t="s">
        <v>640</v>
      </c>
      <c r="L214" s="56" t="s">
        <v>641</v>
      </c>
      <c r="M214" s="26" t="s">
        <v>36</v>
      </c>
      <c r="N214" s="27">
        <v>5</v>
      </c>
      <c r="O214" s="27"/>
      <c r="P214" s="27"/>
      <c r="Q214" s="18">
        <f t="shared" si="8"/>
        <v>5</v>
      </c>
      <c r="R214" s="29" t="s">
        <v>635</v>
      </c>
      <c r="S214" s="25" t="s">
        <v>636</v>
      </c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</row>
    <row r="215" spans="1:32" s="67" customFormat="1" ht="28.8">
      <c r="A215" s="23"/>
      <c r="B215" s="18">
        <v>157</v>
      </c>
      <c r="C215" s="19">
        <v>44655</v>
      </c>
      <c r="D215" s="20" t="s">
        <v>32</v>
      </c>
      <c r="E215" s="45" t="s">
        <v>485</v>
      </c>
      <c r="F215" s="46">
        <v>44650</v>
      </c>
      <c r="G215" s="31"/>
      <c r="H215" s="18" t="s">
        <v>34</v>
      </c>
      <c r="I215" s="18"/>
      <c r="J215" s="24">
        <v>109552692</v>
      </c>
      <c r="K215" s="25" t="s">
        <v>642</v>
      </c>
      <c r="L215" s="56" t="s">
        <v>643</v>
      </c>
      <c r="M215" s="26" t="s">
        <v>36</v>
      </c>
      <c r="N215" s="27">
        <v>4962</v>
      </c>
      <c r="O215" s="28">
        <v>4962</v>
      </c>
      <c r="P215" s="27"/>
      <c r="Q215" s="18">
        <f>+O215-P215</f>
        <v>4962</v>
      </c>
      <c r="R215" s="29" t="s">
        <v>635</v>
      </c>
      <c r="S215" s="25" t="s">
        <v>636</v>
      </c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30"/>
    </row>
    <row r="216" spans="1:32" s="67" customFormat="1" ht="28.8">
      <c r="A216" s="23"/>
      <c r="B216" s="18">
        <v>158</v>
      </c>
      <c r="C216" s="19">
        <v>44655</v>
      </c>
      <c r="D216" s="20" t="s">
        <v>32</v>
      </c>
      <c r="E216" s="45" t="s">
        <v>485</v>
      </c>
      <c r="F216" s="46">
        <v>44650</v>
      </c>
      <c r="G216" s="31"/>
      <c r="H216" s="18" t="s">
        <v>34</v>
      </c>
      <c r="I216" s="18"/>
      <c r="J216" s="24">
        <v>109552691</v>
      </c>
      <c r="K216" s="25" t="s">
        <v>644</v>
      </c>
      <c r="L216" s="56" t="s">
        <v>645</v>
      </c>
      <c r="M216" s="26" t="s">
        <v>36</v>
      </c>
      <c r="N216" s="27">
        <v>2462</v>
      </c>
      <c r="O216" s="28">
        <v>2462</v>
      </c>
      <c r="P216" s="27"/>
      <c r="Q216" s="18">
        <f>+O216-P216</f>
        <v>2462</v>
      </c>
      <c r="R216" s="29" t="s">
        <v>635</v>
      </c>
      <c r="S216" s="25" t="s">
        <v>636</v>
      </c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30"/>
    </row>
    <row r="217" spans="1:32" ht="36">
      <c r="A217" s="17" t="s">
        <v>57</v>
      </c>
      <c r="B217" s="18">
        <v>159</v>
      </c>
      <c r="C217" s="19">
        <v>44655</v>
      </c>
      <c r="D217" s="20" t="s">
        <v>515</v>
      </c>
      <c r="E217" s="21" t="s">
        <v>646</v>
      </c>
      <c r="F217" s="22" t="s">
        <v>647</v>
      </c>
      <c r="G217" s="20" t="s">
        <v>648</v>
      </c>
      <c r="H217" s="18" t="s">
        <v>519</v>
      </c>
      <c r="I217" s="18">
        <v>4511062832</v>
      </c>
      <c r="J217" s="24">
        <v>111400054</v>
      </c>
      <c r="K217" s="25" t="s">
        <v>649</v>
      </c>
      <c r="L217" s="56" t="s">
        <v>650</v>
      </c>
      <c r="M217" s="26" t="s">
        <v>36</v>
      </c>
      <c r="N217" s="27">
        <v>6</v>
      </c>
      <c r="O217" s="28"/>
      <c r="P217" s="27">
        <v>6</v>
      </c>
      <c r="Q217" s="18">
        <f t="shared" ref="Q217:Q255" si="9">+N217-P217</f>
        <v>0</v>
      </c>
      <c r="R217" s="29" t="s">
        <v>635</v>
      </c>
      <c r="S217" s="25" t="s">
        <v>636</v>
      </c>
      <c r="T217" s="18" t="s">
        <v>80</v>
      </c>
      <c r="U217" s="37">
        <v>44712</v>
      </c>
      <c r="V217" s="37">
        <v>44712</v>
      </c>
      <c r="W217" s="18" t="s">
        <v>81</v>
      </c>
      <c r="X217" s="18" t="s">
        <v>82</v>
      </c>
      <c r="Y217" s="18" t="s">
        <v>70</v>
      </c>
      <c r="Z217" s="18">
        <v>215973860</v>
      </c>
      <c r="AA217" s="18" t="s">
        <v>71</v>
      </c>
      <c r="AB217" s="18" t="s">
        <v>57</v>
      </c>
      <c r="AC217" s="39" t="s">
        <v>83</v>
      </c>
      <c r="AD217" s="18" t="s">
        <v>73</v>
      </c>
      <c r="AE217" s="18"/>
    </row>
    <row r="218" spans="1:32" ht="36">
      <c r="A218" s="17" t="s">
        <v>57</v>
      </c>
      <c r="B218" s="18">
        <v>160</v>
      </c>
      <c r="C218" s="19">
        <v>44655</v>
      </c>
      <c r="D218" s="20" t="s">
        <v>515</v>
      </c>
      <c r="E218" s="21" t="s">
        <v>651</v>
      </c>
      <c r="F218" s="22" t="s">
        <v>652</v>
      </c>
      <c r="G218" s="31">
        <v>51406810195</v>
      </c>
      <c r="H218" s="18" t="s">
        <v>519</v>
      </c>
      <c r="I218" s="18">
        <v>4511062832</v>
      </c>
      <c r="J218" s="24">
        <v>111400055</v>
      </c>
      <c r="K218" s="25" t="s">
        <v>653</v>
      </c>
      <c r="L218" s="56" t="s">
        <v>654</v>
      </c>
      <c r="M218" s="26" t="s">
        <v>36</v>
      </c>
      <c r="N218" s="27">
        <v>6</v>
      </c>
      <c r="O218" s="28"/>
      <c r="P218" s="27">
        <v>6</v>
      </c>
      <c r="Q218" s="18">
        <f t="shared" si="9"/>
        <v>0</v>
      </c>
      <c r="R218" s="29" t="s">
        <v>635</v>
      </c>
      <c r="S218" s="25" t="s">
        <v>636</v>
      </c>
      <c r="T218" s="18" t="s">
        <v>80</v>
      </c>
      <c r="U218" s="37">
        <v>44712</v>
      </c>
      <c r="V218" s="37">
        <v>44712</v>
      </c>
      <c r="W218" s="18" t="s">
        <v>81</v>
      </c>
      <c r="X218" s="18" t="s">
        <v>82</v>
      </c>
      <c r="Y218" s="18" t="s">
        <v>70</v>
      </c>
      <c r="Z218" s="18">
        <v>215973860</v>
      </c>
      <c r="AA218" s="18" t="s">
        <v>71</v>
      </c>
      <c r="AB218" s="18" t="s">
        <v>57</v>
      </c>
      <c r="AC218" s="39" t="s">
        <v>83</v>
      </c>
      <c r="AD218" s="18" t="s">
        <v>73</v>
      </c>
      <c r="AE218" s="18"/>
    </row>
    <row r="219" spans="1:32" ht="15.6">
      <c r="A219" s="17" t="s">
        <v>57</v>
      </c>
      <c r="B219" s="18">
        <v>161</v>
      </c>
      <c r="C219" s="19">
        <v>44655</v>
      </c>
      <c r="D219" s="20" t="s">
        <v>32</v>
      </c>
      <c r="E219" s="45" t="s">
        <v>485</v>
      </c>
      <c r="F219" s="46">
        <v>44650</v>
      </c>
      <c r="G219" s="31"/>
      <c r="H219" s="18" t="s">
        <v>34</v>
      </c>
      <c r="I219" s="18"/>
      <c r="J219" s="24">
        <v>101576439</v>
      </c>
      <c r="K219" s="25" t="s">
        <v>655</v>
      </c>
      <c r="L219" s="56" t="s">
        <v>656</v>
      </c>
      <c r="M219" s="26" t="s">
        <v>36</v>
      </c>
      <c r="N219" s="27">
        <v>46</v>
      </c>
      <c r="O219" s="27"/>
      <c r="P219" s="27">
        <v>10</v>
      </c>
      <c r="Q219" s="18">
        <f t="shared" si="9"/>
        <v>36</v>
      </c>
      <c r="R219" s="29" t="s">
        <v>635</v>
      </c>
      <c r="S219" s="25" t="s">
        <v>636</v>
      </c>
      <c r="T219" s="18" t="s">
        <v>67</v>
      </c>
      <c r="U219" s="37">
        <v>44707</v>
      </c>
      <c r="V219" s="37">
        <v>44707</v>
      </c>
      <c r="W219" s="18" t="s">
        <v>68</v>
      </c>
      <c r="X219" s="18" t="s">
        <v>69</v>
      </c>
      <c r="Y219" s="18" t="s">
        <v>70</v>
      </c>
      <c r="Z219" s="18">
        <v>218110400</v>
      </c>
      <c r="AA219" s="18" t="s">
        <v>71</v>
      </c>
      <c r="AB219" s="18" t="s">
        <v>57</v>
      </c>
      <c r="AC219" s="39" t="s">
        <v>72</v>
      </c>
      <c r="AD219" s="18" t="s">
        <v>73</v>
      </c>
      <c r="AE219" s="18"/>
    </row>
    <row r="220" spans="1:32" ht="15.6">
      <c r="A220" s="17" t="s">
        <v>57</v>
      </c>
      <c r="B220" s="18">
        <v>161</v>
      </c>
      <c r="C220" s="19"/>
      <c r="D220" s="20" t="s">
        <v>32</v>
      </c>
      <c r="E220" s="45"/>
      <c r="F220" s="46"/>
      <c r="G220" s="31"/>
      <c r="H220" s="18"/>
      <c r="I220" s="18"/>
      <c r="J220" s="24">
        <v>101576439</v>
      </c>
      <c r="K220" s="25" t="s">
        <v>655</v>
      </c>
      <c r="L220" s="56" t="s">
        <v>656</v>
      </c>
      <c r="M220" s="26" t="s">
        <v>36</v>
      </c>
      <c r="N220" s="27"/>
      <c r="O220" s="27"/>
      <c r="P220" s="27">
        <v>4</v>
      </c>
      <c r="Q220" s="18">
        <f>+Q219-P220</f>
        <v>32</v>
      </c>
      <c r="R220" s="29" t="s">
        <v>635</v>
      </c>
      <c r="S220" s="25" t="s">
        <v>636</v>
      </c>
      <c r="T220" s="18" t="s">
        <v>80</v>
      </c>
      <c r="U220" s="37">
        <v>44712</v>
      </c>
      <c r="V220" s="37">
        <v>44712</v>
      </c>
      <c r="W220" s="18" t="s">
        <v>81</v>
      </c>
      <c r="X220" s="18" t="s">
        <v>82</v>
      </c>
      <c r="Y220" s="18" t="s">
        <v>70</v>
      </c>
      <c r="Z220" s="18">
        <v>215973860</v>
      </c>
      <c r="AA220" s="18" t="s">
        <v>71</v>
      </c>
      <c r="AB220" s="18" t="s">
        <v>57</v>
      </c>
      <c r="AC220" s="39" t="s">
        <v>83</v>
      </c>
      <c r="AD220" s="18" t="s">
        <v>73</v>
      </c>
      <c r="AE220" s="18"/>
    </row>
    <row r="221" spans="1:32" ht="15.6">
      <c r="A221" s="17" t="s">
        <v>57</v>
      </c>
      <c r="B221" s="18">
        <v>161</v>
      </c>
      <c r="C221" s="19"/>
      <c r="D221" s="20" t="s">
        <v>32</v>
      </c>
      <c r="E221" s="45"/>
      <c r="F221" s="46"/>
      <c r="G221" s="31"/>
      <c r="H221" s="18"/>
      <c r="I221" s="18"/>
      <c r="J221" s="24">
        <v>101576439</v>
      </c>
      <c r="K221" s="25" t="s">
        <v>655</v>
      </c>
      <c r="L221" s="56" t="s">
        <v>656</v>
      </c>
      <c r="M221" s="26" t="s">
        <v>36</v>
      </c>
      <c r="N221" s="27"/>
      <c r="O221" s="27"/>
      <c r="P221" s="27">
        <v>6</v>
      </c>
      <c r="Q221" s="18">
        <f>+Q220-P221</f>
        <v>26</v>
      </c>
      <c r="R221" s="29" t="s">
        <v>635</v>
      </c>
      <c r="S221" s="25" t="s">
        <v>636</v>
      </c>
      <c r="T221" s="18" t="s">
        <v>84</v>
      </c>
      <c r="U221" s="37">
        <v>44714</v>
      </c>
      <c r="V221" s="37">
        <v>44714</v>
      </c>
      <c r="W221" s="18" t="s">
        <v>81</v>
      </c>
      <c r="X221" s="18" t="s">
        <v>82</v>
      </c>
      <c r="Y221" s="18" t="s">
        <v>70</v>
      </c>
      <c r="Z221" s="18">
        <v>216001993</v>
      </c>
      <c r="AA221" s="18" t="s">
        <v>85</v>
      </c>
      <c r="AB221" s="18" t="s">
        <v>57</v>
      </c>
      <c r="AC221" s="39" t="s">
        <v>83</v>
      </c>
      <c r="AD221" s="18" t="s">
        <v>73</v>
      </c>
      <c r="AE221" s="18"/>
    </row>
    <row r="222" spans="1:32" ht="15.6">
      <c r="A222" s="17" t="s">
        <v>57</v>
      </c>
      <c r="B222" s="18">
        <v>161</v>
      </c>
      <c r="C222" s="19"/>
      <c r="D222" s="20" t="s">
        <v>32</v>
      </c>
      <c r="E222" s="45"/>
      <c r="F222" s="46"/>
      <c r="G222" s="31"/>
      <c r="H222" s="18"/>
      <c r="I222" s="18"/>
      <c r="J222" s="24">
        <v>101576439</v>
      </c>
      <c r="K222" s="25" t="s">
        <v>655</v>
      </c>
      <c r="L222" s="56" t="s">
        <v>656</v>
      </c>
      <c r="M222" s="26" t="s">
        <v>36</v>
      </c>
      <c r="N222" s="27"/>
      <c r="O222" s="27"/>
      <c r="P222" s="27">
        <v>4</v>
      </c>
      <c r="Q222" s="18">
        <f>+Q221-P222</f>
        <v>22</v>
      </c>
      <c r="R222" s="29" t="s">
        <v>635</v>
      </c>
      <c r="S222" s="25" t="s">
        <v>636</v>
      </c>
      <c r="T222" s="18" t="s">
        <v>86</v>
      </c>
      <c r="U222" s="37">
        <v>44714</v>
      </c>
      <c r="V222" s="37">
        <v>44714</v>
      </c>
      <c r="W222" s="18" t="s">
        <v>87</v>
      </c>
      <c r="X222" s="18" t="s">
        <v>88</v>
      </c>
      <c r="Y222" s="18" t="s">
        <v>70</v>
      </c>
      <c r="Z222" s="18">
        <v>216001992</v>
      </c>
      <c r="AA222" s="18" t="s">
        <v>85</v>
      </c>
      <c r="AB222" s="18" t="s">
        <v>57</v>
      </c>
      <c r="AC222" s="39" t="s">
        <v>89</v>
      </c>
      <c r="AD222" s="18" t="s">
        <v>73</v>
      </c>
      <c r="AE222" s="18"/>
    </row>
    <row r="223" spans="1:32" ht="15.6">
      <c r="A223" s="17" t="s">
        <v>57</v>
      </c>
      <c r="B223" s="18">
        <v>161</v>
      </c>
      <c r="C223" s="19"/>
      <c r="D223" s="20" t="s">
        <v>32</v>
      </c>
      <c r="E223" s="45"/>
      <c r="F223" s="46"/>
      <c r="G223" s="31"/>
      <c r="H223" s="18"/>
      <c r="I223" s="18"/>
      <c r="J223" s="24">
        <v>101576439</v>
      </c>
      <c r="K223" s="25" t="s">
        <v>655</v>
      </c>
      <c r="L223" s="56" t="s">
        <v>656</v>
      </c>
      <c r="M223" s="26" t="s">
        <v>36</v>
      </c>
      <c r="N223" s="27"/>
      <c r="O223" s="27"/>
      <c r="P223" s="27">
        <v>4</v>
      </c>
      <c r="Q223" s="18">
        <f>+Q222-P223</f>
        <v>18</v>
      </c>
      <c r="R223" s="29" t="s">
        <v>635</v>
      </c>
      <c r="S223" s="25" t="s">
        <v>636</v>
      </c>
      <c r="T223" s="18" t="s">
        <v>90</v>
      </c>
      <c r="U223" s="37">
        <v>44734</v>
      </c>
      <c r="V223" s="37">
        <v>44734</v>
      </c>
      <c r="W223" s="40" t="s">
        <v>91</v>
      </c>
      <c r="X223" s="40" t="s">
        <v>92</v>
      </c>
      <c r="Y223" s="40" t="s">
        <v>93</v>
      </c>
      <c r="Z223" s="40">
        <v>215973560</v>
      </c>
      <c r="AA223" s="40" t="s">
        <v>85</v>
      </c>
      <c r="AB223" s="18" t="s">
        <v>57</v>
      </c>
      <c r="AC223" s="39" t="s">
        <v>72</v>
      </c>
      <c r="AD223" s="18" t="s">
        <v>73</v>
      </c>
      <c r="AE223" s="18"/>
    </row>
    <row r="224" spans="1:32" ht="24">
      <c r="A224" s="17"/>
      <c r="B224" s="18">
        <v>162</v>
      </c>
      <c r="C224" s="19">
        <v>44655</v>
      </c>
      <c r="D224" s="20" t="s">
        <v>657</v>
      </c>
      <c r="E224" s="21" t="s">
        <v>658</v>
      </c>
      <c r="F224" s="22" t="s">
        <v>659</v>
      </c>
      <c r="G224" s="20" t="s">
        <v>660</v>
      </c>
      <c r="H224" s="18" t="s">
        <v>661</v>
      </c>
      <c r="I224" s="18">
        <v>4509698594</v>
      </c>
      <c r="J224" s="24">
        <v>110322243</v>
      </c>
      <c r="K224" s="25">
        <v>42040</v>
      </c>
      <c r="L224" s="56" t="s">
        <v>662</v>
      </c>
      <c r="M224" s="26" t="s">
        <v>36</v>
      </c>
      <c r="N224" s="27">
        <v>9</v>
      </c>
      <c r="O224" s="27"/>
      <c r="P224" s="27"/>
      <c r="Q224" s="18">
        <f t="shared" si="9"/>
        <v>9</v>
      </c>
      <c r="R224" s="29" t="s">
        <v>635</v>
      </c>
      <c r="S224" s="25" t="s">
        <v>636</v>
      </c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</row>
    <row r="225" spans="1:31" ht="24">
      <c r="A225" s="17"/>
      <c r="B225" s="18">
        <v>163</v>
      </c>
      <c r="C225" s="19">
        <v>44655</v>
      </c>
      <c r="D225" s="20" t="s">
        <v>657</v>
      </c>
      <c r="E225" s="21" t="s">
        <v>658</v>
      </c>
      <c r="F225" s="22" t="s">
        <v>659</v>
      </c>
      <c r="G225" s="20" t="s">
        <v>660</v>
      </c>
      <c r="H225" s="18" t="s">
        <v>661</v>
      </c>
      <c r="I225" s="18">
        <v>4509698594</v>
      </c>
      <c r="J225" s="24">
        <v>110322233</v>
      </c>
      <c r="K225" s="25" t="s">
        <v>663</v>
      </c>
      <c r="L225" s="56" t="s">
        <v>664</v>
      </c>
      <c r="M225" s="26" t="s">
        <v>36</v>
      </c>
      <c r="N225" s="27">
        <v>9</v>
      </c>
      <c r="O225" s="27"/>
      <c r="P225" s="36"/>
      <c r="Q225" s="18">
        <f t="shared" si="9"/>
        <v>9</v>
      </c>
      <c r="R225" s="29" t="s">
        <v>635</v>
      </c>
      <c r="S225" s="25" t="s">
        <v>636</v>
      </c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</row>
    <row r="226" spans="1:31" ht="24">
      <c r="A226" s="17"/>
      <c r="B226" s="18">
        <v>164</v>
      </c>
      <c r="C226" s="19">
        <v>44655</v>
      </c>
      <c r="D226" s="20" t="s">
        <v>657</v>
      </c>
      <c r="E226" s="21" t="s">
        <v>658</v>
      </c>
      <c r="F226" s="22" t="s">
        <v>659</v>
      </c>
      <c r="G226" s="20" t="s">
        <v>660</v>
      </c>
      <c r="H226" s="18" t="s">
        <v>661</v>
      </c>
      <c r="I226" s="18">
        <v>4509698594</v>
      </c>
      <c r="J226" s="24">
        <v>110322239</v>
      </c>
      <c r="K226" s="25">
        <v>41207</v>
      </c>
      <c r="L226" s="56" t="s">
        <v>665</v>
      </c>
      <c r="M226" s="26" t="s">
        <v>36</v>
      </c>
      <c r="N226" s="27">
        <v>24</v>
      </c>
      <c r="O226" s="27"/>
      <c r="P226" s="36"/>
      <c r="Q226" s="18">
        <f t="shared" si="9"/>
        <v>24</v>
      </c>
      <c r="R226" s="29" t="s">
        <v>635</v>
      </c>
      <c r="S226" s="25" t="s">
        <v>636</v>
      </c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</row>
    <row r="227" spans="1:31" ht="24">
      <c r="A227" s="17"/>
      <c r="B227" s="18">
        <v>165</v>
      </c>
      <c r="C227" s="19">
        <v>44655</v>
      </c>
      <c r="D227" s="20" t="s">
        <v>666</v>
      </c>
      <c r="E227" s="21" t="s">
        <v>667</v>
      </c>
      <c r="F227" s="22" t="s">
        <v>668</v>
      </c>
      <c r="G227" s="20" t="s">
        <v>669</v>
      </c>
      <c r="H227" s="18" t="s">
        <v>116</v>
      </c>
      <c r="I227" s="18">
        <v>4510462543</v>
      </c>
      <c r="J227" s="24">
        <v>111401277</v>
      </c>
      <c r="K227" s="25" t="s">
        <v>670</v>
      </c>
      <c r="L227" s="56" t="s">
        <v>671</v>
      </c>
      <c r="M227" s="26" t="s">
        <v>36</v>
      </c>
      <c r="N227" s="27">
        <v>100</v>
      </c>
      <c r="O227" s="28"/>
      <c r="P227" s="27"/>
      <c r="Q227" s="18">
        <f t="shared" si="9"/>
        <v>100</v>
      </c>
      <c r="R227" s="29" t="s">
        <v>672</v>
      </c>
      <c r="S227" s="25" t="s">
        <v>673</v>
      </c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</row>
    <row r="228" spans="1:31" ht="24">
      <c r="A228" s="17"/>
      <c r="B228" s="18">
        <v>166</v>
      </c>
      <c r="C228" s="19">
        <v>44655</v>
      </c>
      <c r="D228" s="20" t="s">
        <v>666</v>
      </c>
      <c r="E228" s="21" t="s">
        <v>667</v>
      </c>
      <c r="F228" s="22" t="s">
        <v>668</v>
      </c>
      <c r="G228" s="20" t="s">
        <v>669</v>
      </c>
      <c r="H228" s="18" t="s">
        <v>116</v>
      </c>
      <c r="I228" s="18">
        <v>4510462543</v>
      </c>
      <c r="J228" s="24">
        <v>110315408</v>
      </c>
      <c r="K228" s="25" t="s">
        <v>674</v>
      </c>
      <c r="L228" s="56" t="s">
        <v>675</v>
      </c>
      <c r="M228" s="26" t="s">
        <v>36</v>
      </c>
      <c r="N228" s="27">
        <v>50</v>
      </c>
      <c r="O228" s="28"/>
      <c r="P228" s="27"/>
      <c r="Q228" s="18">
        <f t="shared" si="9"/>
        <v>50</v>
      </c>
      <c r="R228" s="29" t="s">
        <v>672</v>
      </c>
      <c r="S228" s="25" t="s">
        <v>673</v>
      </c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</row>
    <row r="229" spans="1:31" ht="27.6">
      <c r="A229" s="17"/>
      <c r="B229" s="18">
        <v>167</v>
      </c>
      <c r="C229" s="19">
        <v>44655</v>
      </c>
      <c r="D229" s="20" t="s">
        <v>666</v>
      </c>
      <c r="E229" s="21" t="s">
        <v>667</v>
      </c>
      <c r="F229" s="22" t="s">
        <v>668</v>
      </c>
      <c r="G229" s="20" t="s">
        <v>669</v>
      </c>
      <c r="H229" s="18" t="s">
        <v>116</v>
      </c>
      <c r="I229" s="18">
        <v>4510462543</v>
      </c>
      <c r="J229" s="24">
        <v>111401271</v>
      </c>
      <c r="K229" s="25" t="s">
        <v>676</v>
      </c>
      <c r="L229" s="56" t="s">
        <v>677</v>
      </c>
      <c r="M229" s="26" t="s">
        <v>36</v>
      </c>
      <c r="N229" s="27">
        <v>100</v>
      </c>
      <c r="O229" s="28"/>
      <c r="P229" s="36"/>
      <c r="Q229" s="18">
        <f t="shared" si="9"/>
        <v>100</v>
      </c>
      <c r="R229" s="29" t="s">
        <v>672</v>
      </c>
      <c r="S229" s="25" t="s">
        <v>673</v>
      </c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</row>
    <row r="230" spans="1:31" ht="27.6">
      <c r="A230" s="17"/>
      <c r="B230" s="18">
        <v>168</v>
      </c>
      <c r="C230" s="19">
        <v>44655</v>
      </c>
      <c r="D230" s="20" t="s">
        <v>666</v>
      </c>
      <c r="E230" s="21" t="s">
        <v>667</v>
      </c>
      <c r="F230" s="22" t="s">
        <v>668</v>
      </c>
      <c r="G230" s="20" t="s">
        <v>678</v>
      </c>
      <c r="H230" s="18" t="s">
        <v>116</v>
      </c>
      <c r="I230" s="18">
        <v>4510462543</v>
      </c>
      <c r="J230" s="24">
        <v>110492011</v>
      </c>
      <c r="K230" s="25" t="s">
        <v>679</v>
      </c>
      <c r="L230" s="56" t="s">
        <v>680</v>
      </c>
      <c r="M230" s="26" t="s">
        <v>36</v>
      </c>
      <c r="N230" s="27">
        <v>100</v>
      </c>
      <c r="O230" s="28"/>
      <c r="P230" s="27"/>
      <c r="Q230" s="18">
        <f t="shared" si="9"/>
        <v>100</v>
      </c>
      <c r="R230" s="29" t="s">
        <v>672</v>
      </c>
      <c r="S230" s="25" t="s">
        <v>673</v>
      </c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</row>
    <row r="231" spans="1:31" ht="24">
      <c r="A231" s="17"/>
      <c r="B231" s="18">
        <v>169</v>
      </c>
      <c r="C231" s="19">
        <v>44655</v>
      </c>
      <c r="D231" s="20" t="s">
        <v>666</v>
      </c>
      <c r="E231" s="21" t="s">
        <v>667</v>
      </c>
      <c r="F231" s="22" t="s">
        <v>668</v>
      </c>
      <c r="G231" s="20" t="s">
        <v>681</v>
      </c>
      <c r="H231" s="18" t="s">
        <v>116</v>
      </c>
      <c r="I231" s="18">
        <v>4510462543</v>
      </c>
      <c r="J231" s="24">
        <v>111401272</v>
      </c>
      <c r="K231" s="25" t="s">
        <v>682</v>
      </c>
      <c r="L231" s="56" t="s">
        <v>683</v>
      </c>
      <c r="M231" s="26" t="s">
        <v>36</v>
      </c>
      <c r="N231" s="27">
        <v>100</v>
      </c>
      <c r="O231" s="28"/>
      <c r="P231" s="27"/>
      <c r="Q231" s="18">
        <f t="shared" si="9"/>
        <v>100</v>
      </c>
      <c r="R231" s="29" t="s">
        <v>672</v>
      </c>
      <c r="S231" s="25" t="s">
        <v>673</v>
      </c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</row>
    <row r="232" spans="1:31" ht="24">
      <c r="A232" s="17"/>
      <c r="B232" s="18">
        <v>170</v>
      </c>
      <c r="C232" s="19">
        <v>44655</v>
      </c>
      <c r="D232" s="20" t="s">
        <v>32</v>
      </c>
      <c r="E232" s="21" t="s">
        <v>667</v>
      </c>
      <c r="F232" s="22" t="s">
        <v>668</v>
      </c>
      <c r="G232" s="20" t="s">
        <v>681</v>
      </c>
      <c r="H232" s="18" t="s">
        <v>116</v>
      </c>
      <c r="I232" s="18">
        <v>4510462543</v>
      </c>
      <c r="J232" s="24">
        <v>111401274</v>
      </c>
      <c r="K232" s="25" t="s">
        <v>684</v>
      </c>
      <c r="L232" s="56" t="s">
        <v>685</v>
      </c>
      <c r="M232" s="26" t="s">
        <v>36</v>
      </c>
      <c r="N232" s="27">
        <v>100</v>
      </c>
      <c r="O232" s="28"/>
      <c r="P232" s="27"/>
      <c r="Q232" s="18">
        <f t="shared" si="9"/>
        <v>100</v>
      </c>
      <c r="R232" s="29" t="s">
        <v>672</v>
      </c>
      <c r="S232" s="25" t="s">
        <v>673</v>
      </c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</row>
    <row r="233" spans="1:31" ht="24">
      <c r="A233" s="17"/>
      <c r="B233" s="18">
        <v>171</v>
      </c>
      <c r="C233" s="19">
        <v>44655</v>
      </c>
      <c r="D233" s="20" t="s">
        <v>657</v>
      </c>
      <c r="E233" s="21" t="s">
        <v>658</v>
      </c>
      <c r="F233" s="22" t="s">
        <v>659</v>
      </c>
      <c r="G233" s="20" t="s">
        <v>660</v>
      </c>
      <c r="H233" s="18" t="s">
        <v>661</v>
      </c>
      <c r="I233" s="18">
        <v>4509698594</v>
      </c>
      <c r="J233" s="24">
        <v>110322239</v>
      </c>
      <c r="K233" s="25">
        <v>42905</v>
      </c>
      <c r="L233" s="56" t="s">
        <v>686</v>
      </c>
      <c r="M233" s="26" t="s">
        <v>36</v>
      </c>
      <c r="N233" s="27">
        <v>23</v>
      </c>
      <c r="O233" s="28"/>
      <c r="P233" s="36"/>
      <c r="Q233" s="18">
        <f t="shared" si="9"/>
        <v>23</v>
      </c>
      <c r="R233" s="29" t="s">
        <v>672</v>
      </c>
      <c r="S233" s="25" t="s">
        <v>673</v>
      </c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</row>
    <row r="234" spans="1:31" ht="24">
      <c r="A234" s="17"/>
      <c r="B234" s="18">
        <v>172</v>
      </c>
      <c r="C234" s="19">
        <v>44655</v>
      </c>
      <c r="D234" s="20" t="s">
        <v>657</v>
      </c>
      <c r="E234" s="21" t="s">
        <v>658</v>
      </c>
      <c r="F234" s="22" t="s">
        <v>659</v>
      </c>
      <c r="G234" s="20" t="s">
        <v>660</v>
      </c>
      <c r="H234" s="18" t="s">
        <v>661</v>
      </c>
      <c r="I234" s="18">
        <v>4509698594</v>
      </c>
      <c r="J234" s="24">
        <v>110322235</v>
      </c>
      <c r="K234" s="25">
        <v>41205</v>
      </c>
      <c r="L234" s="56" t="s">
        <v>687</v>
      </c>
      <c r="M234" s="26" t="s">
        <v>36</v>
      </c>
      <c r="N234" s="27">
        <v>8</v>
      </c>
      <c r="O234" s="28"/>
      <c r="P234" s="36"/>
      <c r="Q234" s="18">
        <f t="shared" si="9"/>
        <v>8</v>
      </c>
      <c r="R234" s="29" t="s">
        <v>672</v>
      </c>
      <c r="S234" s="25" t="s">
        <v>673</v>
      </c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</row>
    <row r="235" spans="1:31" ht="15.6">
      <c r="A235" s="17"/>
      <c r="B235" s="18">
        <v>173</v>
      </c>
      <c r="C235" s="19">
        <v>44655</v>
      </c>
      <c r="D235" s="20" t="s">
        <v>32</v>
      </c>
      <c r="E235" s="45" t="s">
        <v>485</v>
      </c>
      <c r="F235" s="46">
        <v>44650</v>
      </c>
      <c r="G235" s="31"/>
      <c r="H235" s="18" t="s">
        <v>34</v>
      </c>
      <c r="I235" s="18"/>
      <c r="J235" s="24">
        <v>110317064</v>
      </c>
      <c r="K235" s="25">
        <v>110317064</v>
      </c>
      <c r="L235" s="56" t="s">
        <v>688</v>
      </c>
      <c r="M235" s="26" t="s">
        <v>36</v>
      </c>
      <c r="N235" s="27">
        <v>784</v>
      </c>
      <c r="O235" s="28"/>
      <c r="P235" s="27"/>
      <c r="Q235" s="18">
        <f t="shared" si="9"/>
        <v>784</v>
      </c>
      <c r="R235" s="29" t="s">
        <v>672</v>
      </c>
      <c r="S235" s="25" t="s">
        <v>673</v>
      </c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</row>
    <row r="236" spans="1:31" ht="28.8">
      <c r="A236" s="17"/>
      <c r="B236" s="18">
        <v>174</v>
      </c>
      <c r="C236" s="19">
        <v>44655</v>
      </c>
      <c r="D236" s="20" t="s">
        <v>32</v>
      </c>
      <c r="E236" s="45" t="s">
        <v>485</v>
      </c>
      <c r="F236" s="46">
        <v>44650</v>
      </c>
      <c r="G236" s="31"/>
      <c r="H236" s="18" t="s">
        <v>34</v>
      </c>
      <c r="I236" s="18"/>
      <c r="J236" s="24">
        <v>109626009</v>
      </c>
      <c r="K236" s="25">
        <v>109626009</v>
      </c>
      <c r="L236" s="56" t="s">
        <v>689</v>
      </c>
      <c r="M236" s="26" t="s">
        <v>36</v>
      </c>
      <c r="N236" s="27">
        <v>56</v>
      </c>
      <c r="O236" s="28"/>
      <c r="P236" s="27">
        <v>8</v>
      </c>
      <c r="Q236" s="18">
        <f t="shared" si="9"/>
        <v>48</v>
      </c>
      <c r="R236" s="29" t="s">
        <v>672</v>
      </c>
      <c r="S236" s="25" t="s">
        <v>673</v>
      </c>
      <c r="T236" s="18" t="s">
        <v>690</v>
      </c>
      <c r="U236" s="37">
        <v>44746</v>
      </c>
      <c r="V236" s="37">
        <v>44746</v>
      </c>
      <c r="W236" s="18" t="s">
        <v>691</v>
      </c>
      <c r="X236" s="18" t="s">
        <v>692</v>
      </c>
      <c r="Y236" s="18" t="s">
        <v>70</v>
      </c>
      <c r="Z236" s="18" t="s">
        <v>693</v>
      </c>
      <c r="AA236" s="18" t="s">
        <v>694</v>
      </c>
      <c r="AB236" s="75" t="s">
        <v>695</v>
      </c>
      <c r="AC236" s="18" t="s">
        <v>156</v>
      </c>
      <c r="AD236" s="18"/>
      <c r="AE236" s="18" t="s">
        <v>696</v>
      </c>
    </row>
    <row r="237" spans="1:31" ht="15.6">
      <c r="A237" s="17"/>
      <c r="B237" s="18">
        <v>175</v>
      </c>
      <c r="C237" s="19">
        <v>44655</v>
      </c>
      <c r="D237" s="20" t="s">
        <v>32</v>
      </c>
      <c r="E237" s="45" t="s">
        <v>485</v>
      </c>
      <c r="F237" s="46">
        <v>44650</v>
      </c>
      <c r="G237" s="31"/>
      <c r="H237" s="18" t="s">
        <v>34</v>
      </c>
      <c r="I237" s="18"/>
      <c r="J237" s="24">
        <v>110408252</v>
      </c>
      <c r="K237" s="25">
        <v>110408252</v>
      </c>
      <c r="L237" s="56" t="s">
        <v>697</v>
      </c>
      <c r="M237" s="26" t="s">
        <v>36</v>
      </c>
      <c r="N237" s="27">
        <v>140</v>
      </c>
      <c r="O237" s="28"/>
      <c r="P237" s="27"/>
      <c r="Q237" s="18">
        <f t="shared" si="9"/>
        <v>140</v>
      </c>
      <c r="R237" s="29" t="s">
        <v>672</v>
      </c>
      <c r="S237" s="25" t="s">
        <v>673</v>
      </c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</row>
    <row r="238" spans="1:31" ht="15.6">
      <c r="A238" s="17"/>
      <c r="B238" s="18">
        <v>176</v>
      </c>
      <c r="C238" s="19">
        <v>44655</v>
      </c>
      <c r="D238" s="20" t="s">
        <v>32</v>
      </c>
      <c r="E238" s="45" t="s">
        <v>485</v>
      </c>
      <c r="F238" s="46">
        <v>44650</v>
      </c>
      <c r="G238" s="31"/>
      <c r="H238" s="18" t="s">
        <v>34</v>
      </c>
      <c r="I238" s="18"/>
      <c r="J238" s="24">
        <v>110408254</v>
      </c>
      <c r="K238" s="25">
        <v>110408254</v>
      </c>
      <c r="L238" s="56" t="s">
        <v>698</v>
      </c>
      <c r="M238" s="26" t="s">
        <v>36</v>
      </c>
      <c r="N238" s="27">
        <v>140</v>
      </c>
      <c r="O238" s="28"/>
      <c r="P238" s="27"/>
      <c r="Q238" s="18">
        <f t="shared" si="9"/>
        <v>140</v>
      </c>
      <c r="R238" s="29" t="s">
        <v>672</v>
      </c>
      <c r="S238" s="25" t="s">
        <v>673</v>
      </c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</row>
    <row r="239" spans="1:31" ht="15.6">
      <c r="A239" s="17"/>
      <c r="B239" s="18">
        <v>177</v>
      </c>
      <c r="C239" s="19">
        <v>44655</v>
      </c>
      <c r="D239" s="20" t="s">
        <v>32</v>
      </c>
      <c r="E239" s="45" t="s">
        <v>485</v>
      </c>
      <c r="F239" s="46">
        <v>44650</v>
      </c>
      <c r="G239" s="31"/>
      <c r="H239" s="18" t="s">
        <v>34</v>
      </c>
      <c r="I239" s="18"/>
      <c r="J239" s="24">
        <v>109627316</v>
      </c>
      <c r="K239" s="25">
        <v>109627316</v>
      </c>
      <c r="L239" s="56" t="s">
        <v>699</v>
      </c>
      <c r="M239" s="26" t="s">
        <v>36</v>
      </c>
      <c r="N239" s="27">
        <v>112</v>
      </c>
      <c r="O239" s="28"/>
      <c r="P239" s="27"/>
      <c r="Q239" s="18">
        <f t="shared" si="9"/>
        <v>112</v>
      </c>
      <c r="R239" s="29" t="s">
        <v>672</v>
      </c>
      <c r="S239" s="25" t="s">
        <v>673</v>
      </c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</row>
    <row r="240" spans="1:31" ht="15.6">
      <c r="A240" s="17"/>
      <c r="B240" s="18">
        <v>178</v>
      </c>
      <c r="C240" s="19">
        <v>44655</v>
      </c>
      <c r="D240" s="20" t="s">
        <v>32</v>
      </c>
      <c r="E240" s="45" t="s">
        <v>485</v>
      </c>
      <c r="F240" s="46">
        <v>44650</v>
      </c>
      <c r="G240" s="31"/>
      <c r="H240" s="18" t="s">
        <v>34</v>
      </c>
      <c r="I240" s="18"/>
      <c r="J240" s="24">
        <v>109626007</v>
      </c>
      <c r="K240" s="25">
        <v>109626007</v>
      </c>
      <c r="L240" s="56" t="s">
        <v>700</v>
      </c>
      <c r="M240" s="26" t="s">
        <v>36</v>
      </c>
      <c r="N240" s="27">
        <v>560</v>
      </c>
      <c r="O240" s="28"/>
      <c r="P240" s="27"/>
      <c r="Q240" s="18">
        <f t="shared" si="9"/>
        <v>560</v>
      </c>
      <c r="R240" s="29" t="s">
        <v>672</v>
      </c>
      <c r="S240" s="25" t="s">
        <v>673</v>
      </c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</row>
    <row r="241" spans="1:31" ht="28.8">
      <c r="A241" s="17"/>
      <c r="B241" s="18">
        <v>179</v>
      </c>
      <c r="C241" s="19">
        <v>44655</v>
      </c>
      <c r="D241" s="20" t="s">
        <v>32</v>
      </c>
      <c r="E241" s="45" t="s">
        <v>485</v>
      </c>
      <c r="F241" s="46">
        <v>44650</v>
      </c>
      <c r="G241" s="31"/>
      <c r="H241" s="18" t="s">
        <v>34</v>
      </c>
      <c r="I241" s="18"/>
      <c r="J241" s="24">
        <v>109627316</v>
      </c>
      <c r="K241" s="25">
        <v>109627316</v>
      </c>
      <c r="L241" s="56" t="s">
        <v>701</v>
      </c>
      <c r="M241" s="26" t="s">
        <v>36</v>
      </c>
      <c r="N241" s="27">
        <v>132</v>
      </c>
      <c r="O241" s="28"/>
      <c r="P241" s="27">
        <v>12</v>
      </c>
      <c r="Q241" s="18">
        <f t="shared" si="9"/>
        <v>120</v>
      </c>
      <c r="R241" s="29" t="s">
        <v>672</v>
      </c>
      <c r="S241" s="25" t="s">
        <v>673</v>
      </c>
      <c r="T241" s="18" t="s">
        <v>690</v>
      </c>
      <c r="U241" s="37">
        <v>44746</v>
      </c>
      <c r="V241" s="37">
        <v>44746</v>
      </c>
      <c r="W241" s="18" t="s">
        <v>691</v>
      </c>
      <c r="X241" s="18" t="s">
        <v>692</v>
      </c>
      <c r="Y241" s="18" t="s">
        <v>70</v>
      </c>
      <c r="Z241" s="18" t="s">
        <v>693</v>
      </c>
      <c r="AA241" s="18" t="s">
        <v>694</v>
      </c>
      <c r="AB241" s="75" t="s">
        <v>695</v>
      </c>
      <c r="AC241" s="18" t="s">
        <v>156</v>
      </c>
      <c r="AD241" s="18"/>
      <c r="AE241" s="18" t="s">
        <v>696</v>
      </c>
    </row>
    <row r="242" spans="1:31" ht="15.6">
      <c r="A242" s="17"/>
      <c r="B242" s="18">
        <v>180</v>
      </c>
      <c r="C242" s="19">
        <v>44655</v>
      </c>
      <c r="D242" s="20" t="s">
        <v>32</v>
      </c>
      <c r="E242" s="45" t="s">
        <v>485</v>
      </c>
      <c r="F242" s="46">
        <v>44650</v>
      </c>
      <c r="G242" s="31"/>
      <c r="H242" s="18" t="s">
        <v>34</v>
      </c>
      <c r="I242" s="18"/>
      <c r="J242" s="24">
        <v>105645270</v>
      </c>
      <c r="K242" s="25">
        <v>105645270</v>
      </c>
      <c r="L242" s="56" t="s">
        <v>702</v>
      </c>
      <c r="M242" s="26" t="s">
        <v>36</v>
      </c>
      <c r="N242" s="27">
        <v>224</v>
      </c>
      <c r="O242" s="28"/>
      <c r="P242" s="27"/>
      <c r="Q242" s="18">
        <f t="shared" si="9"/>
        <v>224</v>
      </c>
      <c r="R242" s="29" t="s">
        <v>672</v>
      </c>
      <c r="S242" s="25" t="s">
        <v>673</v>
      </c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</row>
    <row r="243" spans="1:31" ht="15.6">
      <c r="A243" s="17"/>
      <c r="B243" s="18">
        <v>181</v>
      </c>
      <c r="C243" s="19">
        <v>44655</v>
      </c>
      <c r="D243" s="20" t="s">
        <v>32</v>
      </c>
      <c r="E243" s="45" t="s">
        <v>485</v>
      </c>
      <c r="F243" s="46">
        <v>44650</v>
      </c>
      <c r="G243" s="31"/>
      <c r="H243" s="18" t="s">
        <v>34</v>
      </c>
      <c r="I243" s="18"/>
      <c r="J243" s="24">
        <v>110317067</v>
      </c>
      <c r="K243" s="25">
        <v>110317067</v>
      </c>
      <c r="L243" s="56" t="s">
        <v>703</v>
      </c>
      <c r="M243" s="26" t="s">
        <v>36</v>
      </c>
      <c r="N243" s="27">
        <v>784</v>
      </c>
      <c r="O243" s="28"/>
      <c r="P243" s="27"/>
      <c r="Q243" s="18">
        <f t="shared" si="9"/>
        <v>784</v>
      </c>
      <c r="R243" s="29" t="s">
        <v>672</v>
      </c>
      <c r="S243" s="25" t="s">
        <v>673</v>
      </c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</row>
    <row r="244" spans="1:31" ht="15.6">
      <c r="A244" s="17"/>
      <c r="B244" s="18">
        <v>182</v>
      </c>
      <c r="C244" s="19">
        <v>44655</v>
      </c>
      <c r="D244" s="20" t="s">
        <v>32</v>
      </c>
      <c r="E244" s="45" t="s">
        <v>485</v>
      </c>
      <c r="F244" s="46">
        <v>44650</v>
      </c>
      <c r="G244" s="31"/>
      <c r="H244" s="18" t="s">
        <v>34</v>
      </c>
      <c r="I244" s="18"/>
      <c r="J244" s="24">
        <v>111357082</v>
      </c>
      <c r="K244" s="25">
        <v>111357082</v>
      </c>
      <c r="L244" s="56" t="s">
        <v>704</v>
      </c>
      <c r="M244" s="26" t="s">
        <v>36</v>
      </c>
      <c r="N244" s="27">
        <v>445</v>
      </c>
      <c r="O244" s="28"/>
      <c r="P244" s="27"/>
      <c r="Q244" s="18">
        <f t="shared" si="9"/>
        <v>445</v>
      </c>
      <c r="R244" s="29" t="s">
        <v>672</v>
      </c>
      <c r="S244" s="25" t="s">
        <v>673</v>
      </c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</row>
    <row r="245" spans="1:31" ht="15.6">
      <c r="A245" s="17"/>
      <c r="B245" s="18">
        <v>183</v>
      </c>
      <c r="C245" s="19">
        <v>44655</v>
      </c>
      <c r="D245" s="20" t="s">
        <v>32</v>
      </c>
      <c r="E245" s="45" t="s">
        <v>485</v>
      </c>
      <c r="F245" s="46">
        <v>44650</v>
      </c>
      <c r="G245" s="31"/>
      <c r="H245" s="18" t="s">
        <v>34</v>
      </c>
      <c r="I245" s="18"/>
      <c r="J245" s="24">
        <v>110317065</v>
      </c>
      <c r="K245" s="25">
        <v>110317065</v>
      </c>
      <c r="L245" s="56" t="s">
        <v>705</v>
      </c>
      <c r="M245" s="26" t="s">
        <v>36</v>
      </c>
      <c r="N245" s="27">
        <v>784</v>
      </c>
      <c r="O245" s="28"/>
      <c r="P245" s="27"/>
      <c r="Q245" s="18">
        <f t="shared" si="9"/>
        <v>784</v>
      </c>
      <c r="R245" s="29" t="s">
        <v>672</v>
      </c>
      <c r="S245" s="25" t="s">
        <v>673</v>
      </c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</row>
    <row r="246" spans="1:31" ht="15.6">
      <c r="A246" s="17"/>
      <c r="B246" s="18">
        <v>184</v>
      </c>
      <c r="C246" s="19">
        <v>44655</v>
      </c>
      <c r="D246" s="20" t="s">
        <v>32</v>
      </c>
      <c r="E246" s="45" t="s">
        <v>485</v>
      </c>
      <c r="F246" s="46">
        <v>44650</v>
      </c>
      <c r="G246" s="31"/>
      <c r="H246" s="18" t="s">
        <v>34</v>
      </c>
      <c r="I246" s="18"/>
      <c r="J246" s="24" t="s">
        <v>706</v>
      </c>
      <c r="K246" s="25" t="s">
        <v>706</v>
      </c>
      <c r="L246" s="56" t="s">
        <v>707</v>
      </c>
      <c r="M246" s="26" t="s">
        <v>36</v>
      </c>
      <c r="N246" s="27">
        <v>112</v>
      </c>
      <c r="O246" s="28"/>
      <c r="P246" s="27"/>
      <c r="Q246" s="18">
        <f t="shared" si="9"/>
        <v>112</v>
      </c>
      <c r="R246" s="29" t="s">
        <v>672</v>
      </c>
      <c r="S246" s="25" t="s">
        <v>673</v>
      </c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</row>
    <row r="247" spans="1:31" ht="15.6">
      <c r="A247" s="17"/>
      <c r="B247" s="18">
        <v>185</v>
      </c>
      <c r="C247" s="19">
        <v>44655</v>
      </c>
      <c r="D247" s="20" t="s">
        <v>32</v>
      </c>
      <c r="E247" s="45" t="s">
        <v>485</v>
      </c>
      <c r="F247" s="46">
        <v>44650</v>
      </c>
      <c r="G247" s="31"/>
      <c r="H247" s="18" t="s">
        <v>34</v>
      </c>
      <c r="I247" s="18"/>
      <c r="J247" s="24">
        <v>110317068</v>
      </c>
      <c r="K247" s="25">
        <v>110317068</v>
      </c>
      <c r="L247" s="56" t="s">
        <v>708</v>
      </c>
      <c r="M247" s="26" t="s">
        <v>36</v>
      </c>
      <c r="N247" s="27">
        <v>784</v>
      </c>
      <c r="O247" s="28"/>
      <c r="P247" s="27"/>
      <c r="Q247" s="18">
        <f t="shared" si="9"/>
        <v>784</v>
      </c>
      <c r="R247" s="29" t="s">
        <v>672</v>
      </c>
      <c r="S247" s="25" t="s">
        <v>673</v>
      </c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</row>
    <row r="248" spans="1:31" ht="15.6">
      <c r="A248" s="17"/>
      <c r="B248" s="18">
        <v>186</v>
      </c>
      <c r="C248" s="19">
        <v>44655</v>
      </c>
      <c r="D248" s="20" t="s">
        <v>32</v>
      </c>
      <c r="E248" s="45" t="s">
        <v>485</v>
      </c>
      <c r="F248" s="46">
        <v>44650</v>
      </c>
      <c r="G248" s="31"/>
      <c r="H248" s="18" t="s">
        <v>34</v>
      </c>
      <c r="I248" s="18"/>
      <c r="J248" s="24">
        <v>109627317</v>
      </c>
      <c r="K248" s="25">
        <v>109627317</v>
      </c>
      <c r="L248" s="56" t="s">
        <v>709</v>
      </c>
      <c r="M248" s="26" t="s">
        <v>36</v>
      </c>
      <c r="N248" s="27">
        <v>132</v>
      </c>
      <c r="O248" s="28"/>
      <c r="P248" s="27"/>
      <c r="Q248" s="18">
        <f t="shared" si="9"/>
        <v>132</v>
      </c>
      <c r="R248" s="29" t="s">
        <v>672</v>
      </c>
      <c r="S248" s="25" t="s">
        <v>673</v>
      </c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</row>
    <row r="249" spans="1:31" ht="15.6">
      <c r="A249" s="17"/>
      <c r="B249" s="18">
        <v>187</v>
      </c>
      <c r="C249" s="19">
        <v>44655</v>
      </c>
      <c r="D249" s="20" t="s">
        <v>32</v>
      </c>
      <c r="E249" s="45" t="s">
        <v>485</v>
      </c>
      <c r="F249" s="46">
        <v>44650</v>
      </c>
      <c r="G249" s="31"/>
      <c r="H249" s="18" t="s">
        <v>34</v>
      </c>
      <c r="I249" s="18"/>
      <c r="J249" s="24">
        <v>100651694</v>
      </c>
      <c r="K249" s="25">
        <v>100651694</v>
      </c>
      <c r="L249" s="56" t="s">
        <v>710</v>
      </c>
      <c r="M249" s="26" t="s">
        <v>36</v>
      </c>
      <c r="N249" s="27">
        <v>28</v>
      </c>
      <c r="O249" s="28"/>
      <c r="P249" s="27"/>
      <c r="Q249" s="18">
        <f t="shared" si="9"/>
        <v>28</v>
      </c>
      <c r="R249" s="29" t="s">
        <v>672</v>
      </c>
      <c r="S249" s="25" t="s">
        <v>673</v>
      </c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</row>
    <row r="250" spans="1:31" ht="15.6">
      <c r="A250" s="17"/>
      <c r="B250" s="18">
        <v>188</v>
      </c>
      <c r="C250" s="19">
        <v>44655</v>
      </c>
      <c r="D250" s="20" t="s">
        <v>32</v>
      </c>
      <c r="E250" s="45" t="s">
        <v>485</v>
      </c>
      <c r="F250" s="46">
        <v>44650</v>
      </c>
      <c r="G250" s="31"/>
      <c r="H250" s="18" t="s">
        <v>34</v>
      </c>
      <c r="I250" s="18"/>
      <c r="J250" s="24">
        <v>105269477</v>
      </c>
      <c r="K250" s="25">
        <v>105269477</v>
      </c>
      <c r="L250" s="56" t="s">
        <v>711</v>
      </c>
      <c r="M250" s="26" t="s">
        <v>36</v>
      </c>
      <c r="N250" s="27">
        <v>112</v>
      </c>
      <c r="O250" s="28"/>
      <c r="P250" s="27"/>
      <c r="Q250" s="18">
        <f t="shared" si="9"/>
        <v>112</v>
      </c>
      <c r="R250" s="29" t="s">
        <v>672</v>
      </c>
      <c r="S250" s="25" t="s">
        <v>673</v>
      </c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</row>
    <row r="251" spans="1:31" ht="36">
      <c r="A251" s="17"/>
      <c r="B251" s="18">
        <v>189</v>
      </c>
      <c r="C251" s="19">
        <v>44655</v>
      </c>
      <c r="D251" s="20" t="s">
        <v>712</v>
      </c>
      <c r="E251" s="21" t="s">
        <v>713</v>
      </c>
      <c r="F251" s="22" t="s">
        <v>714</v>
      </c>
      <c r="G251" s="31"/>
      <c r="H251" s="18" t="s">
        <v>715</v>
      </c>
      <c r="I251" s="18">
        <v>4509747793</v>
      </c>
      <c r="J251" s="24">
        <v>109601556</v>
      </c>
      <c r="K251" s="25">
        <v>1609320050</v>
      </c>
      <c r="L251" s="56" t="s">
        <v>716</v>
      </c>
      <c r="M251" s="26" t="s">
        <v>36</v>
      </c>
      <c r="N251" s="27">
        <v>24</v>
      </c>
      <c r="O251" s="28"/>
      <c r="P251" s="27"/>
      <c r="Q251" s="18">
        <f t="shared" si="9"/>
        <v>24</v>
      </c>
      <c r="R251" s="29" t="s">
        <v>672</v>
      </c>
      <c r="S251" s="25" t="s">
        <v>673</v>
      </c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</row>
    <row r="252" spans="1:31" ht="24">
      <c r="A252" s="17"/>
      <c r="B252" s="18">
        <v>190</v>
      </c>
      <c r="C252" s="19">
        <v>44655</v>
      </c>
      <c r="D252" s="20" t="s">
        <v>666</v>
      </c>
      <c r="E252" s="21" t="s">
        <v>717</v>
      </c>
      <c r="F252" s="22" t="s">
        <v>718</v>
      </c>
      <c r="G252" s="20" t="s">
        <v>719</v>
      </c>
      <c r="H252" s="18" t="s">
        <v>116</v>
      </c>
      <c r="I252" s="18">
        <v>4510789290</v>
      </c>
      <c r="J252" s="24">
        <v>110408147</v>
      </c>
      <c r="K252" s="25" t="s">
        <v>720</v>
      </c>
      <c r="L252" s="56" t="s">
        <v>721</v>
      </c>
      <c r="M252" s="26" t="s">
        <v>36</v>
      </c>
      <c r="N252" s="27">
        <v>18</v>
      </c>
      <c r="O252" s="28"/>
      <c r="P252" s="27"/>
      <c r="Q252" s="18">
        <f t="shared" si="9"/>
        <v>18</v>
      </c>
      <c r="R252" s="29" t="s">
        <v>672</v>
      </c>
      <c r="S252" s="25" t="s">
        <v>673</v>
      </c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</row>
    <row r="253" spans="1:31" ht="24">
      <c r="A253" s="17"/>
      <c r="B253" s="18">
        <v>191</v>
      </c>
      <c r="C253" s="19">
        <v>44655</v>
      </c>
      <c r="D253" s="20" t="s">
        <v>666</v>
      </c>
      <c r="E253" s="21" t="s">
        <v>722</v>
      </c>
      <c r="F253" s="22" t="s">
        <v>723</v>
      </c>
      <c r="G253" s="20" t="s">
        <v>724</v>
      </c>
      <c r="H253" s="18" t="s">
        <v>116</v>
      </c>
      <c r="I253" s="18">
        <v>4509772530</v>
      </c>
      <c r="J253" s="24">
        <v>110408151</v>
      </c>
      <c r="K253" s="25">
        <v>110408151</v>
      </c>
      <c r="L253" s="56" t="s">
        <v>725</v>
      </c>
      <c r="M253" s="26" t="s">
        <v>36</v>
      </c>
      <c r="N253" s="27">
        <v>18</v>
      </c>
      <c r="O253" s="28"/>
      <c r="P253" s="27"/>
      <c r="Q253" s="18">
        <f t="shared" si="9"/>
        <v>18</v>
      </c>
      <c r="R253" s="29" t="s">
        <v>672</v>
      </c>
      <c r="S253" s="25" t="s">
        <v>673</v>
      </c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</row>
    <row r="254" spans="1:31" ht="24">
      <c r="A254" s="17"/>
      <c r="B254" s="18">
        <v>192</v>
      </c>
      <c r="C254" s="19">
        <v>44655</v>
      </c>
      <c r="D254" s="20" t="s">
        <v>666</v>
      </c>
      <c r="E254" s="21" t="s">
        <v>722</v>
      </c>
      <c r="F254" s="22" t="s">
        <v>723</v>
      </c>
      <c r="G254" s="20" t="s">
        <v>724</v>
      </c>
      <c r="H254" s="18" t="s">
        <v>116</v>
      </c>
      <c r="I254" s="18">
        <v>4509772530</v>
      </c>
      <c r="J254" s="24">
        <v>110408149</v>
      </c>
      <c r="K254" s="25">
        <v>110408149</v>
      </c>
      <c r="L254" s="56" t="s">
        <v>726</v>
      </c>
      <c r="M254" s="26" t="s">
        <v>36</v>
      </c>
      <c r="N254" s="27">
        <v>18</v>
      </c>
      <c r="O254" s="28"/>
      <c r="P254" s="27"/>
      <c r="Q254" s="18">
        <f t="shared" si="9"/>
        <v>18</v>
      </c>
      <c r="R254" s="29" t="s">
        <v>672</v>
      </c>
      <c r="S254" s="25" t="s">
        <v>673</v>
      </c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</row>
    <row r="255" spans="1:31" ht="24">
      <c r="A255" s="17"/>
      <c r="B255" s="18">
        <v>193</v>
      </c>
      <c r="C255" s="19">
        <v>44655</v>
      </c>
      <c r="D255" s="20" t="s">
        <v>666</v>
      </c>
      <c r="E255" s="21" t="s">
        <v>722</v>
      </c>
      <c r="F255" s="22" t="s">
        <v>723</v>
      </c>
      <c r="G255" s="20" t="s">
        <v>724</v>
      </c>
      <c r="H255" s="18" t="s">
        <v>116</v>
      </c>
      <c r="I255" s="18">
        <v>4509772530</v>
      </c>
      <c r="J255" s="24">
        <v>110408148</v>
      </c>
      <c r="K255" s="25">
        <v>110408148</v>
      </c>
      <c r="L255" s="56" t="s">
        <v>727</v>
      </c>
      <c r="M255" s="26" t="s">
        <v>36</v>
      </c>
      <c r="N255" s="27">
        <v>4</v>
      </c>
      <c r="O255" s="28"/>
      <c r="P255" s="27"/>
      <c r="Q255" s="18">
        <f t="shared" si="9"/>
        <v>4</v>
      </c>
      <c r="R255" s="29" t="s">
        <v>672</v>
      </c>
      <c r="S255" s="25" t="s">
        <v>673</v>
      </c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</row>
    <row r="256" spans="1:31" ht="36">
      <c r="A256" s="17"/>
      <c r="B256" s="18">
        <v>194</v>
      </c>
      <c r="C256" s="19">
        <v>44655</v>
      </c>
      <c r="D256" s="20" t="s">
        <v>712</v>
      </c>
      <c r="E256" s="21" t="s">
        <v>713</v>
      </c>
      <c r="F256" s="22" t="s">
        <v>714</v>
      </c>
      <c r="G256" s="31"/>
      <c r="H256" s="18" t="s">
        <v>715</v>
      </c>
      <c r="I256" s="18">
        <v>4509747793</v>
      </c>
      <c r="J256" s="24" t="s">
        <v>728</v>
      </c>
      <c r="K256" s="25">
        <v>1161320050</v>
      </c>
      <c r="L256" s="56" t="s">
        <v>729</v>
      </c>
      <c r="M256" s="26" t="s">
        <v>36</v>
      </c>
      <c r="N256" s="27">
        <v>24</v>
      </c>
      <c r="O256" s="28">
        <v>24</v>
      </c>
      <c r="P256" s="27"/>
      <c r="Q256" s="18">
        <f>+O256-P256</f>
        <v>24</v>
      </c>
      <c r="R256" s="29" t="s">
        <v>672</v>
      </c>
      <c r="S256" s="25" t="s">
        <v>673</v>
      </c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</row>
    <row r="257" spans="1:32" ht="15.6">
      <c r="A257" s="17"/>
      <c r="B257" s="18">
        <v>195</v>
      </c>
      <c r="C257" s="19">
        <v>44655</v>
      </c>
      <c r="D257" s="20" t="s">
        <v>32</v>
      </c>
      <c r="E257" s="45" t="s">
        <v>485</v>
      </c>
      <c r="F257" s="46">
        <v>44650</v>
      </c>
      <c r="G257" s="31"/>
      <c r="H257" s="18" t="s">
        <v>34</v>
      </c>
      <c r="I257" s="18"/>
      <c r="J257" s="24">
        <v>111390704</v>
      </c>
      <c r="K257" s="25">
        <v>111390704</v>
      </c>
      <c r="L257" s="56" t="s">
        <v>730</v>
      </c>
      <c r="M257" s="26" t="s">
        <v>36</v>
      </c>
      <c r="N257" s="27">
        <v>10</v>
      </c>
      <c r="O257" s="27"/>
      <c r="P257" s="27"/>
      <c r="Q257" s="18">
        <f t="shared" ref="Q257:Q284" si="10">+N257-P257</f>
        <v>10</v>
      </c>
      <c r="R257" s="29" t="s">
        <v>731</v>
      </c>
      <c r="S257" s="25" t="s">
        <v>732</v>
      </c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</row>
    <row r="258" spans="1:32" ht="15.6">
      <c r="A258" s="17"/>
      <c r="B258" s="18">
        <v>196</v>
      </c>
      <c r="C258" s="19">
        <v>44655</v>
      </c>
      <c r="D258" s="20" t="s">
        <v>32</v>
      </c>
      <c r="E258" s="45" t="s">
        <v>485</v>
      </c>
      <c r="F258" s="46">
        <v>44650</v>
      </c>
      <c r="G258" s="31"/>
      <c r="H258" s="18" t="s">
        <v>34</v>
      </c>
      <c r="I258" s="18"/>
      <c r="J258" s="24">
        <v>109721199</v>
      </c>
      <c r="K258" s="25">
        <v>109721199</v>
      </c>
      <c r="L258" s="56" t="s">
        <v>733</v>
      </c>
      <c r="M258" s="26" t="s">
        <v>36</v>
      </c>
      <c r="N258" s="27">
        <v>8</v>
      </c>
      <c r="O258" s="27"/>
      <c r="P258" s="27"/>
      <c r="Q258" s="18">
        <f t="shared" si="10"/>
        <v>8</v>
      </c>
      <c r="R258" s="29" t="s">
        <v>731</v>
      </c>
      <c r="S258" s="25" t="s">
        <v>732</v>
      </c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</row>
    <row r="259" spans="1:32" s="67" customFormat="1" ht="15.6">
      <c r="A259" s="23"/>
      <c r="B259" s="18">
        <v>197</v>
      </c>
      <c r="C259" s="19">
        <v>44655</v>
      </c>
      <c r="D259" s="20" t="s">
        <v>32</v>
      </c>
      <c r="E259" s="45" t="s">
        <v>485</v>
      </c>
      <c r="F259" s="46">
        <v>44650</v>
      </c>
      <c r="G259" s="31"/>
      <c r="H259" s="18" t="s">
        <v>34</v>
      </c>
      <c r="I259" s="18"/>
      <c r="J259" s="24"/>
      <c r="K259" s="25" t="s">
        <v>734</v>
      </c>
      <c r="L259" s="56" t="s">
        <v>735</v>
      </c>
      <c r="M259" s="26" t="s">
        <v>36</v>
      </c>
      <c r="N259" s="27">
        <v>1000</v>
      </c>
      <c r="O259" s="27"/>
      <c r="P259" s="27"/>
      <c r="Q259" s="18">
        <f t="shared" si="10"/>
        <v>1000</v>
      </c>
      <c r="R259" s="29" t="s">
        <v>731</v>
      </c>
      <c r="S259" s="25" t="s">
        <v>732</v>
      </c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30"/>
    </row>
    <row r="260" spans="1:32" ht="24">
      <c r="A260" s="17" t="s">
        <v>57</v>
      </c>
      <c r="B260" s="18">
        <v>198</v>
      </c>
      <c r="C260" s="19">
        <v>44655</v>
      </c>
      <c r="D260" s="20" t="s">
        <v>736</v>
      </c>
      <c r="E260" s="21" t="s">
        <v>737</v>
      </c>
      <c r="F260" s="22" t="s">
        <v>738</v>
      </c>
      <c r="G260" s="20" t="s">
        <v>739</v>
      </c>
      <c r="H260" s="23" t="s">
        <v>740</v>
      </c>
      <c r="I260" s="18">
        <v>4511155473</v>
      </c>
      <c r="J260" s="24">
        <v>110408290</v>
      </c>
      <c r="K260" s="25">
        <v>110408290</v>
      </c>
      <c r="L260" s="42" t="s">
        <v>741</v>
      </c>
      <c r="M260" s="26" t="s">
        <v>36</v>
      </c>
      <c r="N260" s="27">
        <v>62</v>
      </c>
      <c r="O260" s="27"/>
      <c r="P260" s="27">
        <v>30</v>
      </c>
      <c r="Q260" s="18">
        <f t="shared" si="10"/>
        <v>32</v>
      </c>
      <c r="R260" s="29" t="s">
        <v>742</v>
      </c>
      <c r="S260" s="25" t="s">
        <v>353</v>
      </c>
      <c r="T260" s="18" t="s">
        <v>67</v>
      </c>
      <c r="U260" s="37">
        <v>44707</v>
      </c>
      <c r="V260" s="37">
        <v>44707</v>
      </c>
      <c r="W260" s="18" t="s">
        <v>68</v>
      </c>
      <c r="X260" s="18" t="s">
        <v>69</v>
      </c>
      <c r="Y260" s="18" t="s">
        <v>70</v>
      </c>
      <c r="Z260" s="18">
        <v>218110400</v>
      </c>
      <c r="AA260" s="18" t="s">
        <v>71</v>
      </c>
      <c r="AB260" s="18" t="s">
        <v>57</v>
      </c>
      <c r="AC260" s="39" t="s">
        <v>72</v>
      </c>
      <c r="AD260" s="18" t="s">
        <v>73</v>
      </c>
      <c r="AE260" s="18"/>
    </row>
    <row r="261" spans="1:32" ht="24">
      <c r="A261" s="17" t="s">
        <v>57</v>
      </c>
      <c r="B261" s="18">
        <v>198</v>
      </c>
      <c r="C261" s="19"/>
      <c r="D261" s="20" t="s">
        <v>736</v>
      </c>
      <c r="E261" s="21"/>
      <c r="F261" s="22"/>
      <c r="G261" s="20"/>
      <c r="H261" s="23"/>
      <c r="I261" s="18"/>
      <c r="J261" s="24">
        <v>110408290</v>
      </c>
      <c r="K261" s="25">
        <v>110408290</v>
      </c>
      <c r="L261" s="42" t="s">
        <v>741</v>
      </c>
      <c r="M261" s="26" t="s">
        <v>36</v>
      </c>
      <c r="N261" s="27"/>
      <c r="O261" s="27"/>
      <c r="P261" s="27">
        <v>12</v>
      </c>
      <c r="Q261" s="18">
        <f>+Q260-P261</f>
        <v>20</v>
      </c>
      <c r="R261" s="29" t="s">
        <v>742</v>
      </c>
      <c r="S261" s="25" t="s">
        <v>353</v>
      </c>
      <c r="T261" s="18" t="s">
        <v>80</v>
      </c>
      <c r="U261" s="37">
        <v>44712</v>
      </c>
      <c r="V261" s="37">
        <v>44712</v>
      </c>
      <c r="W261" s="18" t="s">
        <v>81</v>
      </c>
      <c r="X261" s="18" t="s">
        <v>82</v>
      </c>
      <c r="Y261" s="18" t="s">
        <v>70</v>
      </c>
      <c r="Z261" s="18">
        <v>215973860</v>
      </c>
      <c r="AA261" s="18" t="s">
        <v>71</v>
      </c>
      <c r="AB261" s="18" t="s">
        <v>57</v>
      </c>
      <c r="AC261" s="39" t="s">
        <v>83</v>
      </c>
      <c r="AD261" s="18" t="s">
        <v>73</v>
      </c>
      <c r="AE261" s="18"/>
    </row>
    <row r="262" spans="1:32" ht="24">
      <c r="A262" s="17" t="s">
        <v>57</v>
      </c>
      <c r="B262" s="18">
        <v>198</v>
      </c>
      <c r="C262" s="19"/>
      <c r="D262" s="20" t="s">
        <v>736</v>
      </c>
      <c r="E262" s="21"/>
      <c r="F262" s="22"/>
      <c r="G262" s="20"/>
      <c r="H262" s="23"/>
      <c r="I262" s="18"/>
      <c r="J262" s="24">
        <v>110408290</v>
      </c>
      <c r="K262" s="25">
        <v>110408290</v>
      </c>
      <c r="L262" s="42" t="s">
        <v>741</v>
      </c>
      <c r="M262" s="26" t="s">
        <v>36</v>
      </c>
      <c r="N262" s="27"/>
      <c r="O262" s="27"/>
      <c r="P262" s="27">
        <v>18</v>
      </c>
      <c r="Q262" s="18">
        <f>+Q261-P262</f>
        <v>2</v>
      </c>
      <c r="R262" s="29" t="s">
        <v>742</v>
      </c>
      <c r="S262" s="25" t="s">
        <v>353</v>
      </c>
      <c r="T262" s="18" t="s">
        <v>84</v>
      </c>
      <c r="U262" s="37">
        <v>44714</v>
      </c>
      <c r="V262" s="37">
        <v>44714</v>
      </c>
      <c r="W262" s="18" t="s">
        <v>81</v>
      </c>
      <c r="X262" s="18" t="s">
        <v>82</v>
      </c>
      <c r="Y262" s="18" t="s">
        <v>70</v>
      </c>
      <c r="Z262" s="18">
        <v>216001993</v>
      </c>
      <c r="AA262" s="18" t="s">
        <v>85</v>
      </c>
      <c r="AB262" s="18" t="s">
        <v>57</v>
      </c>
      <c r="AC262" s="39" t="s">
        <v>83</v>
      </c>
      <c r="AD262" s="18" t="s">
        <v>73</v>
      </c>
      <c r="AE262" s="18"/>
    </row>
    <row r="263" spans="1:32" ht="24">
      <c r="A263" s="17" t="s">
        <v>57</v>
      </c>
      <c r="B263" s="18">
        <v>198</v>
      </c>
      <c r="C263" s="19"/>
      <c r="D263" s="20" t="s">
        <v>736</v>
      </c>
      <c r="E263" s="21"/>
      <c r="F263" s="22"/>
      <c r="G263" s="20"/>
      <c r="H263" s="23"/>
      <c r="I263" s="18"/>
      <c r="J263" s="24">
        <v>110408290</v>
      </c>
      <c r="K263" s="25">
        <v>110408290</v>
      </c>
      <c r="L263" s="42" t="s">
        <v>741</v>
      </c>
      <c r="M263" s="26" t="s">
        <v>36</v>
      </c>
      <c r="N263" s="27"/>
      <c r="O263" s="27"/>
      <c r="P263" s="27">
        <v>2</v>
      </c>
      <c r="Q263" s="18">
        <f>+Q262-P263</f>
        <v>0</v>
      </c>
      <c r="R263" s="29" t="s">
        <v>742</v>
      </c>
      <c r="S263" s="25" t="s">
        <v>353</v>
      </c>
      <c r="T263" s="18" t="s">
        <v>86</v>
      </c>
      <c r="U263" s="37">
        <v>44714</v>
      </c>
      <c r="V263" s="37">
        <v>44714</v>
      </c>
      <c r="W263" s="18" t="s">
        <v>87</v>
      </c>
      <c r="X263" s="18" t="s">
        <v>88</v>
      </c>
      <c r="Y263" s="18" t="s">
        <v>70</v>
      </c>
      <c r="Z263" s="18">
        <v>216001992</v>
      </c>
      <c r="AA263" s="18" t="s">
        <v>85</v>
      </c>
      <c r="AB263" s="18" t="s">
        <v>57</v>
      </c>
      <c r="AC263" s="39" t="s">
        <v>89</v>
      </c>
      <c r="AD263" s="18" t="s">
        <v>73</v>
      </c>
      <c r="AE263" s="18"/>
    </row>
    <row r="264" spans="1:32" ht="27.6">
      <c r="A264" s="17"/>
      <c r="B264" s="18">
        <v>199</v>
      </c>
      <c r="C264" s="19">
        <v>44655</v>
      </c>
      <c r="D264" s="20" t="s">
        <v>32</v>
      </c>
      <c r="E264" s="45" t="s">
        <v>485</v>
      </c>
      <c r="F264" s="46">
        <v>44650</v>
      </c>
      <c r="G264" s="31"/>
      <c r="H264" s="18" t="s">
        <v>34</v>
      </c>
      <c r="I264" s="18"/>
      <c r="J264" s="24">
        <v>101636508</v>
      </c>
      <c r="K264" s="25">
        <v>101636508</v>
      </c>
      <c r="L264" s="56" t="s">
        <v>743</v>
      </c>
      <c r="M264" s="26" t="s">
        <v>36</v>
      </c>
      <c r="N264" s="27">
        <v>15</v>
      </c>
      <c r="O264" s="27"/>
      <c r="P264" s="27"/>
      <c r="Q264" s="18">
        <f t="shared" si="10"/>
        <v>15</v>
      </c>
      <c r="R264" s="29" t="s">
        <v>731</v>
      </c>
      <c r="S264" s="25" t="s">
        <v>732</v>
      </c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</row>
    <row r="265" spans="1:32" ht="15.6">
      <c r="A265" s="17"/>
      <c r="B265" s="18">
        <v>200</v>
      </c>
      <c r="C265" s="19">
        <v>44655</v>
      </c>
      <c r="D265" s="20" t="s">
        <v>32</v>
      </c>
      <c r="E265" s="45" t="s">
        <v>485</v>
      </c>
      <c r="F265" s="46">
        <v>44650</v>
      </c>
      <c r="G265" s="31"/>
      <c r="H265" s="18" t="s">
        <v>34</v>
      </c>
      <c r="I265" s="18"/>
      <c r="J265" s="24">
        <v>100775588</v>
      </c>
      <c r="K265" s="25">
        <v>100775588</v>
      </c>
      <c r="L265" s="56" t="s">
        <v>744</v>
      </c>
      <c r="M265" s="26" t="s">
        <v>36</v>
      </c>
      <c r="N265" s="27">
        <v>2</v>
      </c>
      <c r="O265" s="27"/>
      <c r="P265" s="27"/>
      <c r="Q265" s="18">
        <f t="shared" si="10"/>
        <v>2</v>
      </c>
      <c r="R265" s="29" t="s">
        <v>731</v>
      </c>
      <c r="S265" s="25" t="s">
        <v>732</v>
      </c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</row>
    <row r="266" spans="1:32" ht="15.6">
      <c r="A266" s="17"/>
      <c r="B266" s="18">
        <v>201</v>
      </c>
      <c r="C266" s="19">
        <v>44655</v>
      </c>
      <c r="D266" s="20" t="s">
        <v>32</v>
      </c>
      <c r="E266" s="45" t="s">
        <v>485</v>
      </c>
      <c r="F266" s="46">
        <v>44650</v>
      </c>
      <c r="G266" s="31"/>
      <c r="H266" s="18" t="s">
        <v>34</v>
      </c>
      <c r="I266" s="18"/>
      <c r="J266" s="24">
        <v>104494774</v>
      </c>
      <c r="K266" s="25" t="s">
        <v>745</v>
      </c>
      <c r="L266" s="56" t="s">
        <v>746</v>
      </c>
      <c r="M266" s="26" t="s">
        <v>36</v>
      </c>
      <c r="N266" s="27">
        <v>1</v>
      </c>
      <c r="O266" s="27"/>
      <c r="P266" s="27"/>
      <c r="Q266" s="18">
        <f t="shared" si="10"/>
        <v>1</v>
      </c>
      <c r="R266" s="29" t="s">
        <v>731</v>
      </c>
      <c r="S266" s="25" t="s">
        <v>732</v>
      </c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</row>
    <row r="267" spans="1:32" ht="27.6">
      <c r="A267" s="17"/>
      <c r="B267" s="18">
        <v>202</v>
      </c>
      <c r="C267" s="19">
        <v>44655</v>
      </c>
      <c r="D267" s="20" t="s">
        <v>58</v>
      </c>
      <c r="E267" s="21" t="s">
        <v>747</v>
      </c>
      <c r="F267" s="22" t="s">
        <v>748</v>
      </c>
      <c r="G267" s="20" t="s">
        <v>404</v>
      </c>
      <c r="H267" s="18" t="s">
        <v>182</v>
      </c>
      <c r="I267" s="18">
        <v>4509357235</v>
      </c>
      <c r="J267" s="24">
        <v>109708588</v>
      </c>
      <c r="K267" s="25" t="s">
        <v>749</v>
      </c>
      <c r="L267" s="56" t="s">
        <v>750</v>
      </c>
      <c r="M267" s="26" t="s">
        <v>36</v>
      </c>
      <c r="N267" s="27">
        <v>20</v>
      </c>
      <c r="O267" s="27"/>
      <c r="P267" s="27"/>
      <c r="Q267" s="18">
        <f t="shared" si="10"/>
        <v>20</v>
      </c>
      <c r="R267" s="29" t="s">
        <v>731</v>
      </c>
      <c r="S267" s="25" t="s">
        <v>732</v>
      </c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</row>
    <row r="268" spans="1:32" ht="27.6">
      <c r="A268" s="17"/>
      <c r="B268" s="18">
        <v>203</v>
      </c>
      <c r="C268" s="19">
        <v>44655</v>
      </c>
      <c r="D268" s="20" t="s">
        <v>58</v>
      </c>
      <c r="E268" s="21" t="s">
        <v>747</v>
      </c>
      <c r="F268" s="22" t="s">
        <v>748</v>
      </c>
      <c r="G268" s="20" t="s">
        <v>404</v>
      </c>
      <c r="H268" s="18" t="s">
        <v>182</v>
      </c>
      <c r="I268" s="18">
        <v>4509357135</v>
      </c>
      <c r="J268" s="24">
        <v>109708582</v>
      </c>
      <c r="K268" s="25" t="s">
        <v>751</v>
      </c>
      <c r="L268" s="56" t="s">
        <v>752</v>
      </c>
      <c r="M268" s="26" t="s">
        <v>36</v>
      </c>
      <c r="N268" s="27">
        <v>32</v>
      </c>
      <c r="O268" s="27"/>
      <c r="P268" s="27"/>
      <c r="Q268" s="18">
        <f t="shared" si="10"/>
        <v>32</v>
      </c>
      <c r="R268" s="29" t="s">
        <v>731</v>
      </c>
      <c r="S268" s="25" t="s">
        <v>732</v>
      </c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</row>
    <row r="269" spans="1:32" ht="24">
      <c r="A269" s="17"/>
      <c r="B269" s="18">
        <v>204</v>
      </c>
      <c r="C269" s="19">
        <v>44655</v>
      </c>
      <c r="D269" s="20" t="s">
        <v>58</v>
      </c>
      <c r="E269" s="21" t="s">
        <v>753</v>
      </c>
      <c r="F269" s="22" t="s">
        <v>754</v>
      </c>
      <c r="G269" s="20" t="s">
        <v>423</v>
      </c>
      <c r="H269" s="18" t="s">
        <v>182</v>
      </c>
      <c r="I269" s="18">
        <v>4509357235</v>
      </c>
      <c r="J269" s="24">
        <v>109708575</v>
      </c>
      <c r="K269" s="25">
        <v>9330062602</v>
      </c>
      <c r="L269" s="56" t="s">
        <v>755</v>
      </c>
      <c r="M269" s="26" t="s">
        <v>36</v>
      </c>
      <c r="N269" s="27">
        <v>36</v>
      </c>
      <c r="O269" s="27"/>
      <c r="P269" s="27"/>
      <c r="Q269" s="18">
        <f t="shared" si="10"/>
        <v>36</v>
      </c>
      <c r="R269" s="29" t="s">
        <v>731</v>
      </c>
      <c r="S269" s="25" t="s">
        <v>732</v>
      </c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</row>
    <row r="270" spans="1:32" ht="28.8">
      <c r="A270" s="17"/>
      <c r="B270" s="18">
        <v>205</v>
      </c>
      <c r="C270" s="19">
        <v>44655</v>
      </c>
      <c r="D270" s="20" t="s">
        <v>32</v>
      </c>
      <c r="E270" s="45" t="s">
        <v>485</v>
      </c>
      <c r="F270" s="46">
        <v>44650</v>
      </c>
      <c r="G270" s="31"/>
      <c r="H270" s="18" t="s">
        <v>34</v>
      </c>
      <c r="I270" s="18"/>
      <c r="J270" s="24">
        <v>109618392</v>
      </c>
      <c r="K270" s="25" t="s">
        <v>756</v>
      </c>
      <c r="L270" s="56" t="s">
        <v>757</v>
      </c>
      <c r="M270" s="26" t="s">
        <v>36</v>
      </c>
      <c r="N270" s="27">
        <v>30</v>
      </c>
      <c r="O270" s="27"/>
      <c r="P270" s="27">
        <v>6</v>
      </c>
      <c r="Q270" s="18">
        <f t="shared" si="10"/>
        <v>24</v>
      </c>
      <c r="R270" s="29" t="s">
        <v>731</v>
      </c>
      <c r="S270" s="25" t="s">
        <v>732</v>
      </c>
      <c r="T270" s="18" t="s">
        <v>690</v>
      </c>
      <c r="U270" s="37">
        <v>44746</v>
      </c>
      <c r="V270" s="37">
        <v>44746</v>
      </c>
      <c r="W270" s="18" t="s">
        <v>691</v>
      </c>
      <c r="X270" s="18" t="s">
        <v>692</v>
      </c>
      <c r="Y270" s="18" t="s">
        <v>70</v>
      </c>
      <c r="Z270" s="18" t="s">
        <v>693</v>
      </c>
      <c r="AA270" s="18" t="s">
        <v>694</v>
      </c>
      <c r="AB270" s="75" t="s">
        <v>695</v>
      </c>
      <c r="AC270" s="18" t="s">
        <v>156</v>
      </c>
      <c r="AD270" s="18"/>
      <c r="AE270" s="18" t="s">
        <v>696</v>
      </c>
    </row>
    <row r="271" spans="1:32" ht="15.6">
      <c r="A271" s="17"/>
      <c r="B271" s="18">
        <v>206</v>
      </c>
      <c r="C271" s="19">
        <v>44655</v>
      </c>
      <c r="D271" s="20" t="s">
        <v>32</v>
      </c>
      <c r="E271" s="45" t="s">
        <v>485</v>
      </c>
      <c r="F271" s="46">
        <v>44650</v>
      </c>
      <c r="G271" s="31"/>
      <c r="H271" s="18" t="s">
        <v>34</v>
      </c>
      <c r="I271" s="18"/>
      <c r="J271" s="24">
        <v>109618394</v>
      </c>
      <c r="K271" s="25" t="s">
        <v>758</v>
      </c>
      <c r="L271" s="56" t="s">
        <v>759</v>
      </c>
      <c r="M271" s="26" t="s">
        <v>36</v>
      </c>
      <c r="N271" s="27">
        <v>17</v>
      </c>
      <c r="O271" s="27"/>
      <c r="P271" s="27"/>
      <c r="Q271" s="18">
        <f t="shared" si="10"/>
        <v>17</v>
      </c>
      <c r="R271" s="29" t="s">
        <v>731</v>
      </c>
      <c r="S271" s="25" t="s">
        <v>732</v>
      </c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</row>
    <row r="272" spans="1:32" s="67" customFormat="1" ht="15.6">
      <c r="A272" s="23"/>
      <c r="B272" s="18">
        <v>207</v>
      </c>
      <c r="C272" s="19">
        <v>44655</v>
      </c>
      <c r="D272" s="20" t="s">
        <v>32</v>
      </c>
      <c r="E272" s="45" t="s">
        <v>485</v>
      </c>
      <c r="F272" s="46">
        <v>44650</v>
      </c>
      <c r="G272" s="31"/>
      <c r="H272" s="18" t="s">
        <v>34</v>
      </c>
      <c r="I272" s="18"/>
      <c r="J272" s="24"/>
      <c r="K272" s="25"/>
      <c r="L272" s="56" t="s">
        <v>760</v>
      </c>
      <c r="M272" s="26" t="s">
        <v>36</v>
      </c>
      <c r="N272" s="27">
        <v>54</v>
      </c>
      <c r="O272" s="27"/>
      <c r="P272" s="27"/>
      <c r="Q272" s="18">
        <f t="shared" si="10"/>
        <v>54</v>
      </c>
      <c r="R272" s="29" t="s">
        <v>731</v>
      </c>
      <c r="S272" s="25" t="s">
        <v>732</v>
      </c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30"/>
    </row>
    <row r="273" spans="1:32" ht="24">
      <c r="A273" s="17"/>
      <c r="B273" s="18">
        <v>208</v>
      </c>
      <c r="C273" s="19">
        <v>44655</v>
      </c>
      <c r="D273" s="20" t="s">
        <v>58</v>
      </c>
      <c r="E273" s="21" t="s">
        <v>761</v>
      </c>
      <c r="F273" s="22" t="s">
        <v>562</v>
      </c>
      <c r="G273" s="20" t="s">
        <v>762</v>
      </c>
      <c r="H273" s="18" t="s">
        <v>182</v>
      </c>
      <c r="I273" s="18">
        <v>4510419901</v>
      </c>
      <c r="J273" s="24">
        <v>111397727</v>
      </c>
      <c r="K273" s="25">
        <v>9330006207</v>
      </c>
      <c r="L273" s="56" t="s">
        <v>763</v>
      </c>
      <c r="M273" s="26" t="s">
        <v>36</v>
      </c>
      <c r="N273" s="27">
        <v>200</v>
      </c>
      <c r="O273" s="27"/>
      <c r="P273" s="36"/>
      <c r="Q273" s="18">
        <f t="shared" si="10"/>
        <v>200</v>
      </c>
      <c r="R273" s="29" t="s">
        <v>731</v>
      </c>
      <c r="S273" s="25" t="s">
        <v>732</v>
      </c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</row>
    <row r="274" spans="1:32" ht="15.6">
      <c r="A274" s="17"/>
      <c r="B274" s="18">
        <v>209</v>
      </c>
      <c r="C274" s="19">
        <v>44655</v>
      </c>
      <c r="D274" s="20" t="s">
        <v>32</v>
      </c>
      <c r="E274" s="45" t="s">
        <v>485</v>
      </c>
      <c r="F274" s="46">
        <v>44650</v>
      </c>
      <c r="G274" s="31"/>
      <c r="H274" s="18" t="s">
        <v>34</v>
      </c>
      <c r="I274" s="18"/>
      <c r="J274" s="24">
        <v>109563306</v>
      </c>
      <c r="K274" s="25" t="s">
        <v>764</v>
      </c>
      <c r="L274" s="56" t="s">
        <v>765</v>
      </c>
      <c r="M274" s="26" t="s">
        <v>36</v>
      </c>
      <c r="N274" s="27">
        <v>1</v>
      </c>
      <c r="O274" s="27"/>
      <c r="P274" s="27">
        <v>1</v>
      </c>
      <c r="Q274" s="18">
        <f t="shared" si="10"/>
        <v>0</v>
      </c>
      <c r="R274" s="29" t="s">
        <v>766</v>
      </c>
      <c r="S274" s="25" t="s">
        <v>767</v>
      </c>
      <c r="T274" s="18" t="s">
        <v>768</v>
      </c>
      <c r="U274" s="37">
        <v>44739</v>
      </c>
      <c r="V274" s="37">
        <v>44739</v>
      </c>
      <c r="W274" s="18" t="s">
        <v>87</v>
      </c>
      <c r="X274" s="18" t="s">
        <v>88</v>
      </c>
      <c r="Y274" s="18" t="s">
        <v>70</v>
      </c>
      <c r="Z274" s="18" t="s">
        <v>77</v>
      </c>
      <c r="AA274" s="18" t="s">
        <v>769</v>
      </c>
      <c r="AB274" s="76" t="s">
        <v>770</v>
      </c>
      <c r="AC274" s="18" t="s">
        <v>156</v>
      </c>
      <c r="AD274" s="18"/>
      <c r="AE274" s="76" t="s">
        <v>770</v>
      </c>
    </row>
    <row r="275" spans="1:32" ht="24">
      <c r="A275" s="17"/>
      <c r="B275" s="18">
        <v>210</v>
      </c>
      <c r="C275" s="19">
        <v>44655</v>
      </c>
      <c r="D275" s="20" t="s">
        <v>58</v>
      </c>
      <c r="E275" s="21" t="s">
        <v>771</v>
      </c>
      <c r="F275" s="22" t="s">
        <v>772</v>
      </c>
      <c r="G275" s="31">
        <v>50768989821</v>
      </c>
      <c r="H275" s="18" t="s">
        <v>182</v>
      </c>
      <c r="I275" s="18">
        <v>4510778711</v>
      </c>
      <c r="J275" s="24">
        <v>111397725</v>
      </c>
      <c r="K275" s="25" t="s">
        <v>773</v>
      </c>
      <c r="L275" s="56" t="s">
        <v>774</v>
      </c>
      <c r="M275" s="26" t="s">
        <v>36</v>
      </c>
      <c r="N275" s="27">
        <v>16</v>
      </c>
      <c r="O275" s="27"/>
      <c r="P275" s="27"/>
      <c r="Q275" s="18">
        <f t="shared" si="10"/>
        <v>16</v>
      </c>
      <c r="R275" s="29" t="s">
        <v>766</v>
      </c>
      <c r="S275" s="25" t="s">
        <v>767</v>
      </c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</row>
    <row r="276" spans="1:32" ht="15.6">
      <c r="A276" s="17"/>
      <c r="B276" s="18">
        <v>211</v>
      </c>
      <c r="C276" s="19">
        <v>44655</v>
      </c>
      <c r="D276" s="20" t="s">
        <v>32</v>
      </c>
      <c r="E276" s="45" t="s">
        <v>485</v>
      </c>
      <c r="F276" s="46">
        <v>44650</v>
      </c>
      <c r="G276" s="31"/>
      <c r="H276" s="18" t="s">
        <v>34</v>
      </c>
      <c r="I276" s="18"/>
      <c r="J276" s="24">
        <v>109563304</v>
      </c>
      <c r="K276" s="25" t="s">
        <v>775</v>
      </c>
      <c r="L276" s="56" t="s">
        <v>776</v>
      </c>
      <c r="M276" s="26" t="s">
        <v>36</v>
      </c>
      <c r="N276" s="27">
        <v>1</v>
      </c>
      <c r="O276" s="27"/>
      <c r="P276" s="27"/>
      <c r="Q276" s="18">
        <f t="shared" si="10"/>
        <v>1</v>
      </c>
      <c r="R276" s="29" t="s">
        <v>766</v>
      </c>
      <c r="S276" s="25" t="s">
        <v>767</v>
      </c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</row>
    <row r="277" spans="1:32" ht="27.6">
      <c r="A277" s="17"/>
      <c r="B277" s="18">
        <v>212</v>
      </c>
      <c r="C277" s="19">
        <v>44655</v>
      </c>
      <c r="D277" s="20" t="s">
        <v>58</v>
      </c>
      <c r="E277" s="21" t="s">
        <v>753</v>
      </c>
      <c r="F277" s="22" t="s">
        <v>754</v>
      </c>
      <c r="G277" s="20" t="s">
        <v>423</v>
      </c>
      <c r="H277" s="18" t="s">
        <v>182</v>
      </c>
      <c r="I277" s="18">
        <v>4509357235</v>
      </c>
      <c r="J277" s="24">
        <v>111451145</v>
      </c>
      <c r="K277" s="25">
        <v>19300061440</v>
      </c>
      <c r="L277" s="56" t="s">
        <v>777</v>
      </c>
      <c r="M277" s="26" t="s">
        <v>36</v>
      </c>
      <c r="N277" s="27">
        <v>21</v>
      </c>
      <c r="O277" s="27"/>
      <c r="P277" s="36"/>
      <c r="Q277" s="18">
        <f t="shared" si="10"/>
        <v>21</v>
      </c>
      <c r="R277" s="29" t="s">
        <v>766</v>
      </c>
      <c r="S277" s="25" t="s">
        <v>767</v>
      </c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</row>
    <row r="278" spans="1:32" s="67" customFormat="1" ht="15.6">
      <c r="A278" s="23"/>
      <c r="B278" s="18">
        <v>213</v>
      </c>
      <c r="C278" s="19">
        <v>44655</v>
      </c>
      <c r="D278" s="20" t="s">
        <v>32</v>
      </c>
      <c r="E278" s="45" t="s">
        <v>485</v>
      </c>
      <c r="F278" s="46">
        <v>44650</v>
      </c>
      <c r="G278" s="31"/>
      <c r="H278" s="18" t="s">
        <v>34</v>
      </c>
      <c r="I278" s="18"/>
      <c r="J278" s="24"/>
      <c r="K278" s="25" t="s">
        <v>778</v>
      </c>
      <c r="L278" s="56" t="s">
        <v>779</v>
      </c>
      <c r="M278" s="26" t="s">
        <v>119</v>
      </c>
      <c r="N278" s="27">
        <v>150</v>
      </c>
      <c r="O278" s="27"/>
      <c r="P278" s="36"/>
      <c r="Q278" s="18">
        <f t="shared" si="10"/>
        <v>150</v>
      </c>
      <c r="R278" s="29" t="s">
        <v>766</v>
      </c>
      <c r="S278" s="25" t="s">
        <v>767</v>
      </c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30"/>
    </row>
    <row r="279" spans="1:32" ht="24">
      <c r="A279" s="17"/>
      <c r="B279" s="18">
        <v>214</v>
      </c>
      <c r="C279" s="19">
        <v>44655</v>
      </c>
      <c r="D279" s="20" t="s">
        <v>347</v>
      </c>
      <c r="E279" s="21" t="s">
        <v>780</v>
      </c>
      <c r="F279" s="22" t="s">
        <v>659</v>
      </c>
      <c r="G279" s="31"/>
      <c r="H279" s="18" t="s">
        <v>270</v>
      </c>
      <c r="I279" s="18">
        <v>4509888300</v>
      </c>
      <c r="J279" s="24">
        <v>110411274</v>
      </c>
      <c r="K279" s="25" t="s">
        <v>781</v>
      </c>
      <c r="L279" s="63" t="s">
        <v>782</v>
      </c>
      <c r="M279" s="26" t="s">
        <v>36</v>
      </c>
      <c r="N279" s="27">
        <v>20</v>
      </c>
      <c r="O279" s="27"/>
      <c r="P279" s="36"/>
      <c r="Q279" s="18">
        <f t="shared" si="10"/>
        <v>20</v>
      </c>
      <c r="R279" s="29" t="s">
        <v>766</v>
      </c>
      <c r="S279" s="25" t="s">
        <v>767</v>
      </c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</row>
    <row r="280" spans="1:32" ht="28.8">
      <c r="A280" s="17"/>
      <c r="B280" s="18">
        <v>215</v>
      </c>
      <c r="C280" s="19">
        <v>44655</v>
      </c>
      <c r="D280" s="20" t="s">
        <v>32</v>
      </c>
      <c r="E280" s="45" t="s">
        <v>485</v>
      </c>
      <c r="F280" s="46">
        <v>44650</v>
      </c>
      <c r="G280" s="31"/>
      <c r="H280" s="18" t="s">
        <v>34</v>
      </c>
      <c r="I280" s="18"/>
      <c r="J280" s="24">
        <v>107035724</v>
      </c>
      <c r="K280" s="25" t="s">
        <v>783</v>
      </c>
      <c r="L280" s="56" t="s">
        <v>784</v>
      </c>
      <c r="M280" s="26" t="s">
        <v>36</v>
      </c>
      <c r="N280" s="27">
        <v>1</v>
      </c>
      <c r="O280" s="27"/>
      <c r="P280" s="36"/>
      <c r="Q280" s="18">
        <f t="shared" si="10"/>
        <v>1</v>
      </c>
      <c r="R280" s="29" t="s">
        <v>766</v>
      </c>
      <c r="S280" s="25" t="s">
        <v>767</v>
      </c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</row>
    <row r="281" spans="1:32" ht="24">
      <c r="A281" s="17"/>
      <c r="B281" s="18">
        <v>216</v>
      </c>
      <c r="C281" s="19">
        <v>44655</v>
      </c>
      <c r="D281" s="20" t="s">
        <v>785</v>
      </c>
      <c r="E281" s="21" t="s">
        <v>786</v>
      </c>
      <c r="F281" s="22" t="s">
        <v>787</v>
      </c>
      <c r="G281" s="20" t="s">
        <v>788</v>
      </c>
      <c r="H281" s="18" t="s">
        <v>116</v>
      </c>
      <c r="I281" s="18">
        <v>4509774899</v>
      </c>
      <c r="J281" s="24">
        <v>110408279</v>
      </c>
      <c r="K281" s="25" t="s">
        <v>789</v>
      </c>
      <c r="L281" s="56" t="s">
        <v>790</v>
      </c>
      <c r="M281" s="26" t="s">
        <v>36</v>
      </c>
      <c r="N281" s="27">
        <v>800</v>
      </c>
      <c r="O281" s="28"/>
      <c r="P281" s="27"/>
      <c r="Q281" s="18">
        <f t="shared" si="10"/>
        <v>800</v>
      </c>
      <c r="R281" s="29" t="s">
        <v>791</v>
      </c>
      <c r="S281" s="25" t="s">
        <v>792</v>
      </c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</row>
    <row r="282" spans="1:32" ht="24">
      <c r="A282" s="17"/>
      <c r="B282" s="18">
        <v>217</v>
      </c>
      <c r="C282" s="19">
        <v>44655</v>
      </c>
      <c r="D282" s="20" t="s">
        <v>347</v>
      </c>
      <c r="E282" s="21" t="s">
        <v>552</v>
      </c>
      <c r="F282" s="22" t="s">
        <v>553</v>
      </c>
      <c r="G282" s="31"/>
      <c r="H282" s="18" t="s">
        <v>270</v>
      </c>
      <c r="I282" s="18">
        <v>4509785521</v>
      </c>
      <c r="J282" s="24">
        <v>110415839</v>
      </c>
      <c r="K282" s="25" t="s">
        <v>793</v>
      </c>
      <c r="L282" s="77" t="s">
        <v>794</v>
      </c>
      <c r="M282" s="26" t="s">
        <v>36</v>
      </c>
      <c r="N282" s="27">
        <v>24</v>
      </c>
      <c r="O282" s="28"/>
      <c r="P282" s="27"/>
      <c r="Q282" s="18">
        <f t="shared" si="10"/>
        <v>24</v>
      </c>
      <c r="R282" s="29" t="s">
        <v>791</v>
      </c>
      <c r="S282" s="25" t="s">
        <v>792</v>
      </c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</row>
    <row r="283" spans="1:32" ht="26.55" customHeight="1">
      <c r="A283" s="17"/>
      <c r="B283" s="18">
        <v>218</v>
      </c>
      <c r="C283" s="19">
        <v>44655</v>
      </c>
      <c r="D283" s="20" t="s">
        <v>785</v>
      </c>
      <c r="E283" s="21" t="s">
        <v>786</v>
      </c>
      <c r="F283" s="22" t="s">
        <v>787</v>
      </c>
      <c r="G283" s="20" t="s">
        <v>788</v>
      </c>
      <c r="H283" s="18" t="s">
        <v>116</v>
      </c>
      <c r="I283" s="18">
        <v>4509774899</v>
      </c>
      <c r="J283" s="24">
        <v>110408277</v>
      </c>
      <c r="K283" s="25" t="s">
        <v>795</v>
      </c>
      <c r="L283" s="56" t="s">
        <v>796</v>
      </c>
      <c r="M283" s="26" t="s">
        <v>36</v>
      </c>
      <c r="N283" s="27">
        <v>800</v>
      </c>
      <c r="O283" s="28"/>
      <c r="P283" s="27"/>
      <c r="Q283" s="18">
        <f t="shared" si="10"/>
        <v>800</v>
      </c>
      <c r="R283" s="29" t="s">
        <v>791</v>
      </c>
      <c r="S283" s="25" t="s">
        <v>792</v>
      </c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</row>
    <row r="284" spans="1:32" ht="24">
      <c r="A284" s="17"/>
      <c r="B284" s="18">
        <v>219</v>
      </c>
      <c r="C284" s="19">
        <v>44655</v>
      </c>
      <c r="D284" s="20" t="s">
        <v>785</v>
      </c>
      <c r="E284" s="21" t="s">
        <v>786</v>
      </c>
      <c r="F284" s="22" t="s">
        <v>787</v>
      </c>
      <c r="G284" s="20" t="s">
        <v>788</v>
      </c>
      <c r="H284" s="18" t="s">
        <v>116</v>
      </c>
      <c r="I284" s="18">
        <v>4509774899</v>
      </c>
      <c r="J284" s="24">
        <v>110408280</v>
      </c>
      <c r="K284" s="25" t="s">
        <v>797</v>
      </c>
      <c r="L284" s="56" t="s">
        <v>798</v>
      </c>
      <c r="M284" s="26" t="s">
        <v>36</v>
      </c>
      <c r="N284" s="27">
        <v>65</v>
      </c>
      <c r="O284" s="28"/>
      <c r="P284" s="36"/>
      <c r="Q284" s="18">
        <f t="shared" si="10"/>
        <v>65</v>
      </c>
      <c r="R284" s="29" t="s">
        <v>791</v>
      </c>
      <c r="S284" s="25" t="s">
        <v>792</v>
      </c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</row>
    <row r="285" spans="1:32" ht="24">
      <c r="A285" s="17"/>
      <c r="B285" s="18">
        <v>220</v>
      </c>
      <c r="C285" s="19">
        <v>44655</v>
      </c>
      <c r="D285" s="20" t="s">
        <v>785</v>
      </c>
      <c r="E285" s="21" t="s">
        <v>786</v>
      </c>
      <c r="F285" s="22" t="s">
        <v>787</v>
      </c>
      <c r="G285" s="20" t="s">
        <v>788</v>
      </c>
      <c r="H285" s="18" t="s">
        <v>116</v>
      </c>
      <c r="I285" s="18">
        <v>4509774899</v>
      </c>
      <c r="J285" s="24">
        <v>110408275</v>
      </c>
      <c r="K285" s="25" t="s">
        <v>799</v>
      </c>
      <c r="L285" s="56" t="s">
        <v>800</v>
      </c>
      <c r="M285" s="26" t="s">
        <v>36</v>
      </c>
      <c r="N285" s="27">
        <v>650</v>
      </c>
      <c r="O285" s="28">
        <v>650</v>
      </c>
      <c r="P285" s="27"/>
      <c r="Q285" s="18">
        <f>+O285-P285</f>
        <v>650</v>
      </c>
      <c r="R285" s="29" t="s">
        <v>791</v>
      </c>
      <c r="S285" s="25" t="s">
        <v>792</v>
      </c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</row>
    <row r="286" spans="1:32" ht="24">
      <c r="A286" s="17"/>
      <c r="B286" s="18">
        <v>221</v>
      </c>
      <c r="C286" s="19">
        <v>44655</v>
      </c>
      <c r="D286" s="20" t="s">
        <v>785</v>
      </c>
      <c r="E286" s="21" t="s">
        <v>786</v>
      </c>
      <c r="F286" s="22" t="s">
        <v>787</v>
      </c>
      <c r="G286" s="20" t="s">
        <v>788</v>
      </c>
      <c r="H286" s="18" t="s">
        <v>116</v>
      </c>
      <c r="I286" s="18">
        <v>4509774899</v>
      </c>
      <c r="J286" s="24">
        <v>110408251</v>
      </c>
      <c r="K286" s="25" t="s">
        <v>801</v>
      </c>
      <c r="L286" s="56" t="s">
        <v>802</v>
      </c>
      <c r="M286" s="26" t="s">
        <v>36</v>
      </c>
      <c r="N286" s="27">
        <v>25</v>
      </c>
      <c r="O286" s="28"/>
      <c r="P286" s="27"/>
      <c r="Q286" s="18">
        <f t="shared" ref="Q286:Q298" si="11">+N286-P286</f>
        <v>25</v>
      </c>
      <c r="R286" s="29" t="s">
        <v>791</v>
      </c>
      <c r="S286" s="25" t="s">
        <v>792</v>
      </c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</row>
    <row r="287" spans="1:32" ht="24">
      <c r="A287" s="17"/>
      <c r="B287" s="18">
        <v>222</v>
      </c>
      <c r="C287" s="19">
        <v>44655</v>
      </c>
      <c r="D287" s="20" t="s">
        <v>785</v>
      </c>
      <c r="E287" s="21" t="s">
        <v>786</v>
      </c>
      <c r="F287" s="22" t="s">
        <v>787</v>
      </c>
      <c r="G287" s="20" t="s">
        <v>788</v>
      </c>
      <c r="H287" s="18" t="s">
        <v>116</v>
      </c>
      <c r="I287" s="18">
        <v>4509774899</v>
      </c>
      <c r="J287" s="24">
        <v>110408285</v>
      </c>
      <c r="K287" s="25" t="s">
        <v>803</v>
      </c>
      <c r="L287" s="56" t="s">
        <v>804</v>
      </c>
      <c r="M287" s="26" t="s">
        <v>36</v>
      </c>
      <c r="N287" s="27">
        <v>8</v>
      </c>
      <c r="O287" s="28"/>
      <c r="P287" s="36"/>
      <c r="Q287" s="18">
        <f t="shared" si="11"/>
        <v>8</v>
      </c>
      <c r="R287" s="29" t="s">
        <v>791</v>
      </c>
      <c r="S287" s="25" t="s">
        <v>792</v>
      </c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</row>
    <row r="288" spans="1:32" ht="24">
      <c r="A288" s="17"/>
      <c r="B288" s="18">
        <v>223</v>
      </c>
      <c r="C288" s="19">
        <v>44655</v>
      </c>
      <c r="D288" s="20" t="s">
        <v>785</v>
      </c>
      <c r="E288" s="21" t="s">
        <v>786</v>
      </c>
      <c r="F288" s="22" t="s">
        <v>787</v>
      </c>
      <c r="G288" s="20" t="s">
        <v>788</v>
      </c>
      <c r="H288" s="18" t="s">
        <v>116</v>
      </c>
      <c r="I288" s="18">
        <v>4509774899</v>
      </c>
      <c r="J288" s="24">
        <v>110408254</v>
      </c>
      <c r="K288" s="25" t="s">
        <v>805</v>
      </c>
      <c r="L288" s="56" t="s">
        <v>806</v>
      </c>
      <c r="M288" s="26" t="s">
        <v>36</v>
      </c>
      <c r="N288" s="27">
        <v>28</v>
      </c>
      <c r="O288" s="28"/>
      <c r="P288" s="27"/>
      <c r="Q288" s="18">
        <f t="shared" si="11"/>
        <v>28</v>
      </c>
      <c r="R288" s="29" t="s">
        <v>791</v>
      </c>
      <c r="S288" s="25" t="s">
        <v>792</v>
      </c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</row>
    <row r="289" spans="1:31" ht="24">
      <c r="A289" s="17"/>
      <c r="B289" s="18">
        <v>224</v>
      </c>
      <c r="C289" s="19">
        <v>44655</v>
      </c>
      <c r="D289" s="20" t="s">
        <v>785</v>
      </c>
      <c r="E289" s="21" t="s">
        <v>786</v>
      </c>
      <c r="F289" s="22" t="s">
        <v>787</v>
      </c>
      <c r="G289" s="20" t="s">
        <v>788</v>
      </c>
      <c r="H289" s="18" t="s">
        <v>116</v>
      </c>
      <c r="I289" s="18">
        <v>4509774899</v>
      </c>
      <c r="J289" s="24">
        <v>110408252</v>
      </c>
      <c r="K289" s="25" t="s">
        <v>807</v>
      </c>
      <c r="L289" s="56" t="s">
        <v>808</v>
      </c>
      <c r="M289" s="26" t="s">
        <v>36</v>
      </c>
      <c r="N289" s="27">
        <v>30</v>
      </c>
      <c r="O289" s="28"/>
      <c r="P289" s="27"/>
      <c r="Q289" s="18">
        <f t="shared" si="11"/>
        <v>30</v>
      </c>
      <c r="R289" s="29" t="s">
        <v>791</v>
      </c>
      <c r="S289" s="25" t="s">
        <v>792</v>
      </c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</row>
    <row r="290" spans="1:31" ht="24">
      <c r="A290" s="17"/>
      <c r="B290" s="18">
        <v>225</v>
      </c>
      <c r="C290" s="19">
        <v>44655</v>
      </c>
      <c r="D290" s="20" t="s">
        <v>785</v>
      </c>
      <c r="E290" s="21" t="s">
        <v>786</v>
      </c>
      <c r="F290" s="22" t="s">
        <v>787</v>
      </c>
      <c r="G290" s="20" t="s">
        <v>788</v>
      </c>
      <c r="H290" s="18" t="s">
        <v>116</v>
      </c>
      <c r="I290" s="18">
        <v>4509774899</v>
      </c>
      <c r="J290" s="24">
        <v>110408282</v>
      </c>
      <c r="K290" s="25" t="s">
        <v>809</v>
      </c>
      <c r="L290" s="56" t="s">
        <v>810</v>
      </c>
      <c r="M290" s="26" t="s">
        <v>36</v>
      </c>
      <c r="N290" s="27">
        <v>65</v>
      </c>
      <c r="O290" s="28"/>
      <c r="P290" s="27"/>
      <c r="Q290" s="18">
        <f t="shared" si="11"/>
        <v>65</v>
      </c>
      <c r="R290" s="29" t="s">
        <v>791</v>
      </c>
      <c r="S290" s="25" t="s">
        <v>792</v>
      </c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</row>
    <row r="291" spans="1:31" ht="24">
      <c r="A291" s="17"/>
      <c r="B291" s="18">
        <v>226</v>
      </c>
      <c r="C291" s="19">
        <v>44655</v>
      </c>
      <c r="D291" s="20" t="s">
        <v>785</v>
      </c>
      <c r="E291" s="21" t="s">
        <v>786</v>
      </c>
      <c r="F291" s="22" t="s">
        <v>787</v>
      </c>
      <c r="G291" s="20" t="s">
        <v>788</v>
      </c>
      <c r="H291" s="18" t="s">
        <v>116</v>
      </c>
      <c r="I291" s="18">
        <v>4509774899</v>
      </c>
      <c r="J291" s="24">
        <v>110408283</v>
      </c>
      <c r="K291" s="25" t="s">
        <v>811</v>
      </c>
      <c r="L291" s="56" t="s">
        <v>812</v>
      </c>
      <c r="M291" s="26" t="s">
        <v>36</v>
      </c>
      <c r="N291" s="27">
        <v>8</v>
      </c>
      <c r="O291" s="28"/>
      <c r="P291" s="27"/>
      <c r="Q291" s="18">
        <f t="shared" si="11"/>
        <v>8</v>
      </c>
      <c r="R291" s="29" t="s">
        <v>791</v>
      </c>
      <c r="S291" s="25" t="s">
        <v>792</v>
      </c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</row>
    <row r="292" spans="1:31" ht="15.6">
      <c r="A292" s="17"/>
      <c r="B292" s="18">
        <v>227</v>
      </c>
      <c r="C292" s="19">
        <v>44655</v>
      </c>
      <c r="D292" s="20" t="s">
        <v>32</v>
      </c>
      <c r="E292" s="45" t="s">
        <v>485</v>
      </c>
      <c r="F292" s="46">
        <v>44650</v>
      </c>
      <c r="G292" s="31"/>
      <c r="H292" s="18" t="s">
        <v>34</v>
      </c>
      <c r="I292" s="18"/>
      <c r="J292" s="24">
        <v>108234438</v>
      </c>
      <c r="K292" s="78">
        <v>107184793</v>
      </c>
      <c r="L292" s="56" t="s">
        <v>813</v>
      </c>
      <c r="M292" s="26" t="s">
        <v>36</v>
      </c>
      <c r="N292" s="27">
        <v>1800</v>
      </c>
      <c r="O292" s="28"/>
      <c r="P292" s="27"/>
      <c r="Q292" s="18">
        <f t="shared" si="11"/>
        <v>1800</v>
      </c>
      <c r="R292" s="29" t="s">
        <v>791</v>
      </c>
      <c r="S292" s="25" t="s">
        <v>792</v>
      </c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</row>
    <row r="293" spans="1:31" ht="15.6">
      <c r="A293" s="17" t="s">
        <v>57</v>
      </c>
      <c r="B293" s="18">
        <v>228</v>
      </c>
      <c r="C293" s="19">
        <v>44655</v>
      </c>
      <c r="D293" s="20" t="s">
        <v>32</v>
      </c>
      <c r="E293" s="45" t="s">
        <v>485</v>
      </c>
      <c r="F293" s="46">
        <v>44650</v>
      </c>
      <c r="G293" s="31"/>
      <c r="H293" s="18" t="s">
        <v>34</v>
      </c>
      <c r="I293" s="18"/>
      <c r="J293" s="24">
        <v>107156629</v>
      </c>
      <c r="K293" s="25">
        <v>107156629</v>
      </c>
      <c r="L293" s="56" t="s">
        <v>814</v>
      </c>
      <c r="M293" s="26" t="s">
        <v>36</v>
      </c>
      <c r="N293" s="27">
        <v>746</v>
      </c>
      <c r="O293" s="28"/>
      <c r="P293" s="27">
        <v>160</v>
      </c>
      <c r="Q293" s="18">
        <f t="shared" si="11"/>
        <v>586</v>
      </c>
      <c r="R293" s="29" t="s">
        <v>791</v>
      </c>
      <c r="S293" s="25" t="s">
        <v>792</v>
      </c>
      <c r="T293" s="18" t="s">
        <v>67</v>
      </c>
      <c r="U293" s="37">
        <v>44707</v>
      </c>
      <c r="V293" s="37">
        <v>44707</v>
      </c>
      <c r="W293" s="18" t="s">
        <v>68</v>
      </c>
      <c r="X293" s="18" t="s">
        <v>69</v>
      </c>
      <c r="Y293" s="18" t="s">
        <v>70</v>
      </c>
      <c r="Z293" s="18">
        <v>218110400</v>
      </c>
      <c r="AA293" s="18" t="s">
        <v>71</v>
      </c>
      <c r="AB293" s="18" t="s">
        <v>57</v>
      </c>
      <c r="AC293" s="39" t="s">
        <v>72</v>
      </c>
      <c r="AD293" s="18" t="s">
        <v>73</v>
      </c>
      <c r="AE293" s="18"/>
    </row>
    <row r="294" spans="1:31" ht="15.6">
      <c r="A294" s="17" t="s">
        <v>57</v>
      </c>
      <c r="B294" s="18">
        <v>228</v>
      </c>
      <c r="C294" s="19"/>
      <c r="D294" s="20" t="s">
        <v>32</v>
      </c>
      <c r="E294" s="45"/>
      <c r="F294" s="46"/>
      <c r="G294" s="31"/>
      <c r="H294" s="18"/>
      <c r="I294" s="18"/>
      <c r="J294" s="24">
        <v>107156629</v>
      </c>
      <c r="K294" s="25">
        <v>107156629</v>
      </c>
      <c r="L294" s="56" t="s">
        <v>814</v>
      </c>
      <c r="M294" s="26" t="s">
        <v>36</v>
      </c>
      <c r="N294" s="27"/>
      <c r="O294" s="28"/>
      <c r="P294" s="27">
        <v>64</v>
      </c>
      <c r="Q294" s="18">
        <f>Q293-P294</f>
        <v>522</v>
      </c>
      <c r="R294" s="29" t="s">
        <v>791</v>
      </c>
      <c r="S294" s="25" t="s">
        <v>792</v>
      </c>
      <c r="T294" s="18" t="s">
        <v>80</v>
      </c>
      <c r="U294" s="37">
        <v>44712</v>
      </c>
      <c r="V294" s="37">
        <v>44712</v>
      </c>
      <c r="W294" s="18" t="s">
        <v>81</v>
      </c>
      <c r="X294" s="18" t="s">
        <v>82</v>
      </c>
      <c r="Y294" s="18" t="s">
        <v>70</v>
      </c>
      <c r="Z294" s="18">
        <v>215973860</v>
      </c>
      <c r="AA294" s="18" t="s">
        <v>71</v>
      </c>
      <c r="AB294" s="18" t="s">
        <v>57</v>
      </c>
      <c r="AC294" s="39" t="s">
        <v>83</v>
      </c>
      <c r="AD294" s="18" t="s">
        <v>73</v>
      </c>
      <c r="AE294" s="18"/>
    </row>
    <row r="295" spans="1:31" ht="15.6">
      <c r="A295" s="17" t="s">
        <v>57</v>
      </c>
      <c r="B295" s="18">
        <v>228</v>
      </c>
      <c r="C295" s="19"/>
      <c r="D295" s="20" t="s">
        <v>32</v>
      </c>
      <c r="E295" s="45"/>
      <c r="F295" s="46"/>
      <c r="G295" s="31"/>
      <c r="H295" s="18"/>
      <c r="I295" s="18"/>
      <c r="J295" s="24">
        <v>107156629</v>
      </c>
      <c r="K295" s="25">
        <v>107156629</v>
      </c>
      <c r="L295" s="56" t="s">
        <v>814</v>
      </c>
      <c r="M295" s="26" t="s">
        <v>36</v>
      </c>
      <c r="N295" s="27"/>
      <c r="O295" s="28"/>
      <c r="P295" s="27">
        <v>96</v>
      </c>
      <c r="Q295" s="18">
        <f>Q294-P295</f>
        <v>426</v>
      </c>
      <c r="R295" s="29" t="s">
        <v>791</v>
      </c>
      <c r="S295" s="25" t="s">
        <v>792</v>
      </c>
      <c r="T295" s="18" t="s">
        <v>84</v>
      </c>
      <c r="U295" s="37">
        <v>44714</v>
      </c>
      <c r="V295" s="37">
        <v>44714</v>
      </c>
      <c r="W295" s="18" t="s">
        <v>81</v>
      </c>
      <c r="X295" s="18" t="s">
        <v>82</v>
      </c>
      <c r="Y295" s="18" t="s">
        <v>70</v>
      </c>
      <c r="Z295" s="18">
        <v>216001993</v>
      </c>
      <c r="AA295" s="18" t="s">
        <v>85</v>
      </c>
      <c r="AB295" s="18" t="s">
        <v>57</v>
      </c>
      <c r="AC295" s="39" t="s">
        <v>83</v>
      </c>
      <c r="AD295" s="18" t="s">
        <v>73</v>
      </c>
      <c r="AE295" s="18"/>
    </row>
    <row r="296" spans="1:31" ht="15.6">
      <c r="A296" s="17" t="s">
        <v>57</v>
      </c>
      <c r="B296" s="18">
        <v>228</v>
      </c>
      <c r="C296" s="19"/>
      <c r="D296" s="20" t="s">
        <v>32</v>
      </c>
      <c r="E296" s="45"/>
      <c r="F296" s="46"/>
      <c r="G296" s="31"/>
      <c r="H296" s="18"/>
      <c r="I296" s="18"/>
      <c r="J296" s="24">
        <v>107156629</v>
      </c>
      <c r="K296" s="25">
        <v>107156629</v>
      </c>
      <c r="L296" s="56" t="s">
        <v>814</v>
      </c>
      <c r="M296" s="26" t="s">
        <v>36</v>
      </c>
      <c r="N296" s="27"/>
      <c r="O296" s="28"/>
      <c r="P296" s="27">
        <v>64</v>
      </c>
      <c r="Q296" s="18">
        <f>Q295-P296</f>
        <v>362</v>
      </c>
      <c r="R296" s="29" t="s">
        <v>791</v>
      </c>
      <c r="S296" s="25" t="s">
        <v>792</v>
      </c>
      <c r="T296" s="18" t="s">
        <v>86</v>
      </c>
      <c r="U296" s="37">
        <v>44714</v>
      </c>
      <c r="V296" s="37">
        <v>44714</v>
      </c>
      <c r="W296" s="18" t="s">
        <v>87</v>
      </c>
      <c r="X296" s="18" t="s">
        <v>88</v>
      </c>
      <c r="Y296" s="18" t="s">
        <v>70</v>
      </c>
      <c r="Z296" s="18">
        <v>216001992</v>
      </c>
      <c r="AA296" s="18" t="s">
        <v>85</v>
      </c>
      <c r="AB296" s="18" t="s">
        <v>57</v>
      </c>
      <c r="AC296" s="39" t="s">
        <v>89</v>
      </c>
      <c r="AD296" s="18" t="s">
        <v>73</v>
      </c>
      <c r="AE296" s="18"/>
    </row>
    <row r="297" spans="1:31" ht="15.6">
      <c r="A297" s="17" t="s">
        <v>57</v>
      </c>
      <c r="B297" s="18">
        <v>228</v>
      </c>
      <c r="C297" s="19"/>
      <c r="D297" s="20" t="s">
        <v>32</v>
      </c>
      <c r="E297" s="45"/>
      <c r="F297" s="46"/>
      <c r="G297" s="31"/>
      <c r="H297" s="18"/>
      <c r="I297" s="18"/>
      <c r="J297" s="24">
        <v>107156629</v>
      </c>
      <c r="K297" s="25">
        <v>107156629</v>
      </c>
      <c r="L297" s="56" t="s">
        <v>814</v>
      </c>
      <c r="M297" s="26" t="s">
        <v>36</v>
      </c>
      <c r="N297" s="27"/>
      <c r="O297" s="28"/>
      <c r="P297" s="27">
        <v>64</v>
      </c>
      <c r="Q297" s="18">
        <f>Q296-P297</f>
        <v>298</v>
      </c>
      <c r="R297" s="29" t="s">
        <v>791</v>
      </c>
      <c r="S297" s="25" t="s">
        <v>792</v>
      </c>
      <c r="T297" s="18" t="s">
        <v>90</v>
      </c>
      <c r="U297" s="37">
        <v>44714</v>
      </c>
      <c r="V297" s="37">
        <v>44714</v>
      </c>
      <c r="W297" s="40" t="s">
        <v>91</v>
      </c>
      <c r="X297" s="40" t="s">
        <v>92</v>
      </c>
      <c r="Y297" s="40" t="s">
        <v>93</v>
      </c>
      <c r="Z297" s="40">
        <v>215973560</v>
      </c>
      <c r="AA297" s="40" t="s">
        <v>85</v>
      </c>
      <c r="AB297" s="18" t="s">
        <v>57</v>
      </c>
      <c r="AC297" s="39" t="s">
        <v>72</v>
      </c>
      <c r="AD297" s="18" t="s">
        <v>73</v>
      </c>
      <c r="AE297" s="18"/>
    </row>
    <row r="298" spans="1:31" ht="15.6">
      <c r="A298" s="17" t="s">
        <v>57</v>
      </c>
      <c r="B298" s="18">
        <v>229</v>
      </c>
      <c r="C298" s="19">
        <v>44655</v>
      </c>
      <c r="D298" s="20" t="s">
        <v>32</v>
      </c>
      <c r="E298" s="45" t="s">
        <v>485</v>
      </c>
      <c r="F298" s="46">
        <v>44650</v>
      </c>
      <c r="G298" s="31"/>
      <c r="H298" s="18" t="s">
        <v>34</v>
      </c>
      <c r="I298" s="18"/>
      <c r="J298" s="24">
        <v>107156657</v>
      </c>
      <c r="K298" s="25">
        <v>107156657</v>
      </c>
      <c r="L298" s="56" t="s">
        <v>815</v>
      </c>
      <c r="M298" s="26" t="s">
        <v>36</v>
      </c>
      <c r="N298" s="27">
        <v>1088</v>
      </c>
      <c r="O298" s="28"/>
      <c r="P298" s="27">
        <v>40</v>
      </c>
      <c r="Q298" s="18">
        <f t="shared" si="11"/>
        <v>1048</v>
      </c>
      <c r="R298" s="29" t="s">
        <v>816</v>
      </c>
      <c r="S298" s="25" t="s">
        <v>817</v>
      </c>
      <c r="T298" s="18" t="s">
        <v>67</v>
      </c>
      <c r="U298" s="37">
        <v>44707</v>
      </c>
      <c r="V298" s="37">
        <v>44707</v>
      </c>
      <c r="W298" s="18" t="s">
        <v>68</v>
      </c>
      <c r="X298" s="18" t="s">
        <v>69</v>
      </c>
      <c r="Y298" s="18" t="s">
        <v>70</v>
      </c>
      <c r="Z298" s="18">
        <v>218110400</v>
      </c>
      <c r="AA298" s="18" t="s">
        <v>71</v>
      </c>
      <c r="AB298" s="18" t="s">
        <v>57</v>
      </c>
      <c r="AC298" s="39" t="s">
        <v>72</v>
      </c>
      <c r="AD298" s="18" t="s">
        <v>73</v>
      </c>
      <c r="AE298" s="18"/>
    </row>
    <row r="299" spans="1:31" ht="15.6">
      <c r="A299" s="17" t="s">
        <v>57</v>
      </c>
      <c r="B299" s="18">
        <v>229</v>
      </c>
      <c r="C299" s="19"/>
      <c r="D299" s="20" t="s">
        <v>32</v>
      </c>
      <c r="E299" s="45"/>
      <c r="F299" s="46"/>
      <c r="G299" s="31"/>
      <c r="H299" s="18"/>
      <c r="I299" s="18"/>
      <c r="J299" s="24">
        <v>107156657</v>
      </c>
      <c r="K299" s="25">
        <v>107156657</v>
      </c>
      <c r="L299" s="56" t="s">
        <v>815</v>
      </c>
      <c r="M299" s="26" t="s">
        <v>36</v>
      </c>
      <c r="N299" s="27"/>
      <c r="O299" s="28"/>
      <c r="P299" s="27">
        <v>16</v>
      </c>
      <c r="Q299" s="18">
        <f>Q298-P299</f>
        <v>1032</v>
      </c>
      <c r="R299" s="29" t="s">
        <v>816</v>
      </c>
      <c r="S299" s="25" t="s">
        <v>817</v>
      </c>
      <c r="T299" s="18" t="s">
        <v>80</v>
      </c>
      <c r="U299" s="37">
        <v>44712</v>
      </c>
      <c r="V299" s="37">
        <v>44712</v>
      </c>
      <c r="W299" s="18" t="s">
        <v>81</v>
      </c>
      <c r="X299" s="18" t="s">
        <v>82</v>
      </c>
      <c r="Y299" s="18" t="s">
        <v>70</v>
      </c>
      <c r="Z299" s="18">
        <v>215973860</v>
      </c>
      <c r="AA299" s="18" t="s">
        <v>71</v>
      </c>
      <c r="AB299" s="18" t="s">
        <v>57</v>
      </c>
      <c r="AC299" s="39" t="s">
        <v>83</v>
      </c>
      <c r="AD299" s="18" t="s">
        <v>73</v>
      </c>
      <c r="AE299" s="18"/>
    </row>
    <row r="300" spans="1:31" ht="15.6">
      <c r="A300" s="17" t="s">
        <v>57</v>
      </c>
      <c r="B300" s="18">
        <v>229</v>
      </c>
      <c r="C300" s="19"/>
      <c r="D300" s="20" t="s">
        <v>32</v>
      </c>
      <c r="E300" s="45"/>
      <c r="F300" s="46"/>
      <c r="G300" s="31"/>
      <c r="H300" s="18"/>
      <c r="I300" s="18"/>
      <c r="J300" s="24">
        <v>107156657</v>
      </c>
      <c r="K300" s="25">
        <v>107156657</v>
      </c>
      <c r="L300" s="56" t="s">
        <v>815</v>
      </c>
      <c r="M300" s="26" t="s">
        <v>36</v>
      </c>
      <c r="N300" s="27"/>
      <c r="O300" s="28"/>
      <c r="P300" s="27">
        <v>24</v>
      </c>
      <c r="Q300" s="18">
        <f>Q299-P300</f>
        <v>1008</v>
      </c>
      <c r="R300" s="29" t="s">
        <v>816</v>
      </c>
      <c r="S300" s="25" t="s">
        <v>817</v>
      </c>
      <c r="T300" s="18" t="s">
        <v>84</v>
      </c>
      <c r="U300" s="37">
        <v>44714</v>
      </c>
      <c r="V300" s="37">
        <v>44714</v>
      </c>
      <c r="W300" s="18" t="s">
        <v>81</v>
      </c>
      <c r="X300" s="18" t="s">
        <v>82</v>
      </c>
      <c r="Y300" s="18" t="s">
        <v>70</v>
      </c>
      <c r="Z300" s="18">
        <v>216001993</v>
      </c>
      <c r="AA300" s="18" t="s">
        <v>85</v>
      </c>
      <c r="AB300" s="18" t="s">
        <v>57</v>
      </c>
      <c r="AC300" s="39" t="s">
        <v>83</v>
      </c>
      <c r="AD300" s="18" t="s">
        <v>73</v>
      </c>
      <c r="AE300" s="18"/>
    </row>
    <row r="301" spans="1:31" ht="15.6">
      <c r="A301" s="17" t="s">
        <v>57</v>
      </c>
      <c r="B301" s="18">
        <v>229</v>
      </c>
      <c r="C301" s="19"/>
      <c r="D301" s="20" t="s">
        <v>32</v>
      </c>
      <c r="E301" s="45"/>
      <c r="F301" s="46"/>
      <c r="G301" s="31"/>
      <c r="H301" s="18"/>
      <c r="I301" s="18"/>
      <c r="J301" s="24">
        <v>107156657</v>
      </c>
      <c r="K301" s="25">
        <v>107156657</v>
      </c>
      <c r="L301" s="56" t="s">
        <v>815</v>
      </c>
      <c r="M301" s="26" t="s">
        <v>36</v>
      </c>
      <c r="N301" s="27"/>
      <c r="O301" s="28"/>
      <c r="P301" s="27">
        <v>16</v>
      </c>
      <c r="Q301" s="18">
        <f>Q300-P301</f>
        <v>992</v>
      </c>
      <c r="R301" s="29" t="s">
        <v>816</v>
      </c>
      <c r="S301" s="25" t="s">
        <v>817</v>
      </c>
      <c r="T301" s="18" t="s">
        <v>86</v>
      </c>
      <c r="U301" s="37">
        <v>44714</v>
      </c>
      <c r="V301" s="37">
        <v>44714</v>
      </c>
      <c r="W301" s="18" t="s">
        <v>87</v>
      </c>
      <c r="X301" s="18" t="s">
        <v>88</v>
      </c>
      <c r="Y301" s="18" t="s">
        <v>70</v>
      </c>
      <c r="Z301" s="18">
        <v>216001992</v>
      </c>
      <c r="AA301" s="18" t="s">
        <v>85</v>
      </c>
      <c r="AB301" s="18" t="s">
        <v>57</v>
      </c>
      <c r="AC301" s="39" t="s">
        <v>89</v>
      </c>
      <c r="AD301" s="18" t="s">
        <v>73</v>
      </c>
      <c r="AE301" s="18"/>
    </row>
    <row r="302" spans="1:31" ht="15.6">
      <c r="A302" s="17" t="s">
        <v>57</v>
      </c>
      <c r="B302" s="18">
        <v>229</v>
      </c>
      <c r="C302" s="19"/>
      <c r="D302" s="20" t="s">
        <v>32</v>
      </c>
      <c r="E302" s="45"/>
      <c r="F302" s="46"/>
      <c r="G302" s="31"/>
      <c r="H302" s="18"/>
      <c r="I302" s="18"/>
      <c r="J302" s="24">
        <v>107156657</v>
      </c>
      <c r="K302" s="25">
        <v>107156657</v>
      </c>
      <c r="L302" s="56" t="s">
        <v>815</v>
      </c>
      <c r="M302" s="26" t="s">
        <v>36</v>
      </c>
      <c r="N302" s="27"/>
      <c r="O302" s="28"/>
      <c r="P302" s="27">
        <v>16</v>
      </c>
      <c r="Q302" s="18">
        <f>Q301-P302</f>
        <v>976</v>
      </c>
      <c r="R302" s="29" t="s">
        <v>816</v>
      </c>
      <c r="S302" s="25" t="s">
        <v>817</v>
      </c>
      <c r="T302" s="18" t="s">
        <v>90</v>
      </c>
      <c r="U302" s="37">
        <v>44734</v>
      </c>
      <c r="V302" s="37">
        <v>44734</v>
      </c>
      <c r="W302" s="40" t="s">
        <v>91</v>
      </c>
      <c r="X302" s="40" t="s">
        <v>92</v>
      </c>
      <c r="Y302" s="40" t="s">
        <v>93</v>
      </c>
      <c r="Z302" s="40">
        <v>215973560</v>
      </c>
      <c r="AA302" s="40" t="s">
        <v>85</v>
      </c>
      <c r="AB302" s="18" t="s">
        <v>57</v>
      </c>
      <c r="AC302" s="39" t="s">
        <v>72</v>
      </c>
      <c r="AD302" s="18" t="s">
        <v>73</v>
      </c>
      <c r="AE302" s="18"/>
    </row>
    <row r="303" spans="1:31" ht="28.8">
      <c r="A303" s="17" t="s">
        <v>57</v>
      </c>
      <c r="B303" s="18">
        <v>230</v>
      </c>
      <c r="C303" s="19">
        <v>44655</v>
      </c>
      <c r="D303" s="20" t="s">
        <v>32</v>
      </c>
      <c r="E303" s="45" t="s">
        <v>485</v>
      </c>
      <c r="F303" s="46">
        <v>44650</v>
      </c>
      <c r="G303" s="31"/>
      <c r="H303" s="18" t="s">
        <v>34</v>
      </c>
      <c r="I303" s="18"/>
      <c r="J303" s="56" t="s">
        <v>818</v>
      </c>
      <c r="K303" s="25" t="s">
        <v>818</v>
      </c>
      <c r="L303" s="56" t="s">
        <v>819</v>
      </c>
      <c r="M303" s="26" t="s">
        <v>36</v>
      </c>
      <c r="N303" s="27">
        <v>1304</v>
      </c>
      <c r="O303" s="28">
        <v>1304</v>
      </c>
      <c r="P303" s="27">
        <v>200</v>
      </c>
      <c r="Q303" s="18">
        <f>+O303-P303</f>
        <v>1104</v>
      </c>
      <c r="R303" s="29" t="s">
        <v>816</v>
      </c>
      <c r="S303" s="25" t="s">
        <v>817</v>
      </c>
      <c r="T303" s="18" t="s">
        <v>67</v>
      </c>
      <c r="U303" s="37">
        <v>44707</v>
      </c>
      <c r="V303" s="37">
        <v>44707</v>
      </c>
      <c r="W303" s="18" t="s">
        <v>68</v>
      </c>
      <c r="X303" s="18" t="s">
        <v>69</v>
      </c>
      <c r="Y303" s="18" t="s">
        <v>70</v>
      </c>
      <c r="Z303" s="18">
        <v>218110400</v>
      </c>
      <c r="AA303" s="18" t="s">
        <v>71</v>
      </c>
      <c r="AB303" s="18" t="s">
        <v>57</v>
      </c>
      <c r="AC303" s="39" t="s">
        <v>72</v>
      </c>
      <c r="AD303" s="18" t="s">
        <v>73</v>
      </c>
      <c r="AE303" s="18"/>
    </row>
    <row r="304" spans="1:31" ht="28.8">
      <c r="A304" s="17" t="s">
        <v>57</v>
      </c>
      <c r="B304" s="18">
        <v>230</v>
      </c>
      <c r="C304" s="19"/>
      <c r="D304" s="20" t="s">
        <v>32</v>
      </c>
      <c r="E304" s="45"/>
      <c r="F304" s="46"/>
      <c r="G304" s="31"/>
      <c r="H304" s="18"/>
      <c r="I304" s="18"/>
      <c r="J304" s="56" t="s">
        <v>818</v>
      </c>
      <c r="K304" s="25" t="s">
        <v>818</v>
      </c>
      <c r="L304" s="56" t="s">
        <v>819</v>
      </c>
      <c r="M304" s="26" t="s">
        <v>36</v>
      </c>
      <c r="N304" s="27"/>
      <c r="O304" s="28"/>
      <c r="P304" s="27">
        <v>80</v>
      </c>
      <c r="Q304" s="18">
        <f>Q303-P304</f>
        <v>1024</v>
      </c>
      <c r="R304" s="29" t="s">
        <v>816</v>
      </c>
      <c r="S304" s="25" t="s">
        <v>817</v>
      </c>
      <c r="T304" s="18" t="s">
        <v>80</v>
      </c>
      <c r="U304" s="37">
        <v>44712</v>
      </c>
      <c r="V304" s="37">
        <v>44712</v>
      </c>
      <c r="W304" s="18" t="s">
        <v>81</v>
      </c>
      <c r="X304" s="18" t="s">
        <v>82</v>
      </c>
      <c r="Y304" s="18" t="s">
        <v>70</v>
      </c>
      <c r="Z304" s="18">
        <v>215973860</v>
      </c>
      <c r="AA304" s="18" t="s">
        <v>71</v>
      </c>
      <c r="AB304" s="18" t="s">
        <v>57</v>
      </c>
      <c r="AC304" s="39" t="s">
        <v>83</v>
      </c>
      <c r="AD304" s="18" t="s">
        <v>73</v>
      </c>
      <c r="AE304" s="18"/>
    </row>
    <row r="305" spans="1:32" ht="28.8">
      <c r="A305" s="17" t="s">
        <v>57</v>
      </c>
      <c r="B305" s="18">
        <v>230</v>
      </c>
      <c r="C305" s="19"/>
      <c r="D305" s="20" t="s">
        <v>32</v>
      </c>
      <c r="E305" s="45"/>
      <c r="F305" s="46"/>
      <c r="G305" s="31"/>
      <c r="H305" s="18"/>
      <c r="I305" s="18"/>
      <c r="J305" s="56" t="s">
        <v>818</v>
      </c>
      <c r="K305" s="25" t="s">
        <v>818</v>
      </c>
      <c r="L305" s="56" t="s">
        <v>819</v>
      </c>
      <c r="M305" s="26" t="s">
        <v>36</v>
      </c>
      <c r="N305" s="27"/>
      <c r="O305" s="28"/>
      <c r="P305" s="27">
        <v>120</v>
      </c>
      <c r="Q305" s="18">
        <f>Q304-P305</f>
        <v>904</v>
      </c>
      <c r="R305" s="29" t="s">
        <v>816</v>
      </c>
      <c r="S305" s="25" t="s">
        <v>817</v>
      </c>
      <c r="T305" s="18" t="s">
        <v>84</v>
      </c>
      <c r="U305" s="37">
        <v>44714</v>
      </c>
      <c r="V305" s="37">
        <v>44714</v>
      </c>
      <c r="W305" s="18" t="s">
        <v>81</v>
      </c>
      <c r="X305" s="18" t="s">
        <v>82</v>
      </c>
      <c r="Y305" s="18" t="s">
        <v>70</v>
      </c>
      <c r="Z305" s="18">
        <v>216001993</v>
      </c>
      <c r="AA305" s="18" t="s">
        <v>85</v>
      </c>
      <c r="AB305" s="18" t="s">
        <v>57</v>
      </c>
      <c r="AC305" s="39" t="s">
        <v>83</v>
      </c>
      <c r="AD305" s="18" t="s">
        <v>73</v>
      </c>
      <c r="AE305" s="18"/>
    </row>
    <row r="306" spans="1:32" ht="28.8">
      <c r="A306" s="17" t="s">
        <v>57</v>
      </c>
      <c r="B306" s="18">
        <v>230</v>
      </c>
      <c r="C306" s="19"/>
      <c r="D306" s="20" t="s">
        <v>32</v>
      </c>
      <c r="E306" s="45"/>
      <c r="F306" s="46"/>
      <c r="G306" s="31"/>
      <c r="H306" s="18"/>
      <c r="I306" s="18"/>
      <c r="J306" s="56" t="s">
        <v>818</v>
      </c>
      <c r="K306" s="25" t="s">
        <v>818</v>
      </c>
      <c r="L306" s="56" t="s">
        <v>819</v>
      </c>
      <c r="M306" s="26" t="s">
        <v>36</v>
      </c>
      <c r="N306" s="27"/>
      <c r="O306" s="28"/>
      <c r="P306" s="27">
        <v>80</v>
      </c>
      <c r="Q306" s="18">
        <f>Q305-P306</f>
        <v>824</v>
      </c>
      <c r="R306" s="29" t="s">
        <v>816</v>
      </c>
      <c r="S306" s="25" t="s">
        <v>817</v>
      </c>
      <c r="T306" s="18" t="s">
        <v>86</v>
      </c>
      <c r="U306" s="37">
        <v>44714</v>
      </c>
      <c r="V306" s="37">
        <v>44714</v>
      </c>
      <c r="W306" s="18" t="s">
        <v>87</v>
      </c>
      <c r="X306" s="18" t="s">
        <v>88</v>
      </c>
      <c r="Y306" s="18" t="s">
        <v>70</v>
      </c>
      <c r="Z306" s="18">
        <v>216001992</v>
      </c>
      <c r="AA306" s="18" t="s">
        <v>85</v>
      </c>
      <c r="AB306" s="18" t="s">
        <v>57</v>
      </c>
      <c r="AC306" s="39" t="s">
        <v>89</v>
      </c>
      <c r="AD306" s="18" t="s">
        <v>73</v>
      </c>
      <c r="AE306" s="18"/>
    </row>
    <row r="307" spans="1:32" ht="28.8">
      <c r="A307" s="17" t="s">
        <v>57</v>
      </c>
      <c r="B307" s="18">
        <v>230</v>
      </c>
      <c r="C307" s="19"/>
      <c r="D307" s="20" t="s">
        <v>32</v>
      </c>
      <c r="E307" s="45"/>
      <c r="F307" s="46"/>
      <c r="G307" s="31"/>
      <c r="H307" s="18"/>
      <c r="I307" s="18"/>
      <c r="J307" s="56" t="s">
        <v>818</v>
      </c>
      <c r="K307" s="25" t="s">
        <v>818</v>
      </c>
      <c r="L307" s="56" t="s">
        <v>819</v>
      </c>
      <c r="M307" s="26" t="s">
        <v>36</v>
      </c>
      <c r="N307" s="27"/>
      <c r="O307" s="28"/>
      <c r="P307" s="27">
        <v>80</v>
      </c>
      <c r="Q307" s="18">
        <f>Q306-P307</f>
        <v>744</v>
      </c>
      <c r="R307" s="29" t="s">
        <v>816</v>
      </c>
      <c r="S307" s="25" t="s">
        <v>817</v>
      </c>
      <c r="T307" s="18" t="s">
        <v>90</v>
      </c>
      <c r="U307" s="37">
        <v>44734</v>
      </c>
      <c r="V307" s="37">
        <v>44734</v>
      </c>
      <c r="W307" s="40" t="s">
        <v>91</v>
      </c>
      <c r="X307" s="40" t="s">
        <v>92</v>
      </c>
      <c r="Y307" s="40" t="s">
        <v>93</v>
      </c>
      <c r="Z307" s="40">
        <v>215973560</v>
      </c>
      <c r="AA307" s="40" t="s">
        <v>85</v>
      </c>
      <c r="AB307" s="18" t="s">
        <v>57</v>
      </c>
      <c r="AC307" s="39" t="s">
        <v>72</v>
      </c>
      <c r="AD307" s="18" t="s">
        <v>73</v>
      </c>
      <c r="AE307" s="18"/>
    </row>
    <row r="308" spans="1:32" ht="28.8">
      <c r="A308" s="17" t="s">
        <v>57</v>
      </c>
      <c r="B308" s="18">
        <v>231</v>
      </c>
      <c r="C308" s="19">
        <v>44655</v>
      </c>
      <c r="D308" s="20" t="s">
        <v>32</v>
      </c>
      <c r="E308" s="45" t="s">
        <v>485</v>
      </c>
      <c r="F308" s="46">
        <v>44650</v>
      </c>
      <c r="G308" s="31"/>
      <c r="H308" s="18" t="s">
        <v>34</v>
      </c>
      <c r="I308" s="18"/>
      <c r="J308" s="56" t="s">
        <v>820</v>
      </c>
      <c r="K308" s="25" t="s">
        <v>820</v>
      </c>
      <c r="L308" s="56" t="s">
        <v>821</v>
      </c>
      <c r="M308" s="26" t="s">
        <v>36</v>
      </c>
      <c r="N308" s="27">
        <v>2276</v>
      </c>
      <c r="O308" s="28"/>
      <c r="P308" s="36">
        <v>200</v>
      </c>
      <c r="Q308" s="18">
        <f t="shared" ref="Q308:Q371" si="12">+N308-P308</f>
        <v>2076</v>
      </c>
      <c r="R308" s="29" t="s">
        <v>816</v>
      </c>
      <c r="S308" s="25" t="s">
        <v>817</v>
      </c>
      <c r="T308" s="18" t="s">
        <v>67</v>
      </c>
      <c r="U308" s="37">
        <v>44707</v>
      </c>
      <c r="V308" s="37">
        <v>44707</v>
      </c>
      <c r="W308" s="18" t="s">
        <v>68</v>
      </c>
      <c r="X308" s="18" t="s">
        <v>69</v>
      </c>
      <c r="Y308" s="18" t="s">
        <v>70</v>
      </c>
      <c r="Z308" s="18">
        <v>218110400</v>
      </c>
      <c r="AA308" s="18" t="s">
        <v>71</v>
      </c>
      <c r="AB308" s="18" t="s">
        <v>57</v>
      </c>
      <c r="AC308" s="39" t="s">
        <v>72</v>
      </c>
      <c r="AD308" s="18" t="s">
        <v>73</v>
      </c>
      <c r="AE308" s="18"/>
    </row>
    <row r="309" spans="1:32" ht="28.8">
      <c r="A309" s="17" t="s">
        <v>57</v>
      </c>
      <c r="B309" s="18">
        <v>231</v>
      </c>
      <c r="C309" s="19"/>
      <c r="D309" s="20" t="s">
        <v>32</v>
      </c>
      <c r="E309" s="45"/>
      <c r="F309" s="46"/>
      <c r="G309" s="31"/>
      <c r="H309" s="18"/>
      <c r="I309" s="18"/>
      <c r="J309" s="56" t="s">
        <v>820</v>
      </c>
      <c r="K309" s="25" t="s">
        <v>820</v>
      </c>
      <c r="L309" s="56" t="s">
        <v>821</v>
      </c>
      <c r="M309" s="26" t="s">
        <v>36</v>
      </c>
      <c r="N309" s="27"/>
      <c r="O309" s="28"/>
      <c r="P309" s="36">
        <v>80</v>
      </c>
      <c r="Q309" s="18">
        <f>Q308-P309</f>
        <v>1996</v>
      </c>
      <c r="R309" s="29" t="s">
        <v>816</v>
      </c>
      <c r="S309" s="25" t="s">
        <v>817</v>
      </c>
      <c r="T309" s="18" t="s">
        <v>80</v>
      </c>
      <c r="U309" s="37">
        <v>44712</v>
      </c>
      <c r="V309" s="37">
        <v>44712</v>
      </c>
      <c r="W309" s="18" t="s">
        <v>81</v>
      </c>
      <c r="X309" s="18" t="s">
        <v>82</v>
      </c>
      <c r="Y309" s="18" t="s">
        <v>70</v>
      </c>
      <c r="Z309" s="18">
        <v>215973860</v>
      </c>
      <c r="AA309" s="18" t="s">
        <v>71</v>
      </c>
      <c r="AB309" s="18" t="s">
        <v>57</v>
      </c>
      <c r="AC309" s="39" t="s">
        <v>83</v>
      </c>
      <c r="AD309" s="18" t="s">
        <v>73</v>
      </c>
      <c r="AE309" s="18"/>
    </row>
    <row r="310" spans="1:32" ht="28.8">
      <c r="A310" s="17" t="s">
        <v>57</v>
      </c>
      <c r="B310" s="18">
        <v>231</v>
      </c>
      <c r="C310" s="19"/>
      <c r="D310" s="20" t="s">
        <v>32</v>
      </c>
      <c r="E310" s="45"/>
      <c r="F310" s="46"/>
      <c r="G310" s="31"/>
      <c r="H310" s="18"/>
      <c r="I310" s="18"/>
      <c r="J310" s="56" t="s">
        <v>820</v>
      </c>
      <c r="K310" s="25" t="s">
        <v>820</v>
      </c>
      <c r="L310" s="56" t="s">
        <v>821</v>
      </c>
      <c r="M310" s="26" t="s">
        <v>36</v>
      </c>
      <c r="N310" s="27"/>
      <c r="O310" s="28"/>
      <c r="P310" s="36">
        <v>120</v>
      </c>
      <c r="Q310" s="18">
        <f>Q309-P310</f>
        <v>1876</v>
      </c>
      <c r="R310" s="29" t="s">
        <v>816</v>
      </c>
      <c r="S310" s="25" t="s">
        <v>817</v>
      </c>
      <c r="T310" s="18" t="s">
        <v>84</v>
      </c>
      <c r="U310" s="37">
        <v>44714</v>
      </c>
      <c r="V310" s="37">
        <v>44714</v>
      </c>
      <c r="W310" s="18" t="s">
        <v>81</v>
      </c>
      <c r="X310" s="18" t="s">
        <v>82</v>
      </c>
      <c r="Y310" s="18" t="s">
        <v>70</v>
      </c>
      <c r="Z310" s="18">
        <v>216001993</v>
      </c>
      <c r="AA310" s="18" t="s">
        <v>85</v>
      </c>
      <c r="AB310" s="18" t="s">
        <v>57</v>
      </c>
      <c r="AC310" s="39" t="s">
        <v>83</v>
      </c>
      <c r="AD310" s="18" t="s">
        <v>73</v>
      </c>
      <c r="AE310" s="18"/>
    </row>
    <row r="311" spans="1:32" ht="28.8">
      <c r="A311" s="17" t="s">
        <v>57</v>
      </c>
      <c r="B311" s="18">
        <v>231</v>
      </c>
      <c r="C311" s="19"/>
      <c r="D311" s="20" t="s">
        <v>32</v>
      </c>
      <c r="E311" s="45"/>
      <c r="F311" s="46"/>
      <c r="G311" s="31"/>
      <c r="H311" s="18"/>
      <c r="I311" s="18"/>
      <c r="J311" s="56" t="s">
        <v>820</v>
      </c>
      <c r="K311" s="25" t="s">
        <v>820</v>
      </c>
      <c r="L311" s="56" t="s">
        <v>821</v>
      </c>
      <c r="M311" s="26" t="s">
        <v>36</v>
      </c>
      <c r="N311" s="27"/>
      <c r="O311" s="28"/>
      <c r="P311" s="36">
        <v>80</v>
      </c>
      <c r="Q311" s="18">
        <f>Q310-P311</f>
        <v>1796</v>
      </c>
      <c r="R311" s="29" t="s">
        <v>816</v>
      </c>
      <c r="S311" s="25" t="s">
        <v>817</v>
      </c>
      <c r="T311" s="18" t="s">
        <v>86</v>
      </c>
      <c r="U311" s="37">
        <v>44714</v>
      </c>
      <c r="V311" s="37">
        <v>44714</v>
      </c>
      <c r="W311" s="18" t="s">
        <v>87</v>
      </c>
      <c r="X311" s="18" t="s">
        <v>88</v>
      </c>
      <c r="Y311" s="18" t="s">
        <v>70</v>
      </c>
      <c r="Z311" s="18">
        <v>216001992</v>
      </c>
      <c r="AA311" s="18" t="s">
        <v>85</v>
      </c>
      <c r="AB311" s="18" t="s">
        <v>57</v>
      </c>
      <c r="AC311" s="39" t="s">
        <v>89</v>
      </c>
      <c r="AD311" s="18" t="s">
        <v>73</v>
      </c>
      <c r="AE311" s="18"/>
    </row>
    <row r="312" spans="1:32" ht="28.8">
      <c r="A312" s="17" t="s">
        <v>57</v>
      </c>
      <c r="B312" s="18">
        <v>231</v>
      </c>
      <c r="C312" s="19"/>
      <c r="D312" s="20" t="s">
        <v>32</v>
      </c>
      <c r="E312" s="45"/>
      <c r="F312" s="46"/>
      <c r="G312" s="31"/>
      <c r="H312" s="18"/>
      <c r="I312" s="18"/>
      <c r="J312" s="56" t="s">
        <v>820</v>
      </c>
      <c r="K312" s="25" t="s">
        <v>820</v>
      </c>
      <c r="L312" s="56" t="s">
        <v>821</v>
      </c>
      <c r="M312" s="26" t="s">
        <v>36</v>
      </c>
      <c r="N312" s="27"/>
      <c r="O312" s="28"/>
      <c r="P312" s="36">
        <v>80</v>
      </c>
      <c r="Q312" s="18">
        <f>Q311-P312</f>
        <v>1716</v>
      </c>
      <c r="R312" s="29" t="s">
        <v>816</v>
      </c>
      <c r="S312" s="25" t="s">
        <v>817</v>
      </c>
      <c r="T312" s="18" t="s">
        <v>90</v>
      </c>
      <c r="U312" s="37">
        <v>44734</v>
      </c>
      <c r="V312" s="37">
        <v>44734</v>
      </c>
      <c r="W312" s="40" t="s">
        <v>91</v>
      </c>
      <c r="X312" s="40" t="s">
        <v>92</v>
      </c>
      <c r="Y312" s="40" t="s">
        <v>93</v>
      </c>
      <c r="Z312" s="40">
        <v>215973560</v>
      </c>
      <c r="AA312" s="40" t="s">
        <v>85</v>
      </c>
      <c r="AB312" s="18" t="s">
        <v>57</v>
      </c>
      <c r="AC312" s="39" t="s">
        <v>72</v>
      </c>
      <c r="AD312" s="18" t="s">
        <v>73</v>
      </c>
      <c r="AE312" s="18"/>
    </row>
    <row r="313" spans="1:32" ht="24">
      <c r="A313" s="17"/>
      <c r="B313" s="18">
        <v>232</v>
      </c>
      <c r="C313" s="19">
        <v>44655</v>
      </c>
      <c r="D313" s="20" t="s">
        <v>822</v>
      </c>
      <c r="E313" s="21" t="s">
        <v>823</v>
      </c>
      <c r="F313" s="22" t="s">
        <v>824</v>
      </c>
      <c r="G313" s="20" t="s">
        <v>825</v>
      </c>
      <c r="H313" s="18" t="s">
        <v>826</v>
      </c>
      <c r="I313" s="18">
        <v>4510789342</v>
      </c>
      <c r="J313" s="24">
        <v>111448661</v>
      </c>
      <c r="K313" s="25" t="s">
        <v>827</v>
      </c>
      <c r="L313" s="56" t="s">
        <v>828</v>
      </c>
      <c r="M313" s="26" t="s">
        <v>36</v>
      </c>
      <c r="N313" s="27">
        <v>300</v>
      </c>
      <c r="O313" s="28"/>
      <c r="P313" s="36">
        <v>300</v>
      </c>
      <c r="Q313" s="18">
        <f t="shared" si="12"/>
        <v>0</v>
      </c>
      <c r="R313" s="29" t="s">
        <v>816</v>
      </c>
      <c r="S313" s="25" t="s">
        <v>829</v>
      </c>
      <c r="T313" s="18" t="s">
        <v>174</v>
      </c>
      <c r="U313" s="50">
        <v>44672</v>
      </c>
      <c r="V313" s="50">
        <v>44674</v>
      </c>
      <c r="W313" s="18" t="s">
        <v>175</v>
      </c>
      <c r="X313" s="18" t="s">
        <v>116</v>
      </c>
      <c r="Y313" s="18" t="s">
        <v>70</v>
      </c>
      <c r="Z313" s="18">
        <v>50815918834</v>
      </c>
      <c r="AA313" s="18" t="s">
        <v>176</v>
      </c>
      <c r="AB313" s="18" t="s">
        <v>57</v>
      </c>
      <c r="AC313" s="18" t="s">
        <v>72</v>
      </c>
      <c r="AD313" s="23" t="s">
        <v>73</v>
      </c>
      <c r="AE313" s="23" t="s">
        <v>177</v>
      </c>
    </row>
    <row r="314" spans="1:32" ht="15.6">
      <c r="A314" s="17"/>
      <c r="B314" s="18">
        <v>233</v>
      </c>
      <c r="C314" s="19">
        <v>44657</v>
      </c>
      <c r="D314" s="20" t="s">
        <v>32</v>
      </c>
      <c r="E314" s="45" t="s">
        <v>830</v>
      </c>
      <c r="F314" s="46">
        <v>44648</v>
      </c>
      <c r="G314" s="31"/>
      <c r="H314" s="18" t="s">
        <v>34</v>
      </c>
      <c r="I314" s="18"/>
      <c r="J314" s="24">
        <v>102427608</v>
      </c>
      <c r="K314" s="25" t="s">
        <v>831</v>
      </c>
      <c r="L314" s="56" t="s">
        <v>832</v>
      </c>
      <c r="M314" s="26" t="s">
        <v>36</v>
      </c>
      <c r="N314" s="27">
        <v>7200</v>
      </c>
      <c r="O314" s="27"/>
      <c r="P314" s="36"/>
      <c r="Q314" s="18">
        <f t="shared" si="12"/>
        <v>7200</v>
      </c>
      <c r="R314" s="29" t="s">
        <v>833</v>
      </c>
      <c r="S314" s="25" t="s">
        <v>834</v>
      </c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</row>
    <row r="315" spans="1:32" s="67" customFormat="1" ht="15.6">
      <c r="A315" s="23"/>
      <c r="B315" s="18">
        <v>234</v>
      </c>
      <c r="C315" s="19">
        <v>44657</v>
      </c>
      <c r="D315" s="20" t="s">
        <v>32</v>
      </c>
      <c r="E315" s="45" t="s">
        <v>830</v>
      </c>
      <c r="F315" s="46">
        <v>44648</v>
      </c>
      <c r="G315" s="31"/>
      <c r="H315" s="18" t="s">
        <v>34</v>
      </c>
      <c r="I315" s="18"/>
      <c r="J315" s="24"/>
      <c r="K315" s="25" t="s">
        <v>835</v>
      </c>
      <c r="L315" s="56" t="s">
        <v>836</v>
      </c>
      <c r="M315" s="26" t="s">
        <v>36</v>
      </c>
      <c r="N315" s="27">
        <v>23</v>
      </c>
      <c r="O315" s="27"/>
      <c r="P315" s="27"/>
      <c r="Q315" s="18">
        <f t="shared" si="12"/>
        <v>23</v>
      </c>
      <c r="R315" s="29" t="s">
        <v>833</v>
      </c>
      <c r="S315" s="25" t="s">
        <v>834</v>
      </c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30"/>
    </row>
    <row r="316" spans="1:32" s="67" customFormat="1" ht="15.6">
      <c r="A316" s="23"/>
      <c r="B316" s="18">
        <v>235</v>
      </c>
      <c r="C316" s="19">
        <v>44657</v>
      </c>
      <c r="D316" s="20" t="s">
        <v>32</v>
      </c>
      <c r="E316" s="45" t="s">
        <v>830</v>
      </c>
      <c r="F316" s="46">
        <v>44648</v>
      </c>
      <c r="G316" s="31"/>
      <c r="H316" s="18" t="s">
        <v>34</v>
      </c>
      <c r="I316" s="18"/>
      <c r="J316" s="24" t="s">
        <v>582</v>
      </c>
      <c r="K316" s="25" t="s">
        <v>583</v>
      </c>
      <c r="L316" s="56" t="s">
        <v>584</v>
      </c>
      <c r="M316" s="26" t="s">
        <v>36</v>
      </c>
      <c r="N316" s="27">
        <v>16</v>
      </c>
      <c r="O316" s="27"/>
      <c r="P316" s="27"/>
      <c r="Q316" s="18">
        <f t="shared" si="12"/>
        <v>16</v>
      </c>
      <c r="R316" s="29" t="s">
        <v>837</v>
      </c>
      <c r="S316" s="25" t="s">
        <v>838</v>
      </c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30"/>
    </row>
    <row r="317" spans="1:32" s="67" customFormat="1" ht="15.6">
      <c r="A317" s="23"/>
      <c r="B317" s="18">
        <v>236</v>
      </c>
      <c r="C317" s="19">
        <v>44657</v>
      </c>
      <c r="D317" s="20" t="s">
        <v>32</v>
      </c>
      <c r="E317" s="45" t="s">
        <v>830</v>
      </c>
      <c r="F317" s="46">
        <v>44648</v>
      </c>
      <c r="G317" s="31"/>
      <c r="H317" s="18" t="s">
        <v>34</v>
      </c>
      <c r="I317" s="18"/>
      <c r="J317" s="24"/>
      <c r="K317" s="25" t="s">
        <v>839</v>
      </c>
      <c r="L317" s="56" t="s">
        <v>840</v>
      </c>
      <c r="M317" s="26" t="s">
        <v>36</v>
      </c>
      <c r="N317" s="27">
        <v>50</v>
      </c>
      <c r="O317" s="27"/>
      <c r="P317" s="36"/>
      <c r="Q317" s="18">
        <f t="shared" si="12"/>
        <v>50</v>
      </c>
      <c r="R317" s="29" t="s">
        <v>841</v>
      </c>
      <c r="S317" s="25" t="s">
        <v>842</v>
      </c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30"/>
    </row>
    <row r="318" spans="1:32" ht="28.8">
      <c r="A318" s="17" t="s">
        <v>57</v>
      </c>
      <c r="B318" s="18">
        <v>237</v>
      </c>
      <c r="C318" s="19">
        <v>44657</v>
      </c>
      <c r="D318" s="20" t="s">
        <v>58</v>
      </c>
      <c r="E318" s="21" t="s">
        <v>843</v>
      </c>
      <c r="F318" s="22" t="s">
        <v>844</v>
      </c>
      <c r="G318" s="20" t="s">
        <v>577</v>
      </c>
      <c r="H318" s="18" t="s">
        <v>182</v>
      </c>
      <c r="I318" s="18">
        <v>4509978514</v>
      </c>
      <c r="J318" s="24">
        <v>112136075</v>
      </c>
      <c r="K318" s="25" t="s">
        <v>63</v>
      </c>
      <c r="L318" s="25" t="s">
        <v>64</v>
      </c>
      <c r="M318" s="26" t="s">
        <v>36</v>
      </c>
      <c r="N318" s="27">
        <v>28</v>
      </c>
      <c r="O318" s="27"/>
      <c r="P318" s="36"/>
      <c r="Q318" s="18">
        <f t="shared" si="12"/>
        <v>28</v>
      </c>
      <c r="R318" s="29" t="s">
        <v>841</v>
      </c>
      <c r="S318" s="25" t="s">
        <v>842</v>
      </c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</row>
    <row r="319" spans="1:32" s="67" customFormat="1" ht="15.6">
      <c r="A319" s="23"/>
      <c r="B319" s="18">
        <v>238</v>
      </c>
      <c r="C319" s="19">
        <v>44657</v>
      </c>
      <c r="D319" s="20" t="s">
        <v>32</v>
      </c>
      <c r="E319" s="45" t="s">
        <v>830</v>
      </c>
      <c r="F319" s="46">
        <v>44648</v>
      </c>
      <c r="G319" s="31"/>
      <c r="H319" s="18" t="s">
        <v>34</v>
      </c>
      <c r="I319" s="18"/>
      <c r="J319" s="24"/>
      <c r="K319" s="25" t="s">
        <v>845</v>
      </c>
      <c r="L319" s="56" t="s">
        <v>846</v>
      </c>
      <c r="M319" s="26" t="s">
        <v>36</v>
      </c>
      <c r="N319" s="27">
        <v>3</v>
      </c>
      <c r="O319" s="27"/>
      <c r="P319" s="27"/>
      <c r="Q319" s="18">
        <f t="shared" si="12"/>
        <v>3</v>
      </c>
      <c r="R319" s="29" t="s">
        <v>841</v>
      </c>
      <c r="S319" s="25" t="s">
        <v>842</v>
      </c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30"/>
    </row>
    <row r="320" spans="1:32" ht="24">
      <c r="A320" s="17"/>
      <c r="B320" s="18">
        <v>239</v>
      </c>
      <c r="C320" s="19">
        <v>44657</v>
      </c>
      <c r="D320" s="20" t="s">
        <v>736</v>
      </c>
      <c r="E320" s="21" t="s">
        <v>847</v>
      </c>
      <c r="F320" s="22" t="s">
        <v>848</v>
      </c>
      <c r="G320" s="20" t="s">
        <v>849</v>
      </c>
      <c r="H320" s="18" t="s">
        <v>740</v>
      </c>
      <c r="I320" s="18">
        <v>4510360274</v>
      </c>
      <c r="J320" s="24">
        <v>111388202</v>
      </c>
      <c r="K320" s="25" t="s">
        <v>850</v>
      </c>
      <c r="L320" s="56" t="s">
        <v>733</v>
      </c>
      <c r="M320" s="26" t="s">
        <v>851</v>
      </c>
      <c r="N320" s="27">
        <v>18</v>
      </c>
      <c r="O320" s="28"/>
      <c r="P320" s="27"/>
      <c r="Q320" s="18">
        <f t="shared" si="12"/>
        <v>18</v>
      </c>
      <c r="R320" s="29" t="s">
        <v>852</v>
      </c>
      <c r="S320" s="25" t="s">
        <v>853</v>
      </c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</row>
    <row r="321" spans="1:31" ht="15.6">
      <c r="A321" s="17"/>
      <c r="B321" s="18">
        <v>240</v>
      </c>
      <c r="C321" s="19">
        <v>44657</v>
      </c>
      <c r="D321" s="20" t="s">
        <v>32</v>
      </c>
      <c r="E321" s="45" t="s">
        <v>830</v>
      </c>
      <c r="F321" s="46">
        <v>44648</v>
      </c>
      <c r="G321" s="31"/>
      <c r="H321" s="18" t="s">
        <v>34</v>
      </c>
      <c r="I321" s="18"/>
      <c r="J321" s="24">
        <v>110408249</v>
      </c>
      <c r="K321" s="25" t="s">
        <v>854</v>
      </c>
      <c r="L321" s="56" t="s">
        <v>855</v>
      </c>
      <c r="M321" s="26" t="s">
        <v>36</v>
      </c>
      <c r="N321" s="27">
        <v>5</v>
      </c>
      <c r="O321" s="28"/>
      <c r="P321" s="27"/>
      <c r="Q321" s="18">
        <f t="shared" si="12"/>
        <v>5</v>
      </c>
      <c r="R321" s="29" t="s">
        <v>852</v>
      </c>
      <c r="S321" s="25" t="s">
        <v>853</v>
      </c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</row>
    <row r="322" spans="1:31" ht="15.6">
      <c r="A322" s="17"/>
      <c r="B322" s="18">
        <v>241</v>
      </c>
      <c r="C322" s="19">
        <v>44657</v>
      </c>
      <c r="D322" s="20" t="s">
        <v>32</v>
      </c>
      <c r="E322" s="45" t="s">
        <v>830</v>
      </c>
      <c r="F322" s="46">
        <v>44648</v>
      </c>
      <c r="G322" s="31"/>
      <c r="H322" s="18" t="s">
        <v>34</v>
      </c>
      <c r="I322" s="18"/>
      <c r="J322" s="24">
        <v>107863721</v>
      </c>
      <c r="K322" s="25">
        <v>107863721</v>
      </c>
      <c r="L322" s="56" t="s">
        <v>856</v>
      </c>
      <c r="M322" s="26" t="s">
        <v>36</v>
      </c>
      <c r="N322" s="27">
        <v>4</v>
      </c>
      <c r="O322" s="28"/>
      <c r="P322" s="27"/>
      <c r="Q322" s="18">
        <f t="shared" si="12"/>
        <v>4</v>
      </c>
      <c r="R322" s="29" t="s">
        <v>852</v>
      </c>
      <c r="S322" s="25" t="s">
        <v>853</v>
      </c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</row>
    <row r="323" spans="1:31" ht="15.6">
      <c r="A323" s="17"/>
      <c r="B323" s="18">
        <v>242</v>
      </c>
      <c r="C323" s="19">
        <v>44657</v>
      </c>
      <c r="D323" s="20" t="s">
        <v>32</v>
      </c>
      <c r="E323" s="45" t="s">
        <v>830</v>
      </c>
      <c r="F323" s="46">
        <v>44648</v>
      </c>
      <c r="G323" s="31"/>
      <c r="H323" s="18" t="s">
        <v>34</v>
      </c>
      <c r="I323" s="18"/>
      <c r="J323" s="24">
        <v>110408156</v>
      </c>
      <c r="K323" s="25">
        <v>110408156</v>
      </c>
      <c r="L323" s="56" t="s">
        <v>857</v>
      </c>
      <c r="M323" s="26" t="s">
        <v>36</v>
      </c>
      <c r="N323" s="27">
        <v>4</v>
      </c>
      <c r="O323" s="28"/>
      <c r="P323" s="27"/>
      <c r="Q323" s="18">
        <f t="shared" si="12"/>
        <v>4</v>
      </c>
      <c r="R323" s="29" t="s">
        <v>852</v>
      </c>
      <c r="S323" s="25" t="s">
        <v>853</v>
      </c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</row>
    <row r="324" spans="1:31" ht="27.6">
      <c r="A324" s="17"/>
      <c r="B324" s="18">
        <v>243</v>
      </c>
      <c r="C324" s="19">
        <v>44657</v>
      </c>
      <c r="D324" s="20" t="s">
        <v>32</v>
      </c>
      <c r="E324" s="45" t="s">
        <v>830</v>
      </c>
      <c r="F324" s="46">
        <v>44648</v>
      </c>
      <c r="G324" s="31"/>
      <c r="H324" s="18" t="s">
        <v>34</v>
      </c>
      <c r="I324" s="18"/>
      <c r="J324" s="24">
        <v>107180447</v>
      </c>
      <c r="K324" s="25">
        <v>107180447</v>
      </c>
      <c r="L324" s="56" t="s">
        <v>858</v>
      </c>
      <c r="M324" s="26" t="s">
        <v>36</v>
      </c>
      <c r="N324" s="27">
        <v>2</v>
      </c>
      <c r="O324" s="28"/>
      <c r="P324" s="27"/>
      <c r="Q324" s="18">
        <f t="shared" si="12"/>
        <v>2</v>
      </c>
      <c r="R324" s="29" t="s">
        <v>852</v>
      </c>
      <c r="S324" s="25" t="s">
        <v>853</v>
      </c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</row>
    <row r="325" spans="1:31" ht="24">
      <c r="A325" s="17"/>
      <c r="B325" s="18">
        <v>244</v>
      </c>
      <c r="C325" s="19">
        <v>44657</v>
      </c>
      <c r="D325" s="20" t="s">
        <v>736</v>
      </c>
      <c r="E325" s="21" t="s">
        <v>847</v>
      </c>
      <c r="F325" s="22" t="s">
        <v>848</v>
      </c>
      <c r="G325" s="20" t="s">
        <v>849</v>
      </c>
      <c r="H325" s="18" t="s">
        <v>740</v>
      </c>
      <c r="I325" s="18">
        <v>4510360274</v>
      </c>
      <c r="J325" s="24">
        <v>111373923</v>
      </c>
      <c r="K325" s="25">
        <v>111373923</v>
      </c>
      <c r="L325" s="56" t="s">
        <v>859</v>
      </c>
      <c r="M325" s="26" t="s">
        <v>36</v>
      </c>
      <c r="N325" s="27">
        <v>4</v>
      </c>
      <c r="O325" s="28"/>
      <c r="P325" s="27"/>
      <c r="Q325" s="18">
        <f t="shared" si="12"/>
        <v>4</v>
      </c>
      <c r="R325" s="29" t="s">
        <v>852</v>
      </c>
      <c r="S325" s="25" t="s">
        <v>853</v>
      </c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</row>
    <row r="326" spans="1:31" ht="15.6">
      <c r="A326" s="17"/>
      <c r="B326" s="18">
        <v>245</v>
      </c>
      <c r="C326" s="19">
        <v>44657</v>
      </c>
      <c r="D326" s="20" t="s">
        <v>32</v>
      </c>
      <c r="E326" s="45" t="s">
        <v>830</v>
      </c>
      <c r="F326" s="46">
        <v>44648</v>
      </c>
      <c r="G326" s="31"/>
      <c r="H326" s="18" t="s">
        <v>34</v>
      </c>
      <c r="I326" s="18"/>
      <c r="J326" s="24">
        <v>108132676</v>
      </c>
      <c r="K326" s="25">
        <v>108132676</v>
      </c>
      <c r="L326" s="56" t="s">
        <v>860</v>
      </c>
      <c r="M326" s="26" t="s">
        <v>36</v>
      </c>
      <c r="N326" s="27">
        <v>6</v>
      </c>
      <c r="O326" s="28"/>
      <c r="P326" s="27"/>
      <c r="Q326" s="18">
        <f t="shared" si="12"/>
        <v>6</v>
      </c>
      <c r="R326" s="29" t="s">
        <v>852</v>
      </c>
      <c r="S326" s="25" t="s">
        <v>853</v>
      </c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</row>
    <row r="327" spans="1:31" ht="24">
      <c r="A327" s="17"/>
      <c r="B327" s="18">
        <v>246</v>
      </c>
      <c r="C327" s="19">
        <v>44657</v>
      </c>
      <c r="D327" s="20" t="s">
        <v>736</v>
      </c>
      <c r="E327" s="21" t="s">
        <v>847</v>
      </c>
      <c r="F327" s="22" t="s">
        <v>848</v>
      </c>
      <c r="G327" s="20" t="s">
        <v>849</v>
      </c>
      <c r="H327" s="18" t="s">
        <v>740</v>
      </c>
      <c r="I327" s="18">
        <v>4510360274</v>
      </c>
      <c r="J327" s="24">
        <v>111388205</v>
      </c>
      <c r="K327" s="25">
        <v>111388205</v>
      </c>
      <c r="L327" s="56" t="s">
        <v>861</v>
      </c>
      <c r="M327" s="26" t="s">
        <v>36</v>
      </c>
      <c r="N327" s="27">
        <v>3</v>
      </c>
      <c r="O327" s="28"/>
      <c r="P327" s="27"/>
      <c r="Q327" s="18">
        <f t="shared" si="12"/>
        <v>3</v>
      </c>
      <c r="R327" s="29" t="s">
        <v>852</v>
      </c>
      <c r="S327" s="25" t="s">
        <v>853</v>
      </c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</row>
    <row r="328" spans="1:31" ht="24">
      <c r="A328" s="17"/>
      <c r="B328" s="18">
        <v>247</v>
      </c>
      <c r="C328" s="19">
        <v>44657</v>
      </c>
      <c r="D328" s="20" t="s">
        <v>736</v>
      </c>
      <c r="E328" s="21" t="s">
        <v>847</v>
      </c>
      <c r="F328" s="22" t="s">
        <v>848</v>
      </c>
      <c r="G328" s="20" t="s">
        <v>849</v>
      </c>
      <c r="H328" s="18" t="s">
        <v>740</v>
      </c>
      <c r="I328" s="18">
        <v>4510360274</v>
      </c>
      <c r="J328" s="24">
        <v>111388204</v>
      </c>
      <c r="K328" s="25">
        <v>111388204</v>
      </c>
      <c r="L328" s="56" t="s">
        <v>862</v>
      </c>
      <c r="M328" s="26" t="s">
        <v>36</v>
      </c>
      <c r="N328" s="27">
        <v>52</v>
      </c>
      <c r="O328" s="28"/>
      <c r="P328" s="27"/>
      <c r="Q328" s="18">
        <f t="shared" si="12"/>
        <v>52</v>
      </c>
      <c r="R328" s="29" t="s">
        <v>852</v>
      </c>
      <c r="S328" s="25" t="s">
        <v>853</v>
      </c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</row>
    <row r="329" spans="1:31" ht="27.6">
      <c r="A329" s="17"/>
      <c r="B329" s="18">
        <v>248</v>
      </c>
      <c r="C329" s="19">
        <v>44657</v>
      </c>
      <c r="D329" s="20" t="s">
        <v>32</v>
      </c>
      <c r="E329" s="45" t="s">
        <v>830</v>
      </c>
      <c r="F329" s="46">
        <v>44648</v>
      </c>
      <c r="G329" s="31"/>
      <c r="H329" s="18" t="s">
        <v>34</v>
      </c>
      <c r="I329" s="18"/>
      <c r="J329" s="24">
        <v>107157990</v>
      </c>
      <c r="K329" s="25">
        <v>107157990</v>
      </c>
      <c r="L329" s="56" t="s">
        <v>863</v>
      </c>
      <c r="M329" s="26" t="s">
        <v>36</v>
      </c>
      <c r="N329" s="27">
        <v>10</v>
      </c>
      <c r="O329" s="28"/>
      <c r="P329" s="27"/>
      <c r="Q329" s="18">
        <f t="shared" si="12"/>
        <v>10</v>
      </c>
      <c r="R329" s="29" t="s">
        <v>852</v>
      </c>
      <c r="S329" s="25" t="s">
        <v>853</v>
      </c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</row>
    <row r="330" spans="1:31" ht="27.6">
      <c r="A330" s="17"/>
      <c r="B330" s="18">
        <v>249</v>
      </c>
      <c r="C330" s="19">
        <v>44657</v>
      </c>
      <c r="D330" s="20" t="s">
        <v>32</v>
      </c>
      <c r="E330" s="45" t="s">
        <v>830</v>
      </c>
      <c r="F330" s="46">
        <v>44648</v>
      </c>
      <c r="G330" s="31"/>
      <c r="H330" s="18" t="s">
        <v>34</v>
      </c>
      <c r="I330" s="18"/>
      <c r="J330" s="24">
        <v>108186992</v>
      </c>
      <c r="K330" s="25">
        <v>108186992</v>
      </c>
      <c r="L330" s="56" t="s">
        <v>864</v>
      </c>
      <c r="M330" s="26" t="s">
        <v>36</v>
      </c>
      <c r="N330" s="27">
        <v>15</v>
      </c>
      <c r="O330" s="28"/>
      <c r="P330" s="27"/>
      <c r="Q330" s="18">
        <f t="shared" si="12"/>
        <v>15</v>
      </c>
      <c r="R330" s="29" t="s">
        <v>852</v>
      </c>
      <c r="S330" s="25" t="s">
        <v>853</v>
      </c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</row>
    <row r="331" spans="1:31" ht="15.6">
      <c r="A331" s="17"/>
      <c r="B331" s="18">
        <v>250</v>
      </c>
      <c r="C331" s="19">
        <v>44657</v>
      </c>
      <c r="D331" s="20" t="s">
        <v>32</v>
      </c>
      <c r="E331" s="45" t="s">
        <v>830</v>
      </c>
      <c r="F331" s="46">
        <v>44648</v>
      </c>
      <c r="G331" s="31"/>
      <c r="H331" s="18" t="s">
        <v>34</v>
      </c>
      <c r="I331" s="18"/>
      <c r="J331" s="24">
        <v>110408155</v>
      </c>
      <c r="K331" s="25">
        <v>110408155</v>
      </c>
      <c r="L331" s="56" t="s">
        <v>865</v>
      </c>
      <c r="M331" s="26" t="s">
        <v>36</v>
      </c>
      <c r="N331" s="27">
        <v>9</v>
      </c>
      <c r="O331" s="28"/>
      <c r="P331" s="27"/>
      <c r="Q331" s="18">
        <f t="shared" si="12"/>
        <v>9</v>
      </c>
      <c r="R331" s="29" t="s">
        <v>852</v>
      </c>
      <c r="S331" s="25" t="s">
        <v>853</v>
      </c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</row>
    <row r="332" spans="1:31" ht="15.6">
      <c r="A332" s="17"/>
      <c r="B332" s="18">
        <v>251</v>
      </c>
      <c r="C332" s="19">
        <v>44657</v>
      </c>
      <c r="D332" s="20" t="s">
        <v>32</v>
      </c>
      <c r="E332" s="45" t="s">
        <v>830</v>
      </c>
      <c r="F332" s="46">
        <v>44648</v>
      </c>
      <c r="G332" s="31"/>
      <c r="H332" s="18" t="s">
        <v>34</v>
      </c>
      <c r="I332" s="18"/>
      <c r="J332" s="24">
        <v>110317066</v>
      </c>
      <c r="K332" s="25">
        <v>110317066</v>
      </c>
      <c r="L332" s="56" t="s">
        <v>866</v>
      </c>
      <c r="M332" s="26" t="s">
        <v>36</v>
      </c>
      <c r="N332" s="27">
        <v>640</v>
      </c>
      <c r="O332" s="28"/>
      <c r="P332" s="27">
        <v>640</v>
      </c>
      <c r="Q332" s="18">
        <f t="shared" si="12"/>
        <v>0</v>
      </c>
      <c r="R332" s="29" t="s">
        <v>852</v>
      </c>
      <c r="S332" s="25" t="s">
        <v>853</v>
      </c>
      <c r="T332" s="18" t="s">
        <v>174</v>
      </c>
      <c r="U332" s="50">
        <v>44672</v>
      </c>
      <c r="V332" s="50">
        <v>44674</v>
      </c>
      <c r="W332" s="18" t="s">
        <v>175</v>
      </c>
      <c r="X332" s="18" t="s">
        <v>116</v>
      </c>
      <c r="Y332" s="18" t="s">
        <v>70</v>
      </c>
      <c r="Z332" s="18">
        <v>50815918834</v>
      </c>
      <c r="AA332" s="18" t="s">
        <v>176</v>
      </c>
      <c r="AB332" s="18" t="s">
        <v>57</v>
      </c>
      <c r="AC332" s="18" t="s">
        <v>72</v>
      </c>
      <c r="AD332" s="23" t="s">
        <v>73</v>
      </c>
      <c r="AE332" s="23" t="s">
        <v>177</v>
      </c>
    </row>
    <row r="333" spans="1:31" ht="15.6">
      <c r="A333" s="17" t="s">
        <v>57</v>
      </c>
      <c r="B333" s="18">
        <v>252</v>
      </c>
      <c r="C333" s="19">
        <v>44657</v>
      </c>
      <c r="D333" s="20" t="s">
        <v>32</v>
      </c>
      <c r="E333" s="45" t="s">
        <v>830</v>
      </c>
      <c r="F333" s="46">
        <v>44648</v>
      </c>
      <c r="G333" s="31"/>
      <c r="H333" s="18" t="s">
        <v>34</v>
      </c>
      <c r="I333" s="18"/>
      <c r="J333" s="24">
        <v>107184793</v>
      </c>
      <c r="K333" s="25">
        <v>107184793</v>
      </c>
      <c r="L333" s="56" t="s">
        <v>867</v>
      </c>
      <c r="M333" s="26" t="s">
        <v>36</v>
      </c>
      <c r="N333" s="27">
        <v>1728</v>
      </c>
      <c r="O333" s="28"/>
      <c r="P333" s="27">
        <v>200</v>
      </c>
      <c r="Q333" s="18">
        <f t="shared" si="12"/>
        <v>1528</v>
      </c>
      <c r="R333" s="29" t="s">
        <v>852</v>
      </c>
      <c r="S333" s="25" t="s">
        <v>853</v>
      </c>
      <c r="T333" s="18" t="s">
        <v>67</v>
      </c>
      <c r="U333" s="37">
        <v>44707</v>
      </c>
      <c r="V333" s="37">
        <v>44707</v>
      </c>
      <c r="W333" s="18" t="s">
        <v>68</v>
      </c>
      <c r="X333" s="18" t="s">
        <v>69</v>
      </c>
      <c r="Y333" s="18" t="s">
        <v>70</v>
      </c>
      <c r="Z333" s="18">
        <v>218110400</v>
      </c>
      <c r="AA333" s="18" t="s">
        <v>71</v>
      </c>
      <c r="AB333" s="18" t="s">
        <v>57</v>
      </c>
      <c r="AC333" s="39" t="s">
        <v>72</v>
      </c>
      <c r="AD333" s="18" t="s">
        <v>73</v>
      </c>
      <c r="AE333" s="18"/>
    </row>
    <row r="334" spans="1:31" ht="15.6">
      <c r="A334" s="17" t="s">
        <v>57</v>
      </c>
      <c r="B334" s="18">
        <v>252</v>
      </c>
      <c r="C334" s="19"/>
      <c r="D334" s="20" t="s">
        <v>32</v>
      </c>
      <c r="E334" s="45"/>
      <c r="F334" s="46"/>
      <c r="G334" s="31"/>
      <c r="H334" s="18"/>
      <c r="I334" s="18"/>
      <c r="J334" s="24">
        <v>107184793</v>
      </c>
      <c r="K334" s="25">
        <v>107184793</v>
      </c>
      <c r="L334" s="56" t="s">
        <v>867</v>
      </c>
      <c r="M334" s="26" t="s">
        <v>36</v>
      </c>
      <c r="N334" s="27"/>
      <c r="O334" s="28"/>
      <c r="P334" s="27">
        <v>80</v>
      </c>
      <c r="Q334" s="18">
        <f>Q333-P334</f>
        <v>1448</v>
      </c>
      <c r="R334" s="29" t="s">
        <v>852</v>
      </c>
      <c r="S334" s="25" t="s">
        <v>853</v>
      </c>
      <c r="T334" s="18" t="s">
        <v>80</v>
      </c>
      <c r="U334" s="37">
        <v>44712</v>
      </c>
      <c r="V334" s="37">
        <v>44712</v>
      </c>
      <c r="W334" s="18" t="s">
        <v>81</v>
      </c>
      <c r="X334" s="18" t="s">
        <v>82</v>
      </c>
      <c r="Y334" s="18" t="s">
        <v>70</v>
      </c>
      <c r="Z334" s="18">
        <v>215973860</v>
      </c>
      <c r="AA334" s="18" t="s">
        <v>71</v>
      </c>
      <c r="AB334" s="18" t="s">
        <v>57</v>
      </c>
      <c r="AC334" s="39" t="s">
        <v>83</v>
      </c>
      <c r="AD334" s="18" t="s">
        <v>73</v>
      </c>
      <c r="AE334" s="18"/>
    </row>
    <row r="335" spans="1:31" ht="15.6">
      <c r="A335" s="17" t="s">
        <v>57</v>
      </c>
      <c r="B335" s="18">
        <v>252</v>
      </c>
      <c r="C335" s="19"/>
      <c r="D335" s="20" t="s">
        <v>32</v>
      </c>
      <c r="E335" s="45"/>
      <c r="F335" s="46"/>
      <c r="G335" s="31"/>
      <c r="H335" s="18"/>
      <c r="I335" s="18"/>
      <c r="J335" s="24">
        <v>107184793</v>
      </c>
      <c r="K335" s="25">
        <v>107184793</v>
      </c>
      <c r="L335" s="56" t="s">
        <v>867</v>
      </c>
      <c r="M335" s="26" t="s">
        <v>36</v>
      </c>
      <c r="N335" s="27"/>
      <c r="O335" s="28"/>
      <c r="P335" s="27">
        <v>120</v>
      </c>
      <c r="Q335" s="18">
        <f>Q334-P335</f>
        <v>1328</v>
      </c>
      <c r="R335" s="29" t="s">
        <v>852</v>
      </c>
      <c r="S335" s="25" t="s">
        <v>853</v>
      </c>
      <c r="T335" s="18" t="s">
        <v>84</v>
      </c>
      <c r="U335" s="37">
        <v>44714</v>
      </c>
      <c r="V335" s="37">
        <v>44714</v>
      </c>
      <c r="W335" s="18" t="s">
        <v>81</v>
      </c>
      <c r="X335" s="18" t="s">
        <v>82</v>
      </c>
      <c r="Y335" s="18" t="s">
        <v>70</v>
      </c>
      <c r="Z335" s="18">
        <v>216001993</v>
      </c>
      <c r="AA335" s="18" t="s">
        <v>85</v>
      </c>
      <c r="AB335" s="18" t="s">
        <v>57</v>
      </c>
      <c r="AC335" s="39" t="s">
        <v>83</v>
      </c>
      <c r="AD335" s="18" t="s">
        <v>73</v>
      </c>
      <c r="AE335" s="18"/>
    </row>
    <row r="336" spans="1:31" ht="15.6">
      <c r="A336" s="17" t="s">
        <v>57</v>
      </c>
      <c r="B336" s="18">
        <v>252</v>
      </c>
      <c r="C336" s="19"/>
      <c r="D336" s="20" t="s">
        <v>32</v>
      </c>
      <c r="E336" s="45"/>
      <c r="F336" s="46"/>
      <c r="G336" s="31"/>
      <c r="H336" s="18"/>
      <c r="I336" s="18"/>
      <c r="J336" s="24">
        <v>107184793</v>
      </c>
      <c r="K336" s="25">
        <v>107184793</v>
      </c>
      <c r="L336" s="56" t="s">
        <v>867</v>
      </c>
      <c r="M336" s="26" t="s">
        <v>36</v>
      </c>
      <c r="N336" s="27"/>
      <c r="O336" s="28"/>
      <c r="P336" s="27">
        <v>80</v>
      </c>
      <c r="Q336" s="18">
        <f>Q335-P336</f>
        <v>1248</v>
      </c>
      <c r="R336" s="29" t="s">
        <v>852</v>
      </c>
      <c r="S336" s="25" t="s">
        <v>853</v>
      </c>
      <c r="T336" s="18" t="s">
        <v>86</v>
      </c>
      <c r="U336" s="37">
        <v>44714</v>
      </c>
      <c r="V336" s="37">
        <v>44714</v>
      </c>
      <c r="W336" s="18" t="s">
        <v>87</v>
      </c>
      <c r="X336" s="18" t="s">
        <v>88</v>
      </c>
      <c r="Y336" s="18" t="s">
        <v>70</v>
      </c>
      <c r="Z336" s="18">
        <v>216001992</v>
      </c>
      <c r="AA336" s="18" t="s">
        <v>85</v>
      </c>
      <c r="AB336" s="18" t="s">
        <v>57</v>
      </c>
      <c r="AC336" s="39" t="s">
        <v>89</v>
      </c>
      <c r="AD336" s="18" t="s">
        <v>73</v>
      </c>
      <c r="AE336" s="18"/>
    </row>
    <row r="337" spans="1:32" ht="15.6">
      <c r="A337" s="17" t="s">
        <v>57</v>
      </c>
      <c r="B337" s="18">
        <v>252</v>
      </c>
      <c r="C337" s="19"/>
      <c r="D337" s="20" t="s">
        <v>32</v>
      </c>
      <c r="E337" s="45"/>
      <c r="F337" s="46"/>
      <c r="G337" s="31"/>
      <c r="H337" s="18"/>
      <c r="I337" s="18"/>
      <c r="J337" s="24">
        <v>107184793</v>
      </c>
      <c r="K337" s="25">
        <v>107184793</v>
      </c>
      <c r="L337" s="56" t="s">
        <v>867</v>
      </c>
      <c r="M337" s="26" t="s">
        <v>36</v>
      </c>
      <c r="N337" s="27"/>
      <c r="O337" s="28"/>
      <c r="P337" s="27">
        <v>80</v>
      </c>
      <c r="Q337" s="18">
        <f>Q336-P337</f>
        <v>1168</v>
      </c>
      <c r="R337" s="29" t="s">
        <v>852</v>
      </c>
      <c r="S337" s="25" t="s">
        <v>853</v>
      </c>
      <c r="T337" s="18" t="s">
        <v>90</v>
      </c>
      <c r="U337" s="37">
        <v>44734</v>
      </c>
      <c r="V337" s="37">
        <v>44734</v>
      </c>
      <c r="W337" s="40" t="s">
        <v>91</v>
      </c>
      <c r="X337" s="40" t="s">
        <v>92</v>
      </c>
      <c r="Y337" s="40" t="s">
        <v>93</v>
      </c>
      <c r="Z337" s="40">
        <v>215973560</v>
      </c>
      <c r="AA337" s="40" t="s">
        <v>85</v>
      </c>
      <c r="AB337" s="18" t="s">
        <v>57</v>
      </c>
      <c r="AC337" s="39" t="s">
        <v>72</v>
      </c>
      <c r="AD337" s="18" t="s">
        <v>73</v>
      </c>
      <c r="AE337" s="18"/>
    </row>
    <row r="338" spans="1:32" ht="15.6">
      <c r="A338" s="17"/>
      <c r="B338" s="18">
        <v>253</v>
      </c>
      <c r="C338" s="19">
        <v>44657</v>
      </c>
      <c r="D338" s="20" t="s">
        <v>32</v>
      </c>
      <c r="E338" s="45" t="s">
        <v>830</v>
      </c>
      <c r="F338" s="46">
        <v>44648</v>
      </c>
      <c r="G338" s="31"/>
      <c r="H338" s="18" t="s">
        <v>34</v>
      </c>
      <c r="I338" s="18"/>
      <c r="J338" s="24">
        <v>110317065</v>
      </c>
      <c r="K338" s="25">
        <v>110317065</v>
      </c>
      <c r="L338" s="56" t="s">
        <v>868</v>
      </c>
      <c r="M338" s="26" t="s">
        <v>36</v>
      </c>
      <c r="N338" s="27">
        <v>150</v>
      </c>
      <c r="O338" s="28"/>
      <c r="P338" s="27"/>
      <c r="Q338" s="18">
        <f t="shared" si="12"/>
        <v>150</v>
      </c>
      <c r="R338" s="29" t="s">
        <v>852</v>
      </c>
      <c r="S338" s="25" t="s">
        <v>853</v>
      </c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</row>
    <row r="339" spans="1:32" ht="15.6">
      <c r="A339" s="17" t="s">
        <v>57</v>
      </c>
      <c r="B339" s="18">
        <v>254</v>
      </c>
      <c r="C339" s="19">
        <v>44657</v>
      </c>
      <c r="D339" s="20" t="s">
        <v>32</v>
      </c>
      <c r="E339" s="45" t="s">
        <v>830</v>
      </c>
      <c r="F339" s="46">
        <v>44648</v>
      </c>
      <c r="G339" s="31"/>
      <c r="H339" s="18" t="s">
        <v>34</v>
      </c>
      <c r="I339" s="18"/>
      <c r="J339" s="24">
        <v>107184793</v>
      </c>
      <c r="K339" s="25">
        <v>107184793</v>
      </c>
      <c r="L339" s="56" t="s">
        <v>869</v>
      </c>
      <c r="M339" s="26" t="s">
        <v>36</v>
      </c>
      <c r="N339" s="27">
        <v>660</v>
      </c>
      <c r="O339" s="28"/>
      <c r="P339" s="27"/>
      <c r="Q339" s="18">
        <f t="shared" si="12"/>
        <v>660</v>
      </c>
      <c r="R339" s="29" t="s">
        <v>852</v>
      </c>
      <c r="S339" s="25" t="s">
        <v>853</v>
      </c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</row>
    <row r="340" spans="1:32" ht="15.6">
      <c r="A340" s="17"/>
      <c r="B340" s="18">
        <v>255</v>
      </c>
      <c r="C340" s="19">
        <v>44657</v>
      </c>
      <c r="D340" s="20" t="s">
        <v>32</v>
      </c>
      <c r="E340" s="45" t="s">
        <v>830</v>
      </c>
      <c r="F340" s="46">
        <v>44648</v>
      </c>
      <c r="G340" s="31"/>
      <c r="H340" s="18" t="s">
        <v>34</v>
      </c>
      <c r="I340" s="18"/>
      <c r="J340" s="24">
        <v>110317064</v>
      </c>
      <c r="K340" s="25">
        <v>110317064</v>
      </c>
      <c r="L340" s="56" t="s">
        <v>870</v>
      </c>
      <c r="M340" s="26" t="s">
        <v>36</v>
      </c>
      <c r="N340" s="27">
        <v>624</v>
      </c>
      <c r="O340" s="28"/>
      <c r="P340" s="27"/>
      <c r="Q340" s="18">
        <f t="shared" si="12"/>
        <v>624</v>
      </c>
      <c r="R340" s="29" t="s">
        <v>852</v>
      </c>
      <c r="S340" s="25" t="s">
        <v>853</v>
      </c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</row>
    <row r="341" spans="1:32" ht="15.6">
      <c r="A341" s="17"/>
      <c r="B341" s="18">
        <v>256</v>
      </c>
      <c r="C341" s="19">
        <v>44657</v>
      </c>
      <c r="D341" s="20" t="s">
        <v>32</v>
      </c>
      <c r="E341" s="45" t="s">
        <v>830</v>
      </c>
      <c r="F341" s="46">
        <v>44648</v>
      </c>
      <c r="G341" s="31"/>
      <c r="H341" s="18" t="s">
        <v>34</v>
      </c>
      <c r="I341" s="18"/>
      <c r="J341" s="24">
        <v>110708879</v>
      </c>
      <c r="K341" s="25">
        <v>110708879</v>
      </c>
      <c r="L341" s="56" t="s">
        <v>871</v>
      </c>
      <c r="M341" s="26" t="s">
        <v>36</v>
      </c>
      <c r="N341" s="27">
        <v>200</v>
      </c>
      <c r="O341" s="28"/>
      <c r="P341" s="27"/>
      <c r="Q341" s="18">
        <f t="shared" si="12"/>
        <v>200</v>
      </c>
      <c r="R341" s="29" t="s">
        <v>852</v>
      </c>
      <c r="S341" s="25" t="s">
        <v>853</v>
      </c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</row>
    <row r="342" spans="1:32" s="67" customFormat="1" ht="15.6">
      <c r="A342" s="23"/>
      <c r="B342" s="18">
        <v>257</v>
      </c>
      <c r="C342" s="19">
        <v>44657</v>
      </c>
      <c r="D342" s="20" t="s">
        <v>32</v>
      </c>
      <c r="E342" s="45" t="s">
        <v>830</v>
      </c>
      <c r="F342" s="46">
        <v>44648</v>
      </c>
      <c r="G342" s="31"/>
      <c r="H342" s="18" t="s">
        <v>34</v>
      </c>
      <c r="I342" s="18"/>
      <c r="J342" s="24"/>
      <c r="K342" s="25" t="s">
        <v>872</v>
      </c>
      <c r="L342" s="56" t="s">
        <v>873</v>
      </c>
      <c r="M342" s="26" t="s">
        <v>36</v>
      </c>
      <c r="N342" s="27">
        <v>64</v>
      </c>
      <c r="O342" s="27"/>
      <c r="P342" s="27"/>
      <c r="Q342" s="18">
        <f t="shared" si="12"/>
        <v>64</v>
      </c>
      <c r="R342" s="29" t="s">
        <v>874</v>
      </c>
      <c r="S342" s="25" t="s">
        <v>875</v>
      </c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30"/>
    </row>
    <row r="343" spans="1:32" s="67" customFormat="1" ht="15.6">
      <c r="A343" s="23"/>
      <c r="B343" s="18">
        <v>258</v>
      </c>
      <c r="C343" s="19">
        <v>44657</v>
      </c>
      <c r="D343" s="20" t="s">
        <v>32</v>
      </c>
      <c r="E343" s="45" t="s">
        <v>830</v>
      </c>
      <c r="F343" s="46">
        <v>44648</v>
      </c>
      <c r="G343" s="31"/>
      <c r="H343" s="18" t="s">
        <v>34</v>
      </c>
      <c r="I343" s="18"/>
      <c r="J343" s="24"/>
      <c r="K343" s="25" t="s">
        <v>876</v>
      </c>
      <c r="L343" s="56" t="s">
        <v>877</v>
      </c>
      <c r="M343" s="26" t="s">
        <v>36</v>
      </c>
      <c r="N343" s="27">
        <v>35</v>
      </c>
      <c r="O343" s="27"/>
      <c r="P343" s="36"/>
      <c r="Q343" s="18">
        <f t="shared" si="12"/>
        <v>35</v>
      </c>
      <c r="R343" s="29" t="s">
        <v>874</v>
      </c>
      <c r="S343" s="25" t="s">
        <v>875</v>
      </c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30"/>
    </row>
    <row r="344" spans="1:32" ht="15.6">
      <c r="A344" s="17"/>
      <c r="B344" s="18">
        <v>259</v>
      </c>
      <c r="C344" s="19">
        <v>44657</v>
      </c>
      <c r="D344" s="20" t="s">
        <v>32</v>
      </c>
      <c r="E344" s="45" t="s">
        <v>830</v>
      </c>
      <c r="F344" s="46">
        <v>44648</v>
      </c>
      <c r="G344" s="31"/>
      <c r="H344" s="18" t="s">
        <v>34</v>
      </c>
      <c r="I344" s="18"/>
      <c r="J344" s="24">
        <v>100941030</v>
      </c>
      <c r="K344" s="25" t="s">
        <v>578</v>
      </c>
      <c r="L344" s="56" t="s">
        <v>579</v>
      </c>
      <c r="M344" s="26" t="s">
        <v>36</v>
      </c>
      <c r="N344" s="27">
        <v>85</v>
      </c>
      <c r="O344" s="27"/>
      <c r="P344" s="36"/>
      <c r="Q344" s="18">
        <f t="shared" si="12"/>
        <v>85</v>
      </c>
      <c r="R344" s="29" t="s">
        <v>874</v>
      </c>
      <c r="S344" s="25" t="s">
        <v>875</v>
      </c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</row>
    <row r="345" spans="1:32" ht="24">
      <c r="A345" s="17" t="s">
        <v>57</v>
      </c>
      <c r="B345" s="18">
        <v>260</v>
      </c>
      <c r="C345" s="19">
        <v>44657</v>
      </c>
      <c r="D345" s="20" t="s">
        <v>878</v>
      </c>
      <c r="E345" s="21" t="s">
        <v>843</v>
      </c>
      <c r="F345" s="22" t="s">
        <v>844</v>
      </c>
      <c r="G345" s="20" t="s">
        <v>577</v>
      </c>
      <c r="H345" s="18" t="s">
        <v>182</v>
      </c>
      <c r="I345" s="18">
        <v>4509978514</v>
      </c>
      <c r="J345" s="24">
        <v>112136078</v>
      </c>
      <c r="K345" s="25" t="s">
        <v>879</v>
      </c>
      <c r="L345" s="56" t="s">
        <v>880</v>
      </c>
      <c r="M345" s="26" t="s">
        <v>36</v>
      </c>
      <c r="N345" s="27">
        <v>2</v>
      </c>
      <c r="O345" s="27"/>
      <c r="P345" s="36">
        <v>2</v>
      </c>
      <c r="Q345" s="18">
        <f t="shared" si="12"/>
        <v>0</v>
      </c>
      <c r="R345" s="29" t="s">
        <v>874</v>
      </c>
      <c r="S345" s="25" t="s">
        <v>875</v>
      </c>
      <c r="T345" s="18" t="s">
        <v>74</v>
      </c>
      <c r="U345" s="37">
        <v>44711</v>
      </c>
      <c r="V345" s="37">
        <v>44711</v>
      </c>
      <c r="W345" s="18" t="s">
        <v>75</v>
      </c>
      <c r="X345" s="18" t="s">
        <v>76</v>
      </c>
      <c r="Y345" s="18" t="s">
        <v>70</v>
      </c>
      <c r="Z345" s="18" t="s">
        <v>77</v>
      </c>
      <c r="AA345" s="18" t="s">
        <v>78</v>
      </c>
      <c r="AB345" s="18" t="s">
        <v>57</v>
      </c>
      <c r="AC345" s="18"/>
      <c r="AD345" s="18"/>
      <c r="AE345" s="18" t="s">
        <v>881</v>
      </c>
    </row>
    <row r="346" spans="1:32" s="67" customFormat="1" ht="15.6">
      <c r="A346" s="23"/>
      <c r="B346" s="18">
        <v>261</v>
      </c>
      <c r="C346" s="19">
        <v>44657</v>
      </c>
      <c r="D346" s="20" t="s">
        <v>32</v>
      </c>
      <c r="E346" s="45" t="s">
        <v>830</v>
      </c>
      <c r="F346" s="46">
        <v>44648</v>
      </c>
      <c r="G346" s="31"/>
      <c r="H346" s="18" t="s">
        <v>34</v>
      </c>
      <c r="I346" s="18"/>
      <c r="J346" s="24"/>
      <c r="K346" s="25" t="s">
        <v>882</v>
      </c>
      <c r="L346" s="56" t="s">
        <v>883</v>
      </c>
      <c r="M346" s="26" t="s">
        <v>36</v>
      </c>
      <c r="N346" s="27">
        <v>3</v>
      </c>
      <c r="O346" s="27"/>
      <c r="P346" s="36"/>
      <c r="Q346" s="18">
        <f t="shared" si="12"/>
        <v>3</v>
      </c>
      <c r="R346" s="29" t="s">
        <v>874</v>
      </c>
      <c r="S346" s="25" t="s">
        <v>875</v>
      </c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30"/>
    </row>
    <row r="347" spans="1:32" s="67" customFormat="1" ht="15.6">
      <c r="A347" s="23"/>
      <c r="B347" s="18">
        <v>262</v>
      </c>
      <c r="C347" s="19">
        <v>44657</v>
      </c>
      <c r="D347" s="20" t="s">
        <v>32</v>
      </c>
      <c r="E347" s="45" t="s">
        <v>830</v>
      </c>
      <c r="F347" s="46">
        <v>44648</v>
      </c>
      <c r="G347" s="31"/>
      <c r="H347" s="18" t="s">
        <v>34</v>
      </c>
      <c r="I347" s="18"/>
      <c r="J347" s="24"/>
      <c r="K347" s="25">
        <v>19400030410</v>
      </c>
      <c r="L347" s="56" t="s">
        <v>884</v>
      </c>
      <c r="M347" s="26" t="s">
        <v>36</v>
      </c>
      <c r="N347" s="27">
        <v>1</v>
      </c>
      <c r="O347" s="27"/>
      <c r="P347" s="36"/>
      <c r="Q347" s="18">
        <f t="shared" si="12"/>
        <v>1</v>
      </c>
      <c r="R347" s="29" t="s">
        <v>874</v>
      </c>
      <c r="S347" s="25" t="s">
        <v>875</v>
      </c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30"/>
    </row>
    <row r="348" spans="1:32" ht="24">
      <c r="A348" s="17" t="s">
        <v>57</v>
      </c>
      <c r="B348" s="18">
        <v>263</v>
      </c>
      <c r="C348" s="19">
        <v>44657</v>
      </c>
      <c r="D348" s="20" t="s">
        <v>58</v>
      </c>
      <c r="E348" s="21" t="s">
        <v>885</v>
      </c>
      <c r="F348" s="22" t="s">
        <v>886</v>
      </c>
      <c r="G348" s="20" t="s">
        <v>887</v>
      </c>
      <c r="H348" s="18" t="s">
        <v>182</v>
      </c>
      <c r="I348" s="18">
        <v>4510778711</v>
      </c>
      <c r="J348" s="24">
        <v>112136080</v>
      </c>
      <c r="K348" s="25" t="s">
        <v>888</v>
      </c>
      <c r="L348" s="56" t="s">
        <v>889</v>
      </c>
      <c r="M348" s="26" t="s">
        <v>36</v>
      </c>
      <c r="N348" s="27">
        <v>4</v>
      </c>
      <c r="O348" s="27"/>
      <c r="P348" s="36">
        <v>4</v>
      </c>
      <c r="Q348" s="18">
        <f t="shared" si="12"/>
        <v>0</v>
      </c>
      <c r="R348" s="29" t="s">
        <v>874</v>
      </c>
      <c r="S348" s="25" t="s">
        <v>875</v>
      </c>
      <c r="T348" s="18" t="s">
        <v>74</v>
      </c>
      <c r="U348" s="50">
        <v>44711</v>
      </c>
      <c r="V348" s="50">
        <v>44711</v>
      </c>
      <c r="W348" s="18" t="s">
        <v>75</v>
      </c>
      <c r="X348" s="18" t="s">
        <v>76</v>
      </c>
      <c r="Y348" s="18" t="s">
        <v>70</v>
      </c>
      <c r="Z348" s="18" t="s">
        <v>77</v>
      </c>
      <c r="AA348" s="18" t="s">
        <v>78</v>
      </c>
      <c r="AB348" s="18" t="s">
        <v>57</v>
      </c>
      <c r="AC348" s="18"/>
      <c r="AD348" s="18"/>
      <c r="AE348" s="18" t="s">
        <v>890</v>
      </c>
    </row>
    <row r="349" spans="1:32" ht="15.6">
      <c r="A349" s="17"/>
      <c r="B349" s="18">
        <v>264</v>
      </c>
      <c r="C349" s="19">
        <v>44657</v>
      </c>
      <c r="D349" s="20" t="s">
        <v>32</v>
      </c>
      <c r="E349" s="45" t="s">
        <v>830</v>
      </c>
      <c r="F349" s="46">
        <v>44648</v>
      </c>
      <c r="G349" s="31"/>
      <c r="H349" s="18" t="s">
        <v>34</v>
      </c>
      <c r="I349" s="18"/>
      <c r="J349" s="24">
        <v>101105248</v>
      </c>
      <c r="K349" s="25" t="s">
        <v>891</v>
      </c>
      <c r="L349" s="56" t="s">
        <v>892</v>
      </c>
      <c r="M349" s="26" t="s">
        <v>36</v>
      </c>
      <c r="N349" s="27">
        <v>170</v>
      </c>
      <c r="O349" s="27"/>
      <c r="P349" s="27"/>
      <c r="Q349" s="18">
        <f t="shared" si="12"/>
        <v>170</v>
      </c>
      <c r="R349" s="29" t="s">
        <v>893</v>
      </c>
      <c r="S349" s="25" t="s">
        <v>894</v>
      </c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</row>
    <row r="350" spans="1:32" ht="15.6">
      <c r="A350" s="17"/>
      <c r="B350" s="18">
        <v>265</v>
      </c>
      <c r="C350" s="19">
        <v>44657</v>
      </c>
      <c r="D350" s="20" t="s">
        <v>32</v>
      </c>
      <c r="E350" s="45" t="s">
        <v>830</v>
      </c>
      <c r="F350" s="46">
        <v>44648</v>
      </c>
      <c r="G350" s="31"/>
      <c r="H350" s="18" t="s">
        <v>34</v>
      </c>
      <c r="I350" s="18"/>
      <c r="J350" s="24">
        <v>107965064</v>
      </c>
      <c r="K350" s="25" t="s">
        <v>895</v>
      </c>
      <c r="L350" s="56" t="s">
        <v>896</v>
      </c>
      <c r="M350" s="26" t="s">
        <v>36</v>
      </c>
      <c r="N350" s="27">
        <v>2</v>
      </c>
      <c r="O350" s="27"/>
      <c r="P350" s="36"/>
      <c r="Q350" s="18">
        <f t="shared" si="12"/>
        <v>2</v>
      </c>
      <c r="R350" s="29" t="s">
        <v>897</v>
      </c>
      <c r="S350" s="25" t="s">
        <v>898</v>
      </c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</row>
    <row r="351" spans="1:32" ht="15.6">
      <c r="A351" s="17"/>
      <c r="B351" s="18">
        <v>266</v>
      </c>
      <c r="C351" s="19">
        <v>44657</v>
      </c>
      <c r="D351" s="20" t="s">
        <v>32</v>
      </c>
      <c r="E351" s="45" t="s">
        <v>830</v>
      </c>
      <c r="F351" s="46">
        <v>44648</v>
      </c>
      <c r="G351" s="31"/>
      <c r="H351" s="18" t="s">
        <v>34</v>
      </c>
      <c r="I351" s="18"/>
      <c r="J351" s="24">
        <v>100710606</v>
      </c>
      <c r="K351" s="25" t="s">
        <v>899</v>
      </c>
      <c r="L351" s="56" t="s">
        <v>900</v>
      </c>
      <c r="M351" s="26" t="s">
        <v>36</v>
      </c>
      <c r="N351" s="27">
        <v>1</v>
      </c>
      <c r="O351" s="27"/>
      <c r="P351" s="36"/>
      <c r="Q351" s="18">
        <f t="shared" si="12"/>
        <v>1</v>
      </c>
      <c r="R351" s="29" t="s">
        <v>897</v>
      </c>
      <c r="S351" s="25" t="s">
        <v>898</v>
      </c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</row>
    <row r="352" spans="1:32" ht="26.55" customHeight="1">
      <c r="A352" s="17"/>
      <c r="B352" s="18">
        <v>267</v>
      </c>
      <c r="C352" s="19">
        <v>44657</v>
      </c>
      <c r="D352" s="20" t="s">
        <v>32</v>
      </c>
      <c r="E352" s="45" t="s">
        <v>830</v>
      </c>
      <c r="F352" s="46">
        <v>44648</v>
      </c>
      <c r="G352" s="31"/>
      <c r="H352" s="18" t="s">
        <v>34</v>
      </c>
      <c r="I352" s="18"/>
      <c r="J352" s="24">
        <v>102009698</v>
      </c>
      <c r="K352" s="25" t="s">
        <v>901</v>
      </c>
      <c r="L352" s="56" t="s">
        <v>902</v>
      </c>
      <c r="M352" s="26" t="s">
        <v>36</v>
      </c>
      <c r="N352" s="27">
        <v>1</v>
      </c>
      <c r="O352" s="27"/>
      <c r="P352" s="27"/>
      <c r="Q352" s="18">
        <f t="shared" si="12"/>
        <v>1</v>
      </c>
      <c r="R352" s="29" t="s">
        <v>897</v>
      </c>
      <c r="S352" s="25" t="s">
        <v>898</v>
      </c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</row>
    <row r="353" spans="1:32" ht="15.6">
      <c r="A353" s="17"/>
      <c r="B353" s="18">
        <v>268</v>
      </c>
      <c r="C353" s="19">
        <v>44657</v>
      </c>
      <c r="D353" s="20" t="s">
        <v>32</v>
      </c>
      <c r="E353" s="45" t="s">
        <v>830</v>
      </c>
      <c r="F353" s="46">
        <v>44648</v>
      </c>
      <c r="G353" s="31"/>
      <c r="H353" s="18" t="s">
        <v>34</v>
      </c>
      <c r="I353" s="18"/>
      <c r="J353" s="24">
        <v>102223342</v>
      </c>
      <c r="K353" s="25" t="s">
        <v>903</v>
      </c>
      <c r="L353" s="56" t="s">
        <v>904</v>
      </c>
      <c r="M353" s="26" t="s">
        <v>36</v>
      </c>
      <c r="N353" s="27">
        <v>10</v>
      </c>
      <c r="O353" s="27"/>
      <c r="P353" s="27"/>
      <c r="Q353" s="18">
        <f t="shared" si="12"/>
        <v>10</v>
      </c>
      <c r="R353" s="29" t="s">
        <v>897</v>
      </c>
      <c r="S353" s="25" t="s">
        <v>898</v>
      </c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</row>
    <row r="354" spans="1:32" ht="15.6">
      <c r="A354" s="17"/>
      <c r="B354" s="18">
        <v>269</v>
      </c>
      <c r="C354" s="19">
        <v>44657</v>
      </c>
      <c r="D354" s="20" t="s">
        <v>32</v>
      </c>
      <c r="E354" s="45" t="s">
        <v>830</v>
      </c>
      <c r="F354" s="46">
        <v>44648</v>
      </c>
      <c r="G354" s="31"/>
      <c r="H354" s="18" t="s">
        <v>34</v>
      </c>
      <c r="I354" s="18"/>
      <c r="J354" s="24">
        <v>102223342</v>
      </c>
      <c r="K354" s="25" t="s">
        <v>905</v>
      </c>
      <c r="L354" s="56" t="s">
        <v>906</v>
      </c>
      <c r="M354" s="26" t="s">
        <v>36</v>
      </c>
      <c r="N354" s="27">
        <v>1</v>
      </c>
      <c r="O354" s="27"/>
      <c r="P354" s="27"/>
      <c r="Q354" s="18">
        <f t="shared" si="12"/>
        <v>1</v>
      </c>
      <c r="R354" s="29" t="s">
        <v>897</v>
      </c>
      <c r="S354" s="25" t="s">
        <v>898</v>
      </c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</row>
    <row r="355" spans="1:32" ht="27.6">
      <c r="A355" s="17"/>
      <c r="B355" s="18">
        <v>270</v>
      </c>
      <c r="C355" s="19">
        <v>44657</v>
      </c>
      <c r="D355" s="20" t="s">
        <v>32</v>
      </c>
      <c r="E355" s="45" t="s">
        <v>830</v>
      </c>
      <c r="F355" s="46">
        <v>44648</v>
      </c>
      <c r="G355" s="31"/>
      <c r="H355" s="18" t="s">
        <v>34</v>
      </c>
      <c r="I355" s="18"/>
      <c r="J355" s="24">
        <v>110418167</v>
      </c>
      <c r="K355" s="25" t="s">
        <v>907</v>
      </c>
      <c r="L355" s="56" t="s">
        <v>908</v>
      </c>
      <c r="M355" s="26" t="s">
        <v>36</v>
      </c>
      <c r="N355" s="27">
        <v>1</v>
      </c>
      <c r="O355" s="27"/>
      <c r="P355" s="27"/>
      <c r="Q355" s="18">
        <f t="shared" si="12"/>
        <v>1</v>
      </c>
      <c r="R355" s="29" t="s">
        <v>897</v>
      </c>
      <c r="S355" s="25" t="s">
        <v>898</v>
      </c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</row>
    <row r="356" spans="1:32" ht="15.6">
      <c r="A356" s="17"/>
      <c r="B356" s="18">
        <v>271</v>
      </c>
      <c r="C356" s="19">
        <v>44657</v>
      </c>
      <c r="D356" s="20" t="s">
        <v>32</v>
      </c>
      <c r="E356" s="45" t="s">
        <v>830</v>
      </c>
      <c r="F356" s="46">
        <v>44648</v>
      </c>
      <c r="G356" s="31"/>
      <c r="H356" s="18" t="s">
        <v>34</v>
      </c>
      <c r="I356" s="18"/>
      <c r="J356" s="24">
        <v>102811770</v>
      </c>
      <c r="K356" s="25">
        <v>102811770</v>
      </c>
      <c r="L356" s="56" t="s">
        <v>909</v>
      </c>
      <c r="M356" s="26" t="s">
        <v>36</v>
      </c>
      <c r="N356" s="27">
        <v>1</v>
      </c>
      <c r="O356" s="27"/>
      <c r="P356" s="27"/>
      <c r="Q356" s="18">
        <f t="shared" si="12"/>
        <v>1</v>
      </c>
      <c r="R356" s="29" t="s">
        <v>897</v>
      </c>
      <c r="S356" s="25" t="s">
        <v>898</v>
      </c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</row>
    <row r="357" spans="1:32" s="67" customFormat="1" ht="15.6">
      <c r="A357" s="23"/>
      <c r="B357" s="18">
        <v>272</v>
      </c>
      <c r="C357" s="19">
        <v>44657</v>
      </c>
      <c r="D357" s="20" t="s">
        <v>32</v>
      </c>
      <c r="E357" s="45" t="s">
        <v>830</v>
      </c>
      <c r="F357" s="46">
        <v>44648</v>
      </c>
      <c r="G357" s="31"/>
      <c r="H357" s="18" t="s">
        <v>34</v>
      </c>
      <c r="I357" s="18"/>
      <c r="J357" s="24"/>
      <c r="K357" s="25" t="s">
        <v>910</v>
      </c>
      <c r="L357" s="56" t="s">
        <v>911</v>
      </c>
      <c r="M357" s="26" t="s">
        <v>36</v>
      </c>
      <c r="N357" s="27">
        <v>1</v>
      </c>
      <c r="O357" s="27"/>
      <c r="P357" s="27"/>
      <c r="Q357" s="18">
        <f t="shared" si="12"/>
        <v>1</v>
      </c>
      <c r="R357" s="29" t="s">
        <v>897</v>
      </c>
      <c r="S357" s="25" t="s">
        <v>898</v>
      </c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30"/>
    </row>
    <row r="358" spans="1:32" s="67" customFormat="1" ht="15.6">
      <c r="A358" s="23"/>
      <c r="B358" s="18">
        <v>273</v>
      </c>
      <c r="C358" s="19">
        <v>44657</v>
      </c>
      <c r="D358" s="20" t="s">
        <v>32</v>
      </c>
      <c r="E358" s="45" t="s">
        <v>912</v>
      </c>
      <c r="F358" s="46">
        <v>44649</v>
      </c>
      <c r="G358" s="31"/>
      <c r="H358" s="18" t="s">
        <v>34</v>
      </c>
      <c r="I358" s="18"/>
      <c r="J358" s="24"/>
      <c r="K358" s="56" t="s">
        <v>913</v>
      </c>
      <c r="L358" s="56" t="s">
        <v>913</v>
      </c>
      <c r="M358" s="26" t="s">
        <v>36</v>
      </c>
      <c r="N358" s="27">
        <v>2</v>
      </c>
      <c r="O358" s="27"/>
      <c r="P358" s="27"/>
      <c r="Q358" s="18">
        <f t="shared" si="12"/>
        <v>2</v>
      </c>
      <c r="R358" s="29" t="s">
        <v>897</v>
      </c>
      <c r="S358" s="25" t="s">
        <v>898</v>
      </c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30"/>
    </row>
    <row r="359" spans="1:32" s="67" customFormat="1" ht="28.8">
      <c r="A359" s="23"/>
      <c r="B359" s="18">
        <v>274</v>
      </c>
      <c r="C359" s="19">
        <v>44657</v>
      </c>
      <c r="D359" s="20" t="s">
        <v>32</v>
      </c>
      <c r="E359" s="45" t="s">
        <v>912</v>
      </c>
      <c r="F359" s="46">
        <v>44649</v>
      </c>
      <c r="G359" s="31"/>
      <c r="H359" s="18" t="s">
        <v>34</v>
      </c>
      <c r="I359" s="18"/>
      <c r="J359" s="24"/>
      <c r="K359" s="25" t="s">
        <v>914</v>
      </c>
      <c r="L359" s="56" t="s">
        <v>915</v>
      </c>
      <c r="M359" s="26" t="s">
        <v>36</v>
      </c>
      <c r="N359" s="27">
        <v>233</v>
      </c>
      <c r="O359" s="27"/>
      <c r="P359" s="27"/>
      <c r="Q359" s="18">
        <f t="shared" si="12"/>
        <v>233</v>
      </c>
      <c r="R359" s="29" t="s">
        <v>893</v>
      </c>
      <c r="S359" s="25" t="s">
        <v>916</v>
      </c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30"/>
    </row>
    <row r="360" spans="1:32" ht="27.6">
      <c r="A360" s="17"/>
      <c r="B360" s="18">
        <v>275</v>
      </c>
      <c r="C360" s="19">
        <v>44657</v>
      </c>
      <c r="D360" s="20" t="s">
        <v>32</v>
      </c>
      <c r="E360" s="45" t="s">
        <v>912</v>
      </c>
      <c r="F360" s="46">
        <v>44649</v>
      </c>
      <c r="G360" s="31"/>
      <c r="H360" s="18" t="s">
        <v>34</v>
      </c>
      <c r="I360" s="18"/>
      <c r="J360" s="24" t="s">
        <v>917</v>
      </c>
      <c r="K360" s="25" t="s">
        <v>918</v>
      </c>
      <c r="L360" s="56" t="s">
        <v>752</v>
      </c>
      <c r="M360" s="26" t="s">
        <v>36</v>
      </c>
      <c r="N360" s="27">
        <v>17</v>
      </c>
      <c r="O360" s="27"/>
      <c r="P360" s="27"/>
      <c r="Q360" s="18">
        <f t="shared" si="12"/>
        <v>17</v>
      </c>
      <c r="R360" s="29" t="s">
        <v>919</v>
      </c>
      <c r="S360" s="25" t="s">
        <v>920</v>
      </c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</row>
    <row r="361" spans="1:32" ht="27.6">
      <c r="A361" s="17"/>
      <c r="B361" s="18">
        <v>276</v>
      </c>
      <c r="C361" s="19">
        <v>44657</v>
      </c>
      <c r="D361" s="20" t="s">
        <v>32</v>
      </c>
      <c r="E361" s="45" t="s">
        <v>912</v>
      </c>
      <c r="F361" s="46">
        <v>44649</v>
      </c>
      <c r="G361" s="31"/>
      <c r="H361" s="18" t="s">
        <v>34</v>
      </c>
      <c r="I361" s="18"/>
      <c r="J361" s="24">
        <v>109350981</v>
      </c>
      <c r="K361" s="25" t="s">
        <v>921</v>
      </c>
      <c r="L361" s="56" t="s">
        <v>922</v>
      </c>
      <c r="M361" s="26" t="s">
        <v>36</v>
      </c>
      <c r="N361" s="27">
        <v>9</v>
      </c>
      <c r="O361" s="27"/>
      <c r="P361" s="27"/>
      <c r="Q361" s="18">
        <f t="shared" si="12"/>
        <v>9</v>
      </c>
      <c r="R361" s="29" t="s">
        <v>919</v>
      </c>
      <c r="S361" s="25" t="s">
        <v>920</v>
      </c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</row>
    <row r="362" spans="1:32" ht="27.6">
      <c r="A362" s="17"/>
      <c r="B362" s="18">
        <v>277</v>
      </c>
      <c r="C362" s="19">
        <v>44657</v>
      </c>
      <c r="D362" s="20" t="s">
        <v>32</v>
      </c>
      <c r="E362" s="45" t="s">
        <v>912</v>
      </c>
      <c r="F362" s="46">
        <v>44649</v>
      </c>
      <c r="G362" s="31"/>
      <c r="H362" s="18" t="s">
        <v>34</v>
      </c>
      <c r="I362" s="18"/>
      <c r="J362" s="24">
        <v>109350983</v>
      </c>
      <c r="K362" s="25" t="s">
        <v>923</v>
      </c>
      <c r="L362" s="56" t="s">
        <v>924</v>
      </c>
      <c r="M362" s="26" t="s">
        <v>36</v>
      </c>
      <c r="N362" s="27">
        <v>17</v>
      </c>
      <c r="O362" s="27"/>
      <c r="P362" s="27"/>
      <c r="Q362" s="18">
        <f t="shared" si="12"/>
        <v>17</v>
      </c>
      <c r="R362" s="29" t="s">
        <v>919</v>
      </c>
      <c r="S362" s="25" t="s">
        <v>920</v>
      </c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</row>
    <row r="363" spans="1:32" s="67" customFormat="1" ht="27.6">
      <c r="A363" s="23"/>
      <c r="B363" s="18">
        <v>278</v>
      </c>
      <c r="C363" s="19">
        <v>44657</v>
      </c>
      <c r="D363" s="20" t="s">
        <v>32</v>
      </c>
      <c r="E363" s="45" t="s">
        <v>912</v>
      </c>
      <c r="F363" s="46">
        <v>44649</v>
      </c>
      <c r="G363" s="31"/>
      <c r="H363" s="18" t="s">
        <v>34</v>
      </c>
      <c r="I363" s="18"/>
      <c r="J363" s="24"/>
      <c r="K363" s="25" t="s">
        <v>925</v>
      </c>
      <c r="L363" s="56" t="s">
        <v>926</v>
      </c>
      <c r="M363" s="26" t="s">
        <v>36</v>
      </c>
      <c r="N363" s="27">
        <v>5</v>
      </c>
      <c r="O363" s="27"/>
      <c r="P363" s="27"/>
      <c r="Q363" s="18">
        <f t="shared" si="12"/>
        <v>5</v>
      </c>
      <c r="R363" s="29" t="s">
        <v>556</v>
      </c>
      <c r="S363" s="25" t="s">
        <v>927</v>
      </c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30"/>
    </row>
    <row r="364" spans="1:32" ht="15.6">
      <c r="A364" s="17"/>
      <c r="B364" s="18">
        <v>279</v>
      </c>
      <c r="C364" s="19">
        <v>44657</v>
      </c>
      <c r="D364" s="20" t="s">
        <v>32</v>
      </c>
      <c r="E364" s="45" t="s">
        <v>912</v>
      </c>
      <c r="F364" s="46">
        <v>44649</v>
      </c>
      <c r="G364" s="31"/>
      <c r="H364" s="18" t="s">
        <v>34</v>
      </c>
      <c r="I364" s="18"/>
      <c r="J364" s="24">
        <v>102862205</v>
      </c>
      <c r="K364" s="25" t="s">
        <v>928</v>
      </c>
      <c r="L364" s="56" t="s">
        <v>929</v>
      </c>
      <c r="M364" s="26" t="s">
        <v>36</v>
      </c>
      <c r="N364" s="27">
        <v>4</v>
      </c>
      <c r="O364" s="27"/>
      <c r="P364" s="27"/>
      <c r="Q364" s="18">
        <f t="shared" si="12"/>
        <v>4</v>
      </c>
      <c r="R364" s="29" t="s">
        <v>556</v>
      </c>
      <c r="S364" s="25" t="s">
        <v>927</v>
      </c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</row>
    <row r="365" spans="1:32" s="67" customFormat="1" ht="41.4">
      <c r="A365" s="23"/>
      <c r="B365" s="18">
        <v>280</v>
      </c>
      <c r="C365" s="19">
        <v>44657</v>
      </c>
      <c r="D365" s="20" t="s">
        <v>32</v>
      </c>
      <c r="E365" s="45" t="s">
        <v>912</v>
      </c>
      <c r="F365" s="46">
        <v>44649</v>
      </c>
      <c r="G365" s="31"/>
      <c r="H365" s="18" t="s">
        <v>34</v>
      </c>
      <c r="I365" s="18"/>
      <c r="J365" s="24"/>
      <c r="K365" s="56" t="s">
        <v>930</v>
      </c>
      <c r="L365" s="56" t="s">
        <v>930</v>
      </c>
      <c r="M365" s="26" t="s">
        <v>36</v>
      </c>
      <c r="N365" s="27">
        <v>10</v>
      </c>
      <c r="O365" s="27"/>
      <c r="P365" s="27"/>
      <c r="Q365" s="18">
        <f t="shared" si="12"/>
        <v>10</v>
      </c>
      <c r="R365" s="29" t="s">
        <v>556</v>
      </c>
      <c r="S365" s="25" t="s">
        <v>927</v>
      </c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30"/>
    </row>
    <row r="366" spans="1:32" s="67" customFormat="1" ht="15.6">
      <c r="A366" s="23"/>
      <c r="B366" s="18">
        <v>281</v>
      </c>
      <c r="C366" s="19">
        <v>44657</v>
      </c>
      <c r="D366" s="20" t="s">
        <v>32</v>
      </c>
      <c r="E366" s="45" t="s">
        <v>912</v>
      </c>
      <c r="F366" s="46">
        <v>44649</v>
      </c>
      <c r="G366" s="31"/>
      <c r="H366" s="18" t="s">
        <v>34</v>
      </c>
      <c r="I366" s="18"/>
      <c r="J366" s="24"/>
      <c r="K366" s="25" t="s">
        <v>931</v>
      </c>
      <c r="L366" s="56" t="s">
        <v>932</v>
      </c>
      <c r="M366" s="26" t="s">
        <v>36</v>
      </c>
      <c r="N366" s="27">
        <v>36</v>
      </c>
      <c r="O366" s="27"/>
      <c r="P366" s="27"/>
      <c r="Q366" s="18">
        <f t="shared" si="12"/>
        <v>36</v>
      </c>
      <c r="R366" s="29" t="s">
        <v>933</v>
      </c>
      <c r="S366" s="25" t="s">
        <v>934</v>
      </c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30"/>
    </row>
    <row r="367" spans="1:32" ht="27.6">
      <c r="A367" s="17"/>
      <c r="B367" s="18">
        <v>282</v>
      </c>
      <c r="C367" s="19">
        <v>44657</v>
      </c>
      <c r="D367" s="20" t="s">
        <v>32</v>
      </c>
      <c r="E367" s="45" t="s">
        <v>912</v>
      </c>
      <c r="F367" s="46">
        <v>44649</v>
      </c>
      <c r="G367" s="31"/>
      <c r="H367" s="18" t="s">
        <v>34</v>
      </c>
      <c r="I367" s="18"/>
      <c r="J367" s="24" t="s">
        <v>935</v>
      </c>
      <c r="K367" s="25" t="s">
        <v>935</v>
      </c>
      <c r="L367" s="56" t="s">
        <v>936</v>
      </c>
      <c r="M367" s="26" t="s">
        <v>36</v>
      </c>
      <c r="N367" s="27">
        <v>4</v>
      </c>
      <c r="O367" s="27"/>
      <c r="P367" s="27"/>
      <c r="Q367" s="18">
        <f t="shared" si="12"/>
        <v>4</v>
      </c>
      <c r="R367" s="29" t="s">
        <v>933</v>
      </c>
      <c r="S367" s="25" t="s">
        <v>934</v>
      </c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</row>
    <row r="368" spans="1:32" s="67" customFormat="1" ht="15.6">
      <c r="A368" s="23"/>
      <c r="B368" s="18">
        <v>283</v>
      </c>
      <c r="C368" s="19">
        <v>44657</v>
      </c>
      <c r="D368" s="20" t="s">
        <v>32</v>
      </c>
      <c r="E368" s="45" t="s">
        <v>912</v>
      </c>
      <c r="F368" s="46">
        <v>44649</v>
      </c>
      <c r="G368" s="31"/>
      <c r="H368" s="18" t="s">
        <v>34</v>
      </c>
      <c r="I368" s="18"/>
      <c r="J368" s="24"/>
      <c r="K368" s="25" t="s">
        <v>937</v>
      </c>
      <c r="L368" s="56" t="s">
        <v>938</v>
      </c>
      <c r="M368" s="26" t="s">
        <v>36</v>
      </c>
      <c r="N368" s="27">
        <v>2</v>
      </c>
      <c r="O368" s="27"/>
      <c r="P368" s="27"/>
      <c r="Q368" s="18">
        <f t="shared" si="12"/>
        <v>2</v>
      </c>
      <c r="R368" s="29" t="s">
        <v>939</v>
      </c>
      <c r="S368" s="25" t="s">
        <v>940</v>
      </c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30"/>
    </row>
    <row r="369" spans="1:32" s="67" customFormat="1" ht="15.6">
      <c r="A369" s="23"/>
      <c r="B369" s="18">
        <v>284</v>
      </c>
      <c r="C369" s="19">
        <v>44657</v>
      </c>
      <c r="D369" s="20" t="s">
        <v>32</v>
      </c>
      <c r="E369" s="45" t="s">
        <v>912</v>
      </c>
      <c r="F369" s="46">
        <v>44649</v>
      </c>
      <c r="G369" s="31"/>
      <c r="H369" s="18" t="s">
        <v>34</v>
      </c>
      <c r="I369" s="18"/>
      <c r="J369" s="24"/>
      <c r="K369" s="25" t="s">
        <v>941</v>
      </c>
      <c r="L369" s="56" t="s">
        <v>942</v>
      </c>
      <c r="M369" s="26" t="s">
        <v>36</v>
      </c>
      <c r="N369" s="27">
        <v>2</v>
      </c>
      <c r="O369" s="27"/>
      <c r="P369" s="27"/>
      <c r="Q369" s="18">
        <f t="shared" si="12"/>
        <v>2</v>
      </c>
      <c r="R369" s="29" t="s">
        <v>939</v>
      </c>
      <c r="S369" s="25" t="s">
        <v>940</v>
      </c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30"/>
    </row>
    <row r="370" spans="1:32" s="67" customFormat="1" ht="15.6">
      <c r="A370" s="23"/>
      <c r="B370" s="18">
        <v>285</v>
      </c>
      <c r="C370" s="19">
        <v>44657</v>
      </c>
      <c r="D370" s="20" t="s">
        <v>32</v>
      </c>
      <c r="E370" s="45" t="s">
        <v>912</v>
      </c>
      <c r="F370" s="46">
        <v>44649</v>
      </c>
      <c r="G370" s="31"/>
      <c r="H370" s="18" t="s">
        <v>34</v>
      </c>
      <c r="I370" s="18"/>
      <c r="J370" s="24"/>
      <c r="K370" s="25" t="s">
        <v>943</v>
      </c>
      <c r="L370" s="56" t="s">
        <v>944</v>
      </c>
      <c r="M370" s="26" t="s">
        <v>36</v>
      </c>
      <c r="N370" s="27">
        <v>1</v>
      </c>
      <c r="O370" s="27"/>
      <c r="P370" s="27"/>
      <c r="Q370" s="18">
        <f t="shared" si="12"/>
        <v>1</v>
      </c>
      <c r="R370" s="29" t="s">
        <v>939</v>
      </c>
      <c r="S370" s="25" t="s">
        <v>940</v>
      </c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30"/>
    </row>
    <row r="371" spans="1:32" s="67" customFormat="1" ht="15.6">
      <c r="A371" s="23"/>
      <c r="B371" s="18">
        <v>286</v>
      </c>
      <c r="C371" s="19">
        <v>44657</v>
      </c>
      <c r="D371" s="20" t="s">
        <v>32</v>
      </c>
      <c r="E371" s="45" t="s">
        <v>912</v>
      </c>
      <c r="F371" s="46">
        <v>44649</v>
      </c>
      <c r="G371" s="31"/>
      <c r="H371" s="18" t="s">
        <v>34</v>
      </c>
      <c r="I371" s="18"/>
      <c r="J371" s="24"/>
      <c r="K371" s="25" t="s">
        <v>945</v>
      </c>
      <c r="L371" s="56" t="s">
        <v>946</v>
      </c>
      <c r="M371" s="26" t="s">
        <v>36</v>
      </c>
      <c r="N371" s="27">
        <v>1</v>
      </c>
      <c r="O371" s="27"/>
      <c r="P371" s="27"/>
      <c r="Q371" s="18">
        <f t="shared" si="12"/>
        <v>1</v>
      </c>
      <c r="R371" s="29" t="s">
        <v>939</v>
      </c>
      <c r="S371" s="25" t="s">
        <v>940</v>
      </c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30"/>
    </row>
    <row r="372" spans="1:32" ht="15.6">
      <c r="A372" s="17"/>
      <c r="B372" s="18">
        <v>287</v>
      </c>
      <c r="C372" s="19">
        <v>44657</v>
      </c>
      <c r="D372" s="20" t="s">
        <v>32</v>
      </c>
      <c r="E372" s="45" t="s">
        <v>912</v>
      </c>
      <c r="F372" s="46">
        <v>44649</v>
      </c>
      <c r="G372" s="31"/>
      <c r="H372" s="18" t="s">
        <v>34</v>
      </c>
      <c r="I372" s="18"/>
      <c r="J372" s="24">
        <v>102327823</v>
      </c>
      <c r="K372" s="25" t="s">
        <v>947</v>
      </c>
      <c r="L372" s="56" t="s">
        <v>948</v>
      </c>
      <c r="M372" s="26" t="s">
        <v>36</v>
      </c>
      <c r="N372" s="27">
        <v>6</v>
      </c>
      <c r="O372" s="27"/>
      <c r="P372" s="27"/>
      <c r="Q372" s="18">
        <f t="shared" ref="Q372:Q431" si="13">+N372-P372</f>
        <v>6</v>
      </c>
      <c r="R372" s="29" t="s">
        <v>766</v>
      </c>
      <c r="S372" s="25" t="s">
        <v>949</v>
      </c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</row>
    <row r="373" spans="1:32" s="67" customFormat="1" ht="27.6">
      <c r="A373" s="23"/>
      <c r="B373" s="18">
        <v>288</v>
      </c>
      <c r="C373" s="19">
        <v>44657</v>
      </c>
      <c r="D373" s="20" t="s">
        <v>32</v>
      </c>
      <c r="E373" s="45" t="s">
        <v>912</v>
      </c>
      <c r="F373" s="46">
        <v>44649</v>
      </c>
      <c r="G373" s="31"/>
      <c r="H373" s="18" t="s">
        <v>34</v>
      </c>
      <c r="I373" s="18"/>
      <c r="J373" s="24"/>
      <c r="K373" s="25" t="s">
        <v>950</v>
      </c>
      <c r="L373" s="56" t="s">
        <v>951</v>
      </c>
      <c r="M373" s="26" t="s">
        <v>36</v>
      </c>
      <c r="N373" s="27">
        <v>4</v>
      </c>
      <c r="O373" s="27"/>
      <c r="P373" s="27"/>
      <c r="Q373" s="18">
        <f t="shared" si="13"/>
        <v>4</v>
      </c>
      <c r="R373" s="29" t="s">
        <v>766</v>
      </c>
      <c r="S373" s="25" t="s">
        <v>949</v>
      </c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30"/>
    </row>
    <row r="374" spans="1:32" s="67" customFormat="1" ht="27.6">
      <c r="A374" s="23"/>
      <c r="B374" s="18">
        <v>289</v>
      </c>
      <c r="C374" s="19">
        <v>44657</v>
      </c>
      <c r="D374" s="20" t="s">
        <v>32</v>
      </c>
      <c r="E374" s="45" t="s">
        <v>912</v>
      </c>
      <c r="F374" s="46">
        <v>44649</v>
      </c>
      <c r="G374" s="31"/>
      <c r="H374" s="18" t="s">
        <v>34</v>
      </c>
      <c r="I374" s="18"/>
      <c r="J374" s="24"/>
      <c r="K374" s="25" t="s">
        <v>952</v>
      </c>
      <c r="L374" s="56" t="s">
        <v>953</v>
      </c>
      <c r="M374" s="26" t="s">
        <v>36</v>
      </c>
      <c r="N374" s="27">
        <v>11</v>
      </c>
      <c r="O374" s="27"/>
      <c r="P374" s="27"/>
      <c r="Q374" s="18">
        <f t="shared" si="13"/>
        <v>11</v>
      </c>
      <c r="R374" s="29" t="s">
        <v>954</v>
      </c>
      <c r="S374" s="25" t="s">
        <v>955</v>
      </c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30"/>
    </row>
    <row r="375" spans="1:32" s="67" customFormat="1" ht="15.6">
      <c r="A375" s="23"/>
      <c r="B375" s="18">
        <v>290</v>
      </c>
      <c r="C375" s="19">
        <v>44657</v>
      </c>
      <c r="D375" s="20" t="s">
        <v>32</v>
      </c>
      <c r="E375" s="45" t="s">
        <v>912</v>
      </c>
      <c r="F375" s="46">
        <v>44649</v>
      </c>
      <c r="G375" s="31"/>
      <c r="H375" s="18" t="s">
        <v>34</v>
      </c>
      <c r="I375" s="18"/>
      <c r="J375" s="24">
        <v>100727884</v>
      </c>
      <c r="K375" s="25">
        <v>100727884</v>
      </c>
      <c r="L375" s="56" t="s">
        <v>956</v>
      </c>
      <c r="M375" s="26" t="s">
        <v>36</v>
      </c>
      <c r="N375" s="27">
        <v>9</v>
      </c>
      <c r="O375" s="27"/>
      <c r="P375" s="27"/>
      <c r="Q375" s="18">
        <f t="shared" si="13"/>
        <v>9</v>
      </c>
      <c r="R375" s="29" t="s">
        <v>954</v>
      </c>
      <c r="S375" s="25" t="s">
        <v>955</v>
      </c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30"/>
    </row>
    <row r="376" spans="1:32" s="67" customFormat="1" ht="15.6">
      <c r="A376" s="23"/>
      <c r="B376" s="18">
        <v>291</v>
      </c>
      <c r="C376" s="19">
        <v>44657</v>
      </c>
      <c r="D376" s="20" t="s">
        <v>32</v>
      </c>
      <c r="E376" s="45" t="s">
        <v>912</v>
      </c>
      <c r="F376" s="46">
        <v>44649</v>
      </c>
      <c r="G376" s="31"/>
      <c r="H376" s="18" t="s">
        <v>34</v>
      </c>
      <c r="I376" s="18"/>
      <c r="J376" s="24"/>
      <c r="K376" s="25" t="s">
        <v>957</v>
      </c>
      <c r="L376" s="56" t="s">
        <v>957</v>
      </c>
      <c r="M376" s="26" t="s">
        <v>36</v>
      </c>
      <c r="N376" s="27">
        <v>8</v>
      </c>
      <c r="O376" s="27"/>
      <c r="P376" s="36"/>
      <c r="Q376" s="18">
        <f t="shared" si="13"/>
        <v>8</v>
      </c>
      <c r="R376" s="29" t="s">
        <v>954</v>
      </c>
      <c r="S376" s="25" t="s">
        <v>955</v>
      </c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30"/>
    </row>
    <row r="377" spans="1:32" ht="15.6">
      <c r="A377" s="17"/>
      <c r="B377" s="18">
        <v>292</v>
      </c>
      <c r="C377" s="19">
        <v>44657</v>
      </c>
      <c r="D377" s="20" t="s">
        <v>32</v>
      </c>
      <c r="E377" s="45" t="s">
        <v>912</v>
      </c>
      <c r="F377" s="46">
        <v>44649</v>
      </c>
      <c r="G377" s="31"/>
      <c r="H377" s="18" t="s">
        <v>34</v>
      </c>
      <c r="I377" s="18"/>
      <c r="J377" s="24">
        <v>105395721</v>
      </c>
      <c r="K377" s="25" t="s">
        <v>958</v>
      </c>
      <c r="L377" s="56" t="s">
        <v>959</v>
      </c>
      <c r="M377" s="26" t="s">
        <v>36</v>
      </c>
      <c r="N377" s="27">
        <v>1</v>
      </c>
      <c r="O377" s="27"/>
      <c r="P377" s="36"/>
      <c r="Q377" s="18">
        <f t="shared" si="13"/>
        <v>1</v>
      </c>
      <c r="R377" s="29" t="s">
        <v>954</v>
      </c>
      <c r="S377" s="25" t="s">
        <v>955</v>
      </c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</row>
    <row r="378" spans="1:32" ht="27.6">
      <c r="A378" s="17"/>
      <c r="B378" s="18">
        <v>293</v>
      </c>
      <c r="C378" s="19">
        <v>44657</v>
      </c>
      <c r="D378" s="20" t="s">
        <v>32</v>
      </c>
      <c r="E378" s="45" t="s">
        <v>912</v>
      </c>
      <c r="F378" s="46">
        <v>44649</v>
      </c>
      <c r="G378" s="31"/>
      <c r="H378" s="18" t="s">
        <v>34</v>
      </c>
      <c r="I378" s="18"/>
      <c r="J378" s="24">
        <v>104494828</v>
      </c>
      <c r="K378" s="25" t="s">
        <v>960</v>
      </c>
      <c r="L378" s="56" t="s">
        <v>961</v>
      </c>
      <c r="M378" s="26" t="s">
        <v>36</v>
      </c>
      <c r="N378" s="27">
        <v>13</v>
      </c>
      <c r="O378" s="27"/>
      <c r="P378" s="36"/>
      <c r="Q378" s="18">
        <f t="shared" si="13"/>
        <v>13</v>
      </c>
      <c r="R378" s="29" t="s">
        <v>962</v>
      </c>
      <c r="S378" s="25" t="s">
        <v>963</v>
      </c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</row>
    <row r="379" spans="1:32" s="67" customFormat="1" ht="15.6">
      <c r="A379" s="23"/>
      <c r="B379" s="18">
        <v>294</v>
      </c>
      <c r="C379" s="19">
        <v>44657</v>
      </c>
      <c r="D379" s="20" t="s">
        <v>32</v>
      </c>
      <c r="E379" s="45" t="s">
        <v>912</v>
      </c>
      <c r="F379" s="46">
        <v>44649</v>
      </c>
      <c r="G379" s="31"/>
      <c r="H379" s="18" t="s">
        <v>34</v>
      </c>
      <c r="I379" s="18"/>
      <c r="J379" s="24"/>
      <c r="K379" s="25" t="s">
        <v>964</v>
      </c>
      <c r="L379" s="56" t="s">
        <v>965</v>
      </c>
      <c r="M379" s="26" t="s">
        <v>36</v>
      </c>
      <c r="N379" s="27">
        <v>1</v>
      </c>
      <c r="O379" s="27"/>
      <c r="P379" s="36"/>
      <c r="Q379" s="18">
        <f t="shared" si="13"/>
        <v>1</v>
      </c>
      <c r="R379" s="29" t="s">
        <v>962</v>
      </c>
      <c r="S379" s="25" t="s">
        <v>963</v>
      </c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30"/>
    </row>
    <row r="380" spans="1:32" s="67" customFormat="1" ht="15.6">
      <c r="A380" s="23"/>
      <c r="B380" s="18">
        <v>295</v>
      </c>
      <c r="C380" s="19">
        <v>44657</v>
      </c>
      <c r="D380" s="20" t="s">
        <v>32</v>
      </c>
      <c r="E380" s="45" t="s">
        <v>912</v>
      </c>
      <c r="F380" s="46">
        <v>44649</v>
      </c>
      <c r="G380" s="31"/>
      <c r="H380" s="18" t="s">
        <v>34</v>
      </c>
      <c r="I380" s="18"/>
      <c r="J380" s="24">
        <v>101196718</v>
      </c>
      <c r="K380" s="25">
        <v>101196718</v>
      </c>
      <c r="L380" s="56" t="s">
        <v>966</v>
      </c>
      <c r="M380" s="26" t="s">
        <v>36</v>
      </c>
      <c r="N380" s="27">
        <v>57</v>
      </c>
      <c r="O380" s="27"/>
      <c r="P380" s="36"/>
      <c r="Q380" s="18">
        <f t="shared" si="13"/>
        <v>57</v>
      </c>
      <c r="R380" s="29" t="s">
        <v>962</v>
      </c>
      <c r="S380" s="25" t="s">
        <v>963</v>
      </c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30"/>
    </row>
    <row r="381" spans="1:32" s="67" customFormat="1" ht="27.6">
      <c r="A381" s="23"/>
      <c r="B381" s="18">
        <v>296</v>
      </c>
      <c r="C381" s="19">
        <v>44657</v>
      </c>
      <c r="D381" s="20" t="s">
        <v>32</v>
      </c>
      <c r="E381" s="45" t="s">
        <v>912</v>
      </c>
      <c r="F381" s="46">
        <v>44649</v>
      </c>
      <c r="G381" s="31"/>
      <c r="H381" s="18" t="s">
        <v>34</v>
      </c>
      <c r="I381" s="18"/>
      <c r="J381" s="24">
        <v>103123197</v>
      </c>
      <c r="K381" s="25">
        <v>103123197</v>
      </c>
      <c r="L381" s="56" t="s">
        <v>967</v>
      </c>
      <c r="M381" s="26" t="s">
        <v>36</v>
      </c>
      <c r="N381" s="27">
        <v>68</v>
      </c>
      <c r="O381" s="27"/>
      <c r="P381" s="36"/>
      <c r="Q381" s="18">
        <f t="shared" si="13"/>
        <v>68</v>
      </c>
      <c r="R381" s="29" t="s">
        <v>962</v>
      </c>
      <c r="S381" s="25" t="s">
        <v>963</v>
      </c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30"/>
    </row>
    <row r="382" spans="1:32" s="67" customFormat="1" ht="15.6">
      <c r="A382" s="23"/>
      <c r="B382" s="18">
        <v>297</v>
      </c>
      <c r="C382" s="19">
        <v>44657</v>
      </c>
      <c r="D382" s="20" t="s">
        <v>32</v>
      </c>
      <c r="E382" s="45" t="s">
        <v>912</v>
      </c>
      <c r="F382" s="46">
        <v>44649</v>
      </c>
      <c r="G382" s="31"/>
      <c r="H382" s="18" t="s">
        <v>34</v>
      </c>
      <c r="I382" s="18"/>
      <c r="J382" s="24"/>
      <c r="K382" s="25" t="s">
        <v>968</v>
      </c>
      <c r="L382" s="56" t="s">
        <v>969</v>
      </c>
      <c r="M382" s="26" t="s">
        <v>36</v>
      </c>
      <c r="N382" s="27">
        <v>2</v>
      </c>
      <c r="O382" s="27"/>
      <c r="P382" s="36"/>
      <c r="Q382" s="18">
        <f t="shared" si="13"/>
        <v>2</v>
      </c>
      <c r="R382" s="29" t="s">
        <v>837</v>
      </c>
      <c r="S382" s="25" t="s">
        <v>970</v>
      </c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30"/>
    </row>
    <row r="383" spans="1:32" ht="15.6">
      <c r="A383" s="17"/>
      <c r="B383" s="18">
        <v>298</v>
      </c>
      <c r="C383" s="19">
        <v>44657</v>
      </c>
      <c r="D383" s="20" t="s">
        <v>32</v>
      </c>
      <c r="E383" s="45" t="s">
        <v>912</v>
      </c>
      <c r="F383" s="46">
        <v>44649</v>
      </c>
      <c r="G383" s="31"/>
      <c r="H383" s="18" t="s">
        <v>34</v>
      </c>
      <c r="I383" s="18"/>
      <c r="J383" s="24">
        <v>100775535</v>
      </c>
      <c r="K383" s="25" t="s">
        <v>971</v>
      </c>
      <c r="L383" s="56" t="s">
        <v>972</v>
      </c>
      <c r="M383" s="26" t="s">
        <v>36</v>
      </c>
      <c r="N383" s="27">
        <v>9</v>
      </c>
      <c r="O383" s="27"/>
      <c r="P383" s="36"/>
      <c r="Q383" s="18">
        <f t="shared" si="13"/>
        <v>9</v>
      </c>
      <c r="R383" s="29" t="s">
        <v>837</v>
      </c>
      <c r="S383" s="25" t="s">
        <v>970</v>
      </c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</row>
    <row r="384" spans="1:32" s="67" customFormat="1" ht="15.6">
      <c r="A384" s="23"/>
      <c r="B384" s="18">
        <v>299</v>
      </c>
      <c r="C384" s="19">
        <v>44657</v>
      </c>
      <c r="D384" s="20" t="s">
        <v>32</v>
      </c>
      <c r="E384" s="45" t="s">
        <v>912</v>
      </c>
      <c r="F384" s="46">
        <v>44649</v>
      </c>
      <c r="G384" s="31"/>
      <c r="H384" s="18" t="s">
        <v>34</v>
      </c>
      <c r="I384" s="18"/>
      <c r="J384" s="24"/>
      <c r="K384" s="25" t="s">
        <v>973</v>
      </c>
      <c r="L384" s="56" t="s">
        <v>974</v>
      </c>
      <c r="M384" s="26" t="s">
        <v>36</v>
      </c>
      <c r="N384" s="27">
        <v>2</v>
      </c>
      <c r="O384" s="27"/>
      <c r="P384" s="36"/>
      <c r="Q384" s="18">
        <f t="shared" si="13"/>
        <v>2</v>
      </c>
      <c r="R384" s="29" t="s">
        <v>837</v>
      </c>
      <c r="S384" s="25" t="s">
        <v>970</v>
      </c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30"/>
    </row>
    <row r="385" spans="1:32" s="67" customFormat="1" ht="15.6">
      <c r="A385" s="23"/>
      <c r="B385" s="18">
        <v>300</v>
      </c>
      <c r="C385" s="19">
        <v>44657</v>
      </c>
      <c r="D385" s="20" t="s">
        <v>32</v>
      </c>
      <c r="E385" s="45" t="s">
        <v>912</v>
      </c>
      <c r="F385" s="46">
        <v>44649</v>
      </c>
      <c r="G385" s="31"/>
      <c r="H385" s="18" t="s">
        <v>34</v>
      </c>
      <c r="I385" s="18"/>
      <c r="J385" s="24"/>
      <c r="K385" s="25" t="s">
        <v>975</v>
      </c>
      <c r="L385" s="56" t="s">
        <v>976</v>
      </c>
      <c r="M385" s="26" t="s">
        <v>36</v>
      </c>
      <c r="N385" s="27">
        <v>2</v>
      </c>
      <c r="O385" s="27"/>
      <c r="P385" s="36"/>
      <c r="Q385" s="18">
        <f t="shared" si="13"/>
        <v>2</v>
      </c>
      <c r="R385" s="29" t="s">
        <v>837</v>
      </c>
      <c r="S385" s="25" t="s">
        <v>970</v>
      </c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30"/>
    </row>
    <row r="386" spans="1:32" ht="27.6">
      <c r="A386" s="17"/>
      <c r="B386" s="18">
        <v>301</v>
      </c>
      <c r="C386" s="19">
        <v>44657</v>
      </c>
      <c r="D386" s="20" t="s">
        <v>32</v>
      </c>
      <c r="E386" s="45" t="s">
        <v>912</v>
      </c>
      <c r="F386" s="46">
        <v>44649</v>
      </c>
      <c r="G386" s="31"/>
      <c r="H386" s="18" t="s">
        <v>34</v>
      </c>
      <c r="I386" s="18"/>
      <c r="J386" s="24" t="s">
        <v>977</v>
      </c>
      <c r="K386" s="25" t="s">
        <v>977</v>
      </c>
      <c r="L386" s="56" t="s">
        <v>978</v>
      </c>
      <c r="M386" s="26" t="s">
        <v>36</v>
      </c>
      <c r="N386" s="27">
        <v>1</v>
      </c>
      <c r="O386" s="27"/>
      <c r="P386" s="36"/>
      <c r="Q386" s="18">
        <f t="shared" si="13"/>
        <v>1</v>
      </c>
      <c r="R386" s="29" t="s">
        <v>837</v>
      </c>
      <c r="S386" s="25" t="s">
        <v>970</v>
      </c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</row>
    <row r="387" spans="1:32" ht="15.6">
      <c r="A387" s="17"/>
      <c r="B387" s="18">
        <v>302</v>
      </c>
      <c r="C387" s="19">
        <v>44657</v>
      </c>
      <c r="D387" s="20" t="s">
        <v>32</v>
      </c>
      <c r="E387" s="45" t="s">
        <v>912</v>
      </c>
      <c r="F387" s="46">
        <v>44649</v>
      </c>
      <c r="G387" s="31"/>
      <c r="H387" s="18" t="s">
        <v>34</v>
      </c>
      <c r="I387" s="18"/>
      <c r="J387" s="24">
        <v>100775544</v>
      </c>
      <c r="K387" s="25" t="s">
        <v>979</v>
      </c>
      <c r="L387" s="56" t="s">
        <v>980</v>
      </c>
      <c r="M387" s="26" t="s">
        <v>36</v>
      </c>
      <c r="N387" s="27">
        <v>9</v>
      </c>
      <c r="O387" s="27"/>
      <c r="P387" s="36"/>
      <c r="Q387" s="18">
        <f t="shared" si="13"/>
        <v>9</v>
      </c>
      <c r="R387" s="29" t="s">
        <v>837</v>
      </c>
      <c r="S387" s="25" t="s">
        <v>970</v>
      </c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</row>
    <row r="388" spans="1:32" ht="15.6">
      <c r="A388" s="17"/>
      <c r="B388" s="18">
        <v>303</v>
      </c>
      <c r="C388" s="19">
        <v>44657</v>
      </c>
      <c r="D388" s="20" t="s">
        <v>32</v>
      </c>
      <c r="E388" s="45" t="s">
        <v>912</v>
      </c>
      <c r="F388" s="46">
        <v>44649</v>
      </c>
      <c r="G388" s="31"/>
      <c r="H388" s="18" t="s">
        <v>34</v>
      </c>
      <c r="I388" s="18"/>
      <c r="J388" s="24">
        <v>100777826</v>
      </c>
      <c r="K388" s="25" t="s">
        <v>981</v>
      </c>
      <c r="L388" s="56" t="s">
        <v>982</v>
      </c>
      <c r="M388" s="26" t="s">
        <v>36</v>
      </c>
      <c r="N388" s="27">
        <v>9</v>
      </c>
      <c r="O388" s="27"/>
      <c r="P388" s="36"/>
      <c r="Q388" s="18">
        <f t="shared" si="13"/>
        <v>9</v>
      </c>
      <c r="R388" s="29" t="s">
        <v>837</v>
      </c>
      <c r="S388" s="25" t="s">
        <v>970</v>
      </c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</row>
    <row r="389" spans="1:32" ht="15.6">
      <c r="A389" s="17"/>
      <c r="B389" s="18">
        <v>304</v>
      </c>
      <c r="C389" s="19">
        <v>44657</v>
      </c>
      <c r="D389" s="20" t="s">
        <v>32</v>
      </c>
      <c r="E389" s="45" t="s">
        <v>912</v>
      </c>
      <c r="F389" s="46">
        <v>44649</v>
      </c>
      <c r="G389" s="31"/>
      <c r="H389" s="18" t="s">
        <v>34</v>
      </c>
      <c r="I389" s="18"/>
      <c r="J389" s="24">
        <v>100775550</v>
      </c>
      <c r="K389" s="25" t="s">
        <v>983</v>
      </c>
      <c r="L389" s="56" t="s">
        <v>984</v>
      </c>
      <c r="M389" s="26" t="s">
        <v>36</v>
      </c>
      <c r="N389" s="27">
        <v>1</v>
      </c>
      <c r="O389" s="27"/>
      <c r="P389" s="36"/>
      <c r="Q389" s="18">
        <f t="shared" si="13"/>
        <v>1</v>
      </c>
      <c r="R389" s="29" t="s">
        <v>837</v>
      </c>
      <c r="S389" s="25" t="s">
        <v>970</v>
      </c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</row>
    <row r="390" spans="1:32" s="67" customFormat="1" ht="15.6">
      <c r="A390" s="23"/>
      <c r="B390" s="18">
        <v>305</v>
      </c>
      <c r="C390" s="19">
        <v>44657</v>
      </c>
      <c r="D390" s="20" t="s">
        <v>32</v>
      </c>
      <c r="E390" s="45" t="s">
        <v>912</v>
      </c>
      <c r="F390" s="46">
        <v>44649</v>
      </c>
      <c r="G390" s="31"/>
      <c r="H390" s="18" t="s">
        <v>34</v>
      </c>
      <c r="I390" s="18"/>
      <c r="J390" s="24"/>
      <c r="K390" s="25" t="s">
        <v>985</v>
      </c>
      <c r="L390" s="56" t="s">
        <v>986</v>
      </c>
      <c r="M390" s="26" t="s">
        <v>36</v>
      </c>
      <c r="N390" s="27">
        <v>13</v>
      </c>
      <c r="O390" s="27"/>
      <c r="P390" s="36"/>
      <c r="Q390" s="18">
        <f t="shared" si="13"/>
        <v>13</v>
      </c>
      <c r="R390" s="29" t="s">
        <v>837</v>
      </c>
      <c r="S390" s="25" t="s">
        <v>970</v>
      </c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30"/>
    </row>
    <row r="391" spans="1:32" s="67" customFormat="1" ht="27.6">
      <c r="A391" s="23"/>
      <c r="B391" s="18">
        <v>306</v>
      </c>
      <c r="C391" s="19">
        <v>44657</v>
      </c>
      <c r="D391" s="20" t="s">
        <v>32</v>
      </c>
      <c r="E391" s="45" t="s">
        <v>912</v>
      </c>
      <c r="F391" s="46">
        <v>44649</v>
      </c>
      <c r="G391" s="31"/>
      <c r="H391" s="18" t="s">
        <v>34</v>
      </c>
      <c r="I391" s="18"/>
      <c r="J391" s="24"/>
      <c r="K391" s="56" t="s">
        <v>987</v>
      </c>
      <c r="L391" s="56" t="s">
        <v>987</v>
      </c>
      <c r="M391" s="26" t="s">
        <v>36</v>
      </c>
      <c r="N391" s="27">
        <v>24</v>
      </c>
      <c r="O391" s="27"/>
      <c r="P391" s="36"/>
      <c r="Q391" s="18">
        <f t="shared" si="13"/>
        <v>24</v>
      </c>
      <c r="R391" s="29" t="s">
        <v>837</v>
      </c>
      <c r="S391" s="25" t="s">
        <v>970</v>
      </c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30"/>
    </row>
    <row r="392" spans="1:32" s="67" customFormat="1" ht="15.6">
      <c r="A392" s="23"/>
      <c r="B392" s="18">
        <v>307</v>
      </c>
      <c r="C392" s="19">
        <v>44657</v>
      </c>
      <c r="D392" s="20" t="s">
        <v>32</v>
      </c>
      <c r="E392" s="45" t="s">
        <v>912</v>
      </c>
      <c r="F392" s="46">
        <v>44649</v>
      </c>
      <c r="G392" s="31"/>
      <c r="H392" s="18" t="s">
        <v>34</v>
      </c>
      <c r="I392" s="18"/>
      <c r="J392" s="24"/>
      <c r="K392" s="25" t="s">
        <v>988</v>
      </c>
      <c r="L392" s="56" t="s">
        <v>989</v>
      </c>
      <c r="M392" s="26" t="s">
        <v>36</v>
      </c>
      <c r="N392" s="27">
        <v>29</v>
      </c>
      <c r="O392" s="27"/>
      <c r="P392" s="36"/>
      <c r="Q392" s="18">
        <f t="shared" si="13"/>
        <v>29</v>
      </c>
      <c r="R392" s="29" t="s">
        <v>990</v>
      </c>
      <c r="S392" s="25" t="s">
        <v>991</v>
      </c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30"/>
    </row>
    <row r="393" spans="1:32" ht="27.6">
      <c r="A393" s="17"/>
      <c r="B393" s="18">
        <v>308</v>
      </c>
      <c r="C393" s="19">
        <v>44657</v>
      </c>
      <c r="D393" s="20" t="s">
        <v>32</v>
      </c>
      <c r="E393" s="45" t="s">
        <v>912</v>
      </c>
      <c r="F393" s="46">
        <v>44649</v>
      </c>
      <c r="G393" s="31"/>
      <c r="H393" s="18" t="s">
        <v>34</v>
      </c>
      <c r="I393" s="18"/>
      <c r="J393" s="24"/>
      <c r="K393" s="56" t="s">
        <v>992</v>
      </c>
      <c r="L393" s="56" t="s">
        <v>992</v>
      </c>
      <c r="M393" s="26" t="s">
        <v>36</v>
      </c>
      <c r="N393" s="27">
        <v>29</v>
      </c>
      <c r="O393" s="27"/>
      <c r="P393" s="36"/>
      <c r="Q393" s="18">
        <f t="shared" si="13"/>
        <v>29</v>
      </c>
      <c r="R393" s="29" t="s">
        <v>990</v>
      </c>
      <c r="S393" s="25" t="s">
        <v>991</v>
      </c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</row>
    <row r="394" spans="1:32" s="67" customFormat="1" ht="15.6">
      <c r="A394" s="23"/>
      <c r="B394" s="18">
        <v>309</v>
      </c>
      <c r="C394" s="19">
        <v>44657</v>
      </c>
      <c r="D394" s="20" t="s">
        <v>32</v>
      </c>
      <c r="E394" s="45" t="s">
        <v>912</v>
      </c>
      <c r="F394" s="46">
        <v>44649</v>
      </c>
      <c r="G394" s="31"/>
      <c r="H394" s="18" t="s">
        <v>34</v>
      </c>
      <c r="I394" s="18"/>
      <c r="J394" s="24"/>
      <c r="K394" s="25">
        <v>9000005097</v>
      </c>
      <c r="L394" s="56" t="s">
        <v>993</v>
      </c>
      <c r="M394" s="26" t="s">
        <v>36</v>
      </c>
      <c r="N394" s="27">
        <v>10</v>
      </c>
      <c r="O394" s="27"/>
      <c r="P394" s="36"/>
      <c r="Q394" s="18">
        <f t="shared" si="13"/>
        <v>10</v>
      </c>
      <c r="R394" s="29" t="s">
        <v>990</v>
      </c>
      <c r="S394" s="25" t="s">
        <v>991</v>
      </c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30"/>
    </row>
    <row r="395" spans="1:32" s="67" customFormat="1" ht="15.6">
      <c r="A395" s="23"/>
      <c r="B395" s="18">
        <v>310</v>
      </c>
      <c r="C395" s="19">
        <v>44657</v>
      </c>
      <c r="D395" s="20" t="s">
        <v>32</v>
      </c>
      <c r="E395" s="45" t="s">
        <v>912</v>
      </c>
      <c r="F395" s="46">
        <v>44649</v>
      </c>
      <c r="G395" s="31"/>
      <c r="H395" s="18" t="s">
        <v>34</v>
      </c>
      <c r="I395" s="18"/>
      <c r="J395" s="24"/>
      <c r="K395" s="25" t="s">
        <v>994</v>
      </c>
      <c r="L395" s="56" t="s">
        <v>995</v>
      </c>
      <c r="M395" s="26" t="s">
        <v>36</v>
      </c>
      <c r="N395" s="27">
        <v>5</v>
      </c>
      <c r="O395" s="27"/>
      <c r="P395" s="36"/>
      <c r="Q395" s="18">
        <f t="shared" si="13"/>
        <v>5</v>
      </c>
      <c r="R395" s="29" t="s">
        <v>990</v>
      </c>
      <c r="S395" s="25" t="s">
        <v>991</v>
      </c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30"/>
    </row>
    <row r="396" spans="1:32" ht="15.6">
      <c r="A396" s="17"/>
      <c r="B396" s="18">
        <v>311</v>
      </c>
      <c r="C396" s="19">
        <v>44657</v>
      </c>
      <c r="D396" s="20" t="s">
        <v>32</v>
      </c>
      <c r="E396" s="45" t="s">
        <v>912</v>
      </c>
      <c r="F396" s="46">
        <v>44649</v>
      </c>
      <c r="G396" s="31"/>
      <c r="H396" s="18" t="s">
        <v>34</v>
      </c>
      <c r="I396" s="18"/>
      <c r="J396" s="24"/>
      <c r="K396" s="25">
        <v>9000005097</v>
      </c>
      <c r="L396" s="56" t="s">
        <v>993</v>
      </c>
      <c r="M396" s="26" t="s">
        <v>36</v>
      </c>
      <c r="N396" s="27">
        <v>21</v>
      </c>
      <c r="O396" s="27"/>
      <c r="P396" s="36"/>
      <c r="Q396" s="18">
        <f t="shared" si="13"/>
        <v>21</v>
      </c>
      <c r="R396" s="29" t="s">
        <v>990</v>
      </c>
      <c r="S396" s="25" t="s">
        <v>991</v>
      </c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</row>
    <row r="397" spans="1:32" ht="24">
      <c r="A397" s="17" t="s">
        <v>57</v>
      </c>
      <c r="B397" s="18">
        <v>312</v>
      </c>
      <c r="C397" s="19">
        <v>44657</v>
      </c>
      <c r="D397" s="20" t="s">
        <v>58</v>
      </c>
      <c r="E397" s="21" t="s">
        <v>996</v>
      </c>
      <c r="F397" s="22" t="s">
        <v>456</v>
      </c>
      <c r="G397" s="20" t="s">
        <v>61</v>
      </c>
      <c r="H397" s="18" t="s">
        <v>182</v>
      </c>
      <c r="I397" s="18">
        <v>4509978514</v>
      </c>
      <c r="J397" s="24">
        <v>112136081</v>
      </c>
      <c r="K397" s="25" t="s">
        <v>997</v>
      </c>
      <c r="L397" s="56" t="s">
        <v>998</v>
      </c>
      <c r="M397" s="26" t="s">
        <v>36</v>
      </c>
      <c r="N397" s="27">
        <v>24</v>
      </c>
      <c r="O397" s="27"/>
      <c r="P397" s="36">
        <v>10</v>
      </c>
      <c r="Q397" s="18">
        <f t="shared" si="13"/>
        <v>14</v>
      </c>
      <c r="R397" s="29" t="s">
        <v>990</v>
      </c>
      <c r="S397" s="25" t="s">
        <v>991</v>
      </c>
      <c r="T397" s="18" t="s">
        <v>67</v>
      </c>
      <c r="U397" s="37">
        <v>44707</v>
      </c>
      <c r="V397" s="37">
        <v>44707</v>
      </c>
      <c r="W397" s="18" t="s">
        <v>68</v>
      </c>
      <c r="X397" s="18" t="s">
        <v>69</v>
      </c>
      <c r="Y397" s="18" t="s">
        <v>70</v>
      </c>
      <c r="Z397" s="18">
        <v>218110400</v>
      </c>
      <c r="AA397" s="18" t="s">
        <v>71</v>
      </c>
      <c r="AB397" s="18" t="s">
        <v>57</v>
      </c>
      <c r="AC397" s="39" t="s">
        <v>72</v>
      </c>
      <c r="AD397" s="18" t="s">
        <v>73</v>
      </c>
      <c r="AE397" s="18"/>
    </row>
    <row r="398" spans="1:32" ht="24">
      <c r="A398" s="17" t="s">
        <v>57</v>
      </c>
      <c r="B398" s="18">
        <v>312</v>
      </c>
      <c r="C398" s="19"/>
      <c r="D398" s="20" t="s">
        <v>58</v>
      </c>
      <c r="E398" s="21"/>
      <c r="F398" s="22"/>
      <c r="G398" s="20"/>
      <c r="H398" s="18"/>
      <c r="I398" s="18"/>
      <c r="J398" s="24">
        <v>112136081</v>
      </c>
      <c r="K398" s="25" t="s">
        <v>997</v>
      </c>
      <c r="L398" s="56" t="s">
        <v>998</v>
      </c>
      <c r="M398" s="26" t="s">
        <v>36</v>
      </c>
      <c r="N398" s="27"/>
      <c r="O398" s="27"/>
      <c r="P398" s="36">
        <v>6</v>
      </c>
      <c r="Q398" s="18">
        <f>+Q397-P398</f>
        <v>8</v>
      </c>
      <c r="R398" s="29" t="s">
        <v>990</v>
      </c>
      <c r="S398" s="25" t="s">
        <v>991</v>
      </c>
      <c r="T398" s="18" t="s">
        <v>74</v>
      </c>
      <c r="U398" s="37">
        <v>44711</v>
      </c>
      <c r="V398" s="37">
        <v>44711</v>
      </c>
      <c r="W398" s="18" t="s">
        <v>75</v>
      </c>
      <c r="X398" s="18" t="s">
        <v>76</v>
      </c>
      <c r="Y398" s="18" t="s">
        <v>70</v>
      </c>
      <c r="Z398" s="18" t="s">
        <v>77</v>
      </c>
      <c r="AA398" s="18" t="s">
        <v>78</v>
      </c>
      <c r="AB398" s="18" t="s">
        <v>57</v>
      </c>
      <c r="AC398" s="39"/>
      <c r="AD398" s="18"/>
      <c r="AE398" s="18" t="s">
        <v>890</v>
      </c>
    </row>
    <row r="399" spans="1:32" ht="24">
      <c r="A399" s="17" t="s">
        <v>57</v>
      </c>
      <c r="B399" s="18">
        <v>312</v>
      </c>
      <c r="C399" s="19"/>
      <c r="D399" s="20" t="s">
        <v>58</v>
      </c>
      <c r="E399" s="21"/>
      <c r="F399" s="22"/>
      <c r="G399" s="20"/>
      <c r="H399" s="18"/>
      <c r="I399" s="18"/>
      <c r="J399" s="24">
        <v>112136081</v>
      </c>
      <c r="K399" s="25" t="s">
        <v>997</v>
      </c>
      <c r="L399" s="56" t="s">
        <v>998</v>
      </c>
      <c r="M399" s="26" t="s">
        <v>36</v>
      </c>
      <c r="N399" s="27"/>
      <c r="O399" s="27"/>
      <c r="P399" s="36">
        <v>4</v>
      </c>
      <c r="Q399" s="18">
        <f>+Q398-P399</f>
        <v>4</v>
      </c>
      <c r="R399" s="29" t="s">
        <v>990</v>
      </c>
      <c r="S399" s="25" t="s">
        <v>991</v>
      </c>
      <c r="T399" s="18" t="s">
        <v>80</v>
      </c>
      <c r="U399" s="37">
        <v>44712</v>
      </c>
      <c r="V399" s="37">
        <v>44712</v>
      </c>
      <c r="W399" s="18" t="s">
        <v>81</v>
      </c>
      <c r="X399" s="18" t="s">
        <v>82</v>
      </c>
      <c r="Y399" s="18" t="s">
        <v>70</v>
      </c>
      <c r="Z399" s="18">
        <v>215973860</v>
      </c>
      <c r="AA399" s="18" t="s">
        <v>71</v>
      </c>
      <c r="AB399" s="18" t="s">
        <v>57</v>
      </c>
      <c r="AC399" s="39" t="s">
        <v>83</v>
      </c>
      <c r="AD399" s="18" t="s">
        <v>73</v>
      </c>
      <c r="AE399" s="18"/>
    </row>
    <row r="400" spans="1:32" ht="24">
      <c r="A400" s="17" t="s">
        <v>57</v>
      </c>
      <c r="B400" s="18">
        <v>312</v>
      </c>
      <c r="C400" s="19"/>
      <c r="D400" s="20" t="s">
        <v>58</v>
      </c>
      <c r="E400" s="21"/>
      <c r="F400" s="22"/>
      <c r="G400" s="20"/>
      <c r="H400" s="18"/>
      <c r="I400" s="18"/>
      <c r="J400" s="24">
        <v>112136081</v>
      </c>
      <c r="K400" s="25" t="s">
        <v>997</v>
      </c>
      <c r="L400" s="56" t="s">
        <v>998</v>
      </c>
      <c r="M400" s="26" t="s">
        <v>36</v>
      </c>
      <c r="N400" s="27"/>
      <c r="O400" s="27"/>
      <c r="P400" s="36">
        <v>4</v>
      </c>
      <c r="Q400" s="18">
        <f>+Q399-P400</f>
        <v>0</v>
      </c>
      <c r="R400" s="29" t="s">
        <v>990</v>
      </c>
      <c r="S400" s="25" t="s">
        <v>991</v>
      </c>
      <c r="T400" s="18" t="s">
        <v>86</v>
      </c>
      <c r="U400" s="37">
        <v>44714</v>
      </c>
      <c r="V400" s="37">
        <v>44714</v>
      </c>
      <c r="W400" s="18" t="s">
        <v>87</v>
      </c>
      <c r="X400" s="18" t="s">
        <v>88</v>
      </c>
      <c r="Y400" s="18" t="s">
        <v>70</v>
      </c>
      <c r="Z400" s="18">
        <v>216001992</v>
      </c>
      <c r="AA400" s="18" t="s">
        <v>85</v>
      </c>
      <c r="AB400" s="18" t="s">
        <v>57</v>
      </c>
      <c r="AC400" s="39" t="s">
        <v>89</v>
      </c>
      <c r="AD400" s="18" t="s">
        <v>73</v>
      </c>
      <c r="AE400" s="18"/>
    </row>
    <row r="401" spans="1:32" s="67" customFormat="1" ht="15.6">
      <c r="A401" s="23"/>
      <c r="B401" s="18">
        <v>313</v>
      </c>
      <c r="C401" s="19">
        <v>44657</v>
      </c>
      <c r="D401" s="20" t="s">
        <v>32</v>
      </c>
      <c r="E401" s="45" t="s">
        <v>912</v>
      </c>
      <c r="F401" s="46">
        <v>44649</v>
      </c>
      <c r="G401" s="31"/>
      <c r="H401" s="18" t="s">
        <v>34</v>
      </c>
      <c r="I401" s="18"/>
      <c r="J401" s="24"/>
      <c r="K401" s="25">
        <v>19000005097</v>
      </c>
      <c r="L401" s="56" t="s">
        <v>999</v>
      </c>
      <c r="M401" s="26" t="s">
        <v>36</v>
      </c>
      <c r="N401" s="27">
        <v>11</v>
      </c>
      <c r="O401" s="27"/>
      <c r="P401" s="36"/>
      <c r="Q401" s="18">
        <f t="shared" si="13"/>
        <v>11</v>
      </c>
      <c r="R401" s="29" t="s">
        <v>990</v>
      </c>
      <c r="S401" s="25" t="s">
        <v>991</v>
      </c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30"/>
    </row>
    <row r="402" spans="1:32" s="67" customFormat="1" ht="15.6">
      <c r="A402" s="23"/>
      <c r="B402" s="18">
        <v>314</v>
      </c>
      <c r="C402" s="19">
        <v>44657</v>
      </c>
      <c r="D402" s="20" t="s">
        <v>32</v>
      </c>
      <c r="E402" s="45" t="s">
        <v>912</v>
      </c>
      <c r="F402" s="46">
        <v>44649</v>
      </c>
      <c r="G402" s="31"/>
      <c r="H402" s="18" t="s">
        <v>34</v>
      </c>
      <c r="I402" s="18"/>
      <c r="J402" s="24"/>
      <c r="K402" s="25">
        <v>9000005096</v>
      </c>
      <c r="L402" s="56" t="s">
        <v>1000</v>
      </c>
      <c r="M402" s="26" t="s">
        <v>36</v>
      </c>
      <c r="N402" s="27">
        <v>1</v>
      </c>
      <c r="O402" s="27"/>
      <c r="P402" s="36"/>
      <c r="Q402" s="18">
        <f t="shared" si="13"/>
        <v>1</v>
      </c>
      <c r="R402" s="29" t="s">
        <v>990</v>
      </c>
      <c r="S402" s="25" t="s">
        <v>991</v>
      </c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30"/>
    </row>
    <row r="403" spans="1:32" s="67" customFormat="1" ht="15.6">
      <c r="A403" s="23"/>
      <c r="B403" s="18">
        <v>315</v>
      </c>
      <c r="C403" s="19">
        <v>44657</v>
      </c>
      <c r="D403" s="20" t="s">
        <v>32</v>
      </c>
      <c r="E403" s="45" t="s">
        <v>912</v>
      </c>
      <c r="F403" s="46">
        <v>44649</v>
      </c>
      <c r="G403" s="31"/>
      <c r="H403" s="18" t="s">
        <v>34</v>
      </c>
      <c r="I403" s="18"/>
      <c r="J403" s="24">
        <v>100522759</v>
      </c>
      <c r="K403" s="25" t="s">
        <v>1001</v>
      </c>
      <c r="L403" s="56" t="s">
        <v>1002</v>
      </c>
      <c r="M403" s="26" t="s">
        <v>36</v>
      </c>
      <c r="N403" s="27">
        <v>52</v>
      </c>
      <c r="O403" s="27"/>
      <c r="P403" s="36"/>
      <c r="Q403" s="18">
        <f t="shared" si="13"/>
        <v>52</v>
      </c>
      <c r="R403" s="29" t="s">
        <v>990</v>
      </c>
      <c r="S403" s="25" t="s">
        <v>991</v>
      </c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30"/>
    </row>
    <row r="404" spans="1:32" s="67" customFormat="1" ht="15.6">
      <c r="A404" s="23"/>
      <c r="B404" s="18">
        <v>316</v>
      </c>
      <c r="C404" s="19">
        <v>44657</v>
      </c>
      <c r="D404" s="20" t="s">
        <v>32</v>
      </c>
      <c r="E404" s="45" t="s">
        <v>912</v>
      </c>
      <c r="F404" s="46">
        <v>44649</v>
      </c>
      <c r="G404" s="31"/>
      <c r="H404" s="18" t="s">
        <v>34</v>
      </c>
      <c r="I404" s="18"/>
      <c r="J404" s="24">
        <v>100677206</v>
      </c>
      <c r="K404" s="25" t="s">
        <v>1003</v>
      </c>
      <c r="L404" s="56" t="s">
        <v>1004</v>
      </c>
      <c r="M404" s="26" t="s">
        <v>36</v>
      </c>
      <c r="N404" s="27">
        <v>82</v>
      </c>
      <c r="O404" s="27"/>
      <c r="P404" s="36"/>
      <c r="Q404" s="18">
        <f t="shared" si="13"/>
        <v>82</v>
      </c>
      <c r="R404" s="29" t="s">
        <v>990</v>
      </c>
      <c r="S404" s="25" t="s">
        <v>991</v>
      </c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30"/>
    </row>
    <row r="405" spans="1:32" s="67" customFormat="1" ht="15.6">
      <c r="A405" s="23"/>
      <c r="B405" s="18">
        <v>317</v>
      </c>
      <c r="C405" s="19">
        <v>44657</v>
      </c>
      <c r="D405" s="20" t="s">
        <v>32</v>
      </c>
      <c r="E405" s="45" t="s">
        <v>912</v>
      </c>
      <c r="F405" s="46">
        <v>44649</v>
      </c>
      <c r="G405" s="31"/>
      <c r="H405" s="18" t="s">
        <v>34</v>
      </c>
      <c r="I405" s="18"/>
      <c r="J405" s="24"/>
      <c r="K405" s="25" t="s">
        <v>1005</v>
      </c>
      <c r="L405" s="56" t="s">
        <v>1006</v>
      </c>
      <c r="M405" s="26" t="s">
        <v>36</v>
      </c>
      <c r="N405" s="27">
        <v>80</v>
      </c>
      <c r="O405" s="27"/>
      <c r="P405" s="36"/>
      <c r="Q405" s="18">
        <f t="shared" si="13"/>
        <v>80</v>
      </c>
      <c r="R405" s="29" t="s">
        <v>990</v>
      </c>
      <c r="S405" s="25" t="s">
        <v>991</v>
      </c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30"/>
    </row>
    <row r="406" spans="1:32" s="67" customFormat="1" ht="15.6">
      <c r="A406" s="23"/>
      <c r="B406" s="18">
        <v>318</v>
      </c>
      <c r="C406" s="19">
        <v>44657</v>
      </c>
      <c r="D406" s="20" t="s">
        <v>32</v>
      </c>
      <c r="E406" s="45" t="s">
        <v>912</v>
      </c>
      <c r="F406" s="46">
        <v>44649</v>
      </c>
      <c r="G406" s="31"/>
      <c r="H406" s="18" t="s">
        <v>34</v>
      </c>
      <c r="I406" s="18"/>
      <c r="J406" s="24"/>
      <c r="K406" s="79" t="s">
        <v>1007</v>
      </c>
      <c r="L406" s="80" t="s">
        <v>1008</v>
      </c>
      <c r="M406" s="26" t="s">
        <v>36</v>
      </c>
      <c r="N406" s="27">
        <v>6</v>
      </c>
      <c r="O406" s="27"/>
      <c r="P406" s="36"/>
      <c r="Q406" s="18">
        <f t="shared" si="13"/>
        <v>6</v>
      </c>
      <c r="R406" s="29" t="s">
        <v>990</v>
      </c>
      <c r="S406" s="25" t="s">
        <v>991</v>
      </c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30"/>
    </row>
    <row r="407" spans="1:32" s="67" customFormat="1" ht="15.6">
      <c r="A407" s="23"/>
      <c r="B407" s="18">
        <v>319</v>
      </c>
      <c r="C407" s="19">
        <v>44657</v>
      </c>
      <c r="D407" s="20" t="s">
        <v>32</v>
      </c>
      <c r="E407" s="45" t="s">
        <v>912</v>
      </c>
      <c r="F407" s="46">
        <v>44649</v>
      </c>
      <c r="G407" s="31"/>
      <c r="H407" s="18" t="s">
        <v>34</v>
      </c>
      <c r="I407" s="18"/>
      <c r="J407" s="24"/>
      <c r="K407" s="25" t="s">
        <v>1009</v>
      </c>
      <c r="L407" s="56" t="s">
        <v>1010</v>
      </c>
      <c r="M407" s="26" t="s">
        <v>36</v>
      </c>
      <c r="N407" s="27">
        <v>7</v>
      </c>
      <c r="O407" s="27"/>
      <c r="P407" s="36"/>
      <c r="Q407" s="18">
        <f t="shared" si="13"/>
        <v>7</v>
      </c>
      <c r="R407" s="29" t="s">
        <v>990</v>
      </c>
      <c r="S407" s="25" t="s">
        <v>991</v>
      </c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30"/>
    </row>
    <row r="408" spans="1:32" s="67" customFormat="1" ht="15.6">
      <c r="A408" s="23"/>
      <c r="B408" s="18">
        <v>319</v>
      </c>
      <c r="C408" s="19">
        <v>44657</v>
      </c>
      <c r="D408" s="20" t="s">
        <v>32</v>
      </c>
      <c r="E408" s="45" t="s">
        <v>912</v>
      </c>
      <c r="F408" s="46">
        <v>44649</v>
      </c>
      <c r="G408" s="31"/>
      <c r="H408" s="18" t="s">
        <v>34</v>
      </c>
      <c r="I408" s="18"/>
      <c r="J408" s="24"/>
      <c r="K408" s="25" t="s">
        <v>1011</v>
      </c>
      <c r="L408" s="56" t="s">
        <v>1012</v>
      </c>
      <c r="M408" s="26" t="s">
        <v>36</v>
      </c>
      <c r="N408" s="27">
        <v>58</v>
      </c>
      <c r="O408" s="27"/>
      <c r="P408" s="36"/>
      <c r="Q408" s="18">
        <f t="shared" si="13"/>
        <v>58</v>
      </c>
      <c r="R408" s="29" t="s">
        <v>990</v>
      </c>
      <c r="S408" s="25" t="s">
        <v>991</v>
      </c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30"/>
    </row>
    <row r="409" spans="1:32" s="67" customFormat="1" ht="15.6">
      <c r="A409" s="23"/>
      <c r="B409" s="18">
        <v>320</v>
      </c>
      <c r="C409" s="19">
        <v>44657</v>
      </c>
      <c r="D409" s="20" t="s">
        <v>32</v>
      </c>
      <c r="E409" s="45" t="s">
        <v>912</v>
      </c>
      <c r="F409" s="46">
        <v>44649</v>
      </c>
      <c r="G409" s="31"/>
      <c r="H409" s="18" t="s">
        <v>34</v>
      </c>
      <c r="I409" s="18"/>
      <c r="J409" s="24"/>
      <c r="K409" s="25" t="s">
        <v>1013</v>
      </c>
      <c r="L409" s="56" t="s">
        <v>1014</v>
      </c>
      <c r="M409" s="26" t="s">
        <v>36</v>
      </c>
      <c r="N409" s="27">
        <v>50</v>
      </c>
      <c r="O409" s="27"/>
      <c r="P409" s="36"/>
      <c r="Q409" s="18">
        <f t="shared" si="13"/>
        <v>50</v>
      </c>
      <c r="R409" s="29" t="s">
        <v>990</v>
      </c>
      <c r="S409" s="25" t="s">
        <v>991</v>
      </c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30"/>
    </row>
    <row r="410" spans="1:32" s="67" customFormat="1" ht="15.6">
      <c r="A410" s="23"/>
      <c r="B410" s="18">
        <v>321</v>
      </c>
      <c r="C410" s="19">
        <v>44657</v>
      </c>
      <c r="D410" s="20" t="s">
        <v>32</v>
      </c>
      <c r="E410" s="45" t="s">
        <v>912</v>
      </c>
      <c r="F410" s="46">
        <v>44649</v>
      </c>
      <c r="G410" s="31"/>
      <c r="H410" s="18" t="s">
        <v>34</v>
      </c>
      <c r="I410" s="18"/>
      <c r="J410" s="24"/>
      <c r="K410" s="25" t="s">
        <v>1015</v>
      </c>
      <c r="L410" s="56" t="s">
        <v>1016</v>
      </c>
      <c r="M410" s="26" t="s">
        <v>36</v>
      </c>
      <c r="N410" s="27">
        <v>1</v>
      </c>
      <c r="O410" s="27"/>
      <c r="P410" s="36"/>
      <c r="Q410" s="18">
        <f t="shared" si="13"/>
        <v>1</v>
      </c>
      <c r="R410" s="29" t="s">
        <v>990</v>
      </c>
      <c r="S410" s="25" t="s">
        <v>991</v>
      </c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30"/>
    </row>
    <row r="411" spans="1:32" s="67" customFormat="1" ht="15.6">
      <c r="A411" s="23"/>
      <c r="B411" s="18">
        <v>322</v>
      </c>
      <c r="C411" s="19">
        <v>44657</v>
      </c>
      <c r="D411" s="20" t="s">
        <v>32</v>
      </c>
      <c r="E411" s="45" t="s">
        <v>912</v>
      </c>
      <c r="F411" s="46">
        <v>44649</v>
      </c>
      <c r="G411" s="31"/>
      <c r="H411" s="18" t="s">
        <v>34</v>
      </c>
      <c r="I411" s="18"/>
      <c r="J411" s="24"/>
      <c r="K411" s="56" t="s">
        <v>1017</v>
      </c>
      <c r="L411" s="56" t="s">
        <v>1017</v>
      </c>
      <c r="M411" s="26" t="s">
        <v>36</v>
      </c>
      <c r="N411" s="27">
        <v>25</v>
      </c>
      <c r="O411" s="27"/>
      <c r="P411" s="36"/>
      <c r="Q411" s="18">
        <f t="shared" si="13"/>
        <v>25</v>
      </c>
      <c r="R411" s="29" t="s">
        <v>990</v>
      </c>
      <c r="S411" s="25" t="s">
        <v>991</v>
      </c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30"/>
    </row>
    <row r="412" spans="1:32" ht="15.6">
      <c r="A412" s="17"/>
      <c r="B412" s="18">
        <v>323</v>
      </c>
      <c r="C412" s="19">
        <v>44657</v>
      </c>
      <c r="D412" s="20" t="s">
        <v>32</v>
      </c>
      <c r="E412" s="45" t="s">
        <v>912</v>
      </c>
      <c r="F412" s="46">
        <v>44649</v>
      </c>
      <c r="G412" s="31"/>
      <c r="H412" s="18" t="s">
        <v>34</v>
      </c>
      <c r="I412" s="18"/>
      <c r="J412" s="24">
        <v>100776327</v>
      </c>
      <c r="K412" s="25" t="s">
        <v>1018</v>
      </c>
      <c r="L412" s="56" t="s">
        <v>1019</v>
      </c>
      <c r="M412" s="26" t="s">
        <v>36</v>
      </c>
      <c r="N412" s="27">
        <v>15</v>
      </c>
      <c r="O412" s="27"/>
      <c r="P412" s="36"/>
      <c r="Q412" s="18">
        <f t="shared" si="13"/>
        <v>15</v>
      </c>
      <c r="R412" s="29" t="s">
        <v>833</v>
      </c>
      <c r="S412" s="25" t="s">
        <v>1020</v>
      </c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</row>
    <row r="413" spans="1:32" ht="15.6">
      <c r="A413" s="17"/>
      <c r="B413" s="18">
        <v>324</v>
      </c>
      <c r="C413" s="19">
        <v>44657</v>
      </c>
      <c r="D413" s="20" t="s">
        <v>32</v>
      </c>
      <c r="E413" s="45" t="s">
        <v>912</v>
      </c>
      <c r="F413" s="46">
        <v>44649</v>
      </c>
      <c r="G413" s="31"/>
      <c r="H413" s="18" t="s">
        <v>34</v>
      </c>
      <c r="I413" s="18"/>
      <c r="J413" s="24">
        <v>102105093</v>
      </c>
      <c r="K413" s="25" t="s">
        <v>1021</v>
      </c>
      <c r="L413" s="56" t="s">
        <v>1022</v>
      </c>
      <c r="M413" s="26" t="s">
        <v>36</v>
      </c>
      <c r="N413" s="27">
        <v>1</v>
      </c>
      <c r="O413" s="27"/>
      <c r="P413" s="36"/>
      <c r="Q413" s="18">
        <f t="shared" si="13"/>
        <v>1</v>
      </c>
      <c r="R413" s="29" t="s">
        <v>833</v>
      </c>
      <c r="S413" s="25" t="s">
        <v>1020</v>
      </c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</row>
    <row r="414" spans="1:32" ht="15.6">
      <c r="A414" s="17"/>
      <c r="B414" s="18">
        <v>325</v>
      </c>
      <c r="C414" s="19">
        <v>44657</v>
      </c>
      <c r="D414" s="20" t="s">
        <v>32</v>
      </c>
      <c r="E414" s="45" t="s">
        <v>912</v>
      </c>
      <c r="F414" s="46">
        <v>44649</v>
      </c>
      <c r="G414" s="31"/>
      <c r="H414" s="18" t="s">
        <v>34</v>
      </c>
      <c r="I414" s="18"/>
      <c r="J414" s="24">
        <v>110752284</v>
      </c>
      <c r="K414" s="25" t="s">
        <v>1023</v>
      </c>
      <c r="L414" s="56" t="s">
        <v>1024</v>
      </c>
      <c r="M414" s="26" t="s">
        <v>36</v>
      </c>
      <c r="N414" s="27">
        <v>17</v>
      </c>
      <c r="O414" s="27"/>
      <c r="P414" s="36"/>
      <c r="Q414" s="18">
        <f t="shared" si="13"/>
        <v>17</v>
      </c>
      <c r="R414" s="29" t="s">
        <v>833</v>
      </c>
      <c r="S414" s="25" t="s">
        <v>1020</v>
      </c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</row>
    <row r="415" spans="1:32" s="67" customFormat="1" ht="27.6">
      <c r="A415" s="23"/>
      <c r="B415" s="18">
        <v>326</v>
      </c>
      <c r="C415" s="19">
        <v>44657</v>
      </c>
      <c r="D415" s="20" t="s">
        <v>32</v>
      </c>
      <c r="E415" s="45" t="s">
        <v>912</v>
      </c>
      <c r="F415" s="46">
        <v>44649</v>
      </c>
      <c r="G415" s="31"/>
      <c r="H415" s="18" t="s">
        <v>34</v>
      </c>
      <c r="I415" s="18"/>
      <c r="J415" s="24"/>
      <c r="K415" s="56" t="s">
        <v>1025</v>
      </c>
      <c r="L415" s="56" t="s">
        <v>1025</v>
      </c>
      <c r="M415" s="26" t="s">
        <v>36</v>
      </c>
      <c r="N415" s="27">
        <v>4</v>
      </c>
      <c r="O415" s="27"/>
      <c r="P415" s="36"/>
      <c r="Q415" s="18">
        <f t="shared" si="13"/>
        <v>4</v>
      </c>
      <c r="R415" s="29" t="s">
        <v>833</v>
      </c>
      <c r="S415" s="25" t="s">
        <v>1020</v>
      </c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30"/>
    </row>
    <row r="416" spans="1:32" ht="24">
      <c r="A416" s="17"/>
      <c r="B416" s="18">
        <v>327</v>
      </c>
      <c r="C416" s="19">
        <v>44657</v>
      </c>
      <c r="D416" s="20" t="s">
        <v>666</v>
      </c>
      <c r="E416" s="21" t="s">
        <v>1026</v>
      </c>
      <c r="F416" s="22" t="s">
        <v>1027</v>
      </c>
      <c r="G416" s="20" t="s">
        <v>1028</v>
      </c>
      <c r="H416" s="18" t="s">
        <v>116</v>
      </c>
      <c r="I416" s="18">
        <v>4509834709</v>
      </c>
      <c r="J416" s="24">
        <v>110529100</v>
      </c>
      <c r="K416" s="25" t="s">
        <v>1029</v>
      </c>
      <c r="L416" s="56" t="s">
        <v>1030</v>
      </c>
      <c r="M416" s="26" t="s">
        <v>36</v>
      </c>
      <c r="N416" s="27">
        <v>248</v>
      </c>
      <c r="O416" s="28"/>
      <c r="P416" s="36"/>
      <c r="Q416" s="18">
        <f t="shared" si="13"/>
        <v>248</v>
      </c>
      <c r="R416" s="29" t="s">
        <v>595</v>
      </c>
      <c r="S416" s="25" t="s">
        <v>1031</v>
      </c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</row>
    <row r="417" spans="1:32" ht="24">
      <c r="A417" s="17"/>
      <c r="B417" s="18">
        <v>328</v>
      </c>
      <c r="C417" s="19">
        <v>44657</v>
      </c>
      <c r="D417" s="20" t="s">
        <v>666</v>
      </c>
      <c r="E417" s="21" t="s">
        <v>1026</v>
      </c>
      <c r="F417" s="22" t="s">
        <v>1032</v>
      </c>
      <c r="G417" s="20" t="s">
        <v>1028</v>
      </c>
      <c r="H417" s="18" t="s">
        <v>116</v>
      </c>
      <c r="I417" s="18">
        <v>4509834703</v>
      </c>
      <c r="J417" s="24">
        <v>110522356</v>
      </c>
      <c r="K417" s="25" t="s">
        <v>1033</v>
      </c>
      <c r="L417" s="56" t="s">
        <v>1034</v>
      </c>
      <c r="M417" s="26" t="s">
        <v>36</v>
      </c>
      <c r="N417" s="27">
        <v>86</v>
      </c>
      <c r="O417" s="28"/>
      <c r="P417" s="36"/>
      <c r="Q417" s="18">
        <f t="shared" si="13"/>
        <v>86</v>
      </c>
      <c r="R417" s="29" t="s">
        <v>595</v>
      </c>
      <c r="S417" s="25" t="s">
        <v>1031</v>
      </c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</row>
    <row r="418" spans="1:32" ht="24">
      <c r="A418" s="17"/>
      <c r="B418" s="18">
        <v>329</v>
      </c>
      <c r="C418" s="19">
        <v>44657</v>
      </c>
      <c r="D418" s="20" t="s">
        <v>666</v>
      </c>
      <c r="E418" s="21" t="s">
        <v>1026</v>
      </c>
      <c r="F418" s="22" t="s">
        <v>1027</v>
      </c>
      <c r="G418" s="20" t="s">
        <v>1028</v>
      </c>
      <c r="H418" s="18" t="s">
        <v>116</v>
      </c>
      <c r="I418" s="18">
        <v>4509834703</v>
      </c>
      <c r="J418" s="24">
        <v>110492010</v>
      </c>
      <c r="K418" s="25" t="s">
        <v>1035</v>
      </c>
      <c r="L418" s="56" t="s">
        <v>1036</v>
      </c>
      <c r="M418" s="26" t="s">
        <v>36</v>
      </c>
      <c r="N418" s="27">
        <v>50</v>
      </c>
      <c r="O418" s="28"/>
      <c r="P418" s="36"/>
      <c r="Q418" s="18">
        <f t="shared" si="13"/>
        <v>50</v>
      </c>
      <c r="R418" s="29" t="s">
        <v>595</v>
      </c>
      <c r="S418" s="25" t="s">
        <v>1031</v>
      </c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</row>
    <row r="419" spans="1:32" ht="24">
      <c r="A419" s="17"/>
      <c r="B419" s="18">
        <v>330</v>
      </c>
      <c r="C419" s="19">
        <v>44657</v>
      </c>
      <c r="D419" s="20" t="s">
        <v>666</v>
      </c>
      <c r="E419" s="21" t="s">
        <v>1026</v>
      </c>
      <c r="F419" s="22" t="s">
        <v>1027</v>
      </c>
      <c r="G419" s="20" t="s">
        <v>1028</v>
      </c>
      <c r="H419" s="18" t="s">
        <v>116</v>
      </c>
      <c r="I419" s="18">
        <v>4509834703</v>
      </c>
      <c r="J419" s="24">
        <v>110315408</v>
      </c>
      <c r="K419" s="25" t="s">
        <v>1037</v>
      </c>
      <c r="L419" s="56" t="s">
        <v>1038</v>
      </c>
      <c r="M419" s="26" t="s">
        <v>36</v>
      </c>
      <c r="N419" s="27">
        <v>38</v>
      </c>
      <c r="O419" s="28"/>
      <c r="P419" s="36"/>
      <c r="Q419" s="18">
        <f t="shared" si="13"/>
        <v>38</v>
      </c>
      <c r="R419" s="29" t="s">
        <v>595</v>
      </c>
      <c r="S419" s="25" t="s">
        <v>1031</v>
      </c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</row>
    <row r="420" spans="1:32" ht="24">
      <c r="A420" s="17"/>
      <c r="B420" s="18">
        <v>331</v>
      </c>
      <c r="C420" s="19">
        <v>44657</v>
      </c>
      <c r="D420" s="20" t="s">
        <v>666</v>
      </c>
      <c r="E420" s="21" t="s">
        <v>1026</v>
      </c>
      <c r="F420" s="22" t="s">
        <v>1027</v>
      </c>
      <c r="G420" s="20" t="s">
        <v>1028</v>
      </c>
      <c r="H420" s="18" t="s">
        <v>116</v>
      </c>
      <c r="I420" s="18">
        <v>4509834703</v>
      </c>
      <c r="J420" s="24">
        <v>110315416</v>
      </c>
      <c r="K420" s="25" t="s">
        <v>1039</v>
      </c>
      <c r="L420" s="56" t="s">
        <v>1040</v>
      </c>
      <c r="M420" s="26" t="s">
        <v>36</v>
      </c>
      <c r="N420" s="27">
        <v>22</v>
      </c>
      <c r="O420" s="28"/>
      <c r="P420" s="36"/>
      <c r="Q420" s="18">
        <f t="shared" si="13"/>
        <v>22</v>
      </c>
      <c r="R420" s="29" t="s">
        <v>595</v>
      </c>
      <c r="S420" s="25" t="s">
        <v>1031</v>
      </c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</row>
    <row r="421" spans="1:32" ht="24">
      <c r="A421" s="17"/>
      <c r="B421" s="18">
        <v>332</v>
      </c>
      <c r="C421" s="19">
        <v>44657</v>
      </c>
      <c r="D421" s="20" t="s">
        <v>666</v>
      </c>
      <c r="E421" s="21" t="s">
        <v>1026</v>
      </c>
      <c r="F421" s="22" t="s">
        <v>1027</v>
      </c>
      <c r="G421" s="20" t="s">
        <v>1028</v>
      </c>
      <c r="H421" s="18" t="s">
        <v>116</v>
      </c>
      <c r="I421" s="18">
        <v>4509834709</v>
      </c>
      <c r="J421" s="24">
        <v>110492012</v>
      </c>
      <c r="K421" s="25" t="s">
        <v>1041</v>
      </c>
      <c r="L421" s="56" t="s">
        <v>1042</v>
      </c>
      <c r="M421" s="26" t="s">
        <v>36</v>
      </c>
      <c r="N421" s="27">
        <v>23</v>
      </c>
      <c r="O421" s="28"/>
      <c r="P421" s="36"/>
      <c r="Q421" s="18">
        <f t="shared" si="13"/>
        <v>23</v>
      </c>
      <c r="R421" s="29" t="s">
        <v>595</v>
      </c>
      <c r="S421" s="25" t="s">
        <v>1031</v>
      </c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</row>
    <row r="422" spans="1:32" ht="24">
      <c r="A422" s="17"/>
      <c r="B422" s="18">
        <v>333</v>
      </c>
      <c r="C422" s="19">
        <v>44657</v>
      </c>
      <c r="D422" s="20" t="s">
        <v>666</v>
      </c>
      <c r="E422" s="21" t="s">
        <v>1026</v>
      </c>
      <c r="F422" s="22" t="s">
        <v>1027</v>
      </c>
      <c r="G422" s="20" t="s">
        <v>1028</v>
      </c>
      <c r="H422" s="18" t="s">
        <v>116</v>
      </c>
      <c r="I422" s="18">
        <v>4509834709</v>
      </c>
      <c r="J422" s="24">
        <v>110492014</v>
      </c>
      <c r="K422" s="25" t="s">
        <v>1043</v>
      </c>
      <c r="L422" s="56" t="s">
        <v>1044</v>
      </c>
      <c r="M422" s="26" t="s">
        <v>36</v>
      </c>
      <c r="N422" s="27">
        <v>15</v>
      </c>
      <c r="O422" s="28"/>
      <c r="P422" s="36"/>
      <c r="Q422" s="18">
        <f t="shared" si="13"/>
        <v>15</v>
      </c>
      <c r="R422" s="29" t="s">
        <v>595</v>
      </c>
      <c r="S422" s="25" t="s">
        <v>1031</v>
      </c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</row>
    <row r="423" spans="1:32" ht="24">
      <c r="A423" s="17"/>
      <c r="B423" s="18">
        <v>334</v>
      </c>
      <c r="C423" s="19">
        <v>44657</v>
      </c>
      <c r="D423" s="20" t="s">
        <v>666</v>
      </c>
      <c r="E423" s="21" t="s">
        <v>1026</v>
      </c>
      <c r="F423" s="22" t="s">
        <v>1027</v>
      </c>
      <c r="G423" s="20" t="s">
        <v>1028</v>
      </c>
      <c r="H423" s="18" t="s">
        <v>285</v>
      </c>
      <c r="I423" s="18">
        <v>4509834703</v>
      </c>
      <c r="J423" s="24">
        <v>110671629</v>
      </c>
      <c r="K423" s="25" t="s">
        <v>1045</v>
      </c>
      <c r="L423" s="56" t="s">
        <v>1046</v>
      </c>
      <c r="M423" s="26" t="s">
        <v>36</v>
      </c>
      <c r="N423" s="27">
        <v>24</v>
      </c>
      <c r="O423" s="28"/>
      <c r="P423" s="36"/>
      <c r="Q423" s="18">
        <f t="shared" si="13"/>
        <v>24</v>
      </c>
      <c r="R423" s="29" t="s">
        <v>595</v>
      </c>
      <c r="S423" s="25" t="s">
        <v>1031</v>
      </c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</row>
    <row r="424" spans="1:32" ht="24">
      <c r="A424" s="17"/>
      <c r="B424" s="18">
        <v>335</v>
      </c>
      <c r="C424" s="19">
        <v>44657</v>
      </c>
      <c r="D424" s="20" t="s">
        <v>666</v>
      </c>
      <c r="E424" s="21" t="s">
        <v>1026</v>
      </c>
      <c r="F424" s="22" t="s">
        <v>1027</v>
      </c>
      <c r="G424" s="20" t="s">
        <v>1028</v>
      </c>
      <c r="H424" s="18" t="s">
        <v>116</v>
      </c>
      <c r="I424" s="18">
        <v>4509834703</v>
      </c>
      <c r="J424" s="24">
        <v>110492011</v>
      </c>
      <c r="K424" s="25" t="s">
        <v>679</v>
      </c>
      <c r="L424" s="56" t="s">
        <v>1047</v>
      </c>
      <c r="M424" s="26" t="s">
        <v>36</v>
      </c>
      <c r="N424" s="27">
        <v>68</v>
      </c>
      <c r="O424" s="28"/>
      <c r="P424" s="36"/>
      <c r="Q424" s="18">
        <f t="shared" si="13"/>
        <v>68</v>
      </c>
      <c r="R424" s="29" t="s">
        <v>595</v>
      </c>
      <c r="S424" s="25" t="s">
        <v>1031</v>
      </c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</row>
    <row r="425" spans="1:32" ht="24">
      <c r="A425" s="17"/>
      <c r="B425" s="18">
        <v>336</v>
      </c>
      <c r="C425" s="19">
        <v>44657</v>
      </c>
      <c r="D425" s="20" t="s">
        <v>666</v>
      </c>
      <c r="E425" s="21" t="s">
        <v>1026</v>
      </c>
      <c r="F425" s="22" t="s">
        <v>1027</v>
      </c>
      <c r="G425" s="20" t="s">
        <v>1028</v>
      </c>
      <c r="H425" s="18" t="s">
        <v>285</v>
      </c>
      <c r="I425" s="18">
        <v>4509834703</v>
      </c>
      <c r="J425" s="24">
        <v>110492016</v>
      </c>
      <c r="K425" s="25" t="s">
        <v>1048</v>
      </c>
      <c r="L425" s="56" t="s">
        <v>1049</v>
      </c>
      <c r="M425" s="26" t="s">
        <v>36</v>
      </c>
      <c r="N425" s="27">
        <v>66</v>
      </c>
      <c r="O425" s="28"/>
      <c r="P425" s="36"/>
      <c r="Q425" s="18">
        <f t="shared" si="13"/>
        <v>66</v>
      </c>
      <c r="R425" s="29" t="s">
        <v>595</v>
      </c>
      <c r="S425" s="25" t="s">
        <v>1031</v>
      </c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</row>
    <row r="426" spans="1:32" ht="26.55" customHeight="1">
      <c r="A426" s="17"/>
      <c r="B426" s="18">
        <v>337</v>
      </c>
      <c r="C426" s="19">
        <v>44657</v>
      </c>
      <c r="D426" s="20" t="s">
        <v>666</v>
      </c>
      <c r="E426" s="21" t="s">
        <v>1026</v>
      </c>
      <c r="F426" s="22" t="s">
        <v>1027</v>
      </c>
      <c r="G426" s="20" t="s">
        <v>1028</v>
      </c>
      <c r="H426" s="18" t="s">
        <v>116</v>
      </c>
      <c r="I426" s="18">
        <v>4509834703</v>
      </c>
      <c r="J426" s="24">
        <v>110492008</v>
      </c>
      <c r="K426" s="25" t="s">
        <v>1050</v>
      </c>
      <c r="L426" s="56" t="s">
        <v>1051</v>
      </c>
      <c r="M426" s="26" t="s">
        <v>36</v>
      </c>
      <c r="N426" s="27">
        <v>19</v>
      </c>
      <c r="O426" s="28"/>
      <c r="P426" s="36"/>
      <c r="Q426" s="18">
        <f t="shared" si="13"/>
        <v>19</v>
      </c>
      <c r="R426" s="29" t="s">
        <v>595</v>
      </c>
      <c r="S426" s="25" t="s">
        <v>1031</v>
      </c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</row>
    <row r="427" spans="1:32" ht="26.55" customHeight="1">
      <c r="A427" s="17"/>
      <c r="B427" s="18">
        <v>338</v>
      </c>
      <c r="C427" s="19">
        <v>44657</v>
      </c>
      <c r="D427" s="20" t="s">
        <v>666</v>
      </c>
      <c r="E427" s="21" t="s">
        <v>1026</v>
      </c>
      <c r="F427" s="22" t="s">
        <v>1027</v>
      </c>
      <c r="G427" s="20" t="s">
        <v>1028</v>
      </c>
      <c r="H427" s="18" t="s">
        <v>116</v>
      </c>
      <c r="I427" s="18">
        <v>4509834703</v>
      </c>
      <c r="J427" s="24">
        <v>110492009</v>
      </c>
      <c r="K427" s="25" t="s">
        <v>1035</v>
      </c>
      <c r="L427" s="56" t="s">
        <v>1052</v>
      </c>
      <c r="M427" s="26" t="s">
        <v>36</v>
      </c>
      <c r="N427" s="27">
        <v>28</v>
      </c>
      <c r="O427" s="28"/>
      <c r="P427" s="36"/>
      <c r="Q427" s="18">
        <f t="shared" si="13"/>
        <v>28</v>
      </c>
      <c r="R427" s="29" t="s">
        <v>595</v>
      </c>
      <c r="S427" s="25" t="s">
        <v>1031</v>
      </c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</row>
    <row r="428" spans="1:32" ht="15.6">
      <c r="A428" s="17"/>
      <c r="B428" s="18">
        <v>339</v>
      </c>
      <c r="C428" s="19">
        <v>44657</v>
      </c>
      <c r="D428" s="20" t="s">
        <v>32</v>
      </c>
      <c r="E428" s="45" t="s">
        <v>912</v>
      </c>
      <c r="F428" s="46">
        <v>44649</v>
      </c>
      <c r="G428" s="31"/>
      <c r="H428" s="18" t="s">
        <v>34</v>
      </c>
      <c r="I428" s="18"/>
      <c r="J428" s="24">
        <v>102119697</v>
      </c>
      <c r="K428" s="25" t="s">
        <v>1053</v>
      </c>
      <c r="L428" s="56" t="s">
        <v>1054</v>
      </c>
      <c r="M428" s="26" t="s">
        <v>36</v>
      </c>
      <c r="N428" s="27">
        <v>17</v>
      </c>
      <c r="O428" s="28"/>
      <c r="P428" s="36"/>
      <c r="Q428" s="18">
        <f t="shared" si="13"/>
        <v>17</v>
      </c>
      <c r="R428" s="29" t="s">
        <v>595</v>
      </c>
      <c r="S428" s="25" t="s">
        <v>1055</v>
      </c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</row>
    <row r="429" spans="1:32" ht="28.8">
      <c r="A429" s="17"/>
      <c r="B429" s="18">
        <v>340</v>
      </c>
      <c r="C429" s="19">
        <v>44657</v>
      </c>
      <c r="D429" s="20" t="s">
        <v>32</v>
      </c>
      <c r="E429" s="45" t="s">
        <v>912</v>
      </c>
      <c r="F429" s="46">
        <v>44649</v>
      </c>
      <c r="G429" s="31"/>
      <c r="H429" s="18" t="s">
        <v>34</v>
      </c>
      <c r="I429" s="18"/>
      <c r="J429" s="24">
        <v>102437065</v>
      </c>
      <c r="K429" s="25" t="s">
        <v>1056</v>
      </c>
      <c r="L429" s="56" t="s">
        <v>1057</v>
      </c>
      <c r="M429" s="26" t="s">
        <v>36</v>
      </c>
      <c r="N429" s="27">
        <v>1</v>
      </c>
      <c r="O429" s="28"/>
      <c r="P429" s="36"/>
      <c r="Q429" s="18">
        <f t="shared" si="13"/>
        <v>1</v>
      </c>
      <c r="R429" s="29" t="s">
        <v>595</v>
      </c>
      <c r="S429" s="25" t="s">
        <v>1055</v>
      </c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</row>
    <row r="430" spans="1:32" ht="15.6">
      <c r="A430" s="17"/>
      <c r="B430" s="18">
        <v>341</v>
      </c>
      <c r="C430" s="19">
        <v>44657</v>
      </c>
      <c r="D430" s="20" t="s">
        <v>32</v>
      </c>
      <c r="E430" s="45" t="s">
        <v>912</v>
      </c>
      <c r="F430" s="46">
        <v>44649</v>
      </c>
      <c r="G430" s="31"/>
      <c r="H430" s="18" t="s">
        <v>34</v>
      </c>
      <c r="I430" s="18"/>
      <c r="J430" s="24" t="s">
        <v>1058</v>
      </c>
      <c r="K430" s="25" t="s">
        <v>1059</v>
      </c>
      <c r="L430" s="56" t="s">
        <v>1060</v>
      </c>
      <c r="M430" s="26" t="s">
        <v>36</v>
      </c>
      <c r="N430" s="27">
        <v>1800</v>
      </c>
      <c r="O430" s="28"/>
      <c r="P430" s="36"/>
      <c r="Q430" s="18">
        <f t="shared" si="13"/>
        <v>1800</v>
      </c>
      <c r="R430" s="29" t="s">
        <v>933</v>
      </c>
      <c r="S430" s="25" t="s">
        <v>1061</v>
      </c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</row>
    <row r="431" spans="1:32" s="67" customFormat="1" ht="15.6">
      <c r="A431" s="23"/>
      <c r="B431" s="18">
        <v>342</v>
      </c>
      <c r="C431" s="19">
        <v>44657</v>
      </c>
      <c r="D431" s="20" t="s">
        <v>32</v>
      </c>
      <c r="E431" s="45" t="s">
        <v>912</v>
      </c>
      <c r="F431" s="46">
        <v>44649</v>
      </c>
      <c r="G431" s="31"/>
      <c r="H431" s="18" t="s">
        <v>34</v>
      </c>
      <c r="I431" s="18"/>
      <c r="J431" s="24"/>
      <c r="K431" s="25" t="s">
        <v>1062</v>
      </c>
      <c r="L431" s="56" t="s">
        <v>1063</v>
      </c>
      <c r="M431" s="26" t="s">
        <v>36</v>
      </c>
      <c r="N431" s="27">
        <v>3500</v>
      </c>
      <c r="O431" s="28"/>
      <c r="P431" s="36"/>
      <c r="Q431" s="18">
        <f t="shared" si="13"/>
        <v>3500</v>
      </c>
      <c r="R431" s="29" t="s">
        <v>933</v>
      </c>
      <c r="S431" s="25" t="s">
        <v>1061</v>
      </c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30"/>
    </row>
    <row r="432" spans="1:32" s="67" customFormat="1" ht="15.6">
      <c r="A432" s="23"/>
      <c r="B432" s="18">
        <v>343</v>
      </c>
      <c r="C432" s="19">
        <v>44657</v>
      </c>
      <c r="D432" s="20" t="s">
        <v>32</v>
      </c>
      <c r="E432" s="45" t="s">
        <v>912</v>
      </c>
      <c r="F432" s="46">
        <v>44649</v>
      </c>
      <c r="G432" s="31"/>
      <c r="H432" s="18" t="s">
        <v>34</v>
      </c>
      <c r="I432" s="18"/>
      <c r="J432" s="24"/>
      <c r="K432" s="25" t="s">
        <v>1064</v>
      </c>
      <c r="L432" s="56" t="s">
        <v>1065</v>
      </c>
      <c r="M432" s="26" t="s">
        <v>36</v>
      </c>
      <c r="N432" s="27">
        <v>492</v>
      </c>
      <c r="O432" s="28">
        <v>492</v>
      </c>
      <c r="P432" s="36"/>
      <c r="Q432" s="18">
        <f>+O432-P432</f>
        <v>492</v>
      </c>
      <c r="R432" s="29" t="s">
        <v>933</v>
      </c>
      <c r="S432" s="25" t="s">
        <v>1061</v>
      </c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30"/>
    </row>
    <row r="433" spans="1:32" s="67" customFormat="1" ht="15.6">
      <c r="A433" s="23"/>
      <c r="B433" s="18">
        <v>344</v>
      </c>
      <c r="C433" s="19">
        <v>44657</v>
      </c>
      <c r="D433" s="20" t="s">
        <v>32</v>
      </c>
      <c r="E433" s="45" t="s">
        <v>912</v>
      </c>
      <c r="F433" s="46">
        <v>44649</v>
      </c>
      <c r="G433" s="31"/>
      <c r="H433" s="18" t="s">
        <v>34</v>
      </c>
      <c r="I433" s="18"/>
      <c r="J433" s="24"/>
      <c r="K433" s="25" t="s">
        <v>1066</v>
      </c>
      <c r="L433" s="56" t="s">
        <v>1067</v>
      </c>
      <c r="M433" s="26" t="s">
        <v>36</v>
      </c>
      <c r="N433" s="27">
        <v>1278</v>
      </c>
      <c r="O433" s="28">
        <v>1278</v>
      </c>
      <c r="P433" s="36"/>
      <c r="Q433" s="18">
        <f>+O433-P433</f>
        <v>1278</v>
      </c>
      <c r="R433" s="29" t="s">
        <v>933</v>
      </c>
      <c r="S433" s="25" t="s">
        <v>1061</v>
      </c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30"/>
    </row>
    <row r="434" spans="1:32" s="67" customFormat="1" ht="15.6">
      <c r="A434" s="23"/>
      <c r="B434" s="18">
        <v>345</v>
      </c>
      <c r="C434" s="19">
        <v>44657</v>
      </c>
      <c r="D434" s="20" t="s">
        <v>32</v>
      </c>
      <c r="E434" s="45" t="s">
        <v>912</v>
      </c>
      <c r="F434" s="46">
        <v>44649</v>
      </c>
      <c r="G434" s="31"/>
      <c r="H434" s="18" t="s">
        <v>34</v>
      </c>
      <c r="I434" s="18"/>
      <c r="J434" s="24"/>
      <c r="K434" s="25" t="s">
        <v>1068</v>
      </c>
      <c r="L434" s="56" t="s">
        <v>1069</v>
      </c>
      <c r="M434" s="26" t="s">
        <v>36</v>
      </c>
      <c r="N434" s="27">
        <v>515</v>
      </c>
      <c r="O434" s="28">
        <v>515</v>
      </c>
      <c r="P434" s="36"/>
      <c r="Q434" s="18">
        <f>+O434-P434</f>
        <v>515</v>
      </c>
      <c r="R434" s="29" t="s">
        <v>933</v>
      </c>
      <c r="S434" s="25" t="s">
        <v>1061</v>
      </c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30"/>
    </row>
    <row r="435" spans="1:32" s="67" customFormat="1" ht="15.6">
      <c r="A435" s="23"/>
      <c r="B435" s="18">
        <v>346</v>
      </c>
      <c r="C435" s="19">
        <v>44657</v>
      </c>
      <c r="D435" s="20" t="s">
        <v>32</v>
      </c>
      <c r="E435" s="45" t="s">
        <v>912</v>
      </c>
      <c r="F435" s="46">
        <v>44649</v>
      </c>
      <c r="G435" s="31"/>
      <c r="H435" s="18" t="s">
        <v>34</v>
      </c>
      <c r="I435" s="18"/>
      <c r="J435" s="24"/>
      <c r="K435" s="25" t="s">
        <v>1070</v>
      </c>
      <c r="L435" s="56" t="s">
        <v>1071</v>
      </c>
      <c r="M435" s="26" t="s">
        <v>36</v>
      </c>
      <c r="N435" s="27">
        <v>746</v>
      </c>
      <c r="O435" s="28"/>
      <c r="P435" s="36"/>
      <c r="Q435" s="18">
        <f>+N435-P435</f>
        <v>746</v>
      </c>
      <c r="R435" s="29" t="s">
        <v>933</v>
      </c>
      <c r="S435" s="25" t="s">
        <v>1061</v>
      </c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30"/>
    </row>
    <row r="436" spans="1:32" s="67" customFormat="1" ht="15.6">
      <c r="A436" s="23"/>
      <c r="B436" s="18">
        <v>347</v>
      </c>
      <c r="C436" s="19">
        <v>44657</v>
      </c>
      <c r="D436" s="20" t="s">
        <v>32</v>
      </c>
      <c r="E436" s="45" t="s">
        <v>912</v>
      </c>
      <c r="F436" s="46">
        <v>44649</v>
      </c>
      <c r="G436" s="31"/>
      <c r="H436" s="18" t="s">
        <v>34</v>
      </c>
      <c r="I436" s="18"/>
      <c r="J436" s="24"/>
      <c r="K436" s="25" t="s">
        <v>1072</v>
      </c>
      <c r="L436" s="56" t="s">
        <v>1073</v>
      </c>
      <c r="M436" s="26" t="s">
        <v>36</v>
      </c>
      <c r="N436" s="27">
        <v>975</v>
      </c>
      <c r="O436" s="28">
        <v>975</v>
      </c>
      <c r="P436" s="36"/>
      <c r="Q436" s="18">
        <f>+O436-P436</f>
        <v>975</v>
      </c>
      <c r="R436" s="29" t="s">
        <v>933</v>
      </c>
      <c r="S436" s="25" t="s">
        <v>1061</v>
      </c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30"/>
    </row>
    <row r="437" spans="1:32" s="67" customFormat="1" ht="15.6">
      <c r="A437" s="23"/>
      <c r="B437" s="18">
        <v>348</v>
      </c>
      <c r="C437" s="19">
        <v>44657</v>
      </c>
      <c r="D437" s="20" t="s">
        <v>32</v>
      </c>
      <c r="E437" s="45" t="s">
        <v>912</v>
      </c>
      <c r="F437" s="46">
        <v>44649</v>
      </c>
      <c r="G437" s="31"/>
      <c r="H437" s="18" t="s">
        <v>34</v>
      </c>
      <c r="I437" s="18"/>
      <c r="J437" s="24"/>
      <c r="K437" s="25" t="s">
        <v>1074</v>
      </c>
      <c r="L437" s="56" t="s">
        <v>1075</v>
      </c>
      <c r="M437" s="26" t="s">
        <v>36</v>
      </c>
      <c r="N437" s="27">
        <v>10</v>
      </c>
      <c r="O437" s="28"/>
      <c r="P437" s="36"/>
      <c r="Q437" s="18">
        <f t="shared" ref="Q437:Q479" si="14">+N437-P437</f>
        <v>10</v>
      </c>
      <c r="R437" s="29" t="s">
        <v>933</v>
      </c>
      <c r="S437" s="25" t="s">
        <v>1061</v>
      </c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30"/>
    </row>
    <row r="438" spans="1:32" s="66" customFormat="1" ht="24">
      <c r="A438" s="23" t="s">
        <v>57</v>
      </c>
      <c r="B438" s="18">
        <v>349</v>
      </c>
      <c r="C438" s="19">
        <v>44659</v>
      </c>
      <c r="D438" s="20" t="s">
        <v>58</v>
      </c>
      <c r="E438" s="21" t="s">
        <v>1076</v>
      </c>
      <c r="F438" s="22" t="s">
        <v>1077</v>
      </c>
      <c r="G438" s="20" t="s">
        <v>61</v>
      </c>
      <c r="H438" s="18" t="s">
        <v>182</v>
      </c>
      <c r="I438" s="18">
        <v>4509978514</v>
      </c>
      <c r="J438" s="24">
        <v>109609633</v>
      </c>
      <c r="K438" s="25" t="s">
        <v>1078</v>
      </c>
      <c r="L438" s="56" t="s">
        <v>1079</v>
      </c>
      <c r="M438" s="26" t="s">
        <v>36</v>
      </c>
      <c r="N438" s="27">
        <v>97</v>
      </c>
      <c r="O438" s="27"/>
      <c r="P438" s="36">
        <v>10</v>
      </c>
      <c r="Q438" s="18">
        <f t="shared" si="14"/>
        <v>87</v>
      </c>
      <c r="R438" s="29" t="s">
        <v>1080</v>
      </c>
      <c r="S438" s="25" t="s">
        <v>1081</v>
      </c>
      <c r="T438" s="18" t="s">
        <v>67</v>
      </c>
      <c r="U438" s="37">
        <v>44707</v>
      </c>
      <c r="V438" s="37">
        <v>44707</v>
      </c>
      <c r="W438" s="18" t="s">
        <v>68</v>
      </c>
      <c r="X438" s="18" t="s">
        <v>69</v>
      </c>
      <c r="Y438" s="18" t="s">
        <v>70</v>
      </c>
      <c r="Z438" s="18">
        <v>218110400</v>
      </c>
      <c r="AA438" s="18" t="s">
        <v>71</v>
      </c>
      <c r="AB438" s="18" t="s">
        <v>57</v>
      </c>
      <c r="AC438" s="39" t="s">
        <v>72</v>
      </c>
      <c r="AD438" s="18" t="s">
        <v>73</v>
      </c>
      <c r="AE438" s="18"/>
    </row>
    <row r="439" spans="1:32" s="66" customFormat="1" ht="24">
      <c r="A439" s="23" t="s">
        <v>57</v>
      </c>
      <c r="B439" s="18">
        <v>349</v>
      </c>
      <c r="C439" s="19"/>
      <c r="D439" s="20" t="s">
        <v>58</v>
      </c>
      <c r="E439" s="21"/>
      <c r="F439" s="22"/>
      <c r="G439" s="20"/>
      <c r="H439" s="18"/>
      <c r="I439" s="18"/>
      <c r="J439" s="24">
        <v>109609633</v>
      </c>
      <c r="K439" s="25" t="s">
        <v>1078</v>
      </c>
      <c r="L439" s="56" t="s">
        <v>1079</v>
      </c>
      <c r="M439" s="26" t="s">
        <v>36</v>
      </c>
      <c r="N439" s="27"/>
      <c r="O439" s="27"/>
      <c r="P439" s="36">
        <v>6</v>
      </c>
      <c r="Q439" s="18">
        <f>+Q438-P439</f>
        <v>81</v>
      </c>
      <c r="R439" s="29" t="s">
        <v>1080</v>
      </c>
      <c r="S439" s="25" t="s">
        <v>1081</v>
      </c>
      <c r="T439" s="18" t="s">
        <v>74</v>
      </c>
      <c r="U439" s="37">
        <v>44711</v>
      </c>
      <c r="V439" s="37">
        <v>44711</v>
      </c>
      <c r="W439" s="18" t="s">
        <v>75</v>
      </c>
      <c r="X439" s="18" t="s">
        <v>76</v>
      </c>
      <c r="Y439" s="18" t="s">
        <v>70</v>
      </c>
      <c r="Z439" s="18" t="s">
        <v>77</v>
      </c>
      <c r="AA439" s="18" t="s">
        <v>78</v>
      </c>
      <c r="AB439" s="18" t="s">
        <v>57</v>
      </c>
      <c r="AC439" s="39"/>
      <c r="AD439" s="18"/>
      <c r="AE439" s="18" t="s">
        <v>79</v>
      </c>
    </row>
    <row r="440" spans="1:32" s="66" customFormat="1" ht="24">
      <c r="A440" s="23" t="s">
        <v>57</v>
      </c>
      <c r="B440" s="18">
        <v>349</v>
      </c>
      <c r="C440" s="19"/>
      <c r="D440" s="20" t="s">
        <v>58</v>
      </c>
      <c r="E440" s="21"/>
      <c r="F440" s="22"/>
      <c r="G440" s="20"/>
      <c r="H440" s="18"/>
      <c r="I440" s="18"/>
      <c r="J440" s="24">
        <v>109609633</v>
      </c>
      <c r="K440" s="25" t="s">
        <v>1078</v>
      </c>
      <c r="L440" s="56" t="s">
        <v>1079</v>
      </c>
      <c r="M440" s="26" t="s">
        <v>36</v>
      </c>
      <c r="N440" s="27"/>
      <c r="O440" s="27"/>
      <c r="P440" s="36">
        <v>4</v>
      </c>
      <c r="Q440" s="18">
        <f>+Q439-P440</f>
        <v>77</v>
      </c>
      <c r="R440" s="29" t="s">
        <v>1080</v>
      </c>
      <c r="S440" s="25" t="s">
        <v>1081</v>
      </c>
      <c r="T440" s="18" t="s">
        <v>80</v>
      </c>
      <c r="U440" s="37">
        <v>44712</v>
      </c>
      <c r="V440" s="37">
        <v>44712</v>
      </c>
      <c r="W440" s="18" t="s">
        <v>81</v>
      </c>
      <c r="X440" s="18" t="s">
        <v>82</v>
      </c>
      <c r="Y440" s="18" t="s">
        <v>70</v>
      </c>
      <c r="Z440" s="18">
        <v>215973860</v>
      </c>
      <c r="AA440" s="18" t="s">
        <v>71</v>
      </c>
      <c r="AB440" s="18" t="s">
        <v>57</v>
      </c>
      <c r="AC440" s="39" t="s">
        <v>83</v>
      </c>
      <c r="AD440" s="18" t="s">
        <v>73</v>
      </c>
      <c r="AE440" s="18"/>
    </row>
    <row r="441" spans="1:32" s="66" customFormat="1" ht="24">
      <c r="A441" s="23" t="s">
        <v>57</v>
      </c>
      <c r="B441" s="18">
        <v>349</v>
      </c>
      <c r="C441" s="19"/>
      <c r="D441" s="20" t="s">
        <v>58</v>
      </c>
      <c r="E441" s="21"/>
      <c r="F441" s="22"/>
      <c r="G441" s="20"/>
      <c r="H441" s="18"/>
      <c r="I441" s="18"/>
      <c r="J441" s="24">
        <v>109609633</v>
      </c>
      <c r="K441" s="25" t="s">
        <v>1078</v>
      </c>
      <c r="L441" s="56" t="s">
        <v>1079</v>
      </c>
      <c r="M441" s="26" t="s">
        <v>36</v>
      </c>
      <c r="N441" s="27"/>
      <c r="O441" s="27"/>
      <c r="P441" s="36">
        <v>6</v>
      </c>
      <c r="Q441" s="18">
        <f>+Q440-P441</f>
        <v>71</v>
      </c>
      <c r="R441" s="29" t="s">
        <v>1080</v>
      </c>
      <c r="S441" s="25" t="s">
        <v>1081</v>
      </c>
      <c r="T441" s="18" t="s">
        <v>84</v>
      </c>
      <c r="U441" s="37">
        <v>44714</v>
      </c>
      <c r="V441" s="37">
        <v>44714</v>
      </c>
      <c r="W441" s="18" t="s">
        <v>81</v>
      </c>
      <c r="X441" s="18" t="s">
        <v>82</v>
      </c>
      <c r="Y441" s="18" t="s">
        <v>70</v>
      </c>
      <c r="Z441" s="18">
        <v>216001993</v>
      </c>
      <c r="AA441" s="18" t="s">
        <v>85</v>
      </c>
      <c r="AB441" s="18" t="s">
        <v>57</v>
      </c>
      <c r="AC441" s="39" t="s">
        <v>83</v>
      </c>
      <c r="AD441" s="18" t="s">
        <v>73</v>
      </c>
      <c r="AE441" s="18"/>
    </row>
    <row r="442" spans="1:32" s="66" customFormat="1" ht="24">
      <c r="A442" s="23" t="s">
        <v>57</v>
      </c>
      <c r="B442" s="18">
        <v>349</v>
      </c>
      <c r="C442" s="19"/>
      <c r="D442" s="20" t="s">
        <v>58</v>
      </c>
      <c r="E442" s="21"/>
      <c r="F442" s="22"/>
      <c r="G442" s="20"/>
      <c r="H442" s="18"/>
      <c r="I442" s="18"/>
      <c r="J442" s="24">
        <v>109609633</v>
      </c>
      <c r="K442" s="25" t="s">
        <v>1078</v>
      </c>
      <c r="L442" s="56" t="s">
        <v>1079</v>
      </c>
      <c r="M442" s="26" t="s">
        <v>36</v>
      </c>
      <c r="N442" s="27"/>
      <c r="O442" s="27"/>
      <c r="P442" s="36">
        <v>4</v>
      </c>
      <c r="Q442" s="18">
        <f>+Q441-P442</f>
        <v>67</v>
      </c>
      <c r="R442" s="29" t="s">
        <v>1080</v>
      </c>
      <c r="S442" s="25" t="s">
        <v>1081</v>
      </c>
      <c r="T442" s="18" t="s">
        <v>86</v>
      </c>
      <c r="U442" s="37">
        <v>44714</v>
      </c>
      <c r="V442" s="37">
        <v>44714</v>
      </c>
      <c r="W442" s="18" t="s">
        <v>87</v>
      </c>
      <c r="X442" s="18" t="s">
        <v>88</v>
      </c>
      <c r="Y442" s="18" t="s">
        <v>70</v>
      </c>
      <c r="Z442" s="18">
        <v>216001992</v>
      </c>
      <c r="AA442" s="18" t="s">
        <v>85</v>
      </c>
      <c r="AB442" s="18" t="s">
        <v>57</v>
      </c>
      <c r="AC442" s="39" t="s">
        <v>89</v>
      </c>
      <c r="AD442" s="18" t="s">
        <v>73</v>
      </c>
      <c r="AE442" s="18"/>
    </row>
    <row r="443" spans="1:32" s="66" customFormat="1" ht="24">
      <c r="A443" s="23" t="s">
        <v>57</v>
      </c>
      <c r="B443" s="18">
        <v>349</v>
      </c>
      <c r="C443" s="19"/>
      <c r="D443" s="20" t="s">
        <v>58</v>
      </c>
      <c r="E443" s="21"/>
      <c r="F443" s="22"/>
      <c r="G443" s="20"/>
      <c r="H443" s="18"/>
      <c r="I443" s="18"/>
      <c r="J443" s="24">
        <v>109609633</v>
      </c>
      <c r="K443" s="25" t="s">
        <v>1078</v>
      </c>
      <c r="L443" s="56" t="s">
        <v>1079</v>
      </c>
      <c r="M443" s="26" t="s">
        <v>36</v>
      </c>
      <c r="N443" s="27"/>
      <c r="O443" s="27"/>
      <c r="P443" s="36">
        <v>4</v>
      </c>
      <c r="Q443" s="18">
        <f>+Q442-P443</f>
        <v>63</v>
      </c>
      <c r="R443" s="29" t="s">
        <v>1080</v>
      </c>
      <c r="S443" s="25" t="s">
        <v>1081</v>
      </c>
      <c r="T443" s="18" t="s">
        <v>90</v>
      </c>
      <c r="U443" s="37">
        <v>44734</v>
      </c>
      <c r="V443" s="37">
        <v>44734</v>
      </c>
      <c r="W443" s="40" t="s">
        <v>91</v>
      </c>
      <c r="X443" s="40" t="s">
        <v>92</v>
      </c>
      <c r="Y443" s="40" t="s">
        <v>93</v>
      </c>
      <c r="Z443" s="40">
        <v>215973560</v>
      </c>
      <c r="AA443" s="40" t="s">
        <v>85</v>
      </c>
      <c r="AB443" s="18" t="s">
        <v>57</v>
      </c>
      <c r="AC443" s="39" t="s">
        <v>72</v>
      </c>
      <c r="AD443" s="18" t="s">
        <v>73</v>
      </c>
      <c r="AE443" s="18"/>
    </row>
    <row r="444" spans="1:32" s="66" customFormat="1" ht="15.6">
      <c r="A444" s="23" t="s">
        <v>57</v>
      </c>
      <c r="B444" s="18">
        <v>350</v>
      </c>
      <c r="C444" s="19">
        <v>44659</v>
      </c>
      <c r="D444" s="20" t="s">
        <v>32</v>
      </c>
      <c r="E444" s="45" t="s">
        <v>1082</v>
      </c>
      <c r="F444" s="46">
        <v>44645</v>
      </c>
      <c r="G444" s="31"/>
      <c r="H444" s="18" t="s">
        <v>34</v>
      </c>
      <c r="I444" s="18"/>
      <c r="J444" s="24">
        <v>111402534</v>
      </c>
      <c r="K444" s="81" t="s">
        <v>1083</v>
      </c>
      <c r="L444" s="56" t="s">
        <v>1084</v>
      </c>
      <c r="M444" s="26" t="s">
        <v>36</v>
      </c>
      <c r="N444" s="27">
        <v>10</v>
      </c>
      <c r="O444" s="27"/>
      <c r="P444" s="36">
        <v>10</v>
      </c>
      <c r="Q444" s="18">
        <f t="shared" si="14"/>
        <v>0</v>
      </c>
      <c r="R444" s="29" t="s">
        <v>1080</v>
      </c>
      <c r="S444" s="25" t="s">
        <v>1081</v>
      </c>
      <c r="T444" s="18" t="s">
        <v>67</v>
      </c>
      <c r="U444" s="37">
        <v>44707</v>
      </c>
      <c r="V444" s="37">
        <v>44707</v>
      </c>
      <c r="W444" s="18" t="s">
        <v>68</v>
      </c>
      <c r="X444" s="18" t="s">
        <v>69</v>
      </c>
      <c r="Y444" s="18" t="s">
        <v>70</v>
      </c>
      <c r="Z444" s="18">
        <v>218110400</v>
      </c>
      <c r="AA444" s="18" t="s">
        <v>71</v>
      </c>
      <c r="AB444" s="18" t="s">
        <v>57</v>
      </c>
      <c r="AC444" s="39" t="s">
        <v>72</v>
      </c>
      <c r="AD444" s="18" t="s">
        <v>73</v>
      </c>
      <c r="AE444" s="18"/>
    </row>
    <row r="445" spans="1:32" s="66" customFormat="1" ht="24">
      <c r="A445" s="17" t="s">
        <v>57</v>
      </c>
      <c r="B445" s="18">
        <v>351</v>
      </c>
      <c r="C445" s="19">
        <v>44659</v>
      </c>
      <c r="D445" s="20" t="s">
        <v>58</v>
      </c>
      <c r="E445" s="21" t="s">
        <v>455</v>
      </c>
      <c r="F445" s="22" t="s">
        <v>456</v>
      </c>
      <c r="G445" s="20" t="s">
        <v>61</v>
      </c>
      <c r="H445" s="18" t="s">
        <v>182</v>
      </c>
      <c r="I445" s="18">
        <v>4509978514</v>
      </c>
      <c r="J445" s="24">
        <v>109492198</v>
      </c>
      <c r="K445" s="25" t="s">
        <v>463</v>
      </c>
      <c r="L445" s="56" t="s">
        <v>464</v>
      </c>
      <c r="M445" s="26" t="s">
        <v>36</v>
      </c>
      <c r="N445" s="27">
        <v>170</v>
      </c>
      <c r="O445" s="27"/>
      <c r="P445" s="36">
        <v>80</v>
      </c>
      <c r="Q445" s="18">
        <f t="shared" si="14"/>
        <v>90</v>
      </c>
      <c r="R445" s="29" t="s">
        <v>465</v>
      </c>
      <c r="S445" s="25" t="s">
        <v>466</v>
      </c>
      <c r="T445" s="18" t="s">
        <v>67</v>
      </c>
      <c r="U445" s="37">
        <v>44707</v>
      </c>
      <c r="V445" s="37">
        <v>44707</v>
      </c>
      <c r="W445" s="18" t="s">
        <v>68</v>
      </c>
      <c r="X445" s="18" t="s">
        <v>69</v>
      </c>
      <c r="Y445" s="18" t="s">
        <v>70</v>
      </c>
      <c r="Z445" s="18">
        <v>218110400</v>
      </c>
      <c r="AA445" s="18" t="s">
        <v>71</v>
      </c>
      <c r="AB445" s="18" t="s">
        <v>57</v>
      </c>
      <c r="AC445" s="39" t="s">
        <v>72</v>
      </c>
      <c r="AD445" s="18" t="s">
        <v>73</v>
      </c>
      <c r="AE445" s="18"/>
    </row>
    <row r="446" spans="1:32" s="66" customFormat="1" ht="24">
      <c r="A446" s="17" t="s">
        <v>57</v>
      </c>
      <c r="B446" s="18">
        <v>351</v>
      </c>
      <c r="C446" s="19"/>
      <c r="D446" s="20" t="s">
        <v>58</v>
      </c>
      <c r="E446" s="21"/>
      <c r="F446" s="22"/>
      <c r="G446" s="20"/>
      <c r="H446" s="18"/>
      <c r="I446" s="18"/>
      <c r="J446" s="24">
        <v>109492198</v>
      </c>
      <c r="K446" s="25" t="s">
        <v>463</v>
      </c>
      <c r="L446" s="56" t="s">
        <v>464</v>
      </c>
      <c r="M446" s="26" t="s">
        <v>36</v>
      </c>
      <c r="N446" s="27"/>
      <c r="O446" s="27"/>
      <c r="P446" s="36">
        <v>48</v>
      </c>
      <c r="Q446" s="18">
        <f>+Q445-P446</f>
        <v>42</v>
      </c>
      <c r="R446" s="29" t="s">
        <v>465</v>
      </c>
      <c r="S446" s="25" t="s">
        <v>466</v>
      </c>
      <c r="T446" s="18" t="s">
        <v>1085</v>
      </c>
      <c r="U446" s="37">
        <v>44707</v>
      </c>
      <c r="V446" s="37">
        <v>44707</v>
      </c>
      <c r="W446" s="18" t="s">
        <v>75</v>
      </c>
      <c r="X446" s="18" t="s">
        <v>76</v>
      </c>
      <c r="Y446" s="18" t="s">
        <v>70</v>
      </c>
      <c r="Z446" s="18" t="s">
        <v>77</v>
      </c>
      <c r="AA446" s="18" t="s">
        <v>78</v>
      </c>
      <c r="AB446" s="18"/>
      <c r="AC446" s="39"/>
      <c r="AD446" s="18"/>
      <c r="AE446" s="18"/>
    </row>
    <row r="447" spans="1:32" s="66" customFormat="1" ht="24">
      <c r="A447" s="17" t="s">
        <v>57</v>
      </c>
      <c r="B447" s="18">
        <v>351</v>
      </c>
      <c r="C447" s="19"/>
      <c r="D447" s="20" t="s">
        <v>58</v>
      </c>
      <c r="E447" s="21"/>
      <c r="F447" s="22"/>
      <c r="G447" s="20"/>
      <c r="H447" s="18"/>
      <c r="I447" s="18"/>
      <c r="J447" s="24">
        <v>109492198</v>
      </c>
      <c r="K447" s="25" t="s">
        <v>463</v>
      </c>
      <c r="L447" s="56" t="s">
        <v>464</v>
      </c>
      <c r="M447" s="26" t="s">
        <v>36</v>
      </c>
      <c r="N447" s="27"/>
      <c r="O447" s="27"/>
      <c r="P447" s="36">
        <v>32</v>
      </c>
      <c r="Q447" s="18">
        <f>+Q446-P447+Q146</f>
        <v>87</v>
      </c>
      <c r="R447" s="29" t="s">
        <v>465</v>
      </c>
      <c r="S447" s="25" t="s">
        <v>466</v>
      </c>
      <c r="T447" s="18" t="s">
        <v>80</v>
      </c>
      <c r="U447" s="37">
        <v>44712</v>
      </c>
      <c r="V447" s="37">
        <v>44712</v>
      </c>
      <c r="W447" s="18" t="s">
        <v>81</v>
      </c>
      <c r="X447" s="18" t="s">
        <v>82</v>
      </c>
      <c r="Y447" s="18" t="s">
        <v>70</v>
      </c>
      <c r="Z447" s="18">
        <v>215973860</v>
      </c>
      <c r="AA447" s="18" t="s">
        <v>78</v>
      </c>
      <c r="AB447" s="18" t="s">
        <v>57</v>
      </c>
      <c r="AC447" s="39" t="s">
        <v>83</v>
      </c>
      <c r="AD447" s="18" t="s">
        <v>73</v>
      </c>
      <c r="AE447" s="18"/>
    </row>
    <row r="448" spans="1:32" s="66" customFormat="1" ht="24">
      <c r="A448" s="17" t="s">
        <v>57</v>
      </c>
      <c r="B448" s="18">
        <v>351</v>
      </c>
      <c r="C448" s="19"/>
      <c r="D448" s="20" t="s">
        <v>58</v>
      </c>
      <c r="E448" s="21"/>
      <c r="F448" s="22"/>
      <c r="G448" s="20"/>
      <c r="H448" s="18"/>
      <c r="I448" s="18"/>
      <c r="J448" s="24">
        <v>109492198</v>
      </c>
      <c r="K448" s="25" t="s">
        <v>463</v>
      </c>
      <c r="L448" s="56" t="s">
        <v>464</v>
      </c>
      <c r="M448" s="26" t="s">
        <v>36</v>
      </c>
      <c r="N448" s="27"/>
      <c r="O448" s="27"/>
      <c r="P448" s="36">
        <v>48</v>
      </c>
      <c r="Q448" s="18">
        <f>Q447-P448</f>
        <v>39</v>
      </c>
      <c r="R448" s="29" t="s">
        <v>465</v>
      </c>
      <c r="S448" s="25" t="s">
        <v>466</v>
      </c>
      <c r="T448" s="18" t="s">
        <v>84</v>
      </c>
      <c r="U448" s="37">
        <v>44714</v>
      </c>
      <c r="V448" s="37">
        <v>44714</v>
      </c>
      <c r="W448" s="18" t="s">
        <v>81</v>
      </c>
      <c r="X448" s="18" t="s">
        <v>82</v>
      </c>
      <c r="Y448" s="18" t="s">
        <v>70</v>
      </c>
      <c r="Z448" s="18">
        <v>216001993</v>
      </c>
      <c r="AA448" s="18" t="s">
        <v>85</v>
      </c>
      <c r="AB448" s="18" t="s">
        <v>57</v>
      </c>
      <c r="AC448" s="39" t="s">
        <v>83</v>
      </c>
      <c r="AD448" s="18" t="s">
        <v>73</v>
      </c>
      <c r="AE448" s="18"/>
    </row>
    <row r="449" spans="1:31" s="66" customFormat="1" ht="24">
      <c r="A449" s="17" t="s">
        <v>57</v>
      </c>
      <c r="B449" s="18">
        <v>351</v>
      </c>
      <c r="C449" s="19"/>
      <c r="D449" s="20" t="s">
        <v>58</v>
      </c>
      <c r="E449" s="21"/>
      <c r="F449" s="22"/>
      <c r="G449" s="20"/>
      <c r="H449" s="18"/>
      <c r="I449" s="18"/>
      <c r="J449" s="24">
        <v>109492198</v>
      </c>
      <c r="K449" s="25">
        <v>21038811405</v>
      </c>
      <c r="L449" s="56" t="s">
        <v>464</v>
      </c>
      <c r="M449" s="26" t="s">
        <v>36</v>
      </c>
      <c r="N449" s="27"/>
      <c r="O449" s="27"/>
      <c r="P449" s="36">
        <v>32</v>
      </c>
      <c r="Q449" s="18">
        <f>Q448-P449</f>
        <v>7</v>
      </c>
      <c r="R449" s="29" t="s">
        <v>465</v>
      </c>
      <c r="S449" s="25" t="s">
        <v>466</v>
      </c>
      <c r="T449" s="18" t="s">
        <v>86</v>
      </c>
      <c r="U449" s="37">
        <v>44714</v>
      </c>
      <c r="V449" s="37">
        <v>44714</v>
      </c>
      <c r="W449" s="18" t="s">
        <v>87</v>
      </c>
      <c r="X449" s="18" t="s">
        <v>88</v>
      </c>
      <c r="Y449" s="18" t="s">
        <v>70</v>
      </c>
      <c r="Z449" s="18">
        <v>216001992</v>
      </c>
      <c r="AA449" s="18" t="s">
        <v>85</v>
      </c>
      <c r="AB449" s="18" t="s">
        <v>57</v>
      </c>
      <c r="AC449" s="39" t="s">
        <v>89</v>
      </c>
      <c r="AD449" s="18" t="s">
        <v>73</v>
      </c>
      <c r="AE449" s="18"/>
    </row>
    <row r="450" spans="1:31" s="66" customFormat="1" ht="24">
      <c r="A450" s="17" t="s">
        <v>57</v>
      </c>
      <c r="B450" s="18">
        <v>351</v>
      </c>
      <c r="C450" s="19"/>
      <c r="D450" s="20" t="s">
        <v>58</v>
      </c>
      <c r="E450" s="21"/>
      <c r="F450" s="22"/>
      <c r="G450" s="20"/>
      <c r="H450" s="18"/>
      <c r="I450" s="18"/>
      <c r="J450" s="24">
        <v>109492198</v>
      </c>
      <c r="K450" s="25">
        <v>21038811405</v>
      </c>
      <c r="L450" s="56" t="s">
        <v>464</v>
      </c>
      <c r="M450" s="26" t="s">
        <v>36</v>
      </c>
      <c r="N450" s="27"/>
      <c r="O450" s="27"/>
      <c r="P450" s="36">
        <v>7</v>
      </c>
      <c r="Q450" s="18">
        <f>Q449-P450</f>
        <v>0</v>
      </c>
      <c r="R450" s="29" t="s">
        <v>465</v>
      </c>
      <c r="S450" s="25" t="s">
        <v>466</v>
      </c>
      <c r="T450" s="18" t="s">
        <v>90</v>
      </c>
      <c r="U450" s="37">
        <v>44734</v>
      </c>
      <c r="V450" s="37">
        <v>44734</v>
      </c>
      <c r="W450" s="40" t="s">
        <v>91</v>
      </c>
      <c r="X450" s="40" t="s">
        <v>92</v>
      </c>
      <c r="Y450" s="40" t="s">
        <v>93</v>
      </c>
      <c r="Z450" s="40">
        <v>215973560</v>
      </c>
      <c r="AA450" s="40" t="s">
        <v>85</v>
      </c>
      <c r="AB450" s="18" t="s">
        <v>57</v>
      </c>
      <c r="AC450" s="39" t="s">
        <v>72</v>
      </c>
      <c r="AD450" s="18" t="s">
        <v>73</v>
      </c>
      <c r="AE450" s="18"/>
    </row>
    <row r="451" spans="1:31" s="66" customFormat="1" ht="15.6">
      <c r="A451" s="23"/>
      <c r="B451" s="18">
        <v>352</v>
      </c>
      <c r="C451" s="19">
        <v>44659</v>
      </c>
      <c r="D451" s="20" t="s">
        <v>32</v>
      </c>
      <c r="E451" s="45" t="s">
        <v>1082</v>
      </c>
      <c r="F451" s="46">
        <v>44645</v>
      </c>
      <c r="G451" s="31"/>
      <c r="H451" s="18" t="s">
        <v>34</v>
      </c>
      <c r="I451" s="18"/>
      <c r="J451" s="24"/>
      <c r="K451" s="25" t="s">
        <v>1086</v>
      </c>
      <c r="L451" s="56" t="s">
        <v>1087</v>
      </c>
      <c r="M451" s="26" t="s">
        <v>36</v>
      </c>
      <c r="N451" s="27">
        <v>33</v>
      </c>
      <c r="O451" s="27"/>
      <c r="P451" s="36"/>
      <c r="Q451" s="18">
        <f t="shared" si="14"/>
        <v>33</v>
      </c>
      <c r="R451" s="29" t="s">
        <v>1088</v>
      </c>
      <c r="S451" s="25" t="s">
        <v>1089</v>
      </c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</row>
    <row r="452" spans="1:31" s="66" customFormat="1" ht="15.6">
      <c r="A452" s="23"/>
      <c r="B452" s="18">
        <v>353</v>
      </c>
      <c r="C452" s="19">
        <v>44659</v>
      </c>
      <c r="D452" s="20" t="s">
        <v>32</v>
      </c>
      <c r="E452" s="45" t="s">
        <v>1082</v>
      </c>
      <c r="F452" s="46">
        <v>44645</v>
      </c>
      <c r="G452" s="31"/>
      <c r="H452" s="18" t="s">
        <v>34</v>
      </c>
      <c r="I452" s="18"/>
      <c r="J452" s="24">
        <v>109567993</v>
      </c>
      <c r="K452" s="25" t="s">
        <v>1090</v>
      </c>
      <c r="L452" s="56" t="s">
        <v>1091</v>
      </c>
      <c r="M452" s="26" t="s">
        <v>36</v>
      </c>
      <c r="N452" s="27">
        <v>25</v>
      </c>
      <c r="O452" s="27"/>
      <c r="P452" s="36"/>
      <c r="Q452" s="18">
        <f t="shared" si="14"/>
        <v>25</v>
      </c>
      <c r="R452" s="29" t="s">
        <v>1092</v>
      </c>
      <c r="S452" s="25" t="s">
        <v>1093</v>
      </c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</row>
    <row r="453" spans="1:31" s="66" customFormat="1" ht="26.55" customHeight="1">
      <c r="A453" s="23"/>
      <c r="B453" s="18">
        <v>354</v>
      </c>
      <c r="C453" s="19">
        <v>44659</v>
      </c>
      <c r="D453" s="20" t="s">
        <v>32</v>
      </c>
      <c r="E453" s="45" t="s">
        <v>1082</v>
      </c>
      <c r="F453" s="46">
        <v>44645</v>
      </c>
      <c r="G453" s="31"/>
      <c r="H453" s="18" t="s">
        <v>34</v>
      </c>
      <c r="I453" s="18"/>
      <c r="J453" s="24">
        <v>109567993</v>
      </c>
      <c r="K453" s="25">
        <v>109567993</v>
      </c>
      <c r="L453" s="56" t="s">
        <v>1094</v>
      </c>
      <c r="M453" s="26" t="s">
        <v>36</v>
      </c>
      <c r="N453" s="27">
        <v>8</v>
      </c>
      <c r="O453" s="27"/>
      <c r="P453" s="36"/>
      <c r="Q453" s="18">
        <f t="shared" si="14"/>
        <v>8</v>
      </c>
      <c r="R453" s="29" t="s">
        <v>1092</v>
      </c>
      <c r="S453" s="25" t="s">
        <v>1093</v>
      </c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</row>
    <row r="454" spans="1:31" s="66" customFormat="1" ht="26.55" customHeight="1">
      <c r="A454" s="23"/>
      <c r="B454" s="18">
        <v>355</v>
      </c>
      <c r="C454" s="19">
        <v>44659</v>
      </c>
      <c r="D454" s="20" t="s">
        <v>32</v>
      </c>
      <c r="E454" s="45" t="s">
        <v>1082</v>
      </c>
      <c r="F454" s="46">
        <v>44645</v>
      </c>
      <c r="G454" s="31"/>
      <c r="H454" s="18" t="s">
        <v>34</v>
      </c>
      <c r="I454" s="18"/>
      <c r="J454" s="24">
        <v>109567989</v>
      </c>
      <c r="K454" s="25">
        <v>109567989</v>
      </c>
      <c r="L454" s="56" t="s">
        <v>1095</v>
      </c>
      <c r="M454" s="26" t="s">
        <v>36</v>
      </c>
      <c r="N454" s="27">
        <v>8</v>
      </c>
      <c r="O454" s="27"/>
      <c r="P454" s="36"/>
      <c r="Q454" s="18">
        <f t="shared" si="14"/>
        <v>8</v>
      </c>
      <c r="R454" s="29" t="s">
        <v>1096</v>
      </c>
      <c r="S454" s="25" t="s">
        <v>1097</v>
      </c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</row>
    <row r="455" spans="1:31" s="66" customFormat="1" ht="41.4">
      <c r="A455" s="23"/>
      <c r="B455" s="18">
        <v>356</v>
      </c>
      <c r="C455" s="19">
        <v>44659</v>
      </c>
      <c r="D455" s="20" t="s">
        <v>32</v>
      </c>
      <c r="E455" s="45" t="s">
        <v>1082</v>
      </c>
      <c r="F455" s="46">
        <v>44645</v>
      </c>
      <c r="G455" s="31"/>
      <c r="H455" s="18" t="s">
        <v>34</v>
      </c>
      <c r="I455" s="18"/>
      <c r="J455" s="24">
        <v>109567989</v>
      </c>
      <c r="K455" s="25" t="s">
        <v>1098</v>
      </c>
      <c r="L455" s="56" t="s">
        <v>1099</v>
      </c>
      <c r="M455" s="26" t="s">
        <v>36</v>
      </c>
      <c r="N455" s="27">
        <v>25</v>
      </c>
      <c r="O455" s="27"/>
      <c r="P455" s="36"/>
      <c r="Q455" s="18">
        <f t="shared" si="14"/>
        <v>25</v>
      </c>
      <c r="R455" s="29" t="s">
        <v>1096</v>
      </c>
      <c r="S455" s="25" t="s">
        <v>1097</v>
      </c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</row>
    <row r="456" spans="1:31" s="66" customFormat="1" ht="15.6">
      <c r="A456" s="23"/>
      <c r="B456" s="18">
        <v>357</v>
      </c>
      <c r="C456" s="19">
        <v>44659</v>
      </c>
      <c r="D456" s="20" t="s">
        <v>32</v>
      </c>
      <c r="E456" s="45" t="s">
        <v>1082</v>
      </c>
      <c r="F456" s="46">
        <v>44645</v>
      </c>
      <c r="G456" s="31"/>
      <c r="H456" s="18" t="s">
        <v>34</v>
      </c>
      <c r="I456" s="18"/>
      <c r="J456" s="24"/>
      <c r="K456" s="25" t="s">
        <v>1100</v>
      </c>
      <c r="L456" s="56" t="s">
        <v>1101</v>
      </c>
      <c r="M456" s="26" t="s">
        <v>36</v>
      </c>
      <c r="N456" s="27">
        <v>5</v>
      </c>
      <c r="O456" s="27"/>
      <c r="P456" s="36"/>
      <c r="Q456" s="18">
        <f t="shared" si="14"/>
        <v>5</v>
      </c>
      <c r="R456" s="29" t="s">
        <v>1102</v>
      </c>
      <c r="S456" s="25" t="s">
        <v>1103</v>
      </c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</row>
    <row r="457" spans="1:31" s="66" customFormat="1" ht="15.6">
      <c r="A457" s="23"/>
      <c r="B457" s="18">
        <v>358</v>
      </c>
      <c r="C457" s="19">
        <v>44659</v>
      </c>
      <c r="D457" s="20" t="s">
        <v>32</v>
      </c>
      <c r="E457" s="45" t="s">
        <v>1082</v>
      </c>
      <c r="F457" s="46">
        <v>44645</v>
      </c>
      <c r="G457" s="31"/>
      <c r="H457" s="18" t="s">
        <v>34</v>
      </c>
      <c r="I457" s="18"/>
      <c r="J457" s="24"/>
      <c r="K457" s="25" t="s">
        <v>1104</v>
      </c>
      <c r="L457" s="56" t="s">
        <v>1105</v>
      </c>
      <c r="M457" s="26" t="s">
        <v>36</v>
      </c>
      <c r="N457" s="27">
        <v>15</v>
      </c>
      <c r="O457" s="27"/>
      <c r="P457" s="36"/>
      <c r="Q457" s="18">
        <f t="shared" si="14"/>
        <v>15</v>
      </c>
      <c r="R457" s="29" t="s">
        <v>1102</v>
      </c>
      <c r="S457" s="25" t="s">
        <v>1103</v>
      </c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</row>
    <row r="458" spans="1:31" s="66" customFormat="1" ht="15.6">
      <c r="A458" s="23"/>
      <c r="B458" s="18">
        <v>359</v>
      </c>
      <c r="C458" s="19">
        <v>44659</v>
      </c>
      <c r="D458" s="20" t="s">
        <v>32</v>
      </c>
      <c r="E458" s="45" t="s">
        <v>1082</v>
      </c>
      <c r="F458" s="46">
        <v>44645</v>
      </c>
      <c r="G458" s="31"/>
      <c r="H458" s="18" t="s">
        <v>34</v>
      </c>
      <c r="I458" s="18"/>
      <c r="J458" s="24">
        <v>100775537</v>
      </c>
      <c r="K458" s="25" t="s">
        <v>1106</v>
      </c>
      <c r="L458" s="56" t="s">
        <v>1107</v>
      </c>
      <c r="M458" s="26" t="s">
        <v>36</v>
      </c>
      <c r="N458" s="27">
        <v>23</v>
      </c>
      <c r="O458" s="27"/>
      <c r="P458" s="36"/>
      <c r="Q458" s="18">
        <f t="shared" si="14"/>
        <v>23</v>
      </c>
      <c r="R458" s="29" t="s">
        <v>1102</v>
      </c>
      <c r="S458" s="25" t="s">
        <v>1103</v>
      </c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</row>
    <row r="459" spans="1:31" s="66" customFormat="1" ht="15.6">
      <c r="A459" s="23"/>
      <c r="B459" s="18">
        <v>360</v>
      </c>
      <c r="C459" s="19">
        <v>44659</v>
      </c>
      <c r="D459" s="20" t="s">
        <v>32</v>
      </c>
      <c r="E459" s="45" t="s">
        <v>1082</v>
      </c>
      <c r="F459" s="46">
        <v>44645</v>
      </c>
      <c r="G459" s="31"/>
      <c r="H459" s="18" t="s">
        <v>34</v>
      </c>
      <c r="I459" s="18"/>
      <c r="J459" s="24"/>
      <c r="K459" s="25" t="s">
        <v>1108</v>
      </c>
      <c r="L459" s="56" t="s">
        <v>1109</v>
      </c>
      <c r="M459" s="26" t="s">
        <v>36</v>
      </c>
      <c r="N459" s="27">
        <v>13</v>
      </c>
      <c r="O459" s="27"/>
      <c r="P459" s="36"/>
      <c r="Q459" s="18">
        <f t="shared" si="14"/>
        <v>13</v>
      </c>
      <c r="R459" s="29" t="s">
        <v>1102</v>
      </c>
      <c r="S459" s="25" t="s">
        <v>1103</v>
      </c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</row>
    <row r="460" spans="1:31" s="66" customFormat="1" ht="82.8">
      <c r="A460" s="23"/>
      <c r="B460" s="18">
        <v>361</v>
      </c>
      <c r="C460" s="19">
        <v>44659</v>
      </c>
      <c r="D460" s="20" t="s">
        <v>32</v>
      </c>
      <c r="E460" s="45" t="s">
        <v>1082</v>
      </c>
      <c r="F460" s="46">
        <v>44645</v>
      </c>
      <c r="G460" s="31"/>
      <c r="H460" s="18" t="s">
        <v>34</v>
      </c>
      <c r="I460" s="18"/>
      <c r="J460" s="24"/>
      <c r="K460" s="56" t="s">
        <v>1110</v>
      </c>
      <c r="L460" s="56" t="s">
        <v>1110</v>
      </c>
      <c r="M460" s="26" t="s">
        <v>36</v>
      </c>
      <c r="N460" s="27">
        <v>1</v>
      </c>
      <c r="O460" s="27"/>
      <c r="P460" s="36"/>
      <c r="Q460" s="18">
        <f t="shared" si="14"/>
        <v>1</v>
      </c>
      <c r="R460" s="29" t="s">
        <v>1111</v>
      </c>
      <c r="S460" s="25" t="s">
        <v>1112</v>
      </c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</row>
    <row r="461" spans="1:31" s="66" customFormat="1" ht="82.8">
      <c r="A461" s="23"/>
      <c r="B461" s="18">
        <v>362</v>
      </c>
      <c r="C461" s="19">
        <v>44659</v>
      </c>
      <c r="D461" s="20" t="s">
        <v>32</v>
      </c>
      <c r="E461" s="45" t="s">
        <v>1082</v>
      </c>
      <c r="F461" s="46">
        <v>44645</v>
      </c>
      <c r="G461" s="31"/>
      <c r="H461" s="18" t="s">
        <v>34</v>
      </c>
      <c r="I461" s="18"/>
      <c r="J461" s="24"/>
      <c r="K461" s="56" t="s">
        <v>1113</v>
      </c>
      <c r="L461" s="56" t="s">
        <v>1113</v>
      </c>
      <c r="M461" s="26" t="s">
        <v>36</v>
      </c>
      <c r="N461" s="27">
        <v>1</v>
      </c>
      <c r="O461" s="27"/>
      <c r="P461" s="36"/>
      <c r="Q461" s="18">
        <f t="shared" si="14"/>
        <v>1</v>
      </c>
      <c r="R461" s="29" t="s">
        <v>1111</v>
      </c>
      <c r="S461" s="25" t="s">
        <v>1112</v>
      </c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</row>
    <row r="462" spans="1:31" s="66" customFormat="1" ht="82.8">
      <c r="A462" s="23"/>
      <c r="B462" s="18">
        <v>363</v>
      </c>
      <c r="C462" s="19">
        <v>44659</v>
      </c>
      <c r="D462" s="20" t="s">
        <v>32</v>
      </c>
      <c r="E462" s="45" t="s">
        <v>1082</v>
      </c>
      <c r="F462" s="46">
        <v>44645</v>
      </c>
      <c r="G462" s="31"/>
      <c r="H462" s="18" t="s">
        <v>34</v>
      </c>
      <c r="I462" s="18"/>
      <c r="J462" s="24"/>
      <c r="K462" s="56" t="s">
        <v>1114</v>
      </c>
      <c r="L462" s="56" t="s">
        <v>1114</v>
      </c>
      <c r="M462" s="26" t="s">
        <v>36</v>
      </c>
      <c r="N462" s="27">
        <v>1</v>
      </c>
      <c r="O462" s="27"/>
      <c r="P462" s="36"/>
      <c r="Q462" s="18">
        <f t="shared" si="14"/>
        <v>1</v>
      </c>
      <c r="R462" s="29" t="s">
        <v>1111</v>
      </c>
      <c r="S462" s="25" t="s">
        <v>1112</v>
      </c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</row>
    <row r="463" spans="1:31" s="66" customFormat="1" ht="24">
      <c r="A463" s="23"/>
      <c r="B463" s="18">
        <v>364</v>
      </c>
      <c r="C463" s="19">
        <v>44659</v>
      </c>
      <c r="D463" s="20" t="s">
        <v>267</v>
      </c>
      <c r="E463" s="21" t="s">
        <v>1115</v>
      </c>
      <c r="F463" s="22" t="s">
        <v>1116</v>
      </c>
      <c r="G463" s="31"/>
      <c r="H463" s="18" t="s">
        <v>270</v>
      </c>
      <c r="I463" s="18">
        <v>4510011036</v>
      </c>
      <c r="J463" s="24">
        <v>110408140</v>
      </c>
      <c r="K463" s="25" t="s">
        <v>1117</v>
      </c>
      <c r="L463" s="56" t="s">
        <v>1118</v>
      </c>
      <c r="M463" s="26" t="s">
        <v>119</v>
      </c>
      <c r="N463" s="27">
        <v>50</v>
      </c>
      <c r="O463" s="27"/>
      <c r="P463" s="36"/>
      <c r="Q463" s="18">
        <f t="shared" si="14"/>
        <v>50</v>
      </c>
      <c r="R463" s="29" t="s">
        <v>1119</v>
      </c>
      <c r="S463" s="25" t="s">
        <v>1120</v>
      </c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</row>
    <row r="464" spans="1:31" s="66" customFormat="1" ht="27.6">
      <c r="A464" s="23"/>
      <c r="B464" s="18">
        <v>365</v>
      </c>
      <c r="C464" s="19">
        <v>44659</v>
      </c>
      <c r="D464" s="20" t="s">
        <v>267</v>
      </c>
      <c r="E464" s="21" t="s">
        <v>1121</v>
      </c>
      <c r="F464" s="22" t="s">
        <v>1122</v>
      </c>
      <c r="G464" s="31"/>
      <c r="H464" s="18" t="s">
        <v>270</v>
      </c>
      <c r="I464" s="18">
        <v>4509771905</v>
      </c>
      <c r="J464" s="24">
        <v>110408141</v>
      </c>
      <c r="K464" s="25" t="s">
        <v>1123</v>
      </c>
      <c r="L464" s="56" t="s">
        <v>1124</v>
      </c>
      <c r="M464" s="26" t="s">
        <v>119</v>
      </c>
      <c r="N464" s="27">
        <v>100</v>
      </c>
      <c r="O464" s="27"/>
      <c r="P464" s="36"/>
      <c r="Q464" s="18">
        <f t="shared" si="14"/>
        <v>100</v>
      </c>
      <c r="R464" s="29" t="s">
        <v>1119</v>
      </c>
      <c r="S464" s="25" t="s">
        <v>1120</v>
      </c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</row>
    <row r="465" spans="1:31" s="66" customFormat="1" ht="24">
      <c r="A465" s="23"/>
      <c r="B465" s="18">
        <v>366</v>
      </c>
      <c r="C465" s="19">
        <v>44659</v>
      </c>
      <c r="D465" s="20" t="s">
        <v>267</v>
      </c>
      <c r="E465" s="21" t="s">
        <v>1115</v>
      </c>
      <c r="F465" s="22" t="s">
        <v>1116</v>
      </c>
      <c r="G465" s="31"/>
      <c r="H465" s="18" t="s">
        <v>270</v>
      </c>
      <c r="I465" s="18">
        <v>4510011036</v>
      </c>
      <c r="J465" s="24">
        <v>110408139</v>
      </c>
      <c r="K465" s="25" t="s">
        <v>1125</v>
      </c>
      <c r="L465" s="56" t="s">
        <v>1126</v>
      </c>
      <c r="M465" s="26" t="s">
        <v>119</v>
      </c>
      <c r="N465" s="27">
        <v>100</v>
      </c>
      <c r="O465" s="27"/>
      <c r="P465" s="36"/>
      <c r="Q465" s="18">
        <f t="shared" si="14"/>
        <v>100</v>
      </c>
      <c r="R465" s="29" t="s">
        <v>1119</v>
      </c>
      <c r="S465" s="25" t="s">
        <v>1120</v>
      </c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</row>
    <row r="466" spans="1:31" s="66" customFormat="1" ht="27.6">
      <c r="A466" s="23"/>
      <c r="B466" s="18">
        <v>367</v>
      </c>
      <c r="C466" s="19">
        <v>44659</v>
      </c>
      <c r="D466" s="20" t="s">
        <v>267</v>
      </c>
      <c r="E466" s="21" t="s">
        <v>1115</v>
      </c>
      <c r="F466" s="22" t="s">
        <v>1116</v>
      </c>
      <c r="G466" s="31"/>
      <c r="H466" s="18" t="s">
        <v>270</v>
      </c>
      <c r="I466" s="18">
        <v>4510011036</v>
      </c>
      <c r="J466" s="24">
        <v>110408136</v>
      </c>
      <c r="K466" s="29">
        <v>110408136</v>
      </c>
      <c r="L466" s="56" t="s">
        <v>1127</v>
      </c>
      <c r="M466" s="26" t="s">
        <v>119</v>
      </c>
      <c r="N466" s="27">
        <v>50</v>
      </c>
      <c r="O466" s="27"/>
      <c r="P466" s="36"/>
      <c r="Q466" s="18">
        <f t="shared" si="14"/>
        <v>50</v>
      </c>
      <c r="R466" s="29" t="s">
        <v>1119</v>
      </c>
      <c r="S466" s="25" t="s">
        <v>1120</v>
      </c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</row>
    <row r="467" spans="1:31" s="66" customFormat="1" ht="15.6">
      <c r="A467" s="23"/>
      <c r="B467" s="18">
        <v>368</v>
      </c>
      <c r="C467" s="19">
        <v>44659</v>
      </c>
      <c r="D467" s="20" t="s">
        <v>32</v>
      </c>
      <c r="E467" s="45" t="s">
        <v>1082</v>
      </c>
      <c r="F467" s="46">
        <v>44645</v>
      </c>
      <c r="G467" s="31"/>
      <c r="H467" s="18" t="s">
        <v>34</v>
      </c>
      <c r="I467" s="18"/>
      <c r="J467" s="24"/>
      <c r="K467" s="25" t="s">
        <v>1128</v>
      </c>
      <c r="L467" s="56" t="s">
        <v>1129</v>
      </c>
      <c r="M467" s="26" t="s">
        <v>36</v>
      </c>
      <c r="N467" s="27">
        <v>120</v>
      </c>
      <c r="O467" s="27"/>
      <c r="P467" s="36"/>
      <c r="Q467" s="18">
        <f t="shared" si="14"/>
        <v>120</v>
      </c>
      <c r="R467" s="29" t="s">
        <v>1119</v>
      </c>
      <c r="S467" s="25" t="s">
        <v>1120</v>
      </c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</row>
    <row r="468" spans="1:31" s="66" customFormat="1" ht="36">
      <c r="A468" s="23"/>
      <c r="B468" s="18">
        <v>369</v>
      </c>
      <c r="C468" s="19">
        <v>44659</v>
      </c>
      <c r="D468" s="20" t="s">
        <v>94</v>
      </c>
      <c r="E468" s="21" t="s">
        <v>1130</v>
      </c>
      <c r="F468" s="22" t="s">
        <v>1131</v>
      </c>
      <c r="G468" s="31" t="s">
        <v>1132</v>
      </c>
      <c r="H468" s="18" t="s">
        <v>98</v>
      </c>
      <c r="I468" s="18">
        <v>4509785507</v>
      </c>
      <c r="J468" s="24">
        <v>110408160</v>
      </c>
      <c r="K468" s="25" t="s">
        <v>1133</v>
      </c>
      <c r="L468" s="56" t="s">
        <v>1134</v>
      </c>
      <c r="M468" s="26" t="s">
        <v>36</v>
      </c>
      <c r="N468" s="27">
        <v>7</v>
      </c>
      <c r="O468" s="28"/>
      <c r="P468" s="36"/>
      <c r="Q468" s="18">
        <f t="shared" si="14"/>
        <v>7</v>
      </c>
      <c r="R468" s="29" t="s">
        <v>1135</v>
      </c>
      <c r="S468" s="25" t="s">
        <v>1136</v>
      </c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</row>
    <row r="469" spans="1:31" s="66" customFormat="1" ht="36">
      <c r="A469" s="23"/>
      <c r="B469" s="18">
        <v>370</v>
      </c>
      <c r="C469" s="19">
        <v>44659</v>
      </c>
      <c r="D469" s="20" t="s">
        <v>94</v>
      </c>
      <c r="E469" s="21" t="s">
        <v>1137</v>
      </c>
      <c r="F469" s="22" t="s">
        <v>1138</v>
      </c>
      <c r="G469" s="20" t="s">
        <v>97</v>
      </c>
      <c r="H469" s="18" t="s">
        <v>98</v>
      </c>
      <c r="I469" s="23">
        <v>4509411596</v>
      </c>
      <c r="J469" s="24">
        <v>102106677</v>
      </c>
      <c r="K469" s="25" t="s">
        <v>1139</v>
      </c>
      <c r="L469" s="56" t="s">
        <v>1140</v>
      </c>
      <c r="M469" s="26" t="s">
        <v>36</v>
      </c>
      <c r="N469" s="27">
        <v>15</v>
      </c>
      <c r="O469" s="28"/>
      <c r="P469" s="36"/>
      <c r="Q469" s="18">
        <f t="shared" si="14"/>
        <v>15</v>
      </c>
      <c r="R469" s="29" t="s">
        <v>1135</v>
      </c>
      <c r="S469" s="25" t="s">
        <v>1136</v>
      </c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</row>
    <row r="470" spans="1:31" s="66" customFormat="1" ht="27.6">
      <c r="A470" s="23"/>
      <c r="B470" s="18">
        <v>371</v>
      </c>
      <c r="C470" s="19">
        <v>44659</v>
      </c>
      <c r="D470" s="20" t="s">
        <v>32</v>
      </c>
      <c r="E470" s="45" t="s">
        <v>1082</v>
      </c>
      <c r="F470" s="46">
        <v>44645</v>
      </c>
      <c r="G470" s="31"/>
      <c r="H470" s="18" t="s">
        <v>34</v>
      </c>
      <c r="I470" s="18"/>
      <c r="J470" s="24"/>
      <c r="K470" s="25">
        <v>19400060411</v>
      </c>
      <c r="L470" s="56" t="s">
        <v>1141</v>
      </c>
      <c r="M470" s="26" t="s">
        <v>36</v>
      </c>
      <c r="N470" s="27">
        <v>10</v>
      </c>
      <c r="O470" s="28"/>
      <c r="P470" s="36"/>
      <c r="Q470" s="18">
        <f t="shared" si="14"/>
        <v>10</v>
      </c>
      <c r="R470" s="29" t="s">
        <v>1135</v>
      </c>
      <c r="S470" s="25" t="s">
        <v>1136</v>
      </c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</row>
    <row r="471" spans="1:31" s="66" customFormat="1" ht="41.4">
      <c r="A471" s="23"/>
      <c r="B471" s="18">
        <v>372</v>
      </c>
      <c r="C471" s="19">
        <v>44659</v>
      </c>
      <c r="D471" s="20" t="s">
        <v>32</v>
      </c>
      <c r="E471" s="45" t="s">
        <v>1082</v>
      </c>
      <c r="F471" s="46">
        <v>44645</v>
      </c>
      <c r="G471" s="31"/>
      <c r="H471" s="18" t="s">
        <v>34</v>
      </c>
      <c r="I471" s="18"/>
      <c r="J471" s="24"/>
      <c r="K471" s="56" t="s">
        <v>1142</v>
      </c>
      <c r="L471" s="56" t="s">
        <v>1142</v>
      </c>
      <c r="M471" s="26" t="s">
        <v>36</v>
      </c>
      <c r="N471" s="27">
        <v>1</v>
      </c>
      <c r="O471" s="27"/>
      <c r="P471" s="36">
        <v>1</v>
      </c>
      <c r="Q471" s="18">
        <f t="shared" si="14"/>
        <v>0</v>
      </c>
      <c r="R471" s="29" t="s">
        <v>1135</v>
      </c>
      <c r="S471" s="25" t="s">
        <v>1136</v>
      </c>
      <c r="T471" s="18" t="s">
        <v>1143</v>
      </c>
      <c r="U471" s="50">
        <v>44694</v>
      </c>
      <c r="V471" s="50">
        <v>44694</v>
      </c>
      <c r="W471" s="18" t="s">
        <v>179</v>
      </c>
      <c r="X471" s="18" t="s">
        <v>69</v>
      </c>
      <c r="Y471" s="18" t="s">
        <v>70</v>
      </c>
      <c r="Z471" s="18">
        <v>223951851</v>
      </c>
      <c r="AA471" s="18" t="s">
        <v>1144</v>
      </c>
      <c r="AB471" s="82" t="s">
        <v>180</v>
      </c>
      <c r="AC471" s="83" t="s">
        <v>72</v>
      </c>
      <c r="AD471" s="82" t="s">
        <v>73</v>
      </c>
      <c r="AE471" s="82" t="s">
        <v>177</v>
      </c>
    </row>
    <row r="472" spans="1:31" s="66" customFormat="1" ht="15.6" customHeight="1">
      <c r="A472" s="23"/>
      <c r="B472" s="18">
        <v>373</v>
      </c>
      <c r="C472" s="19">
        <v>44659</v>
      </c>
      <c r="D472" s="20" t="s">
        <v>32</v>
      </c>
      <c r="E472" s="45" t="s">
        <v>1082</v>
      </c>
      <c r="F472" s="46">
        <v>44645</v>
      </c>
      <c r="G472" s="31"/>
      <c r="H472" s="18" t="s">
        <v>34</v>
      </c>
      <c r="I472" s="18"/>
      <c r="J472" s="24">
        <v>112172543</v>
      </c>
      <c r="K472" s="29">
        <v>112172543</v>
      </c>
      <c r="L472" s="80" t="s">
        <v>1145</v>
      </c>
      <c r="M472" s="84" t="s">
        <v>36</v>
      </c>
      <c r="N472" s="85">
        <v>5</v>
      </c>
      <c r="O472" s="85"/>
      <c r="P472" s="86">
        <v>2</v>
      </c>
      <c r="Q472" s="87">
        <f t="shared" si="14"/>
        <v>3</v>
      </c>
      <c r="R472" s="88" t="s">
        <v>1146</v>
      </c>
      <c r="S472" s="89" t="s">
        <v>1147</v>
      </c>
      <c r="T472" s="18" t="s">
        <v>690</v>
      </c>
      <c r="U472" s="37">
        <v>44746</v>
      </c>
      <c r="V472" s="37">
        <v>44746</v>
      </c>
      <c r="W472" s="18" t="s">
        <v>691</v>
      </c>
      <c r="X472" s="18" t="s">
        <v>692</v>
      </c>
      <c r="Y472" s="18" t="s">
        <v>70</v>
      </c>
      <c r="Z472" s="18" t="s">
        <v>693</v>
      </c>
      <c r="AA472" s="18" t="s">
        <v>694</v>
      </c>
      <c r="AB472" s="75" t="s">
        <v>695</v>
      </c>
      <c r="AC472" s="18" t="s">
        <v>156</v>
      </c>
      <c r="AD472" s="18"/>
      <c r="AE472" s="18" t="s">
        <v>696</v>
      </c>
    </row>
    <row r="473" spans="1:31" s="66" customFormat="1" ht="36">
      <c r="A473" s="23"/>
      <c r="B473" s="18">
        <v>374</v>
      </c>
      <c r="C473" s="19">
        <v>44659</v>
      </c>
      <c r="D473" s="20" t="s">
        <v>1148</v>
      </c>
      <c r="E473" s="21" t="s">
        <v>1149</v>
      </c>
      <c r="F473" s="22" t="s">
        <v>1131</v>
      </c>
      <c r="G473" s="20" t="s">
        <v>1150</v>
      </c>
      <c r="H473" s="18" t="s">
        <v>1151</v>
      </c>
      <c r="I473" s="18">
        <v>4509589984</v>
      </c>
      <c r="J473" s="90">
        <v>107157518</v>
      </c>
      <c r="K473" s="25">
        <v>107157518</v>
      </c>
      <c r="L473" s="56" t="s">
        <v>1152</v>
      </c>
      <c r="M473" s="26" t="s">
        <v>36</v>
      </c>
      <c r="N473" s="27">
        <v>1</v>
      </c>
      <c r="O473" s="27"/>
      <c r="P473" s="36">
        <v>1</v>
      </c>
      <c r="Q473" s="18">
        <f t="shared" si="14"/>
        <v>0</v>
      </c>
      <c r="R473" s="29" t="s">
        <v>1135</v>
      </c>
      <c r="S473" s="25" t="s">
        <v>1136</v>
      </c>
      <c r="T473" s="18" t="s">
        <v>1143</v>
      </c>
      <c r="U473" s="50">
        <v>44694</v>
      </c>
      <c r="V473" s="50">
        <v>44694</v>
      </c>
      <c r="W473" s="18" t="s">
        <v>179</v>
      </c>
      <c r="X473" s="18" t="s">
        <v>69</v>
      </c>
      <c r="Y473" s="18" t="s">
        <v>70</v>
      </c>
      <c r="Z473" s="18">
        <v>223951851</v>
      </c>
      <c r="AA473" s="18" t="s">
        <v>1144</v>
      </c>
      <c r="AB473" s="82" t="s">
        <v>180</v>
      </c>
      <c r="AC473" s="83" t="s">
        <v>72</v>
      </c>
      <c r="AD473" s="82" t="s">
        <v>73</v>
      </c>
      <c r="AE473" s="82" t="s">
        <v>177</v>
      </c>
    </row>
    <row r="474" spans="1:31" s="66" customFormat="1" ht="27.6">
      <c r="A474" s="23"/>
      <c r="B474" s="18">
        <v>375</v>
      </c>
      <c r="C474" s="19">
        <v>44659</v>
      </c>
      <c r="D474" s="20" t="s">
        <v>32</v>
      </c>
      <c r="E474" s="45" t="s">
        <v>1082</v>
      </c>
      <c r="F474" s="46">
        <v>44645</v>
      </c>
      <c r="G474" s="31"/>
      <c r="H474" s="18" t="s">
        <v>34</v>
      </c>
      <c r="I474" s="18"/>
      <c r="J474" s="24"/>
      <c r="K474" s="25" t="s">
        <v>1153</v>
      </c>
      <c r="L474" s="56" t="s">
        <v>1154</v>
      </c>
      <c r="M474" s="26" t="s">
        <v>36</v>
      </c>
      <c r="N474" s="27">
        <v>176</v>
      </c>
      <c r="O474" s="27"/>
      <c r="P474" s="36"/>
      <c r="Q474" s="18">
        <f t="shared" si="14"/>
        <v>176</v>
      </c>
      <c r="R474" s="29" t="s">
        <v>1155</v>
      </c>
      <c r="S474" s="25" t="s">
        <v>1156</v>
      </c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</row>
    <row r="475" spans="1:31" s="66" customFormat="1" ht="52.5" customHeight="1">
      <c r="A475" s="23"/>
      <c r="B475" s="18">
        <v>376</v>
      </c>
      <c r="C475" s="19">
        <v>44659</v>
      </c>
      <c r="D475" s="20" t="s">
        <v>32</v>
      </c>
      <c r="E475" s="45" t="s">
        <v>1082</v>
      </c>
      <c r="F475" s="46">
        <v>44645</v>
      </c>
      <c r="G475" s="31"/>
      <c r="H475" s="18" t="s">
        <v>34</v>
      </c>
      <c r="I475" s="18"/>
      <c r="J475" s="24"/>
      <c r="K475" s="25" t="s">
        <v>1157</v>
      </c>
      <c r="L475" s="56" t="s">
        <v>1158</v>
      </c>
      <c r="M475" s="26" t="s">
        <v>36</v>
      </c>
      <c r="N475" s="27">
        <v>70</v>
      </c>
      <c r="O475" s="27"/>
      <c r="P475" s="36"/>
      <c r="Q475" s="18">
        <f t="shared" si="14"/>
        <v>70</v>
      </c>
      <c r="R475" s="29" t="s">
        <v>1155</v>
      </c>
      <c r="S475" s="25" t="s">
        <v>1156</v>
      </c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</row>
    <row r="476" spans="1:31" s="66" customFormat="1" ht="52.5" customHeight="1">
      <c r="A476" s="23"/>
      <c r="B476" s="18">
        <v>377</v>
      </c>
      <c r="C476" s="19">
        <v>44659</v>
      </c>
      <c r="D476" s="20" t="s">
        <v>32</v>
      </c>
      <c r="E476" s="45" t="s">
        <v>1082</v>
      </c>
      <c r="F476" s="46">
        <v>44645</v>
      </c>
      <c r="G476" s="31"/>
      <c r="H476" s="18" t="s">
        <v>34</v>
      </c>
      <c r="I476" s="18"/>
      <c r="J476" s="24"/>
      <c r="K476" s="25" t="s">
        <v>1157</v>
      </c>
      <c r="L476" s="56" t="s">
        <v>1158</v>
      </c>
      <c r="M476" s="26" t="s">
        <v>36</v>
      </c>
      <c r="N476" s="27">
        <v>250</v>
      </c>
      <c r="O476" s="27"/>
      <c r="P476" s="36"/>
      <c r="Q476" s="18">
        <f t="shared" si="14"/>
        <v>250</v>
      </c>
      <c r="R476" s="29" t="s">
        <v>1155</v>
      </c>
      <c r="S476" s="25" t="s">
        <v>1156</v>
      </c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</row>
    <row r="477" spans="1:31" s="66" customFormat="1" ht="26.55" customHeight="1">
      <c r="A477" s="23"/>
      <c r="B477" s="18">
        <v>378</v>
      </c>
      <c r="C477" s="19">
        <v>44659</v>
      </c>
      <c r="D477" s="20" t="s">
        <v>32</v>
      </c>
      <c r="E477" s="45" t="s">
        <v>1082</v>
      </c>
      <c r="F477" s="46">
        <v>44645</v>
      </c>
      <c r="G477" s="31"/>
      <c r="H477" s="18" t="s">
        <v>34</v>
      </c>
      <c r="I477" s="18"/>
      <c r="J477" s="24"/>
      <c r="K477" s="25" t="s">
        <v>1159</v>
      </c>
      <c r="L477" s="56" t="s">
        <v>1160</v>
      </c>
      <c r="M477" s="26" t="s">
        <v>36</v>
      </c>
      <c r="N477" s="27">
        <v>640</v>
      </c>
      <c r="O477" s="27"/>
      <c r="P477" s="91"/>
      <c r="Q477" s="18">
        <f t="shared" si="14"/>
        <v>640</v>
      </c>
      <c r="R477" s="29" t="s">
        <v>1155</v>
      </c>
      <c r="S477" s="25" t="s">
        <v>1156</v>
      </c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</row>
    <row r="478" spans="1:31" s="66" customFormat="1" ht="24">
      <c r="A478" s="23"/>
      <c r="B478" s="18">
        <v>379</v>
      </c>
      <c r="C478" s="19">
        <v>44659</v>
      </c>
      <c r="D478" s="20" t="s">
        <v>1161</v>
      </c>
      <c r="E478" s="21" t="s">
        <v>1162</v>
      </c>
      <c r="F478" s="22" t="s">
        <v>1163</v>
      </c>
      <c r="G478" s="20" t="s">
        <v>1164</v>
      </c>
      <c r="H478" s="18" t="s">
        <v>116</v>
      </c>
      <c r="I478" s="18">
        <v>4510843703</v>
      </c>
      <c r="J478" s="24">
        <v>111463288</v>
      </c>
      <c r="K478" s="25" t="s">
        <v>1165</v>
      </c>
      <c r="L478" s="56" t="s">
        <v>1166</v>
      </c>
      <c r="M478" s="26" t="s">
        <v>36</v>
      </c>
      <c r="N478" s="27">
        <v>456</v>
      </c>
      <c r="O478" s="27"/>
      <c r="P478" s="27"/>
      <c r="Q478" s="18">
        <f t="shared" si="14"/>
        <v>456</v>
      </c>
      <c r="R478" s="29" t="s">
        <v>1167</v>
      </c>
      <c r="S478" s="25" t="s">
        <v>1168</v>
      </c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</row>
    <row r="479" spans="1:31" s="66" customFormat="1" ht="24">
      <c r="A479" s="23"/>
      <c r="B479" s="18">
        <v>380</v>
      </c>
      <c r="C479" s="19">
        <v>44659</v>
      </c>
      <c r="D479" s="20" t="s">
        <v>528</v>
      </c>
      <c r="E479" s="21" t="s">
        <v>1169</v>
      </c>
      <c r="F479" s="22" t="s">
        <v>1170</v>
      </c>
      <c r="G479" s="20" t="s">
        <v>531</v>
      </c>
      <c r="H479" s="18" t="s">
        <v>532</v>
      </c>
      <c r="I479" s="18">
        <v>4510008126</v>
      </c>
      <c r="J479" s="24">
        <v>109563338</v>
      </c>
      <c r="K479" s="25" t="s">
        <v>1171</v>
      </c>
      <c r="L479" s="56" t="s">
        <v>1172</v>
      </c>
      <c r="M479" s="26" t="s">
        <v>36</v>
      </c>
      <c r="N479" s="27">
        <v>6</v>
      </c>
      <c r="O479" s="28"/>
      <c r="P479" s="36">
        <v>6</v>
      </c>
      <c r="Q479" s="18">
        <f t="shared" si="14"/>
        <v>0</v>
      </c>
      <c r="R479" s="29" t="s">
        <v>1173</v>
      </c>
      <c r="S479" s="25" t="s">
        <v>1174</v>
      </c>
      <c r="T479" s="18" t="s">
        <v>1175</v>
      </c>
      <c r="U479" s="37">
        <v>44739</v>
      </c>
      <c r="V479" s="37">
        <v>44739</v>
      </c>
      <c r="W479" s="18" t="s">
        <v>1176</v>
      </c>
      <c r="X479" s="18" t="s">
        <v>82</v>
      </c>
      <c r="Y479" s="18" t="s">
        <v>70</v>
      </c>
      <c r="Z479" s="18" t="s">
        <v>77</v>
      </c>
      <c r="AA479" s="18" t="s">
        <v>78</v>
      </c>
      <c r="AB479" s="18" t="s">
        <v>57</v>
      </c>
      <c r="AC479" s="18" t="s">
        <v>286</v>
      </c>
      <c r="AD479" s="18" t="s">
        <v>286</v>
      </c>
      <c r="AE479" s="92" t="s">
        <v>1177</v>
      </c>
    </row>
    <row r="480" spans="1:31" s="66" customFormat="1" ht="26.55" customHeight="1">
      <c r="A480" s="23" t="s">
        <v>57</v>
      </c>
      <c r="B480" s="18">
        <v>381</v>
      </c>
      <c r="C480" s="19">
        <v>44659</v>
      </c>
      <c r="D480" s="20" t="s">
        <v>58</v>
      </c>
      <c r="E480" s="21" t="s">
        <v>1076</v>
      </c>
      <c r="F480" s="22" t="s">
        <v>1077</v>
      </c>
      <c r="G480" s="20" t="s">
        <v>61</v>
      </c>
      <c r="H480" s="18" t="s">
        <v>182</v>
      </c>
      <c r="I480" s="18">
        <v>4509978514</v>
      </c>
      <c r="J480" s="24">
        <v>109492196</v>
      </c>
      <c r="K480" s="25" t="s">
        <v>1178</v>
      </c>
      <c r="L480" s="56" t="s">
        <v>1179</v>
      </c>
      <c r="M480" s="26" t="s">
        <v>36</v>
      </c>
      <c r="N480" s="27">
        <f>200-13</f>
        <v>187</v>
      </c>
      <c r="O480" s="28">
        <v>187</v>
      </c>
      <c r="P480" s="36">
        <v>92</v>
      </c>
      <c r="Q480" s="18">
        <f>+O480-P480</f>
        <v>95</v>
      </c>
      <c r="R480" s="29" t="s">
        <v>1173</v>
      </c>
      <c r="S480" s="25" t="s">
        <v>1174</v>
      </c>
      <c r="T480" s="18" t="s">
        <v>174</v>
      </c>
      <c r="U480" s="50">
        <v>44672</v>
      </c>
      <c r="V480" s="50">
        <v>44674</v>
      </c>
      <c r="W480" s="18" t="s">
        <v>175</v>
      </c>
      <c r="X480" s="18" t="s">
        <v>116</v>
      </c>
      <c r="Y480" s="18" t="s">
        <v>70</v>
      </c>
      <c r="Z480" s="18">
        <v>50815918834</v>
      </c>
      <c r="AA480" s="18" t="s">
        <v>176</v>
      </c>
      <c r="AB480" s="18" t="s">
        <v>57</v>
      </c>
      <c r="AC480" s="18" t="s">
        <v>72</v>
      </c>
      <c r="AD480" s="23" t="s">
        <v>73</v>
      </c>
      <c r="AE480" s="23" t="s">
        <v>177</v>
      </c>
    </row>
    <row r="481" spans="1:31" s="66" customFormat="1" ht="26.55" customHeight="1">
      <c r="A481" s="23" t="s">
        <v>57</v>
      </c>
      <c r="B481" s="18">
        <v>381</v>
      </c>
      <c r="C481" s="19"/>
      <c r="D481" s="20" t="s">
        <v>58</v>
      </c>
      <c r="E481" s="21"/>
      <c r="F481" s="22"/>
      <c r="G481" s="20"/>
      <c r="H481" s="18"/>
      <c r="I481" s="18"/>
      <c r="J481" s="24">
        <v>109492196</v>
      </c>
      <c r="K481" s="25" t="s">
        <v>1178</v>
      </c>
      <c r="L481" s="56" t="s">
        <v>1179</v>
      </c>
      <c r="M481" s="26" t="s">
        <v>36</v>
      </c>
      <c r="N481" s="27"/>
      <c r="O481" s="28"/>
      <c r="P481" s="36">
        <v>95</v>
      </c>
      <c r="Q481" s="87">
        <f>Q480-P481</f>
        <v>0</v>
      </c>
      <c r="R481" s="29" t="s">
        <v>1173</v>
      </c>
      <c r="S481" s="25" t="s">
        <v>1174</v>
      </c>
      <c r="T481" s="18" t="s">
        <v>205</v>
      </c>
      <c r="U481" s="50">
        <v>44700</v>
      </c>
      <c r="V481" s="50">
        <v>44700</v>
      </c>
      <c r="W481" s="18" t="s">
        <v>175</v>
      </c>
      <c r="X481" s="18" t="s">
        <v>116</v>
      </c>
      <c r="Y481" s="18" t="s">
        <v>207</v>
      </c>
      <c r="Z481" s="18">
        <v>215973541</v>
      </c>
      <c r="AA481" s="18" t="s">
        <v>208</v>
      </c>
      <c r="AB481" s="18" t="s">
        <v>57</v>
      </c>
      <c r="AC481" s="18" t="s">
        <v>72</v>
      </c>
      <c r="AD481" s="23" t="s">
        <v>73</v>
      </c>
      <c r="AE481" s="23" t="s">
        <v>177</v>
      </c>
    </row>
    <row r="482" spans="1:31" s="66" customFormat="1" ht="26.55" customHeight="1">
      <c r="A482" s="23"/>
      <c r="B482" s="18">
        <v>382</v>
      </c>
      <c r="C482" s="19">
        <v>44659</v>
      </c>
      <c r="D482" s="20" t="s">
        <v>528</v>
      </c>
      <c r="E482" s="21" t="s">
        <v>1180</v>
      </c>
      <c r="F482" s="22" t="s">
        <v>1181</v>
      </c>
      <c r="G482" s="20" t="s">
        <v>621</v>
      </c>
      <c r="H482" s="18" t="s">
        <v>1182</v>
      </c>
      <c r="I482" s="18">
        <v>4510008126</v>
      </c>
      <c r="J482" s="24">
        <v>109710327</v>
      </c>
      <c r="K482" s="25" t="s">
        <v>1183</v>
      </c>
      <c r="L482" s="56" t="s">
        <v>1184</v>
      </c>
      <c r="M482" s="26" t="s">
        <v>36</v>
      </c>
      <c r="N482" s="27">
        <v>1100</v>
      </c>
      <c r="O482" s="28"/>
      <c r="P482" s="27">
        <v>1100</v>
      </c>
      <c r="Q482" s="18">
        <f>+N482-P482</f>
        <v>0</v>
      </c>
      <c r="R482" s="29" t="s">
        <v>1173</v>
      </c>
      <c r="S482" s="25" t="s">
        <v>1174</v>
      </c>
      <c r="T482" s="18" t="s">
        <v>174</v>
      </c>
      <c r="U482" s="50">
        <v>44672</v>
      </c>
      <c r="V482" s="50">
        <v>44674</v>
      </c>
      <c r="W482" s="18" t="s">
        <v>175</v>
      </c>
      <c r="X482" s="18" t="s">
        <v>116</v>
      </c>
      <c r="Y482" s="18" t="s">
        <v>70</v>
      </c>
      <c r="Z482" s="18">
        <v>50815918834</v>
      </c>
      <c r="AA482" s="18" t="s">
        <v>176</v>
      </c>
      <c r="AB482" s="18" t="s">
        <v>57</v>
      </c>
      <c r="AC482" s="18" t="s">
        <v>72</v>
      </c>
      <c r="AD482" s="23" t="s">
        <v>73</v>
      </c>
      <c r="AE482" s="23" t="s">
        <v>177</v>
      </c>
    </row>
    <row r="483" spans="1:31" s="66" customFormat="1" ht="24">
      <c r="A483" s="23"/>
      <c r="B483" s="18">
        <v>383</v>
      </c>
      <c r="C483" s="19">
        <v>44659</v>
      </c>
      <c r="D483" s="20" t="s">
        <v>58</v>
      </c>
      <c r="E483" s="21" t="s">
        <v>1076</v>
      </c>
      <c r="F483" s="22" t="s">
        <v>1077</v>
      </c>
      <c r="G483" s="20" t="s">
        <v>61</v>
      </c>
      <c r="H483" s="18" t="s">
        <v>182</v>
      </c>
      <c r="I483" s="18">
        <v>4509978514</v>
      </c>
      <c r="J483" s="24">
        <v>109492221</v>
      </c>
      <c r="K483" s="25" t="s">
        <v>1185</v>
      </c>
      <c r="L483" s="56" t="s">
        <v>1186</v>
      </c>
      <c r="M483" s="26" t="s">
        <v>36</v>
      </c>
      <c r="N483" s="27">
        <v>9</v>
      </c>
      <c r="O483" s="28"/>
      <c r="P483" s="36">
        <v>9</v>
      </c>
      <c r="Q483" s="87">
        <f>+N483-P483</f>
        <v>0</v>
      </c>
      <c r="R483" s="29" t="s">
        <v>1173</v>
      </c>
      <c r="S483" s="25" t="s">
        <v>1174</v>
      </c>
      <c r="T483" s="18" t="s">
        <v>205</v>
      </c>
      <c r="U483" s="37">
        <v>44700</v>
      </c>
      <c r="V483" s="37">
        <v>44700</v>
      </c>
      <c r="W483" s="18" t="s">
        <v>175</v>
      </c>
      <c r="X483" s="18" t="s">
        <v>116</v>
      </c>
      <c r="Y483" s="18" t="s">
        <v>207</v>
      </c>
      <c r="Z483" s="18">
        <v>215973541</v>
      </c>
      <c r="AA483" s="18" t="s">
        <v>208</v>
      </c>
      <c r="AB483" s="18" t="s">
        <v>57</v>
      </c>
      <c r="AC483" s="18" t="s">
        <v>72</v>
      </c>
      <c r="AD483" s="23" t="s">
        <v>73</v>
      </c>
      <c r="AE483" s="23" t="s">
        <v>177</v>
      </c>
    </row>
    <row r="484" spans="1:31" s="66" customFormat="1" ht="26.55" customHeight="1">
      <c r="A484" s="23"/>
      <c r="B484" s="18">
        <v>384</v>
      </c>
      <c r="C484" s="19">
        <v>44659</v>
      </c>
      <c r="D484" s="20" t="s">
        <v>528</v>
      </c>
      <c r="E484" s="21" t="s">
        <v>1187</v>
      </c>
      <c r="F484" s="22" t="s">
        <v>1188</v>
      </c>
      <c r="G484" s="20" t="s">
        <v>1189</v>
      </c>
      <c r="H484" s="18" t="s">
        <v>532</v>
      </c>
      <c r="I484" s="18">
        <v>4509886458</v>
      </c>
      <c r="J484" s="24" t="s">
        <v>1190</v>
      </c>
      <c r="K484" s="25" t="s">
        <v>1191</v>
      </c>
      <c r="L484" s="56" t="s">
        <v>1192</v>
      </c>
      <c r="M484" s="26" t="s">
        <v>36</v>
      </c>
      <c r="N484" s="93">
        <v>114</v>
      </c>
      <c r="O484" s="28">
        <v>114</v>
      </c>
      <c r="P484" s="36"/>
      <c r="Q484" s="18">
        <f>+O484-P484</f>
        <v>114</v>
      </c>
      <c r="R484" s="29" t="s">
        <v>1173</v>
      </c>
      <c r="S484" s="25" t="s">
        <v>1174</v>
      </c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</row>
    <row r="485" spans="1:31" s="66" customFormat="1" ht="26.55" customHeight="1">
      <c r="A485" s="23"/>
      <c r="B485" s="18">
        <v>385</v>
      </c>
      <c r="C485" s="19">
        <v>44659</v>
      </c>
      <c r="D485" s="20" t="s">
        <v>1193</v>
      </c>
      <c r="E485" s="21" t="s">
        <v>1180</v>
      </c>
      <c r="F485" s="22" t="s">
        <v>1194</v>
      </c>
      <c r="G485" s="20" t="s">
        <v>621</v>
      </c>
      <c r="H485" s="18" t="s">
        <v>532</v>
      </c>
      <c r="I485" s="18">
        <v>4510008126</v>
      </c>
      <c r="J485" s="24">
        <v>109710326</v>
      </c>
      <c r="K485" s="25" t="s">
        <v>1195</v>
      </c>
      <c r="L485" s="56" t="s">
        <v>1196</v>
      </c>
      <c r="M485" s="26" t="s">
        <v>36</v>
      </c>
      <c r="N485" s="27">
        <v>136</v>
      </c>
      <c r="O485" s="28"/>
      <c r="P485" s="36">
        <v>100</v>
      </c>
      <c r="Q485" s="18">
        <f>+N485-P485</f>
        <v>36</v>
      </c>
      <c r="R485" s="29" t="s">
        <v>1173</v>
      </c>
      <c r="S485" s="25" t="s">
        <v>1174</v>
      </c>
      <c r="T485" s="18" t="s">
        <v>606</v>
      </c>
      <c r="U485" s="37">
        <v>44727</v>
      </c>
      <c r="V485" s="37">
        <v>44727</v>
      </c>
      <c r="W485" s="18" t="s">
        <v>175</v>
      </c>
      <c r="X485" s="18" t="s">
        <v>116</v>
      </c>
      <c r="Y485" s="18" t="s">
        <v>70</v>
      </c>
      <c r="Z485" s="18">
        <v>215979575</v>
      </c>
      <c r="AA485" s="18" t="s">
        <v>85</v>
      </c>
      <c r="AB485" s="18" t="s">
        <v>57</v>
      </c>
      <c r="AC485" s="18" t="s">
        <v>72</v>
      </c>
      <c r="AD485" s="23" t="s">
        <v>73</v>
      </c>
      <c r="AE485" s="23" t="s">
        <v>177</v>
      </c>
    </row>
    <row r="486" spans="1:31" s="66" customFormat="1" ht="27.6">
      <c r="A486" s="23"/>
      <c r="B486" s="18">
        <v>386</v>
      </c>
      <c r="C486" s="19">
        <v>44659</v>
      </c>
      <c r="D486" s="20" t="s">
        <v>528</v>
      </c>
      <c r="E486" s="21" t="s">
        <v>1169</v>
      </c>
      <c r="F486" s="22" t="s">
        <v>1170</v>
      </c>
      <c r="G486" s="20" t="s">
        <v>531</v>
      </c>
      <c r="H486" s="18" t="s">
        <v>532</v>
      </c>
      <c r="I486" s="18">
        <v>4510008126</v>
      </c>
      <c r="J486" s="24">
        <v>110294841</v>
      </c>
      <c r="K486" s="25" t="s">
        <v>1197</v>
      </c>
      <c r="L486" s="56" t="s">
        <v>1198</v>
      </c>
      <c r="M486" s="26" t="s">
        <v>36</v>
      </c>
      <c r="N486" s="27">
        <v>36</v>
      </c>
      <c r="O486" s="28">
        <v>36</v>
      </c>
      <c r="P486" s="36"/>
      <c r="Q486" s="18">
        <f>+O486-P486</f>
        <v>36</v>
      </c>
      <c r="R486" s="29" t="s">
        <v>1173</v>
      </c>
      <c r="S486" s="25" t="s">
        <v>1174</v>
      </c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</row>
    <row r="487" spans="1:31" s="66" customFormat="1" ht="24">
      <c r="A487" s="23"/>
      <c r="B487" s="18">
        <v>387</v>
      </c>
      <c r="C487" s="19">
        <v>44659</v>
      </c>
      <c r="D487" s="20" t="s">
        <v>58</v>
      </c>
      <c r="E487" s="21" t="s">
        <v>1199</v>
      </c>
      <c r="F487" s="22" t="s">
        <v>1200</v>
      </c>
      <c r="G487" s="20" t="s">
        <v>563</v>
      </c>
      <c r="H487" s="18" t="s">
        <v>182</v>
      </c>
      <c r="I487" s="18">
        <v>4509978514</v>
      </c>
      <c r="J487" s="24">
        <v>109492247</v>
      </c>
      <c r="K487" s="25" t="s">
        <v>1201</v>
      </c>
      <c r="L487" s="56" t="s">
        <v>564</v>
      </c>
      <c r="M487" s="26" t="s">
        <v>36</v>
      </c>
      <c r="N487" s="27">
        <v>3</v>
      </c>
      <c r="O487" s="28"/>
      <c r="P487" s="36"/>
      <c r="Q487" s="18">
        <f>+N487-P487</f>
        <v>3</v>
      </c>
      <c r="R487" s="29" t="s">
        <v>1173</v>
      </c>
      <c r="S487" s="25" t="s">
        <v>1174</v>
      </c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</row>
    <row r="488" spans="1:31" s="66" customFormat="1" ht="24">
      <c r="A488" s="23"/>
      <c r="B488" s="18">
        <v>388</v>
      </c>
      <c r="C488" s="19">
        <v>44659</v>
      </c>
      <c r="D488" s="20" t="s">
        <v>528</v>
      </c>
      <c r="E488" s="21" t="s">
        <v>1169</v>
      </c>
      <c r="F488" s="22" t="s">
        <v>1170</v>
      </c>
      <c r="G488" s="20" t="s">
        <v>531</v>
      </c>
      <c r="H488" s="18" t="s">
        <v>532</v>
      </c>
      <c r="I488" s="18">
        <v>4510008126</v>
      </c>
      <c r="J488" s="24">
        <v>109612592</v>
      </c>
      <c r="K488" s="25" t="s">
        <v>1202</v>
      </c>
      <c r="L488" s="56" t="s">
        <v>1203</v>
      </c>
      <c r="M488" s="26" t="s">
        <v>36</v>
      </c>
      <c r="N488" s="27">
        <v>13</v>
      </c>
      <c r="O488" s="28">
        <v>13</v>
      </c>
      <c r="P488" s="36">
        <v>13</v>
      </c>
      <c r="Q488" s="18">
        <f>+O488-P488</f>
        <v>0</v>
      </c>
      <c r="R488" s="29" t="s">
        <v>1173</v>
      </c>
      <c r="S488" s="25" t="s">
        <v>1174</v>
      </c>
      <c r="T488" s="18" t="s">
        <v>606</v>
      </c>
      <c r="U488" s="37">
        <v>44727</v>
      </c>
      <c r="V488" s="37">
        <v>44727</v>
      </c>
      <c r="W488" s="18" t="s">
        <v>175</v>
      </c>
      <c r="X488" s="18" t="s">
        <v>116</v>
      </c>
      <c r="Y488" s="18" t="s">
        <v>70</v>
      </c>
      <c r="Z488" s="18">
        <v>215979575</v>
      </c>
      <c r="AA488" s="18" t="s">
        <v>85</v>
      </c>
      <c r="AB488" s="18" t="s">
        <v>57</v>
      </c>
      <c r="AC488" s="18" t="s">
        <v>72</v>
      </c>
      <c r="AD488" s="23" t="s">
        <v>73</v>
      </c>
      <c r="AE488" s="23" t="s">
        <v>177</v>
      </c>
    </row>
    <row r="489" spans="1:31" s="94" customFormat="1">
      <c r="A489" s="23"/>
      <c r="B489" s="18">
        <v>389</v>
      </c>
      <c r="C489" s="50">
        <v>44659</v>
      </c>
      <c r="D489" s="20" t="s">
        <v>32</v>
      </c>
      <c r="E489" s="45" t="s">
        <v>1082</v>
      </c>
      <c r="F489" s="46">
        <v>44645</v>
      </c>
      <c r="G489" s="31"/>
      <c r="H489" s="18" t="s">
        <v>34</v>
      </c>
      <c r="I489" s="18"/>
      <c r="J489" s="24"/>
      <c r="K489" s="25" t="s">
        <v>1204</v>
      </c>
      <c r="L489" s="25" t="s">
        <v>1205</v>
      </c>
      <c r="M489" s="25" t="s">
        <v>36</v>
      </c>
      <c r="N489" s="36">
        <v>10</v>
      </c>
      <c r="O489" s="36"/>
      <c r="P489" s="36"/>
      <c r="Q489" s="18">
        <f t="shared" ref="Q489:Q503" si="15">+N489-P489</f>
        <v>10</v>
      </c>
      <c r="R489" s="29" t="s">
        <v>1206</v>
      </c>
      <c r="S489" s="25" t="s">
        <v>1207</v>
      </c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</row>
    <row r="490" spans="1:31" s="66" customFormat="1" ht="28.8">
      <c r="A490" s="23"/>
      <c r="B490" s="18">
        <v>390</v>
      </c>
      <c r="C490" s="50">
        <v>44659</v>
      </c>
      <c r="D490" s="20" t="s">
        <v>32</v>
      </c>
      <c r="E490" s="45" t="s">
        <v>1082</v>
      </c>
      <c r="F490" s="46">
        <v>44645</v>
      </c>
      <c r="G490" s="31"/>
      <c r="H490" s="18" t="s">
        <v>34</v>
      </c>
      <c r="I490" s="18"/>
      <c r="J490" s="24"/>
      <c r="K490" s="52" t="s">
        <v>1208</v>
      </c>
      <c r="L490" s="52" t="s">
        <v>1209</v>
      </c>
      <c r="M490" s="25" t="s">
        <v>36</v>
      </c>
      <c r="N490" s="36">
        <v>10</v>
      </c>
      <c r="O490" s="36"/>
      <c r="P490" s="36"/>
      <c r="Q490" s="18">
        <f t="shared" si="15"/>
        <v>10</v>
      </c>
      <c r="R490" s="29" t="s">
        <v>1210</v>
      </c>
      <c r="S490" s="25" t="s">
        <v>1211</v>
      </c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</row>
    <row r="491" spans="1:31" s="66" customFormat="1" ht="28.8">
      <c r="A491" s="23"/>
      <c r="B491" s="18">
        <v>391</v>
      </c>
      <c r="C491" s="50">
        <v>44659</v>
      </c>
      <c r="D491" s="20" t="s">
        <v>32</v>
      </c>
      <c r="E491" s="45" t="s">
        <v>1082</v>
      </c>
      <c r="F491" s="46">
        <v>44645</v>
      </c>
      <c r="G491" s="31"/>
      <c r="H491" s="18" t="s">
        <v>34</v>
      </c>
      <c r="I491" s="18"/>
      <c r="J491" s="24"/>
      <c r="K491" s="25" t="s">
        <v>1212</v>
      </c>
      <c r="L491" s="25" t="s">
        <v>1213</v>
      </c>
      <c r="M491" s="25" t="s">
        <v>36</v>
      </c>
      <c r="N491" s="36">
        <v>30</v>
      </c>
      <c r="O491" s="36"/>
      <c r="P491" s="36"/>
      <c r="Q491" s="18">
        <f t="shared" si="15"/>
        <v>30</v>
      </c>
      <c r="R491" s="29" t="s">
        <v>1210</v>
      </c>
      <c r="S491" s="25" t="s">
        <v>1211</v>
      </c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</row>
    <row r="492" spans="1:31" s="66" customFormat="1" ht="15.6">
      <c r="A492" s="23"/>
      <c r="B492" s="18">
        <v>392</v>
      </c>
      <c r="C492" s="50">
        <v>44659</v>
      </c>
      <c r="D492" s="20" t="s">
        <v>32</v>
      </c>
      <c r="E492" s="45" t="s">
        <v>1082</v>
      </c>
      <c r="F492" s="46">
        <v>44645</v>
      </c>
      <c r="G492" s="31"/>
      <c r="H492" s="18" t="s">
        <v>34</v>
      </c>
      <c r="I492" s="18"/>
      <c r="J492" s="24"/>
      <c r="K492" s="25" t="s">
        <v>1214</v>
      </c>
      <c r="L492" s="26" t="s">
        <v>1215</v>
      </c>
      <c r="M492" s="25" t="s">
        <v>36</v>
      </c>
      <c r="N492" s="36">
        <v>11</v>
      </c>
      <c r="O492" s="36"/>
      <c r="P492" s="36"/>
      <c r="Q492" s="18">
        <f t="shared" si="15"/>
        <v>11</v>
      </c>
      <c r="R492" s="29" t="s">
        <v>1210</v>
      </c>
      <c r="S492" s="25" t="s">
        <v>1211</v>
      </c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</row>
    <row r="493" spans="1:31" s="66" customFormat="1" ht="28.8">
      <c r="A493" s="23"/>
      <c r="B493" s="18">
        <v>393</v>
      </c>
      <c r="C493" s="50">
        <v>44659</v>
      </c>
      <c r="D493" s="20" t="s">
        <v>32</v>
      </c>
      <c r="E493" s="45" t="s">
        <v>1082</v>
      </c>
      <c r="F493" s="46">
        <v>44645</v>
      </c>
      <c r="G493" s="31"/>
      <c r="H493" s="18" t="s">
        <v>34</v>
      </c>
      <c r="I493" s="18"/>
      <c r="J493" s="24"/>
      <c r="K493" s="25" t="s">
        <v>1216</v>
      </c>
      <c r="L493" s="25" t="s">
        <v>1217</v>
      </c>
      <c r="M493" s="25" t="s">
        <v>36</v>
      </c>
      <c r="N493" s="36">
        <v>265</v>
      </c>
      <c r="O493" s="36"/>
      <c r="P493" s="36"/>
      <c r="Q493" s="18">
        <f t="shared" si="15"/>
        <v>265</v>
      </c>
      <c r="R493" s="29" t="s">
        <v>1210</v>
      </c>
      <c r="S493" s="25" t="s">
        <v>1211</v>
      </c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</row>
    <row r="494" spans="1:31" s="66" customFormat="1" ht="24">
      <c r="A494" s="17" t="s">
        <v>57</v>
      </c>
      <c r="B494" s="18">
        <v>394</v>
      </c>
      <c r="C494" s="50">
        <v>44659</v>
      </c>
      <c r="D494" s="20" t="s">
        <v>58</v>
      </c>
      <c r="E494" s="21" t="s">
        <v>1218</v>
      </c>
      <c r="F494" s="22" t="s">
        <v>1219</v>
      </c>
      <c r="G494" s="20" t="s">
        <v>577</v>
      </c>
      <c r="H494" s="18" t="s">
        <v>182</v>
      </c>
      <c r="I494" s="18">
        <v>4509978514</v>
      </c>
      <c r="J494" s="24">
        <v>109492198</v>
      </c>
      <c r="K494" s="25">
        <v>21038811405</v>
      </c>
      <c r="L494" s="26" t="s">
        <v>1220</v>
      </c>
      <c r="M494" s="25" t="s">
        <v>36</v>
      </c>
      <c r="N494" s="36">
        <v>300</v>
      </c>
      <c r="O494" s="36"/>
      <c r="P494" s="36">
        <v>25</v>
      </c>
      <c r="Q494" s="18">
        <f t="shared" si="15"/>
        <v>275</v>
      </c>
      <c r="R494" s="29" t="s">
        <v>1221</v>
      </c>
      <c r="S494" s="25" t="s">
        <v>1222</v>
      </c>
      <c r="T494" s="18" t="s">
        <v>90</v>
      </c>
      <c r="U494" s="37">
        <v>44734</v>
      </c>
      <c r="V494" s="37">
        <v>44734</v>
      </c>
      <c r="W494" s="40" t="s">
        <v>91</v>
      </c>
      <c r="X494" s="40" t="s">
        <v>92</v>
      </c>
      <c r="Y494" s="40" t="s">
        <v>93</v>
      </c>
      <c r="Z494" s="40">
        <v>215973560</v>
      </c>
      <c r="AA494" s="40" t="s">
        <v>85</v>
      </c>
      <c r="AB494" s="18" t="s">
        <v>57</v>
      </c>
      <c r="AC494" s="39" t="s">
        <v>72</v>
      </c>
      <c r="AD494" s="18" t="s">
        <v>73</v>
      </c>
      <c r="AE494" s="18"/>
    </row>
    <row r="495" spans="1:31" s="66" customFormat="1" ht="36">
      <c r="A495" s="23" t="s">
        <v>57</v>
      </c>
      <c r="B495" s="18">
        <v>395</v>
      </c>
      <c r="C495" s="50">
        <v>44659</v>
      </c>
      <c r="D495" s="20" t="s">
        <v>1223</v>
      </c>
      <c r="E495" s="21" t="s">
        <v>1224</v>
      </c>
      <c r="F495" s="22" t="s">
        <v>1225</v>
      </c>
      <c r="G495" s="31" t="s">
        <v>1226</v>
      </c>
      <c r="H495" s="18" t="s">
        <v>270</v>
      </c>
      <c r="I495" s="18"/>
      <c r="J495" s="24">
        <v>112139784</v>
      </c>
      <c r="K495" s="52" t="s">
        <v>1227</v>
      </c>
      <c r="L495" s="25" t="s">
        <v>1228</v>
      </c>
      <c r="M495" s="25" t="s">
        <v>119</v>
      </c>
      <c r="N495" s="36">
        <v>813</v>
      </c>
      <c r="O495" s="95"/>
      <c r="P495" s="36">
        <v>400</v>
      </c>
      <c r="Q495" s="18">
        <f t="shared" si="15"/>
        <v>413</v>
      </c>
      <c r="R495" s="29" t="s">
        <v>1229</v>
      </c>
      <c r="S495" s="25" t="s">
        <v>1230</v>
      </c>
      <c r="T495" s="18" t="s">
        <v>67</v>
      </c>
      <c r="U495" s="37">
        <v>44707</v>
      </c>
      <c r="V495" s="37">
        <v>44707</v>
      </c>
      <c r="W495" s="18" t="s">
        <v>68</v>
      </c>
      <c r="X495" s="18" t="s">
        <v>69</v>
      </c>
      <c r="Y495" s="18" t="s">
        <v>70</v>
      </c>
      <c r="Z495" s="18">
        <v>218110400</v>
      </c>
      <c r="AA495" s="18" t="s">
        <v>71</v>
      </c>
      <c r="AB495" s="18" t="s">
        <v>57</v>
      </c>
      <c r="AC495" s="39" t="s">
        <v>72</v>
      </c>
      <c r="AD495" s="18" t="s">
        <v>73</v>
      </c>
      <c r="AE495" s="18"/>
    </row>
    <row r="496" spans="1:31" s="66" customFormat="1" ht="36">
      <c r="A496" s="23" t="s">
        <v>57</v>
      </c>
      <c r="B496" s="18">
        <v>395</v>
      </c>
      <c r="C496" s="50"/>
      <c r="D496" s="20" t="s">
        <v>1223</v>
      </c>
      <c r="E496" s="21"/>
      <c r="F496" s="22"/>
      <c r="G496" s="31"/>
      <c r="H496" s="18"/>
      <c r="I496" s="18"/>
      <c r="J496" s="24">
        <v>112139784</v>
      </c>
      <c r="K496" s="52" t="s">
        <v>1227</v>
      </c>
      <c r="L496" s="25" t="s">
        <v>1228</v>
      </c>
      <c r="M496" s="25" t="s">
        <v>119</v>
      </c>
      <c r="N496" s="36"/>
      <c r="O496" s="95"/>
      <c r="P496" s="36">
        <v>160</v>
      </c>
      <c r="Q496" s="18">
        <f>+Q495-P496</f>
        <v>253</v>
      </c>
      <c r="R496" s="29" t="s">
        <v>1229</v>
      </c>
      <c r="S496" s="25" t="s">
        <v>1230</v>
      </c>
      <c r="T496" s="18" t="s">
        <v>80</v>
      </c>
      <c r="U496" s="37">
        <v>44712</v>
      </c>
      <c r="V496" s="37">
        <v>44712</v>
      </c>
      <c r="W496" s="18" t="s">
        <v>81</v>
      </c>
      <c r="X496" s="18" t="s">
        <v>82</v>
      </c>
      <c r="Y496" s="18" t="s">
        <v>70</v>
      </c>
      <c r="Z496" s="18">
        <v>215973860</v>
      </c>
      <c r="AA496" s="18" t="s">
        <v>78</v>
      </c>
      <c r="AB496" s="18" t="s">
        <v>57</v>
      </c>
      <c r="AC496" s="39" t="s">
        <v>83</v>
      </c>
      <c r="AD496" s="18" t="s">
        <v>73</v>
      </c>
      <c r="AE496" s="18"/>
    </row>
    <row r="497" spans="1:32" s="66" customFormat="1" ht="36">
      <c r="A497" s="23" t="s">
        <v>57</v>
      </c>
      <c r="B497" s="18">
        <v>395</v>
      </c>
      <c r="C497" s="50"/>
      <c r="D497" s="20" t="s">
        <v>1223</v>
      </c>
      <c r="E497" s="21"/>
      <c r="F497" s="22"/>
      <c r="G497" s="31"/>
      <c r="H497" s="18"/>
      <c r="I497" s="18"/>
      <c r="J497" s="24">
        <v>112139784</v>
      </c>
      <c r="K497" s="52" t="s">
        <v>1227</v>
      </c>
      <c r="L497" s="25" t="s">
        <v>1228</v>
      </c>
      <c r="M497" s="25" t="s">
        <v>119</v>
      </c>
      <c r="N497" s="36"/>
      <c r="O497" s="95"/>
      <c r="P497" s="36">
        <v>253</v>
      </c>
      <c r="Q497" s="18">
        <f>+Q496-P497</f>
        <v>0</v>
      </c>
      <c r="R497" s="29" t="s">
        <v>1229</v>
      </c>
      <c r="S497" s="25" t="s">
        <v>1230</v>
      </c>
      <c r="T497" s="18" t="s">
        <v>84</v>
      </c>
      <c r="U497" s="37">
        <v>44714</v>
      </c>
      <c r="V497" s="37">
        <v>44714</v>
      </c>
      <c r="W497" s="18" t="s">
        <v>81</v>
      </c>
      <c r="X497" s="18" t="s">
        <v>82</v>
      </c>
      <c r="Y497" s="18" t="s">
        <v>70</v>
      </c>
      <c r="Z497" s="18">
        <v>216001993</v>
      </c>
      <c r="AA497" s="18" t="s">
        <v>85</v>
      </c>
      <c r="AB497" s="18" t="s">
        <v>57</v>
      </c>
      <c r="AC497" s="39" t="s">
        <v>83</v>
      </c>
      <c r="AD497" s="18" t="s">
        <v>73</v>
      </c>
      <c r="AE497" s="18"/>
    </row>
    <row r="498" spans="1:32" s="66" customFormat="1" ht="24">
      <c r="A498" s="23"/>
      <c r="B498" s="18">
        <v>396</v>
      </c>
      <c r="C498" s="50">
        <v>44659</v>
      </c>
      <c r="D498" s="20" t="s">
        <v>231</v>
      </c>
      <c r="E498" s="21" t="s">
        <v>1231</v>
      </c>
      <c r="F498" s="22" t="s">
        <v>1232</v>
      </c>
      <c r="G498" s="31"/>
      <c r="H498" s="18" t="s">
        <v>234</v>
      </c>
      <c r="I498" s="23">
        <v>4200826011</v>
      </c>
      <c r="J498" s="24">
        <v>111381214</v>
      </c>
      <c r="K498" s="25" t="s">
        <v>1233</v>
      </c>
      <c r="L498" s="24" t="s">
        <v>1234</v>
      </c>
      <c r="M498" s="25" t="s">
        <v>36</v>
      </c>
      <c r="N498" s="36">
        <v>5</v>
      </c>
      <c r="O498" s="36"/>
      <c r="P498" s="36"/>
      <c r="Q498" s="18">
        <f t="shared" si="15"/>
        <v>5</v>
      </c>
      <c r="R498" s="29" t="s">
        <v>1235</v>
      </c>
      <c r="S498" s="29" t="s">
        <v>1236</v>
      </c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</row>
    <row r="499" spans="1:32" s="66" customFormat="1">
      <c r="A499" s="23"/>
      <c r="B499" s="18">
        <v>397</v>
      </c>
      <c r="C499" s="50">
        <v>44659</v>
      </c>
      <c r="D499" s="20" t="s">
        <v>32</v>
      </c>
      <c r="E499" s="45" t="s">
        <v>1082</v>
      </c>
      <c r="F499" s="46">
        <v>44645</v>
      </c>
      <c r="G499" s="31"/>
      <c r="H499" s="18" t="s">
        <v>34</v>
      </c>
      <c r="I499" s="18"/>
      <c r="J499" s="24"/>
      <c r="K499" s="25" t="s">
        <v>1237</v>
      </c>
      <c r="L499" s="25" t="s">
        <v>1238</v>
      </c>
      <c r="M499" s="25" t="s">
        <v>36</v>
      </c>
      <c r="N499" s="36">
        <v>2</v>
      </c>
      <c r="O499" s="36"/>
      <c r="P499" s="36"/>
      <c r="Q499" s="18">
        <f t="shared" si="15"/>
        <v>2</v>
      </c>
      <c r="R499" s="29" t="s">
        <v>1235</v>
      </c>
      <c r="S499" s="29" t="s">
        <v>1236</v>
      </c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</row>
    <row r="500" spans="1:32" s="67" customFormat="1">
      <c r="A500" s="23"/>
      <c r="B500" s="18">
        <v>398</v>
      </c>
      <c r="C500" s="50">
        <v>44659</v>
      </c>
      <c r="D500" s="20" t="s">
        <v>32</v>
      </c>
      <c r="E500" s="45" t="s">
        <v>1239</v>
      </c>
      <c r="F500" s="46">
        <v>44650</v>
      </c>
      <c r="G500" s="31"/>
      <c r="H500" s="18" t="s">
        <v>34</v>
      </c>
      <c r="I500" s="18"/>
      <c r="J500" s="24"/>
      <c r="K500" s="25" t="s">
        <v>1240</v>
      </c>
      <c r="L500" s="25" t="s">
        <v>1241</v>
      </c>
      <c r="M500" s="25" t="s">
        <v>36</v>
      </c>
      <c r="N500" s="36">
        <v>142</v>
      </c>
      <c r="O500" s="95"/>
      <c r="P500" s="36"/>
      <c r="Q500" s="18">
        <f t="shared" si="15"/>
        <v>142</v>
      </c>
      <c r="R500" s="29" t="s">
        <v>1242</v>
      </c>
      <c r="S500" s="25" t="s">
        <v>1243</v>
      </c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30"/>
    </row>
    <row r="501" spans="1:32" s="67" customFormat="1">
      <c r="A501" s="23"/>
      <c r="B501" s="18">
        <v>399</v>
      </c>
      <c r="C501" s="50">
        <v>44659</v>
      </c>
      <c r="D501" s="20" t="s">
        <v>32</v>
      </c>
      <c r="E501" s="45" t="s">
        <v>1239</v>
      </c>
      <c r="F501" s="46">
        <v>44650</v>
      </c>
      <c r="G501" s="31"/>
      <c r="H501" s="18" t="s">
        <v>34</v>
      </c>
      <c r="I501" s="18"/>
      <c r="J501" s="24"/>
      <c r="K501" s="25" t="s">
        <v>1244</v>
      </c>
      <c r="L501" s="25" t="s">
        <v>1245</v>
      </c>
      <c r="M501" s="25" t="s">
        <v>36</v>
      </c>
      <c r="N501" s="36">
        <v>5</v>
      </c>
      <c r="O501" s="95"/>
      <c r="P501" s="36"/>
      <c r="Q501" s="18">
        <f t="shared" si="15"/>
        <v>5</v>
      </c>
      <c r="R501" s="29" t="s">
        <v>1242</v>
      </c>
      <c r="S501" s="25" t="s">
        <v>1243</v>
      </c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30"/>
    </row>
    <row r="502" spans="1:32" s="67" customFormat="1" ht="28.8">
      <c r="A502" s="23"/>
      <c r="B502" s="18">
        <v>400</v>
      </c>
      <c r="C502" s="50">
        <v>44659</v>
      </c>
      <c r="D502" s="20" t="s">
        <v>32</v>
      </c>
      <c r="E502" s="45" t="s">
        <v>1239</v>
      </c>
      <c r="F502" s="46">
        <v>44650</v>
      </c>
      <c r="G502" s="31"/>
      <c r="H502" s="18" t="s">
        <v>34</v>
      </c>
      <c r="I502" s="18"/>
      <c r="J502" s="24"/>
      <c r="K502" s="52" t="s">
        <v>1246</v>
      </c>
      <c r="L502" s="25" t="s">
        <v>1247</v>
      </c>
      <c r="M502" s="25" t="s">
        <v>36</v>
      </c>
      <c r="N502" s="36">
        <v>10</v>
      </c>
      <c r="O502" s="95"/>
      <c r="P502" s="36"/>
      <c r="Q502" s="18">
        <f t="shared" si="15"/>
        <v>10</v>
      </c>
      <c r="R502" s="29" t="s">
        <v>1242</v>
      </c>
      <c r="S502" s="25" t="s">
        <v>1243</v>
      </c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30"/>
    </row>
    <row r="503" spans="1:32" s="67" customFormat="1" ht="43.2">
      <c r="A503" s="23"/>
      <c r="B503" s="18">
        <v>401</v>
      </c>
      <c r="C503" s="50">
        <v>44659</v>
      </c>
      <c r="D503" s="20" t="s">
        <v>32</v>
      </c>
      <c r="E503" s="45" t="s">
        <v>1239</v>
      </c>
      <c r="F503" s="46">
        <v>44650</v>
      </c>
      <c r="G503" s="31"/>
      <c r="H503" s="18" t="s">
        <v>34</v>
      </c>
      <c r="I503" s="18"/>
      <c r="J503" s="24"/>
      <c r="K503" s="25" t="s">
        <v>1248</v>
      </c>
      <c r="L503" s="25" t="s">
        <v>1248</v>
      </c>
      <c r="M503" s="25" t="s">
        <v>36</v>
      </c>
      <c r="N503" s="36">
        <v>1</v>
      </c>
      <c r="O503" s="95"/>
      <c r="P503" s="36"/>
      <c r="Q503" s="18">
        <f t="shared" si="15"/>
        <v>1</v>
      </c>
      <c r="R503" s="29" t="s">
        <v>1242</v>
      </c>
      <c r="S503" s="25" t="s">
        <v>1243</v>
      </c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30"/>
    </row>
    <row r="504" spans="1:32" s="67" customFormat="1" ht="36">
      <c r="A504" s="23"/>
      <c r="B504" s="18">
        <v>402</v>
      </c>
      <c r="C504" s="50">
        <v>44659</v>
      </c>
      <c r="D504" s="20" t="s">
        <v>1249</v>
      </c>
      <c r="E504" s="21" t="s">
        <v>1250</v>
      </c>
      <c r="F504" s="22" t="s">
        <v>659</v>
      </c>
      <c r="G504" s="20" t="s">
        <v>1251</v>
      </c>
      <c r="H504" s="18" t="s">
        <v>47</v>
      </c>
      <c r="I504" s="18">
        <v>4509742788</v>
      </c>
      <c r="J504" s="24">
        <v>110398574</v>
      </c>
      <c r="K504" s="25" t="s">
        <v>1252</v>
      </c>
      <c r="L504" s="25" t="s">
        <v>1253</v>
      </c>
      <c r="M504" s="25" t="s">
        <v>36</v>
      </c>
      <c r="N504" s="36">
        <v>8</v>
      </c>
      <c r="O504" s="95">
        <v>8</v>
      </c>
      <c r="P504" s="36"/>
      <c r="Q504" s="18">
        <f>+O504-P504</f>
        <v>8</v>
      </c>
      <c r="R504" s="29" t="s">
        <v>1242</v>
      </c>
      <c r="S504" s="25" t="s">
        <v>1243</v>
      </c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30"/>
    </row>
    <row r="505" spans="1:32" s="67" customFormat="1" ht="36">
      <c r="A505" s="23"/>
      <c r="B505" s="18">
        <v>403</v>
      </c>
      <c r="C505" s="50">
        <v>44659</v>
      </c>
      <c r="D505" s="20" t="s">
        <v>1249</v>
      </c>
      <c r="E505" s="21" t="s">
        <v>1250</v>
      </c>
      <c r="F505" s="22" t="s">
        <v>659</v>
      </c>
      <c r="G505" s="20" t="s">
        <v>1251</v>
      </c>
      <c r="H505" s="18" t="s">
        <v>47</v>
      </c>
      <c r="I505" s="18">
        <v>4509742788</v>
      </c>
      <c r="J505" s="24">
        <v>110323536</v>
      </c>
      <c r="K505" s="25" t="s">
        <v>1254</v>
      </c>
      <c r="L505" s="25" t="s">
        <v>1255</v>
      </c>
      <c r="M505" s="25" t="s">
        <v>36</v>
      </c>
      <c r="N505" s="36">
        <v>1</v>
      </c>
      <c r="O505" s="95"/>
      <c r="P505" s="36"/>
      <c r="Q505" s="18">
        <f t="shared" ref="Q505:Q584" si="16">+N505-P505</f>
        <v>1</v>
      </c>
      <c r="R505" s="29" t="s">
        <v>1242</v>
      </c>
      <c r="S505" s="25" t="s">
        <v>1243</v>
      </c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30"/>
    </row>
    <row r="506" spans="1:32" s="67" customFormat="1">
      <c r="A506" s="23"/>
      <c r="B506" s="18">
        <v>404</v>
      </c>
      <c r="C506" s="50">
        <v>44659</v>
      </c>
      <c r="D506" s="20" t="s">
        <v>32</v>
      </c>
      <c r="E506" s="45" t="s">
        <v>1239</v>
      </c>
      <c r="F506" s="46">
        <v>44650</v>
      </c>
      <c r="G506" s="31"/>
      <c r="H506" s="18" t="s">
        <v>34</v>
      </c>
      <c r="I506" s="18"/>
      <c r="J506" s="24"/>
      <c r="K506" s="25" t="s">
        <v>1256</v>
      </c>
      <c r="L506" s="25" t="s">
        <v>1256</v>
      </c>
      <c r="M506" s="25" t="s">
        <v>36</v>
      </c>
      <c r="N506" s="36">
        <v>1</v>
      </c>
      <c r="O506" s="95"/>
      <c r="P506" s="36"/>
      <c r="Q506" s="18">
        <f t="shared" si="16"/>
        <v>1</v>
      </c>
      <c r="R506" s="29" t="s">
        <v>1242</v>
      </c>
      <c r="S506" s="25" t="s">
        <v>1243</v>
      </c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30"/>
    </row>
    <row r="507" spans="1:32" s="67" customFormat="1">
      <c r="A507" s="23"/>
      <c r="B507" s="18">
        <v>405</v>
      </c>
      <c r="C507" s="50">
        <v>44659</v>
      </c>
      <c r="D507" s="20" t="s">
        <v>32</v>
      </c>
      <c r="E507" s="45" t="s">
        <v>1239</v>
      </c>
      <c r="F507" s="46">
        <v>44650</v>
      </c>
      <c r="G507" s="31"/>
      <c r="H507" s="18" t="s">
        <v>34</v>
      </c>
      <c r="I507" s="18"/>
      <c r="J507" s="24"/>
      <c r="K507" s="25" t="s">
        <v>1257</v>
      </c>
      <c r="L507" s="25" t="s">
        <v>1257</v>
      </c>
      <c r="M507" s="25" t="s">
        <v>36</v>
      </c>
      <c r="N507" s="36">
        <v>1</v>
      </c>
      <c r="O507" s="95"/>
      <c r="P507" s="36"/>
      <c r="Q507" s="18">
        <f t="shared" si="16"/>
        <v>1</v>
      </c>
      <c r="R507" s="29" t="s">
        <v>1242</v>
      </c>
      <c r="S507" s="25" t="s">
        <v>1243</v>
      </c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30"/>
    </row>
    <row r="508" spans="1:32" s="67" customFormat="1" ht="28.8">
      <c r="A508" s="23"/>
      <c r="B508" s="18">
        <v>406</v>
      </c>
      <c r="C508" s="50">
        <v>44659</v>
      </c>
      <c r="D508" s="20" t="s">
        <v>32</v>
      </c>
      <c r="E508" s="45" t="s">
        <v>1239</v>
      </c>
      <c r="F508" s="46">
        <v>44650</v>
      </c>
      <c r="G508" s="31"/>
      <c r="H508" s="18" t="s">
        <v>34</v>
      </c>
      <c r="I508" s="18"/>
      <c r="J508" s="24"/>
      <c r="K508" s="25" t="s">
        <v>1258</v>
      </c>
      <c r="L508" s="25" t="s">
        <v>1259</v>
      </c>
      <c r="M508" s="25" t="s">
        <v>36</v>
      </c>
      <c r="N508" s="36">
        <v>6</v>
      </c>
      <c r="O508" s="36"/>
      <c r="P508" s="36"/>
      <c r="Q508" s="18">
        <f t="shared" si="16"/>
        <v>6</v>
      </c>
      <c r="R508" s="29" t="s">
        <v>1260</v>
      </c>
      <c r="S508" s="25" t="s">
        <v>1261</v>
      </c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30"/>
    </row>
    <row r="509" spans="1:32" s="67" customFormat="1" ht="14.55" customHeight="1">
      <c r="A509" s="23"/>
      <c r="B509" s="18">
        <v>407</v>
      </c>
      <c r="C509" s="50">
        <v>44659</v>
      </c>
      <c r="D509" s="20" t="s">
        <v>32</v>
      </c>
      <c r="E509" s="45" t="s">
        <v>1239</v>
      </c>
      <c r="F509" s="46">
        <v>44650</v>
      </c>
      <c r="G509" s="31"/>
      <c r="H509" s="18" t="s">
        <v>34</v>
      </c>
      <c r="I509" s="18"/>
      <c r="J509" s="24"/>
      <c r="K509" s="88" t="s">
        <v>1262</v>
      </c>
      <c r="L509" s="25" t="s">
        <v>1263</v>
      </c>
      <c r="M509" s="25" t="s">
        <v>36</v>
      </c>
      <c r="N509" s="36">
        <v>465</v>
      </c>
      <c r="O509" s="36"/>
      <c r="P509" s="36"/>
      <c r="Q509" s="18">
        <f t="shared" si="16"/>
        <v>465</v>
      </c>
      <c r="R509" s="29" t="s">
        <v>1260</v>
      </c>
      <c r="S509" s="25" t="s">
        <v>1261</v>
      </c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30"/>
    </row>
    <row r="510" spans="1:32" s="67" customFormat="1" ht="28.8">
      <c r="A510" s="23"/>
      <c r="B510" s="18">
        <v>408</v>
      </c>
      <c r="C510" s="50">
        <v>44659</v>
      </c>
      <c r="D510" s="20" t="s">
        <v>32</v>
      </c>
      <c r="E510" s="45" t="s">
        <v>1239</v>
      </c>
      <c r="F510" s="46">
        <v>44650</v>
      </c>
      <c r="G510" s="31"/>
      <c r="H510" s="18" t="s">
        <v>34</v>
      </c>
      <c r="I510" s="18"/>
      <c r="J510" s="24"/>
      <c r="K510" s="25" t="s">
        <v>1264</v>
      </c>
      <c r="L510" s="25" t="s">
        <v>1265</v>
      </c>
      <c r="M510" s="25" t="s">
        <v>36</v>
      </c>
      <c r="N510" s="36">
        <v>6</v>
      </c>
      <c r="O510" s="36"/>
      <c r="P510" s="36"/>
      <c r="Q510" s="18">
        <f t="shared" si="16"/>
        <v>6</v>
      </c>
      <c r="R510" s="29" t="s">
        <v>1260</v>
      </c>
      <c r="S510" s="25" t="s">
        <v>1261</v>
      </c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30"/>
    </row>
    <row r="511" spans="1:32" s="67" customFormat="1" ht="28.8">
      <c r="A511" s="23"/>
      <c r="B511" s="18">
        <v>409</v>
      </c>
      <c r="C511" s="50">
        <v>44659</v>
      </c>
      <c r="D511" s="20" t="s">
        <v>32</v>
      </c>
      <c r="E511" s="45" t="s">
        <v>1239</v>
      </c>
      <c r="F511" s="46">
        <v>44650</v>
      </c>
      <c r="G511" s="31"/>
      <c r="H511" s="18" t="s">
        <v>34</v>
      </c>
      <c r="I511" s="18"/>
      <c r="J511" s="24"/>
      <c r="K511" s="25" t="s">
        <v>1266</v>
      </c>
      <c r="L511" s="25" t="s">
        <v>1267</v>
      </c>
      <c r="M511" s="25" t="s">
        <v>36</v>
      </c>
      <c r="N511" s="36">
        <v>5</v>
      </c>
      <c r="O511" s="36"/>
      <c r="P511" s="36"/>
      <c r="Q511" s="18">
        <f t="shared" si="16"/>
        <v>5</v>
      </c>
      <c r="R511" s="29" t="s">
        <v>1260</v>
      </c>
      <c r="S511" s="25" t="s">
        <v>1261</v>
      </c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30"/>
    </row>
    <row r="512" spans="1:32" s="67" customFormat="1">
      <c r="A512" s="23"/>
      <c r="B512" s="18">
        <v>410</v>
      </c>
      <c r="C512" s="50">
        <v>44659</v>
      </c>
      <c r="D512" s="20" t="s">
        <v>32</v>
      </c>
      <c r="E512" s="45" t="s">
        <v>1239</v>
      </c>
      <c r="F512" s="46">
        <v>44650</v>
      </c>
      <c r="G512" s="31"/>
      <c r="H512" s="18" t="s">
        <v>34</v>
      </c>
      <c r="I512" s="18"/>
      <c r="J512" s="24"/>
      <c r="K512" s="25" t="s">
        <v>1268</v>
      </c>
      <c r="L512" s="25" t="s">
        <v>1268</v>
      </c>
      <c r="M512" s="25" t="s">
        <v>36</v>
      </c>
      <c r="N512" s="36">
        <v>20</v>
      </c>
      <c r="O512" s="36"/>
      <c r="P512" s="36"/>
      <c r="Q512" s="18">
        <f t="shared" si="16"/>
        <v>20</v>
      </c>
      <c r="R512" s="29" t="s">
        <v>1260</v>
      </c>
      <c r="S512" s="25" t="s">
        <v>1261</v>
      </c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30"/>
    </row>
    <row r="513" spans="1:32" s="67" customFormat="1" ht="28.8">
      <c r="A513" s="23"/>
      <c r="B513" s="18">
        <v>411</v>
      </c>
      <c r="C513" s="50">
        <v>44659</v>
      </c>
      <c r="D513" s="20" t="s">
        <v>32</v>
      </c>
      <c r="E513" s="45" t="s">
        <v>1239</v>
      </c>
      <c r="F513" s="46">
        <v>44650</v>
      </c>
      <c r="G513" s="31"/>
      <c r="H513" s="18" t="s">
        <v>34</v>
      </c>
      <c r="I513" s="18"/>
      <c r="J513" s="24"/>
      <c r="K513" s="25" t="s">
        <v>1269</v>
      </c>
      <c r="L513" s="25" t="s">
        <v>1269</v>
      </c>
      <c r="M513" s="25" t="s">
        <v>36</v>
      </c>
      <c r="N513" s="36">
        <v>12</v>
      </c>
      <c r="O513" s="36"/>
      <c r="P513" s="36"/>
      <c r="Q513" s="18">
        <f t="shared" si="16"/>
        <v>12</v>
      </c>
      <c r="R513" s="29" t="s">
        <v>1260</v>
      </c>
      <c r="S513" s="25" t="s">
        <v>1261</v>
      </c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30"/>
    </row>
    <row r="514" spans="1:32" s="67" customFormat="1" ht="14.55" customHeight="1">
      <c r="A514" s="23"/>
      <c r="B514" s="18">
        <v>412</v>
      </c>
      <c r="C514" s="50">
        <v>44659</v>
      </c>
      <c r="D514" s="20" t="s">
        <v>32</v>
      </c>
      <c r="E514" s="45" t="s">
        <v>1239</v>
      </c>
      <c r="F514" s="46">
        <v>44650</v>
      </c>
      <c r="G514" s="31"/>
      <c r="H514" s="18" t="s">
        <v>34</v>
      </c>
      <c r="I514" s="18"/>
      <c r="J514" s="24"/>
      <c r="K514" s="25" t="s">
        <v>1270</v>
      </c>
      <c r="L514" s="25" t="s">
        <v>1270</v>
      </c>
      <c r="M514" s="25" t="s">
        <v>36</v>
      </c>
      <c r="N514" s="36">
        <v>23</v>
      </c>
      <c r="O514" s="36"/>
      <c r="P514" s="36"/>
      <c r="Q514" s="18">
        <f t="shared" si="16"/>
        <v>23</v>
      </c>
      <c r="R514" s="29" t="s">
        <v>1260</v>
      </c>
      <c r="S514" s="25" t="s">
        <v>1261</v>
      </c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30"/>
    </row>
    <row r="515" spans="1:32" s="67" customFormat="1" ht="14.55" customHeight="1">
      <c r="A515" s="23"/>
      <c r="B515" s="18">
        <v>413</v>
      </c>
      <c r="C515" s="50">
        <v>44659</v>
      </c>
      <c r="D515" s="20" t="s">
        <v>32</v>
      </c>
      <c r="E515" s="45" t="s">
        <v>1239</v>
      </c>
      <c r="F515" s="46">
        <v>44650</v>
      </c>
      <c r="G515" s="31"/>
      <c r="H515" s="18" t="s">
        <v>34</v>
      </c>
      <c r="I515" s="18"/>
      <c r="J515" s="24"/>
      <c r="K515" s="25" t="s">
        <v>1271</v>
      </c>
      <c r="L515" s="25" t="s">
        <v>1271</v>
      </c>
      <c r="M515" s="25" t="s">
        <v>36</v>
      </c>
      <c r="N515" s="36">
        <v>2</v>
      </c>
      <c r="O515" s="36"/>
      <c r="P515" s="36"/>
      <c r="Q515" s="18">
        <f t="shared" si="16"/>
        <v>2</v>
      </c>
      <c r="R515" s="29" t="s">
        <v>1260</v>
      </c>
      <c r="S515" s="25" t="s">
        <v>1261</v>
      </c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30"/>
    </row>
    <row r="516" spans="1:32" ht="46.5" customHeight="1">
      <c r="A516" s="17" t="s">
        <v>57</v>
      </c>
      <c r="B516" s="18">
        <v>414</v>
      </c>
      <c r="C516" s="50">
        <v>44659</v>
      </c>
      <c r="D516" s="20" t="s">
        <v>58</v>
      </c>
      <c r="E516" s="21" t="s">
        <v>1272</v>
      </c>
      <c r="F516" s="22" t="s">
        <v>1273</v>
      </c>
      <c r="G516" s="20" t="s">
        <v>1274</v>
      </c>
      <c r="H516" s="18" t="s">
        <v>182</v>
      </c>
      <c r="I516" s="18">
        <v>4509978514</v>
      </c>
      <c r="J516" s="24">
        <v>109492194</v>
      </c>
      <c r="K516" s="52" t="s">
        <v>192</v>
      </c>
      <c r="L516" s="47" t="s">
        <v>193</v>
      </c>
      <c r="M516" s="25" t="s">
        <v>36</v>
      </c>
      <c r="N516" s="36">
        <v>30</v>
      </c>
      <c r="O516" s="36"/>
      <c r="P516" s="36"/>
      <c r="Q516" s="18">
        <f t="shared" si="16"/>
        <v>30</v>
      </c>
      <c r="R516" s="29" t="s">
        <v>1275</v>
      </c>
      <c r="S516" s="25" t="s">
        <v>1276</v>
      </c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</row>
    <row r="517" spans="1:32" s="67" customFormat="1" ht="29.1" customHeight="1">
      <c r="A517" s="23"/>
      <c r="B517" s="18">
        <v>415</v>
      </c>
      <c r="C517" s="50">
        <v>44659</v>
      </c>
      <c r="D517" s="20" t="s">
        <v>32</v>
      </c>
      <c r="E517" s="45" t="s">
        <v>1239</v>
      </c>
      <c r="F517" s="46">
        <v>44650</v>
      </c>
      <c r="G517" s="31"/>
      <c r="H517" s="18" t="s">
        <v>34</v>
      </c>
      <c r="I517" s="18"/>
      <c r="J517" s="24"/>
      <c r="K517" s="25" t="s">
        <v>1277</v>
      </c>
      <c r="L517" s="25" t="s">
        <v>1278</v>
      </c>
      <c r="M517" s="25" t="s">
        <v>36</v>
      </c>
      <c r="N517" s="36">
        <v>13</v>
      </c>
      <c r="O517" s="36"/>
      <c r="P517" s="36"/>
      <c r="Q517" s="18">
        <f t="shared" si="16"/>
        <v>13</v>
      </c>
      <c r="R517" s="29" t="s">
        <v>1275</v>
      </c>
      <c r="S517" s="25" t="s">
        <v>1276</v>
      </c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30"/>
    </row>
    <row r="518" spans="1:32" s="67" customFormat="1" ht="14.55" customHeight="1">
      <c r="A518" s="23"/>
      <c r="B518" s="18">
        <v>416</v>
      </c>
      <c r="C518" s="50">
        <v>44659</v>
      </c>
      <c r="D518" s="20" t="s">
        <v>32</v>
      </c>
      <c r="E518" s="45" t="s">
        <v>1239</v>
      </c>
      <c r="F518" s="46">
        <v>44650</v>
      </c>
      <c r="G518" s="31"/>
      <c r="H518" s="18" t="s">
        <v>34</v>
      </c>
      <c r="I518" s="18"/>
      <c r="J518" s="24"/>
      <c r="K518" s="25" t="s">
        <v>1279</v>
      </c>
      <c r="L518" s="29" t="s">
        <v>1280</v>
      </c>
      <c r="M518" s="25" t="s">
        <v>36</v>
      </c>
      <c r="N518" s="36">
        <v>13</v>
      </c>
      <c r="O518" s="36"/>
      <c r="P518" s="36"/>
      <c r="Q518" s="18">
        <f t="shared" si="16"/>
        <v>13</v>
      </c>
      <c r="R518" s="29" t="s">
        <v>1275</v>
      </c>
      <c r="S518" s="25" t="s">
        <v>1276</v>
      </c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30"/>
    </row>
    <row r="519" spans="1:32" ht="28.8">
      <c r="A519" s="23" t="s">
        <v>57</v>
      </c>
      <c r="B519" s="18">
        <v>417</v>
      </c>
      <c r="C519" s="50">
        <v>44659</v>
      </c>
      <c r="D519" s="20" t="s">
        <v>58</v>
      </c>
      <c r="E519" s="21" t="s">
        <v>1281</v>
      </c>
      <c r="F519" s="22" t="s">
        <v>570</v>
      </c>
      <c r="G519" s="20" t="s">
        <v>61</v>
      </c>
      <c r="H519" s="18" t="s">
        <v>182</v>
      </c>
      <c r="I519" s="18">
        <v>4509978514</v>
      </c>
      <c r="J519" s="24">
        <v>109492212</v>
      </c>
      <c r="K519" s="52" t="s">
        <v>571</v>
      </c>
      <c r="L519" s="56" t="s">
        <v>572</v>
      </c>
      <c r="M519" s="25" t="s">
        <v>36</v>
      </c>
      <c r="N519" s="36">
        <v>210</v>
      </c>
      <c r="O519" s="36"/>
      <c r="P519" s="36">
        <v>210</v>
      </c>
      <c r="Q519" s="18">
        <f t="shared" si="16"/>
        <v>0</v>
      </c>
      <c r="R519" s="29" t="s">
        <v>1275</v>
      </c>
      <c r="S519" s="25" t="s">
        <v>1276</v>
      </c>
      <c r="T519" s="18" t="s">
        <v>204</v>
      </c>
      <c r="U519" s="37">
        <v>44683</v>
      </c>
      <c r="V519" s="37">
        <v>44683</v>
      </c>
      <c r="W519" s="18" t="s">
        <v>179</v>
      </c>
      <c r="X519" s="18" t="s">
        <v>69</v>
      </c>
      <c r="Y519" s="18" t="s">
        <v>70</v>
      </c>
      <c r="Z519" s="18" t="s">
        <v>77</v>
      </c>
      <c r="AA519" s="18" t="s">
        <v>78</v>
      </c>
      <c r="AB519" s="23" t="s">
        <v>180</v>
      </c>
      <c r="AC519" s="23" t="s">
        <v>72</v>
      </c>
      <c r="AD519" s="23" t="s">
        <v>73</v>
      </c>
      <c r="AE519" s="23" t="s">
        <v>177</v>
      </c>
    </row>
    <row r="520" spans="1:32" ht="28.8">
      <c r="A520" s="23" t="s">
        <v>57</v>
      </c>
      <c r="B520" s="18">
        <v>418</v>
      </c>
      <c r="C520" s="50">
        <v>44659</v>
      </c>
      <c r="D520" s="20" t="s">
        <v>58</v>
      </c>
      <c r="E520" s="21" t="s">
        <v>1282</v>
      </c>
      <c r="F520" s="22" t="s">
        <v>576</v>
      </c>
      <c r="G520" s="20" t="s">
        <v>577</v>
      </c>
      <c r="H520" s="18" t="s">
        <v>182</v>
      </c>
      <c r="I520" s="18">
        <v>4509978514</v>
      </c>
      <c r="J520" s="24">
        <v>109492196</v>
      </c>
      <c r="K520" s="52" t="s">
        <v>1283</v>
      </c>
      <c r="L520" s="25" t="s">
        <v>1179</v>
      </c>
      <c r="M520" s="25" t="s">
        <v>36</v>
      </c>
      <c r="N520" s="36">
        <v>150</v>
      </c>
      <c r="O520" s="36"/>
      <c r="P520" s="36">
        <v>25</v>
      </c>
      <c r="Q520" s="18">
        <f t="shared" si="16"/>
        <v>125</v>
      </c>
      <c r="R520" s="29" t="s">
        <v>1275</v>
      </c>
      <c r="S520" s="25" t="s">
        <v>1276</v>
      </c>
      <c r="T520" s="18" t="s">
        <v>205</v>
      </c>
      <c r="U520" s="50">
        <v>44700</v>
      </c>
      <c r="V520" s="50">
        <v>44700</v>
      </c>
      <c r="W520" s="18" t="s">
        <v>175</v>
      </c>
      <c r="X520" s="18" t="s">
        <v>116</v>
      </c>
      <c r="Y520" s="18" t="s">
        <v>207</v>
      </c>
      <c r="Z520" s="18">
        <v>215973541</v>
      </c>
      <c r="AA520" s="18" t="s">
        <v>208</v>
      </c>
      <c r="AB520" s="18" t="s">
        <v>57</v>
      </c>
      <c r="AC520" s="18" t="s">
        <v>72</v>
      </c>
      <c r="AD520" s="23" t="s">
        <v>73</v>
      </c>
      <c r="AE520" s="23" t="s">
        <v>177</v>
      </c>
    </row>
    <row r="521" spans="1:32" ht="28.8">
      <c r="A521" s="23" t="s">
        <v>57</v>
      </c>
      <c r="B521" s="18">
        <v>418</v>
      </c>
      <c r="C521" s="50"/>
      <c r="D521" s="20" t="s">
        <v>58</v>
      </c>
      <c r="E521" s="21"/>
      <c r="F521" s="22"/>
      <c r="G521" s="20"/>
      <c r="H521" s="18"/>
      <c r="I521" s="18"/>
      <c r="J521" s="24">
        <v>109492196</v>
      </c>
      <c r="K521" s="52" t="s">
        <v>1283</v>
      </c>
      <c r="L521" s="25" t="s">
        <v>1179</v>
      </c>
      <c r="M521" s="25" t="s">
        <v>36</v>
      </c>
      <c r="N521" s="36"/>
      <c r="O521" s="36"/>
      <c r="P521" s="36">
        <v>80</v>
      </c>
      <c r="Q521" s="18">
        <f>+Q520-P521</f>
        <v>45</v>
      </c>
      <c r="R521" s="29" t="s">
        <v>1275</v>
      </c>
      <c r="S521" s="25" t="s">
        <v>1276</v>
      </c>
      <c r="T521" s="18" t="s">
        <v>67</v>
      </c>
      <c r="U521" s="37">
        <v>44707</v>
      </c>
      <c r="V521" s="37">
        <v>44707</v>
      </c>
      <c r="W521" s="18" t="s">
        <v>68</v>
      </c>
      <c r="X521" s="18" t="s">
        <v>69</v>
      </c>
      <c r="Y521" s="18" t="s">
        <v>70</v>
      </c>
      <c r="Z521" s="18">
        <v>218110400</v>
      </c>
      <c r="AA521" s="18" t="s">
        <v>71</v>
      </c>
      <c r="AB521" s="18" t="s">
        <v>57</v>
      </c>
      <c r="AC521" s="39" t="s">
        <v>72</v>
      </c>
      <c r="AD521" s="18" t="s">
        <v>73</v>
      </c>
      <c r="AE521" s="23"/>
    </row>
    <row r="522" spans="1:32" ht="28.8">
      <c r="A522" s="23" t="s">
        <v>57</v>
      </c>
      <c r="B522" s="18">
        <v>418</v>
      </c>
      <c r="C522" s="50"/>
      <c r="D522" s="20" t="s">
        <v>58</v>
      </c>
      <c r="E522" s="21"/>
      <c r="F522" s="22"/>
      <c r="G522" s="20"/>
      <c r="H522" s="18"/>
      <c r="I522" s="18"/>
      <c r="J522" s="24">
        <v>109492196</v>
      </c>
      <c r="K522" s="52" t="s">
        <v>1283</v>
      </c>
      <c r="L522" s="25" t="s">
        <v>1179</v>
      </c>
      <c r="M522" s="25" t="s">
        <v>36</v>
      </c>
      <c r="N522" s="36"/>
      <c r="O522" s="36"/>
      <c r="P522" s="36">
        <v>32</v>
      </c>
      <c r="Q522" s="18">
        <f>+Q521-P522</f>
        <v>13</v>
      </c>
      <c r="R522" s="29" t="s">
        <v>1275</v>
      </c>
      <c r="S522" s="25" t="s">
        <v>1276</v>
      </c>
      <c r="T522" s="53" t="s">
        <v>80</v>
      </c>
      <c r="U522" s="37">
        <v>44712</v>
      </c>
      <c r="V522" s="37">
        <v>44712</v>
      </c>
      <c r="W522" s="53" t="s">
        <v>81</v>
      </c>
      <c r="X522" s="18" t="s">
        <v>82</v>
      </c>
      <c r="Y522" s="18" t="s">
        <v>70</v>
      </c>
      <c r="Z522" s="18">
        <v>215973860</v>
      </c>
      <c r="AA522" s="18" t="s">
        <v>71</v>
      </c>
      <c r="AB522" s="18" t="s">
        <v>57</v>
      </c>
      <c r="AC522" s="39" t="s">
        <v>83</v>
      </c>
      <c r="AD522" s="18" t="s">
        <v>73</v>
      </c>
      <c r="AE522" s="23"/>
    </row>
    <row r="523" spans="1:32" ht="28.8">
      <c r="A523" s="23" t="s">
        <v>57</v>
      </c>
      <c r="B523" s="18">
        <v>418</v>
      </c>
      <c r="C523" s="50"/>
      <c r="D523" s="20" t="s">
        <v>58</v>
      </c>
      <c r="E523" s="21"/>
      <c r="F523" s="22"/>
      <c r="G523" s="20"/>
      <c r="H523" s="18"/>
      <c r="I523" s="18"/>
      <c r="J523" s="24">
        <v>109492196</v>
      </c>
      <c r="K523" s="52" t="s">
        <v>1283</v>
      </c>
      <c r="L523" s="25" t="s">
        <v>1179</v>
      </c>
      <c r="M523" s="25" t="s">
        <v>36</v>
      </c>
      <c r="N523" s="36"/>
      <c r="O523" s="36"/>
      <c r="P523" s="36">
        <v>13</v>
      </c>
      <c r="Q523" s="18">
        <f>+Q522-P523</f>
        <v>0</v>
      </c>
      <c r="R523" s="29" t="s">
        <v>1275</v>
      </c>
      <c r="S523" s="25" t="s">
        <v>1276</v>
      </c>
      <c r="T523" s="18" t="s">
        <v>84</v>
      </c>
      <c r="U523" s="37">
        <v>44714</v>
      </c>
      <c r="V523" s="37">
        <v>44714</v>
      </c>
      <c r="W523" s="18" t="s">
        <v>81</v>
      </c>
      <c r="X523" s="18" t="s">
        <v>82</v>
      </c>
      <c r="Y523" s="18" t="s">
        <v>70</v>
      </c>
      <c r="Z523" s="18">
        <v>216001993</v>
      </c>
      <c r="AA523" s="18" t="s">
        <v>85</v>
      </c>
      <c r="AB523" s="18" t="s">
        <v>57</v>
      </c>
      <c r="AC523" s="39" t="s">
        <v>83</v>
      </c>
      <c r="AD523" s="18" t="s">
        <v>73</v>
      </c>
      <c r="AE523" s="23"/>
    </row>
    <row r="524" spans="1:32" s="67" customFormat="1" ht="29.1" customHeight="1">
      <c r="A524" s="23"/>
      <c r="B524" s="18">
        <v>419</v>
      </c>
      <c r="C524" s="50">
        <v>44659</v>
      </c>
      <c r="D524" s="20" t="s">
        <v>32</v>
      </c>
      <c r="E524" s="45" t="s">
        <v>1239</v>
      </c>
      <c r="F524" s="46">
        <v>44650</v>
      </c>
      <c r="G524" s="31"/>
      <c r="H524" s="18" t="s">
        <v>34</v>
      </c>
      <c r="I524" s="18"/>
      <c r="J524" s="24"/>
      <c r="K524" s="25" t="s">
        <v>1284</v>
      </c>
      <c r="L524" s="25" t="s">
        <v>1285</v>
      </c>
      <c r="M524" s="25" t="s">
        <v>36</v>
      </c>
      <c r="N524" s="36">
        <v>193</v>
      </c>
      <c r="O524" s="36"/>
      <c r="P524" s="36"/>
      <c r="Q524" s="18">
        <f t="shared" si="16"/>
        <v>193</v>
      </c>
      <c r="R524" s="29" t="s">
        <v>1275</v>
      </c>
      <c r="S524" s="25" t="s">
        <v>1276</v>
      </c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30"/>
    </row>
    <row r="525" spans="1:32" ht="28.8">
      <c r="A525" s="17" t="s">
        <v>57</v>
      </c>
      <c r="B525" s="18">
        <v>420</v>
      </c>
      <c r="C525" s="50">
        <v>44659</v>
      </c>
      <c r="D525" s="20" t="s">
        <v>58</v>
      </c>
      <c r="E525" s="21" t="s">
        <v>1281</v>
      </c>
      <c r="F525" s="22" t="s">
        <v>570</v>
      </c>
      <c r="G525" s="20" t="s">
        <v>61</v>
      </c>
      <c r="H525" s="18" t="s">
        <v>182</v>
      </c>
      <c r="I525" s="18">
        <v>4509978514</v>
      </c>
      <c r="J525" s="24">
        <v>109492197</v>
      </c>
      <c r="K525" s="52" t="s">
        <v>186</v>
      </c>
      <c r="L525" s="25" t="s">
        <v>187</v>
      </c>
      <c r="M525" s="25" t="s">
        <v>36</v>
      </c>
      <c r="N525" s="36">
        <v>150</v>
      </c>
      <c r="O525" s="36"/>
      <c r="P525" s="36">
        <v>92</v>
      </c>
      <c r="Q525" s="18">
        <f t="shared" si="16"/>
        <v>58</v>
      </c>
      <c r="R525" s="29" t="s">
        <v>1275</v>
      </c>
      <c r="S525" s="25" t="s">
        <v>1276</v>
      </c>
      <c r="T525" s="18" t="s">
        <v>174</v>
      </c>
      <c r="U525" s="50">
        <v>44672</v>
      </c>
      <c r="V525" s="50">
        <v>44674</v>
      </c>
      <c r="W525" s="18" t="s">
        <v>175</v>
      </c>
      <c r="X525" s="18" t="s">
        <v>116</v>
      </c>
      <c r="Y525" s="18" t="s">
        <v>70</v>
      </c>
      <c r="Z525" s="18">
        <v>50815918834</v>
      </c>
      <c r="AA525" s="18" t="s">
        <v>176</v>
      </c>
      <c r="AB525" s="18" t="s">
        <v>57</v>
      </c>
      <c r="AC525" s="39" t="s">
        <v>72</v>
      </c>
      <c r="AD525" s="23" t="s">
        <v>73</v>
      </c>
      <c r="AE525" s="23" t="s">
        <v>177</v>
      </c>
    </row>
    <row r="526" spans="1:32" ht="28.8">
      <c r="A526" s="17" t="s">
        <v>57</v>
      </c>
      <c r="B526" s="18">
        <v>420</v>
      </c>
      <c r="C526" s="50"/>
      <c r="D526" s="20" t="s">
        <v>58</v>
      </c>
      <c r="E526" s="21"/>
      <c r="F526" s="22"/>
      <c r="G526" s="20"/>
      <c r="H526" s="18"/>
      <c r="I526" s="18"/>
      <c r="J526" s="24">
        <v>109492197</v>
      </c>
      <c r="K526" s="52" t="s">
        <v>186</v>
      </c>
      <c r="L526" s="25" t="s">
        <v>187</v>
      </c>
      <c r="M526" s="25" t="s">
        <v>36</v>
      </c>
      <c r="N526" s="36"/>
      <c r="O526" s="36"/>
      <c r="P526" s="36">
        <v>40</v>
      </c>
      <c r="Q526" s="18">
        <f>+Q525-P526</f>
        <v>18</v>
      </c>
      <c r="R526" s="29" t="s">
        <v>1275</v>
      </c>
      <c r="S526" s="25" t="s">
        <v>1276</v>
      </c>
      <c r="T526" s="18" t="s">
        <v>205</v>
      </c>
      <c r="U526" s="50">
        <v>44700</v>
      </c>
      <c r="V526" s="50">
        <v>44700</v>
      </c>
      <c r="W526" s="18" t="s">
        <v>175</v>
      </c>
      <c r="X526" s="18" t="s">
        <v>116</v>
      </c>
      <c r="Y526" s="18" t="s">
        <v>207</v>
      </c>
      <c r="Z526" s="18">
        <v>215973541</v>
      </c>
      <c r="AA526" s="18" t="s">
        <v>208</v>
      </c>
      <c r="AB526" s="18" t="s">
        <v>57</v>
      </c>
      <c r="AC526" s="39" t="s">
        <v>72</v>
      </c>
      <c r="AD526" s="23" t="s">
        <v>73</v>
      </c>
      <c r="AE526" s="23" t="s">
        <v>177</v>
      </c>
    </row>
    <row r="527" spans="1:32" ht="28.8">
      <c r="A527" s="17" t="s">
        <v>57</v>
      </c>
      <c r="B527" s="18">
        <v>420</v>
      </c>
      <c r="C527" s="50"/>
      <c r="D527" s="20" t="s">
        <v>58</v>
      </c>
      <c r="E527" s="21"/>
      <c r="F527" s="22"/>
      <c r="G527" s="20"/>
      <c r="H527" s="18"/>
      <c r="I527" s="18"/>
      <c r="J527" s="24">
        <v>109492197</v>
      </c>
      <c r="K527" s="52" t="s">
        <v>186</v>
      </c>
      <c r="L527" s="25" t="s">
        <v>187</v>
      </c>
      <c r="M527" s="25" t="s">
        <v>36</v>
      </c>
      <c r="N527" s="36"/>
      <c r="O527" s="36"/>
      <c r="P527" s="36">
        <v>18</v>
      </c>
      <c r="Q527" s="87">
        <f>+Q526-P527</f>
        <v>0</v>
      </c>
      <c r="R527" s="29" t="s">
        <v>1275</v>
      </c>
      <c r="S527" s="25" t="s">
        <v>1276</v>
      </c>
      <c r="T527" s="53" t="s">
        <v>80</v>
      </c>
      <c r="U527" s="37">
        <v>44712</v>
      </c>
      <c r="V527" s="37">
        <v>44712</v>
      </c>
      <c r="W527" s="53" t="s">
        <v>81</v>
      </c>
      <c r="X527" s="18" t="s">
        <v>82</v>
      </c>
      <c r="Y527" s="18" t="s">
        <v>70</v>
      </c>
      <c r="Z527" s="18">
        <v>215973860</v>
      </c>
      <c r="AA527" s="18" t="s">
        <v>71</v>
      </c>
      <c r="AB527" s="18" t="s">
        <v>57</v>
      </c>
      <c r="AC527" s="39" t="s">
        <v>83</v>
      </c>
      <c r="AD527" s="18" t="s">
        <v>73</v>
      </c>
      <c r="AE527" s="23"/>
    </row>
    <row r="528" spans="1:32" s="67" customFormat="1">
      <c r="A528" s="23"/>
      <c r="B528" s="18">
        <v>421</v>
      </c>
      <c r="C528" s="50">
        <v>44659</v>
      </c>
      <c r="D528" s="20" t="s">
        <v>32</v>
      </c>
      <c r="E528" s="45" t="s">
        <v>1239</v>
      </c>
      <c r="F528" s="46">
        <v>44650</v>
      </c>
      <c r="G528" s="31"/>
      <c r="H528" s="18" t="s">
        <v>34</v>
      </c>
      <c r="I528" s="18"/>
      <c r="J528" s="24"/>
      <c r="K528" s="25" t="s">
        <v>1286</v>
      </c>
      <c r="L528" s="29" t="s">
        <v>1287</v>
      </c>
      <c r="M528" s="25" t="s">
        <v>36</v>
      </c>
      <c r="N528" s="36">
        <v>73</v>
      </c>
      <c r="O528" s="36"/>
      <c r="P528" s="36"/>
      <c r="Q528" s="18">
        <f t="shared" si="16"/>
        <v>73</v>
      </c>
      <c r="R528" s="29" t="s">
        <v>1275</v>
      </c>
      <c r="S528" s="25" t="s">
        <v>1276</v>
      </c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30"/>
    </row>
    <row r="529" spans="1:32" s="67" customFormat="1" ht="28.8">
      <c r="A529" s="23"/>
      <c r="B529" s="18">
        <v>422</v>
      </c>
      <c r="C529" s="50">
        <v>44659</v>
      </c>
      <c r="D529" s="20" t="s">
        <v>32</v>
      </c>
      <c r="E529" s="45" t="s">
        <v>1239</v>
      </c>
      <c r="F529" s="46">
        <v>44650</v>
      </c>
      <c r="G529" s="31"/>
      <c r="H529" s="18" t="s">
        <v>34</v>
      </c>
      <c r="I529" s="18"/>
      <c r="J529" s="24"/>
      <c r="K529" s="25" t="s">
        <v>1288</v>
      </c>
      <c r="L529" s="25" t="s">
        <v>1288</v>
      </c>
      <c r="M529" s="25" t="s">
        <v>36</v>
      </c>
      <c r="N529" s="36">
        <v>1</v>
      </c>
      <c r="O529" s="36"/>
      <c r="P529" s="36"/>
      <c r="Q529" s="18">
        <f t="shared" si="16"/>
        <v>1</v>
      </c>
      <c r="R529" s="29" t="s">
        <v>1275</v>
      </c>
      <c r="S529" s="25" t="s">
        <v>1276</v>
      </c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30"/>
    </row>
    <row r="530" spans="1:32" ht="24">
      <c r="A530" s="17" t="s">
        <v>57</v>
      </c>
      <c r="B530" s="18">
        <v>423</v>
      </c>
      <c r="C530" s="50">
        <v>44659</v>
      </c>
      <c r="D530" s="20" t="s">
        <v>58</v>
      </c>
      <c r="E530" s="21" t="s">
        <v>1289</v>
      </c>
      <c r="F530" s="22" t="s">
        <v>570</v>
      </c>
      <c r="G530" s="20" t="s">
        <v>61</v>
      </c>
      <c r="H530" s="18" t="s">
        <v>182</v>
      </c>
      <c r="I530" s="18">
        <v>4509978514</v>
      </c>
      <c r="J530" s="24">
        <v>109492192</v>
      </c>
      <c r="K530" s="52" t="s">
        <v>1290</v>
      </c>
      <c r="L530" s="25" t="s">
        <v>1291</v>
      </c>
      <c r="M530" s="25" t="s">
        <v>36</v>
      </c>
      <c r="N530" s="36">
        <v>96</v>
      </c>
      <c r="O530" s="36"/>
      <c r="P530" s="36">
        <v>40</v>
      </c>
      <c r="Q530" s="18">
        <f t="shared" si="16"/>
        <v>56</v>
      </c>
      <c r="R530" s="29" t="s">
        <v>1275</v>
      </c>
      <c r="S530" s="25" t="s">
        <v>1276</v>
      </c>
      <c r="T530" s="18" t="s">
        <v>67</v>
      </c>
      <c r="U530" s="37">
        <v>44707</v>
      </c>
      <c r="V530" s="37">
        <v>44707</v>
      </c>
      <c r="W530" s="18" t="s">
        <v>68</v>
      </c>
      <c r="X530" s="18" t="s">
        <v>69</v>
      </c>
      <c r="Y530" s="18" t="s">
        <v>70</v>
      </c>
      <c r="Z530" s="18">
        <v>218110400</v>
      </c>
      <c r="AA530" s="18" t="s">
        <v>71</v>
      </c>
      <c r="AB530" s="18" t="s">
        <v>57</v>
      </c>
      <c r="AC530" s="39" t="s">
        <v>72</v>
      </c>
      <c r="AD530" s="18" t="s">
        <v>73</v>
      </c>
      <c r="AE530" s="18"/>
    </row>
    <row r="531" spans="1:32" ht="24">
      <c r="A531" s="17" t="s">
        <v>57</v>
      </c>
      <c r="B531" s="18">
        <v>423</v>
      </c>
      <c r="C531" s="50"/>
      <c r="D531" s="20" t="s">
        <v>58</v>
      </c>
      <c r="E531" s="21"/>
      <c r="F531" s="22"/>
      <c r="G531" s="20"/>
      <c r="H531" s="18"/>
      <c r="I531" s="18"/>
      <c r="J531" s="24">
        <v>109492192</v>
      </c>
      <c r="K531" s="52" t="s">
        <v>1290</v>
      </c>
      <c r="L531" s="25" t="s">
        <v>1291</v>
      </c>
      <c r="M531" s="25" t="s">
        <v>36</v>
      </c>
      <c r="N531" s="36"/>
      <c r="O531" s="36"/>
      <c r="P531" s="36">
        <v>16</v>
      </c>
      <c r="Q531" s="18">
        <f>Q530-P531</f>
        <v>40</v>
      </c>
      <c r="R531" s="29" t="s">
        <v>1275</v>
      </c>
      <c r="S531" s="25" t="s">
        <v>1276</v>
      </c>
      <c r="T531" s="53" t="s">
        <v>80</v>
      </c>
      <c r="U531" s="37">
        <v>44712</v>
      </c>
      <c r="V531" s="37">
        <v>44712</v>
      </c>
      <c r="W531" s="53" t="s">
        <v>81</v>
      </c>
      <c r="X531" s="18" t="s">
        <v>82</v>
      </c>
      <c r="Y531" s="18" t="s">
        <v>70</v>
      </c>
      <c r="Z531" s="18">
        <v>215973860</v>
      </c>
      <c r="AA531" s="18" t="s">
        <v>71</v>
      </c>
      <c r="AB531" s="18" t="s">
        <v>57</v>
      </c>
      <c r="AC531" s="39" t="s">
        <v>83</v>
      </c>
      <c r="AD531" s="18" t="s">
        <v>73</v>
      </c>
      <c r="AE531" s="18"/>
    </row>
    <row r="532" spans="1:32" ht="24">
      <c r="A532" s="17" t="s">
        <v>57</v>
      </c>
      <c r="B532" s="18">
        <v>423</v>
      </c>
      <c r="C532" s="50"/>
      <c r="D532" s="20" t="s">
        <v>58</v>
      </c>
      <c r="E532" s="21"/>
      <c r="F532" s="22"/>
      <c r="G532" s="20"/>
      <c r="H532" s="18"/>
      <c r="I532" s="18"/>
      <c r="J532" s="24">
        <v>109492192</v>
      </c>
      <c r="K532" s="52" t="s">
        <v>1290</v>
      </c>
      <c r="L532" s="25" t="s">
        <v>1291</v>
      </c>
      <c r="M532" s="25" t="s">
        <v>36</v>
      </c>
      <c r="N532" s="36"/>
      <c r="O532" s="36"/>
      <c r="P532" s="36">
        <v>24</v>
      </c>
      <c r="Q532" s="18">
        <f>Q531-P532</f>
        <v>16</v>
      </c>
      <c r="R532" s="29" t="s">
        <v>1275</v>
      </c>
      <c r="S532" s="25" t="s">
        <v>1276</v>
      </c>
      <c r="T532" s="18" t="s">
        <v>84</v>
      </c>
      <c r="U532" s="37">
        <v>44714</v>
      </c>
      <c r="V532" s="37">
        <v>44714</v>
      </c>
      <c r="W532" s="18" t="s">
        <v>81</v>
      </c>
      <c r="X532" s="18" t="s">
        <v>82</v>
      </c>
      <c r="Y532" s="18" t="s">
        <v>70</v>
      </c>
      <c r="Z532" s="18">
        <v>216001993</v>
      </c>
      <c r="AA532" s="18" t="s">
        <v>85</v>
      </c>
      <c r="AB532" s="18" t="s">
        <v>57</v>
      </c>
      <c r="AC532" s="39" t="s">
        <v>83</v>
      </c>
      <c r="AD532" s="18" t="s">
        <v>73</v>
      </c>
      <c r="AE532" s="18"/>
    </row>
    <row r="533" spans="1:32" ht="24">
      <c r="A533" s="17" t="s">
        <v>57</v>
      </c>
      <c r="B533" s="18">
        <v>423</v>
      </c>
      <c r="C533" s="50"/>
      <c r="D533" s="20" t="s">
        <v>58</v>
      </c>
      <c r="E533" s="21"/>
      <c r="F533" s="22"/>
      <c r="G533" s="20"/>
      <c r="H533" s="18"/>
      <c r="I533" s="18"/>
      <c r="J533" s="24">
        <v>109492192</v>
      </c>
      <c r="K533" s="52" t="s">
        <v>1290</v>
      </c>
      <c r="L533" s="25" t="s">
        <v>1291</v>
      </c>
      <c r="M533" s="25" t="s">
        <v>36</v>
      </c>
      <c r="N533" s="36"/>
      <c r="O533" s="36"/>
      <c r="P533" s="36">
        <v>16</v>
      </c>
      <c r="Q533" s="18">
        <f>Q532-P533</f>
        <v>0</v>
      </c>
      <c r="R533" s="29" t="s">
        <v>1275</v>
      </c>
      <c r="S533" s="25" t="s">
        <v>1276</v>
      </c>
      <c r="T533" s="18" t="s">
        <v>86</v>
      </c>
      <c r="U533" s="37">
        <v>44714</v>
      </c>
      <c r="V533" s="37">
        <v>44714</v>
      </c>
      <c r="W533" s="18" t="s">
        <v>87</v>
      </c>
      <c r="X533" s="18" t="s">
        <v>88</v>
      </c>
      <c r="Y533" s="18" t="s">
        <v>70</v>
      </c>
      <c r="Z533" s="18">
        <v>216001992</v>
      </c>
      <c r="AA533" s="18" t="s">
        <v>85</v>
      </c>
      <c r="AB533" s="18" t="s">
        <v>57</v>
      </c>
      <c r="AC533" s="39" t="s">
        <v>89</v>
      </c>
      <c r="AD533" s="18" t="s">
        <v>73</v>
      </c>
      <c r="AE533" s="18"/>
    </row>
    <row r="534" spans="1:32" s="67" customFormat="1" ht="28.8">
      <c r="A534" s="23"/>
      <c r="B534" s="18">
        <v>424</v>
      </c>
      <c r="C534" s="50">
        <v>44659</v>
      </c>
      <c r="D534" s="20" t="s">
        <v>32</v>
      </c>
      <c r="E534" s="45" t="s">
        <v>1239</v>
      </c>
      <c r="F534" s="46">
        <v>44650</v>
      </c>
      <c r="G534" s="31"/>
      <c r="H534" s="18" t="s">
        <v>34</v>
      </c>
      <c r="I534" s="18"/>
      <c r="J534" s="24"/>
      <c r="K534" s="52" t="s">
        <v>1246</v>
      </c>
      <c r="L534" s="25" t="s">
        <v>1247</v>
      </c>
      <c r="M534" s="25" t="s">
        <v>36</v>
      </c>
      <c r="N534" s="36">
        <v>3</v>
      </c>
      <c r="O534" s="36"/>
      <c r="P534" s="36"/>
      <c r="Q534" s="18">
        <f t="shared" si="16"/>
        <v>3</v>
      </c>
      <c r="R534" s="29" t="s">
        <v>1275</v>
      </c>
      <c r="S534" s="25" t="s">
        <v>1276</v>
      </c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30"/>
    </row>
    <row r="535" spans="1:32" s="97" customFormat="1" ht="15.6">
      <c r="A535" s="23"/>
      <c r="B535" s="18">
        <v>425</v>
      </c>
      <c r="C535" s="50">
        <v>44659</v>
      </c>
      <c r="D535" s="20" t="s">
        <v>32</v>
      </c>
      <c r="E535" s="45" t="s">
        <v>1239</v>
      </c>
      <c r="F535" s="46">
        <v>44650</v>
      </c>
      <c r="G535" s="31"/>
      <c r="H535" s="18" t="s">
        <v>34</v>
      </c>
      <c r="I535" s="18"/>
      <c r="J535" s="24"/>
      <c r="K535" s="25">
        <v>0</v>
      </c>
      <c r="L535" s="26" t="s">
        <v>1292</v>
      </c>
      <c r="M535" s="25"/>
      <c r="N535" s="36"/>
      <c r="O535" s="36"/>
      <c r="P535" s="36"/>
      <c r="Q535" s="18">
        <f t="shared" si="16"/>
        <v>0</v>
      </c>
      <c r="R535" s="29" t="s">
        <v>1275</v>
      </c>
      <c r="S535" s="25" t="s">
        <v>1276</v>
      </c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96"/>
    </row>
    <row r="536" spans="1:32" ht="36">
      <c r="A536" s="17"/>
      <c r="B536" s="18">
        <v>426</v>
      </c>
      <c r="C536" s="50">
        <v>44659</v>
      </c>
      <c r="D536" s="20" t="s">
        <v>515</v>
      </c>
      <c r="E536" s="21" t="s">
        <v>1293</v>
      </c>
      <c r="F536" s="22" t="s">
        <v>517</v>
      </c>
      <c r="G536" s="20" t="s">
        <v>518</v>
      </c>
      <c r="H536" s="18" t="s">
        <v>519</v>
      </c>
      <c r="I536" s="18">
        <v>4509974544</v>
      </c>
      <c r="J536" s="24">
        <v>109492175</v>
      </c>
      <c r="K536" s="25" t="s">
        <v>520</v>
      </c>
      <c r="L536" s="29" t="s">
        <v>521</v>
      </c>
      <c r="M536" s="25" t="s">
        <v>36</v>
      </c>
      <c r="N536" s="36">
        <v>26</v>
      </c>
      <c r="O536" s="36"/>
      <c r="P536" s="36"/>
      <c r="Q536" s="18">
        <f t="shared" si="16"/>
        <v>26</v>
      </c>
      <c r="R536" s="29" t="s">
        <v>1275</v>
      </c>
      <c r="S536" s="25" t="s">
        <v>1276</v>
      </c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</row>
    <row r="537" spans="1:32">
      <c r="A537" s="17"/>
      <c r="B537" s="18">
        <v>427</v>
      </c>
      <c r="C537" s="50">
        <v>44659</v>
      </c>
      <c r="D537" s="20" t="s">
        <v>32</v>
      </c>
      <c r="E537" s="45" t="s">
        <v>1239</v>
      </c>
      <c r="F537" s="46">
        <v>44650</v>
      </c>
      <c r="G537" s="31"/>
      <c r="H537" s="18" t="s">
        <v>34</v>
      </c>
      <c r="I537" s="18"/>
      <c r="J537" s="24" t="s">
        <v>1294</v>
      </c>
      <c r="K537" s="25" t="s">
        <v>1294</v>
      </c>
      <c r="L537" s="52" t="s">
        <v>1295</v>
      </c>
      <c r="M537" s="25" t="s">
        <v>36</v>
      </c>
      <c r="N537" s="36">
        <v>1</v>
      </c>
      <c r="O537" s="36"/>
      <c r="P537" s="36"/>
      <c r="Q537" s="18">
        <f t="shared" si="16"/>
        <v>1</v>
      </c>
      <c r="R537" s="29" t="s">
        <v>1275</v>
      </c>
      <c r="S537" s="25" t="s">
        <v>1276</v>
      </c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</row>
    <row r="538" spans="1:32" s="67" customFormat="1" ht="43.2">
      <c r="A538" s="23"/>
      <c r="B538" s="18">
        <v>428</v>
      </c>
      <c r="C538" s="50">
        <v>44659</v>
      </c>
      <c r="D538" s="20" t="s">
        <v>1296</v>
      </c>
      <c r="E538" s="45" t="s">
        <v>1239</v>
      </c>
      <c r="F538" s="46">
        <v>44650</v>
      </c>
      <c r="G538" s="31"/>
      <c r="H538" s="18" t="s">
        <v>34</v>
      </c>
      <c r="I538" s="18"/>
      <c r="J538" s="24">
        <v>109567979</v>
      </c>
      <c r="K538" s="25" t="s">
        <v>1297</v>
      </c>
      <c r="L538" s="52" t="s">
        <v>1298</v>
      </c>
      <c r="M538" s="25" t="s">
        <v>36</v>
      </c>
      <c r="N538" s="36">
        <v>1</v>
      </c>
      <c r="O538" s="36"/>
      <c r="P538" s="36"/>
      <c r="Q538" s="18">
        <f t="shared" si="16"/>
        <v>1</v>
      </c>
      <c r="R538" s="29" t="s">
        <v>1299</v>
      </c>
      <c r="S538" s="25" t="s">
        <v>1300</v>
      </c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30"/>
    </row>
    <row r="539" spans="1:32" ht="24">
      <c r="A539" s="17" t="s">
        <v>57</v>
      </c>
      <c r="B539" s="18">
        <v>429</v>
      </c>
      <c r="C539" s="50">
        <v>44659</v>
      </c>
      <c r="D539" s="20" t="s">
        <v>1301</v>
      </c>
      <c r="E539" s="21" t="s">
        <v>1302</v>
      </c>
      <c r="F539" s="22" t="s">
        <v>1303</v>
      </c>
      <c r="G539" s="31" t="s">
        <v>1304</v>
      </c>
      <c r="H539" s="18" t="s">
        <v>47</v>
      </c>
      <c r="I539" s="18">
        <v>45111031199</v>
      </c>
      <c r="J539" s="24">
        <v>110408291</v>
      </c>
      <c r="K539" s="47" t="s">
        <v>1305</v>
      </c>
      <c r="L539" s="25" t="s">
        <v>1306</v>
      </c>
      <c r="M539" s="25" t="s">
        <v>36</v>
      </c>
      <c r="N539" s="36">
        <v>1000</v>
      </c>
      <c r="O539" s="95"/>
      <c r="P539" s="36">
        <v>60</v>
      </c>
      <c r="Q539" s="18">
        <f t="shared" si="16"/>
        <v>940</v>
      </c>
      <c r="R539" s="29" t="s">
        <v>1307</v>
      </c>
      <c r="S539" s="25" t="s">
        <v>1308</v>
      </c>
      <c r="T539" s="18" t="s">
        <v>67</v>
      </c>
      <c r="U539" s="37">
        <v>44707</v>
      </c>
      <c r="V539" s="37">
        <v>44707</v>
      </c>
      <c r="W539" s="18" t="s">
        <v>68</v>
      </c>
      <c r="X539" s="18" t="s">
        <v>69</v>
      </c>
      <c r="Y539" s="18" t="s">
        <v>70</v>
      </c>
      <c r="Z539" s="18">
        <v>218110400</v>
      </c>
      <c r="AA539" s="18" t="s">
        <v>71</v>
      </c>
      <c r="AB539" s="18" t="s">
        <v>57</v>
      </c>
      <c r="AC539" s="39" t="s">
        <v>72</v>
      </c>
      <c r="AD539" s="18" t="s">
        <v>73</v>
      </c>
      <c r="AE539" s="18"/>
    </row>
    <row r="540" spans="1:32" ht="24">
      <c r="A540" s="17" t="s">
        <v>57</v>
      </c>
      <c r="B540" s="18">
        <v>429</v>
      </c>
      <c r="C540" s="50"/>
      <c r="D540" s="20" t="s">
        <v>1301</v>
      </c>
      <c r="E540" s="21"/>
      <c r="F540" s="22"/>
      <c r="G540" s="31"/>
      <c r="H540" s="18"/>
      <c r="I540" s="18"/>
      <c r="J540" s="24">
        <v>110408291</v>
      </c>
      <c r="K540" s="47" t="s">
        <v>1305</v>
      </c>
      <c r="L540" s="25" t="s">
        <v>1306</v>
      </c>
      <c r="M540" s="25" t="s">
        <v>36</v>
      </c>
      <c r="N540" s="36"/>
      <c r="O540" s="95"/>
      <c r="P540" s="36">
        <v>24</v>
      </c>
      <c r="Q540" s="18">
        <f>Q539-P540</f>
        <v>916</v>
      </c>
      <c r="R540" s="29" t="s">
        <v>1307</v>
      </c>
      <c r="S540" s="25" t="s">
        <v>1308</v>
      </c>
      <c r="T540" s="18" t="s">
        <v>80</v>
      </c>
      <c r="U540" s="37">
        <v>44712</v>
      </c>
      <c r="V540" s="37">
        <v>44712</v>
      </c>
      <c r="W540" s="53" t="s">
        <v>81</v>
      </c>
      <c r="X540" s="18" t="s">
        <v>82</v>
      </c>
      <c r="Y540" s="18" t="s">
        <v>70</v>
      </c>
      <c r="Z540" s="18">
        <v>215973860</v>
      </c>
      <c r="AA540" s="18" t="s">
        <v>71</v>
      </c>
      <c r="AB540" s="18" t="s">
        <v>57</v>
      </c>
      <c r="AC540" s="39" t="s">
        <v>83</v>
      </c>
      <c r="AD540" s="18" t="s">
        <v>73</v>
      </c>
      <c r="AE540" s="18"/>
    </row>
    <row r="541" spans="1:32" ht="24">
      <c r="A541" s="17" t="s">
        <v>57</v>
      </c>
      <c r="B541" s="18">
        <v>429</v>
      </c>
      <c r="C541" s="50"/>
      <c r="D541" s="20" t="s">
        <v>1301</v>
      </c>
      <c r="E541" s="21"/>
      <c r="F541" s="22"/>
      <c r="G541" s="31"/>
      <c r="H541" s="18"/>
      <c r="I541" s="18"/>
      <c r="J541" s="24">
        <v>110408291</v>
      </c>
      <c r="K541" s="47" t="s">
        <v>1305</v>
      </c>
      <c r="L541" s="25" t="s">
        <v>1306</v>
      </c>
      <c r="M541" s="25" t="s">
        <v>36</v>
      </c>
      <c r="N541" s="36"/>
      <c r="O541" s="95"/>
      <c r="P541" s="36">
        <v>36</v>
      </c>
      <c r="Q541" s="18">
        <f>Q540-P541</f>
        <v>880</v>
      </c>
      <c r="R541" s="29" t="s">
        <v>1307</v>
      </c>
      <c r="S541" s="25" t="s">
        <v>1308</v>
      </c>
      <c r="T541" s="18" t="s">
        <v>84</v>
      </c>
      <c r="U541" s="37">
        <v>44714</v>
      </c>
      <c r="V541" s="37">
        <v>44714</v>
      </c>
      <c r="W541" s="18" t="s">
        <v>81</v>
      </c>
      <c r="X541" s="18" t="s">
        <v>82</v>
      </c>
      <c r="Y541" s="18" t="s">
        <v>70</v>
      </c>
      <c r="Z541" s="18">
        <v>216001993</v>
      </c>
      <c r="AA541" s="18" t="s">
        <v>85</v>
      </c>
      <c r="AB541" s="18" t="s">
        <v>57</v>
      </c>
      <c r="AC541" s="39" t="s">
        <v>83</v>
      </c>
      <c r="AD541" s="18" t="s">
        <v>73</v>
      </c>
      <c r="AE541" s="18"/>
    </row>
    <row r="542" spans="1:32" ht="24">
      <c r="A542" s="17" t="s">
        <v>57</v>
      </c>
      <c r="B542" s="18">
        <v>429</v>
      </c>
      <c r="C542" s="50"/>
      <c r="D542" s="20" t="s">
        <v>1301</v>
      </c>
      <c r="E542" s="21"/>
      <c r="F542" s="22"/>
      <c r="G542" s="31"/>
      <c r="H542" s="18"/>
      <c r="I542" s="18"/>
      <c r="J542" s="24">
        <v>110408291</v>
      </c>
      <c r="K542" s="47" t="s">
        <v>1305</v>
      </c>
      <c r="L542" s="25" t="s">
        <v>1306</v>
      </c>
      <c r="M542" s="25" t="s">
        <v>36</v>
      </c>
      <c r="N542" s="36"/>
      <c r="O542" s="95"/>
      <c r="P542" s="36">
        <v>24</v>
      </c>
      <c r="Q542" s="18">
        <f>Q541-P542</f>
        <v>856</v>
      </c>
      <c r="R542" s="29" t="s">
        <v>1307</v>
      </c>
      <c r="S542" s="25" t="s">
        <v>1308</v>
      </c>
      <c r="T542" s="18" t="s">
        <v>86</v>
      </c>
      <c r="U542" s="37">
        <v>44714</v>
      </c>
      <c r="V542" s="37">
        <v>44714</v>
      </c>
      <c r="W542" s="18" t="s">
        <v>87</v>
      </c>
      <c r="X542" s="18" t="s">
        <v>88</v>
      </c>
      <c r="Y542" s="18" t="s">
        <v>70</v>
      </c>
      <c r="Z542" s="18">
        <v>216001992</v>
      </c>
      <c r="AA542" s="18" t="s">
        <v>85</v>
      </c>
      <c r="AB542" s="18" t="s">
        <v>57</v>
      </c>
      <c r="AC542" s="39" t="s">
        <v>89</v>
      </c>
      <c r="AD542" s="18" t="s">
        <v>73</v>
      </c>
      <c r="AE542" s="18"/>
    </row>
    <row r="543" spans="1:32" ht="24">
      <c r="A543" s="17" t="s">
        <v>57</v>
      </c>
      <c r="B543" s="18">
        <v>429</v>
      </c>
      <c r="C543" s="50"/>
      <c r="D543" s="20" t="s">
        <v>1301</v>
      </c>
      <c r="E543" s="21"/>
      <c r="F543" s="22"/>
      <c r="G543" s="31"/>
      <c r="H543" s="18"/>
      <c r="I543" s="18"/>
      <c r="J543" s="24">
        <v>110408291</v>
      </c>
      <c r="K543" s="47" t="s">
        <v>1305</v>
      </c>
      <c r="L543" s="25" t="s">
        <v>1306</v>
      </c>
      <c r="M543" s="25" t="s">
        <v>36</v>
      </c>
      <c r="N543" s="36"/>
      <c r="O543" s="95"/>
      <c r="P543" s="36">
        <v>24</v>
      </c>
      <c r="Q543" s="18">
        <f>Q542-P543</f>
        <v>832</v>
      </c>
      <c r="R543" s="29" t="s">
        <v>1307</v>
      </c>
      <c r="S543" s="25" t="s">
        <v>1308</v>
      </c>
      <c r="T543" s="18" t="s">
        <v>90</v>
      </c>
      <c r="U543" s="37">
        <v>44734</v>
      </c>
      <c r="V543" s="37">
        <v>44734</v>
      </c>
      <c r="W543" s="40" t="s">
        <v>91</v>
      </c>
      <c r="X543" s="40" t="s">
        <v>92</v>
      </c>
      <c r="Y543" s="40" t="s">
        <v>93</v>
      </c>
      <c r="Z543" s="40">
        <v>215973560</v>
      </c>
      <c r="AA543" s="40" t="s">
        <v>85</v>
      </c>
      <c r="AB543" s="18" t="s">
        <v>57</v>
      </c>
      <c r="AC543" s="39" t="s">
        <v>72</v>
      </c>
      <c r="AD543" s="18" t="s">
        <v>73</v>
      </c>
      <c r="AE543" s="18"/>
    </row>
    <row r="544" spans="1:32" ht="43.2">
      <c r="A544" s="17" t="s">
        <v>57</v>
      </c>
      <c r="B544" s="18">
        <v>430</v>
      </c>
      <c r="C544" s="50">
        <v>44659</v>
      </c>
      <c r="D544" s="20" t="s">
        <v>1301</v>
      </c>
      <c r="E544" s="21" t="s">
        <v>1302</v>
      </c>
      <c r="F544" s="22" t="s">
        <v>1303</v>
      </c>
      <c r="G544" s="31">
        <v>412503431</v>
      </c>
      <c r="H544" s="18" t="s">
        <v>47</v>
      </c>
      <c r="I544" s="18">
        <v>4511103199</v>
      </c>
      <c r="J544" s="24">
        <v>110408292</v>
      </c>
      <c r="K544" s="25" t="s">
        <v>1309</v>
      </c>
      <c r="L544" s="25" t="s">
        <v>1310</v>
      </c>
      <c r="M544" s="25" t="s">
        <v>36</v>
      </c>
      <c r="N544" s="36">
        <v>5420</v>
      </c>
      <c r="O544" s="95"/>
      <c r="P544" s="36">
        <v>300</v>
      </c>
      <c r="Q544" s="18">
        <f t="shared" si="16"/>
        <v>5120</v>
      </c>
      <c r="R544" s="29" t="s">
        <v>1307</v>
      </c>
      <c r="S544" s="25" t="s">
        <v>1308</v>
      </c>
      <c r="T544" s="18" t="s">
        <v>67</v>
      </c>
      <c r="U544" s="37">
        <v>44707</v>
      </c>
      <c r="V544" s="37">
        <v>44707</v>
      </c>
      <c r="W544" s="18" t="s">
        <v>68</v>
      </c>
      <c r="X544" s="18" t="s">
        <v>69</v>
      </c>
      <c r="Y544" s="18" t="s">
        <v>70</v>
      </c>
      <c r="Z544" s="18">
        <v>218110400</v>
      </c>
      <c r="AA544" s="18" t="s">
        <v>71</v>
      </c>
      <c r="AB544" s="18" t="s">
        <v>57</v>
      </c>
      <c r="AC544" s="39" t="s">
        <v>72</v>
      </c>
      <c r="AD544" s="18" t="s">
        <v>73</v>
      </c>
      <c r="AE544" s="18"/>
    </row>
    <row r="545" spans="1:32" ht="43.2">
      <c r="A545" s="17" t="s">
        <v>57</v>
      </c>
      <c r="B545" s="18">
        <v>430</v>
      </c>
      <c r="C545" s="50"/>
      <c r="D545" s="20" t="s">
        <v>1301</v>
      </c>
      <c r="E545" s="21"/>
      <c r="F545" s="22"/>
      <c r="G545" s="31"/>
      <c r="H545" s="18"/>
      <c r="I545" s="18"/>
      <c r="J545" s="24">
        <v>110408292</v>
      </c>
      <c r="K545" s="25" t="s">
        <v>1309</v>
      </c>
      <c r="L545" s="25" t="s">
        <v>1310</v>
      </c>
      <c r="M545" s="25" t="s">
        <v>36</v>
      </c>
      <c r="N545" s="36"/>
      <c r="O545" s="95"/>
      <c r="P545" s="36">
        <v>120</v>
      </c>
      <c r="Q545" s="18">
        <f>+Q544-P545</f>
        <v>5000</v>
      </c>
      <c r="R545" s="29" t="s">
        <v>1307</v>
      </c>
      <c r="S545" s="25" t="s">
        <v>1308</v>
      </c>
      <c r="T545" s="18" t="s">
        <v>80</v>
      </c>
      <c r="U545" s="37">
        <v>44712</v>
      </c>
      <c r="V545" s="37">
        <v>44712</v>
      </c>
      <c r="W545" s="53" t="s">
        <v>81</v>
      </c>
      <c r="X545" s="18" t="s">
        <v>82</v>
      </c>
      <c r="Y545" s="18" t="s">
        <v>70</v>
      </c>
      <c r="Z545" s="18">
        <v>215973860</v>
      </c>
      <c r="AA545" s="18" t="s">
        <v>71</v>
      </c>
      <c r="AB545" s="18" t="s">
        <v>57</v>
      </c>
      <c r="AC545" s="39" t="s">
        <v>83</v>
      </c>
      <c r="AD545" s="18" t="s">
        <v>73</v>
      </c>
      <c r="AE545" s="18"/>
    </row>
    <row r="546" spans="1:32" ht="43.2">
      <c r="A546" s="17" t="s">
        <v>57</v>
      </c>
      <c r="B546" s="18">
        <v>430</v>
      </c>
      <c r="C546" s="50"/>
      <c r="D546" s="20" t="s">
        <v>1301</v>
      </c>
      <c r="E546" s="21"/>
      <c r="F546" s="22"/>
      <c r="G546" s="31"/>
      <c r="H546" s="18"/>
      <c r="I546" s="18"/>
      <c r="J546" s="24">
        <v>110408292</v>
      </c>
      <c r="K546" s="25" t="s">
        <v>1309</v>
      </c>
      <c r="L546" s="25" t="s">
        <v>1310</v>
      </c>
      <c r="M546" s="25" t="s">
        <v>36</v>
      </c>
      <c r="N546" s="36"/>
      <c r="O546" s="95"/>
      <c r="P546" s="36">
        <v>180</v>
      </c>
      <c r="Q546" s="18">
        <f>+Q545-P546</f>
        <v>4820</v>
      </c>
      <c r="R546" s="29" t="s">
        <v>1307</v>
      </c>
      <c r="S546" s="25" t="s">
        <v>1308</v>
      </c>
      <c r="T546" s="18" t="s">
        <v>84</v>
      </c>
      <c r="U546" s="37">
        <v>44714</v>
      </c>
      <c r="V546" s="37">
        <v>44714</v>
      </c>
      <c r="W546" s="18" t="s">
        <v>81</v>
      </c>
      <c r="X546" s="18" t="s">
        <v>82</v>
      </c>
      <c r="Y546" s="18" t="s">
        <v>70</v>
      </c>
      <c r="Z546" s="18">
        <v>216001993</v>
      </c>
      <c r="AA546" s="18" t="s">
        <v>85</v>
      </c>
      <c r="AB546" s="18" t="s">
        <v>57</v>
      </c>
      <c r="AC546" s="39" t="s">
        <v>83</v>
      </c>
      <c r="AD546" s="18" t="s">
        <v>73</v>
      </c>
      <c r="AE546" s="18"/>
    </row>
    <row r="547" spans="1:32" ht="43.2">
      <c r="A547" s="17" t="s">
        <v>57</v>
      </c>
      <c r="B547" s="18">
        <v>430</v>
      </c>
      <c r="C547" s="50"/>
      <c r="D547" s="20" t="s">
        <v>1301</v>
      </c>
      <c r="E547" s="21"/>
      <c r="F547" s="22"/>
      <c r="G547" s="31"/>
      <c r="H547" s="18"/>
      <c r="I547" s="18"/>
      <c r="J547" s="24">
        <v>110408292</v>
      </c>
      <c r="K547" s="25" t="s">
        <v>1309</v>
      </c>
      <c r="L547" s="25" t="s">
        <v>1310</v>
      </c>
      <c r="M547" s="25" t="s">
        <v>36</v>
      </c>
      <c r="N547" s="36"/>
      <c r="O547" s="95"/>
      <c r="P547" s="36">
        <v>120</v>
      </c>
      <c r="Q547" s="18">
        <f>+Q546-P547</f>
        <v>4700</v>
      </c>
      <c r="R547" s="29" t="s">
        <v>1307</v>
      </c>
      <c r="S547" s="25" t="s">
        <v>1308</v>
      </c>
      <c r="T547" s="18" t="s">
        <v>86</v>
      </c>
      <c r="U547" s="37">
        <v>44714</v>
      </c>
      <c r="V547" s="37">
        <v>44714</v>
      </c>
      <c r="W547" s="18" t="s">
        <v>87</v>
      </c>
      <c r="X547" s="18" t="s">
        <v>88</v>
      </c>
      <c r="Y547" s="18" t="s">
        <v>70</v>
      </c>
      <c r="Z547" s="18">
        <v>216001992</v>
      </c>
      <c r="AA547" s="18" t="s">
        <v>85</v>
      </c>
      <c r="AB547" s="18" t="s">
        <v>57</v>
      </c>
      <c r="AC547" s="39" t="s">
        <v>89</v>
      </c>
      <c r="AD547" s="18" t="s">
        <v>73</v>
      </c>
      <c r="AE547" s="18"/>
    </row>
    <row r="548" spans="1:32" ht="43.2">
      <c r="A548" s="17" t="s">
        <v>57</v>
      </c>
      <c r="B548" s="18">
        <v>430</v>
      </c>
      <c r="C548" s="50"/>
      <c r="D548" s="20" t="s">
        <v>1301</v>
      </c>
      <c r="E548" s="21"/>
      <c r="F548" s="22"/>
      <c r="G548" s="31"/>
      <c r="H548" s="18"/>
      <c r="I548" s="18"/>
      <c r="J548" s="24">
        <v>110408292</v>
      </c>
      <c r="K548" s="25" t="s">
        <v>1309</v>
      </c>
      <c r="L548" s="25" t="s">
        <v>1310</v>
      </c>
      <c r="M548" s="25" t="s">
        <v>36</v>
      </c>
      <c r="N548" s="36"/>
      <c r="O548" s="95"/>
      <c r="P548" s="36">
        <v>120</v>
      </c>
      <c r="Q548" s="18">
        <f>+Q547-P548</f>
        <v>4580</v>
      </c>
      <c r="R548" s="29" t="s">
        <v>1307</v>
      </c>
      <c r="S548" s="25" t="s">
        <v>1308</v>
      </c>
      <c r="T548" s="18" t="s">
        <v>90</v>
      </c>
      <c r="U548" s="37">
        <v>44734</v>
      </c>
      <c r="V548" s="37">
        <v>44734</v>
      </c>
      <c r="W548" s="40" t="s">
        <v>91</v>
      </c>
      <c r="X548" s="40" t="s">
        <v>92</v>
      </c>
      <c r="Y548" s="40" t="s">
        <v>93</v>
      </c>
      <c r="Z548" s="40">
        <v>215973560</v>
      </c>
      <c r="AA548" s="40" t="s">
        <v>85</v>
      </c>
      <c r="AB548" s="18" t="s">
        <v>57</v>
      </c>
      <c r="AC548" s="39" t="s">
        <v>72</v>
      </c>
      <c r="AD548" s="18" t="s">
        <v>73</v>
      </c>
      <c r="AE548" s="18"/>
    </row>
    <row r="549" spans="1:32" s="67" customFormat="1">
      <c r="A549" s="23"/>
      <c r="B549" s="18">
        <v>431</v>
      </c>
      <c r="C549" s="50">
        <v>44660</v>
      </c>
      <c r="D549" s="20" t="s">
        <v>32</v>
      </c>
      <c r="E549" s="45" t="s">
        <v>1311</v>
      </c>
      <c r="F549" s="46">
        <v>44648</v>
      </c>
      <c r="G549" s="31"/>
      <c r="H549" s="18" t="s">
        <v>34</v>
      </c>
      <c r="I549" s="18"/>
      <c r="J549" s="24"/>
      <c r="K549" s="52" t="s">
        <v>1312</v>
      </c>
      <c r="L549" s="25" t="s">
        <v>1313</v>
      </c>
      <c r="M549" s="25" t="s">
        <v>36</v>
      </c>
      <c r="N549" s="36">
        <v>23</v>
      </c>
      <c r="O549" s="36"/>
      <c r="P549" s="36"/>
      <c r="Q549" s="18">
        <f t="shared" si="16"/>
        <v>23</v>
      </c>
      <c r="R549" s="29" t="s">
        <v>1314</v>
      </c>
      <c r="S549" s="25" t="s">
        <v>1315</v>
      </c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30"/>
    </row>
    <row r="550" spans="1:32" s="67" customFormat="1">
      <c r="A550" s="23"/>
      <c r="B550" s="18">
        <v>432</v>
      </c>
      <c r="C550" s="50">
        <v>44660</v>
      </c>
      <c r="D550" s="20" t="s">
        <v>32</v>
      </c>
      <c r="E550" s="45" t="s">
        <v>1311</v>
      </c>
      <c r="F550" s="46">
        <v>44648</v>
      </c>
      <c r="G550" s="31"/>
      <c r="H550" s="18" t="s">
        <v>34</v>
      </c>
      <c r="I550" s="18"/>
      <c r="J550" s="24"/>
      <c r="K550" s="25" t="s">
        <v>1316</v>
      </c>
      <c r="L550" s="25" t="s">
        <v>1317</v>
      </c>
      <c r="M550" s="25" t="s">
        <v>36</v>
      </c>
      <c r="N550" s="36">
        <v>11</v>
      </c>
      <c r="O550" s="36"/>
      <c r="P550" s="36"/>
      <c r="Q550" s="18">
        <f t="shared" si="16"/>
        <v>11</v>
      </c>
      <c r="R550" s="29" t="s">
        <v>1318</v>
      </c>
      <c r="S550" s="25" t="s">
        <v>1319</v>
      </c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30"/>
    </row>
    <row r="551" spans="1:32" s="67" customFormat="1">
      <c r="A551" s="23"/>
      <c r="B551" s="18">
        <v>433</v>
      </c>
      <c r="C551" s="50">
        <v>44660</v>
      </c>
      <c r="D551" s="20" t="s">
        <v>32</v>
      </c>
      <c r="E551" s="45" t="s">
        <v>1311</v>
      </c>
      <c r="F551" s="46">
        <v>44648</v>
      </c>
      <c r="G551" s="31"/>
      <c r="H551" s="18" t="s">
        <v>34</v>
      </c>
      <c r="I551" s="18"/>
      <c r="J551" s="24"/>
      <c r="K551" s="25" t="s">
        <v>1320</v>
      </c>
      <c r="L551" s="25" t="s">
        <v>1321</v>
      </c>
      <c r="M551" s="25" t="s">
        <v>36</v>
      </c>
      <c r="N551" s="36">
        <v>35</v>
      </c>
      <c r="O551" s="36"/>
      <c r="P551" s="36"/>
      <c r="Q551" s="18">
        <f t="shared" si="16"/>
        <v>35</v>
      </c>
      <c r="R551" s="29" t="s">
        <v>1318</v>
      </c>
      <c r="S551" s="25" t="s">
        <v>1319</v>
      </c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30"/>
    </row>
    <row r="552" spans="1:32" ht="15.6">
      <c r="A552" s="17"/>
      <c r="B552" s="18">
        <v>434</v>
      </c>
      <c r="C552" s="50">
        <v>44660</v>
      </c>
      <c r="D552" s="20" t="s">
        <v>32</v>
      </c>
      <c r="E552" s="45" t="s">
        <v>1311</v>
      </c>
      <c r="F552" s="46">
        <v>44648</v>
      </c>
      <c r="G552" s="31"/>
      <c r="H552" s="18" t="s">
        <v>34</v>
      </c>
      <c r="I552" s="18"/>
      <c r="J552" s="24">
        <v>101046929</v>
      </c>
      <c r="K552" s="47">
        <v>101046929</v>
      </c>
      <c r="L552" s="25" t="s">
        <v>1322</v>
      </c>
      <c r="M552" s="25" t="s">
        <v>36</v>
      </c>
      <c r="N552" s="36">
        <v>36</v>
      </c>
      <c r="O552" s="36"/>
      <c r="P552" s="27"/>
      <c r="Q552" s="18">
        <f t="shared" si="16"/>
        <v>36</v>
      </c>
      <c r="R552" s="29" t="s">
        <v>1318</v>
      </c>
      <c r="S552" s="25" t="s">
        <v>1319</v>
      </c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</row>
    <row r="553" spans="1:32" ht="15.6">
      <c r="A553" s="17"/>
      <c r="B553" s="18">
        <v>435</v>
      </c>
      <c r="C553" s="50">
        <v>44660</v>
      </c>
      <c r="D553" s="20" t="s">
        <v>32</v>
      </c>
      <c r="E553" s="45" t="s">
        <v>1311</v>
      </c>
      <c r="F553" s="46">
        <v>44648</v>
      </c>
      <c r="G553" s="31"/>
      <c r="H553" s="18" t="s">
        <v>34</v>
      </c>
      <c r="I553" s="18"/>
      <c r="J553" s="24">
        <v>101153007</v>
      </c>
      <c r="K553" s="47">
        <v>101153007</v>
      </c>
      <c r="L553" s="25" t="s">
        <v>1323</v>
      </c>
      <c r="M553" s="25" t="s">
        <v>36</v>
      </c>
      <c r="N553" s="36">
        <v>36</v>
      </c>
      <c r="O553" s="36"/>
      <c r="P553" s="27"/>
      <c r="Q553" s="18">
        <f t="shared" si="16"/>
        <v>36</v>
      </c>
      <c r="R553" s="29" t="s">
        <v>1318</v>
      </c>
      <c r="S553" s="25" t="s">
        <v>1319</v>
      </c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</row>
    <row r="554" spans="1:32" ht="15.6">
      <c r="A554" s="17"/>
      <c r="B554" s="18">
        <v>436</v>
      </c>
      <c r="C554" s="50">
        <v>44660</v>
      </c>
      <c r="D554" s="20" t="s">
        <v>32</v>
      </c>
      <c r="E554" s="45" t="s">
        <v>1311</v>
      </c>
      <c r="F554" s="46">
        <v>44648</v>
      </c>
      <c r="G554" s="31"/>
      <c r="H554" s="18" t="s">
        <v>34</v>
      </c>
      <c r="I554" s="18"/>
      <c r="J554" s="24">
        <v>101085048</v>
      </c>
      <c r="K554" s="47">
        <v>101085048</v>
      </c>
      <c r="L554" s="52" t="s">
        <v>1324</v>
      </c>
      <c r="M554" s="25" t="s">
        <v>36</v>
      </c>
      <c r="N554" s="36">
        <v>36</v>
      </c>
      <c r="O554" s="36"/>
      <c r="P554" s="36"/>
      <c r="Q554" s="18">
        <f t="shared" si="16"/>
        <v>36</v>
      </c>
      <c r="R554" s="29" t="s">
        <v>1318</v>
      </c>
      <c r="S554" s="25" t="s">
        <v>1319</v>
      </c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</row>
    <row r="555" spans="1:32" ht="15.6">
      <c r="A555" s="17"/>
      <c r="B555" s="18">
        <v>437</v>
      </c>
      <c r="C555" s="50">
        <v>44660</v>
      </c>
      <c r="D555" s="20" t="s">
        <v>32</v>
      </c>
      <c r="E555" s="45" t="s">
        <v>1311</v>
      </c>
      <c r="F555" s="46">
        <v>44648</v>
      </c>
      <c r="G555" s="31"/>
      <c r="H555" s="18" t="s">
        <v>34</v>
      </c>
      <c r="I555" s="18"/>
      <c r="J555" s="24">
        <v>100731598</v>
      </c>
      <c r="K555" s="47">
        <v>100731598</v>
      </c>
      <c r="L555" s="25" t="s">
        <v>1325</v>
      </c>
      <c r="M555" s="25" t="s">
        <v>36</v>
      </c>
      <c r="N555" s="36">
        <v>36</v>
      </c>
      <c r="O555" s="36"/>
      <c r="P555" s="36"/>
      <c r="Q555" s="18">
        <f t="shared" si="16"/>
        <v>36</v>
      </c>
      <c r="R555" s="29" t="s">
        <v>1318</v>
      </c>
      <c r="S555" s="25" t="s">
        <v>1319</v>
      </c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</row>
    <row r="556" spans="1:32" s="67" customFormat="1" ht="28.8">
      <c r="A556" s="23"/>
      <c r="B556" s="18">
        <v>438</v>
      </c>
      <c r="C556" s="50">
        <v>44660</v>
      </c>
      <c r="D556" s="20" t="s">
        <v>32</v>
      </c>
      <c r="E556" s="45" t="s">
        <v>1311</v>
      </c>
      <c r="F556" s="46">
        <v>44648</v>
      </c>
      <c r="G556" s="31"/>
      <c r="H556" s="18" t="s">
        <v>34</v>
      </c>
      <c r="I556" s="18"/>
      <c r="J556" s="24"/>
      <c r="K556" s="25" t="s">
        <v>1326</v>
      </c>
      <c r="L556" s="25" t="s">
        <v>1326</v>
      </c>
      <c r="M556" s="29" t="s">
        <v>119</v>
      </c>
      <c r="N556" s="36">
        <v>150</v>
      </c>
      <c r="O556" s="36"/>
      <c r="P556" s="27"/>
      <c r="Q556" s="18">
        <f t="shared" si="16"/>
        <v>150</v>
      </c>
      <c r="R556" s="29" t="s">
        <v>1327</v>
      </c>
      <c r="S556" s="25" t="s">
        <v>1328</v>
      </c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30"/>
    </row>
    <row r="557" spans="1:32" ht="15.6">
      <c r="A557" s="17"/>
      <c r="B557" s="18">
        <v>439</v>
      </c>
      <c r="C557" s="50">
        <v>44660</v>
      </c>
      <c r="D557" s="20" t="s">
        <v>32</v>
      </c>
      <c r="E557" s="45" t="s">
        <v>1311</v>
      </c>
      <c r="F557" s="46">
        <v>44648</v>
      </c>
      <c r="G557" s="31"/>
      <c r="H557" s="18" t="s">
        <v>34</v>
      </c>
      <c r="I557" s="18"/>
      <c r="J557" s="24">
        <v>100723671</v>
      </c>
      <c r="K557" s="25">
        <v>100723671</v>
      </c>
      <c r="L557" s="25" t="s">
        <v>1329</v>
      </c>
      <c r="M557" s="29" t="s">
        <v>36</v>
      </c>
      <c r="N557" s="36">
        <v>25</v>
      </c>
      <c r="O557" s="36"/>
      <c r="P557" s="27"/>
      <c r="Q557" s="18">
        <f t="shared" si="16"/>
        <v>25</v>
      </c>
      <c r="R557" s="29" t="s">
        <v>1327</v>
      </c>
      <c r="S557" s="25" t="s">
        <v>1328</v>
      </c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</row>
    <row r="558" spans="1:32" s="67" customFormat="1">
      <c r="A558" s="23"/>
      <c r="B558" s="18">
        <v>440</v>
      </c>
      <c r="C558" s="50">
        <v>44660</v>
      </c>
      <c r="D558" s="20" t="s">
        <v>32</v>
      </c>
      <c r="E558" s="45" t="s">
        <v>1311</v>
      </c>
      <c r="F558" s="46">
        <v>44648</v>
      </c>
      <c r="G558" s="31"/>
      <c r="H558" s="18" t="s">
        <v>34</v>
      </c>
      <c r="I558" s="18"/>
      <c r="J558" s="24"/>
      <c r="K558" s="25" t="s">
        <v>1330</v>
      </c>
      <c r="L558" s="25" t="s">
        <v>1330</v>
      </c>
      <c r="M558" s="29" t="s">
        <v>36</v>
      </c>
      <c r="N558" s="36">
        <v>98</v>
      </c>
      <c r="O558" s="36"/>
      <c r="P558" s="36"/>
      <c r="Q558" s="18">
        <f t="shared" si="16"/>
        <v>98</v>
      </c>
      <c r="R558" s="29" t="s">
        <v>1327</v>
      </c>
      <c r="S558" s="25" t="s">
        <v>1328</v>
      </c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30"/>
    </row>
    <row r="559" spans="1:32" s="67" customFormat="1">
      <c r="A559" s="23"/>
      <c r="B559" s="18">
        <v>441</v>
      </c>
      <c r="C559" s="50">
        <v>44660</v>
      </c>
      <c r="D559" s="20" t="s">
        <v>32</v>
      </c>
      <c r="E559" s="45" t="s">
        <v>1311</v>
      </c>
      <c r="F559" s="46">
        <v>44648</v>
      </c>
      <c r="G559" s="31"/>
      <c r="H559" s="18" t="s">
        <v>34</v>
      </c>
      <c r="I559" s="18"/>
      <c r="J559" s="24"/>
      <c r="K559" s="25" t="s">
        <v>1331</v>
      </c>
      <c r="L559" s="25" t="s">
        <v>1332</v>
      </c>
      <c r="M559" s="29" t="s">
        <v>36</v>
      </c>
      <c r="N559" s="36">
        <v>26</v>
      </c>
      <c r="O559" s="36"/>
      <c r="P559" s="36"/>
      <c r="Q559" s="18">
        <f t="shared" si="16"/>
        <v>26</v>
      </c>
      <c r="R559" s="29" t="s">
        <v>1333</v>
      </c>
      <c r="S559" s="25" t="s">
        <v>1334</v>
      </c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30"/>
    </row>
    <row r="560" spans="1:32">
      <c r="A560" s="17"/>
      <c r="B560" s="18">
        <v>442</v>
      </c>
      <c r="C560" s="50">
        <v>44660</v>
      </c>
      <c r="D560" s="20" t="s">
        <v>32</v>
      </c>
      <c r="E560" s="45" t="s">
        <v>1311</v>
      </c>
      <c r="F560" s="46">
        <v>44648</v>
      </c>
      <c r="G560" s="31"/>
      <c r="H560" s="18" t="s">
        <v>34</v>
      </c>
      <c r="I560" s="18"/>
      <c r="J560" s="24">
        <v>106366442</v>
      </c>
      <c r="K560" s="25" t="s">
        <v>589</v>
      </c>
      <c r="L560" s="25" t="s">
        <v>590</v>
      </c>
      <c r="M560" s="29" t="s">
        <v>36</v>
      </c>
      <c r="N560" s="36">
        <v>36</v>
      </c>
      <c r="O560" s="36"/>
      <c r="P560" s="36"/>
      <c r="Q560" s="18">
        <f t="shared" si="16"/>
        <v>36</v>
      </c>
      <c r="R560" s="29" t="s">
        <v>1333</v>
      </c>
      <c r="S560" s="25" t="s">
        <v>1334</v>
      </c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</row>
    <row r="561" spans="1:32" s="67" customFormat="1">
      <c r="A561" s="23"/>
      <c r="B561" s="18">
        <v>443</v>
      </c>
      <c r="C561" s="50">
        <v>44660</v>
      </c>
      <c r="D561" s="20" t="s">
        <v>32</v>
      </c>
      <c r="E561" s="45" t="s">
        <v>1311</v>
      </c>
      <c r="F561" s="46">
        <v>44648</v>
      </c>
      <c r="G561" s="31"/>
      <c r="H561" s="18" t="s">
        <v>34</v>
      </c>
      <c r="I561" s="18"/>
      <c r="J561" s="24"/>
      <c r="K561" s="25" t="s">
        <v>1335</v>
      </c>
      <c r="L561" s="25" t="s">
        <v>1336</v>
      </c>
      <c r="M561" s="29" t="s">
        <v>36</v>
      </c>
      <c r="N561" s="36">
        <v>12</v>
      </c>
      <c r="O561" s="36"/>
      <c r="P561" s="36"/>
      <c r="Q561" s="18">
        <f t="shared" si="16"/>
        <v>12</v>
      </c>
      <c r="R561" s="29" t="s">
        <v>1337</v>
      </c>
      <c r="S561" s="25" t="s">
        <v>1338</v>
      </c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30"/>
    </row>
    <row r="562" spans="1:32" s="67" customFormat="1" ht="29.1" customHeight="1">
      <c r="A562" s="23"/>
      <c r="B562" s="18">
        <v>444</v>
      </c>
      <c r="C562" s="50">
        <v>44660</v>
      </c>
      <c r="D562" s="20" t="s">
        <v>32</v>
      </c>
      <c r="E562" s="45" t="s">
        <v>1311</v>
      </c>
      <c r="F562" s="46">
        <v>44648</v>
      </c>
      <c r="G562" s="31"/>
      <c r="H562" s="18" t="s">
        <v>34</v>
      </c>
      <c r="I562" s="18"/>
      <c r="J562" s="24"/>
      <c r="K562" s="25" t="s">
        <v>1339</v>
      </c>
      <c r="L562" s="25" t="s">
        <v>1340</v>
      </c>
      <c r="M562" s="29" t="s">
        <v>36</v>
      </c>
      <c r="N562" s="36">
        <v>10</v>
      </c>
      <c r="O562" s="36"/>
      <c r="P562" s="36"/>
      <c r="Q562" s="18">
        <f t="shared" si="16"/>
        <v>10</v>
      </c>
      <c r="R562" s="29" t="s">
        <v>1337</v>
      </c>
      <c r="S562" s="25" t="s">
        <v>1338</v>
      </c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30"/>
    </row>
    <row r="563" spans="1:32" s="67" customFormat="1" ht="28.8">
      <c r="A563" s="23"/>
      <c r="B563" s="18">
        <v>445</v>
      </c>
      <c r="C563" s="50">
        <v>44660</v>
      </c>
      <c r="D563" s="20" t="s">
        <v>32</v>
      </c>
      <c r="E563" s="45" t="s">
        <v>1311</v>
      </c>
      <c r="F563" s="46">
        <v>44648</v>
      </c>
      <c r="G563" s="31"/>
      <c r="H563" s="18" t="s">
        <v>34</v>
      </c>
      <c r="I563" s="18"/>
      <c r="J563" s="24"/>
      <c r="K563" s="25" t="s">
        <v>1341</v>
      </c>
      <c r="L563" s="25" t="s">
        <v>1342</v>
      </c>
      <c r="M563" s="29" t="s">
        <v>36</v>
      </c>
      <c r="N563" s="36">
        <v>5</v>
      </c>
      <c r="O563" s="36"/>
      <c r="P563" s="36"/>
      <c r="Q563" s="18">
        <f t="shared" si="16"/>
        <v>5</v>
      </c>
      <c r="R563" s="29" t="s">
        <v>1337</v>
      </c>
      <c r="S563" s="25" t="s">
        <v>1338</v>
      </c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30"/>
    </row>
    <row r="564" spans="1:32" s="67" customFormat="1">
      <c r="A564" s="23"/>
      <c r="B564" s="18">
        <v>446</v>
      </c>
      <c r="C564" s="50">
        <v>44660</v>
      </c>
      <c r="D564" s="20" t="s">
        <v>32</v>
      </c>
      <c r="E564" s="45" t="s">
        <v>1311</v>
      </c>
      <c r="F564" s="46">
        <v>44648</v>
      </c>
      <c r="G564" s="31"/>
      <c r="H564" s="18" t="s">
        <v>34</v>
      </c>
      <c r="I564" s="18"/>
      <c r="J564" s="24"/>
      <c r="K564" s="52" t="s">
        <v>1343</v>
      </c>
      <c r="L564" s="29" t="s">
        <v>1344</v>
      </c>
      <c r="M564" s="29" t="s">
        <v>36</v>
      </c>
      <c r="N564" s="36">
        <v>4</v>
      </c>
      <c r="O564" s="36"/>
      <c r="P564" s="36"/>
      <c r="Q564" s="18">
        <f t="shared" si="16"/>
        <v>4</v>
      </c>
      <c r="R564" s="29" t="s">
        <v>1337</v>
      </c>
      <c r="S564" s="25" t="s">
        <v>1338</v>
      </c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30"/>
    </row>
    <row r="565" spans="1:32" s="67" customFormat="1">
      <c r="A565" s="23"/>
      <c r="B565" s="18">
        <v>447</v>
      </c>
      <c r="C565" s="50">
        <v>44660</v>
      </c>
      <c r="D565" s="20" t="s">
        <v>32</v>
      </c>
      <c r="E565" s="45" t="s">
        <v>1311</v>
      </c>
      <c r="F565" s="46">
        <v>44648</v>
      </c>
      <c r="G565" s="31"/>
      <c r="H565" s="18" t="s">
        <v>34</v>
      </c>
      <c r="I565" s="18"/>
      <c r="J565" s="24"/>
      <c r="K565" s="52" t="s">
        <v>1345</v>
      </c>
      <c r="L565" s="29" t="s">
        <v>1346</v>
      </c>
      <c r="M565" s="29" t="s">
        <v>36</v>
      </c>
      <c r="N565" s="36">
        <v>20</v>
      </c>
      <c r="O565" s="36"/>
      <c r="P565" s="36"/>
      <c r="Q565" s="18">
        <f t="shared" si="16"/>
        <v>20</v>
      </c>
      <c r="R565" s="29" t="s">
        <v>1337</v>
      </c>
      <c r="S565" s="25" t="s">
        <v>1338</v>
      </c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30"/>
    </row>
    <row r="566" spans="1:32" s="67" customFormat="1" ht="28.8">
      <c r="A566" s="23"/>
      <c r="B566" s="18">
        <v>448</v>
      </c>
      <c r="C566" s="50">
        <v>44660</v>
      </c>
      <c r="D566" s="20" t="s">
        <v>32</v>
      </c>
      <c r="E566" s="45" t="s">
        <v>1311</v>
      </c>
      <c r="F566" s="46">
        <v>44648</v>
      </c>
      <c r="G566" s="31"/>
      <c r="H566" s="18" t="s">
        <v>34</v>
      </c>
      <c r="I566" s="18"/>
      <c r="J566" s="24"/>
      <c r="K566" s="25" t="s">
        <v>1347</v>
      </c>
      <c r="L566" s="29" t="s">
        <v>1348</v>
      </c>
      <c r="M566" s="29" t="s">
        <v>36</v>
      </c>
      <c r="N566" s="36">
        <v>63</v>
      </c>
      <c r="O566" s="36"/>
      <c r="P566" s="36"/>
      <c r="Q566" s="18">
        <f t="shared" si="16"/>
        <v>63</v>
      </c>
      <c r="R566" s="29" t="s">
        <v>1337</v>
      </c>
      <c r="S566" s="25" t="s">
        <v>1338</v>
      </c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30"/>
    </row>
    <row r="567" spans="1:32" s="67" customFormat="1" ht="28.8">
      <c r="A567" s="23"/>
      <c r="B567" s="18">
        <v>449</v>
      </c>
      <c r="C567" s="50">
        <v>44660</v>
      </c>
      <c r="D567" s="20" t="s">
        <v>32</v>
      </c>
      <c r="E567" s="45" t="s">
        <v>1311</v>
      </c>
      <c r="F567" s="46">
        <v>44648</v>
      </c>
      <c r="G567" s="31"/>
      <c r="H567" s="18" t="s">
        <v>34</v>
      </c>
      <c r="I567" s="18"/>
      <c r="J567" s="24"/>
      <c r="K567" s="25" t="s">
        <v>1349</v>
      </c>
      <c r="L567" s="25" t="s">
        <v>1350</v>
      </c>
      <c r="M567" s="29" t="s">
        <v>36</v>
      </c>
      <c r="N567" s="36">
        <v>2</v>
      </c>
      <c r="O567" s="36"/>
      <c r="P567" s="36"/>
      <c r="Q567" s="18">
        <f t="shared" si="16"/>
        <v>2</v>
      </c>
      <c r="R567" s="29" t="s">
        <v>1337</v>
      </c>
      <c r="S567" s="25" t="s">
        <v>1338</v>
      </c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30"/>
    </row>
    <row r="568" spans="1:32" s="67" customFormat="1">
      <c r="A568" s="23"/>
      <c r="B568" s="18">
        <v>450</v>
      </c>
      <c r="C568" s="50">
        <v>44660</v>
      </c>
      <c r="D568" s="20" t="s">
        <v>32</v>
      </c>
      <c r="E568" s="45" t="s">
        <v>1311</v>
      </c>
      <c r="F568" s="46">
        <v>44648</v>
      </c>
      <c r="G568" s="31"/>
      <c r="H568" s="18" t="s">
        <v>34</v>
      </c>
      <c r="I568" s="18"/>
      <c r="J568" s="24"/>
      <c r="K568" s="25" t="s">
        <v>1351</v>
      </c>
      <c r="L568" s="23" t="s">
        <v>1351</v>
      </c>
      <c r="M568" s="29" t="s">
        <v>36</v>
      </c>
      <c r="N568" s="36">
        <v>4</v>
      </c>
      <c r="O568" s="36"/>
      <c r="P568" s="36"/>
      <c r="Q568" s="18">
        <f t="shared" si="16"/>
        <v>4</v>
      </c>
      <c r="R568" s="29" t="s">
        <v>1337</v>
      </c>
      <c r="S568" s="25" t="s">
        <v>1338</v>
      </c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30"/>
    </row>
    <row r="569" spans="1:32" s="67" customFormat="1">
      <c r="A569" s="23"/>
      <c r="B569" s="18">
        <v>451</v>
      </c>
      <c r="C569" s="50">
        <v>44660</v>
      </c>
      <c r="D569" s="20" t="s">
        <v>32</v>
      </c>
      <c r="E569" s="45" t="s">
        <v>1311</v>
      </c>
      <c r="F569" s="46">
        <v>44648</v>
      </c>
      <c r="G569" s="31"/>
      <c r="H569" s="18" t="s">
        <v>34</v>
      </c>
      <c r="I569" s="18"/>
      <c r="J569" s="24"/>
      <c r="K569" s="25" t="s">
        <v>1352</v>
      </c>
      <c r="L569" s="23" t="s">
        <v>1352</v>
      </c>
      <c r="M569" s="29" t="s">
        <v>36</v>
      </c>
      <c r="N569" s="36">
        <v>1</v>
      </c>
      <c r="O569" s="36"/>
      <c r="P569" s="36"/>
      <c r="Q569" s="18">
        <f t="shared" si="16"/>
        <v>1</v>
      </c>
      <c r="R569" s="29" t="s">
        <v>1337</v>
      </c>
      <c r="S569" s="25" t="s">
        <v>1338</v>
      </c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30"/>
    </row>
    <row r="570" spans="1:32" s="67" customFormat="1">
      <c r="A570" s="23"/>
      <c r="B570" s="18">
        <v>452</v>
      </c>
      <c r="C570" s="50">
        <v>44660</v>
      </c>
      <c r="D570" s="20" t="s">
        <v>32</v>
      </c>
      <c r="E570" s="45" t="s">
        <v>1311</v>
      </c>
      <c r="F570" s="46">
        <v>44648</v>
      </c>
      <c r="G570" s="31"/>
      <c r="H570" s="18" t="s">
        <v>34</v>
      </c>
      <c r="I570" s="18"/>
      <c r="J570" s="24"/>
      <c r="K570" s="52" t="s">
        <v>1353</v>
      </c>
      <c r="L570" s="25" t="s">
        <v>1354</v>
      </c>
      <c r="M570" s="29" t="s">
        <v>36</v>
      </c>
      <c r="N570" s="36">
        <v>2</v>
      </c>
      <c r="O570" s="36"/>
      <c r="P570" s="36"/>
      <c r="Q570" s="18">
        <f t="shared" si="16"/>
        <v>2</v>
      </c>
      <c r="R570" s="29" t="s">
        <v>1337</v>
      </c>
      <c r="S570" s="25" t="s">
        <v>1338</v>
      </c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30"/>
    </row>
    <row r="571" spans="1:32" s="67" customFormat="1">
      <c r="A571" s="23"/>
      <c r="B571" s="18">
        <v>453</v>
      </c>
      <c r="C571" s="50">
        <v>44660</v>
      </c>
      <c r="D571" s="20" t="s">
        <v>32</v>
      </c>
      <c r="E571" s="45" t="s">
        <v>1311</v>
      </c>
      <c r="F571" s="46">
        <v>44648</v>
      </c>
      <c r="G571" s="31"/>
      <c r="H571" s="18" t="s">
        <v>34</v>
      </c>
      <c r="I571" s="18"/>
      <c r="J571" s="24"/>
      <c r="K571" s="25" t="s">
        <v>1355</v>
      </c>
      <c r="L571" s="25" t="s">
        <v>1356</v>
      </c>
      <c r="M571" s="29" t="s">
        <v>36</v>
      </c>
      <c r="N571" s="36">
        <v>5</v>
      </c>
      <c r="O571" s="36"/>
      <c r="P571" s="36"/>
      <c r="Q571" s="18">
        <f t="shared" si="16"/>
        <v>5</v>
      </c>
      <c r="R571" s="29" t="s">
        <v>1337</v>
      </c>
      <c r="S571" s="25" t="s">
        <v>1338</v>
      </c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30"/>
    </row>
    <row r="572" spans="1:32" s="67" customFormat="1">
      <c r="A572" s="23"/>
      <c r="B572" s="18">
        <v>454</v>
      </c>
      <c r="C572" s="50">
        <v>44660</v>
      </c>
      <c r="D572" s="20" t="s">
        <v>32</v>
      </c>
      <c r="E572" s="45" t="s">
        <v>1311</v>
      </c>
      <c r="F572" s="46">
        <v>44648</v>
      </c>
      <c r="G572" s="31"/>
      <c r="H572" s="18" t="s">
        <v>34</v>
      </c>
      <c r="I572" s="18"/>
      <c r="J572" s="24"/>
      <c r="K572" s="25" t="s">
        <v>1357</v>
      </c>
      <c r="L572" s="23" t="s">
        <v>1357</v>
      </c>
      <c r="M572" s="29" t="s">
        <v>36</v>
      </c>
      <c r="N572" s="36">
        <v>1</v>
      </c>
      <c r="O572" s="36"/>
      <c r="P572" s="36"/>
      <c r="Q572" s="18">
        <f t="shared" si="16"/>
        <v>1</v>
      </c>
      <c r="R572" s="29" t="s">
        <v>1337</v>
      </c>
      <c r="S572" s="25" t="s">
        <v>1338</v>
      </c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30"/>
    </row>
    <row r="573" spans="1:32" s="67" customFormat="1">
      <c r="A573" s="23"/>
      <c r="B573" s="18">
        <v>455</v>
      </c>
      <c r="C573" s="50">
        <v>44660</v>
      </c>
      <c r="D573" s="20" t="s">
        <v>32</v>
      </c>
      <c r="E573" s="45" t="s">
        <v>1311</v>
      </c>
      <c r="F573" s="46">
        <v>44648</v>
      </c>
      <c r="G573" s="31"/>
      <c r="H573" s="18" t="s">
        <v>34</v>
      </c>
      <c r="I573" s="18"/>
      <c r="J573" s="24"/>
      <c r="K573" s="25" t="s">
        <v>1358</v>
      </c>
      <c r="L573" s="23" t="s">
        <v>1358</v>
      </c>
      <c r="M573" s="29" t="s">
        <v>36</v>
      </c>
      <c r="N573" s="36">
        <v>1</v>
      </c>
      <c r="O573" s="36"/>
      <c r="P573" s="36"/>
      <c r="Q573" s="18">
        <f t="shared" si="16"/>
        <v>1</v>
      </c>
      <c r="R573" s="29" t="s">
        <v>1337</v>
      </c>
      <c r="S573" s="25" t="s">
        <v>1338</v>
      </c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30"/>
    </row>
    <row r="574" spans="1:32" s="67" customFormat="1">
      <c r="A574" s="23"/>
      <c r="B574" s="18">
        <v>456</v>
      </c>
      <c r="C574" s="50">
        <v>44660</v>
      </c>
      <c r="D574" s="20" t="s">
        <v>32</v>
      </c>
      <c r="E574" s="45" t="s">
        <v>1311</v>
      </c>
      <c r="F574" s="46">
        <v>44648</v>
      </c>
      <c r="G574" s="31"/>
      <c r="H574" s="18" t="s">
        <v>34</v>
      </c>
      <c r="I574" s="18"/>
      <c r="J574" s="24"/>
      <c r="K574" s="25" t="s">
        <v>1359</v>
      </c>
      <c r="L574" s="23" t="s">
        <v>1359</v>
      </c>
      <c r="M574" s="29" t="s">
        <v>36</v>
      </c>
      <c r="N574" s="36">
        <v>2</v>
      </c>
      <c r="O574" s="36"/>
      <c r="P574" s="36"/>
      <c r="Q574" s="18">
        <f t="shared" si="16"/>
        <v>2</v>
      </c>
      <c r="R574" s="29" t="s">
        <v>1337</v>
      </c>
      <c r="S574" s="25" t="s">
        <v>1338</v>
      </c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30"/>
    </row>
    <row r="575" spans="1:32" s="67" customFormat="1">
      <c r="A575" s="23"/>
      <c r="B575" s="18">
        <v>457</v>
      </c>
      <c r="C575" s="50">
        <v>44660</v>
      </c>
      <c r="D575" s="20" t="s">
        <v>32</v>
      </c>
      <c r="E575" s="45" t="s">
        <v>1311</v>
      </c>
      <c r="F575" s="46">
        <v>44648</v>
      </c>
      <c r="G575" s="31"/>
      <c r="H575" s="18" t="s">
        <v>34</v>
      </c>
      <c r="I575" s="18"/>
      <c r="J575" s="24"/>
      <c r="K575" s="25" t="s">
        <v>1360</v>
      </c>
      <c r="L575" s="23" t="s">
        <v>1360</v>
      </c>
      <c r="M575" s="29" t="s">
        <v>36</v>
      </c>
      <c r="N575" s="36">
        <v>1</v>
      </c>
      <c r="O575" s="36"/>
      <c r="P575" s="36"/>
      <c r="Q575" s="18">
        <f t="shared" si="16"/>
        <v>1</v>
      </c>
      <c r="R575" s="29" t="s">
        <v>1337</v>
      </c>
      <c r="S575" s="25" t="s">
        <v>1338</v>
      </c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30"/>
    </row>
    <row r="576" spans="1:32" s="67" customFormat="1">
      <c r="A576" s="23"/>
      <c r="B576" s="18">
        <v>458</v>
      </c>
      <c r="C576" s="50">
        <v>44660</v>
      </c>
      <c r="D576" s="20" t="s">
        <v>32</v>
      </c>
      <c r="E576" s="45" t="s">
        <v>1311</v>
      </c>
      <c r="F576" s="46">
        <v>44648</v>
      </c>
      <c r="G576" s="31"/>
      <c r="H576" s="18" t="s">
        <v>34</v>
      </c>
      <c r="I576" s="18"/>
      <c r="J576" s="24"/>
      <c r="K576" s="52" t="s">
        <v>1361</v>
      </c>
      <c r="L576" s="69" t="s">
        <v>1361</v>
      </c>
      <c r="M576" s="29" t="s">
        <v>36</v>
      </c>
      <c r="N576" s="36">
        <v>1</v>
      </c>
      <c r="O576" s="36"/>
      <c r="P576" s="36"/>
      <c r="Q576" s="18">
        <f t="shared" si="16"/>
        <v>1</v>
      </c>
      <c r="R576" s="29" t="s">
        <v>1337</v>
      </c>
      <c r="S576" s="25" t="s">
        <v>1338</v>
      </c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30"/>
    </row>
    <row r="577" spans="1:32" s="67" customFormat="1">
      <c r="A577" s="23"/>
      <c r="B577" s="18">
        <v>459</v>
      </c>
      <c r="C577" s="50">
        <v>44660</v>
      </c>
      <c r="D577" s="20" t="s">
        <v>32</v>
      </c>
      <c r="E577" s="45" t="s">
        <v>1311</v>
      </c>
      <c r="F577" s="46">
        <v>44648</v>
      </c>
      <c r="G577" s="31"/>
      <c r="H577" s="18" t="s">
        <v>34</v>
      </c>
      <c r="I577" s="18"/>
      <c r="J577" s="24"/>
      <c r="K577" s="25" t="s">
        <v>1362</v>
      </c>
      <c r="L577" s="23" t="s">
        <v>1362</v>
      </c>
      <c r="M577" s="29" t="s">
        <v>36</v>
      </c>
      <c r="N577" s="36">
        <v>1</v>
      </c>
      <c r="O577" s="36"/>
      <c r="P577" s="36"/>
      <c r="Q577" s="18">
        <f t="shared" si="16"/>
        <v>1</v>
      </c>
      <c r="R577" s="29" t="s">
        <v>1337</v>
      </c>
      <c r="S577" s="25" t="s">
        <v>1338</v>
      </c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30"/>
    </row>
    <row r="578" spans="1:32" s="67" customFormat="1">
      <c r="A578" s="23"/>
      <c r="B578" s="18">
        <v>460</v>
      </c>
      <c r="C578" s="50">
        <v>44660</v>
      </c>
      <c r="D578" s="20" t="s">
        <v>32</v>
      </c>
      <c r="E578" s="45" t="s">
        <v>1311</v>
      </c>
      <c r="F578" s="46">
        <v>44648</v>
      </c>
      <c r="G578" s="31"/>
      <c r="H578" s="18" t="s">
        <v>34</v>
      </c>
      <c r="I578" s="18"/>
      <c r="J578" s="24"/>
      <c r="K578" s="25" t="s">
        <v>1363</v>
      </c>
      <c r="L578" s="25" t="s">
        <v>1363</v>
      </c>
      <c r="M578" s="29" t="s">
        <v>36</v>
      </c>
      <c r="N578" s="36">
        <v>1</v>
      </c>
      <c r="O578" s="36"/>
      <c r="P578" s="36"/>
      <c r="Q578" s="18">
        <f t="shared" si="16"/>
        <v>1</v>
      </c>
      <c r="R578" s="29" t="s">
        <v>1337</v>
      </c>
      <c r="S578" s="25" t="s">
        <v>1338</v>
      </c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30"/>
    </row>
    <row r="579" spans="1:32" s="67" customFormat="1">
      <c r="A579" s="23"/>
      <c r="B579" s="18">
        <v>461</v>
      </c>
      <c r="C579" s="50">
        <v>44660</v>
      </c>
      <c r="D579" s="20" t="s">
        <v>32</v>
      </c>
      <c r="E579" s="45" t="s">
        <v>1364</v>
      </c>
      <c r="F579" s="46">
        <v>44651</v>
      </c>
      <c r="G579" s="31"/>
      <c r="H579" s="18"/>
      <c r="I579" s="18"/>
      <c r="J579" s="24">
        <v>106366432</v>
      </c>
      <c r="K579" s="25" t="s">
        <v>1365</v>
      </c>
      <c r="L579" s="25" t="s">
        <v>586</v>
      </c>
      <c r="M579" s="29" t="s">
        <v>36</v>
      </c>
      <c r="N579" s="36">
        <v>58</v>
      </c>
      <c r="O579" s="36"/>
      <c r="P579" s="36"/>
      <c r="Q579" s="18">
        <f t="shared" si="16"/>
        <v>58</v>
      </c>
      <c r="R579" s="29" t="s">
        <v>1366</v>
      </c>
      <c r="S579" s="25" t="s">
        <v>1367</v>
      </c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30"/>
    </row>
    <row r="580" spans="1:32" s="97" customFormat="1" ht="14.55" customHeight="1">
      <c r="A580" s="23"/>
      <c r="B580" s="18">
        <v>462</v>
      </c>
      <c r="C580" s="50">
        <v>44660</v>
      </c>
      <c r="D580" s="20" t="s">
        <v>32</v>
      </c>
      <c r="E580" s="45" t="s">
        <v>1364</v>
      </c>
      <c r="F580" s="46">
        <v>44651</v>
      </c>
      <c r="G580" s="31"/>
      <c r="H580" s="18"/>
      <c r="I580" s="18"/>
      <c r="J580" s="24">
        <v>106366442</v>
      </c>
      <c r="K580" s="25">
        <v>106366442</v>
      </c>
      <c r="L580" s="56" t="s">
        <v>590</v>
      </c>
      <c r="M580" s="29" t="s">
        <v>36</v>
      </c>
      <c r="N580" s="36">
        <v>279</v>
      </c>
      <c r="O580" s="36"/>
      <c r="P580" s="36"/>
      <c r="Q580" s="18">
        <f t="shared" si="16"/>
        <v>279</v>
      </c>
      <c r="R580" s="29" t="s">
        <v>1368</v>
      </c>
      <c r="S580" s="25" t="s">
        <v>1369</v>
      </c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96"/>
    </row>
    <row r="581" spans="1:32" s="67" customFormat="1">
      <c r="A581" s="23"/>
      <c r="B581" s="18">
        <v>463</v>
      </c>
      <c r="C581" s="50">
        <v>44660</v>
      </c>
      <c r="D581" s="20" t="s">
        <v>32</v>
      </c>
      <c r="E581" s="45" t="s">
        <v>1364</v>
      </c>
      <c r="F581" s="46">
        <v>44651</v>
      </c>
      <c r="G581" s="31"/>
      <c r="H581" s="18"/>
      <c r="I581" s="18"/>
      <c r="J581" s="24"/>
      <c r="K581" s="52" t="s">
        <v>1312</v>
      </c>
      <c r="L581" s="25" t="s">
        <v>1313</v>
      </c>
      <c r="M581" s="29" t="s">
        <v>36</v>
      </c>
      <c r="N581" s="36">
        <v>19</v>
      </c>
      <c r="O581" s="36"/>
      <c r="P581" s="36"/>
      <c r="Q581" s="18">
        <f t="shared" si="16"/>
        <v>19</v>
      </c>
      <c r="R581" s="29" t="s">
        <v>1370</v>
      </c>
      <c r="S581" s="25" t="s">
        <v>1371</v>
      </c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30"/>
    </row>
    <row r="582" spans="1:32" s="67" customFormat="1">
      <c r="A582" s="23"/>
      <c r="B582" s="18">
        <v>464</v>
      </c>
      <c r="C582" s="50">
        <v>44660</v>
      </c>
      <c r="D582" s="20" t="s">
        <v>32</v>
      </c>
      <c r="E582" s="45" t="s">
        <v>1364</v>
      </c>
      <c r="F582" s="46">
        <v>44651</v>
      </c>
      <c r="G582" s="31"/>
      <c r="H582" s="18"/>
      <c r="I582" s="18"/>
      <c r="J582" s="24"/>
      <c r="K582" s="25" t="s">
        <v>1372</v>
      </c>
      <c r="L582" s="25" t="s">
        <v>1373</v>
      </c>
      <c r="M582" s="29" t="s">
        <v>36</v>
      </c>
      <c r="N582" s="36">
        <v>40</v>
      </c>
      <c r="O582" s="95"/>
      <c r="P582" s="36"/>
      <c r="Q582" s="18">
        <f t="shared" si="16"/>
        <v>40</v>
      </c>
      <c r="R582" s="29" t="s">
        <v>1374</v>
      </c>
      <c r="S582" s="25" t="s">
        <v>1375</v>
      </c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30"/>
    </row>
    <row r="583" spans="1:32" s="67" customFormat="1">
      <c r="A583" s="23"/>
      <c r="B583" s="18">
        <v>465</v>
      </c>
      <c r="C583" s="50">
        <v>44660</v>
      </c>
      <c r="D583" s="20" t="s">
        <v>32</v>
      </c>
      <c r="E583" s="45" t="s">
        <v>1364</v>
      </c>
      <c r="F583" s="46">
        <v>44651</v>
      </c>
      <c r="G583" s="31"/>
      <c r="H583" s="18"/>
      <c r="I583" s="18"/>
      <c r="J583" s="24"/>
      <c r="K583" s="25" t="s">
        <v>1376</v>
      </c>
      <c r="L583" s="25" t="s">
        <v>1377</v>
      </c>
      <c r="M583" s="29" t="s">
        <v>36</v>
      </c>
      <c r="N583" s="36">
        <v>30</v>
      </c>
      <c r="O583" s="95"/>
      <c r="P583" s="36"/>
      <c r="Q583" s="18">
        <f t="shared" si="16"/>
        <v>30</v>
      </c>
      <c r="R583" s="29" t="s">
        <v>1374</v>
      </c>
      <c r="S583" s="25" t="s">
        <v>1375</v>
      </c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30"/>
    </row>
    <row r="584" spans="1:32" s="67" customFormat="1" ht="24">
      <c r="A584" s="23"/>
      <c r="B584" s="18">
        <v>466</v>
      </c>
      <c r="C584" s="50">
        <v>44660</v>
      </c>
      <c r="D584" s="20" t="s">
        <v>347</v>
      </c>
      <c r="E584" s="21" t="s">
        <v>1378</v>
      </c>
      <c r="F584" s="22" t="s">
        <v>1379</v>
      </c>
      <c r="G584" s="20" t="s">
        <v>1380</v>
      </c>
      <c r="H584" s="18" t="s">
        <v>270</v>
      </c>
      <c r="I584" s="18">
        <v>4510339556</v>
      </c>
      <c r="J584" s="24">
        <v>111375560</v>
      </c>
      <c r="K584" s="25" t="s">
        <v>1381</v>
      </c>
      <c r="L584" s="25" t="s">
        <v>1382</v>
      </c>
      <c r="M584" s="29" t="s">
        <v>36</v>
      </c>
      <c r="N584" s="36">
        <v>570</v>
      </c>
      <c r="O584" s="95"/>
      <c r="P584" s="36"/>
      <c r="Q584" s="18">
        <f t="shared" si="16"/>
        <v>570</v>
      </c>
      <c r="R584" s="29" t="s">
        <v>1374</v>
      </c>
      <c r="S584" s="25" t="s">
        <v>1375</v>
      </c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30"/>
    </row>
    <row r="585" spans="1:32" s="67" customFormat="1">
      <c r="A585" s="23"/>
      <c r="B585" s="18">
        <v>467</v>
      </c>
      <c r="C585" s="50">
        <v>44660</v>
      </c>
      <c r="D585" s="20" t="s">
        <v>32</v>
      </c>
      <c r="E585" s="45" t="s">
        <v>1364</v>
      </c>
      <c r="F585" s="46">
        <v>44651</v>
      </c>
      <c r="G585" s="31"/>
      <c r="H585" s="18"/>
      <c r="I585" s="18"/>
      <c r="J585" s="24"/>
      <c r="K585" s="52" t="s">
        <v>1383</v>
      </c>
      <c r="L585" s="25" t="s">
        <v>1384</v>
      </c>
      <c r="M585" s="29" t="s">
        <v>36</v>
      </c>
      <c r="N585" s="36">
        <v>11</v>
      </c>
      <c r="O585" s="36"/>
      <c r="P585" s="36"/>
      <c r="Q585" s="18">
        <f t="shared" ref="Q585:Q654" si="17">+N585-P585</f>
        <v>11</v>
      </c>
      <c r="R585" s="29" t="s">
        <v>1385</v>
      </c>
      <c r="S585" s="25" t="s">
        <v>1386</v>
      </c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30"/>
    </row>
    <row r="586" spans="1:32" s="67" customFormat="1">
      <c r="A586" s="23"/>
      <c r="B586" s="18">
        <v>468</v>
      </c>
      <c r="C586" s="50">
        <v>44660</v>
      </c>
      <c r="D586" s="20" t="s">
        <v>32</v>
      </c>
      <c r="E586" s="45" t="s">
        <v>1364</v>
      </c>
      <c r="F586" s="46">
        <v>44651</v>
      </c>
      <c r="G586" s="31"/>
      <c r="H586" s="18"/>
      <c r="I586" s="18"/>
      <c r="J586" s="24"/>
      <c r="K586" s="52" t="s">
        <v>1387</v>
      </c>
      <c r="L586" s="25" t="s">
        <v>1388</v>
      </c>
      <c r="M586" s="29" t="s">
        <v>36</v>
      </c>
      <c r="N586" s="36">
        <v>12</v>
      </c>
      <c r="O586" s="36"/>
      <c r="P586" s="36"/>
      <c r="Q586" s="18">
        <f t="shared" si="17"/>
        <v>12</v>
      </c>
      <c r="R586" s="29" t="s">
        <v>1385</v>
      </c>
      <c r="S586" s="25" t="s">
        <v>1386</v>
      </c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30"/>
    </row>
    <row r="587" spans="1:32" s="67" customFormat="1">
      <c r="A587" s="23"/>
      <c r="B587" s="18">
        <v>469</v>
      </c>
      <c r="C587" s="50">
        <v>44660</v>
      </c>
      <c r="D587" s="20" t="s">
        <v>32</v>
      </c>
      <c r="E587" s="45" t="s">
        <v>1364</v>
      </c>
      <c r="F587" s="46">
        <v>44651</v>
      </c>
      <c r="G587" s="31"/>
      <c r="H587" s="18"/>
      <c r="I587" s="18"/>
      <c r="J587" s="24"/>
      <c r="K587" s="52" t="s">
        <v>1389</v>
      </c>
      <c r="L587" s="25" t="s">
        <v>1390</v>
      </c>
      <c r="M587" s="29" t="s">
        <v>36</v>
      </c>
      <c r="N587" s="36">
        <v>24</v>
      </c>
      <c r="O587" s="36"/>
      <c r="P587" s="36"/>
      <c r="Q587" s="18">
        <f t="shared" si="17"/>
        <v>24</v>
      </c>
      <c r="R587" s="29" t="s">
        <v>1385</v>
      </c>
      <c r="S587" s="25" t="s">
        <v>1386</v>
      </c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30"/>
    </row>
    <row r="588" spans="1:32" s="67" customFormat="1">
      <c r="A588" s="23"/>
      <c r="B588" s="18">
        <v>470</v>
      </c>
      <c r="C588" s="50">
        <v>44660</v>
      </c>
      <c r="D588" s="20" t="s">
        <v>32</v>
      </c>
      <c r="E588" s="45" t="s">
        <v>1364</v>
      </c>
      <c r="F588" s="46">
        <v>44651</v>
      </c>
      <c r="G588" s="31"/>
      <c r="H588" s="18"/>
      <c r="I588" s="18"/>
      <c r="J588" s="24"/>
      <c r="K588" s="52" t="s">
        <v>1391</v>
      </c>
      <c r="L588" s="25" t="s">
        <v>1392</v>
      </c>
      <c r="M588" s="29" t="s">
        <v>36</v>
      </c>
      <c r="N588" s="36">
        <v>2</v>
      </c>
      <c r="O588" s="36"/>
      <c r="P588" s="36"/>
      <c r="Q588" s="18">
        <f t="shared" si="17"/>
        <v>2</v>
      </c>
      <c r="R588" s="29" t="s">
        <v>1385</v>
      </c>
      <c r="S588" s="25" t="s">
        <v>1386</v>
      </c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30"/>
    </row>
    <row r="589" spans="1:32" s="67" customFormat="1">
      <c r="A589" s="23"/>
      <c r="B589" s="18">
        <v>471</v>
      </c>
      <c r="C589" s="50">
        <v>44660</v>
      </c>
      <c r="D589" s="20" t="s">
        <v>32</v>
      </c>
      <c r="E589" s="45" t="s">
        <v>1364</v>
      </c>
      <c r="F589" s="46">
        <v>44651</v>
      </c>
      <c r="G589" s="31"/>
      <c r="H589" s="18"/>
      <c r="I589" s="18"/>
      <c r="J589" s="24"/>
      <c r="K589" s="52" t="s">
        <v>1393</v>
      </c>
      <c r="L589" s="25" t="s">
        <v>1394</v>
      </c>
      <c r="M589" s="29" t="s">
        <v>36</v>
      </c>
      <c r="N589" s="36">
        <v>2</v>
      </c>
      <c r="O589" s="36"/>
      <c r="P589" s="36"/>
      <c r="Q589" s="18">
        <f t="shared" si="17"/>
        <v>2</v>
      </c>
      <c r="R589" s="29" t="s">
        <v>1385</v>
      </c>
      <c r="S589" s="25" t="s">
        <v>1386</v>
      </c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30"/>
    </row>
    <row r="590" spans="1:32" s="67" customFormat="1">
      <c r="A590" s="23"/>
      <c r="B590" s="18">
        <v>472</v>
      </c>
      <c r="C590" s="50">
        <v>44660</v>
      </c>
      <c r="D590" s="20" t="s">
        <v>32</v>
      </c>
      <c r="E590" s="45" t="s">
        <v>1364</v>
      </c>
      <c r="F590" s="46">
        <v>44651</v>
      </c>
      <c r="G590" s="31"/>
      <c r="H590" s="18"/>
      <c r="I590" s="18"/>
      <c r="J590" s="24"/>
      <c r="K590" s="52" t="s">
        <v>1395</v>
      </c>
      <c r="L590" s="25" t="s">
        <v>1396</v>
      </c>
      <c r="M590" s="29" t="s">
        <v>36</v>
      </c>
      <c r="N590" s="36">
        <v>12</v>
      </c>
      <c r="O590" s="36"/>
      <c r="P590" s="36"/>
      <c r="Q590" s="18">
        <f t="shared" si="17"/>
        <v>12</v>
      </c>
      <c r="R590" s="29" t="s">
        <v>1385</v>
      </c>
      <c r="S590" s="25" t="s">
        <v>1386</v>
      </c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30"/>
    </row>
    <row r="591" spans="1:32" s="67" customFormat="1">
      <c r="A591" s="23"/>
      <c r="B591" s="18">
        <v>473</v>
      </c>
      <c r="C591" s="50">
        <v>44660</v>
      </c>
      <c r="D591" s="20" t="s">
        <v>32</v>
      </c>
      <c r="E591" s="45" t="s">
        <v>1364</v>
      </c>
      <c r="F591" s="46">
        <v>44651</v>
      </c>
      <c r="G591" s="31"/>
      <c r="H591" s="18"/>
      <c r="I591" s="18"/>
      <c r="J591" s="24"/>
      <c r="K591" s="52" t="s">
        <v>1397</v>
      </c>
      <c r="L591" s="25" t="s">
        <v>1398</v>
      </c>
      <c r="M591" s="29" t="s">
        <v>36</v>
      </c>
      <c r="N591" s="36">
        <v>14</v>
      </c>
      <c r="O591" s="36"/>
      <c r="P591" s="36"/>
      <c r="Q591" s="18">
        <f t="shared" si="17"/>
        <v>14</v>
      </c>
      <c r="R591" s="29" t="s">
        <v>1399</v>
      </c>
      <c r="S591" s="25" t="s">
        <v>1400</v>
      </c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30"/>
    </row>
    <row r="592" spans="1:32" s="67" customFormat="1">
      <c r="A592" s="23"/>
      <c r="B592" s="18">
        <v>474</v>
      </c>
      <c r="C592" s="50">
        <v>44660</v>
      </c>
      <c r="D592" s="20" t="s">
        <v>32</v>
      </c>
      <c r="E592" s="45" t="s">
        <v>1364</v>
      </c>
      <c r="F592" s="46">
        <v>44651</v>
      </c>
      <c r="G592" s="31"/>
      <c r="H592" s="18"/>
      <c r="I592" s="18"/>
      <c r="J592" s="24"/>
      <c r="K592" s="25" t="s">
        <v>1401</v>
      </c>
      <c r="L592" s="25" t="s">
        <v>1402</v>
      </c>
      <c r="M592" s="29" t="s">
        <v>36</v>
      </c>
      <c r="N592" s="36">
        <v>4</v>
      </c>
      <c r="O592" s="36"/>
      <c r="P592" s="36"/>
      <c r="Q592" s="18">
        <f t="shared" si="17"/>
        <v>4</v>
      </c>
      <c r="R592" s="29" t="s">
        <v>1399</v>
      </c>
      <c r="S592" s="25" t="s">
        <v>1400</v>
      </c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30"/>
    </row>
    <row r="593" spans="1:32" s="67" customFormat="1">
      <c r="A593" s="23"/>
      <c r="B593" s="18">
        <v>475</v>
      </c>
      <c r="C593" s="50">
        <v>44660</v>
      </c>
      <c r="D593" s="20" t="s">
        <v>32</v>
      </c>
      <c r="E593" s="45" t="s">
        <v>1364</v>
      </c>
      <c r="F593" s="46">
        <v>44651</v>
      </c>
      <c r="G593" s="31"/>
      <c r="H593" s="18"/>
      <c r="I593" s="18"/>
      <c r="J593" s="24"/>
      <c r="K593" s="25" t="s">
        <v>1403</v>
      </c>
      <c r="L593" s="25" t="s">
        <v>1404</v>
      </c>
      <c r="M593" s="29" t="s">
        <v>36</v>
      </c>
      <c r="N593" s="36">
        <v>4</v>
      </c>
      <c r="O593" s="36"/>
      <c r="P593" s="36"/>
      <c r="Q593" s="18">
        <f t="shared" si="17"/>
        <v>4</v>
      </c>
      <c r="R593" s="29" t="s">
        <v>1399</v>
      </c>
      <c r="S593" s="25" t="s">
        <v>1400</v>
      </c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30"/>
    </row>
    <row r="594" spans="1:32" s="67" customFormat="1">
      <c r="A594" s="23"/>
      <c r="B594" s="18">
        <v>476</v>
      </c>
      <c r="C594" s="50">
        <v>44660</v>
      </c>
      <c r="D594" s="20" t="s">
        <v>32</v>
      </c>
      <c r="E594" s="45" t="s">
        <v>1364</v>
      </c>
      <c r="F594" s="46">
        <v>44651</v>
      </c>
      <c r="G594" s="31"/>
      <c r="H594" s="18"/>
      <c r="I594" s="18"/>
      <c r="J594" s="24"/>
      <c r="K594" s="25" t="s">
        <v>1405</v>
      </c>
      <c r="L594" s="25" t="s">
        <v>1406</v>
      </c>
      <c r="M594" s="29" t="s">
        <v>36</v>
      </c>
      <c r="N594" s="36">
        <v>3</v>
      </c>
      <c r="O594" s="36"/>
      <c r="P594" s="36"/>
      <c r="Q594" s="18">
        <f t="shared" si="17"/>
        <v>3</v>
      </c>
      <c r="R594" s="29" t="s">
        <v>1399</v>
      </c>
      <c r="S594" s="25" t="s">
        <v>1400</v>
      </c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30"/>
    </row>
    <row r="595" spans="1:32" s="67" customFormat="1" ht="15.6">
      <c r="A595" s="23"/>
      <c r="B595" s="18">
        <v>477</v>
      </c>
      <c r="C595" s="50">
        <v>44660</v>
      </c>
      <c r="D595" s="20" t="s">
        <v>32</v>
      </c>
      <c r="E595" s="45" t="s">
        <v>1364</v>
      </c>
      <c r="F595" s="46">
        <v>44651</v>
      </c>
      <c r="G595" s="31"/>
      <c r="H595" s="18"/>
      <c r="I595" s="18"/>
      <c r="J595" s="24"/>
      <c r="K595" s="25" t="s">
        <v>1407</v>
      </c>
      <c r="L595" s="25" t="s">
        <v>1408</v>
      </c>
      <c r="M595" s="29" t="s">
        <v>36</v>
      </c>
      <c r="N595" s="36">
        <v>2</v>
      </c>
      <c r="O595" s="36"/>
      <c r="P595" s="27"/>
      <c r="Q595" s="18">
        <f t="shared" si="17"/>
        <v>2</v>
      </c>
      <c r="R595" s="29" t="s">
        <v>1399</v>
      </c>
      <c r="S595" s="25" t="s">
        <v>1400</v>
      </c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30"/>
    </row>
    <row r="596" spans="1:32" s="67" customFormat="1" ht="15.6">
      <c r="A596" s="23"/>
      <c r="B596" s="18">
        <v>478</v>
      </c>
      <c r="C596" s="50">
        <v>44660</v>
      </c>
      <c r="D596" s="20" t="s">
        <v>32</v>
      </c>
      <c r="E596" s="45" t="s">
        <v>1364</v>
      </c>
      <c r="F596" s="46">
        <v>44651</v>
      </c>
      <c r="G596" s="31"/>
      <c r="H596" s="18"/>
      <c r="I596" s="18"/>
      <c r="J596" s="24"/>
      <c r="K596" s="25" t="s">
        <v>1409</v>
      </c>
      <c r="L596" s="25" t="s">
        <v>1410</v>
      </c>
      <c r="M596" s="29" t="s">
        <v>36</v>
      </c>
      <c r="N596" s="36">
        <v>3</v>
      </c>
      <c r="O596" s="36"/>
      <c r="P596" s="27"/>
      <c r="Q596" s="18">
        <f t="shared" si="17"/>
        <v>3</v>
      </c>
      <c r="R596" s="29" t="s">
        <v>1399</v>
      </c>
      <c r="S596" s="25" t="s">
        <v>1400</v>
      </c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30"/>
    </row>
    <row r="597" spans="1:32" s="67" customFormat="1" ht="15.6">
      <c r="A597" s="23"/>
      <c r="B597" s="18">
        <v>479</v>
      </c>
      <c r="C597" s="50">
        <v>44660</v>
      </c>
      <c r="D597" s="20" t="s">
        <v>32</v>
      </c>
      <c r="E597" s="45" t="s">
        <v>1364</v>
      </c>
      <c r="F597" s="46">
        <v>44651</v>
      </c>
      <c r="G597" s="31"/>
      <c r="H597" s="18"/>
      <c r="I597" s="18"/>
      <c r="J597" s="24"/>
      <c r="K597" s="25" t="s">
        <v>1411</v>
      </c>
      <c r="L597" s="25" t="s">
        <v>1412</v>
      </c>
      <c r="M597" s="29" t="s">
        <v>36</v>
      </c>
      <c r="N597" s="36">
        <v>4</v>
      </c>
      <c r="O597" s="36"/>
      <c r="P597" s="27"/>
      <c r="Q597" s="18">
        <f t="shared" si="17"/>
        <v>4</v>
      </c>
      <c r="R597" s="29" t="s">
        <v>1399</v>
      </c>
      <c r="S597" s="25" t="s">
        <v>1400</v>
      </c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30"/>
    </row>
    <row r="598" spans="1:32" s="67" customFormat="1" ht="15.6">
      <c r="A598" s="23"/>
      <c r="B598" s="18">
        <v>480</v>
      </c>
      <c r="C598" s="50">
        <v>44660</v>
      </c>
      <c r="D598" s="20" t="s">
        <v>32</v>
      </c>
      <c r="E598" s="45" t="s">
        <v>1364</v>
      </c>
      <c r="F598" s="46">
        <v>44651</v>
      </c>
      <c r="G598" s="31"/>
      <c r="H598" s="18"/>
      <c r="I598" s="18"/>
      <c r="J598" s="24"/>
      <c r="K598" s="52" t="s">
        <v>1413</v>
      </c>
      <c r="L598" s="25" t="s">
        <v>1414</v>
      </c>
      <c r="M598" s="29" t="s">
        <v>36</v>
      </c>
      <c r="N598" s="36">
        <v>1</v>
      </c>
      <c r="O598" s="36"/>
      <c r="P598" s="27"/>
      <c r="Q598" s="18">
        <f t="shared" si="17"/>
        <v>1</v>
      </c>
      <c r="R598" s="29" t="s">
        <v>1399</v>
      </c>
      <c r="S598" s="25" t="s">
        <v>1400</v>
      </c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30"/>
    </row>
    <row r="599" spans="1:32" s="67" customFormat="1" ht="15.6">
      <c r="A599" s="23"/>
      <c r="B599" s="18">
        <v>481</v>
      </c>
      <c r="C599" s="50">
        <v>44660</v>
      </c>
      <c r="D599" s="20" t="s">
        <v>32</v>
      </c>
      <c r="E599" s="45" t="s">
        <v>1364</v>
      </c>
      <c r="F599" s="46">
        <v>44651</v>
      </c>
      <c r="G599" s="31"/>
      <c r="H599" s="18"/>
      <c r="I599" s="18"/>
      <c r="J599" s="24"/>
      <c r="K599" s="25" t="s">
        <v>1415</v>
      </c>
      <c r="L599" s="25" t="s">
        <v>1416</v>
      </c>
      <c r="M599" s="29" t="s">
        <v>36</v>
      </c>
      <c r="N599" s="36">
        <v>9</v>
      </c>
      <c r="O599" s="36"/>
      <c r="P599" s="27"/>
      <c r="Q599" s="18">
        <f t="shared" si="17"/>
        <v>9</v>
      </c>
      <c r="R599" s="29" t="s">
        <v>1399</v>
      </c>
      <c r="S599" s="25" t="s">
        <v>1400</v>
      </c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30"/>
    </row>
    <row r="600" spans="1:32" s="67" customFormat="1" ht="15.6">
      <c r="A600" s="23"/>
      <c r="B600" s="18">
        <v>482</v>
      </c>
      <c r="C600" s="50">
        <v>44660</v>
      </c>
      <c r="D600" s="20" t="s">
        <v>32</v>
      </c>
      <c r="E600" s="45" t="s">
        <v>1364</v>
      </c>
      <c r="F600" s="46">
        <v>44651</v>
      </c>
      <c r="G600" s="31"/>
      <c r="H600" s="18"/>
      <c r="I600" s="18"/>
      <c r="J600" s="24"/>
      <c r="K600" s="52" t="s">
        <v>1417</v>
      </c>
      <c r="L600" s="25" t="s">
        <v>1418</v>
      </c>
      <c r="M600" s="29" t="s">
        <v>36</v>
      </c>
      <c r="N600" s="36">
        <v>34</v>
      </c>
      <c r="O600" s="36"/>
      <c r="P600" s="27"/>
      <c r="Q600" s="18">
        <f t="shared" si="17"/>
        <v>34</v>
      </c>
      <c r="R600" s="29" t="s">
        <v>1399</v>
      </c>
      <c r="S600" s="25" t="s">
        <v>1400</v>
      </c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30"/>
    </row>
    <row r="601" spans="1:32" s="67" customFormat="1" ht="28.8">
      <c r="A601" s="23"/>
      <c r="B601" s="18">
        <v>483</v>
      </c>
      <c r="C601" s="50">
        <v>44660</v>
      </c>
      <c r="D601" s="20" t="s">
        <v>32</v>
      </c>
      <c r="E601" s="45" t="s">
        <v>1364</v>
      </c>
      <c r="F601" s="46">
        <v>44651</v>
      </c>
      <c r="G601" s="31"/>
      <c r="H601" s="18"/>
      <c r="I601" s="18"/>
      <c r="J601" s="24"/>
      <c r="K601" s="52" t="s">
        <v>1419</v>
      </c>
      <c r="L601" s="25" t="s">
        <v>1420</v>
      </c>
      <c r="M601" s="29" t="s">
        <v>36</v>
      </c>
      <c r="N601" s="36">
        <v>22</v>
      </c>
      <c r="O601" s="36"/>
      <c r="P601" s="27"/>
      <c r="Q601" s="18">
        <f t="shared" si="17"/>
        <v>22</v>
      </c>
      <c r="R601" s="29" t="s">
        <v>1421</v>
      </c>
      <c r="S601" s="25" t="s">
        <v>1422</v>
      </c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30"/>
    </row>
    <row r="602" spans="1:32" s="67" customFormat="1" ht="28.8">
      <c r="A602" s="23"/>
      <c r="B602" s="18">
        <v>484</v>
      </c>
      <c r="C602" s="50">
        <v>44660</v>
      </c>
      <c r="D602" s="20" t="s">
        <v>32</v>
      </c>
      <c r="E602" s="45" t="s">
        <v>1364</v>
      </c>
      <c r="F602" s="46">
        <v>44651</v>
      </c>
      <c r="G602" s="31"/>
      <c r="H602" s="18"/>
      <c r="I602" s="18"/>
      <c r="J602" s="24"/>
      <c r="K602" s="52" t="s">
        <v>1423</v>
      </c>
      <c r="L602" s="25" t="s">
        <v>1424</v>
      </c>
      <c r="M602" s="29" t="s">
        <v>36</v>
      </c>
      <c r="N602" s="36">
        <v>22</v>
      </c>
      <c r="O602" s="36"/>
      <c r="P602" s="27"/>
      <c r="Q602" s="18">
        <f t="shared" si="17"/>
        <v>22</v>
      </c>
      <c r="R602" s="29" t="s">
        <v>1421</v>
      </c>
      <c r="S602" s="25" t="s">
        <v>1422</v>
      </c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30"/>
    </row>
    <row r="603" spans="1:32" s="67" customFormat="1" ht="28.8">
      <c r="A603" s="23"/>
      <c r="B603" s="18">
        <v>485</v>
      </c>
      <c r="C603" s="50">
        <v>44660</v>
      </c>
      <c r="D603" s="20" t="s">
        <v>32</v>
      </c>
      <c r="E603" s="45" t="s">
        <v>1364</v>
      </c>
      <c r="F603" s="46">
        <v>44651</v>
      </c>
      <c r="G603" s="31"/>
      <c r="H603" s="18"/>
      <c r="I603" s="18"/>
      <c r="J603" s="24"/>
      <c r="K603" s="52" t="s">
        <v>1425</v>
      </c>
      <c r="L603" s="25" t="s">
        <v>1426</v>
      </c>
      <c r="M603" s="29" t="s">
        <v>36</v>
      </c>
      <c r="N603" s="36">
        <v>18</v>
      </c>
      <c r="O603" s="36"/>
      <c r="P603" s="27"/>
      <c r="Q603" s="18">
        <f t="shared" si="17"/>
        <v>18</v>
      </c>
      <c r="R603" s="29" t="s">
        <v>1421</v>
      </c>
      <c r="S603" s="25" t="s">
        <v>1422</v>
      </c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30"/>
    </row>
    <row r="604" spans="1:32" s="67" customFormat="1" ht="15.6">
      <c r="A604" s="23"/>
      <c r="B604" s="18">
        <v>486</v>
      </c>
      <c r="C604" s="50">
        <v>44660</v>
      </c>
      <c r="D604" s="20" t="s">
        <v>32</v>
      </c>
      <c r="E604" s="45" t="s">
        <v>1364</v>
      </c>
      <c r="F604" s="46">
        <v>44651</v>
      </c>
      <c r="G604" s="31"/>
      <c r="H604" s="18"/>
      <c r="I604" s="18"/>
      <c r="J604" s="24"/>
      <c r="K604" s="52" t="s">
        <v>1427</v>
      </c>
      <c r="L604" s="25" t="s">
        <v>1428</v>
      </c>
      <c r="M604" s="29" t="s">
        <v>36</v>
      </c>
      <c r="N604" s="36">
        <v>23</v>
      </c>
      <c r="O604" s="36"/>
      <c r="P604" s="27"/>
      <c r="Q604" s="18">
        <f t="shared" si="17"/>
        <v>23</v>
      </c>
      <c r="R604" s="29" t="s">
        <v>1421</v>
      </c>
      <c r="S604" s="25" t="s">
        <v>1422</v>
      </c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30"/>
    </row>
    <row r="605" spans="1:32" s="67" customFormat="1" ht="15.6">
      <c r="A605" s="23"/>
      <c r="B605" s="18">
        <v>487</v>
      </c>
      <c r="C605" s="50">
        <v>44660</v>
      </c>
      <c r="D605" s="20" t="s">
        <v>32</v>
      </c>
      <c r="E605" s="45" t="s">
        <v>1364</v>
      </c>
      <c r="F605" s="46">
        <v>44651</v>
      </c>
      <c r="G605" s="31"/>
      <c r="H605" s="18"/>
      <c r="I605" s="18"/>
      <c r="J605" s="24"/>
      <c r="K605" s="25" t="s">
        <v>1429</v>
      </c>
      <c r="L605" s="25" t="s">
        <v>1430</v>
      </c>
      <c r="M605" s="29" t="s">
        <v>36</v>
      </c>
      <c r="N605" s="36">
        <v>24</v>
      </c>
      <c r="O605" s="36"/>
      <c r="P605" s="27"/>
      <c r="Q605" s="18">
        <f t="shared" si="17"/>
        <v>24</v>
      </c>
      <c r="R605" s="29" t="s">
        <v>1421</v>
      </c>
      <c r="S605" s="25" t="s">
        <v>1422</v>
      </c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30"/>
    </row>
    <row r="606" spans="1:32" s="67" customFormat="1" ht="28.8">
      <c r="A606" s="23"/>
      <c r="B606" s="18">
        <v>488</v>
      </c>
      <c r="C606" s="50">
        <v>44660</v>
      </c>
      <c r="D606" s="20" t="s">
        <v>32</v>
      </c>
      <c r="E606" s="45" t="s">
        <v>1364</v>
      </c>
      <c r="F606" s="46">
        <v>44651</v>
      </c>
      <c r="G606" s="31"/>
      <c r="H606" s="18"/>
      <c r="I606" s="18"/>
      <c r="J606" s="24"/>
      <c r="K606" s="52" t="s">
        <v>1431</v>
      </c>
      <c r="L606" s="25" t="s">
        <v>1432</v>
      </c>
      <c r="M606" s="29" t="s">
        <v>36</v>
      </c>
      <c r="N606" s="36">
        <v>56</v>
      </c>
      <c r="O606" s="36"/>
      <c r="P606" s="27"/>
      <c r="Q606" s="18">
        <f t="shared" si="17"/>
        <v>56</v>
      </c>
      <c r="R606" s="29" t="s">
        <v>1421</v>
      </c>
      <c r="S606" s="25" t="s">
        <v>1422</v>
      </c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30"/>
    </row>
    <row r="607" spans="1:32" s="67" customFormat="1" ht="15.6">
      <c r="A607" s="23"/>
      <c r="B607" s="18">
        <v>489</v>
      </c>
      <c r="C607" s="50">
        <v>44660</v>
      </c>
      <c r="D607" s="20" t="s">
        <v>32</v>
      </c>
      <c r="E607" s="45" t="s">
        <v>1364</v>
      </c>
      <c r="F607" s="46">
        <v>44651</v>
      </c>
      <c r="G607" s="31"/>
      <c r="H607" s="18"/>
      <c r="I607" s="18"/>
      <c r="J607" s="24"/>
      <c r="K607" s="52" t="s">
        <v>1433</v>
      </c>
      <c r="L607" s="25" t="s">
        <v>1434</v>
      </c>
      <c r="M607" s="29" t="s">
        <v>36</v>
      </c>
      <c r="N607" s="36">
        <v>1</v>
      </c>
      <c r="O607" s="36"/>
      <c r="P607" s="27"/>
      <c r="Q607" s="18">
        <f t="shared" si="17"/>
        <v>1</v>
      </c>
      <c r="R607" s="29" t="s">
        <v>1421</v>
      </c>
      <c r="S607" s="25" t="s">
        <v>1422</v>
      </c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30"/>
    </row>
    <row r="608" spans="1:32" s="67" customFormat="1" ht="15.6">
      <c r="A608" s="23"/>
      <c r="B608" s="18">
        <v>490</v>
      </c>
      <c r="C608" s="50">
        <v>44660</v>
      </c>
      <c r="D608" s="20" t="s">
        <v>32</v>
      </c>
      <c r="E608" s="45" t="s">
        <v>1364</v>
      </c>
      <c r="F608" s="46">
        <v>44651</v>
      </c>
      <c r="G608" s="31"/>
      <c r="H608" s="18"/>
      <c r="I608" s="18"/>
      <c r="J608" s="24"/>
      <c r="K608" s="25" t="s">
        <v>1435</v>
      </c>
      <c r="L608" s="25" t="s">
        <v>1436</v>
      </c>
      <c r="M608" s="29" t="s">
        <v>36</v>
      </c>
      <c r="N608" s="36">
        <v>5</v>
      </c>
      <c r="O608" s="36"/>
      <c r="P608" s="27"/>
      <c r="Q608" s="18">
        <f t="shared" si="17"/>
        <v>5</v>
      </c>
      <c r="R608" s="29" t="s">
        <v>1421</v>
      </c>
      <c r="S608" s="25" t="s">
        <v>1422</v>
      </c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30"/>
    </row>
    <row r="609" spans="1:32" s="67" customFormat="1" ht="15.6">
      <c r="A609" s="23"/>
      <c r="B609" s="18">
        <v>491</v>
      </c>
      <c r="C609" s="50">
        <v>44660</v>
      </c>
      <c r="D609" s="20" t="s">
        <v>32</v>
      </c>
      <c r="E609" s="45" t="s">
        <v>1364</v>
      </c>
      <c r="F609" s="46">
        <v>44651</v>
      </c>
      <c r="G609" s="31"/>
      <c r="H609" s="18"/>
      <c r="I609" s="18"/>
      <c r="J609" s="24"/>
      <c r="K609" s="52" t="s">
        <v>1437</v>
      </c>
      <c r="L609" s="25" t="s">
        <v>1438</v>
      </c>
      <c r="M609" s="29" t="s">
        <v>36</v>
      </c>
      <c r="N609" s="36">
        <v>6</v>
      </c>
      <c r="O609" s="36"/>
      <c r="P609" s="27"/>
      <c r="Q609" s="18">
        <f t="shared" si="17"/>
        <v>6</v>
      </c>
      <c r="R609" s="29" t="s">
        <v>1421</v>
      </c>
      <c r="S609" s="25" t="s">
        <v>1422</v>
      </c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30"/>
    </row>
    <row r="610" spans="1:32" s="67" customFormat="1" ht="15.6">
      <c r="A610" s="23"/>
      <c r="B610" s="18">
        <v>492</v>
      </c>
      <c r="C610" s="50">
        <v>44660</v>
      </c>
      <c r="D610" s="20" t="s">
        <v>32</v>
      </c>
      <c r="E610" s="45" t="s">
        <v>1364</v>
      </c>
      <c r="F610" s="46">
        <v>44651</v>
      </c>
      <c r="G610" s="31"/>
      <c r="H610" s="18"/>
      <c r="I610" s="18"/>
      <c r="J610" s="24"/>
      <c r="K610" s="52" t="s">
        <v>1439</v>
      </c>
      <c r="L610" s="25" t="s">
        <v>1440</v>
      </c>
      <c r="M610" s="29" t="s">
        <v>36</v>
      </c>
      <c r="N610" s="36">
        <v>492</v>
      </c>
      <c r="O610" s="36"/>
      <c r="P610" s="27"/>
      <c r="Q610" s="18">
        <f t="shared" si="17"/>
        <v>492</v>
      </c>
      <c r="R610" s="29" t="s">
        <v>1421</v>
      </c>
      <c r="S610" s="25" t="s">
        <v>1422</v>
      </c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30"/>
    </row>
    <row r="611" spans="1:32" s="67" customFormat="1" ht="15.6">
      <c r="A611" s="23"/>
      <c r="B611" s="18">
        <v>493</v>
      </c>
      <c r="C611" s="50">
        <v>44660</v>
      </c>
      <c r="D611" s="20" t="s">
        <v>32</v>
      </c>
      <c r="E611" s="45" t="s">
        <v>1364</v>
      </c>
      <c r="F611" s="46">
        <v>44651</v>
      </c>
      <c r="G611" s="31"/>
      <c r="H611" s="18"/>
      <c r="I611" s="18"/>
      <c r="J611" s="24"/>
      <c r="K611" s="52" t="s">
        <v>1441</v>
      </c>
      <c r="L611" s="25" t="s">
        <v>1442</v>
      </c>
      <c r="M611" s="29" t="s">
        <v>36</v>
      </c>
      <c r="N611" s="36">
        <v>450</v>
      </c>
      <c r="O611" s="36"/>
      <c r="P611" s="27"/>
      <c r="Q611" s="18">
        <f t="shared" si="17"/>
        <v>450</v>
      </c>
      <c r="R611" s="29" t="s">
        <v>1421</v>
      </c>
      <c r="S611" s="25" t="s">
        <v>1422</v>
      </c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30"/>
    </row>
    <row r="612" spans="1:32" ht="27.6">
      <c r="A612" s="17" t="s">
        <v>57</v>
      </c>
      <c r="B612" s="18">
        <v>494</v>
      </c>
      <c r="C612" s="50">
        <v>44660</v>
      </c>
      <c r="D612" s="20" t="s">
        <v>32</v>
      </c>
      <c r="E612" s="45" t="s">
        <v>1364</v>
      </c>
      <c r="F612" s="46">
        <v>44651</v>
      </c>
      <c r="G612" s="31"/>
      <c r="H612" s="18"/>
      <c r="I612" s="18"/>
      <c r="J612" s="24">
        <v>109492174</v>
      </c>
      <c r="K612" s="25" t="s">
        <v>488</v>
      </c>
      <c r="L612" s="56" t="s">
        <v>489</v>
      </c>
      <c r="M612" s="29" t="s">
        <v>36</v>
      </c>
      <c r="N612" s="36">
        <v>25</v>
      </c>
      <c r="O612" s="36"/>
      <c r="P612" s="27"/>
      <c r="Q612" s="18">
        <f t="shared" si="17"/>
        <v>25</v>
      </c>
      <c r="R612" s="29" t="s">
        <v>1421</v>
      </c>
      <c r="S612" s="25" t="s">
        <v>1422</v>
      </c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</row>
    <row r="613" spans="1:32" s="67" customFormat="1" ht="28.8">
      <c r="A613" s="23"/>
      <c r="B613" s="18">
        <v>495</v>
      </c>
      <c r="C613" s="50">
        <v>44660</v>
      </c>
      <c r="D613" s="20" t="s">
        <v>32</v>
      </c>
      <c r="E613" s="45" t="s">
        <v>1364</v>
      </c>
      <c r="F613" s="46">
        <v>44651</v>
      </c>
      <c r="G613" s="31"/>
      <c r="H613" s="18"/>
      <c r="I613" s="18"/>
      <c r="J613" s="24"/>
      <c r="K613" s="25" t="s">
        <v>1443</v>
      </c>
      <c r="L613" s="25" t="s">
        <v>1443</v>
      </c>
      <c r="M613" s="29" t="s">
        <v>36</v>
      </c>
      <c r="N613" s="36">
        <v>6</v>
      </c>
      <c r="O613" s="36"/>
      <c r="P613" s="27"/>
      <c r="Q613" s="18">
        <f t="shared" si="17"/>
        <v>6</v>
      </c>
      <c r="R613" s="29" t="s">
        <v>1421</v>
      </c>
      <c r="S613" s="25" t="s">
        <v>1422</v>
      </c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30"/>
    </row>
    <row r="614" spans="1:32" s="67" customFormat="1" ht="28.8">
      <c r="A614" s="23"/>
      <c r="B614" s="18">
        <v>496</v>
      </c>
      <c r="C614" s="50">
        <v>44660</v>
      </c>
      <c r="D614" s="20" t="s">
        <v>32</v>
      </c>
      <c r="E614" s="45" t="s">
        <v>1364</v>
      </c>
      <c r="F614" s="46">
        <v>44651</v>
      </c>
      <c r="G614" s="31"/>
      <c r="H614" s="18"/>
      <c r="I614" s="18"/>
      <c r="J614" s="24"/>
      <c r="K614" s="25" t="s">
        <v>1444</v>
      </c>
      <c r="L614" s="25" t="s">
        <v>1445</v>
      </c>
      <c r="M614" s="29" t="s">
        <v>36</v>
      </c>
      <c r="N614" s="36">
        <v>26</v>
      </c>
      <c r="O614" s="36"/>
      <c r="P614" s="27"/>
      <c r="Q614" s="18">
        <f t="shared" si="17"/>
        <v>26</v>
      </c>
      <c r="R614" s="29" t="s">
        <v>1421</v>
      </c>
      <c r="S614" s="25" t="s">
        <v>1422</v>
      </c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30"/>
    </row>
    <row r="615" spans="1:32" s="67" customFormat="1" ht="28.8">
      <c r="A615" s="23"/>
      <c r="B615" s="18">
        <v>497</v>
      </c>
      <c r="C615" s="50">
        <v>44660</v>
      </c>
      <c r="D615" s="20" t="s">
        <v>32</v>
      </c>
      <c r="E615" s="45" t="s">
        <v>1364</v>
      </c>
      <c r="F615" s="46">
        <v>44651</v>
      </c>
      <c r="G615" s="31"/>
      <c r="H615" s="18"/>
      <c r="I615" s="18"/>
      <c r="J615" s="24"/>
      <c r="K615" s="25" t="s">
        <v>1446</v>
      </c>
      <c r="L615" s="25" t="s">
        <v>1447</v>
      </c>
      <c r="M615" s="29" t="s">
        <v>36</v>
      </c>
      <c r="N615" s="36">
        <v>6</v>
      </c>
      <c r="O615" s="36"/>
      <c r="P615" s="27"/>
      <c r="Q615" s="18">
        <f t="shared" si="17"/>
        <v>6</v>
      </c>
      <c r="R615" s="29" t="s">
        <v>1421</v>
      </c>
      <c r="S615" s="25" t="s">
        <v>1422</v>
      </c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30"/>
    </row>
    <row r="616" spans="1:32" s="67" customFormat="1" ht="15.6">
      <c r="A616" s="23"/>
      <c r="B616" s="18">
        <v>498</v>
      </c>
      <c r="C616" s="50">
        <v>44660</v>
      </c>
      <c r="D616" s="20" t="s">
        <v>32</v>
      </c>
      <c r="E616" s="45" t="s">
        <v>1364</v>
      </c>
      <c r="F616" s="46">
        <v>44651</v>
      </c>
      <c r="G616" s="31"/>
      <c r="H616" s="18"/>
      <c r="I616" s="18"/>
      <c r="J616" s="24"/>
      <c r="K616" s="29" t="s">
        <v>1435</v>
      </c>
      <c r="L616" s="25" t="s">
        <v>1436</v>
      </c>
      <c r="M616" s="29" t="s">
        <v>36</v>
      </c>
      <c r="N616" s="36">
        <v>17</v>
      </c>
      <c r="O616" s="36"/>
      <c r="P616" s="27"/>
      <c r="Q616" s="18">
        <f t="shared" si="17"/>
        <v>17</v>
      </c>
      <c r="R616" s="29" t="s">
        <v>1421</v>
      </c>
      <c r="S616" s="25" t="s">
        <v>1422</v>
      </c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30"/>
    </row>
    <row r="617" spans="1:32" s="67" customFormat="1" ht="15.6">
      <c r="A617" s="23"/>
      <c r="B617" s="18">
        <v>499</v>
      </c>
      <c r="C617" s="50">
        <v>44660</v>
      </c>
      <c r="D617" s="20" t="s">
        <v>32</v>
      </c>
      <c r="E617" s="45" t="s">
        <v>1364</v>
      </c>
      <c r="F617" s="46">
        <v>44651</v>
      </c>
      <c r="G617" s="31"/>
      <c r="H617" s="18"/>
      <c r="I617" s="18"/>
      <c r="J617" s="24"/>
      <c r="K617" s="25" t="s">
        <v>1448</v>
      </c>
      <c r="L617" s="25" t="s">
        <v>1449</v>
      </c>
      <c r="M617" s="29" t="s">
        <v>36</v>
      </c>
      <c r="N617" s="36">
        <v>2</v>
      </c>
      <c r="O617" s="36"/>
      <c r="P617" s="27"/>
      <c r="Q617" s="18">
        <f t="shared" si="17"/>
        <v>2</v>
      </c>
      <c r="R617" s="29" t="s">
        <v>1421</v>
      </c>
      <c r="S617" s="25" t="s">
        <v>1422</v>
      </c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30"/>
    </row>
    <row r="618" spans="1:32" s="67" customFormat="1" ht="15.6">
      <c r="A618" s="23"/>
      <c r="B618" s="18">
        <v>500</v>
      </c>
      <c r="C618" s="50">
        <v>44660</v>
      </c>
      <c r="D618" s="20" t="s">
        <v>32</v>
      </c>
      <c r="E618" s="45" t="s">
        <v>1364</v>
      </c>
      <c r="F618" s="46">
        <v>44651</v>
      </c>
      <c r="G618" s="31"/>
      <c r="H618" s="18"/>
      <c r="I618" s="18"/>
      <c r="J618" s="24"/>
      <c r="K618" s="25" t="s">
        <v>1450</v>
      </c>
      <c r="L618" s="23" t="s">
        <v>1450</v>
      </c>
      <c r="M618" s="29" t="s">
        <v>36</v>
      </c>
      <c r="N618" s="36">
        <v>5</v>
      </c>
      <c r="O618" s="36"/>
      <c r="P618" s="27"/>
      <c r="Q618" s="18">
        <f t="shared" si="17"/>
        <v>5</v>
      </c>
      <c r="R618" s="29" t="s">
        <v>1421</v>
      </c>
      <c r="S618" s="25" t="s">
        <v>1422</v>
      </c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30"/>
    </row>
    <row r="619" spans="1:32" s="67" customFormat="1" ht="15.6">
      <c r="A619" s="23"/>
      <c r="B619" s="18">
        <v>501</v>
      </c>
      <c r="C619" s="50">
        <v>44660</v>
      </c>
      <c r="D619" s="20" t="s">
        <v>32</v>
      </c>
      <c r="E619" s="45" t="s">
        <v>1364</v>
      </c>
      <c r="F619" s="46">
        <v>44651</v>
      </c>
      <c r="G619" s="31"/>
      <c r="H619" s="18"/>
      <c r="I619" s="18"/>
      <c r="J619" s="24"/>
      <c r="K619" s="25" t="s">
        <v>1451</v>
      </c>
      <c r="L619" s="98" t="s">
        <v>1452</v>
      </c>
      <c r="M619" s="29" t="s">
        <v>36</v>
      </c>
      <c r="N619" s="36">
        <v>5</v>
      </c>
      <c r="O619" s="36"/>
      <c r="P619" s="27"/>
      <c r="Q619" s="18">
        <f t="shared" si="17"/>
        <v>5</v>
      </c>
      <c r="R619" s="29" t="s">
        <v>1421</v>
      </c>
      <c r="S619" s="25" t="s">
        <v>1422</v>
      </c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30"/>
    </row>
    <row r="620" spans="1:32" s="67" customFormat="1" ht="15.6">
      <c r="A620" s="23"/>
      <c r="B620" s="18">
        <v>502</v>
      </c>
      <c r="C620" s="50">
        <v>44660</v>
      </c>
      <c r="D620" s="20" t="s">
        <v>32</v>
      </c>
      <c r="E620" s="45" t="s">
        <v>1364</v>
      </c>
      <c r="F620" s="46">
        <v>44651</v>
      </c>
      <c r="G620" s="31"/>
      <c r="H620" s="18"/>
      <c r="I620" s="18"/>
      <c r="J620" s="24"/>
      <c r="K620" s="25" t="s">
        <v>1453</v>
      </c>
      <c r="L620" s="23" t="s">
        <v>1454</v>
      </c>
      <c r="M620" s="29" t="s">
        <v>36</v>
      </c>
      <c r="N620" s="36">
        <v>2</v>
      </c>
      <c r="O620" s="36"/>
      <c r="P620" s="27"/>
      <c r="Q620" s="18">
        <f t="shared" si="17"/>
        <v>2</v>
      </c>
      <c r="R620" s="29" t="s">
        <v>1421</v>
      </c>
      <c r="S620" s="25" t="s">
        <v>1422</v>
      </c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30"/>
    </row>
    <row r="621" spans="1:32" s="67" customFormat="1" ht="43.2">
      <c r="A621" s="23"/>
      <c r="B621" s="18">
        <v>503</v>
      </c>
      <c r="C621" s="50">
        <v>44660</v>
      </c>
      <c r="D621" s="20" t="s">
        <v>32</v>
      </c>
      <c r="E621" s="45" t="s">
        <v>1364</v>
      </c>
      <c r="F621" s="46">
        <v>44651</v>
      </c>
      <c r="G621" s="31"/>
      <c r="H621" s="18"/>
      <c r="I621" s="18"/>
      <c r="J621" s="24"/>
      <c r="K621" s="25" t="s">
        <v>1455</v>
      </c>
      <c r="L621" s="25" t="s">
        <v>1455</v>
      </c>
      <c r="M621" s="29" t="s">
        <v>36</v>
      </c>
      <c r="N621" s="36">
        <v>2</v>
      </c>
      <c r="O621" s="36"/>
      <c r="P621" s="27"/>
      <c r="Q621" s="18">
        <f t="shared" si="17"/>
        <v>2</v>
      </c>
      <c r="R621" s="29" t="s">
        <v>1421</v>
      </c>
      <c r="S621" s="25" t="s">
        <v>1422</v>
      </c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30"/>
    </row>
    <row r="622" spans="1:32" s="67" customFormat="1" ht="28.8">
      <c r="A622" s="23"/>
      <c r="B622" s="18">
        <v>504</v>
      </c>
      <c r="C622" s="50">
        <v>44660</v>
      </c>
      <c r="D622" s="20" t="s">
        <v>32</v>
      </c>
      <c r="E622" s="45" t="s">
        <v>1364</v>
      </c>
      <c r="F622" s="46">
        <v>44651</v>
      </c>
      <c r="G622" s="31"/>
      <c r="H622" s="18"/>
      <c r="I622" s="18"/>
      <c r="J622" s="24"/>
      <c r="K622" s="29" t="s">
        <v>1456</v>
      </c>
      <c r="L622" s="25" t="s">
        <v>1457</v>
      </c>
      <c r="M622" s="29" t="s">
        <v>36</v>
      </c>
      <c r="N622" s="36">
        <v>37</v>
      </c>
      <c r="O622" s="36"/>
      <c r="P622" s="27"/>
      <c r="Q622" s="18">
        <f t="shared" si="17"/>
        <v>37</v>
      </c>
      <c r="R622" s="29" t="s">
        <v>1421</v>
      </c>
      <c r="S622" s="25" t="s">
        <v>1422</v>
      </c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30"/>
    </row>
    <row r="623" spans="1:32" s="67" customFormat="1" ht="15.6">
      <c r="A623" s="23"/>
      <c r="B623" s="18">
        <v>505</v>
      </c>
      <c r="C623" s="50">
        <v>44660</v>
      </c>
      <c r="D623" s="20" t="s">
        <v>32</v>
      </c>
      <c r="E623" s="45" t="s">
        <v>1364</v>
      </c>
      <c r="F623" s="46">
        <v>44651</v>
      </c>
      <c r="G623" s="31"/>
      <c r="H623" s="18"/>
      <c r="I623" s="18"/>
      <c r="J623" s="24"/>
      <c r="K623" s="25" t="s">
        <v>1458</v>
      </c>
      <c r="L623" s="23" t="s">
        <v>1458</v>
      </c>
      <c r="M623" s="29" t="s">
        <v>36</v>
      </c>
      <c r="N623" s="36">
        <v>18</v>
      </c>
      <c r="O623" s="36"/>
      <c r="P623" s="27"/>
      <c r="Q623" s="18">
        <f t="shared" si="17"/>
        <v>18</v>
      </c>
      <c r="R623" s="29" t="s">
        <v>1421</v>
      </c>
      <c r="S623" s="25" t="s">
        <v>1422</v>
      </c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30"/>
    </row>
    <row r="624" spans="1:32" s="67" customFormat="1" ht="28.8">
      <c r="A624" s="23"/>
      <c r="B624" s="18">
        <v>506</v>
      </c>
      <c r="C624" s="50">
        <v>44660</v>
      </c>
      <c r="D624" s="20" t="s">
        <v>32</v>
      </c>
      <c r="E624" s="45" t="s">
        <v>1364</v>
      </c>
      <c r="F624" s="46">
        <v>44651</v>
      </c>
      <c r="G624" s="31"/>
      <c r="H624" s="18"/>
      <c r="I624" s="18"/>
      <c r="J624" s="24"/>
      <c r="K624" s="25" t="s">
        <v>1459</v>
      </c>
      <c r="L624" s="23" t="s">
        <v>1459</v>
      </c>
      <c r="M624" s="29" t="s">
        <v>36</v>
      </c>
      <c r="N624" s="36">
        <v>10</v>
      </c>
      <c r="O624" s="36"/>
      <c r="P624" s="27"/>
      <c r="Q624" s="18">
        <f t="shared" si="17"/>
        <v>10</v>
      </c>
      <c r="R624" s="29" t="s">
        <v>1421</v>
      </c>
      <c r="S624" s="25" t="s">
        <v>1422</v>
      </c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30"/>
    </row>
    <row r="625" spans="1:32" s="67" customFormat="1" ht="15.6">
      <c r="A625" s="23"/>
      <c r="B625" s="18">
        <v>507</v>
      </c>
      <c r="C625" s="50">
        <v>44660</v>
      </c>
      <c r="D625" s="20" t="s">
        <v>32</v>
      </c>
      <c r="E625" s="45" t="s">
        <v>1364</v>
      </c>
      <c r="F625" s="46">
        <v>44651</v>
      </c>
      <c r="G625" s="31"/>
      <c r="H625" s="18"/>
      <c r="I625" s="18"/>
      <c r="J625" s="24"/>
      <c r="K625" s="25" t="s">
        <v>1460</v>
      </c>
      <c r="L625" s="25" t="s">
        <v>1461</v>
      </c>
      <c r="M625" s="29" t="s">
        <v>36</v>
      </c>
      <c r="N625" s="36">
        <v>50</v>
      </c>
      <c r="O625" s="36"/>
      <c r="P625" s="27"/>
      <c r="Q625" s="18">
        <f t="shared" si="17"/>
        <v>50</v>
      </c>
      <c r="R625" s="29" t="s">
        <v>1421</v>
      </c>
      <c r="S625" s="25" t="s">
        <v>1422</v>
      </c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30"/>
    </row>
    <row r="626" spans="1:32" s="67" customFormat="1" ht="15.6">
      <c r="A626" s="23"/>
      <c r="B626" s="18">
        <v>508</v>
      </c>
      <c r="C626" s="50">
        <v>44660</v>
      </c>
      <c r="D626" s="20" t="s">
        <v>32</v>
      </c>
      <c r="E626" s="45" t="s">
        <v>1364</v>
      </c>
      <c r="F626" s="46">
        <v>44651</v>
      </c>
      <c r="G626" s="31"/>
      <c r="H626" s="18"/>
      <c r="I626" s="18"/>
      <c r="J626" s="24"/>
      <c r="K626" s="52" t="s">
        <v>1441</v>
      </c>
      <c r="L626" s="25" t="s">
        <v>1442</v>
      </c>
      <c r="M626" s="29" t="s">
        <v>36</v>
      </c>
      <c r="N626" s="36">
        <v>45</v>
      </c>
      <c r="O626" s="36"/>
      <c r="P626" s="27"/>
      <c r="Q626" s="18">
        <f t="shared" si="17"/>
        <v>45</v>
      </c>
      <c r="R626" s="29" t="s">
        <v>1421</v>
      </c>
      <c r="S626" s="25" t="s">
        <v>1422</v>
      </c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30"/>
    </row>
    <row r="627" spans="1:32" ht="26.1" customHeight="1">
      <c r="A627" s="17"/>
      <c r="B627" s="18">
        <v>509</v>
      </c>
      <c r="C627" s="50">
        <v>44660</v>
      </c>
      <c r="D627" s="20" t="s">
        <v>32</v>
      </c>
      <c r="E627" s="45" t="s">
        <v>1364</v>
      </c>
      <c r="F627" s="46">
        <v>44651</v>
      </c>
      <c r="G627" s="31"/>
      <c r="H627" s="18"/>
      <c r="I627" s="18"/>
      <c r="J627" s="24">
        <v>109609643</v>
      </c>
      <c r="K627" s="52" t="s">
        <v>441</v>
      </c>
      <c r="L627" s="56" t="s">
        <v>442</v>
      </c>
      <c r="M627" s="29" t="s">
        <v>36</v>
      </c>
      <c r="N627" s="36">
        <v>47</v>
      </c>
      <c r="O627" s="36"/>
      <c r="P627" s="27"/>
      <c r="Q627" s="18">
        <f t="shared" si="17"/>
        <v>47</v>
      </c>
      <c r="R627" s="29" t="s">
        <v>1421</v>
      </c>
      <c r="S627" s="25" t="s">
        <v>1422</v>
      </c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</row>
    <row r="628" spans="1:32" s="67" customFormat="1" ht="15.6" customHeight="1">
      <c r="A628" s="23"/>
      <c r="B628" s="18">
        <v>510</v>
      </c>
      <c r="C628" s="50">
        <v>44660</v>
      </c>
      <c r="D628" s="20" t="s">
        <v>32</v>
      </c>
      <c r="E628" s="45" t="s">
        <v>1364</v>
      </c>
      <c r="F628" s="46">
        <v>44651</v>
      </c>
      <c r="G628" s="31"/>
      <c r="H628" s="18"/>
      <c r="I628" s="18"/>
      <c r="J628" s="24"/>
      <c r="K628" s="52" t="s">
        <v>1462</v>
      </c>
      <c r="L628" s="56" t="s">
        <v>1463</v>
      </c>
      <c r="M628" s="29" t="s">
        <v>36</v>
      </c>
      <c r="N628" s="36">
        <v>57</v>
      </c>
      <c r="O628" s="36"/>
      <c r="P628" s="27"/>
      <c r="Q628" s="18">
        <f t="shared" si="17"/>
        <v>57</v>
      </c>
      <c r="R628" s="29" t="s">
        <v>1421</v>
      </c>
      <c r="S628" s="25" t="s">
        <v>1422</v>
      </c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30"/>
    </row>
    <row r="629" spans="1:32" ht="27.6">
      <c r="A629" s="17"/>
      <c r="B629" s="18">
        <v>511</v>
      </c>
      <c r="C629" s="50">
        <v>44660</v>
      </c>
      <c r="D629" s="20" t="s">
        <v>32</v>
      </c>
      <c r="E629" s="45" t="s">
        <v>1364</v>
      </c>
      <c r="F629" s="46">
        <v>44651</v>
      </c>
      <c r="G629" s="31"/>
      <c r="H629" s="18"/>
      <c r="I629" s="18"/>
      <c r="J629" s="24">
        <v>109708590</v>
      </c>
      <c r="K629" s="52" t="s">
        <v>439</v>
      </c>
      <c r="L629" s="56" t="s">
        <v>440</v>
      </c>
      <c r="M629" s="29" t="s">
        <v>36</v>
      </c>
      <c r="N629" s="36">
        <v>27</v>
      </c>
      <c r="O629" s="36"/>
      <c r="P629" s="27"/>
      <c r="Q629" s="18">
        <f t="shared" si="17"/>
        <v>27</v>
      </c>
      <c r="R629" s="29" t="s">
        <v>1421</v>
      </c>
      <c r="S629" s="25" t="s">
        <v>1422</v>
      </c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</row>
    <row r="630" spans="1:32" s="67" customFormat="1" ht="46.8">
      <c r="A630" s="23"/>
      <c r="B630" s="18">
        <v>512</v>
      </c>
      <c r="C630" s="50">
        <v>44661</v>
      </c>
      <c r="D630" s="20" t="s">
        <v>347</v>
      </c>
      <c r="E630" s="21" t="s">
        <v>1464</v>
      </c>
      <c r="F630" s="22" t="s">
        <v>1465</v>
      </c>
      <c r="G630" s="31"/>
      <c r="H630" s="18" t="s">
        <v>270</v>
      </c>
      <c r="I630" s="18">
        <v>4509664718</v>
      </c>
      <c r="J630" s="24">
        <v>110316950</v>
      </c>
      <c r="K630" s="25" t="s">
        <v>1466</v>
      </c>
      <c r="L630" s="41" t="s">
        <v>1467</v>
      </c>
      <c r="M630" s="26" t="s">
        <v>36</v>
      </c>
      <c r="N630" s="36">
        <v>50</v>
      </c>
      <c r="O630" s="36"/>
      <c r="P630" s="27"/>
      <c r="Q630" s="18">
        <f t="shared" si="17"/>
        <v>50</v>
      </c>
      <c r="R630" s="29" t="s">
        <v>1468</v>
      </c>
      <c r="S630" s="25" t="s">
        <v>1469</v>
      </c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30"/>
    </row>
    <row r="631" spans="1:32" s="67" customFormat="1" ht="46.8">
      <c r="A631" s="23"/>
      <c r="B631" s="18">
        <v>513</v>
      </c>
      <c r="C631" s="50">
        <v>44661</v>
      </c>
      <c r="D631" s="20" t="s">
        <v>347</v>
      </c>
      <c r="E631" s="21" t="s">
        <v>1464</v>
      </c>
      <c r="F631" s="22" t="s">
        <v>1465</v>
      </c>
      <c r="G631" s="31"/>
      <c r="H631" s="18" t="s">
        <v>270</v>
      </c>
      <c r="I631" s="18">
        <v>4509664718</v>
      </c>
      <c r="J631" s="24">
        <v>110316955</v>
      </c>
      <c r="K631" s="25" t="s">
        <v>1470</v>
      </c>
      <c r="L631" s="41" t="s">
        <v>1471</v>
      </c>
      <c r="M631" s="26" t="s">
        <v>36</v>
      </c>
      <c r="N631" s="36">
        <v>40</v>
      </c>
      <c r="O631" s="36"/>
      <c r="P631" s="27"/>
      <c r="Q631" s="18">
        <f t="shared" si="17"/>
        <v>40</v>
      </c>
      <c r="R631" s="29" t="s">
        <v>1468</v>
      </c>
      <c r="S631" s="25" t="s">
        <v>1469</v>
      </c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30"/>
    </row>
    <row r="632" spans="1:32" s="67" customFormat="1" ht="46.8">
      <c r="A632" s="23"/>
      <c r="B632" s="18">
        <v>514</v>
      </c>
      <c r="C632" s="50">
        <v>44661</v>
      </c>
      <c r="D632" s="20" t="s">
        <v>347</v>
      </c>
      <c r="E632" s="21" t="s">
        <v>1464</v>
      </c>
      <c r="F632" s="22" t="s">
        <v>1465</v>
      </c>
      <c r="G632" s="31"/>
      <c r="H632" s="18" t="s">
        <v>270</v>
      </c>
      <c r="I632" s="18">
        <v>4509664718</v>
      </c>
      <c r="J632" s="24">
        <v>110316958</v>
      </c>
      <c r="K632" s="25" t="s">
        <v>1472</v>
      </c>
      <c r="L632" s="47" t="s">
        <v>1473</v>
      </c>
      <c r="M632" s="26" t="s">
        <v>36</v>
      </c>
      <c r="N632" s="36">
        <v>42</v>
      </c>
      <c r="O632" s="36"/>
      <c r="P632" s="27"/>
      <c r="Q632" s="18">
        <f t="shared" si="17"/>
        <v>42</v>
      </c>
      <c r="R632" s="29" t="s">
        <v>1468</v>
      </c>
      <c r="S632" s="25" t="s">
        <v>1469</v>
      </c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30"/>
    </row>
    <row r="633" spans="1:32" s="67" customFormat="1" ht="43.2">
      <c r="A633" s="23" t="s">
        <v>57</v>
      </c>
      <c r="B633" s="18">
        <v>515</v>
      </c>
      <c r="C633" s="50">
        <v>44661</v>
      </c>
      <c r="D633" s="20" t="s">
        <v>32</v>
      </c>
      <c r="E633" s="45" t="s">
        <v>1474</v>
      </c>
      <c r="F633" s="46">
        <v>44651</v>
      </c>
      <c r="G633" s="31"/>
      <c r="H633" s="18" t="s">
        <v>34</v>
      </c>
      <c r="I633" s="18"/>
      <c r="J633" s="24">
        <v>107171952</v>
      </c>
      <c r="K633" s="52" t="s">
        <v>1475</v>
      </c>
      <c r="L633" s="25" t="s">
        <v>1476</v>
      </c>
      <c r="M633" s="26" t="s">
        <v>36</v>
      </c>
      <c r="N633" s="36">
        <v>533</v>
      </c>
      <c r="O633" s="36"/>
      <c r="P633" s="27">
        <v>10</v>
      </c>
      <c r="Q633" s="18">
        <f t="shared" si="17"/>
        <v>523</v>
      </c>
      <c r="R633" s="29" t="s">
        <v>1477</v>
      </c>
      <c r="S633" s="25" t="s">
        <v>1478</v>
      </c>
      <c r="T633" s="18" t="s">
        <v>67</v>
      </c>
      <c r="U633" s="37">
        <v>44707</v>
      </c>
      <c r="V633" s="37">
        <v>44707</v>
      </c>
      <c r="W633" s="18" t="s">
        <v>68</v>
      </c>
      <c r="X633" s="18" t="s">
        <v>69</v>
      </c>
      <c r="Y633" s="18" t="s">
        <v>70</v>
      </c>
      <c r="Z633" s="18">
        <v>218110400</v>
      </c>
      <c r="AA633" s="18" t="s">
        <v>71</v>
      </c>
      <c r="AB633" s="18" t="s">
        <v>57</v>
      </c>
      <c r="AC633" s="39" t="s">
        <v>72</v>
      </c>
      <c r="AD633" s="18" t="s">
        <v>73</v>
      </c>
      <c r="AE633" s="18"/>
      <c r="AF633" s="30"/>
    </row>
    <row r="634" spans="1:32" s="67" customFormat="1" ht="43.2">
      <c r="A634" s="23" t="s">
        <v>57</v>
      </c>
      <c r="B634" s="18">
        <v>515</v>
      </c>
      <c r="C634" s="50"/>
      <c r="D634" s="20" t="s">
        <v>32</v>
      </c>
      <c r="E634" s="45"/>
      <c r="F634" s="46"/>
      <c r="G634" s="31"/>
      <c r="H634" s="18"/>
      <c r="I634" s="18"/>
      <c r="J634" s="24">
        <v>107171952</v>
      </c>
      <c r="K634" s="52" t="s">
        <v>1475</v>
      </c>
      <c r="L634" s="25" t="s">
        <v>1476</v>
      </c>
      <c r="M634" s="26" t="s">
        <v>36</v>
      </c>
      <c r="N634" s="36"/>
      <c r="O634" s="36"/>
      <c r="P634" s="27">
        <v>2</v>
      </c>
      <c r="Q634" s="18">
        <f t="shared" ref="Q634:Q639" si="18">+Q633-P634</f>
        <v>521</v>
      </c>
      <c r="R634" s="29" t="s">
        <v>1477</v>
      </c>
      <c r="S634" s="25" t="s">
        <v>1478</v>
      </c>
      <c r="T634" s="18" t="s">
        <v>74</v>
      </c>
      <c r="U634" s="37">
        <v>44711</v>
      </c>
      <c r="V634" s="37">
        <v>44707</v>
      </c>
      <c r="W634" s="18" t="s">
        <v>75</v>
      </c>
      <c r="X634" s="18" t="s">
        <v>76</v>
      </c>
      <c r="Y634" s="18" t="s">
        <v>70</v>
      </c>
      <c r="Z634" s="18" t="s">
        <v>77</v>
      </c>
      <c r="AA634" s="18" t="s">
        <v>78</v>
      </c>
      <c r="AB634" s="18" t="s">
        <v>57</v>
      </c>
      <c r="AC634" s="39"/>
      <c r="AD634" s="18"/>
      <c r="AE634" s="18" t="s">
        <v>79</v>
      </c>
      <c r="AF634" s="30"/>
    </row>
    <row r="635" spans="1:32" s="67" customFormat="1" ht="43.2">
      <c r="A635" s="23" t="s">
        <v>57</v>
      </c>
      <c r="B635" s="18">
        <v>515</v>
      </c>
      <c r="C635" s="50"/>
      <c r="D635" s="20" t="s">
        <v>32</v>
      </c>
      <c r="E635" s="45"/>
      <c r="F635" s="46"/>
      <c r="G635" s="31"/>
      <c r="H635" s="18"/>
      <c r="I635" s="18"/>
      <c r="J635" s="24">
        <v>107171952</v>
      </c>
      <c r="K635" s="52" t="s">
        <v>1475</v>
      </c>
      <c r="L635" s="25" t="s">
        <v>1476</v>
      </c>
      <c r="M635" s="26" t="s">
        <v>36</v>
      </c>
      <c r="N635" s="36"/>
      <c r="O635" s="36"/>
      <c r="P635" s="27">
        <v>4</v>
      </c>
      <c r="Q635" s="18">
        <f t="shared" si="18"/>
        <v>517</v>
      </c>
      <c r="R635" s="29" t="s">
        <v>1477</v>
      </c>
      <c r="S635" s="25" t="s">
        <v>1478</v>
      </c>
      <c r="T635" s="18" t="s">
        <v>80</v>
      </c>
      <c r="U635" s="37">
        <v>44712</v>
      </c>
      <c r="V635" s="37">
        <v>44712</v>
      </c>
      <c r="W635" s="18" t="s">
        <v>81</v>
      </c>
      <c r="X635" s="18" t="s">
        <v>82</v>
      </c>
      <c r="Y635" s="18" t="s">
        <v>70</v>
      </c>
      <c r="Z635" s="18">
        <v>215973860</v>
      </c>
      <c r="AA635" s="18" t="s">
        <v>71</v>
      </c>
      <c r="AB635" s="18" t="s">
        <v>57</v>
      </c>
      <c r="AC635" s="39" t="s">
        <v>83</v>
      </c>
      <c r="AD635" s="18" t="s">
        <v>73</v>
      </c>
      <c r="AE635" s="18"/>
      <c r="AF635" s="30"/>
    </row>
    <row r="636" spans="1:32" s="67" customFormat="1" ht="43.2">
      <c r="A636" s="23" t="s">
        <v>57</v>
      </c>
      <c r="B636" s="18">
        <v>515</v>
      </c>
      <c r="C636" s="50"/>
      <c r="D636" s="20" t="s">
        <v>32</v>
      </c>
      <c r="E636" s="45"/>
      <c r="F636" s="46"/>
      <c r="G636" s="31"/>
      <c r="H636" s="18"/>
      <c r="I636" s="18"/>
      <c r="J636" s="24">
        <v>107171952</v>
      </c>
      <c r="K636" s="52" t="s">
        <v>1475</v>
      </c>
      <c r="L636" s="25" t="s">
        <v>1476</v>
      </c>
      <c r="M636" s="26" t="s">
        <v>36</v>
      </c>
      <c r="N636" s="36"/>
      <c r="O636" s="36"/>
      <c r="P636" s="27">
        <v>6</v>
      </c>
      <c r="Q636" s="18">
        <f t="shared" si="18"/>
        <v>511</v>
      </c>
      <c r="R636" s="29" t="s">
        <v>1477</v>
      </c>
      <c r="S636" s="25" t="s">
        <v>1478</v>
      </c>
      <c r="T636" s="18" t="s">
        <v>84</v>
      </c>
      <c r="U636" s="37">
        <v>44714</v>
      </c>
      <c r="V636" s="37">
        <v>44714</v>
      </c>
      <c r="W636" s="18" t="s">
        <v>81</v>
      </c>
      <c r="X636" s="18" t="s">
        <v>82</v>
      </c>
      <c r="Y636" s="18" t="s">
        <v>70</v>
      </c>
      <c r="Z636" s="18">
        <v>216001993</v>
      </c>
      <c r="AA636" s="18" t="s">
        <v>85</v>
      </c>
      <c r="AB636" s="18" t="s">
        <v>57</v>
      </c>
      <c r="AC636" s="39" t="s">
        <v>83</v>
      </c>
      <c r="AD636" s="18" t="s">
        <v>73</v>
      </c>
      <c r="AE636" s="18"/>
      <c r="AF636" s="30"/>
    </row>
    <row r="637" spans="1:32" s="67" customFormat="1" ht="43.2">
      <c r="A637" s="23" t="s">
        <v>57</v>
      </c>
      <c r="B637" s="18">
        <v>515</v>
      </c>
      <c r="C637" s="50"/>
      <c r="D637" s="20" t="s">
        <v>32</v>
      </c>
      <c r="E637" s="45"/>
      <c r="F637" s="46"/>
      <c r="G637" s="31"/>
      <c r="H637" s="18"/>
      <c r="I637" s="18"/>
      <c r="J637" s="24">
        <v>107171952</v>
      </c>
      <c r="K637" s="52" t="s">
        <v>1475</v>
      </c>
      <c r="L637" s="25" t="s">
        <v>1476</v>
      </c>
      <c r="M637" s="26" t="s">
        <v>36</v>
      </c>
      <c r="N637" s="36"/>
      <c r="O637" s="36"/>
      <c r="P637" s="27">
        <v>4</v>
      </c>
      <c r="Q637" s="18">
        <f t="shared" si="18"/>
        <v>507</v>
      </c>
      <c r="R637" s="29" t="s">
        <v>1477</v>
      </c>
      <c r="S637" s="25" t="s">
        <v>1478</v>
      </c>
      <c r="T637" s="18" t="s">
        <v>86</v>
      </c>
      <c r="U637" s="37">
        <v>44714</v>
      </c>
      <c r="V637" s="37">
        <v>44714</v>
      </c>
      <c r="W637" s="18" t="s">
        <v>87</v>
      </c>
      <c r="X637" s="18" t="s">
        <v>88</v>
      </c>
      <c r="Y637" s="18" t="s">
        <v>70</v>
      </c>
      <c r="Z637" s="18">
        <v>216001992</v>
      </c>
      <c r="AA637" s="18" t="s">
        <v>85</v>
      </c>
      <c r="AB637" s="18" t="s">
        <v>57</v>
      </c>
      <c r="AC637" s="39" t="s">
        <v>89</v>
      </c>
      <c r="AD637" s="18" t="s">
        <v>73</v>
      </c>
      <c r="AE637" s="18"/>
      <c r="AF637" s="30"/>
    </row>
    <row r="638" spans="1:32" s="67" customFormat="1" ht="43.2">
      <c r="A638" s="23" t="s">
        <v>57</v>
      </c>
      <c r="B638" s="18">
        <v>515</v>
      </c>
      <c r="C638" s="50"/>
      <c r="D638" s="20" t="s">
        <v>32</v>
      </c>
      <c r="E638" s="45"/>
      <c r="F638" s="46"/>
      <c r="G638" s="31"/>
      <c r="H638" s="18"/>
      <c r="I638" s="18"/>
      <c r="J638" s="24">
        <v>107171952</v>
      </c>
      <c r="K638" s="52" t="s">
        <v>1475</v>
      </c>
      <c r="L638" s="25" t="s">
        <v>1476</v>
      </c>
      <c r="M638" s="26" t="s">
        <v>36</v>
      </c>
      <c r="N638" s="36"/>
      <c r="O638" s="36"/>
      <c r="P638" s="27">
        <v>4</v>
      </c>
      <c r="Q638" s="18">
        <f t="shared" si="18"/>
        <v>503</v>
      </c>
      <c r="R638" s="29" t="s">
        <v>1477</v>
      </c>
      <c r="S638" s="25" t="s">
        <v>1478</v>
      </c>
      <c r="T638" s="18" t="s">
        <v>90</v>
      </c>
      <c r="U638" s="37">
        <v>44734</v>
      </c>
      <c r="V638" s="37">
        <v>44734</v>
      </c>
      <c r="W638" s="40" t="s">
        <v>91</v>
      </c>
      <c r="X638" s="40" t="s">
        <v>92</v>
      </c>
      <c r="Y638" s="40" t="s">
        <v>93</v>
      </c>
      <c r="Z638" s="40">
        <v>215973560</v>
      </c>
      <c r="AA638" s="40" t="s">
        <v>85</v>
      </c>
      <c r="AB638" s="18" t="s">
        <v>57</v>
      </c>
      <c r="AC638" s="39" t="s">
        <v>72</v>
      </c>
      <c r="AD638" s="18" t="s">
        <v>73</v>
      </c>
      <c r="AE638" s="18"/>
      <c r="AF638" s="30"/>
    </row>
    <row r="639" spans="1:32" s="67" customFormat="1" ht="43.2">
      <c r="A639" s="23" t="s">
        <v>57</v>
      </c>
      <c r="B639" s="18">
        <v>515</v>
      </c>
      <c r="C639" s="50"/>
      <c r="D639" s="20" t="s">
        <v>32</v>
      </c>
      <c r="E639" s="45"/>
      <c r="F639" s="46"/>
      <c r="G639" s="31"/>
      <c r="H639" s="18"/>
      <c r="I639" s="18"/>
      <c r="J639" s="24">
        <v>107171952</v>
      </c>
      <c r="K639" s="52" t="s">
        <v>1475</v>
      </c>
      <c r="L639" s="25" t="s">
        <v>1476</v>
      </c>
      <c r="M639" s="26" t="s">
        <v>36</v>
      </c>
      <c r="N639" s="36"/>
      <c r="O639" s="36"/>
      <c r="P639" s="27">
        <v>2</v>
      </c>
      <c r="Q639" s="18">
        <f t="shared" si="18"/>
        <v>501</v>
      </c>
      <c r="R639" s="29" t="s">
        <v>1477</v>
      </c>
      <c r="S639" s="25" t="s">
        <v>1478</v>
      </c>
      <c r="T639" s="18" t="s">
        <v>690</v>
      </c>
      <c r="U639" s="37">
        <v>44746</v>
      </c>
      <c r="V639" s="37">
        <v>44746</v>
      </c>
      <c r="W639" s="40" t="s">
        <v>691</v>
      </c>
      <c r="X639" s="40" t="s">
        <v>76</v>
      </c>
      <c r="Y639" s="40" t="s">
        <v>70</v>
      </c>
      <c r="Z639" s="40" t="s">
        <v>77</v>
      </c>
      <c r="AA639" s="40" t="s">
        <v>78</v>
      </c>
      <c r="AB639" s="18"/>
      <c r="AC639" s="39"/>
      <c r="AD639" s="18"/>
      <c r="AE639" s="18"/>
      <c r="AF639" s="30"/>
    </row>
    <row r="640" spans="1:32" ht="15.6">
      <c r="A640" s="17"/>
      <c r="B640" s="18">
        <v>516</v>
      </c>
      <c r="C640" s="50">
        <v>44661</v>
      </c>
      <c r="D640" s="20" t="s">
        <v>32</v>
      </c>
      <c r="E640" s="45" t="s">
        <v>1474</v>
      </c>
      <c r="F640" s="46">
        <v>44651</v>
      </c>
      <c r="G640" s="31"/>
      <c r="H640" s="18" t="s">
        <v>34</v>
      </c>
      <c r="I640" s="18"/>
      <c r="J640" s="24">
        <v>110456652</v>
      </c>
      <c r="K640" s="25" t="s">
        <v>1479</v>
      </c>
      <c r="L640" s="25" t="s">
        <v>1480</v>
      </c>
      <c r="M640" s="26" t="s">
        <v>119</v>
      </c>
      <c r="N640" s="36">
        <v>50</v>
      </c>
      <c r="O640" s="36"/>
      <c r="P640" s="27"/>
      <c r="Q640" s="18">
        <f t="shared" si="17"/>
        <v>50</v>
      </c>
      <c r="R640" s="29" t="s">
        <v>1481</v>
      </c>
      <c r="S640" s="25" t="s">
        <v>1482</v>
      </c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</row>
    <row r="641" spans="1:32" ht="24">
      <c r="A641" s="17"/>
      <c r="B641" s="18">
        <v>517</v>
      </c>
      <c r="C641" s="50">
        <v>44661</v>
      </c>
      <c r="D641" s="20" t="s">
        <v>267</v>
      </c>
      <c r="E641" s="21" t="s">
        <v>1483</v>
      </c>
      <c r="F641" s="22" t="s">
        <v>1484</v>
      </c>
      <c r="G641" s="31"/>
      <c r="H641" s="18" t="s">
        <v>270</v>
      </c>
      <c r="I641" s="18">
        <v>4509771905</v>
      </c>
      <c r="J641" s="24">
        <v>110408139</v>
      </c>
      <c r="K641" s="25" t="s">
        <v>1485</v>
      </c>
      <c r="L641" s="52" t="s">
        <v>1126</v>
      </c>
      <c r="M641" s="26" t="s">
        <v>119</v>
      </c>
      <c r="N641" s="36">
        <v>100</v>
      </c>
      <c r="O641" s="36"/>
      <c r="P641" s="36"/>
      <c r="Q641" s="18">
        <f t="shared" si="17"/>
        <v>100</v>
      </c>
      <c r="R641" s="29" t="s">
        <v>1481</v>
      </c>
      <c r="S641" s="25" t="s">
        <v>1482</v>
      </c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</row>
    <row r="642" spans="1:32" ht="24">
      <c r="A642" s="17"/>
      <c r="B642" s="18">
        <v>518</v>
      </c>
      <c r="C642" s="50">
        <v>44661</v>
      </c>
      <c r="D642" s="20" t="s">
        <v>267</v>
      </c>
      <c r="E642" s="21" t="s">
        <v>1486</v>
      </c>
      <c r="F642" s="22" t="s">
        <v>1487</v>
      </c>
      <c r="G642" s="31"/>
      <c r="H642" s="18" t="s">
        <v>270</v>
      </c>
      <c r="I642" s="18">
        <v>4510011036</v>
      </c>
      <c r="J642" s="24">
        <v>110315367</v>
      </c>
      <c r="K642" s="25" t="s">
        <v>1488</v>
      </c>
      <c r="L642" s="52" t="s">
        <v>1489</v>
      </c>
      <c r="M642" s="26" t="s">
        <v>119</v>
      </c>
      <c r="N642" s="36">
        <v>100</v>
      </c>
      <c r="O642" s="36"/>
      <c r="P642" s="36"/>
      <c r="Q642" s="18">
        <f t="shared" si="17"/>
        <v>100</v>
      </c>
      <c r="R642" s="29" t="s">
        <v>1481</v>
      </c>
      <c r="S642" s="25" t="s">
        <v>1482</v>
      </c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</row>
    <row r="643" spans="1:32" ht="28.8">
      <c r="A643" s="17"/>
      <c r="B643" s="18">
        <v>519</v>
      </c>
      <c r="C643" s="50">
        <v>44661</v>
      </c>
      <c r="D643" s="20" t="s">
        <v>267</v>
      </c>
      <c r="E643" s="21" t="s">
        <v>1486</v>
      </c>
      <c r="F643" s="22" t="s">
        <v>1487</v>
      </c>
      <c r="G643" s="31"/>
      <c r="H643" s="18" t="s">
        <v>34</v>
      </c>
      <c r="I643" s="18"/>
      <c r="J643" s="24">
        <v>110408152</v>
      </c>
      <c r="K643" s="25" t="s">
        <v>1490</v>
      </c>
      <c r="L643" s="25" t="s">
        <v>1491</v>
      </c>
      <c r="M643" s="18" t="s">
        <v>36</v>
      </c>
      <c r="N643" s="36">
        <v>830</v>
      </c>
      <c r="O643" s="36"/>
      <c r="P643" s="36"/>
      <c r="Q643" s="18">
        <f t="shared" si="17"/>
        <v>830</v>
      </c>
      <c r="R643" s="29" t="s">
        <v>1481</v>
      </c>
      <c r="S643" s="25" t="s">
        <v>1482</v>
      </c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</row>
    <row r="644" spans="1:32">
      <c r="A644" s="17"/>
      <c r="B644" s="18">
        <v>520</v>
      </c>
      <c r="C644" s="50">
        <v>44661</v>
      </c>
      <c r="D644" s="20" t="s">
        <v>32</v>
      </c>
      <c r="E644" s="45" t="s">
        <v>1474</v>
      </c>
      <c r="F644" s="46">
        <v>44651</v>
      </c>
      <c r="G644" s="31"/>
      <c r="H644" s="18" t="s">
        <v>34</v>
      </c>
      <c r="I644" s="18"/>
      <c r="J644" s="24">
        <v>110315347</v>
      </c>
      <c r="K644" s="25">
        <v>110315347</v>
      </c>
      <c r="L644" s="52" t="s">
        <v>1492</v>
      </c>
      <c r="M644" s="18" t="s">
        <v>119</v>
      </c>
      <c r="N644" s="36">
        <v>80</v>
      </c>
      <c r="O644" s="36"/>
      <c r="P644" s="36"/>
      <c r="Q644" s="18">
        <f t="shared" si="17"/>
        <v>80</v>
      </c>
      <c r="R644" s="29" t="s">
        <v>1481</v>
      </c>
      <c r="S644" s="25" t="s">
        <v>1482</v>
      </c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</row>
    <row r="645" spans="1:32" ht="24">
      <c r="A645" s="17"/>
      <c r="B645" s="18">
        <v>521</v>
      </c>
      <c r="C645" s="50">
        <v>44661</v>
      </c>
      <c r="D645" s="20" t="s">
        <v>267</v>
      </c>
      <c r="E645" s="21" t="s">
        <v>1486</v>
      </c>
      <c r="F645" s="22" t="s">
        <v>1487</v>
      </c>
      <c r="G645" s="31"/>
      <c r="H645" s="18" t="s">
        <v>270</v>
      </c>
      <c r="I645" s="18">
        <v>4510011036</v>
      </c>
      <c r="J645" s="24">
        <v>110315349</v>
      </c>
      <c r="K645" s="25">
        <v>110315349</v>
      </c>
      <c r="L645" s="52" t="s">
        <v>1493</v>
      </c>
      <c r="M645" s="18" t="s">
        <v>119</v>
      </c>
      <c r="N645" s="36">
        <v>80</v>
      </c>
      <c r="O645" s="36"/>
      <c r="P645" s="36"/>
      <c r="Q645" s="18">
        <f t="shared" si="17"/>
        <v>80</v>
      </c>
      <c r="R645" s="29" t="s">
        <v>1481</v>
      </c>
      <c r="S645" s="25" t="s">
        <v>1482</v>
      </c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</row>
    <row r="646" spans="1:32" ht="24">
      <c r="A646" s="17"/>
      <c r="B646" s="18">
        <v>522</v>
      </c>
      <c r="C646" s="50">
        <v>44661</v>
      </c>
      <c r="D646" s="20" t="s">
        <v>267</v>
      </c>
      <c r="E646" s="21" t="s">
        <v>1483</v>
      </c>
      <c r="F646" s="22" t="s">
        <v>1484</v>
      </c>
      <c r="G646" s="31"/>
      <c r="H646" s="18" t="s">
        <v>270</v>
      </c>
      <c r="I646" s="18">
        <v>4509771905</v>
      </c>
      <c r="J646" s="24">
        <v>110408094</v>
      </c>
      <c r="K646" s="25">
        <v>110408094</v>
      </c>
      <c r="L646" s="25" t="s">
        <v>1494</v>
      </c>
      <c r="M646" s="18" t="s">
        <v>119</v>
      </c>
      <c r="N646" s="36">
        <v>80</v>
      </c>
      <c r="O646" s="36"/>
      <c r="P646" s="36"/>
      <c r="Q646" s="18">
        <f t="shared" si="17"/>
        <v>80</v>
      </c>
      <c r="R646" s="29" t="s">
        <v>1481</v>
      </c>
      <c r="S646" s="25" t="s">
        <v>1482</v>
      </c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</row>
    <row r="647" spans="1:32" s="67" customFormat="1" ht="31.2">
      <c r="A647" s="23"/>
      <c r="B647" s="18">
        <v>523</v>
      </c>
      <c r="C647" s="50">
        <v>44661</v>
      </c>
      <c r="D647" s="20" t="s">
        <v>32</v>
      </c>
      <c r="E647" s="45" t="s">
        <v>1474</v>
      </c>
      <c r="F647" s="46">
        <v>44651</v>
      </c>
      <c r="G647" s="31"/>
      <c r="H647" s="18" t="s">
        <v>34</v>
      </c>
      <c r="I647" s="18"/>
      <c r="J647" s="24"/>
      <c r="K647" s="47" t="s">
        <v>1495</v>
      </c>
      <c r="L647" s="26" t="s">
        <v>1495</v>
      </c>
      <c r="M647" s="18" t="s">
        <v>1496</v>
      </c>
      <c r="N647" s="36">
        <v>2</v>
      </c>
      <c r="O647" s="36"/>
      <c r="P647" s="36"/>
      <c r="Q647" s="18">
        <f t="shared" si="17"/>
        <v>2</v>
      </c>
      <c r="R647" s="29" t="s">
        <v>1481</v>
      </c>
      <c r="S647" s="25" t="s">
        <v>1482</v>
      </c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30"/>
    </row>
    <row r="648" spans="1:32" ht="28.8">
      <c r="A648" s="17"/>
      <c r="B648" s="18">
        <v>524</v>
      </c>
      <c r="C648" s="50">
        <v>44661</v>
      </c>
      <c r="D648" s="20" t="s">
        <v>32</v>
      </c>
      <c r="E648" s="45" t="s">
        <v>1474</v>
      </c>
      <c r="F648" s="46">
        <v>44651</v>
      </c>
      <c r="G648" s="31"/>
      <c r="H648" s="18" t="s">
        <v>34</v>
      </c>
      <c r="I648" s="18"/>
      <c r="J648" s="24">
        <v>110408105</v>
      </c>
      <c r="K648" s="29">
        <v>110408105</v>
      </c>
      <c r="L648" s="25" t="s">
        <v>1497</v>
      </c>
      <c r="M648" s="18" t="s">
        <v>1496</v>
      </c>
      <c r="N648" s="36">
        <v>1</v>
      </c>
      <c r="O648" s="36"/>
      <c r="P648" s="36"/>
      <c r="Q648" s="18">
        <f t="shared" si="17"/>
        <v>1</v>
      </c>
      <c r="R648" s="29" t="s">
        <v>1481</v>
      </c>
      <c r="S648" s="25" t="s">
        <v>1482</v>
      </c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</row>
    <row r="649" spans="1:32" ht="24">
      <c r="A649" s="17"/>
      <c r="B649" s="18">
        <v>525</v>
      </c>
      <c r="C649" s="50">
        <v>44661</v>
      </c>
      <c r="D649" s="20" t="s">
        <v>267</v>
      </c>
      <c r="E649" s="21" t="s">
        <v>1486</v>
      </c>
      <c r="F649" s="22" t="s">
        <v>1487</v>
      </c>
      <c r="G649" s="31"/>
      <c r="H649" s="18" t="s">
        <v>270</v>
      </c>
      <c r="I649" s="18">
        <v>4510011036</v>
      </c>
      <c r="J649" s="24">
        <v>110408123</v>
      </c>
      <c r="K649" s="25">
        <v>110408123</v>
      </c>
      <c r="L649" s="52" t="s">
        <v>1498</v>
      </c>
      <c r="M649" s="18" t="s">
        <v>1496</v>
      </c>
      <c r="N649" s="36">
        <v>3</v>
      </c>
      <c r="O649" s="36"/>
      <c r="P649" s="36"/>
      <c r="Q649" s="18">
        <f t="shared" si="17"/>
        <v>3</v>
      </c>
      <c r="R649" s="29" t="s">
        <v>1481</v>
      </c>
      <c r="S649" s="25" t="s">
        <v>1482</v>
      </c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</row>
    <row r="650" spans="1:32" ht="28.8">
      <c r="A650" s="17"/>
      <c r="B650" s="18">
        <v>526</v>
      </c>
      <c r="C650" s="50">
        <v>44661</v>
      </c>
      <c r="D650" s="20" t="s">
        <v>267</v>
      </c>
      <c r="E650" s="21" t="s">
        <v>1486</v>
      </c>
      <c r="F650" s="22" t="s">
        <v>1487</v>
      </c>
      <c r="G650" s="31"/>
      <c r="H650" s="18" t="s">
        <v>270</v>
      </c>
      <c r="I650" s="18">
        <v>4510011036</v>
      </c>
      <c r="J650" s="24">
        <v>110408122</v>
      </c>
      <c r="K650" s="25">
        <v>110408122</v>
      </c>
      <c r="L650" s="52" t="s">
        <v>1499</v>
      </c>
      <c r="M650" s="18" t="s">
        <v>1496</v>
      </c>
      <c r="N650" s="36">
        <v>2</v>
      </c>
      <c r="O650" s="36"/>
      <c r="P650" s="36"/>
      <c r="Q650" s="18">
        <f t="shared" si="17"/>
        <v>2</v>
      </c>
      <c r="R650" s="29" t="s">
        <v>1481</v>
      </c>
      <c r="S650" s="25" t="s">
        <v>1482</v>
      </c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</row>
    <row r="651" spans="1:32" ht="28.8">
      <c r="A651" s="17"/>
      <c r="B651" s="18">
        <v>527</v>
      </c>
      <c r="C651" s="50">
        <v>44661</v>
      </c>
      <c r="D651" s="20" t="s">
        <v>32</v>
      </c>
      <c r="E651" s="45" t="s">
        <v>1474</v>
      </c>
      <c r="F651" s="46">
        <v>44651</v>
      </c>
      <c r="G651" s="31"/>
      <c r="H651" s="18" t="s">
        <v>34</v>
      </c>
      <c r="I651" s="18"/>
      <c r="J651" s="24">
        <v>110456652</v>
      </c>
      <c r="K651" s="25">
        <v>110456652</v>
      </c>
      <c r="L651" s="52" t="s">
        <v>1500</v>
      </c>
      <c r="M651" s="18" t="s">
        <v>119</v>
      </c>
      <c r="N651" s="36">
        <v>3</v>
      </c>
      <c r="O651" s="36"/>
      <c r="P651" s="36"/>
      <c r="Q651" s="18">
        <f t="shared" si="17"/>
        <v>3</v>
      </c>
      <c r="R651" s="29" t="s">
        <v>1481</v>
      </c>
      <c r="S651" s="25" t="s">
        <v>1482</v>
      </c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</row>
    <row r="652" spans="1:32" ht="28.8">
      <c r="A652" s="17"/>
      <c r="B652" s="18">
        <v>528</v>
      </c>
      <c r="C652" s="50">
        <v>44661</v>
      </c>
      <c r="D652" s="20" t="s">
        <v>267</v>
      </c>
      <c r="E652" s="21" t="s">
        <v>1483</v>
      </c>
      <c r="F652" s="22" t="s">
        <v>1484</v>
      </c>
      <c r="G652" s="31"/>
      <c r="H652" s="18" t="s">
        <v>270</v>
      </c>
      <c r="I652" s="18">
        <v>4509771905</v>
      </c>
      <c r="J652" s="24">
        <v>110408100</v>
      </c>
      <c r="K652" s="25">
        <v>110408100</v>
      </c>
      <c r="L652" s="52" t="s">
        <v>1501</v>
      </c>
      <c r="M652" s="18" t="s">
        <v>36</v>
      </c>
      <c r="N652" s="36">
        <v>2</v>
      </c>
      <c r="O652" s="36"/>
      <c r="P652" s="36"/>
      <c r="Q652" s="18">
        <f t="shared" si="17"/>
        <v>2</v>
      </c>
      <c r="R652" s="29" t="s">
        <v>1481</v>
      </c>
      <c r="S652" s="25" t="s">
        <v>1482</v>
      </c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</row>
    <row r="653" spans="1:32" ht="24">
      <c r="A653" s="17"/>
      <c r="B653" s="18">
        <v>529</v>
      </c>
      <c r="C653" s="50">
        <v>44661</v>
      </c>
      <c r="D653" s="20" t="s">
        <v>267</v>
      </c>
      <c r="E653" s="21" t="s">
        <v>1486</v>
      </c>
      <c r="F653" s="22" t="s">
        <v>1487</v>
      </c>
      <c r="G653" s="31"/>
      <c r="H653" s="18" t="s">
        <v>270</v>
      </c>
      <c r="I653" s="18">
        <v>4510011036</v>
      </c>
      <c r="J653" s="24">
        <v>110408119</v>
      </c>
      <c r="K653" s="25">
        <v>110408119</v>
      </c>
      <c r="L653" s="52" t="s">
        <v>1502</v>
      </c>
      <c r="M653" s="18" t="s">
        <v>36</v>
      </c>
      <c r="N653" s="36">
        <v>3</v>
      </c>
      <c r="O653" s="36"/>
      <c r="P653" s="36"/>
      <c r="Q653" s="18">
        <f t="shared" si="17"/>
        <v>3</v>
      </c>
      <c r="R653" s="29" t="s">
        <v>1481</v>
      </c>
      <c r="S653" s="25" t="s">
        <v>1482</v>
      </c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</row>
    <row r="654" spans="1:32" s="67" customFormat="1" ht="28.8">
      <c r="A654" s="23"/>
      <c r="B654" s="18">
        <v>530</v>
      </c>
      <c r="C654" s="50">
        <v>44661</v>
      </c>
      <c r="D654" s="20" t="s">
        <v>32</v>
      </c>
      <c r="E654" s="45" t="s">
        <v>1474</v>
      </c>
      <c r="F654" s="46">
        <v>44651</v>
      </c>
      <c r="G654" s="31"/>
      <c r="H654" s="18" t="s">
        <v>34</v>
      </c>
      <c r="I654" s="18"/>
      <c r="J654" s="24"/>
      <c r="K654" s="25" t="s">
        <v>1503</v>
      </c>
      <c r="L654" s="52" t="s">
        <v>1504</v>
      </c>
      <c r="M654" s="18" t="s">
        <v>36</v>
      </c>
      <c r="N654" s="36">
        <v>1</v>
      </c>
      <c r="O654" s="36"/>
      <c r="P654" s="36"/>
      <c r="Q654" s="18">
        <f t="shared" si="17"/>
        <v>1</v>
      </c>
      <c r="R654" s="29" t="s">
        <v>1481</v>
      </c>
      <c r="S654" s="25" t="s">
        <v>1482</v>
      </c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30"/>
    </row>
    <row r="655" spans="1:32" s="67" customFormat="1" ht="28.8">
      <c r="A655" s="23"/>
      <c r="B655" s="18">
        <v>531</v>
      </c>
      <c r="C655" s="50">
        <v>44661</v>
      </c>
      <c r="D655" s="20" t="s">
        <v>32</v>
      </c>
      <c r="E655" s="45" t="s">
        <v>1474</v>
      </c>
      <c r="F655" s="46">
        <v>44651</v>
      </c>
      <c r="G655" s="31"/>
      <c r="H655" s="18" t="s">
        <v>34</v>
      </c>
      <c r="I655" s="18"/>
      <c r="J655" s="24"/>
      <c r="K655" s="25" t="s">
        <v>1505</v>
      </c>
      <c r="L655" s="52" t="s">
        <v>1506</v>
      </c>
      <c r="M655" s="18" t="s">
        <v>36</v>
      </c>
      <c r="N655" s="36">
        <v>1</v>
      </c>
      <c r="O655" s="36"/>
      <c r="P655" s="36"/>
      <c r="Q655" s="18">
        <f t="shared" ref="Q655:Q732" si="19">+N655-P655</f>
        <v>1</v>
      </c>
      <c r="R655" s="29" t="s">
        <v>1481</v>
      </c>
      <c r="S655" s="25" t="s">
        <v>1482</v>
      </c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30"/>
    </row>
    <row r="656" spans="1:32" s="67" customFormat="1" ht="28.8">
      <c r="A656" s="23"/>
      <c r="B656" s="18">
        <v>532</v>
      </c>
      <c r="C656" s="50">
        <v>44661</v>
      </c>
      <c r="D656" s="20" t="s">
        <v>32</v>
      </c>
      <c r="E656" s="45" t="s">
        <v>1474</v>
      </c>
      <c r="F656" s="46">
        <v>44651</v>
      </c>
      <c r="G656" s="31"/>
      <c r="H656" s="18" t="s">
        <v>34</v>
      </c>
      <c r="I656" s="18"/>
      <c r="J656" s="24"/>
      <c r="K656" s="25" t="s">
        <v>1507</v>
      </c>
      <c r="L656" s="52" t="s">
        <v>1508</v>
      </c>
      <c r="M656" s="18" t="s">
        <v>36</v>
      </c>
      <c r="N656" s="36">
        <v>1</v>
      </c>
      <c r="O656" s="36"/>
      <c r="P656" s="36"/>
      <c r="Q656" s="18">
        <f t="shared" si="19"/>
        <v>1</v>
      </c>
      <c r="R656" s="29" t="s">
        <v>1481</v>
      </c>
      <c r="S656" s="25" t="s">
        <v>1482</v>
      </c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30"/>
    </row>
    <row r="657" spans="1:32" s="67" customFormat="1">
      <c r="A657" s="23"/>
      <c r="B657" s="18">
        <v>533</v>
      </c>
      <c r="C657" s="50">
        <v>44661</v>
      </c>
      <c r="D657" s="20" t="s">
        <v>32</v>
      </c>
      <c r="E657" s="45" t="s">
        <v>1474</v>
      </c>
      <c r="F657" s="46">
        <v>44651</v>
      </c>
      <c r="G657" s="31"/>
      <c r="H657" s="18" t="s">
        <v>34</v>
      </c>
      <c r="I657" s="18"/>
      <c r="J657" s="24"/>
      <c r="K657" s="29" t="s">
        <v>1509</v>
      </c>
      <c r="L657" s="29" t="s">
        <v>1510</v>
      </c>
      <c r="M657" s="18" t="s">
        <v>36</v>
      </c>
      <c r="N657" s="36">
        <v>203</v>
      </c>
      <c r="O657" s="36"/>
      <c r="P657" s="36"/>
      <c r="Q657" s="18">
        <f t="shared" si="19"/>
        <v>203</v>
      </c>
      <c r="R657" s="29" t="s">
        <v>1511</v>
      </c>
      <c r="S657" s="25" t="s">
        <v>1512</v>
      </c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30"/>
    </row>
    <row r="658" spans="1:32" s="67" customFormat="1" ht="15.6">
      <c r="A658" s="23"/>
      <c r="B658" s="18">
        <v>534</v>
      </c>
      <c r="C658" s="50">
        <v>44661</v>
      </c>
      <c r="D658" s="20" t="s">
        <v>32</v>
      </c>
      <c r="E658" s="45" t="s">
        <v>1474</v>
      </c>
      <c r="F658" s="46">
        <v>44651</v>
      </c>
      <c r="G658" s="31"/>
      <c r="H658" s="18" t="s">
        <v>34</v>
      </c>
      <c r="I658" s="18"/>
      <c r="J658" s="24"/>
      <c r="K658" s="52" t="s">
        <v>1513</v>
      </c>
      <c r="L658" s="25" t="s">
        <v>1514</v>
      </c>
      <c r="M658" s="18" t="s">
        <v>36</v>
      </c>
      <c r="N658" s="27">
        <v>9261</v>
      </c>
      <c r="O658" s="27"/>
      <c r="P658" s="27"/>
      <c r="Q658" s="18">
        <f t="shared" si="19"/>
        <v>9261</v>
      </c>
      <c r="R658" s="29" t="s">
        <v>1511</v>
      </c>
      <c r="S658" s="25" t="s">
        <v>1512</v>
      </c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30"/>
    </row>
    <row r="659" spans="1:32" s="67" customFormat="1" ht="28.8">
      <c r="A659" s="23"/>
      <c r="B659" s="18">
        <v>535</v>
      </c>
      <c r="C659" s="50">
        <v>44661</v>
      </c>
      <c r="D659" s="20" t="s">
        <v>32</v>
      </c>
      <c r="E659" s="45" t="s">
        <v>1474</v>
      </c>
      <c r="F659" s="46">
        <v>44651</v>
      </c>
      <c r="G659" s="31"/>
      <c r="H659" s="18" t="s">
        <v>34</v>
      </c>
      <c r="I659" s="18"/>
      <c r="J659" s="24"/>
      <c r="K659" s="69" t="s">
        <v>1515</v>
      </c>
      <c r="L659" s="69" t="s">
        <v>1515</v>
      </c>
      <c r="M659" s="18" t="s">
        <v>36</v>
      </c>
      <c r="N659" s="36">
        <v>20</v>
      </c>
      <c r="O659" s="36"/>
      <c r="P659" s="36"/>
      <c r="Q659" s="18">
        <f t="shared" si="19"/>
        <v>20</v>
      </c>
      <c r="R659" s="29" t="s">
        <v>1511</v>
      </c>
      <c r="S659" s="25" t="s">
        <v>1512</v>
      </c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30"/>
    </row>
    <row r="660" spans="1:32" s="67" customFormat="1" ht="28.8">
      <c r="A660" s="23"/>
      <c r="B660" s="18">
        <v>536</v>
      </c>
      <c r="C660" s="50">
        <v>44661</v>
      </c>
      <c r="D660" s="20" t="s">
        <v>32</v>
      </c>
      <c r="E660" s="45" t="s">
        <v>1474</v>
      </c>
      <c r="F660" s="46">
        <v>44651</v>
      </c>
      <c r="G660" s="31"/>
      <c r="H660" s="18" t="s">
        <v>34</v>
      </c>
      <c r="I660" s="18"/>
      <c r="J660" s="24"/>
      <c r="K660" s="23" t="s">
        <v>1516</v>
      </c>
      <c r="L660" s="23" t="s">
        <v>1516</v>
      </c>
      <c r="M660" s="18" t="s">
        <v>36</v>
      </c>
      <c r="N660" s="36">
        <v>1</v>
      </c>
      <c r="O660" s="36"/>
      <c r="P660" s="36"/>
      <c r="Q660" s="18">
        <f t="shared" si="19"/>
        <v>1</v>
      </c>
      <c r="R660" s="29" t="s">
        <v>1511</v>
      </c>
      <c r="S660" s="25" t="s">
        <v>1512</v>
      </c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30"/>
    </row>
    <row r="661" spans="1:32" s="67" customFormat="1" ht="28.8">
      <c r="A661" s="23"/>
      <c r="B661" s="18">
        <v>537</v>
      </c>
      <c r="C661" s="50">
        <v>44661</v>
      </c>
      <c r="D661" s="20" t="s">
        <v>32</v>
      </c>
      <c r="E661" s="45" t="s">
        <v>1474</v>
      </c>
      <c r="F661" s="46">
        <v>44651</v>
      </c>
      <c r="G661" s="31"/>
      <c r="H661" s="18" t="s">
        <v>34</v>
      </c>
      <c r="I661" s="18"/>
      <c r="J661" s="24"/>
      <c r="K661" s="25" t="s">
        <v>1517</v>
      </c>
      <c r="L661" s="25" t="s">
        <v>1518</v>
      </c>
      <c r="M661" s="18" t="s">
        <v>36</v>
      </c>
      <c r="N661" s="36">
        <v>2</v>
      </c>
      <c r="O661" s="36"/>
      <c r="P661" s="27"/>
      <c r="Q661" s="18">
        <f t="shared" si="19"/>
        <v>2</v>
      </c>
      <c r="R661" s="29" t="s">
        <v>1511</v>
      </c>
      <c r="S661" s="25" t="s">
        <v>1512</v>
      </c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30"/>
    </row>
    <row r="662" spans="1:32" s="67" customFormat="1" ht="28.8">
      <c r="A662" s="23"/>
      <c r="B662" s="18">
        <v>538</v>
      </c>
      <c r="C662" s="50">
        <v>44661</v>
      </c>
      <c r="D662" s="20" t="s">
        <v>32</v>
      </c>
      <c r="E662" s="45" t="s">
        <v>1474</v>
      </c>
      <c r="F662" s="46">
        <v>44651</v>
      </c>
      <c r="G662" s="31"/>
      <c r="H662" s="18" t="s">
        <v>34</v>
      </c>
      <c r="I662" s="18"/>
      <c r="J662" s="24"/>
      <c r="K662" s="25" t="s">
        <v>1519</v>
      </c>
      <c r="L662" s="25" t="s">
        <v>1520</v>
      </c>
      <c r="M662" s="18" t="s">
        <v>36</v>
      </c>
      <c r="N662" s="36">
        <v>1</v>
      </c>
      <c r="O662" s="36"/>
      <c r="P662" s="36"/>
      <c r="Q662" s="18">
        <f t="shared" si="19"/>
        <v>1</v>
      </c>
      <c r="R662" s="29" t="s">
        <v>1511</v>
      </c>
      <c r="S662" s="25" t="s">
        <v>1512</v>
      </c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30"/>
    </row>
    <row r="663" spans="1:32" s="67" customFormat="1" ht="28.8">
      <c r="A663" s="23"/>
      <c r="B663" s="18">
        <v>539</v>
      </c>
      <c r="C663" s="50">
        <v>44661</v>
      </c>
      <c r="D663" s="20" t="s">
        <v>32</v>
      </c>
      <c r="E663" s="45" t="s">
        <v>1474</v>
      </c>
      <c r="F663" s="46">
        <v>44651</v>
      </c>
      <c r="G663" s="31"/>
      <c r="H663" s="18" t="s">
        <v>34</v>
      </c>
      <c r="I663" s="18"/>
      <c r="J663" s="24"/>
      <c r="K663" s="25" t="s">
        <v>1521</v>
      </c>
      <c r="L663" s="25" t="s">
        <v>1522</v>
      </c>
      <c r="M663" s="18" t="s">
        <v>36</v>
      </c>
      <c r="N663" s="36">
        <v>1</v>
      </c>
      <c r="O663" s="36"/>
      <c r="P663" s="36"/>
      <c r="Q663" s="18">
        <f t="shared" si="19"/>
        <v>1</v>
      </c>
      <c r="R663" s="29" t="s">
        <v>1511</v>
      </c>
      <c r="S663" s="25" t="s">
        <v>1512</v>
      </c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30"/>
    </row>
    <row r="664" spans="1:32" s="67" customFormat="1" ht="28.8">
      <c r="A664" s="23"/>
      <c r="B664" s="18">
        <v>540</v>
      </c>
      <c r="C664" s="50">
        <v>44661</v>
      </c>
      <c r="D664" s="20" t="s">
        <v>32</v>
      </c>
      <c r="E664" s="45" t="s">
        <v>1474</v>
      </c>
      <c r="F664" s="46">
        <v>44651</v>
      </c>
      <c r="G664" s="31"/>
      <c r="H664" s="18" t="s">
        <v>34</v>
      </c>
      <c r="I664" s="18"/>
      <c r="J664" s="24"/>
      <c r="K664" s="25" t="s">
        <v>1523</v>
      </c>
      <c r="L664" s="25" t="s">
        <v>1524</v>
      </c>
      <c r="M664" s="18" t="s">
        <v>36</v>
      </c>
      <c r="N664" s="36">
        <v>1</v>
      </c>
      <c r="O664" s="36"/>
      <c r="P664" s="36"/>
      <c r="Q664" s="18">
        <f t="shared" si="19"/>
        <v>1</v>
      </c>
      <c r="R664" s="29" t="s">
        <v>1511</v>
      </c>
      <c r="S664" s="25" t="s">
        <v>1512</v>
      </c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30"/>
    </row>
    <row r="665" spans="1:32">
      <c r="A665" s="17"/>
      <c r="B665" s="18">
        <v>541</v>
      </c>
      <c r="C665" s="50">
        <v>44661</v>
      </c>
      <c r="D665" s="20" t="s">
        <v>32</v>
      </c>
      <c r="E665" s="45" t="s">
        <v>1474</v>
      </c>
      <c r="F665" s="46">
        <v>44651</v>
      </c>
      <c r="G665" s="31"/>
      <c r="H665" s="18" t="s">
        <v>34</v>
      </c>
      <c r="I665" s="18"/>
      <c r="J665" s="24">
        <v>100775542</v>
      </c>
      <c r="K665" s="25" t="s">
        <v>1525</v>
      </c>
      <c r="L665" s="18" t="s">
        <v>1526</v>
      </c>
      <c r="M665" s="18" t="s">
        <v>36</v>
      </c>
      <c r="N665" s="36">
        <v>22</v>
      </c>
      <c r="O665" s="36"/>
      <c r="P665" s="36"/>
      <c r="Q665" s="18">
        <f t="shared" si="19"/>
        <v>22</v>
      </c>
      <c r="R665" s="29" t="s">
        <v>1527</v>
      </c>
      <c r="S665" s="25" t="s">
        <v>1528</v>
      </c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</row>
    <row r="666" spans="1:32">
      <c r="A666" s="17"/>
      <c r="B666" s="18">
        <v>542</v>
      </c>
      <c r="C666" s="50">
        <v>44661</v>
      </c>
      <c r="D666" s="20" t="s">
        <v>32</v>
      </c>
      <c r="E666" s="45" t="s">
        <v>1474</v>
      </c>
      <c r="F666" s="46">
        <v>44651</v>
      </c>
      <c r="G666" s="31"/>
      <c r="H666" s="18" t="s">
        <v>34</v>
      </c>
      <c r="I666" s="18"/>
      <c r="J666" s="24">
        <v>100775534</v>
      </c>
      <c r="K666" s="25" t="s">
        <v>1529</v>
      </c>
      <c r="L666" s="18" t="s">
        <v>1530</v>
      </c>
      <c r="M666" s="18" t="s">
        <v>36</v>
      </c>
      <c r="N666" s="36">
        <v>27</v>
      </c>
      <c r="O666" s="36"/>
      <c r="P666" s="36"/>
      <c r="Q666" s="18">
        <f t="shared" si="19"/>
        <v>27</v>
      </c>
      <c r="R666" s="29" t="s">
        <v>1527</v>
      </c>
      <c r="S666" s="25" t="s">
        <v>1528</v>
      </c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</row>
    <row r="667" spans="1:32">
      <c r="A667" s="17"/>
      <c r="B667" s="18">
        <v>543</v>
      </c>
      <c r="C667" s="50">
        <v>44661</v>
      </c>
      <c r="D667" s="20" t="s">
        <v>32</v>
      </c>
      <c r="E667" s="45" t="s">
        <v>1474</v>
      </c>
      <c r="F667" s="46">
        <v>44651</v>
      </c>
      <c r="G667" s="31"/>
      <c r="H667" s="18" t="s">
        <v>34</v>
      </c>
      <c r="I667" s="18"/>
      <c r="J667" s="24">
        <v>100775542</v>
      </c>
      <c r="K667" s="29" t="s">
        <v>1531</v>
      </c>
      <c r="L667" s="18" t="s">
        <v>1532</v>
      </c>
      <c r="M667" s="18" t="s">
        <v>36</v>
      </c>
      <c r="N667" s="36">
        <v>3</v>
      </c>
      <c r="O667" s="36"/>
      <c r="P667" s="36"/>
      <c r="Q667" s="18">
        <f t="shared" si="19"/>
        <v>3</v>
      </c>
      <c r="R667" s="29" t="s">
        <v>1527</v>
      </c>
      <c r="S667" s="25" t="s">
        <v>1528</v>
      </c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</row>
    <row r="668" spans="1:32" ht="15.6">
      <c r="A668" s="17"/>
      <c r="B668" s="18">
        <v>544</v>
      </c>
      <c r="C668" s="50">
        <v>44661</v>
      </c>
      <c r="D668" s="20" t="s">
        <v>32</v>
      </c>
      <c r="E668" s="45" t="s">
        <v>1474</v>
      </c>
      <c r="F668" s="46">
        <v>44651</v>
      </c>
      <c r="G668" s="31"/>
      <c r="H668" s="18" t="s">
        <v>34</v>
      </c>
      <c r="I668" s="18"/>
      <c r="J668" s="24">
        <v>109492175</v>
      </c>
      <c r="K668" s="25" t="s">
        <v>520</v>
      </c>
      <c r="L668" s="25" t="s">
        <v>521</v>
      </c>
      <c r="M668" s="26" t="s">
        <v>36</v>
      </c>
      <c r="N668" s="36">
        <v>375</v>
      </c>
      <c r="O668" s="95"/>
      <c r="P668" s="36"/>
      <c r="Q668" s="18">
        <f t="shared" si="19"/>
        <v>375</v>
      </c>
      <c r="R668" s="29" t="s">
        <v>1533</v>
      </c>
      <c r="S668" s="25" t="s">
        <v>1534</v>
      </c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</row>
    <row r="669" spans="1:32" ht="27.6">
      <c r="A669" s="17" t="s">
        <v>57</v>
      </c>
      <c r="B669" s="18">
        <v>545</v>
      </c>
      <c r="C669" s="50">
        <v>44661</v>
      </c>
      <c r="D669" s="20" t="s">
        <v>32</v>
      </c>
      <c r="E669" s="45" t="s">
        <v>1474</v>
      </c>
      <c r="F669" s="46">
        <v>44651</v>
      </c>
      <c r="G669" s="31"/>
      <c r="H669" s="18" t="s">
        <v>34</v>
      </c>
      <c r="I669" s="18"/>
      <c r="J669" s="24">
        <v>109492174</v>
      </c>
      <c r="K669" s="25" t="s">
        <v>488</v>
      </c>
      <c r="L669" s="56" t="s">
        <v>489</v>
      </c>
      <c r="M669" s="26" t="s">
        <v>36</v>
      </c>
      <c r="N669" s="36">
        <v>388</v>
      </c>
      <c r="O669" s="95"/>
      <c r="P669" s="36"/>
      <c r="Q669" s="18">
        <f t="shared" si="19"/>
        <v>388</v>
      </c>
      <c r="R669" s="29" t="s">
        <v>1533</v>
      </c>
      <c r="S669" s="25" t="s">
        <v>1534</v>
      </c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</row>
    <row r="670" spans="1:32" ht="15.6">
      <c r="A670" s="17"/>
      <c r="B670" s="18">
        <v>546</v>
      </c>
      <c r="C670" s="50">
        <v>44661</v>
      </c>
      <c r="D670" s="20" t="s">
        <v>32</v>
      </c>
      <c r="E670" s="45" t="s">
        <v>1474</v>
      </c>
      <c r="F670" s="46">
        <v>44651</v>
      </c>
      <c r="G670" s="31"/>
      <c r="H670" s="18" t="s">
        <v>34</v>
      </c>
      <c r="I670" s="18"/>
      <c r="J670" s="24">
        <v>101882017</v>
      </c>
      <c r="K670" s="25" t="s">
        <v>1535</v>
      </c>
      <c r="L670" s="25" t="s">
        <v>1536</v>
      </c>
      <c r="M670" s="26" t="s">
        <v>36</v>
      </c>
      <c r="N670" s="36">
        <v>2</v>
      </c>
      <c r="O670" s="95"/>
      <c r="P670" s="36"/>
      <c r="Q670" s="18">
        <f t="shared" si="19"/>
        <v>2</v>
      </c>
      <c r="R670" s="29" t="s">
        <v>1533</v>
      </c>
      <c r="S670" s="25" t="s">
        <v>1534</v>
      </c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</row>
    <row r="671" spans="1:32" s="67" customFormat="1" ht="28.8">
      <c r="A671" s="23"/>
      <c r="B671" s="18">
        <v>547</v>
      </c>
      <c r="C671" s="50">
        <v>44661</v>
      </c>
      <c r="D671" s="20" t="s">
        <v>32</v>
      </c>
      <c r="E671" s="45" t="s">
        <v>1537</v>
      </c>
      <c r="F671" s="46">
        <v>44644</v>
      </c>
      <c r="G671" s="31"/>
      <c r="H671" s="18" t="s">
        <v>34</v>
      </c>
      <c r="I671" s="18"/>
      <c r="J671" s="24"/>
      <c r="K671" s="25" t="s">
        <v>1538</v>
      </c>
      <c r="L671" s="18" t="s">
        <v>1539</v>
      </c>
      <c r="M671" s="26" t="s">
        <v>36</v>
      </c>
      <c r="N671" s="36">
        <v>8</v>
      </c>
      <c r="O671" s="36"/>
      <c r="P671" s="36"/>
      <c r="Q671" s="18">
        <f t="shared" si="19"/>
        <v>8</v>
      </c>
      <c r="R671" s="29" t="s">
        <v>1540</v>
      </c>
      <c r="S671" s="25" t="s">
        <v>1541</v>
      </c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30"/>
    </row>
    <row r="672" spans="1:32" s="67" customFormat="1" ht="15.6">
      <c r="A672" s="23"/>
      <c r="B672" s="18">
        <v>548</v>
      </c>
      <c r="C672" s="50">
        <v>44661</v>
      </c>
      <c r="D672" s="20" t="s">
        <v>32</v>
      </c>
      <c r="E672" s="45" t="s">
        <v>1537</v>
      </c>
      <c r="F672" s="46">
        <v>44644</v>
      </c>
      <c r="G672" s="31"/>
      <c r="H672" s="18" t="s">
        <v>34</v>
      </c>
      <c r="I672" s="18"/>
      <c r="J672" s="24"/>
      <c r="K672" s="25" t="s">
        <v>1542</v>
      </c>
      <c r="L672" s="26" t="s">
        <v>1543</v>
      </c>
      <c r="M672" s="26" t="s">
        <v>36</v>
      </c>
      <c r="N672" s="36">
        <v>16</v>
      </c>
      <c r="O672" s="36"/>
      <c r="P672" s="36"/>
      <c r="Q672" s="18">
        <f t="shared" si="19"/>
        <v>16</v>
      </c>
      <c r="R672" s="29" t="s">
        <v>1544</v>
      </c>
      <c r="S672" s="25" t="s">
        <v>1545</v>
      </c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30"/>
    </row>
    <row r="673" spans="1:32" ht="15.6">
      <c r="A673" s="17"/>
      <c r="B673" s="18">
        <v>549</v>
      </c>
      <c r="C673" s="50">
        <v>44661</v>
      </c>
      <c r="D673" s="20" t="s">
        <v>32</v>
      </c>
      <c r="E673" s="45" t="s">
        <v>1537</v>
      </c>
      <c r="F673" s="46">
        <v>44644</v>
      </c>
      <c r="G673" s="31"/>
      <c r="H673" s="18" t="s">
        <v>34</v>
      </c>
      <c r="I673" s="18"/>
      <c r="J673" s="24">
        <v>106178179</v>
      </c>
      <c r="K673" s="25" t="s">
        <v>1546</v>
      </c>
      <c r="L673" s="25" t="s">
        <v>1547</v>
      </c>
      <c r="M673" s="26" t="s">
        <v>36</v>
      </c>
      <c r="N673" s="36">
        <v>20</v>
      </c>
      <c r="O673" s="36"/>
      <c r="P673" s="36"/>
      <c r="Q673" s="18">
        <f t="shared" si="19"/>
        <v>20</v>
      </c>
      <c r="R673" s="29" t="s">
        <v>1548</v>
      </c>
      <c r="S673" s="25" t="s">
        <v>1549</v>
      </c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</row>
    <row r="674" spans="1:32" ht="28.8">
      <c r="A674" s="17"/>
      <c r="B674" s="18">
        <v>550</v>
      </c>
      <c r="C674" s="50">
        <v>44661</v>
      </c>
      <c r="D674" s="20" t="s">
        <v>32</v>
      </c>
      <c r="E674" s="45" t="s">
        <v>1537</v>
      </c>
      <c r="F674" s="46">
        <v>44644</v>
      </c>
      <c r="G674" s="31"/>
      <c r="H674" s="18" t="s">
        <v>34</v>
      </c>
      <c r="I674" s="18"/>
      <c r="J674" s="24">
        <v>106178711</v>
      </c>
      <c r="K674" s="25" t="s">
        <v>1550</v>
      </c>
      <c r="L674" s="25" t="s">
        <v>1551</v>
      </c>
      <c r="M674" s="26" t="s">
        <v>36</v>
      </c>
      <c r="N674" s="36">
        <v>20</v>
      </c>
      <c r="O674" s="36"/>
      <c r="P674" s="36"/>
      <c r="Q674" s="18">
        <f t="shared" si="19"/>
        <v>20</v>
      </c>
      <c r="R674" s="29" t="s">
        <v>1552</v>
      </c>
      <c r="S674" s="25" t="s">
        <v>1553</v>
      </c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</row>
    <row r="675" spans="1:32" s="67" customFormat="1" ht="36">
      <c r="A675" s="23"/>
      <c r="B675" s="18">
        <v>551</v>
      </c>
      <c r="C675" s="50">
        <v>44661</v>
      </c>
      <c r="D675" s="20" t="s">
        <v>94</v>
      </c>
      <c r="E675" s="21" t="s">
        <v>1554</v>
      </c>
      <c r="F675" s="22" t="s">
        <v>1555</v>
      </c>
      <c r="G675" s="31" t="s">
        <v>1132</v>
      </c>
      <c r="H675" s="18" t="s">
        <v>98</v>
      </c>
      <c r="I675" s="18">
        <v>4509785507</v>
      </c>
      <c r="J675" s="24">
        <v>110408160</v>
      </c>
      <c r="K675" s="29" t="s">
        <v>1556</v>
      </c>
      <c r="L675" s="47" t="s">
        <v>1557</v>
      </c>
      <c r="M675" s="26" t="s">
        <v>36</v>
      </c>
      <c r="N675" s="36">
        <v>32</v>
      </c>
      <c r="O675" s="36"/>
      <c r="P675" s="36"/>
      <c r="Q675" s="18">
        <f t="shared" si="19"/>
        <v>32</v>
      </c>
      <c r="R675" s="29" t="s">
        <v>1558</v>
      </c>
      <c r="S675" s="25" t="s">
        <v>1559</v>
      </c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30"/>
    </row>
    <row r="676" spans="1:32" s="67" customFormat="1" ht="15.6">
      <c r="A676" s="23"/>
      <c r="B676" s="18">
        <v>552</v>
      </c>
      <c r="C676" s="50">
        <v>44661</v>
      </c>
      <c r="D676" s="20" t="s">
        <v>32</v>
      </c>
      <c r="E676" s="45" t="s">
        <v>1537</v>
      </c>
      <c r="F676" s="46">
        <v>44644</v>
      </c>
      <c r="G676" s="31"/>
      <c r="H676" s="18" t="s">
        <v>34</v>
      </c>
      <c r="I676" s="18"/>
      <c r="J676" s="24"/>
      <c r="K676" s="52" t="s">
        <v>1560</v>
      </c>
      <c r="L676" s="25" t="s">
        <v>1561</v>
      </c>
      <c r="M676" s="26" t="s">
        <v>36</v>
      </c>
      <c r="N676" s="36">
        <v>25</v>
      </c>
      <c r="O676" s="36"/>
      <c r="P676" s="36"/>
      <c r="Q676" s="18">
        <f t="shared" si="19"/>
        <v>25</v>
      </c>
      <c r="R676" s="29" t="s">
        <v>1562</v>
      </c>
      <c r="S676" s="25" t="s">
        <v>1563</v>
      </c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30"/>
    </row>
    <row r="677" spans="1:32" ht="15.6">
      <c r="A677" s="17"/>
      <c r="B677" s="18">
        <v>553</v>
      </c>
      <c r="C677" s="50">
        <v>44661</v>
      </c>
      <c r="D677" s="20" t="s">
        <v>32</v>
      </c>
      <c r="E677" s="45" t="s">
        <v>1537</v>
      </c>
      <c r="F677" s="46">
        <v>44644</v>
      </c>
      <c r="G677" s="31"/>
      <c r="H677" s="18" t="s">
        <v>34</v>
      </c>
      <c r="I677" s="18"/>
      <c r="J677" s="24">
        <v>106184575</v>
      </c>
      <c r="K677" s="25">
        <v>5069834023</v>
      </c>
      <c r="L677" s="25" t="s">
        <v>1564</v>
      </c>
      <c r="M677" s="26" t="s">
        <v>119</v>
      </c>
      <c r="N677" s="36">
        <v>300</v>
      </c>
      <c r="O677" s="36"/>
      <c r="P677" s="36"/>
      <c r="Q677" s="18">
        <f t="shared" si="19"/>
        <v>300</v>
      </c>
      <c r="R677" s="29" t="s">
        <v>1562</v>
      </c>
      <c r="S677" s="25" t="s">
        <v>1563</v>
      </c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</row>
    <row r="678" spans="1:32" ht="28.8">
      <c r="A678" s="17"/>
      <c r="B678" s="18">
        <v>554</v>
      </c>
      <c r="C678" s="50">
        <v>44661</v>
      </c>
      <c r="D678" s="20" t="s">
        <v>32</v>
      </c>
      <c r="E678" s="45" t="s">
        <v>1537</v>
      </c>
      <c r="F678" s="46">
        <v>44644</v>
      </c>
      <c r="G678" s="31"/>
      <c r="H678" s="18" t="s">
        <v>34</v>
      </c>
      <c r="I678" s="18"/>
      <c r="J678" s="24">
        <v>101668587</v>
      </c>
      <c r="K678" s="29">
        <v>101668587</v>
      </c>
      <c r="L678" s="25" t="s">
        <v>1565</v>
      </c>
      <c r="M678" s="26" t="s">
        <v>119</v>
      </c>
      <c r="N678" s="36">
        <v>100</v>
      </c>
      <c r="O678" s="36"/>
      <c r="P678" s="36"/>
      <c r="Q678" s="18">
        <f t="shared" si="19"/>
        <v>100</v>
      </c>
      <c r="R678" s="29" t="s">
        <v>1566</v>
      </c>
      <c r="S678" s="25" t="s">
        <v>1567</v>
      </c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</row>
    <row r="679" spans="1:32" ht="24">
      <c r="A679" s="17"/>
      <c r="B679" s="18">
        <v>555</v>
      </c>
      <c r="C679" s="50">
        <v>44661</v>
      </c>
      <c r="D679" s="20" t="s">
        <v>127</v>
      </c>
      <c r="E679" s="21" t="s">
        <v>1568</v>
      </c>
      <c r="F679" s="22" t="s">
        <v>1569</v>
      </c>
      <c r="G679" s="20" t="s">
        <v>1570</v>
      </c>
      <c r="H679" s="18" t="s">
        <v>131</v>
      </c>
      <c r="I679" s="18">
        <v>4200622180</v>
      </c>
      <c r="J679" s="24">
        <v>101999218</v>
      </c>
      <c r="K679" s="25" t="s">
        <v>1571</v>
      </c>
      <c r="L679" s="25" t="s">
        <v>1572</v>
      </c>
      <c r="M679" s="26" t="s">
        <v>36</v>
      </c>
      <c r="N679" s="36">
        <v>2</v>
      </c>
      <c r="O679" s="36"/>
      <c r="P679" s="36"/>
      <c r="Q679" s="18">
        <f t="shared" si="19"/>
        <v>2</v>
      </c>
      <c r="R679" s="29" t="s">
        <v>1573</v>
      </c>
      <c r="S679" s="25" t="s">
        <v>1574</v>
      </c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</row>
    <row r="680" spans="1:32" s="67" customFormat="1" ht="43.2">
      <c r="A680" s="23"/>
      <c r="B680" s="18">
        <v>556</v>
      </c>
      <c r="C680" s="50">
        <v>44661</v>
      </c>
      <c r="D680" s="20" t="s">
        <v>32</v>
      </c>
      <c r="E680" s="45" t="s">
        <v>1537</v>
      </c>
      <c r="F680" s="46">
        <v>44644</v>
      </c>
      <c r="G680" s="31"/>
      <c r="H680" s="18" t="s">
        <v>34</v>
      </c>
      <c r="I680" s="18"/>
      <c r="J680" s="24"/>
      <c r="K680" s="25" t="s">
        <v>1575</v>
      </c>
      <c r="L680" s="25" t="s">
        <v>1576</v>
      </c>
      <c r="M680" s="26" t="s">
        <v>36</v>
      </c>
      <c r="N680" s="36">
        <v>2</v>
      </c>
      <c r="O680" s="95"/>
      <c r="P680" s="36">
        <v>2</v>
      </c>
      <c r="Q680" s="87">
        <f t="shared" si="19"/>
        <v>0</v>
      </c>
      <c r="R680" s="29" t="s">
        <v>1577</v>
      </c>
      <c r="S680" s="25" t="s">
        <v>1578</v>
      </c>
      <c r="T680" s="18" t="s">
        <v>1579</v>
      </c>
      <c r="U680" s="50">
        <v>44700</v>
      </c>
      <c r="V680" s="50">
        <v>44700</v>
      </c>
      <c r="W680" s="18" t="s">
        <v>1580</v>
      </c>
      <c r="X680" s="18" t="s">
        <v>1581</v>
      </c>
      <c r="Y680" s="18" t="s">
        <v>1582</v>
      </c>
      <c r="Z680" s="18">
        <v>215973540</v>
      </c>
      <c r="AA680" s="18" t="s">
        <v>208</v>
      </c>
      <c r="AB680" s="18" t="s">
        <v>156</v>
      </c>
      <c r="AC680" s="18" t="s">
        <v>156</v>
      </c>
      <c r="AD680" s="18" t="s">
        <v>1583</v>
      </c>
      <c r="AE680" s="99" t="s">
        <v>1584</v>
      </c>
      <c r="AF680" s="30"/>
    </row>
    <row r="681" spans="1:32" s="67" customFormat="1" ht="43.5" customHeight="1">
      <c r="A681" s="23"/>
      <c r="B681" s="18">
        <v>557</v>
      </c>
      <c r="C681" s="50">
        <v>44661</v>
      </c>
      <c r="D681" s="20" t="s">
        <v>32</v>
      </c>
      <c r="E681" s="45" t="s">
        <v>1537</v>
      </c>
      <c r="F681" s="46">
        <v>44644</v>
      </c>
      <c r="G681" s="31"/>
      <c r="H681" s="18" t="s">
        <v>34</v>
      </c>
      <c r="I681" s="18"/>
      <c r="J681" s="24">
        <v>100767196</v>
      </c>
      <c r="K681" s="25" t="s">
        <v>1585</v>
      </c>
      <c r="L681" s="25" t="s">
        <v>1585</v>
      </c>
      <c r="M681" s="26" t="s">
        <v>36</v>
      </c>
      <c r="N681" s="36">
        <v>2</v>
      </c>
      <c r="O681" s="95"/>
      <c r="P681" s="36"/>
      <c r="Q681" s="18">
        <f t="shared" si="19"/>
        <v>2</v>
      </c>
      <c r="R681" s="29" t="s">
        <v>1577</v>
      </c>
      <c r="S681" s="25" t="s">
        <v>1578</v>
      </c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30"/>
    </row>
    <row r="682" spans="1:32" s="67" customFormat="1" ht="26.4">
      <c r="A682" s="23"/>
      <c r="B682" s="18">
        <v>558</v>
      </c>
      <c r="C682" s="50">
        <v>44661</v>
      </c>
      <c r="D682" s="20" t="s">
        <v>32</v>
      </c>
      <c r="E682" s="45" t="s">
        <v>1537</v>
      </c>
      <c r="F682" s="46">
        <v>44644</v>
      </c>
      <c r="G682" s="31"/>
      <c r="H682" s="18" t="s">
        <v>34</v>
      </c>
      <c r="I682" s="18"/>
      <c r="J682" s="24"/>
      <c r="K682" s="25">
        <v>90002000401</v>
      </c>
      <c r="L682" s="64" t="s">
        <v>1586</v>
      </c>
      <c r="M682" s="26" t="s">
        <v>36</v>
      </c>
      <c r="N682" s="36">
        <v>1</v>
      </c>
      <c r="O682" s="95"/>
      <c r="P682" s="36"/>
      <c r="Q682" s="18">
        <f t="shared" si="19"/>
        <v>1</v>
      </c>
      <c r="R682" s="29" t="s">
        <v>1577</v>
      </c>
      <c r="S682" s="25" t="s">
        <v>1578</v>
      </c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30"/>
    </row>
    <row r="683" spans="1:32" s="67" customFormat="1" ht="15.6">
      <c r="A683" s="23"/>
      <c r="B683" s="18">
        <v>559</v>
      </c>
      <c r="C683" s="50">
        <v>44661</v>
      </c>
      <c r="D683" s="20" t="s">
        <v>32</v>
      </c>
      <c r="E683" s="45" t="s">
        <v>1537</v>
      </c>
      <c r="F683" s="46">
        <v>44644</v>
      </c>
      <c r="G683" s="31"/>
      <c r="H683" s="18" t="s">
        <v>34</v>
      </c>
      <c r="I683" s="18"/>
      <c r="J683" s="24"/>
      <c r="K683" s="25" t="s">
        <v>1587</v>
      </c>
      <c r="L683" s="25" t="s">
        <v>1588</v>
      </c>
      <c r="M683" s="26" t="s">
        <v>36</v>
      </c>
      <c r="N683" s="36">
        <v>1</v>
      </c>
      <c r="O683" s="95"/>
      <c r="P683" s="36"/>
      <c r="Q683" s="18">
        <f t="shared" si="19"/>
        <v>1</v>
      </c>
      <c r="R683" s="29" t="s">
        <v>1577</v>
      </c>
      <c r="S683" s="25" t="s">
        <v>1578</v>
      </c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30"/>
    </row>
    <row r="684" spans="1:32" s="67" customFormat="1" ht="15.6">
      <c r="A684" s="23"/>
      <c r="B684" s="18">
        <v>560</v>
      </c>
      <c r="C684" s="50">
        <v>44661</v>
      </c>
      <c r="D684" s="20" t="s">
        <v>32</v>
      </c>
      <c r="E684" s="45" t="s">
        <v>1537</v>
      </c>
      <c r="F684" s="46">
        <v>44644</v>
      </c>
      <c r="G684" s="31"/>
      <c r="H684" s="18" t="s">
        <v>34</v>
      </c>
      <c r="I684" s="18"/>
      <c r="J684" s="24"/>
      <c r="K684" s="25">
        <v>2155032599</v>
      </c>
      <c r="L684" s="25" t="s">
        <v>1589</v>
      </c>
      <c r="M684" s="26" t="s">
        <v>36</v>
      </c>
      <c r="N684" s="36">
        <v>1</v>
      </c>
      <c r="O684" s="95"/>
      <c r="P684" s="36"/>
      <c r="Q684" s="18">
        <f t="shared" si="19"/>
        <v>1</v>
      </c>
      <c r="R684" s="29" t="s">
        <v>1577</v>
      </c>
      <c r="S684" s="25" t="s">
        <v>1578</v>
      </c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30"/>
    </row>
    <row r="685" spans="1:32" s="67" customFormat="1" ht="15.6">
      <c r="A685" s="23"/>
      <c r="B685" s="18">
        <v>561</v>
      </c>
      <c r="C685" s="50">
        <v>44661</v>
      </c>
      <c r="D685" s="20" t="s">
        <v>32</v>
      </c>
      <c r="E685" s="45" t="s">
        <v>1537</v>
      </c>
      <c r="F685" s="46">
        <v>44644</v>
      </c>
      <c r="G685" s="31"/>
      <c r="H685" s="18" t="s">
        <v>34</v>
      </c>
      <c r="I685" s="18"/>
      <c r="J685" s="24"/>
      <c r="K685" s="25" t="s">
        <v>1590</v>
      </c>
      <c r="L685" s="25" t="s">
        <v>1591</v>
      </c>
      <c r="M685" s="26" t="s">
        <v>36</v>
      </c>
      <c r="N685" s="36">
        <v>11</v>
      </c>
      <c r="O685" s="95"/>
      <c r="P685" s="36"/>
      <c r="Q685" s="18">
        <f t="shared" si="19"/>
        <v>11</v>
      </c>
      <c r="R685" s="29" t="s">
        <v>1577</v>
      </c>
      <c r="S685" s="25" t="s">
        <v>1578</v>
      </c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30"/>
    </row>
    <row r="686" spans="1:32" s="67" customFormat="1" ht="43.5" customHeight="1">
      <c r="A686" s="23"/>
      <c r="B686" s="18">
        <v>562</v>
      </c>
      <c r="C686" s="50">
        <v>44661</v>
      </c>
      <c r="D686" s="20" t="s">
        <v>32</v>
      </c>
      <c r="E686" s="45" t="s">
        <v>1537</v>
      </c>
      <c r="F686" s="46">
        <v>44644</v>
      </c>
      <c r="G686" s="31"/>
      <c r="H686" s="18" t="s">
        <v>34</v>
      </c>
      <c r="I686" s="18"/>
      <c r="J686" s="24"/>
      <c r="K686" s="25" t="s">
        <v>1592</v>
      </c>
      <c r="L686" s="25" t="s">
        <v>1592</v>
      </c>
      <c r="M686" s="26" t="s">
        <v>36</v>
      </c>
      <c r="N686" s="36">
        <v>1</v>
      </c>
      <c r="O686" s="95"/>
      <c r="P686" s="36"/>
      <c r="Q686" s="18">
        <f t="shared" si="19"/>
        <v>1</v>
      </c>
      <c r="R686" s="29" t="s">
        <v>1577</v>
      </c>
      <c r="S686" s="25" t="s">
        <v>1578</v>
      </c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30"/>
    </row>
    <row r="687" spans="1:32" s="67" customFormat="1" ht="15.6">
      <c r="A687" s="23"/>
      <c r="B687" s="18">
        <v>563</v>
      </c>
      <c r="C687" s="50">
        <v>44661</v>
      </c>
      <c r="D687" s="20" t="s">
        <v>32</v>
      </c>
      <c r="E687" s="45" t="s">
        <v>1537</v>
      </c>
      <c r="F687" s="46">
        <v>44644</v>
      </c>
      <c r="G687" s="31"/>
      <c r="H687" s="18" t="s">
        <v>34</v>
      </c>
      <c r="I687" s="18"/>
      <c r="J687" s="24"/>
      <c r="K687" s="25" t="s">
        <v>1593</v>
      </c>
      <c r="L687" s="25" t="s">
        <v>1594</v>
      </c>
      <c r="M687" s="26" t="s">
        <v>36</v>
      </c>
      <c r="N687" s="36">
        <v>1</v>
      </c>
      <c r="O687" s="95"/>
      <c r="P687" s="36"/>
      <c r="Q687" s="18">
        <f t="shared" si="19"/>
        <v>1</v>
      </c>
      <c r="R687" s="29" t="s">
        <v>1577</v>
      </c>
      <c r="S687" s="25" t="s">
        <v>1578</v>
      </c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30"/>
    </row>
    <row r="688" spans="1:32" s="67" customFormat="1" ht="15.6">
      <c r="A688" s="23"/>
      <c r="B688" s="18">
        <v>564</v>
      </c>
      <c r="C688" s="50">
        <v>44661</v>
      </c>
      <c r="D688" s="20" t="s">
        <v>32</v>
      </c>
      <c r="E688" s="45" t="s">
        <v>1537</v>
      </c>
      <c r="F688" s="46">
        <v>44644</v>
      </c>
      <c r="G688" s="31"/>
      <c r="H688" s="18" t="s">
        <v>34</v>
      </c>
      <c r="I688" s="18"/>
      <c r="J688" s="24"/>
      <c r="K688" s="25" t="s">
        <v>1595</v>
      </c>
      <c r="L688" s="25" t="s">
        <v>1596</v>
      </c>
      <c r="M688" s="26" t="s">
        <v>36</v>
      </c>
      <c r="N688" s="36">
        <v>110</v>
      </c>
      <c r="O688" s="36"/>
      <c r="P688" s="36"/>
      <c r="Q688" s="18">
        <f t="shared" si="19"/>
        <v>110</v>
      </c>
      <c r="R688" s="29" t="s">
        <v>1597</v>
      </c>
      <c r="S688" s="25" t="s">
        <v>1598</v>
      </c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30"/>
    </row>
    <row r="689" spans="1:32" s="67" customFormat="1" ht="15.6">
      <c r="A689" s="23"/>
      <c r="B689" s="18">
        <v>565</v>
      </c>
      <c r="C689" s="50">
        <v>44661</v>
      </c>
      <c r="D689" s="20" t="s">
        <v>32</v>
      </c>
      <c r="E689" s="45" t="s">
        <v>1537</v>
      </c>
      <c r="F689" s="46">
        <v>44644</v>
      </c>
      <c r="G689" s="31"/>
      <c r="H689" s="18" t="s">
        <v>34</v>
      </c>
      <c r="I689" s="18"/>
      <c r="J689" s="24"/>
      <c r="K689" s="25" t="s">
        <v>1599</v>
      </c>
      <c r="L689" s="25" t="s">
        <v>1600</v>
      </c>
      <c r="M689" s="26" t="s">
        <v>36</v>
      </c>
      <c r="N689" s="36">
        <v>64</v>
      </c>
      <c r="O689" s="36"/>
      <c r="P689" s="36"/>
      <c r="Q689" s="18">
        <f t="shared" si="19"/>
        <v>64</v>
      </c>
      <c r="R689" s="29" t="s">
        <v>1597</v>
      </c>
      <c r="S689" s="25" t="s">
        <v>1598</v>
      </c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30"/>
    </row>
    <row r="690" spans="1:32" s="67" customFormat="1" ht="36">
      <c r="A690" s="23"/>
      <c r="B690" s="18">
        <v>566</v>
      </c>
      <c r="C690" s="50">
        <v>44661</v>
      </c>
      <c r="D690" s="20" t="s">
        <v>1601</v>
      </c>
      <c r="E690" s="21" t="s">
        <v>1602</v>
      </c>
      <c r="F690" s="22" t="s">
        <v>1603</v>
      </c>
      <c r="G690" s="31"/>
      <c r="H690" s="18" t="s">
        <v>34</v>
      </c>
      <c r="I690" s="18"/>
      <c r="J690" s="24"/>
      <c r="K690" s="25" t="s">
        <v>1604</v>
      </c>
      <c r="L690" s="25" t="s">
        <v>1605</v>
      </c>
      <c r="M690" s="26" t="s">
        <v>36</v>
      </c>
      <c r="N690" s="36">
        <v>40</v>
      </c>
      <c r="O690" s="36"/>
      <c r="P690" s="36"/>
      <c r="Q690" s="18">
        <f t="shared" si="19"/>
        <v>40</v>
      </c>
      <c r="R690" s="29" t="s">
        <v>1597</v>
      </c>
      <c r="S690" s="25" t="s">
        <v>1598</v>
      </c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30"/>
    </row>
    <row r="691" spans="1:32" s="67" customFormat="1" ht="28.8">
      <c r="A691" s="23"/>
      <c r="B691" s="18">
        <v>567</v>
      </c>
      <c r="C691" s="50">
        <v>44661</v>
      </c>
      <c r="D691" s="20" t="s">
        <v>32</v>
      </c>
      <c r="E691" s="45" t="s">
        <v>1537</v>
      </c>
      <c r="F691" s="46">
        <v>44644</v>
      </c>
      <c r="G691" s="31"/>
      <c r="H691" s="18" t="s">
        <v>34</v>
      </c>
      <c r="I691" s="18"/>
      <c r="J691" s="24"/>
      <c r="K691" s="25" t="s">
        <v>1606</v>
      </c>
      <c r="L691" s="25" t="s">
        <v>1606</v>
      </c>
      <c r="M691" s="26" t="s">
        <v>36</v>
      </c>
      <c r="N691" s="36">
        <v>4</v>
      </c>
      <c r="O691" s="36"/>
      <c r="P691" s="36"/>
      <c r="Q691" s="18">
        <f t="shared" si="19"/>
        <v>4</v>
      </c>
      <c r="R691" s="29" t="s">
        <v>1607</v>
      </c>
      <c r="S691" s="25" t="s">
        <v>1608</v>
      </c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30"/>
    </row>
    <row r="692" spans="1:32" s="67" customFormat="1" ht="15.6">
      <c r="A692" s="23"/>
      <c r="B692" s="18">
        <v>568</v>
      </c>
      <c r="C692" s="50">
        <v>44661</v>
      </c>
      <c r="D692" s="20" t="s">
        <v>32</v>
      </c>
      <c r="E692" s="45" t="s">
        <v>1537</v>
      </c>
      <c r="F692" s="46">
        <v>44644</v>
      </c>
      <c r="G692" s="31"/>
      <c r="H692" s="18" t="s">
        <v>34</v>
      </c>
      <c r="I692" s="18"/>
      <c r="J692" s="24"/>
      <c r="K692" s="25" t="s">
        <v>1609</v>
      </c>
      <c r="L692" s="25" t="s">
        <v>1609</v>
      </c>
      <c r="M692" s="26" t="s">
        <v>36</v>
      </c>
      <c r="N692" s="36">
        <v>8</v>
      </c>
      <c r="O692" s="36"/>
      <c r="P692" s="36"/>
      <c r="Q692" s="18">
        <f t="shared" si="19"/>
        <v>8</v>
      </c>
      <c r="R692" s="29" t="s">
        <v>1607</v>
      </c>
      <c r="S692" s="25" t="s">
        <v>1608</v>
      </c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30"/>
    </row>
    <row r="693" spans="1:32" s="67" customFormat="1" ht="28.8">
      <c r="A693" s="23"/>
      <c r="B693" s="18">
        <v>569</v>
      </c>
      <c r="C693" s="50">
        <v>44661</v>
      </c>
      <c r="D693" s="20" t="s">
        <v>32</v>
      </c>
      <c r="E693" s="45" t="s">
        <v>1537</v>
      </c>
      <c r="F693" s="46">
        <v>44644</v>
      </c>
      <c r="G693" s="31"/>
      <c r="H693" s="18" t="s">
        <v>34</v>
      </c>
      <c r="I693" s="18"/>
      <c r="J693" s="24"/>
      <c r="K693" s="25" t="s">
        <v>1610</v>
      </c>
      <c r="L693" s="29" t="s">
        <v>1611</v>
      </c>
      <c r="M693" s="26" t="s">
        <v>36</v>
      </c>
      <c r="N693" s="36">
        <v>12</v>
      </c>
      <c r="O693" s="36"/>
      <c r="P693" s="36"/>
      <c r="Q693" s="18">
        <f t="shared" si="19"/>
        <v>12</v>
      </c>
      <c r="R693" s="29" t="s">
        <v>1607</v>
      </c>
      <c r="S693" s="25" t="s">
        <v>1608</v>
      </c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30"/>
    </row>
    <row r="694" spans="1:32" s="67" customFormat="1" ht="43.2">
      <c r="A694" s="23"/>
      <c r="B694" s="18">
        <v>570</v>
      </c>
      <c r="C694" s="50">
        <v>44661</v>
      </c>
      <c r="D694" s="20" t="s">
        <v>1612</v>
      </c>
      <c r="E694" s="21" t="s">
        <v>1613</v>
      </c>
      <c r="F694" s="22" t="s">
        <v>1614</v>
      </c>
      <c r="G694" s="20" t="s">
        <v>1615</v>
      </c>
      <c r="H694" s="18" t="s">
        <v>1616</v>
      </c>
      <c r="I694" s="18">
        <v>4509510944</v>
      </c>
      <c r="J694" s="24">
        <v>107159019</v>
      </c>
      <c r="K694" s="25" t="s">
        <v>1617</v>
      </c>
      <c r="L694" s="25" t="s">
        <v>1618</v>
      </c>
      <c r="M694" s="26" t="s">
        <v>119</v>
      </c>
      <c r="N694" s="36">
        <v>220</v>
      </c>
      <c r="O694" s="36"/>
      <c r="P694" s="36"/>
      <c r="Q694" s="18">
        <f t="shared" si="19"/>
        <v>220</v>
      </c>
      <c r="R694" s="29" t="s">
        <v>1607</v>
      </c>
      <c r="S694" s="25" t="s">
        <v>1608</v>
      </c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30"/>
    </row>
    <row r="695" spans="1:32" s="67" customFormat="1">
      <c r="A695" s="23"/>
      <c r="B695" s="18">
        <v>571</v>
      </c>
      <c r="C695" s="50">
        <v>44661</v>
      </c>
      <c r="D695" s="20" t="s">
        <v>32</v>
      </c>
      <c r="E695" s="45" t="s">
        <v>1537</v>
      </c>
      <c r="F695" s="46">
        <v>44644</v>
      </c>
      <c r="G695" s="31"/>
      <c r="H695" s="18" t="s">
        <v>34</v>
      </c>
      <c r="I695" s="18"/>
      <c r="J695" s="24"/>
      <c r="K695" s="25" t="s">
        <v>1619</v>
      </c>
      <c r="L695" s="25" t="s">
        <v>1619</v>
      </c>
      <c r="M695" s="18" t="s">
        <v>36</v>
      </c>
      <c r="N695" s="36">
        <v>7</v>
      </c>
      <c r="O695" s="36"/>
      <c r="P695" s="36"/>
      <c r="Q695" s="18">
        <f t="shared" si="19"/>
        <v>7</v>
      </c>
      <c r="R695" s="29" t="s">
        <v>1607</v>
      </c>
      <c r="S695" s="25" t="s">
        <v>1608</v>
      </c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30"/>
    </row>
    <row r="696" spans="1:32">
      <c r="A696" s="17"/>
      <c r="B696" s="18">
        <v>572</v>
      </c>
      <c r="C696" s="50">
        <v>44661</v>
      </c>
      <c r="D696" s="20" t="s">
        <v>32</v>
      </c>
      <c r="E696" s="45" t="s">
        <v>1537</v>
      </c>
      <c r="F696" s="46">
        <v>44644</v>
      </c>
      <c r="G696" s="31"/>
      <c r="H696" s="18" t="s">
        <v>34</v>
      </c>
      <c r="I696" s="18"/>
      <c r="J696" s="24">
        <v>107159019</v>
      </c>
      <c r="K696" s="52" t="s">
        <v>1620</v>
      </c>
      <c r="L696" s="25" t="s">
        <v>1621</v>
      </c>
      <c r="M696" s="18" t="s">
        <v>119</v>
      </c>
      <c r="N696" s="36">
        <v>584</v>
      </c>
      <c r="O696" s="36"/>
      <c r="P696" s="36"/>
      <c r="Q696" s="18">
        <f t="shared" si="19"/>
        <v>584</v>
      </c>
      <c r="R696" s="29" t="s">
        <v>1622</v>
      </c>
      <c r="S696" s="25" t="s">
        <v>1623</v>
      </c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</row>
    <row r="697" spans="1:32" s="67" customFormat="1" ht="28.8">
      <c r="A697" s="23"/>
      <c r="B697" s="18">
        <v>573</v>
      </c>
      <c r="C697" s="50">
        <v>44661</v>
      </c>
      <c r="D697" s="20" t="s">
        <v>32</v>
      </c>
      <c r="E697" s="45" t="s">
        <v>1537</v>
      </c>
      <c r="F697" s="46">
        <v>44644</v>
      </c>
      <c r="G697" s="31"/>
      <c r="H697" s="18" t="s">
        <v>34</v>
      </c>
      <c r="I697" s="18"/>
      <c r="J697" s="24"/>
      <c r="K697" s="25" t="s">
        <v>1624</v>
      </c>
      <c r="L697" s="25" t="s">
        <v>1625</v>
      </c>
      <c r="M697" s="18" t="s">
        <v>36</v>
      </c>
      <c r="N697" s="36">
        <v>338</v>
      </c>
      <c r="O697" s="36"/>
      <c r="P697" s="36"/>
      <c r="Q697" s="18">
        <f t="shared" si="19"/>
        <v>338</v>
      </c>
      <c r="R697" s="29" t="s">
        <v>1626</v>
      </c>
      <c r="S697" s="25" t="s">
        <v>1627</v>
      </c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30"/>
    </row>
    <row r="698" spans="1:32" s="67" customFormat="1" ht="43.2">
      <c r="A698" s="23"/>
      <c r="B698" s="18">
        <v>574</v>
      </c>
      <c r="C698" s="50">
        <v>44661</v>
      </c>
      <c r="D698" s="20" t="s">
        <v>32</v>
      </c>
      <c r="E698" s="45" t="s">
        <v>1537</v>
      </c>
      <c r="F698" s="46">
        <v>44644</v>
      </c>
      <c r="G698" s="31"/>
      <c r="H698" s="18" t="s">
        <v>34</v>
      </c>
      <c r="I698" s="18"/>
      <c r="J698" s="24"/>
      <c r="K698" s="25" t="s">
        <v>1628</v>
      </c>
      <c r="L698" s="25" t="s">
        <v>1628</v>
      </c>
      <c r="M698" s="18" t="s">
        <v>119</v>
      </c>
      <c r="N698" s="36">
        <v>295</v>
      </c>
      <c r="O698" s="36"/>
      <c r="P698" s="36"/>
      <c r="Q698" s="18">
        <f t="shared" si="19"/>
        <v>295</v>
      </c>
      <c r="R698" s="29" t="s">
        <v>1629</v>
      </c>
      <c r="S698" s="25" t="s">
        <v>1630</v>
      </c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30"/>
    </row>
    <row r="699" spans="1:32" s="67" customFormat="1" ht="28.8">
      <c r="A699" s="23"/>
      <c r="B699" s="18">
        <v>575</v>
      </c>
      <c r="C699" s="50">
        <v>44661</v>
      </c>
      <c r="D699" s="20" t="s">
        <v>32</v>
      </c>
      <c r="E699" s="45" t="s">
        <v>1537</v>
      </c>
      <c r="F699" s="46">
        <v>44644</v>
      </c>
      <c r="G699" s="31"/>
      <c r="H699" s="18" t="s">
        <v>34</v>
      </c>
      <c r="I699" s="18"/>
      <c r="J699" s="24"/>
      <c r="K699" s="25" t="s">
        <v>1631</v>
      </c>
      <c r="L699" s="25" t="s">
        <v>1632</v>
      </c>
      <c r="M699" s="18" t="s">
        <v>119</v>
      </c>
      <c r="N699" s="36">
        <v>612</v>
      </c>
      <c r="O699" s="36"/>
      <c r="P699" s="36"/>
      <c r="Q699" s="18">
        <f t="shared" si="19"/>
        <v>612</v>
      </c>
      <c r="R699" s="29" t="s">
        <v>1622</v>
      </c>
      <c r="S699" s="25" t="s">
        <v>1633</v>
      </c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30"/>
    </row>
    <row r="700" spans="1:32" ht="24">
      <c r="A700" s="23" t="s">
        <v>57</v>
      </c>
      <c r="B700" s="18">
        <v>576</v>
      </c>
      <c r="C700" s="50">
        <v>44661</v>
      </c>
      <c r="D700" s="20" t="s">
        <v>1634</v>
      </c>
      <c r="E700" s="21" t="s">
        <v>1635</v>
      </c>
      <c r="F700" s="22" t="s">
        <v>1636</v>
      </c>
      <c r="G700" s="20" t="s">
        <v>1637</v>
      </c>
      <c r="H700" s="18" t="s">
        <v>116</v>
      </c>
      <c r="I700" s="18">
        <v>4511101209</v>
      </c>
      <c r="J700" s="24">
        <v>111402534</v>
      </c>
      <c r="K700" s="81" t="s">
        <v>1083</v>
      </c>
      <c r="L700" s="25" t="s">
        <v>1084</v>
      </c>
      <c r="M700" s="18" t="s">
        <v>36</v>
      </c>
      <c r="N700" s="36">
        <v>35</v>
      </c>
      <c r="O700" s="36"/>
      <c r="P700" s="36">
        <v>15</v>
      </c>
      <c r="Q700" s="18">
        <f t="shared" si="19"/>
        <v>20</v>
      </c>
      <c r="R700" s="29" t="s">
        <v>1638</v>
      </c>
      <c r="S700" s="25" t="s">
        <v>1639</v>
      </c>
      <c r="T700" s="18" t="s">
        <v>67</v>
      </c>
      <c r="U700" s="37">
        <v>44707</v>
      </c>
      <c r="V700" s="37">
        <v>44707</v>
      </c>
      <c r="W700" s="18" t="s">
        <v>68</v>
      </c>
      <c r="X700" s="18" t="s">
        <v>69</v>
      </c>
      <c r="Y700" s="18" t="s">
        <v>70</v>
      </c>
      <c r="Z700" s="18">
        <v>218110400</v>
      </c>
      <c r="AA700" s="18" t="s">
        <v>71</v>
      </c>
      <c r="AB700" s="18" t="s">
        <v>57</v>
      </c>
      <c r="AC700" s="39" t="s">
        <v>72</v>
      </c>
      <c r="AD700" s="18" t="s">
        <v>73</v>
      </c>
      <c r="AE700" s="18"/>
    </row>
    <row r="701" spans="1:32" ht="24">
      <c r="A701" s="23" t="s">
        <v>57</v>
      </c>
      <c r="B701" s="18">
        <v>576</v>
      </c>
      <c r="C701" s="50"/>
      <c r="D701" s="20" t="s">
        <v>1634</v>
      </c>
      <c r="E701" s="21"/>
      <c r="F701" s="22"/>
      <c r="G701" s="20"/>
      <c r="H701" s="18"/>
      <c r="I701" s="18"/>
      <c r="J701" s="24">
        <v>111402534</v>
      </c>
      <c r="K701" s="81" t="s">
        <v>1083</v>
      </c>
      <c r="L701" s="25" t="s">
        <v>1084</v>
      </c>
      <c r="M701" s="18" t="s">
        <v>36</v>
      </c>
      <c r="N701" s="36"/>
      <c r="O701" s="36"/>
      <c r="P701" s="36">
        <v>10</v>
      </c>
      <c r="Q701" s="18">
        <f>Q700-P701</f>
        <v>10</v>
      </c>
      <c r="R701" s="29" t="s">
        <v>1638</v>
      </c>
      <c r="S701" s="25" t="s">
        <v>1639</v>
      </c>
      <c r="T701" s="18" t="s">
        <v>80</v>
      </c>
      <c r="U701" s="37">
        <v>44712</v>
      </c>
      <c r="V701" s="37">
        <v>44712</v>
      </c>
      <c r="W701" s="18" t="s">
        <v>81</v>
      </c>
      <c r="X701" s="18" t="s">
        <v>82</v>
      </c>
      <c r="Y701" s="18" t="s">
        <v>70</v>
      </c>
      <c r="Z701" s="18">
        <v>215973860</v>
      </c>
      <c r="AA701" s="18" t="s">
        <v>71</v>
      </c>
      <c r="AB701" s="18" t="s">
        <v>57</v>
      </c>
      <c r="AC701" s="39" t="s">
        <v>83</v>
      </c>
      <c r="AD701" s="18" t="s">
        <v>73</v>
      </c>
      <c r="AE701" s="18"/>
    </row>
    <row r="702" spans="1:32" ht="24">
      <c r="A702" s="23" t="s">
        <v>57</v>
      </c>
      <c r="B702" s="18">
        <v>576</v>
      </c>
      <c r="C702" s="50"/>
      <c r="D702" s="20" t="s">
        <v>1634</v>
      </c>
      <c r="E702" s="21"/>
      <c r="F702" s="22"/>
      <c r="G702" s="20"/>
      <c r="H702" s="18"/>
      <c r="I702" s="18"/>
      <c r="J702" s="24">
        <v>111402534</v>
      </c>
      <c r="K702" s="81" t="s">
        <v>1083</v>
      </c>
      <c r="L702" s="25" t="s">
        <v>1084</v>
      </c>
      <c r="M702" s="18" t="s">
        <v>36</v>
      </c>
      <c r="N702" s="36"/>
      <c r="O702" s="36"/>
      <c r="P702" s="36">
        <v>10</v>
      </c>
      <c r="Q702" s="18">
        <f>Q701-P702</f>
        <v>0</v>
      </c>
      <c r="R702" s="29" t="s">
        <v>1638</v>
      </c>
      <c r="S702" s="25" t="s">
        <v>1639</v>
      </c>
      <c r="T702" s="18" t="s">
        <v>86</v>
      </c>
      <c r="U702" s="37">
        <v>44714</v>
      </c>
      <c r="V702" s="37">
        <v>44714</v>
      </c>
      <c r="W702" s="18" t="s">
        <v>87</v>
      </c>
      <c r="X702" s="18" t="s">
        <v>88</v>
      </c>
      <c r="Y702" s="18" t="s">
        <v>70</v>
      </c>
      <c r="Z702" s="18">
        <v>216001992</v>
      </c>
      <c r="AA702" s="18" t="s">
        <v>85</v>
      </c>
      <c r="AB702" s="18" t="s">
        <v>57</v>
      </c>
      <c r="AC702" s="39" t="s">
        <v>89</v>
      </c>
      <c r="AD702" s="18" t="s">
        <v>73</v>
      </c>
      <c r="AE702" s="18"/>
    </row>
    <row r="703" spans="1:32" ht="28.8">
      <c r="A703" s="23" t="s">
        <v>57</v>
      </c>
      <c r="B703" s="18">
        <v>577</v>
      </c>
      <c r="C703" s="50">
        <v>44661</v>
      </c>
      <c r="D703" s="20" t="s">
        <v>32</v>
      </c>
      <c r="E703" s="45" t="s">
        <v>1537</v>
      </c>
      <c r="F703" s="46">
        <v>44644</v>
      </c>
      <c r="G703" s="31"/>
      <c r="H703" s="18" t="s">
        <v>34</v>
      </c>
      <c r="I703" s="18"/>
      <c r="J703" s="24">
        <v>107171952</v>
      </c>
      <c r="K703" s="25">
        <v>99148791408</v>
      </c>
      <c r="L703" s="25" t="s">
        <v>1640</v>
      </c>
      <c r="M703" s="18" t="s">
        <v>36</v>
      </c>
      <c r="N703" s="36">
        <v>5</v>
      </c>
      <c r="O703" s="36"/>
      <c r="P703" s="36"/>
      <c r="Q703" s="18">
        <f t="shared" si="19"/>
        <v>5</v>
      </c>
      <c r="R703" s="29" t="s">
        <v>1638</v>
      </c>
      <c r="S703" s="25" t="s">
        <v>1641</v>
      </c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</row>
    <row r="704" spans="1:32" s="67" customFormat="1">
      <c r="A704" s="23"/>
      <c r="B704" s="18">
        <v>578</v>
      </c>
      <c r="C704" s="50">
        <v>44661</v>
      </c>
      <c r="D704" s="20" t="s">
        <v>32</v>
      </c>
      <c r="E704" s="45" t="s">
        <v>1537</v>
      </c>
      <c r="F704" s="46">
        <v>44644</v>
      </c>
      <c r="G704" s="31"/>
      <c r="H704" s="18" t="s">
        <v>34</v>
      </c>
      <c r="I704" s="18"/>
      <c r="J704" s="24"/>
      <c r="K704" s="25" t="s">
        <v>1453</v>
      </c>
      <c r="L704" s="23" t="s">
        <v>1454</v>
      </c>
      <c r="M704" s="18" t="s">
        <v>36</v>
      </c>
      <c r="N704" s="36">
        <v>7</v>
      </c>
      <c r="O704" s="36"/>
      <c r="P704" s="36"/>
      <c r="Q704" s="18">
        <f t="shared" si="19"/>
        <v>7</v>
      </c>
      <c r="R704" s="29" t="s">
        <v>1638</v>
      </c>
      <c r="S704" s="25" t="s">
        <v>1641</v>
      </c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30"/>
    </row>
    <row r="705" spans="1:32" s="67" customFormat="1">
      <c r="A705" s="23"/>
      <c r="B705" s="18">
        <v>579</v>
      </c>
      <c r="C705" s="50">
        <v>44661</v>
      </c>
      <c r="D705" s="20" t="s">
        <v>32</v>
      </c>
      <c r="E705" s="45" t="s">
        <v>1537</v>
      </c>
      <c r="F705" s="46">
        <v>44644</v>
      </c>
      <c r="G705" s="31"/>
      <c r="H705" s="18" t="s">
        <v>34</v>
      </c>
      <c r="I705" s="18"/>
      <c r="J705" s="24"/>
      <c r="K705" s="25" t="s">
        <v>1642</v>
      </c>
      <c r="L705" s="25" t="s">
        <v>1643</v>
      </c>
      <c r="M705" s="18" t="s">
        <v>36</v>
      </c>
      <c r="N705" s="36">
        <v>10</v>
      </c>
      <c r="O705" s="36"/>
      <c r="P705" s="36"/>
      <c r="Q705" s="18">
        <f t="shared" si="19"/>
        <v>10</v>
      </c>
      <c r="R705" s="29" t="s">
        <v>1638</v>
      </c>
      <c r="S705" s="25" t="s">
        <v>1641</v>
      </c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30"/>
    </row>
    <row r="706" spans="1:32" s="67" customFormat="1">
      <c r="A706" s="23"/>
      <c r="B706" s="18">
        <v>580</v>
      </c>
      <c r="C706" s="50">
        <v>44661</v>
      </c>
      <c r="D706" s="20" t="s">
        <v>32</v>
      </c>
      <c r="E706" s="45" t="s">
        <v>1537</v>
      </c>
      <c r="F706" s="46">
        <v>44644</v>
      </c>
      <c r="G706" s="31"/>
      <c r="H706" s="18" t="s">
        <v>34</v>
      </c>
      <c r="I706" s="18"/>
      <c r="J706" s="24"/>
      <c r="K706" s="25" t="s">
        <v>1644</v>
      </c>
      <c r="L706" s="18" t="s">
        <v>1645</v>
      </c>
      <c r="M706" s="18" t="s">
        <v>36</v>
      </c>
      <c r="N706" s="36">
        <v>414</v>
      </c>
      <c r="O706" s="36"/>
      <c r="P706" s="36"/>
      <c r="Q706" s="18">
        <f t="shared" si="19"/>
        <v>414</v>
      </c>
      <c r="R706" s="29" t="s">
        <v>1646</v>
      </c>
      <c r="S706" s="25" t="s">
        <v>1647</v>
      </c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30"/>
    </row>
    <row r="707" spans="1:32" ht="15.6">
      <c r="A707" s="17"/>
      <c r="B707" s="18">
        <v>581</v>
      </c>
      <c r="C707" s="50">
        <v>44661</v>
      </c>
      <c r="D707" s="20" t="s">
        <v>32</v>
      </c>
      <c r="E707" s="45" t="s">
        <v>1537</v>
      </c>
      <c r="F707" s="46">
        <v>44644</v>
      </c>
      <c r="G707" s="31"/>
      <c r="H707" s="18" t="s">
        <v>34</v>
      </c>
      <c r="I707" s="18"/>
      <c r="J707" s="24">
        <v>109447745</v>
      </c>
      <c r="K707" s="25">
        <v>803301</v>
      </c>
      <c r="L707" s="47" t="s">
        <v>344</v>
      </c>
      <c r="M707" s="26" t="s">
        <v>36</v>
      </c>
      <c r="N707" s="36">
        <v>1</v>
      </c>
      <c r="O707" s="36"/>
      <c r="P707" s="36"/>
      <c r="Q707" s="18">
        <f t="shared" si="19"/>
        <v>1</v>
      </c>
      <c r="R707" s="29" t="s">
        <v>1577</v>
      </c>
      <c r="S707" s="25" t="s">
        <v>1578</v>
      </c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</row>
    <row r="708" spans="1:32" ht="43.2">
      <c r="A708" s="17"/>
      <c r="B708" s="20">
        <v>582</v>
      </c>
      <c r="C708" s="50">
        <v>44661</v>
      </c>
      <c r="D708" s="20" t="s">
        <v>325</v>
      </c>
      <c r="E708" s="21" t="s">
        <v>1648</v>
      </c>
      <c r="F708" s="22" t="s">
        <v>1649</v>
      </c>
      <c r="G708" s="20" t="s">
        <v>341</v>
      </c>
      <c r="H708" s="18" t="s">
        <v>131</v>
      </c>
      <c r="I708" s="18">
        <v>4200789641</v>
      </c>
      <c r="J708" s="24">
        <v>109447742</v>
      </c>
      <c r="K708" s="26">
        <v>803102</v>
      </c>
      <c r="L708" s="29" t="s">
        <v>1650</v>
      </c>
      <c r="M708" s="26" t="s">
        <v>36</v>
      </c>
      <c r="N708" s="36">
        <v>1</v>
      </c>
      <c r="O708" s="36"/>
      <c r="P708" s="36">
        <v>1</v>
      </c>
      <c r="Q708" s="18">
        <f t="shared" si="19"/>
        <v>0</v>
      </c>
      <c r="R708" s="29" t="s">
        <v>1577</v>
      </c>
      <c r="S708" s="25" t="s">
        <v>1578</v>
      </c>
      <c r="T708" s="18" t="s">
        <v>1651</v>
      </c>
      <c r="U708" s="37">
        <v>44682</v>
      </c>
      <c r="V708" s="37">
        <v>44682</v>
      </c>
      <c r="W708" s="18" t="s">
        <v>1652</v>
      </c>
      <c r="X708" s="18" t="s">
        <v>76</v>
      </c>
      <c r="Y708" s="18" t="s">
        <v>70</v>
      </c>
      <c r="Z708" s="18" t="s">
        <v>77</v>
      </c>
      <c r="AA708" s="18" t="s">
        <v>78</v>
      </c>
      <c r="AB708" s="23" t="s">
        <v>1653</v>
      </c>
      <c r="AC708" s="18" t="s">
        <v>286</v>
      </c>
      <c r="AD708" s="18" t="s">
        <v>286</v>
      </c>
      <c r="AE708" s="23" t="s">
        <v>1654</v>
      </c>
    </row>
    <row r="709" spans="1:32" ht="15.6">
      <c r="A709" s="17"/>
      <c r="B709" s="18">
        <v>583</v>
      </c>
      <c r="C709" s="50">
        <v>44661</v>
      </c>
      <c r="D709" s="20" t="s">
        <v>32</v>
      </c>
      <c r="E709" s="45" t="s">
        <v>1537</v>
      </c>
      <c r="F709" s="46">
        <v>44644</v>
      </c>
      <c r="G709" s="31"/>
      <c r="H709" s="18" t="s">
        <v>34</v>
      </c>
      <c r="I709" s="18"/>
      <c r="J709" s="24">
        <v>109447737</v>
      </c>
      <c r="K709" s="52" t="s">
        <v>329</v>
      </c>
      <c r="L709" s="60" t="s">
        <v>330</v>
      </c>
      <c r="M709" s="26" t="s">
        <v>36</v>
      </c>
      <c r="N709" s="36">
        <v>1</v>
      </c>
      <c r="O709" s="36"/>
      <c r="P709" s="36"/>
      <c r="Q709" s="18">
        <f t="shared" si="19"/>
        <v>1</v>
      </c>
      <c r="R709" s="29" t="s">
        <v>1577</v>
      </c>
      <c r="S709" s="25" t="s">
        <v>1578</v>
      </c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</row>
    <row r="710" spans="1:32" ht="36">
      <c r="A710" s="17"/>
      <c r="B710" s="18">
        <v>584</v>
      </c>
      <c r="C710" s="50">
        <v>44661</v>
      </c>
      <c r="D710" s="20" t="s">
        <v>325</v>
      </c>
      <c r="E710" s="21" t="s">
        <v>1655</v>
      </c>
      <c r="F710" s="22" t="s">
        <v>1656</v>
      </c>
      <c r="G710" s="20" t="s">
        <v>336</v>
      </c>
      <c r="H710" s="18" t="s">
        <v>131</v>
      </c>
      <c r="I710" s="18">
        <v>4200789641</v>
      </c>
      <c r="J710" s="24">
        <v>109447743</v>
      </c>
      <c r="K710" s="25">
        <v>803201</v>
      </c>
      <c r="L710" s="47" t="s">
        <v>342</v>
      </c>
      <c r="M710" s="26" t="s">
        <v>36</v>
      </c>
      <c r="N710" s="36">
        <v>1</v>
      </c>
      <c r="O710" s="36"/>
      <c r="P710" s="36"/>
      <c r="Q710" s="18">
        <f t="shared" si="19"/>
        <v>1</v>
      </c>
      <c r="R710" s="29" t="s">
        <v>1577</v>
      </c>
      <c r="S710" s="25" t="s">
        <v>1578</v>
      </c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</row>
    <row r="711" spans="1:32" ht="15.6">
      <c r="A711" s="17"/>
      <c r="B711" s="18">
        <v>585</v>
      </c>
      <c r="C711" s="50">
        <v>44661</v>
      </c>
      <c r="D711" s="20" t="s">
        <v>32</v>
      </c>
      <c r="E711" s="45" t="s">
        <v>1537</v>
      </c>
      <c r="F711" s="46">
        <v>44644</v>
      </c>
      <c r="G711" s="31"/>
      <c r="H711" s="18" t="s">
        <v>34</v>
      </c>
      <c r="I711" s="18"/>
      <c r="J711" s="24">
        <v>109447744</v>
      </c>
      <c r="K711" s="25">
        <v>803203</v>
      </c>
      <c r="L711" s="47" t="s">
        <v>343</v>
      </c>
      <c r="M711" s="26" t="s">
        <v>36</v>
      </c>
      <c r="N711" s="36">
        <v>1</v>
      </c>
      <c r="O711" s="36"/>
      <c r="P711" s="36"/>
      <c r="Q711" s="18">
        <f t="shared" si="19"/>
        <v>1</v>
      </c>
      <c r="R711" s="29" t="s">
        <v>1577</v>
      </c>
      <c r="S711" s="25" t="s">
        <v>1578</v>
      </c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</row>
    <row r="712" spans="1:32" ht="15.6">
      <c r="A712" s="17"/>
      <c r="B712" s="18">
        <v>586</v>
      </c>
      <c r="C712" s="50">
        <v>44661</v>
      </c>
      <c r="D712" s="20" t="s">
        <v>32</v>
      </c>
      <c r="E712" s="45" t="s">
        <v>1537</v>
      </c>
      <c r="F712" s="46">
        <v>44644</v>
      </c>
      <c r="G712" s="31"/>
      <c r="H712" s="18" t="s">
        <v>34</v>
      </c>
      <c r="I712" s="18"/>
      <c r="J712" s="24">
        <v>109447749</v>
      </c>
      <c r="K712" s="25">
        <v>803401</v>
      </c>
      <c r="L712" s="100" t="s">
        <v>346</v>
      </c>
      <c r="M712" s="26" t="s">
        <v>36</v>
      </c>
      <c r="N712" s="36">
        <v>1</v>
      </c>
      <c r="O712" s="36"/>
      <c r="P712" s="36"/>
      <c r="Q712" s="18">
        <f t="shared" si="19"/>
        <v>1</v>
      </c>
      <c r="R712" s="29" t="s">
        <v>1577</v>
      </c>
      <c r="S712" s="25" t="s">
        <v>1578</v>
      </c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</row>
    <row r="713" spans="1:32" ht="15.6">
      <c r="A713" s="17"/>
      <c r="B713" s="18">
        <v>587</v>
      </c>
      <c r="C713" s="50">
        <v>44661</v>
      </c>
      <c r="D713" s="20" t="s">
        <v>32</v>
      </c>
      <c r="E713" s="45" t="s">
        <v>1537</v>
      </c>
      <c r="F713" s="46">
        <v>44644</v>
      </c>
      <c r="G713" s="31"/>
      <c r="H713" s="18" t="s">
        <v>34</v>
      </c>
      <c r="I713" s="18"/>
      <c r="J713" s="24">
        <v>109447740</v>
      </c>
      <c r="K713" s="52" t="s">
        <v>337</v>
      </c>
      <c r="L713" s="47" t="s">
        <v>338</v>
      </c>
      <c r="M713" s="26" t="s">
        <v>36</v>
      </c>
      <c r="N713" s="36">
        <v>1</v>
      </c>
      <c r="O713" s="36"/>
      <c r="P713" s="36"/>
      <c r="Q713" s="18">
        <f t="shared" si="19"/>
        <v>1</v>
      </c>
      <c r="R713" s="29" t="s">
        <v>1577</v>
      </c>
      <c r="S713" s="25" t="s">
        <v>1578</v>
      </c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</row>
    <row r="714" spans="1:32" ht="24">
      <c r="A714" s="17"/>
      <c r="B714" s="18">
        <v>588</v>
      </c>
      <c r="C714" s="50">
        <v>44669</v>
      </c>
      <c r="D714" s="20" t="s">
        <v>1657</v>
      </c>
      <c r="E714" s="21" t="s">
        <v>1658</v>
      </c>
      <c r="F714" s="22" t="s">
        <v>1659</v>
      </c>
      <c r="G714" s="31"/>
      <c r="H714" s="18" t="s">
        <v>1660</v>
      </c>
      <c r="I714" s="18">
        <v>4510407444</v>
      </c>
      <c r="J714" s="24">
        <v>102637186</v>
      </c>
      <c r="K714" s="25" t="s">
        <v>1661</v>
      </c>
      <c r="L714" s="25" t="s">
        <v>1662</v>
      </c>
      <c r="M714" s="18" t="s">
        <v>36</v>
      </c>
      <c r="N714" s="36">
        <v>5</v>
      </c>
      <c r="O714" s="36"/>
      <c r="P714" s="36"/>
      <c r="Q714" s="18">
        <f t="shared" si="19"/>
        <v>5</v>
      </c>
      <c r="R714" s="29" t="s">
        <v>1663</v>
      </c>
      <c r="S714" s="25" t="s">
        <v>1664</v>
      </c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</row>
    <row r="715" spans="1:32" ht="39" customHeight="1">
      <c r="A715" s="17" t="s">
        <v>57</v>
      </c>
      <c r="B715" s="18">
        <v>589</v>
      </c>
      <c r="C715" s="50">
        <v>44669</v>
      </c>
      <c r="D715" s="20" t="s">
        <v>58</v>
      </c>
      <c r="E715" s="21" t="s">
        <v>1665</v>
      </c>
      <c r="F715" s="22" t="s">
        <v>1666</v>
      </c>
      <c r="G715" s="31"/>
      <c r="H715" s="18" t="s">
        <v>182</v>
      </c>
      <c r="I715" s="18">
        <v>4511059519</v>
      </c>
      <c r="J715" s="24">
        <v>112136072</v>
      </c>
      <c r="K715" s="52" t="s">
        <v>1667</v>
      </c>
      <c r="L715" s="56" t="s">
        <v>457</v>
      </c>
      <c r="M715" s="18" t="s">
        <v>36</v>
      </c>
      <c r="N715" s="36">
        <v>110</v>
      </c>
      <c r="O715" s="36"/>
      <c r="P715" s="36"/>
      <c r="Q715" s="18">
        <f t="shared" si="19"/>
        <v>110</v>
      </c>
      <c r="R715" s="29" t="s">
        <v>1668</v>
      </c>
      <c r="S715" s="29" t="s">
        <v>1669</v>
      </c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</row>
    <row r="716" spans="1:32" ht="24">
      <c r="A716" s="23" t="s">
        <v>57</v>
      </c>
      <c r="B716" s="18">
        <v>590</v>
      </c>
      <c r="C716" s="50">
        <v>44669</v>
      </c>
      <c r="D716" s="20" t="s">
        <v>58</v>
      </c>
      <c r="E716" s="21" t="s">
        <v>1665</v>
      </c>
      <c r="F716" s="22" t="s">
        <v>1666</v>
      </c>
      <c r="G716" s="31"/>
      <c r="H716" s="18" t="s">
        <v>182</v>
      </c>
      <c r="I716" s="18">
        <v>4511059519</v>
      </c>
      <c r="J716" s="24">
        <v>109492196</v>
      </c>
      <c r="K716" s="25">
        <v>61030000054</v>
      </c>
      <c r="L716" s="29" t="s">
        <v>1179</v>
      </c>
      <c r="M716" s="18" t="s">
        <v>36</v>
      </c>
      <c r="N716" s="36">
        <v>733</v>
      </c>
      <c r="O716" s="36"/>
      <c r="P716" s="36">
        <v>35</v>
      </c>
      <c r="Q716" s="18">
        <f t="shared" si="19"/>
        <v>698</v>
      </c>
      <c r="R716" s="29" t="s">
        <v>1670</v>
      </c>
      <c r="S716" s="25" t="s">
        <v>1671</v>
      </c>
      <c r="T716" s="18" t="s">
        <v>84</v>
      </c>
      <c r="U716" s="37">
        <v>44714</v>
      </c>
      <c r="V716" s="37">
        <v>44714</v>
      </c>
      <c r="W716" s="18" t="s">
        <v>81</v>
      </c>
      <c r="X716" s="18" t="s">
        <v>82</v>
      </c>
      <c r="Y716" s="18" t="s">
        <v>70</v>
      </c>
      <c r="Z716" s="18">
        <v>216001993</v>
      </c>
      <c r="AA716" s="18" t="s">
        <v>85</v>
      </c>
      <c r="AB716" s="18" t="s">
        <v>57</v>
      </c>
      <c r="AC716" s="39" t="s">
        <v>83</v>
      </c>
      <c r="AD716" s="18" t="s">
        <v>73</v>
      </c>
      <c r="AE716" s="18"/>
    </row>
    <row r="717" spans="1:32" ht="24">
      <c r="A717" s="23" t="s">
        <v>57</v>
      </c>
      <c r="B717" s="18">
        <v>590</v>
      </c>
      <c r="C717" s="50"/>
      <c r="D717" s="20" t="s">
        <v>58</v>
      </c>
      <c r="E717" s="21"/>
      <c r="F717" s="22"/>
      <c r="G717" s="31"/>
      <c r="H717" s="18"/>
      <c r="I717" s="18"/>
      <c r="J717" s="24">
        <v>109492196</v>
      </c>
      <c r="K717" s="25">
        <v>61030000054</v>
      </c>
      <c r="L717" s="29" t="s">
        <v>1179</v>
      </c>
      <c r="M717" s="18" t="s">
        <v>36</v>
      </c>
      <c r="N717" s="36"/>
      <c r="O717" s="36"/>
      <c r="P717" s="36">
        <v>32</v>
      </c>
      <c r="Q717" s="18">
        <f>+Q716-P717</f>
        <v>666</v>
      </c>
      <c r="R717" s="29" t="s">
        <v>1670</v>
      </c>
      <c r="S717" s="25" t="s">
        <v>1671</v>
      </c>
      <c r="T717" s="18" t="s">
        <v>86</v>
      </c>
      <c r="U717" s="37">
        <v>44714</v>
      </c>
      <c r="V717" s="37">
        <v>44714</v>
      </c>
      <c r="W717" s="18" t="s">
        <v>87</v>
      </c>
      <c r="X717" s="18" t="s">
        <v>88</v>
      </c>
      <c r="Y717" s="18" t="s">
        <v>70</v>
      </c>
      <c r="Z717" s="18">
        <v>216001992</v>
      </c>
      <c r="AA717" s="18" t="s">
        <v>85</v>
      </c>
      <c r="AB717" s="18" t="s">
        <v>57</v>
      </c>
      <c r="AC717" s="39" t="s">
        <v>89</v>
      </c>
      <c r="AD717" s="18" t="s">
        <v>73</v>
      </c>
      <c r="AE717" s="18"/>
    </row>
    <row r="718" spans="1:32" ht="24">
      <c r="A718" s="23" t="s">
        <v>57</v>
      </c>
      <c r="B718" s="18">
        <v>590</v>
      </c>
      <c r="C718" s="50"/>
      <c r="D718" s="20" t="s">
        <v>58</v>
      </c>
      <c r="E718" s="21"/>
      <c r="F718" s="22"/>
      <c r="G718" s="31"/>
      <c r="H718" s="18"/>
      <c r="I718" s="18"/>
      <c r="J718" s="24">
        <v>109492196</v>
      </c>
      <c r="K718" s="25">
        <v>61030000054</v>
      </c>
      <c r="L718" s="29" t="s">
        <v>1179</v>
      </c>
      <c r="M718" s="18" t="s">
        <v>36</v>
      </c>
      <c r="N718" s="36"/>
      <c r="O718" s="36"/>
      <c r="P718" s="36">
        <v>32</v>
      </c>
      <c r="Q718" s="18">
        <f>+Q717-P718</f>
        <v>634</v>
      </c>
      <c r="R718" s="29" t="s">
        <v>1670</v>
      </c>
      <c r="S718" s="25" t="s">
        <v>1671</v>
      </c>
      <c r="T718" s="18" t="s">
        <v>90</v>
      </c>
      <c r="U718" s="37">
        <v>44734</v>
      </c>
      <c r="V718" s="37">
        <v>44734</v>
      </c>
      <c r="W718" s="40" t="s">
        <v>91</v>
      </c>
      <c r="X718" s="40" t="s">
        <v>92</v>
      </c>
      <c r="Y718" s="40" t="s">
        <v>93</v>
      </c>
      <c r="Z718" s="40">
        <v>215973560</v>
      </c>
      <c r="AA718" s="40" t="s">
        <v>85</v>
      </c>
      <c r="AB718" s="18" t="s">
        <v>57</v>
      </c>
      <c r="AC718" s="39" t="s">
        <v>72</v>
      </c>
      <c r="AD718" s="18" t="s">
        <v>73</v>
      </c>
      <c r="AE718" s="18"/>
    </row>
    <row r="719" spans="1:32" ht="24">
      <c r="A719" s="17" t="s">
        <v>57</v>
      </c>
      <c r="B719" s="18">
        <v>591</v>
      </c>
      <c r="C719" s="50">
        <v>44669</v>
      </c>
      <c r="D719" s="20" t="s">
        <v>58</v>
      </c>
      <c r="E719" s="21" t="s">
        <v>1665</v>
      </c>
      <c r="F719" s="22" t="s">
        <v>1666</v>
      </c>
      <c r="G719" s="31"/>
      <c r="H719" s="18" t="s">
        <v>182</v>
      </c>
      <c r="I719" s="18">
        <v>4511059519</v>
      </c>
      <c r="J719" s="24">
        <v>109492192</v>
      </c>
      <c r="K719" s="52" t="s">
        <v>1290</v>
      </c>
      <c r="L719" s="25" t="s">
        <v>1291</v>
      </c>
      <c r="M719" s="18" t="s">
        <v>36</v>
      </c>
      <c r="N719" s="36">
        <v>200</v>
      </c>
      <c r="O719" s="36"/>
      <c r="P719" s="36">
        <v>6</v>
      </c>
      <c r="Q719" s="18">
        <f t="shared" si="19"/>
        <v>194</v>
      </c>
      <c r="R719" s="29" t="s">
        <v>1670</v>
      </c>
      <c r="S719" s="25" t="s">
        <v>1671</v>
      </c>
      <c r="T719" s="18" t="s">
        <v>209</v>
      </c>
      <c r="U719" s="37">
        <v>44732</v>
      </c>
      <c r="V719" s="37">
        <v>44732</v>
      </c>
      <c r="W719" s="18" t="s">
        <v>81</v>
      </c>
      <c r="X719" s="18" t="s">
        <v>82</v>
      </c>
      <c r="Y719" s="18" t="s">
        <v>70</v>
      </c>
      <c r="Z719" s="18" t="s">
        <v>210</v>
      </c>
      <c r="AA719" s="18" t="s">
        <v>211</v>
      </c>
      <c r="AB719" s="18" t="s">
        <v>57</v>
      </c>
      <c r="AC719" s="39" t="s">
        <v>83</v>
      </c>
      <c r="AD719" s="18" t="s">
        <v>73</v>
      </c>
      <c r="AE719" s="18"/>
    </row>
    <row r="720" spans="1:32" ht="24">
      <c r="A720" s="17" t="s">
        <v>57</v>
      </c>
      <c r="B720" s="18">
        <v>591</v>
      </c>
      <c r="C720" s="50"/>
      <c r="D720" s="20" t="s">
        <v>58</v>
      </c>
      <c r="E720" s="21"/>
      <c r="F720" s="22"/>
      <c r="G720" s="31"/>
      <c r="H720" s="18"/>
      <c r="I720" s="18"/>
      <c r="J720" s="24">
        <v>109492192</v>
      </c>
      <c r="K720" s="52" t="s">
        <v>1290</v>
      </c>
      <c r="L720" s="25" t="s">
        <v>1291</v>
      </c>
      <c r="M720" s="18" t="s">
        <v>36</v>
      </c>
      <c r="N720" s="36"/>
      <c r="O720" s="36"/>
      <c r="P720" s="36">
        <v>16</v>
      </c>
      <c r="Q720" s="18">
        <f>Q719-P720</f>
        <v>178</v>
      </c>
      <c r="R720" s="29" t="s">
        <v>1670</v>
      </c>
      <c r="S720" s="25" t="s">
        <v>1671</v>
      </c>
      <c r="T720" s="18" t="s">
        <v>90</v>
      </c>
      <c r="U720" s="37">
        <v>44734</v>
      </c>
      <c r="V720" s="37">
        <v>44734</v>
      </c>
      <c r="W720" s="40" t="s">
        <v>91</v>
      </c>
      <c r="X720" s="40" t="s">
        <v>92</v>
      </c>
      <c r="Y720" s="40" t="s">
        <v>93</v>
      </c>
      <c r="Z720" s="40">
        <v>215973560</v>
      </c>
      <c r="AA720" s="40" t="s">
        <v>85</v>
      </c>
      <c r="AB720" s="18" t="s">
        <v>57</v>
      </c>
      <c r="AC720" s="39" t="s">
        <v>72</v>
      </c>
      <c r="AD720" s="18" t="s">
        <v>73</v>
      </c>
      <c r="AE720" s="18"/>
    </row>
    <row r="721" spans="1:31" ht="24">
      <c r="A721" s="17" t="s">
        <v>57</v>
      </c>
      <c r="B721" s="18">
        <v>592</v>
      </c>
      <c r="C721" s="50">
        <v>44669</v>
      </c>
      <c r="D721" s="20" t="s">
        <v>58</v>
      </c>
      <c r="E721" s="21" t="s">
        <v>1665</v>
      </c>
      <c r="F721" s="22" t="s">
        <v>1666</v>
      </c>
      <c r="G721" s="31"/>
      <c r="H721" s="18" t="s">
        <v>182</v>
      </c>
      <c r="I721" s="18">
        <v>4511059519</v>
      </c>
      <c r="J721" s="24">
        <v>109609628</v>
      </c>
      <c r="K721" s="52" t="s">
        <v>1672</v>
      </c>
      <c r="L721" s="25" t="s">
        <v>1673</v>
      </c>
      <c r="M721" s="18" t="s">
        <v>36</v>
      </c>
      <c r="N721" s="36">
        <v>40</v>
      </c>
      <c r="O721" s="36"/>
      <c r="P721" s="36">
        <v>10</v>
      </c>
      <c r="Q721" s="18">
        <f t="shared" si="19"/>
        <v>30</v>
      </c>
      <c r="R721" s="29" t="s">
        <v>1670</v>
      </c>
      <c r="S721" s="25" t="s">
        <v>1671</v>
      </c>
      <c r="T721" s="18" t="s">
        <v>67</v>
      </c>
      <c r="U721" s="37">
        <v>44707</v>
      </c>
      <c r="V721" s="37">
        <v>44707</v>
      </c>
      <c r="W721" s="18" t="s">
        <v>68</v>
      </c>
      <c r="X721" s="18" t="s">
        <v>69</v>
      </c>
      <c r="Y721" s="18" t="s">
        <v>70</v>
      </c>
      <c r="Z721" s="18">
        <v>218110400</v>
      </c>
      <c r="AA721" s="18" t="s">
        <v>71</v>
      </c>
      <c r="AB721" s="18" t="s">
        <v>57</v>
      </c>
      <c r="AC721" s="39" t="s">
        <v>72</v>
      </c>
      <c r="AD721" s="18" t="s">
        <v>73</v>
      </c>
      <c r="AE721" s="18"/>
    </row>
    <row r="722" spans="1:31" ht="24">
      <c r="A722" s="17" t="s">
        <v>57</v>
      </c>
      <c r="B722" s="18">
        <v>592</v>
      </c>
      <c r="C722" s="50"/>
      <c r="D722" s="20" t="s">
        <v>58</v>
      </c>
      <c r="E722" s="21"/>
      <c r="F722" s="22"/>
      <c r="G722" s="31"/>
      <c r="H722" s="18"/>
      <c r="I722" s="18"/>
      <c r="J722" s="24">
        <v>109609628</v>
      </c>
      <c r="K722" s="52" t="s">
        <v>1672</v>
      </c>
      <c r="L722" s="25" t="s">
        <v>1673</v>
      </c>
      <c r="M722" s="18" t="s">
        <v>36</v>
      </c>
      <c r="N722" s="36"/>
      <c r="O722" s="36"/>
      <c r="P722" s="36">
        <v>6</v>
      </c>
      <c r="Q722" s="18">
        <f>+Q721-P722</f>
        <v>24</v>
      </c>
      <c r="R722" s="29" t="s">
        <v>1670</v>
      </c>
      <c r="S722" s="25" t="s">
        <v>1671</v>
      </c>
      <c r="T722" s="18" t="s">
        <v>74</v>
      </c>
      <c r="U722" s="37">
        <v>44711</v>
      </c>
      <c r="V722" s="37">
        <v>44711</v>
      </c>
      <c r="W722" s="18" t="s">
        <v>75</v>
      </c>
      <c r="X722" s="18" t="s">
        <v>76</v>
      </c>
      <c r="Y722" s="18" t="s">
        <v>70</v>
      </c>
      <c r="Z722" s="18" t="s">
        <v>77</v>
      </c>
      <c r="AA722" s="18" t="s">
        <v>78</v>
      </c>
      <c r="AB722" s="18" t="s">
        <v>57</v>
      </c>
      <c r="AC722" s="39"/>
      <c r="AD722" s="18"/>
      <c r="AE722" s="18" t="s">
        <v>79</v>
      </c>
    </row>
    <row r="723" spans="1:31" ht="24">
      <c r="A723" s="17" t="s">
        <v>57</v>
      </c>
      <c r="B723" s="18">
        <v>592</v>
      </c>
      <c r="C723" s="50"/>
      <c r="D723" s="20" t="s">
        <v>58</v>
      </c>
      <c r="E723" s="21"/>
      <c r="F723" s="22"/>
      <c r="G723" s="31"/>
      <c r="H723" s="18"/>
      <c r="I723" s="18"/>
      <c r="J723" s="24">
        <v>109609628</v>
      </c>
      <c r="K723" s="52" t="s">
        <v>1672</v>
      </c>
      <c r="L723" s="25" t="s">
        <v>1673</v>
      </c>
      <c r="M723" s="18" t="s">
        <v>36</v>
      </c>
      <c r="N723" s="36"/>
      <c r="O723" s="36"/>
      <c r="P723" s="36">
        <v>4</v>
      </c>
      <c r="Q723" s="18">
        <f>+Q722-P723</f>
        <v>20</v>
      </c>
      <c r="R723" s="29" t="s">
        <v>1670</v>
      </c>
      <c r="S723" s="25" t="s">
        <v>1671</v>
      </c>
      <c r="T723" s="18" t="s">
        <v>80</v>
      </c>
      <c r="U723" s="37">
        <v>44712</v>
      </c>
      <c r="V723" s="37">
        <v>44712</v>
      </c>
      <c r="W723" s="18" t="s">
        <v>81</v>
      </c>
      <c r="X723" s="18" t="s">
        <v>82</v>
      </c>
      <c r="Y723" s="18" t="s">
        <v>70</v>
      </c>
      <c r="Z723" s="18">
        <v>215973860</v>
      </c>
      <c r="AA723" s="18" t="s">
        <v>71</v>
      </c>
      <c r="AB723" s="18" t="s">
        <v>57</v>
      </c>
      <c r="AC723" s="39" t="s">
        <v>83</v>
      </c>
      <c r="AD723" s="18" t="s">
        <v>73</v>
      </c>
      <c r="AE723" s="18"/>
    </row>
    <row r="724" spans="1:31" ht="24">
      <c r="A724" s="17" t="s">
        <v>57</v>
      </c>
      <c r="B724" s="18">
        <v>592</v>
      </c>
      <c r="C724" s="50"/>
      <c r="D724" s="20" t="s">
        <v>58</v>
      </c>
      <c r="E724" s="21"/>
      <c r="F724" s="22"/>
      <c r="G724" s="31"/>
      <c r="H724" s="18"/>
      <c r="I724" s="18"/>
      <c r="J724" s="24">
        <v>109609628</v>
      </c>
      <c r="K724" s="52" t="s">
        <v>1672</v>
      </c>
      <c r="L724" s="25" t="s">
        <v>1673</v>
      </c>
      <c r="M724" s="18" t="s">
        <v>36</v>
      </c>
      <c r="N724" s="36"/>
      <c r="O724" s="36"/>
      <c r="P724" s="36">
        <v>6</v>
      </c>
      <c r="Q724" s="18">
        <f>+Q723-P724</f>
        <v>14</v>
      </c>
      <c r="R724" s="29" t="s">
        <v>1670</v>
      </c>
      <c r="S724" s="25" t="s">
        <v>1671</v>
      </c>
      <c r="T724" s="18" t="s">
        <v>84</v>
      </c>
      <c r="U724" s="37">
        <v>44714</v>
      </c>
      <c r="V724" s="37">
        <v>44714</v>
      </c>
      <c r="W724" s="18" t="s">
        <v>81</v>
      </c>
      <c r="X724" s="18" t="s">
        <v>82</v>
      </c>
      <c r="Y724" s="18" t="s">
        <v>70</v>
      </c>
      <c r="Z724" s="18">
        <v>216001993</v>
      </c>
      <c r="AA724" s="18" t="s">
        <v>85</v>
      </c>
      <c r="AB724" s="18" t="s">
        <v>57</v>
      </c>
      <c r="AC724" s="39" t="s">
        <v>83</v>
      </c>
      <c r="AD724" s="18" t="s">
        <v>73</v>
      </c>
      <c r="AE724" s="18"/>
    </row>
    <row r="725" spans="1:31" ht="24">
      <c r="A725" s="17" t="s">
        <v>57</v>
      </c>
      <c r="B725" s="18">
        <v>592</v>
      </c>
      <c r="C725" s="50"/>
      <c r="D725" s="20" t="s">
        <v>58</v>
      </c>
      <c r="E725" s="21"/>
      <c r="F725" s="22"/>
      <c r="G725" s="31"/>
      <c r="H725" s="18"/>
      <c r="I725" s="18"/>
      <c r="J725" s="24">
        <v>109609628</v>
      </c>
      <c r="K725" s="52" t="s">
        <v>1672</v>
      </c>
      <c r="L725" s="25" t="s">
        <v>1673</v>
      </c>
      <c r="M725" s="18" t="s">
        <v>36</v>
      </c>
      <c r="N725" s="36"/>
      <c r="O725" s="36"/>
      <c r="P725" s="36">
        <v>4</v>
      </c>
      <c r="Q725" s="18">
        <f>+Q724-P725</f>
        <v>10</v>
      </c>
      <c r="R725" s="29" t="s">
        <v>1670</v>
      </c>
      <c r="S725" s="25" t="s">
        <v>1671</v>
      </c>
      <c r="T725" s="18" t="s">
        <v>86</v>
      </c>
      <c r="U725" s="37">
        <v>44714</v>
      </c>
      <c r="V725" s="37">
        <v>44714</v>
      </c>
      <c r="W725" s="18" t="s">
        <v>87</v>
      </c>
      <c r="X725" s="18" t="s">
        <v>88</v>
      </c>
      <c r="Y725" s="18" t="s">
        <v>70</v>
      </c>
      <c r="Z725" s="18">
        <v>216001992</v>
      </c>
      <c r="AA725" s="18" t="s">
        <v>85</v>
      </c>
      <c r="AB725" s="18" t="s">
        <v>57</v>
      </c>
      <c r="AC725" s="39" t="s">
        <v>89</v>
      </c>
      <c r="AD725" s="18" t="s">
        <v>73</v>
      </c>
      <c r="AE725" s="18"/>
    </row>
    <row r="726" spans="1:31" ht="24">
      <c r="A726" s="17" t="s">
        <v>57</v>
      </c>
      <c r="B726" s="18">
        <v>592</v>
      </c>
      <c r="C726" s="50"/>
      <c r="D726" s="20" t="s">
        <v>58</v>
      </c>
      <c r="E726" s="21"/>
      <c r="F726" s="22"/>
      <c r="G726" s="31"/>
      <c r="H726" s="18"/>
      <c r="I726" s="18"/>
      <c r="J726" s="24">
        <v>109609628</v>
      </c>
      <c r="K726" s="52" t="s">
        <v>1672</v>
      </c>
      <c r="L726" s="25" t="s">
        <v>1673</v>
      </c>
      <c r="M726" s="18" t="s">
        <v>36</v>
      </c>
      <c r="N726" s="36"/>
      <c r="O726" s="36"/>
      <c r="P726" s="36">
        <v>4</v>
      </c>
      <c r="Q726" s="18">
        <f>+Q725-P726</f>
        <v>6</v>
      </c>
      <c r="R726" s="29" t="s">
        <v>1670</v>
      </c>
      <c r="S726" s="25" t="s">
        <v>1671</v>
      </c>
      <c r="T726" s="18" t="s">
        <v>90</v>
      </c>
      <c r="U726" s="37">
        <v>44734</v>
      </c>
      <c r="V726" s="37">
        <v>44734</v>
      </c>
      <c r="W726" s="40" t="s">
        <v>91</v>
      </c>
      <c r="X726" s="40" t="s">
        <v>92</v>
      </c>
      <c r="Y726" s="40" t="s">
        <v>93</v>
      </c>
      <c r="Z726" s="40">
        <v>215973560</v>
      </c>
      <c r="AA726" s="40" t="s">
        <v>85</v>
      </c>
      <c r="AB726" s="18" t="s">
        <v>57</v>
      </c>
      <c r="AC726" s="39" t="s">
        <v>72</v>
      </c>
      <c r="AD726" s="18" t="s">
        <v>73</v>
      </c>
      <c r="AE726" s="18"/>
    </row>
    <row r="727" spans="1:31" ht="31.2">
      <c r="A727" s="17" t="s">
        <v>57</v>
      </c>
      <c r="B727" s="18">
        <v>593</v>
      </c>
      <c r="C727" s="50">
        <v>44669</v>
      </c>
      <c r="D727" s="20" t="s">
        <v>58</v>
      </c>
      <c r="E727" s="21" t="s">
        <v>1665</v>
      </c>
      <c r="F727" s="22" t="s">
        <v>1666</v>
      </c>
      <c r="G727" s="31"/>
      <c r="H727" s="18" t="s">
        <v>182</v>
      </c>
      <c r="I727" s="18">
        <v>4511059519</v>
      </c>
      <c r="J727" s="24">
        <v>109609630</v>
      </c>
      <c r="K727" s="52" t="s">
        <v>183</v>
      </c>
      <c r="L727" s="47" t="s">
        <v>184</v>
      </c>
      <c r="M727" s="18" t="s">
        <v>36</v>
      </c>
      <c r="N727" s="36">
        <v>400</v>
      </c>
      <c r="O727" s="36"/>
      <c r="P727" s="36">
        <v>8</v>
      </c>
      <c r="Q727" s="18">
        <f t="shared" si="19"/>
        <v>392</v>
      </c>
      <c r="R727" s="29" t="s">
        <v>1670</v>
      </c>
      <c r="S727" s="25" t="s">
        <v>1671</v>
      </c>
      <c r="T727" s="18" t="s">
        <v>80</v>
      </c>
      <c r="U727" s="37">
        <v>44712</v>
      </c>
      <c r="V727" s="37">
        <v>44712</v>
      </c>
      <c r="W727" s="18" t="s">
        <v>81</v>
      </c>
      <c r="X727" s="18" t="s">
        <v>82</v>
      </c>
      <c r="Y727" s="18" t="s">
        <v>70</v>
      </c>
      <c r="Z727" s="18">
        <v>215973860</v>
      </c>
      <c r="AA727" s="18" t="s">
        <v>71</v>
      </c>
      <c r="AB727" s="18" t="s">
        <v>57</v>
      </c>
      <c r="AC727" s="39" t="s">
        <v>83</v>
      </c>
      <c r="AD727" s="18" t="s">
        <v>73</v>
      </c>
      <c r="AE727" s="18"/>
    </row>
    <row r="728" spans="1:31" ht="31.2">
      <c r="A728" s="17" t="s">
        <v>57</v>
      </c>
      <c r="B728" s="18">
        <v>593</v>
      </c>
      <c r="C728" s="50"/>
      <c r="D728" s="20" t="s">
        <v>58</v>
      </c>
      <c r="E728" s="21"/>
      <c r="F728" s="22"/>
      <c r="G728" s="31"/>
      <c r="H728" s="18"/>
      <c r="I728" s="18"/>
      <c r="J728" s="24">
        <v>109609630</v>
      </c>
      <c r="K728" s="52" t="s">
        <v>183</v>
      </c>
      <c r="L728" s="47" t="s">
        <v>184</v>
      </c>
      <c r="M728" s="18" t="s">
        <v>36</v>
      </c>
      <c r="N728" s="36"/>
      <c r="O728" s="36"/>
      <c r="P728" s="36">
        <v>48</v>
      </c>
      <c r="Q728" s="18">
        <f>+Q727-P728</f>
        <v>344</v>
      </c>
      <c r="R728" s="29" t="s">
        <v>1670</v>
      </c>
      <c r="S728" s="25" t="s">
        <v>1671</v>
      </c>
      <c r="T728" s="18" t="s">
        <v>84</v>
      </c>
      <c r="U728" s="37">
        <v>44714</v>
      </c>
      <c r="V728" s="37">
        <v>44714</v>
      </c>
      <c r="W728" s="18" t="s">
        <v>81</v>
      </c>
      <c r="X728" s="18" t="s">
        <v>82</v>
      </c>
      <c r="Y728" s="18" t="s">
        <v>70</v>
      </c>
      <c r="Z728" s="18">
        <v>216001993</v>
      </c>
      <c r="AA728" s="18" t="s">
        <v>85</v>
      </c>
      <c r="AB728" s="18" t="s">
        <v>57</v>
      </c>
      <c r="AC728" s="39" t="s">
        <v>83</v>
      </c>
      <c r="AD728" s="18" t="s">
        <v>73</v>
      </c>
      <c r="AE728" s="18"/>
    </row>
    <row r="729" spans="1:31" ht="31.2">
      <c r="A729" s="17" t="s">
        <v>57</v>
      </c>
      <c r="B729" s="18">
        <v>593</v>
      </c>
      <c r="C729" s="50"/>
      <c r="D729" s="20" t="s">
        <v>58</v>
      </c>
      <c r="E729" s="21"/>
      <c r="F729" s="22"/>
      <c r="G729" s="31"/>
      <c r="H729" s="18"/>
      <c r="I729" s="18"/>
      <c r="J729" s="24">
        <v>109609630</v>
      </c>
      <c r="K729" s="52" t="s">
        <v>183</v>
      </c>
      <c r="L729" s="47" t="s">
        <v>184</v>
      </c>
      <c r="M729" s="18" t="s">
        <v>36</v>
      </c>
      <c r="N729" s="36"/>
      <c r="O729" s="36"/>
      <c r="P729" s="36">
        <v>32</v>
      </c>
      <c r="Q729" s="18">
        <f>+Q728-P729</f>
        <v>312</v>
      </c>
      <c r="R729" s="29" t="s">
        <v>1670</v>
      </c>
      <c r="S729" s="25" t="s">
        <v>1671</v>
      </c>
      <c r="T729" s="18" t="s">
        <v>86</v>
      </c>
      <c r="U729" s="37">
        <v>44714</v>
      </c>
      <c r="V729" s="37">
        <v>44714</v>
      </c>
      <c r="W729" s="18" t="s">
        <v>87</v>
      </c>
      <c r="X729" s="18" t="s">
        <v>88</v>
      </c>
      <c r="Y729" s="18" t="s">
        <v>70</v>
      </c>
      <c r="Z729" s="18">
        <v>216001992</v>
      </c>
      <c r="AA729" s="18" t="s">
        <v>85</v>
      </c>
      <c r="AB729" s="18" t="s">
        <v>57</v>
      </c>
      <c r="AC729" s="39" t="s">
        <v>89</v>
      </c>
      <c r="AD729" s="18" t="s">
        <v>73</v>
      </c>
      <c r="AE729" s="18"/>
    </row>
    <row r="730" spans="1:31" ht="31.2">
      <c r="A730" s="17" t="s">
        <v>57</v>
      </c>
      <c r="B730" s="18">
        <v>593</v>
      </c>
      <c r="C730" s="50"/>
      <c r="D730" s="20" t="s">
        <v>58</v>
      </c>
      <c r="E730" s="21"/>
      <c r="F730" s="22"/>
      <c r="G730" s="31"/>
      <c r="H730" s="18"/>
      <c r="I730" s="18"/>
      <c r="J730" s="24">
        <v>109609630</v>
      </c>
      <c r="K730" s="52" t="s">
        <v>183</v>
      </c>
      <c r="L730" s="47" t="s">
        <v>184</v>
      </c>
      <c r="M730" s="18" t="s">
        <v>36</v>
      </c>
      <c r="N730" s="36"/>
      <c r="O730" s="36"/>
      <c r="P730" s="36">
        <v>10</v>
      </c>
      <c r="Q730" s="18">
        <f>+Q729-P730</f>
        <v>302</v>
      </c>
      <c r="R730" s="29" t="s">
        <v>1670</v>
      </c>
      <c r="S730" s="25" t="s">
        <v>1671</v>
      </c>
      <c r="T730" s="18" t="s">
        <v>209</v>
      </c>
      <c r="U730" s="37">
        <v>44732</v>
      </c>
      <c r="V730" s="37">
        <v>44732</v>
      </c>
      <c r="W730" s="18" t="s">
        <v>81</v>
      </c>
      <c r="X730" s="18" t="s">
        <v>82</v>
      </c>
      <c r="Y730" s="18" t="s">
        <v>70</v>
      </c>
      <c r="Z730" s="18" t="s">
        <v>210</v>
      </c>
      <c r="AA730" s="18" t="s">
        <v>211</v>
      </c>
      <c r="AB730" s="18" t="s">
        <v>57</v>
      </c>
      <c r="AC730" s="39" t="s">
        <v>83</v>
      </c>
      <c r="AD730" s="18" t="s">
        <v>73</v>
      </c>
      <c r="AE730" s="18"/>
    </row>
    <row r="731" spans="1:31" ht="31.2">
      <c r="A731" s="17" t="s">
        <v>57</v>
      </c>
      <c r="B731" s="18">
        <v>593</v>
      </c>
      <c r="C731" s="50"/>
      <c r="D731" s="20" t="s">
        <v>58</v>
      </c>
      <c r="E731" s="21"/>
      <c r="F731" s="22"/>
      <c r="G731" s="31"/>
      <c r="H731" s="18"/>
      <c r="I731" s="18"/>
      <c r="J731" s="24">
        <v>109609630</v>
      </c>
      <c r="K731" s="52" t="s">
        <v>183</v>
      </c>
      <c r="L731" s="47" t="s">
        <v>184</v>
      </c>
      <c r="M731" s="18" t="s">
        <v>36</v>
      </c>
      <c r="N731" s="36"/>
      <c r="O731" s="36"/>
      <c r="P731" s="36">
        <v>32</v>
      </c>
      <c r="Q731" s="18">
        <f>+Q730-P731</f>
        <v>270</v>
      </c>
      <c r="R731" s="29" t="s">
        <v>1670</v>
      </c>
      <c r="S731" s="25" t="s">
        <v>1671</v>
      </c>
      <c r="T731" s="18" t="s">
        <v>90</v>
      </c>
      <c r="U731" s="37">
        <v>44734</v>
      </c>
      <c r="V731" s="37">
        <v>44734</v>
      </c>
      <c r="W731" s="40" t="s">
        <v>91</v>
      </c>
      <c r="X731" s="40" t="s">
        <v>92</v>
      </c>
      <c r="Y731" s="40" t="s">
        <v>93</v>
      </c>
      <c r="Z731" s="40">
        <v>215973560</v>
      </c>
      <c r="AA731" s="40" t="s">
        <v>85</v>
      </c>
      <c r="AB731" s="18" t="s">
        <v>57</v>
      </c>
      <c r="AC731" s="39" t="s">
        <v>72</v>
      </c>
      <c r="AD731" s="18" t="s">
        <v>73</v>
      </c>
      <c r="AE731" s="18"/>
    </row>
    <row r="732" spans="1:31" ht="31.2">
      <c r="A732" s="17" t="s">
        <v>57</v>
      </c>
      <c r="B732" s="18">
        <v>594</v>
      </c>
      <c r="C732" s="50">
        <v>44669</v>
      </c>
      <c r="D732" s="20" t="s">
        <v>58</v>
      </c>
      <c r="E732" s="21" t="s">
        <v>1665</v>
      </c>
      <c r="F732" s="22" t="s">
        <v>1666</v>
      </c>
      <c r="G732" s="31"/>
      <c r="H732" s="18" t="s">
        <v>182</v>
      </c>
      <c r="I732" s="18">
        <v>4511059519</v>
      </c>
      <c r="J732" s="24">
        <v>109609632</v>
      </c>
      <c r="K732" s="52" t="s">
        <v>197</v>
      </c>
      <c r="L732" s="47" t="s">
        <v>198</v>
      </c>
      <c r="M732" s="18" t="s">
        <v>36</v>
      </c>
      <c r="N732" s="36">
        <v>40</v>
      </c>
      <c r="O732" s="36"/>
      <c r="P732" s="36">
        <v>12</v>
      </c>
      <c r="Q732" s="18">
        <f t="shared" si="19"/>
        <v>28</v>
      </c>
      <c r="R732" s="29" t="s">
        <v>1670</v>
      </c>
      <c r="S732" s="25" t="s">
        <v>1671</v>
      </c>
      <c r="T732" s="18" t="s">
        <v>84</v>
      </c>
      <c r="U732" s="37">
        <v>44714</v>
      </c>
      <c r="V732" s="37">
        <v>44714</v>
      </c>
      <c r="W732" s="18" t="s">
        <v>81</v>
      </c>
      <c r="X732" s="18" t="s">
        <v>82</v>
      </c>
      <c r="Y732" s="18" t="s">
        <v>70</v>
      </c>
      <c r="Z732" s="18">
        <v>216001993</v>
      </c>
      <c r="AA732" s="18" t="s">
        <v>85</v>
      </c>
      <c r="AB732" s="18" t="s">
        <v>57</v>
      </c>
      <c r="AC732" s="39" t="s">
        <v>83</v>
      </c>
      <c r="AD732" s="18" t="s">
        <v>73</v>
      </c>
      <c r="AE732" s="18"/>
    </row>
    <row r="733" spans="1:31" ht="31.2">
      <c r="A733" s="17" t="s">
        <v>57</v>
      </c>
      <c r="B733" s="18">
        <v>594</v>
      </c>
      <c r="C733" s="50"/>
      <c r="D733" s="20" t="s">
        <v>58</v>
      </c>
      <c r="E733" s="21"/>
      <c r="F733" s="22"/>
      <c r="G733" s="31"/>
      <c r="H733" s="18"/>
      <c r="I733" s="18"/>
      <c r="J733" s="24">
        <v>109609632</v>
      </c>
      <c r="K733" s="52" t="s">
        <v>197</v>
      </c>
      <c r="L733" s="47" t="s">
        <v>198</v>
      </c>
      <c r="M733" s="18" t="s">
        <v>36</v>
      </c>
      <c r="N733" s="36"/>
      <c r="O733" s="36"/>
      <c r="P733" s="36">
        <v>8</v>
      </c>
      <c r="Q733" s="18">
        <f>Q732-P733</f>
        <v>20</v>
      </c>
      <c r="R733" s="29" t="s">
        <v>1670</v>
      </c>
      <c r="S733" s="25" t="s">
        <v>1671</v>
      </c>
      <c r="T733" s="18" t="s">
        <v>90</v>
      </c>
      <c r="U733" s="37">
        <v>44734</v>
      </c>
      <c r="V733" s="37">
        <v>44734</v>
      </c>
      <c r="W733" s="40" t="s">
        <v>91</v>
      </c>
      <c r="X733" s="40" t="s">
        <v>92</v>
      </c>
      <c r="Y733" s="40" t="s">
        <v>93</v>
      </c>
      <c r="Z733" s="40">
        <v>215973560</v>
      </c>
      <c r="AA733" s="40" t="s">
        <v>85</v>
      </c>
      <c r="AB733" s="18" t="s">
        <v>57</v>
      </c>
      <c r="AC733" s="39" t="s">
        <v>72</v>
      </c>
      <c r="AD733" s="18" t="s">
        <v>73</v>
      </c>
      <c r="AE733" s="18"/>
    </row>
    <row r="734" spans="1:31" ht="24">
      <c r="A734" s="23" t="s">
        <v>57</v>
      </c>
      <c r="B734" s="18">
        <v>595</v>
      </c>
      <c r="C734" s="50">
        <v>44669</v>
      </c>
      <c r="D734" s="20" t="s">
        <v>58</v>
      </c>
      <c r="E734" s="21" t="s">
        <v>1665</v>
      </c>
      <c r="F734" s="22" t="s">
        <v>1666</v>
      </c>
      <c r="G734" s="31"/>
      <c r="H734" s="18" t="s">
        <v>182</v>
      </c>
      <c r="I734" s="18">
        <v>4511059519</v>
      </c>
      <c r="J734" s="24">
        <v>109609633</v>
      </c>
      <c r="K734" s="52" t="s">
        <v>1078</v>
      </c>
      <c r="L734" s="25" t="s">
        <v>1674</v>
      </c>
      <c r="M734" s="18" t="s">
        <v>36</v>
      </c>
      <c r="N734" s="36">
        <v>63</v>
      </c>
      <c r="O734" s="36"/>
      <c r="P734" s="36"/>
      <c r="Q734" s="18">
        <f t="shared" ref="Q734:Q818" si="20">+N734-P734</f>
        <v>63</v>
      </c>
      <c r="R734" s="29" t="s">
        <v>1675</v>
      </c>
      <c r="S734" s="29" t="s">
        <v>1676</v>
      </c>
      <c r="T734" s="18"/>
      <c r="U734" s="37"/>
      <c r="V734" s="37"/>
      <c r="W734" s="18"/>
      <c r="X734" s="18"/>
      <c r="Y734" s="18"/>
      <c r="Z734" s="18"/>
      <c r="AA734" s="18"/>
      <c r="AB734" s="18"/>
      <c r="AC734" s="18"/>
      <c r="AD734" s="18"/>
      <c r="AE734" s="18"/>
    </row>
    <row r="735" spans="1:31" ht="28.8">
      <c r="A735" s="17" t="s">
        <v>57</v>
      </c>
      <c r="B735" s="18">
        <v>596</v>
      </c>
      <c r="C735" s="50">
        <v>44669</v>
      </c>
      <c r="D735" s="20" t="s">
        <v>58</v>
      </c>
      <c r="E735" s="21" t="s">
        <v>1665</v>
      </c>
      <c r="F735" s="22" t="s">
        <v>1666</v>
      </c>
      <c r="G735" s="31"/>
      <c r="H735" s="18" t="s">
        <v>182</v>
      </c>
      <c r="I735" s="18">
        <v>4511059519</v>
      </c>
      <c r="J735" s="24">
        <v>112136075</v>
      </c>
      <c r="K735" s="52" t="s">
        <v>63</v>
      </c>
      <c r="L735" s="25" t="s">
        <v>64</v>
      </c>
      <c r="M735" s="18" t="s">
        <v>36</v>
      </c>
      <c r="N735" s="36">
        <v>100</v>
      </c>
      <c r="O735" s="36"/>
      <c r="P735" s="36"/>
      <c r="Q735" s="18">
        <f t="shared" si="20"/>
        <v>100</v>
      </c>
      <c r="R735" s="29" t="s">
        <v>1677</v>
      </c>
      <c r="S735" s="25" t="s">
        <v>1678</v>
      </c>
      <c r="T735" s="18"/>
      <c r="U735" s="37"/>
      <c r="V735" s="37"/>
      <c r="W735" s="18"/>
      <c r="X735" s="18"/>
      <c r="Y735" s="18"/>
      <c r="Z735" s="18"/>
      <c r="AA735" s="18"/>
      <c r="AB735" s="18"/>
      <c r="AC735" s="18"/>
      <c r="AD735" s="18"/>
      <c r="AE735" s="18"/>
    </row>
    <row r="736" spans="1:31" ht="31.2">
      <c r="A736" s="17" t="s">
        <v>57</v>
      </c>
      <c r="B736" s="18">
        <v>597</v>
      </c>
      <c r="C736" s="50">
        <v>44669</v>
      </c>
      <c r="D736" s="20" t="s">
        <v>58</v>
      </c>
      <c r="E736" s="21" t="s">
        <v>1665</v>
      </c>
      <c r="F736" s="22" t="s">
        <v>1666</v>
      </c>
      <c r="G736" s="31"/>
      <c r="H736" s="18" t="s">
        <v>182</v>
      </c>
      <c r="I736" s="18">
        <v>4511059519</v>
      </c>
      <c r="J736" s="24">
        <v>112136078</v>
      </c>
      <c r="K736" s="52" t="s">
        <v>879</v>
      </c>
      <c r="L736" s="47" t="s">
        <v>880</v>
      </c>
      <c r="M736" s="18" t="s">
        <v>36</v>
      </c>
      <c r="N736" s="36">
        <v>50</v>
      </c>
      <c r="O736" s="36"/>
      <c r="P736" s="36">
        <v>10</v>
      </c>
      <c r="Q736" s="18">
        <f t="shared" si="20"/>
        <v>40</v>
      </c>
      <c r="R736" s="29" t="s">
        <v>1668</v>
      </c>
      <c r="S736" s="25" t="s">
        <v>1679</v>
      </c>
      <c r="T736" s="18" t="s">
        <v>67</v>
      </c>
      <c r="U736" s="37">
        <v>44707</v>
      </c>
      <c r="V736" s="37">
        <v>44707</v>
      </c>
      <c r="W736" s="18" t="s">
        <v>68</v>
      </c>
      <c r="X736" s="18" t="s">
        <v>69</v>
      </c>
      <c r="Y736" s="18" t="s">
        <v>70</v>
      </c>
      <c r="Z736" s="18">
        <v>218110400</v>
      </c>
      <c r="AA736" s="18" t="s">
        <v>71</v>
      </c>
      <c r="AB736" s="18" t="s">
        <v>57</v>
      </c>
      <c r="AC736" s="39" t="s">
        <v>72</v>
      </c>
      <c r="AD736" s="18" t="s">
        <v>73</v>
      </c>
      <c r="AE736" s="18"/>
    </row>
    <row r="737" spans="1:31" ht="31.2">
      <c r="A737" s="17" t="s">
        <v>57</v>
      </c>
      <c r="B737" s="18">
        <v>597</v>
      </c>
      <c r="C737" s="50"/>
      <c r="D737" s="20" t="s">
        <v>58</v>
      </c>
      <c r="E737" s="21"/>
      <c r="F737" s="22"/>
      <c r="G737" s="31"/>
      <c r="H737" s="18"/>
      <c r="I737" s="18"/>
      <c r="J737" s="24">
        <v>112136078</v>
      </c>
      <c r="K737" s="52" t="s">
        <v>879</v>
      </c>
      <c r="L737" s="47" t="s">
        <v>880</v>
      </c>
      <c r="M737" s="18" t="s">
        <v>36</v>
      </c>
      <c r="N737" s="36"/>
      <c r="O737" s="36"/>
      <c r="P737" s="36">
        <v>4</v>
      </c>
      <c r="Q737" s="18">
        <f>Q736-P737</f>
        <v>36</v>
      </c>
      <c r="R737" s="29" t="s">
        <v>1668</v>
      </c>
      <c r="S737" s="25" t="s">
        <v>1679</v>
      </c>
      <c r="T737" s="18" t="s">
        <v>74</v>
      </c>
      <c r="U737" s="37">
        <v>44711</v>
      </c>
      <c r="V737" s="37">
        <v>44711</v>
      </c>
      <c r="W737" s="18" t="s">
        <v>75</v>
      </c>
      <c r="X737" s="18" t="s">
        <v>76</v>
      </c>
      <c r="Y737" s="18" t="s">
        <v>70</v>
      </c>
      <c r="Z737" s="18" t="s">
        <v>77</v>
      </c>
      <c r="AA737" s="18" t="s">
        <v>78</v>
      </c>
      <c r="AB737" s="18" t="s">
        <v>57</v>
      </c>
      <c r="AC737" s="39"/>
      <c r="AD737" s="18"/>
      <c r="AE737" s="18" t="s">
        <v>79</v>
      </c>
    </row>
    <row r="738" spans="1:31" ht="31.2">
      <c r="A738" s="17" t="s">
        <v>57</v>
      </c>
      <c r="B738" s="18">
        <v>597</v>
      </c>
      <c r="C738" s="50"/>
      <c r="D738" s="20" t="s">
        <v>58</v>
      </c>
      <c r="E738" s="21"/>
      <c r="F738" s="22"/>
      <c r="G738" s="31"/>
      <c r="H738" s="18"/>
      <c r="I738" s="18"/>
      <c r="J738" s="24">
        <v>112136078</v>
      </c>
      <c r="K738" s="52" t="s">
        <v>879</v>
      </c>
      <c r="L738" s="47" t="s">
        <v>880</v>
      </c>
      <c r="M738" s="18" t="s">
        <v>36</v>
      </c>
      <c r="N738" s="36"/>
      <c r="O738" s="36"/>
      <c r="P738" s="36">
        <v>4</v>
      </c>
      <c r="Q738" s="18">
        <f>Q737-P738</f>
        <v>32</v>
      </c>
      <c r="R738" s="29" t="s">
        <v>1668</v>
      </c>
      <c r="S738" s="25" t="s">
        <v>1679</v>
      </c>
      <c r="T738" s="18" t="s">
        <v>80</v>
      </c>
      <c r="U738" s="37">
        <v>44712</v>
      </c>
      <c r="V738" s="37">
        <v>44712</v>
      </c>
      <c r="W738" s="18" t="s">
        <v>81</v>
      </c>
      <c r="X738" s="18" t="s">
        <v>82</v>
      </c>
      <c r="Y738" s="18" t="s">
        <v>70</v>
      </c>
      <c r="Z738" s="18">
        <v>215973860</v>
      </c>
      <c r="AA738" s="18" t="s">
        <v>71</v>
      </c>
      <c r="AB738" s="18" t="s">
        <v>57</v>
      </c>
      <c r="AC738" s="39" t="s">
        <v>83</v>
      </c>
      <c r="AD738" s="18" t="s">
        <v>73</v>
      </c>
      <c r="AE738" s="18"/>
    </row>
    <row r="739" spans="1:31" ht="31.2">
      <c r="A739" s="17" t="s">
        <v>57</v>
      </c>
      <c r="B739" s="18">
        <v>597</v>
      </c>
      <c r="C739" s="50"/>
      <c r="D739" s="20" t="s">
        <v>58</v>
      </c>
      <c r="E739" s="21"/>
      <c r="F739" s="22"/>
      <c r="G739" s="31"/>
      <c r="H739" s="18"/>
      <c r="I739" s="18"/>
      <c r="J739" s="24">
        <v>112136078</v>
      </c>
      <c r="K739" s="52" t="s">
        <v>879</v>
      </c>
      <c r="L739" s="47" t="s">
        <v>880</v>
      </c>
      <c r="M739" s="18" t="s">
        <v>36</v>
      </c>
      <c r="N739" s="36"/>
      <c r="O739" s="36"/>
      <c r="P739" s="36">
        <v>6</v>
      </c>
      <c r="Q739" s="18">
        <f>Q738-P739</f>
        <v>26</v>
      </c>
      <c r="R739" s="29" t="s">
        <v>1668</v>
      </c>
      <c r="S739" s="25" t="s">
        <v>1679</v>
      </c>
      <c r="T739" s="18" t="s">
        <v>84</v>
      </c>
      <c r="U739" s="37">
        <v>44714</v>
      </c>
      <c r="V739" s="37">
        <v>44714</v>
      </c>
      <c r="W739" s="18" t="s">
        <v>81</v>
      </c>
      <c r="X739" s="18" t="s">
        <v>82</v>
      </c>
      <c r="Y739" s="18" t="s">
        <v>70</v>
      </c>
      <c r="Z739" s="18">
        <v>216001993</v>
      </c>
      <c r="AA739" s="18" t="s">
        <v>85</v>
      </c>
      <c r="AB739" s="18" t="s">
        <v>57</v>
      </c>
      <c r="AC739" s="39" t="s">
        <v>83</v>
      </c>
      <c r="AD739" s="18" t="s">
        <v>73</v>
      </c>
      <c r="AE739" s="18"/>
    </row>
    <row r="740" spans="1:31" ht="31.2">
      <c r="A740" s="17" t="s">
        <v>57</v>
      </c>
      <c r="B740" s="18">
        <v>597</v>
      </c>
      <c r="C740" s="50"/>
      <c r="D740" s="20" t="s">
        <v>58</v>
      </c>
      <c r="E740" s="21"/>
      <c r="F740" s="22"/>
      <c r="G740" s="31"/>
      <c r="H740" s="18"/>
      <c r="I740" s="18"/>
      <c r="J740" s="24">
        <v>112136078</v>
      </c>
      <c r="K740" s="52" t="s">
        <v>879</v>
      </c>
      <c r="L740" s="47" t="s">
        <v>880</v>
      </c>
      <c r="M740" s="18" t="s">
        <v>36</v>
      </c>
      <c r="N740" s="36"/>
      <c r="O740" s="36"/>
      <c r="P740" s="36">
        <v>4</v>
      </c>
      <c r="Q740" s="18">
        <f>Q739-P740</f>
        <v>22</v>
      </c>
      <c r="R740" s="29" t="s">
        <v>1668</v>
      </c>
      <c r="S740" s="25" t="s">
        <v>1679</v>
      </c>
      <c r="T740" s="18" t="s">
        <v>86</v>
      </c>
      <c r="U740" s="37">
        <v>44714</v>
      </c>
      <c r="V740" s="37">
        <v>44714</v>
      </c>
      <c r="W740" s="18" t="s">
        <v>87</v>
      </c>
      <c r="X740" s="18" t="s">
        <v>88</v>
      </c>
      <c r="Y740" s="18" t="s">
        <v>70</v>
      </c>
      <c r="Z740" s="18">
        <v>216001992</v>
      </c>
      <c r="AA740" s="18" t="s">
        <v>85</v>
      </c>
      <c r="AB740" s="18" t="s">
        <v>57</v>
      </c>
      <c r="AC740" s="39" t="s">
        <v>89</v>
      </c>
      <c r="AD740" s="18" t="s">
        <v>73</v>
      </c>
      <c r="AE740" s="18"/>
    </row>
    <row r="741" spans="1:31" ht="31.2">
      <c r="A741" s="17" t="s">
        <v>57</v>
      </c>
      <c r="B741" s="18">
        <v>597</v>
      </c>
      <c r="C741" s="50"/>
      <c r="D741" s="20" t="s">
        <v>58</v>
      </c>
      <c r="E741" s="21"/>
      <c r="F741" s="22"/>
      <c r="G741" s="31"/>
      <c r="H741" s="18"/>
      <c r="I741" s="18"/>
      <c r="J741" s="24">
        <v>112136078</v>
      </c>
      <c r="K741" s="52" t="s">
        <v>879</v>
      </c>
      <c r="L741" s="47" t="s">
        <v>880</v>
      </c>
      <c r="M741" s="18" t="s">
        <v>36</v>
      </c>
      <c r="N741" s="36"/>
      <c r="O741" s="36"/>
      <c r="P741" s="36">
        <v>4</v>
      </c>
      <c r="Q741" s="18">
        <f>Q740-P741</f>
        <v>18</v>
      </c>
      <c r="R741" s="29" t="s">
        <v>1668</v>
      </c>
      <c r="S741" s="25" t="s">
        <v>1679</v>
      </c>
      <c r="T741" s="18" t="s">
        <v>90</v>
      </c>
      <c r="U741" s="37">
        <v>44734</v>
      </c>
      <c r="V741" s="37">
        <v>44734</v>
      </c>
      <c r="W741" s="40" t="s">
        <v>91</v>
      </c>
      <c r="X741" s="40" t="s">
        <v>92</v>
      </c>
      <c r="Y741" s="40" t="s">
        <v>93</v>
      </c>
      <c r="Z741" s="40">
        <v>215973560</v>
      </c>
      <c r="AA741" s="40" t="s">
        <v>85</v>
      </c>
      <c r="AB741" s="18" t="s">
        <v>57</v>
      </c>
      <c r="AC741" s="39" t="s">
        <v>72</v>
      </c>
      <c r="AD741" s="18" t="s">
        <v>73</v>
      </c>
      <c r="AE741" s="18"/>
    </row>
    <row r="742" spans="1:31" ht="24">
      <c r="A742" s="17" t="s">
        <v>57</v>
      </c>
      <c r="B742" s="18">
        <v>598</v>
      </c>
      <c r="C742" s="50">
        <v>44669</v>
      </c>
      <c r="D742" s="20" t="s">
        <v>58</v>
      </c>
      <c r="E742" s="21" t="s">
        <v>1665</v>
      </c>
      <c r="F742" s="22" t="s">
        <v>1666</v>
      </c>
      <c r="G742" s="31"/>
      <c r="H742" s="18" t="s">
        <v>182</v>
      </c>
      <c r="I742" s="18">
        <v>4511059519</v>
      </c>
      <c r="J742" s="24">
        <v>112136080</v>
      </c>
      <c r="K742" s="52" t="s">
        <v>888</v>
      </c>
      <c r="L742" s="25" t="s">
        <v>889</v>
      </c>
      <c r="M742" s="18" t="s">
        <v>36</v>
      </c>
      <c r="N742" s="36">
        <v>422</v>
      </c>
      <c r="O742" s="36"/>
      <c r="P742" s="36">
        <v>40</v>
      </c>
      <c r="Q742" s="18">
        <f t="shared" si="20"/>
        <v>382</v>
      </c>
      <c r="R742" s="29" t="s">
        <v>1680</v>
      </c>
      <c r="S742" s="25" t="s">
        <v>1681</v>
      </c>
      <c r="T742" s="18" t="s">
        <v>67</v>
      </c>
      <c r="U742" s="37">
        <v>44707</v>
      </c>
      <c r="V742" s="37">
        <v>44707</v>
      </c>
      <c r="W742" s="18" t="s">
        <v>68</v>
      </c>
      <c r="X742" s="18" t="s">
        <v>69</v>
      </c>
      <c r="Y742" s="18" t="s">
        <v>70</v>
      </c>
      <c r="Z742" s="18">
        <v>218110400</v>
      </c>
      <c r="AA742" s="18" t="s">
        <v>71</v>
      </c>
      <c r="AB742" s="18" t="s">
        <v>57</v>
      </c>
      <c r="AC742" s="39" t="s">
        <v>72</v>
      </c>
      <c r="AD742" s="18" t="s">
        <v>73</v>
      </c>
      <c r="AE742" s="18"/>
    </row>
    <row r="743" spans="1:31" ht="24">
      <c r="A743" s="17" t="s">
        <v>57</v>
      </c>
      <c r="B743" s="18">
        <v>598</v>
      </c>
      <c r="C743" s="50"/>
      <c r="D743" s="20" t="s">
        <v>58</v>
      </c>
      <c r="E743" s="21"/>
      <c r="F743" s="22"/>
      <c r="G743" s="31"/>
      <c r="H743" s="18"/>
      <c r="I743" s="18"/>
      <c r="J743" s="24">
        <v>112136080</v>
      </c>
      <c r="K743" s="52" t="s">
        <v>888</v>
      </c>
      <c r="L743" s="25" t="s">
        <v>889</v>
      </c>
      <c r="M743" s="18" t="s">
        <v>36</v>
      </c>
      <c r="N743" s="36"/>
      <c r="O743" s="36"/>
      <c r="P743" s="36">
        <v>20</v>
      </c>
      <c r="Q743" s="18">
        <f>+Q742-P743</f>
        <v>362</v>
      </c>
      <c r="R743" s="29" t="s">
        <v>1680</v>
      </c>
      <c r="S743" s="25" t="s">
        <v>1681</v>
      </c>
      <c r="T743" s="18" t="s">
        <v>74</v>
      </c>
      <c r="U743" s="37">
        <v>44711</v>
      </c>
      <c r="V743" s="37">
        <v>44711</v>
      </c>
      <c r="W743" s="18" t="s">
        <v>75</v>
      </c>
      <c r="X743" s="18" t="s">
        <v>76</v>
      </c>
      <c r="Y743" s="18" t="s">
        <v>70</v>
      </c>
      <c r="Z743" s="18" t="s">
        <v>77</v>
      </c>
      <c r="AA743" s="18" t="s">
        <v>78</v>
      </c>
      <c r="AB743" s="18" t="s">
        <v>57</v>
      </c>
      <c r="AC743" s="39"/>
      <c r="AD743" s="18"/>
      <c r="AE743" s="18" t="s">
        <v>79</v>
      </c>
    </row>
    <row r="744" spans="1:31" ht="24">
      <c r="A744" s="17" t="s">
        <v>57</v>
      </c>
      <c r="B744" s="18">
        <v>598</v>
      </c>
      <c r="C744" s="50"/>
      <c r="D744" s="20" t="s">
        <v>58</v>
      </c>
      <c r="E744" s="21"/>
      <c r="F744" s="22"/>
      <c r="G744" s="31"/>
      <c r="H744" s="18"/>
      <c r="I744" s="18"/>
      <c r="J744" s="24">
        <v>112136080</v>
      </c>
      <c r="K744" s="52" t="s">
        <v>888</v>
      </c>
      <c r="L744" s="25" t="s">
        <v>889</v>
      </c>
      <c r="M744" s="18" t="s">
        <v>36</v>
      </c>
      <c r="N744" s="36"/>
      <c r="O744" s="36"/>
      <c r="P744" s="36">
        <v>16</v>
      </c>
      <c r="Q744" s="18">
        <f>+Q743-P744</f>
        <v>346</v>
      </c>
      <c r="R744" s="29" t="s">
        <v>1680</v>
      </c>
      <c r="S744" s="25" t="s">
        <v>1681</v>
      </c>
      <c r="T744" s="18" t="s">
        <v>80</v>
      </c>
      <c r="U744" s="37">
        <v>44712</v>
      </c>
      <c r="V744" s="37">
        <v>44712</v>
      </c>
      <c r="W744" s="18" t="s">
        <v>81</v>
      </c>
      <c r="X744" s="18" t="s">
        <v>82</v>
      </c>
      <c r="Y744" s="18" t="s">
        <v>70</v>
      </c>
      <c r="Z744" s="18">
        <v>215973860</v>
      </c>
      <c r="AA744" s="18" t="s">
        <v>71</v>
      </c>
      <c r="AB744" s="18" t="s">
        <v>57</v>
      </c>
      <c r="AC744" s="39" t="s">
        <v>83</v>
      </c>
      <c r="AD744" s="18" t="s">
        <v>73</v>
      </c>
      <c r="AE744" s="18"/>
    </row>
    <row r="745" spans="1:31" ht="24">
      <c r="A745" s="17" t="s">
        <v>57</v>
      </c>
      <c r="B745" s="18">
        <v>598</v>
      </c>
      <c r="C745" s="50"/>
      <c r="D745" s="20" t="s">
        <v>58</v>
      </c>
      <c r="E745" s="21"/>
      <c r="F745" s="22"/>
      <c r="G745" s="31"/>
      <c r="H745" s="18"/>
      <c r="I745" s="18"/>
      <c r="J745" s="24">
        <v>112136080</v>
      </c>
      <c r="K745" s="52" t="s">
        <v>888</v>
      </c>
      <c r="L745" s="25" t="s">
        <v>889</v>
      </c>
      <c r="M745" s="18" t="s">
        <v>36</v>
      </c>
      <c r="N745" s="36"/>
      <c r="O745" s="36"/>
      <c r="P745" s="36">
        <v>24</v>
      </c>
      <c r="Q745" s="18">
        <f>+Q744-P745</f>
        <v>322</v>
      </c>
      <c r="R745" s="29" t="s">
        <v>1680</v>
      </c>
      <c r="S745" s="25" t="s">
        <v>1681</v>
      </c>
      <c r="T745" s="18" t="s">
        <v>84</v>
      </c>
      <c r="U745" s="37">
        <v>44714</v>
      </c>
      <c r="V745" s="37">
        <v>44714</v>
      </c>
      <c r="W745" s="18" t="s">
        <v>81</v>
      </c>
      <c r="X745" s="18" t="s">
        <v>82</v>
      </c>
      <c r="Y745" s="18" t="s">
        <v>70</v>
      </c>
      <c r="Z745" s="18">
        <v>216001993</v>
      </c>
      <c r="AA745" s="18" t="s">
        <v>85</v>
      </c>
      <c r="AB745" s="18" t="s">
        <v>57</v>
      </c>
      <c r="AC745" s="39" t="s">
        <v>83</v>
      </c>
      <c r="AD745" s="18" t="s">
        <v>73</v>
      </c>
      <c r="AE745" s="18"/>
    </row>
    <row r="746" spans="1:31" ht="24">
      <c r="A746" s="17" t="s">
        <v>57</v>
      </c>
      <c r="B746" s="18">
        <v>598</v>
      </c>
      <c r="C746" s="50"/>
      <c r="D746" s="20" t="s">
        <v>58</v>
      </c>
      <c r="E746" s="21"/>
      <c r="F746" s="22"/>
      <c r="G746" s="31"/>
      <c r="H746" s="18"/>
      <c r="I746" s="18"/>
      <c r="J746" s="24">
        <v>112136080</v>
      </c>
      <c r="K746" s="52" t="s">
        <v>888</v>
      </c>
      <c r="L746" s="25" t="s">
        <v>889</v>
      </c>
      <c r="M746" s="18" t="s">
        <v>36</v>
      </c>
      <c r="N746" s="36"/>
      <c r="O746" s="36"/>
      <c r="P746" s="36">
        <v>16</v>
      </c>
      <c r="Q746" s="18">
        <f>+Q745-P746</f>
        <v>306</v>
      </c>
      <c r="R746" s="29" t="s">
        <v>1680</v>
      </c>
      <c r="S746" s="25" t="s">
        <v>1681</v>
      </c>
      <c r="T746" s="18" t="s">
        <v>86</v>
      </c>
      <c r="U746" s="37">
        <v>44714</v>
      </c>
      <c r="V746" s="37">
        <v>44714</v>
      </c>
      <c r="W746" s="18" t="s">
        <v>87</v>
      </c>
      <c r="X746" s="18" t="s">
        <v>88</v>
      </c>
      <c r="Y746" s="18" t="s">
        <v>70</v>
      </c>
      <c r="Z746" s="18">
        <v>216001992</v>
      </c>
      <c r="AA746" s="18" t="s">
        <v>85</v>
      </c>
      <c r="AB746" s="18" t="s">
        <v>57</v>
      </c>
      <c r="AC746" s="39" t="s">
        <v>89</v>
      </c>
      <c r="AD746" s="18" t="s">
        <v>73</v>
      </c>
      <c r="AE746" s="18"/>
    </row>
    <row r="747" spans="1:31" ht="24">
      <c r="A747" s="17" t="s">
        <v>57</v>
      </c>
      <c r="B747" s="18">
        <v>598</v>
      </c>
      <c r="C747" s="50"/>
      <c r="D747" s="20" t="s">
        <v>58</v>
      </c>
      <c r="E747" s="21"/>
      <c r="F747" s="22"/>
      <c r="G747" s="31"/>
      <c r="H747" s="18"/>
      <c r="I747" s="18"/>
      <c r="J747" s="24">
        <v>112136080</v>
      </c>
      <c r="K747" s="52" t="s">
        <v>888</v>
      </c>
      <c r="L747" s="25" t="s">
        <v>889</v>
      </c>
      <c r="M747" s="18" t="s">
        <v>36</v>
      </c>
      <c r="N747" s="36"/>
      <c r="O747" s="36"/>
      <c r="P747" s="36">
        <v>16</v>
      </c>
      <c r="Q747" s="18">
        <f>+Q746-P747</f>
        <v>290</v>
      </c>
      <c r="R747" s="29" t="s">
        <v>1680</v>
      </c>
      <c r="S747" s="25" t="s">
        <v>1681</v>
      </c>
      <c r="T747" s="18" t="s">
        <v>90</v>
      </c>
      <c r="U747" s="37">
        <v>44734</v>
      </c>
      <c r="V747" s="37">
        <v>44734</v>
      </c>
      <c r="W747" s="40" t="s">
        <v>91</v>
      </c>
      <c r="X747" s="40" t="s">
        <v>92</v>
      </c>
      <c r="Y747" s="40" t="s">
        <v>93</v>
      </c>
      <c r="Z747" s="40">
        <v>215973560</v>
      </c>
      <c r="AA747" s="40" t="s">
        <v>85</v>
      </c>
      <c r="AB747" s="18" t="s">
        <v>57</v>
      </c>
      <c r="AC747" s="39" t="s">
        <v>72</v>
      </c>
      <c r="AD747" s="18" t="s">
        <v>73</v>
      </c>
      <c r="AE747" s="18"/>
    </row>
    <row r="748" spans="1:31" ht="28.8">
      <c r="A748" s="17" t="s">
        <v>57</v>
      </c>
      <c r="B748" s="18">
        <v>599</v>
      </c>
      <c r="C748" s="50">
        <v>44669</v>
      </c>
      <c r="D748" s="20" t="s">
        <v>58</v>
      </c>
      <c r="E748" s="21" t="s">
        <v>1665</v>
      </c>
      <c r="F748" s="22" t="s">
        <v>1666</v>
      </c>
      <c r="G748" s="31"/>
      <c r="H748" s="18" t="s">
        <v>182</v>
      </c>
      <c r="I748" s="18">
        <v>4511059519</v>
      </c>
      <c r="J748" s="24">
        <v>112136081</v>
      </c>
      <c r="K748" s="52" t="s">
        <v>997</v>
      </c>
      <c r="L748" s="25" t="s">
        <v>998</v>
      </c>
      <c r="M748" s="18" t="s">
        <v>36</v>
      </c>
      <c r="N748" s="36">
        <v>100</v>
      </c>
      <c r="O748" s="36"/>
      <c r="P748" s="36">
        <v>6</v>
      </c>
      <c r="Q748" s="18">
        <f t="shared" si="20"/>
        <v>94</v>
      </c>
      <c r="R748" s="29" t="s">
        <v>1682</v>
      </c>
      <c r="S748" s="29" t="s">
        <v>1683</v>
      </c>
      <c r="T748" s="18" t="s">
        <v>84</v>
      </c>
      <c r="U748" s="37">
        <v>44714</v>
      </c>
      <c r="V748" s="37">
        <v>44714</v>
      </c>
      <c r="W748" s="18" t="s">
        <v>81</v>
      </c>
      <c r="X748" s="18" t="s">
        <v>82</v>
      </c>
      <c r="Y748" s="18" t="s">
        <v>70</v>
      </c>
      <c r="Z748" s="18">
        <v>216001993</v>
      </c>
      <c r="AA748" s="18" t="s">
        <v>85</v>
      </c>
      <c r="AB748" s="18" t="s">
        <v>57</v>
      </c>
      <c r="AC748" s="39" t="s">
        <v>83</v>
      </c>
      <c r="AD748" s="18" t="s">
        <v>73</v>
      </c>
      <c r="AE748" s="18"/>
    </row>
    <row r="749" spans="1:31" ht="28.8">
      <c r="A749" s="17" t="s">
        <v>57</v>
      </c>
      <c r="B749" s="18">
        <v>599</v>
      </c>
      <c r="C749" s="50"/>
      <c r="D749" s="20" t="s">
        <v>58</v>
      </c>
      <c r="E749" s="21"/>
      <c r="F749" s="22"/>
      <c r="G749" s="31"/>
      <c r="H749" s="18"/>
      <c r="I749" s="18"/>
      <c r="J749" s="24">
        <v>112136081</v>
      </c>
      <c r="K749" s="52" t="s">
        <v>997</v>
      </c>
      <c r="L749" s="25" t="s">
        <v>998</v>
      </c>
      <c r="M749" s="18" t="s">
        <v>36</v>
      </c>
      <c r="N749" s="36"/>
      <c r="O749" s="36"/>
      <c r="P749" s="36">
        <v>4</v>
      </c>
      <c r="Q749" s="18">
        <f>Q748-P749</f>
        <v>90</v>
      </c>
      <c r="R749" s="29" t="s">
        <v>1682</v>
      </c>
      <c r="S749" s="29" t="s">
        <v>1683</v>
      </c>
      <c r="T749" s="18" t="s">
        <v>90</v>
      </c>
      <c r="U749" s="37">
        <v>44734</v>
      </c>
      <c r="V749" s="37">
        <v>44734</v>
      </c>
      <c r="W749" s="40" t="s">
        <v>91</v>
      </c>
      <c r="X749" s="40" t="s">
        <v>92</v>
      </c>
      <c r="Y749" s="40" t="s">
        <v>93</v>
      </c>
      <c r="Z749" s="40">
        <v>215973560</v>
      </c>
      <c r="AA749" s="40" t="s">
        <v>85</v>
      </c>
      <c r="AB749" s="18" t="s">
        <v>57</v>
      </c>
      <c r="AC749" s="39" t="s">
        <v>72</v>
      </c>
      <c r="AD749" s="18" t="s">
        <v>73</v>
      </c>
      <c r="AE749" s="18"/>
    </row>
    <row r="750" spans="1:31" ht="29.1" customHeight="1">
      <c r="A750" s="17"/>
      <c r="B750" s="18">
        <v>600</v>
      </c>
      <c r="C750" s="50">
        <v>44669</v>
      </c>
      <c r="D750" s="20" t="s">
        <v>58</v>
      </c>
      <c r="E750" s="21" t="s">
        <v>1665</v>
      </c>
      <c r="F750" s="22" t="s">
        <v>1666</v>
      </c>
      <c r="G750" s="31"/>
      <c r="H750" s="18" t="s">
        <v>182</v>
      </c>
      <c r="I750" s="18">
        <v>4511059519</v>
      </c>
      <c r="J750" s="24">
        <v>109492221</v>
      </c>
      <c r="K750" s="25">
        <v>21038212505</v>
      </c>
      <c r="L750" s="25" t="s">
        <v>1684</v>
      </c>
      <c r="M750" s="18" t="s">
        <v>36</v>
      </c>
      <c r="N750" s="36">
        <v>40</v>
      </c>
      <c r="O750" s="36"/>
      <c r="P750" s="36">
        <v>11</v>
      </c>
      <c r="Q750" s="18">
        <f t="shared" si="20"/>
        <v>29</v>
      </c>
      <c r="R750" s="29" t="s">
        <v>1670</v>
      </c>
      <c r="S750" s="25" t="s">
        <v>1671</v>
      </c>
      <c r="T750" s="18" t="s">
        <v>205</v>
      </c>
      <c r="U750" s="37">
        <v>44700</v>
      </c>
      <c r="V750" s="37">
        <v>44700</v>
      </c>
      <c r="W750" s="18" t="s">
        <v>175</v>
      </c>
      <c r="X750" s="18" t="s">
        <v>116</v>
      </c>
      <c r="Y750" s="18" t="s">
        <v>207</v>
      </c>
      <c r="Z750" s="18">
        <v>215973541</v>
      </c>
      <c r="AA750" s="18" t="s">
        <v>208</v>
      </c>
      <c r="AB750" s="18" t="s">
        <v>57</v>
      </c>
      <c r="AC750" s="18" t="s">
        <v>72</v>
      </c>
      <c r="AD750" s="23" t="s">
        <v>73</v>
      </c>
      <c r="AE750" s="23" t="s">
        <v>177</v>
      </c>
    </row>
    <row r="751" spans="1:31" ht="43.5" customHeight="1">
      <c r="A751" s="17"/>
      <c r="B751" s="18">
        <v>601</v>
      </c>
      <c r="C751" s="50">
        <v>44669</v>
      </c>
      <c r="D751" s="20" t="s">
        <v>32</v>
      </c>
      <c r="E751" s="45" t="s">
        <v>1685</v>
      </c>
      <c r="F751" s="46">
        <v>44658</v>
      </c>
      <c r="G751" s="31"/>
      <c r="H751" s="18" t="s">
        <v>34</v>
      </c>
      <c r="I751" s="18"/>
      <c r="J751" s="24">
        <v>102598643</v>
      </c>
      <c r="K751" s="25" t="s">
        <v>1686</v>
      </c>
      <c r="L751" s="25" t="s">
        <v>1687</v>
      </c>
      <c r="M751" s="18" t="s">
        <v>36</v>
      </c>
      <c r="N751" s="36">
        <v>14</v>
      </c>
      <c r="O751" s="36"/>
      <c r="P751" s="36"/>
      <c r="Q751" s="18">
        <f t="shared" si="20"/>
        <v>14</v>
      </c>
      <c r="R751" s="29" t="s">
        <v>1688</v>
      </c>
      <c r="S751" s="25" t="s">
        <v>1689</v>
      </c>
      <c r="T751" s="18"/>
      <c r="U751" s="37"/>
      <c r="V751" s="37"/>
      <c r="W751" s="18"/>
      <c r="X751" s="18"/>
      <c r="Y751" s="18"/>
      <c r="Z751" s="18"/>
      <c r="AA751" s="18"/>
      <c r="AB751" s="18"/>
      <c r="AC751" s="18"/>
      <c r="AD751" s="18"/>
      <c r="AE751" s="18"/>
    </row>
    <row r="752" spans="1:31" ht="28.8">
      <c r="A752" s="17" t="s">
        <v>57</v>
      </c>
      <c r="B752" s="18">
        <v>602</v>
      </c>
      <c r="C752" s="50">
        <v>44669</v>
      </c>
      <c r="D752" s="20" t="s">
        <v>443</v>
      </c>
      <c r="E752" s="21" t="s">
        <v>1690</v>
      </c>
      <c r="F752" s="22" t="s">
        <v>1691</v>
      </c>
      <c r="G752" s="20" t="s">
        <v>1692</v>
      </c>
      <c r="H752" s="18" t="s">
        <v>216</v>
      </c>
      <c r="I752" s="18">
        <v>4509975276</v>
      </c>
      <c r="J752" s="24">
        <v>102464571</v>
      </c>
      <c r="K752" s="25" t="s">
        <v>1693</v>
      </c>
      <c r="L752" s="25" t="s">
        <v>1694</v>
      </c>
      <c r="M752" s="18" t="s">
        <v>36</v>
      </c>
      <c r="N752" s="36">
        <v>12</v>
      </c>
      <c r="O752" s="36"/>
      <c r="P752" s="36">
        <v>10</v>
      </c>
      <c r="Q752" s="18">
        <f t="shared" si="20"/>
        <v>2</v>
      </c>
      <c r="R752" s="29" t="s">
        <v>1688</v>
      </c>
      <c r="S752" s="25" t="s">
        <v>1689</v>
      </c>
      <c r="T752" s="18" t="s">
        <v>67</v>
      </c>
      <c r="U752" s="37">
        <v>44707</v>
      </c>
      <c r="V752" s="37">
        <v>44707</v>
      </c>
      <c r="W752" s="18" t="s">
        <v>68</v>
      </c>
      <c r="X752" s="18" t="s">
        <v>69</v>
      </c>
      <c r="Y752" s="18" t="s">
        <v>70</v>
      </c>
      <c r="Z752" s="18">
        <v>218110400</v>
      </c>
      <c r="AA752" s="18" t="s">
        <v>71</v>
      </c>
      <c r="AB752" s="18" t="s">
        <v>57</v>
      </c>
      <c r="AC752" s="39" t="s">
        <v>72</v>
      </c>
      <c r="AD752" s="18" t="s">
        <v>73</v>
      </c>
      <c r="AE752" s="18"/>
    </row>
    <row r="753" spans="1:32" ht="28.8">
      <c r="A753" s="17" t="s">
        <v>57</v>
      </c>
      <c r="B753" s="18">
        <v>602</v>
      </c>
      <c r="C753" s="50"/>
      <c r="D753" s="20" t="s">
        <v>443</v>
      </c>
      <c r="E753" s="21"/>
      <c r="F753" s="22"/>
      <c r="G753" s="20"/>
      <c r="H753" s="18"/>
      <c r="I753" s="18"/>
      <c r="J753" s="24">
        <v>102464571</v>
      </c>
      <c r="K753" s="25" t="s">
        <v>1693</v>
      </c>
      <c r="L753" s="25" t="s">
        <v>1694</v>
      </c>
      <c r="M753" s="18" t="s">
        <v>36</v>
      </c>
      <c r="N753" s="36"/>
      <c r="O753" s="36"/>
      <c r="P753" s="36">
        <v>2</v>
      </c>
      <c r="Q753" s="87">
        <f>Q752-P753</f>
        <v>0</v>
      </c>
      <c r="R753" s="29" t="s">
        <v>1688</v>
      </c>
      <c r="S753" s="25" t="s">
        <v>1689</v>
      </c>
      <c r="T753" s="53" t="s">
        <v>80</v>
      </c>
      <c r="U753" s="37">
        <v>44712</v>
      </c>
      <c r="V753" s="37">
        <v>44712</v>
      </c>
      <c r="W753" s="53" t="s">
        <v>81</v>
      </c>
      <c r="X753" s="18" t="s">
        <v>82</v>
      </c>
      <c r="Y753" s="18" t="s">
        <v>70</v>
      </c>
      <c r="Z753" s="18">
        <v>215973860</v>
      </c>
      <c r="AA753" s="18" t="s">
        <v>71</v>
      </c>
      <c r="AB753" s="18" t="s">
        <v>57</v>
      </c>
      <c r="AC753" s="39" t="s">
        <v>83</v>
      </c>
      <c r="AD753" s="18" t="s">
        <v>73</v>
      </c>
      <c r="AE753" s="18"/>
    </row>
    <row r="754" spans="1:32" ht="15.6">
      <c r="A754" s="17"/>
      <c r="B754" s="18">
        <v>603</v>
      </c>
      <c r="C754" s="50">
        <v>44669</v>
      </c>
      <c r="D754" s="20" t="s">
        <v>32</v>
      </c>
      <c r="E754" s="45" t="s">
        <v>1685</v>
      </c>
      <c r="F754" s="46">
        <v>44658</v>
      </c>
      <c r="G754" s="31"/>
      <c r="H754" s="18" t="s">
        <v>34</v>
      </c>
      <c r="I754" s="18"/>
      <c r="J754" s="24">
        <v>109447740</v>
      </c>
      <c r="K754" s="52" t="s">
        <v>337</v>
      </c>
      <c r="L754" s="152" t="s">
        <v>338</v>
      </c>
      <c r="M754" s="26" t="s">
        <v>36</v>
      </c>
      <c r="N754" s="36">
        <v>4</v>
      </c>
      <c r="O754" s="36"/>
      <c r="P754" s="36">
        <v>2</v>
      </c>
      <c r="Q754" s="18">
        <f t="shared" si="20"/>
        <v>2</v>
      </c>
      <c r="R754" s="29" t="s">
        <v>1695</v>
      </c>
      <c r="S754" s="25" t="s">
        <v>1696</v>
      </c>
      <c r="T754" s="18" t="s">
        <v>136</v>
      </c>
      <c r="U754" s="37">
        <v>44706</v>
      </c>
      <c r="V754" s="37">
        <v>44706</v>
      </c>
      <c r="W754" s="18" t="s">
        <v>87</v>
      </c>
      <c r="X754" s="18" t="s">
        <v>88</v>
      </c>
      <c r="Y754" s="18" t="s">
        <v>70</v>
      </c>
      <c r="Z754" s="18">
        <v>218110392</v>
      </c>
      <c r="AA754" s="18" t="s">
        <v>137</v>
      </c>
      <c r="AB754" s="101" t="s">
        <v>138</v>
      </c>
      <c r="AC754" s="18"/>
      <c r="AD754" s="18"/>
      <c r="AE754" s="101" t="s">
        <v>139</v>
      </c>
    </row>
    <row r="755" spans="1:32" ht="15.6">
      <c r="A755" s="17"/>
      <c r="B755" s="18">
        <v>604</v>
      </c>
      <c r="C755" s="50">
        <v>44669</v>
      </c>
      <c r="D755" s="20" t="s">
        <v>32</v>
      </c>
      <c r="E755" s="45" t="s">
        <v>1685</v>
      </c>
      <c r="F755" s="46">
        <v>44658</v>
      </c>
      <c r="G755" s="31"/>
      <c r="H755" s="18" t="s">
        <v>34</v>
      </c>
      <c r="I755" s="18"/>
      <c r="J755" s="24">
        <v>109447737</v>
      </c>
      <c r="K755" s="52" t="s">
        <v>329</v>
      </c>
      <c r="L755" s="151" t="s">
        <v>330</v>
      </c>
      <c r="M755" s="26" t="s">
        <v>36</v>
      </c>
      <c r="N755" s="36">
        <v>5</v>
      </c>
      <c r="O755" s="36"/>
      <c r="P755" s="36">
        <v>2</v>
      </c>
      <c r="Q755" s="18">
        <f t="shared" si="20"/>
        <v>3</v>
      </c>
      <c r="R755" s="29" t="s">
        <v>1695</v>
      </c>
      <c r="S755" s="25" t="s">
        <v>1696</v>
      </c>
      <c r="T755" s="18" t="s">
        <v>136</v>
      </c>
      <c r="U755" s="37">
        <v>44706</v>
      </c>
      <c r="V755" s="37">
        <v>44706</v>
      </c>
      <c r="W755" s="18" t="s">
        <v>87</v>
      </c>
      <c r="X755" s="18" t="s">
        <v>88</v>
      </c>
      <c r="Y755" s="18" t="s">
        <v>70</v>
      </c>
      <c r="Z755" s="18">
        <v>218110392</v>
      </c>
      <c r="AA755" s="18" t="s">
        <v>137</v>
      </c>
      <c r="AB755" s="101" t="s">
        <v>138</v>
      </c>
      <c r="AC755" s="18"/>
      <c r="AD755" s="18"/>
      <c r="AE755" s="101" t="s">
        <v>139</v>
      </c>
    </row>
    <row r="756" spans="1:32" ht="31.2">
      <c r="A756" s="17"/>
      <c r="B756" s="18">
        <v>605</v>
      </c>
      <c r="C756" s="50">
        <v>44669</v>
      </c>
      <c r="D756" s="20" t="s">
        <v>32</v>
      </c>
      <c r="E756" s="45" t="s">
        <v>1685</v>
      </c>
      <c r="F756" s="46">
        <v>44658</v>
      </c>
      <c r="G756" s="31"/>
      <c r="H756" s="18" t="s">
        <v>34</v>
      </c>
      <c r="I756" s="18"/>
      <c r="J756" s="24">
        <v>109447743</v>
      </c>
      <c r="K756" s="25">
        <v>803201</v>
      </c>
      <c r="L756" s="152" t="s">
        <v>342</v>
      </c>
      <c r="M756" s="26" t="s">
        <v>36</v>
      </c>
      <c r="N756" s="36">
        <v>4</v>
      </c>
      <c r="O756" s="36"/>
      <c r="P756" s="36">
        <v>2</v>
      </c>
      <c r="Q756" s="18">
        <f t="shared" si="20"/>
        <v>2</v>
      </c>
      <c r="R756" s="29" t="s">
        <v>1695</v>
      </c>
      <c r="S756" s="25" t="s">
        <v>1696</v>
      </c>
      <c r="T756" s="18" t="s">
        <v>136</v>
      </c>
      <c r="U756" s="37">
        <v>44706</v>
      </c>
      <c r="V756" s="37">
        <v>44706</v>
      </c>
      <c r="W756" s="18" t="s">
        <v>87</v>
      </c>
      <c r="X756" s="18" t="s">
        <v>88</v>
      </c>
      <c r="Y756" s="18" t="s">
        <v>70</v>
      </c>
      <c r="Z756" s="18">
        <v>218110392</v>
      </c>
      <c r="AA756" s="18" t="s">
        <v>137</v>
      </c>
      <c r="AB756" s="101" t="s">
        <v>138</v>
      </c>
      <c r="AC756" s="18"/>
      <c r="AD756" s="18"/>
      <c r="AE756" s="101" t="s">
        <v>139</v>
      </c>
    </row>
    <row r="757" spans="1:32" ht="15.6">
      <c r="A757" s="17"/>
      <c r="B757" s="18">
        <v>606</v>
      </c>
      <c r="C757" s="50">
        <v>44669</v>
      </c>
      <c r="D757" s="20" t="s">
        <v>32</v>
      </c>
      <c r="E757" s="45" t="s">
        <v>1685</v>
      </c>
      <c r="F757" s="46">
        <v>44658</v>
      </c>
      <c r="G757" s="31"/>
      <c r="H757" s="18" t="s">
        <v>34</v>
      </c>
      <c r="I757" s="18"/>
      <c r="J757" s="24">
        <v>109447744</v>
      </c>
      <c r="K757" s="25">
        <v>803203</v>
      </c>
      <c r="L757" s="152" t="s">
        <v>343</v>
      </c>
      <c r="M757" s="26" t="s">
        <v>36</v>
      </c>
      <c r="N757" s="36">
        <v>4</v>
      </c>
      <c r="O757" s="36"/>
      <c r="P757" s="36">
        <v>3</v>
      </c>
      <c r="Q757" s="18">
        <f t="shared" si="20"/>
        <v>1</v>
      </c>
      <c r="R757" s="29" t="s">
        <v>1695</v>
      </c>
      <c r="S757" s="25" t="s">
        <v>1696</v>
      </c>
      <c r="T757" s="18" t="s">
        <v>136</v>
      </c>
      <c r="U757" s="37">
        <v>44706</v>
      </c>
      <c r="V757" s="37">
        <v>44706</v>
      </c>
      <c r="W757" s="18" t="s">
        <v>87</v>
      </c>
      <c r="X757" s="18" t="s">
        <v>88</v>
      </c>
      <c r="Y757" s="18" t="s">
        <v>70</v>
      </c>
      <c r="Z757" s="18">
        <v>218110392</v>
      </c>
      <c r="AA757" s="18" t="s">
        <v>137</v>
      </c>
      <c r="AB757" s="101" t="s">
        <v>138</v>
      </c>
      <c r="AC757" s="18"/>
      <c r="AD757" s="18"/>
      <c r="AE757" s="101" t="s">
        <v>139</v>
      </c>
    </row>
    <row r="758" spans="1:32" ht="15.6">
      <c r="A758" s="17"/>
      <c r="B758" s="18">
        <v>607</v>
      </c>
      <c r="C758" s="50">
        <v>44669</v>
      </c>
      <c r="D758" s="20" t="s">
        <v>32</v>
      </c>
      <c r="E758" s="45" t="s">
        <v>1685</v>
      </c>
      <c r="F758" s="46">
        <v>44658</v>
      </c>
      <c r="G758" s="31"/>
      <c r="H758" s="18" t="s">
        <v>34</v>
      </c>
      <c r="I758" s="18"/>
      <c r="J758" s="24">
        <v>109447745</v>
      </c>
      <c r="K758" s="25">
        <v>803301</v>
      </c>
      <c r="L758" s="152" t="s">
        <v>344</v>
      </c>
      <c r="M758" s="26" t="s">
        <v>36</v>
      </c>
      <c r="N758" s="36">
        <v>3</v>
      </c>
      <c r="O758" s="36"/>
      <c r="P758" s="36">
        <v>2</v>
      </c>
      <c r="Q758" s="18">
        <f t="shared" si="20"/>
        <v>1</v>
      </c>
      <c r="R758" s="29" t="s">
        <v>1695</v>
      </c>
      <c r="S758" s="25" t="s">
        <v>1696</v>
      </c>
      <c r="T758" s="18" t="s">
        <v>136</v>
      </c>
      <c r="U758" s="37">
        <v>44706</v>
      </c>
      <c r="V758" s="37">
        <v>44706</v>
      </c>
      <c r="W758" s="18" t="s">
        <v>87</v>
      </c>
      <c r="X758" s="18" t="s">
        <v>88</v>
      </c>
      <c r="Y758" s="18" t="s">
        <v>70</v>
      </c>
      <c r="Z758" s="18">
        <v>218110392</v>
      </c>
      <c r="AA758" s="18" t="s">
        <v>137</v>
      </c>
      <c r="AB758" s="101" t="s">
        <v>138</v>
      </c>
      <c r="AC758" s="18"/>
      <c r="AD758" s="18"/>
      <c r="AE758" s="101" t="s">
        <v>139</v>
      </c>
    </row>
    <row r="759" spans="1:32" ht="15.6">
      <c r="A759" s="17"/>
      <c r="B759" s="18">
        <v>608</v>
      </c>
      <c r="C759" s="50">
        <v>44669</v>
      </c>
      <c r="D759" s="20" t="s">
        <v>32</v>
      </c>
      <c r="E759" s="45" t="s">
        <v>1685</v>
      </c>
      <c r="F759" s="46">
        <v>44658</v>
      </c>
      <c r="G759" s="31"/>
      <c r="H759" s="18" t="s">
        <v>34</v>
      </c>
      <c r="I759" s="18"/>
      <c r="J759" s="24">
        <v>109447749</v>
      </c>
      <c r="K759" s="25">
        <v>803401</v>
      </c>
      <c r="L759" s="153" t="s">
        <v>346</v>
      </c>
      <c r="M759" s="26" t="s">
        <v>36</v>
      </c>
      <c r="N759" s="36">
        <v>2</v>
      </c>
      <c r="O759" s="36"/>
      <c r="P759" s="36">
        <v>2</v>
      </c>
      <c r="Q759" s="18">
        <f t="shared" si="20"/>
        <v>0</v>
      </c>
      <c r="R759" s="29" t="s">
        <v>1695</v>
      </c>
      <c r="S759" s="25" t="s">
        <v>1696</v>
      </c>
      <c r="T759" s="18" t="s">
        <v>136</v>
      </c>
      <c r="U759" s="37">
        <v>44706</v>
      </c>
      <c r="V759" s="37">
        <v>44706</v>
      </c>
      <c r="W759" s="18" t="s">
        <v>87</v>
      </c>
      <c r="X759" s="18" t="s">
        <v>88</v>
      </c>
      <c r="Y759" s="18" t="s">
        <v>70</v>
      </c>
      <c r="Z759" s="18">
        <v>218110392</v>
      </c>
      <c r="AA759" s="18" t="s">
        <v>137</v>
      </c>
      <c r="AB759" s="101" t="s">
        <v>138</v>
      </c>
      <c r="AC759" s="18"/>
      <c r="AD759" s="18"/>
      <c r="AE759" s="101" t="s">
        <v>139</v>
      </c>
    </row>
    <row r="760" spans="1:32" ht="15.6">
      <c r="A760" s="17" t="s">
        <v>57</v>
      </c>
      <c r="B760" s="18">
        <v>609</v>
      </c>
      <c r="C760" s="50">
        <v>44669</v>
      </c>
      <c r="D760" s="20" t="s">
        <v>32</v>
      </c>
      <c r="E760" s="45" t="s">
        <v>1685</v>
      </c>
      <c r="F760" s="46">
        <v>44658</v>
      </c>
      <c r="G760" s="31"/>
      <c r="H760" s="18" t="s">
        <v>34</v>
      </c>
      <c r="I760" s="18"/>
      <c r="J760" s="24">
        <v>102951260</v>
      </c>
      <c r="K760" s="25" t="s">
        <v>1697</v>
      </c>
      <c r="L760" s="25" t="s">
        <v>1698</v>
      </c>
      <c r="M760" s="26" t="s">
        <v>36</v>
      </c>
      <c r="N760" s="36">
        <v>125</v>
      </c>
      <c r="O760" s="36"/>
      <c r="P760" s="36">
        <v>10</v>
      </c>
      <c r="Q760" s="18">
        <f t="shared" si="20"/>
        <v>115</v>
      </c>
      <c r="R760" s="29" t="s">
        <v>1699</v>
      </c>
      <c r="S760" s="25" t="s">
        <v>1700</v>
      </c>
      <c r="T760" s="18" t="s">
        <v>67</v>
      </c>
      <c r="U760" s="37">
        <v>44707</v>
      </c>
      <c r="V760" s="37">
        <v>44707</v>
      </c>
      <c r="W760" s="18" t="s">
        <v>68</v>
      </c>
      <c r="X760" s="18" t="s">
        <v>69</v>
      </c>
      <c r="Y760" s="18" t="s">
        <v>70</v>
      </c>
      <c r="Z760" s="18">
        <v>218110400</v>
      </c>
      <c r="AA760" s="18" t="s">
        <v>71</v>
      </c>
      <c r="AB760" s="18" t="s">
        <v>57</v>
      </c>
      <c r="AC760" s="39" t="s">
        <v>72</v>
      </c>
      <c r="AD760" s="18" t="s">
        <v>73</v>
      </c>
      <c r="AE760" s="18"/>
    </row>
    <row r="761" spans="1:32" ht="15.6">
      <c r="A761" s="17" t="s">
        <v>57</v>
      </c>
      <c r="B761" s="18">
        <v>609</v>
      </c>
      <c r="C761" s="50"/>
      <c r="D761" s="20" t="s">
        <v>32</v>
      </c>
      <c r="E761" s="45"/>
      <c r="F761" s="46"/>
      <c r="G761" s="31"/>
      <c r="H761" s="18"/>
      <c r="I761" s="18"/>
      <c r="J761" s="24">
        <v>102951260</v>
      </c>
      <c r="K761" s="25" t="s">
        <v>1697</v>
      </c>
      <c r="L761" s="25" t="s">
        <v>1698</v>
      </c>
      <c r="M761" s="26" t="s">
        <v>36</v>
      </c>
      <c r="N761" s="36"/>
      <c r="O761" s="36"/>
      <c r="P761" s="36">
        <v>4</v>
      </c>
      <c r="Q761" s="18">
        <f>Q760-P761</f>
        <v>111</v>
      </c>
      <c r="R761" s="29" t="s">
        <v>1699</v>
      </c>
      <c r="S761" s="25" t="s">
        <v>1700</v>
      </c>
      <c r="T761" s="40" t="s">
        <v>80</v>
      </c>
      <c r="U761" s="37">
        <v>44712</v>
      </c>
      <c r="V761" s="37">
        <v>44712</v>
      </c>
      <c r="W761" s="40" t="s">
        <v>81</v>
      </c>
      <c r="X761" s="18" t="s">
        <v>82</v>
      </c>
      <c r="Y761" s="18" t="s">
        <v>70</v>
      </c>
      <c r="Z761" s="18">
        <v>215973860</v>
      </c>
      <c r="AA761" s="18" t="s">
        <v>71</v>
      </c>
      <c r="AB761" s="18" t="s">
        <v>57</v>
      </c>
      <c r="AC761" s="39" t="s">
        <v>83</v>
      </c>
      <c r="AD761" s="18" t="s">
        <v>73</v>
      </c>
      <c r="AE761" s="18"/>
    </row>
    <row r="762" spans="1:32" ht="15.6">
      <c r="A762" s="17" t="s">
        <v>57</v>
      </c>
      <c r="B762" s="18">
        <v>609</v>
      </c>
      <c r="C762" s="50"/>
      <c r="D762" s="20" t="s">
        <v>32</v>
      </c>
      <c r="E762" s="45"/>
      <c r="F762" s="46"/>
      <c r="G762" s="31"/>
      <c r="H762" s="18"/>
      <c r="I762" s="18"/>
      <c r="J762" s="24">
        <v>102951260</v>
      </c>
      <c r="K762" s="25" t="s">
        <v>1697</v>
      </c>
      <c r="L762" s="25" t="s">
        <v>1698</v>
      </c>
      <c r="M762" s="26" t="s">
        <v>36</v>
      </c>
      <c r="N762" s="36"/>
      <c r="O762" s="36"/>
      <c r="P762" s="36">
        <v>6</v>
      </c>
      <c r="Q762" s="18">
        <f>Q761-P762</f>
        <v>105</v>
      </c>
      <c r="R762" s="29" t="s">
        <v>1699</v>
      </c>
      <c r="S762" s="25" t="s">
        <v>1700</v>
      </c>
      <c r="T762" s="18" t="s">
        <v>84</v>
      </c>
      <c r="U762" s="37">
        <v>44714</v>
      </c>
      <c r="V762" s="37">
        <v>44714</v>
      </c>
      <c r="W762" s="18" t="s">
        <v>81</v>
      </c>
      <c r="X762" s="18" t="s">
        <v>82</v>
      </c>
      <c r="Y762" s="18" t="s">
        <v>70</v>
      </c>
      <c r="Z762" s="18">
        <v>216001993</v>
      </c>
      <c r="AA762" s="18" t="s">
        <v>85</v>
      </c>
      <c r="AB762" s="18" t="s">
        <v>57</v>
      </c>
      <c r="AC762" s="39" t="s">
        <v>83</v>
      </c>
      <c r="AD762" s="18" t="s">
        <v>73</v>
      </c>
      <c r="AE762" s="18"/>
    </row>
    <row r="763" spans="1:32" ht="15.6">
      <c r="A763" s="17" t="s">
        <v>57</v>
      </c>
      <c r="B763" s="18">
        <v>609</v>
      </c>
      <c r="C763" s="50"/>
      <c r="D763" s="20" t="s">
        <v>32</v>
      </c>
      <c r="E763" s="45"/>
      <c r="F763" s="46"/>
      <c r="G763" s="31"/>
      <c r="H763" s="18"/>
      <c r="I763" s="18"/>
      <c r="J763" s="24">
        <v>102951260</v>
      </c>
      <c r="K763" s="25" t="s">
        <v>1697</v>
      </c>
      <c r="L763" s="25" t="s">
        <v>1698</v>
      </c>
      <c r="M763" s="26" t="s">
        <v>36</v>
      </c>
      <c r="N763" s="36"/>
      <c r="O763" s="36"/>
      <c r="P763" s="36">
        <v>4</v>
      </c>
      <c r="Q763" s="18">
        <f>Q762-P763</f>
        <v>101</v>
      </c>
      <c r="R763" s="29" t="s">
        <v>1699</v>
      </c>
      <c r="S763" s="25" t="s">
        <v>1700</v>
      </c>
      <c r="T763" s="18" t="s">
        <v>86</v>
      </c>
      <c r="U763" s="37">
        <v>44714</v>
      </c>
      <c r="V763" s="37">
        <v>44714</v>
      </c>
      <c r="W763" s="18" t="s">
        <v>87</v>
      </c>
      <c r="X763" s="18" t="s">
        <v>88</v>
      </c>
      <c r="Y763" s="18" t="s">
        <v>70</v>
      </c>
      <c r="Z763" s="18">
        <v>216001992</v>
      </c>
      <c r="AA763" s="18" t="s">
        <v>85</v>
      </c>
      <c r="AB763" s="18" t="s">
        <v>57</v>
      </c>
      <c r="AC763" s="39" t="s">
        <v>89</v>
      </c>
      <c r="AD763" s="18" t="s">
        <v>73</v>
      </c>
      <c r="AE763" s="18"/>
    </row>
    <row r="764" spans="1:32" ht="15.6">
      <c r="A764" s="17" t="s">
        <v>57</v>
      </c>
      <c r="B764" s="18">
        <v>609</v>
      </c>
      <c r="C764" s="50"/>
      <c r="D764" s="20" t="s">
        <v>32</v>
      </c>
      <c r="E764" s="45"/>
      <c r="F764" s="46"/>
      <c r="G764" s="31"/>
      <c r="H764" s="18"/>
      <c r="I764" s="18"/>
      <c r="J764" s="24">
        <v>102951260</v>
      </c>
      <c r="K764" s="25" t="s">
        <v>1697</v>
      </c>
      <c r="L764" s="25" t="s">
        <v>1698</v>
      </c>
      <c r="M764" s="26" t="s">
        <v>36</v>
      </c>
      <c r="N764" s="36"/>
      <c r="O764" s="36"/>
      <c r="P764" s="36">
        <v>2</v>
      </c>
      <c r="Q764" s="18">
        <f>Q763-P764</f>
        <v>99</v>
      </c>
      <c r="R764" s="29" t="s">
        <v>1699</v>
      </c>
      <c r="S764" s="25" t="s">
        <v>1700</v>
      </c>
      <c r="T764" s="18" t="s">
        <v>209</v>
      </c>
      <c r="U764" s="37">
        <v>44732</v>
      </c>
      <c r="V764" s="37">
        <v>44732</v>
      </c>
      <c r="W764" s="18" t="s">
        <v>81</v>
      </c>
      <c r="X764" s="18" t="s">
        <v>82</v>
      </c>
      <c r="Y764" s="18" t="s">
        <v>70</v>
      </c>
      <c r="Z764" s="18" t="s">
        <v>210</v>
      </c>
      <c r="AA764" s="18" t="s">
        <v>211</v>
      </c>
      <c r="AB764" s="18" t="s">
        <v>57</v>
      </c>
      <c r="AC764" s="39" t="s">
        <v>83</v>
      </c>
      <c r="AD764" s="18" t="s">
        <v>73</v>
      </c>
      <c r="AE764" s="18"/>
    </row>
    <row r="765" spans="1:32" ht="15.6">
      <c r="A765" s="17" t="s">
        <v>57</v>
      </c>
      <c r="B765" s="18">
        <v>609</v>
      </c>
      <c r="C765" s="50"/>
      <c r="D765" s="20" t="s">
        <v>32</v>
      </c>
      <c r="E765" s="45"/>
      <c r="F765" s="46"/>
      <c r="G765" s="31"/>
      <c r="H765" s="18"/>
      <c r="I765" s="18"/>
      <c r="J765" s="24">
        <v>102951260</v>
      </c>
      <c r="K765" s="25" t="s">
        <v>1697</v>
      </c>
      <c r="L765" s="25" t="s">
        <v>1698</v>
      </c>
      <c r="M765" s="26" t="s">
        <v>36</v>
      </c>
      <c r="N765" s="36"/>
      <c r="O765" s="36"/>
      <c r="P765" s="36">
        <v>4</v>
      </c>
      <c r="Q765" s="18">
        <f>Q764-P765</f>
        <v>95</v>
      </c>
      <c r="R765" s="29" t="s">
        <v>1699</v>
      </c>
      <c r="S765" s="25" t="s">
        <v>1700</v>
      </c>
      <c r="T765" s="18" t="s">
        <v>90</v>
      </c>
      <c r="U765" s="37">
        <v>44734</v>
      </c>
      <c r="V765" s="37">
        <v>44734</v>
      </c>
      <c r="W765" s="40" t="s">
        <v>91</v>
      </c>
      <c r="X765" s="40" t="s">
        <v>92</v>
      </c>
      <c r="Y765" s="40" t="s">
        <v>93</v>
      </c>
      <c r="Z765" s="40">
        <v>215973560</v>
      </c>
      <c r="AA765" s="40" t="s">
        <v>85</v>
      </c>
      <c r="AB765" s="18" t="s">
        <v>57</v>
      </c>
      <c r="AC765" s="39" t="s">
        <v>72</v>
      </c>
      <c r="AD765" s="18" t="s">
        <v>73</v>
      </c>
      <c r="AE765" s="18"/>
    </row>
    <row r="766" spans="1:32" ht="31.2">
      <c r="A766" s="17"/>
      <c r="B766" s="18">
        <v>610</v>
      </c>
      <c r="C766" s="50">
        <v>44669</v>
      </c>
      <c r="D766" s="20" t="s">
        <v>32</v>
      </c>
      <c r="E766" s="45" t="s">
        <v>1685</v>
      </c>
      <c r="F766" s="46">
        <v>44658</v>
      </c>
      <c r="G766" s="31"/>
      <c r="H766" s="18" t="s">
        <v>34</v>
      </c>
      <c r="I766" s="18"/>
      <c r="J766" s="24">
        <v>107983770</v>
      </c>
      <c r="K766" s="25" t="s">
        <v>1701</v>
      </c>
      <c r="L766" s="47" t="s">
        <v>1702</v>
      </c>
      <c r="M766" s="26" t="s">
        <v>36</v>
      </c>
      <c r="N766" s="36">
        <v>9</v>
      </c>
      <c r="O766" s="36"/>
      <c r="P766" s="36"/>
      <c r="Q766" s="18">
        <f t="shared" si="20"/>
        <v>9</v>
      </c>
      <c r="R766" s="29" t="s">
        <v>1703</v>
      </c>
      <c r="S766" s="25" t="s">
        <v>1704</v>
      </c>
      <c r="T766" s="18"/>
      <c r="U766" s="37"/>
      <c r="V766" s="37"/>
      <c r="W766" s="18"/>
      <c r="X766" s="18"/>
      <c r="Y766" s="18"/>
      <c r="Z766" s="18"/>
      <c r="AA766" s="18"/>
      <c r="AB766" s="18"/>
      <c r="AC766" s="18"/>
      <c r="AD766" s="18"/>
      <c r="AE766" s="18"/>
    </row>
    <row r="767" spans="1:32" ht="15.6">
      <c r="A767" s="17"/>
      <c r="B767" s="18">
        <v>611</v>
      </c>
      <c r="C767" s="50">
        <v>44669</v>
      </c>
      <c r="D767" s="20" t="s">
        <v>32</v>
      </c>
      <c r="E767" s="45" t="s">
        <v>1705</v>
      </c>
      <c r="F767" s="46">
        <v>44652</v>
      </c>
      <c r="G767" s="31"/>
      <c r="H767" s="18" t="s">
        <v>34</v>
      </c>
      <c r="I767" s="18"/>
      <c r="J767" s="24">
        <v>101857908</v>
      </c>
      <c r="K767" s="25" t="s">
        <v>1706</v>
      </c>
      <c r="L767" s="25" t="s">
        <v>1707</v>
      </c>
      <c r="M767" s="26" t="s">
        <v>36</v>
      </c>
      <c r="N767" s="36">
        <v>6</v>
      </c>
      <c r="O767" s="36"/>
      <c r="P767" s="36"/>
      <c r="Q767" s="18">
        <f t="shared" si="20"/>
        <v>6</v>
      </c>
      <c r="R767" s="29" t="s">
        <v>37</v>
      </c>
      <c r="S767" s="36" t="s">
        <v>1708</v>
      </c>
      <c r="T767" s="18"/>
      <c r="U767" s="37"/>
      <c r="V767" s="37"/>
      <c r="W767" s="18"/>
      <c r="X767" s="18"/>
      <c r="Y767" s="18"/>
      <c r="Z767" s="18"/>
      <c r="AA767" s="18"/>
      <c r="AB767" s="18"/>
      <c r="AC767" s="18"/>
      <c r="AD767" s="18"/>
      <c r="AE767" s="18"/>
    </row>
    <row r="768" spans="1:32" s="67" customFormat="1" ht="24">
      <c r="A768" s="23"/>
      <c r="B768" s="18">
        <v>612</v>
      </c>
      <c r="C768" s="50">
        <v>44674</v>
      </c>
      <c r="D768" s="23" t="s">
        <v>1709</v>
      </c>
      <c r="E768" s="29" t="s">
        <v>1710</v>
      </c>
      <c r="F768" s="59">
        <v>44669</v>
      </c>
      <c r="G768" s="20" t="s">
        <v>1711</v>
      </c>
      <c r="H768" s="18" t="s">
        <v>116</v>
      </c>
      <c r="I768" s="18">
        <v>4510828172</v>
      </c>
      <c r="J768" s="24">
        <v>111443613</v>
      </c>
      <c r="K768" s="25">
        <v>111443825</v>
      </c>
      <c r="L768" s="25" t="s">
        <v>1712</v>
      </c>
      <c r="M768" s="26" t="s">
        <v>36</v>
      </c>
      <c r="N768" s="36">
        <v>101</v>
      </c>
      <c r="O768" s="36"/>
      <c r="P768" s="36"/>
      <c r="Q768" s="18">
        <f t="shared" si="20"/>
        <v>101</v>
      </c>
      <c r="R768" s="29" t="s">
        <v>1713</v>
      </c>
      <c r="S768" s="29" t="s">
        <v>1714</v>
      </c>
      <c r="T768" s="18"/>
      <c r="U768" s="37"/>
      <c r="V768" s="37"/>
      <c r="W768" s="18"/>
      <c r="X768" s="18"/>
      <c r="Y768" s="18"/>
      <c r="Z768" s="18"/>
      <c r="AA768" s="18"/>
      <c r="AB768" s="18"/>
      <c r="AC768" s="18"/>
      <c r="AD768" s="18"/>
      <c r="AE768" s="23"/>
      <c r="AF768" s="30"/>
    </row>
    <row r="769" spans="1:32" s="67" customFormat="1" ht="24">
      <c r="A769" s="23"/>
      <c r="B769" s="18">
        <v>613</v>
      </c>
      <c r="C769" s="50">
        <v>44674</v>
      </c>
      <c r="D769" s="23" t="s">
        <v>1709</v>
      </c>
      <c r="E769" s="29" t="s">
        <v>1710</v>
      </c>
      <c r="F769" s="59">
        <v>44669</v>
      </c>
      <c r="G769" s="20" t="s">
        <v>1711</v>
      </c>
      <c r="H769" s="18" t="s">
        <v>116</v>
      </c>
      <c r="I769" s="18">
        <v>4510828172</v>
      </c>
      <c r="J769" s="24">
        <v>111443614</v>
      </c>
      <c r="K769" s="25">
        <v>111443828</v>
      </c>
      <c r="L769" s="25" t="s">
        <v>1715</v>
      </c>
      <c r="M769" s="26" t="s">
        <v>36</v>
      </c>
      <c r="N769" s="36">
        <v>100</v>
      </c>
      <c r="O769" s="36"/>
      <c r="P769" s="36"/>
      <c r="Q769" s="18">
        <f t="shared" si="20"/>
        <v>100</v>
      </c>
      <c r="R769" s="29" t="s">
        <v>1716</v>
      </c>
      <c r="S769" s="29" t="s">
        <v>1717</v>
      </c>
      <c r="T769" s="18"/>
      <c r="U769" s="37"/>
      <c r="V769" s="37"/>
      <c r="W769" s="18"/>
      <c r="X769" s="18"/>
      <c r="Y769" s="18"/>
      <c r="Z769" s="18"/>
      <c r="AA769" s="18"/>
      <c r="AB769" s="18"/>
      <c r="AC769" s="18"/>
      <c r="AD769" s="18"/>
      <c r="AE769" s="23"/>
      <c r="AF769" s="30"/>
    </row>
    <row r="770" spans="1:32" s="67" customFormat="1" ht="28.8">
      <c r="A770" s="23"/>
      <c r="B770" s="18">
        <v>614</v>
      </c>
      <c r="C770" s="50">
        <v>44674</v>
      </c>
      <c r="D770" s="23" t="s">
        <v>1709</v>
      </c>
      <c r="E770" s="29" t="s">
        <v>1710</v>
      </c>
      <c r="F770" s="59">
        <v>44669</v>
      </c>
      <c r="G770" s="20" t="s">
        <v>1711</v>
      </c>
      <c r="H770" s="18" t="s">
        <v>116</v>
      </c>
      <c r="I770" s="18">
        <v>4510828172</v>
      </c>
      <c r="J770" s="24">
        <v>112129061</v>
      </c>
      <c r="K770" s="25" t="s">
        <v>1718</v>
      </c>
      <c r="L770" s="25" t="s">
        <v>1719</v>
      </c>
      <c r="M770" s="26" t="s">
        <v>36</v>
      </c>
      <c r="N770" s="36">
        <v>182</v>
      </c>
      <c r="O770" s="36"/>
      <c r="P770" s="36"/>
      <c r="Q770" s="18">
        <f t="shared" si="20"/>
        <v>182</v>
      </c>
      <c r="R770" s="25" t="s">
        <v>1720</v>
      </c>
      <c r="S770" s="25" t="s">
        <v>1721</v>
      </c>
      <c r="T770" s="18"/>
      <c r="U770" s="37"/>
      <c r="V770" s="37"/>
      <c r="W770" s="18"/>
      <c r="X770" s="18"/>
      <c r="Y770" s="18"/>
      <c r="Z770" s="18"/>
      <c r="AA770" s="18"/>
      <c r="AB770" s="18"/>
      <c r="AC770" s="18"/>
      <c r="AD770" s="18"/>
      <c r="AE770" s="23"/>
      <c r="AF770" s="30"/>
    </row>
    <row r="771" spans="1:32" ht="24">
      <c r="A771" s="17"/>
      <c r="B771" s="18">
        <v>615</v>
      </c>
      <c r="C771" s="50">
        <v>44677</v>
      </c>
      <c r="D771" s="20" t="s">
        <v>32</v>
      </c>
      <c r="E771" s="45" t="s">
        <v>1722</v>
      </c>
      <c r="F771" s="46">
        <v>44674</v>
      </c>
      <c r="G771" s="20" t="s">
        <v>1723</v>
      </c>
      <c r="H771" s="18"/>
      <c r="I771" s="18"/>
      <c r="J771" s="24">
        <v>108296494</v>
      </c>
      <c r="K771" s="25" t="s">
        <v>1724</v>
      </c>
      <c r="L771" s="25" t="s">
        <v>1725</v>
      </c>
      <c r="M771" s="26" t="s">
        <v>36</v>
      </c>
      <c r="N771" s="36">
        <v>1</v>
      </c>
      <c r="O771" s="36"/>
      <c r="P771" s="36"/>
      <c r="Q771" s="18">
        <f t="shared" si="20"/>
        <v>1</v>
      </c>
      <c r="R771" s="29" t="s">
        <v>1726</v>
      </c>
      <c r="S771" s="25" t="s">
        <v>1727</v>
      </c>
      <c r="T771" s="18"/>
      <c r="U771" s="37"/>
      <c r="V771" s="37"/>
      <c r="W771" s="18"/>
      <c r="X771" s="18"/>
      <c r="Y771" s="18"/>
      <c r="Z771" s="18"/>
      <c r="AA771" s="18"/>
      <c r="AB771" s="18"/>
      <c r="AC771" s="18"/>
      <c r="AD771" s="18"/>
      <c r="AE771" s="18"/>
    </row>
    <row r="772" spans="1:32" ht="28.8">
      <c r="A772" s="17"/>
      <c r="B772" s="18">
        <v>616</v>
      </c>
      <c r="C772" s="50">
        <v>44677</v>
      </c>
      <c r="D772" s="20" t="s">
        <v>1728</v>
      </c>
      <c r="E772" s="21" t="s">
        <v>1729</v>
      </c>
      <c r="F772" s="22" t="s">
        <v>1730</v>
      </c>
      <c r="G772" s="20" t="s">
        <v>1723</v>
      </c>
      <c r="H772" s="18" t="s">
        <v>1731</v>
      </c>
      <c r="I772" s="18">
        <v>4200698601</v>
      </c>
      <c r="J772" s="24">
        <v>108221274</v>
      </c>
      <c r="K772" s="25">
        <v>108221274</v>
      </c>
      <c r="L772" s="25" t="s">
        <v>1732</v>
      </c>
      <c r="M772" s="26" t="s">
        <v>36</v>
      </c>
      <c r="N772" s="36">
        <v>24</v>
      </c>
      <c r="O772" s="36"/>
      <c r="P772" s="36"/>
      <c r="Q772" s="18">
        <f t="shared" si="20"/>
        <v>24</v>
      </c>
      <c r="R772" s="29" t="s">
        <v>1733</v>
      </c>
      <c r="S772" s="25" t="s">
        <v>1734</v>
      </c>
      <c r="T772" s="18"/>
      <c r="U772" s="37"/>
      <c r="V772" s="37"/>
      <c r="W772" s="18"/>
      <c r="X772" s="18"/>
      <c r="Y772" s="18"/>
      <c r="Z772" s="18"/>
      <c r="AA772" s="18"/>
      <c r="AB772" s="18"/>
      <c r="AC772" s="18"/>
      <c r="AD772" s="18"/>
      <c r="AE772" s="18"/>
    </row>
    <row r="773" spans="1:32" ht="24">
      <c r="A773" s="17"/>
      <c r="B773" s="18">
        <v>617</v>
      </c>
      <c r="C773" s="50">
        <v>44677</v>
      </c>
      <c r="D773" s="20" t="s">
        <v>32</v>
      </c>
      <c r="E773" s="45" t="s">
        <v>1722</v>
      </c>
      <c r="F773" s="46">
        <v>44674</v>
      </c>
      <c r="G773" s="20" t="s">
        <v>1723</v>
      </c>
      <c r="H773" s="18"/>
      <c r="I773" s="18"/>
      <c r="J773" s="24">
        <v>110320774</v>
      </c>
      <c r="K773" s="25" t="s">
        <v>1735</v>
      </c>
      <c r="L773" s="25" t="s">
        <v>1736</v>
      </c>
      <c r="M773" s="18" t="s">
        <v>36</v>
      </c>
      <c r="N773" s="36">
        <v>1</v>
      </c>
      <c r="O773" s="36"/>
      <c r="P773" s="36"/>
      <c r="Q773" s="18">
        <f t="shared" si="20"/>
        <v>1</v>
      </c>
      <c r="R773" s="29" t="s">
        <v>1737</v>
      </c>
      <c r="S773" s="25" t="s">
        <v>1738</v>
      </c>
      <c r="T773" s="18"/>
      <c r="U773" s="37"/>
      <c r="V773" s="37"/>
      <c r="W773" s="18"/>
      <c r="X773" s="18"/>
      <c r="Y773" s="18"/>
      <c r="Z773" s="18"/>
      <c r="AA773" s="18"/>
      <c r="AB773" s="18"/>
      <c r="AC773" s="18"/>
      <c r="AD773" s="18"/>
      <c r="AE773" s="18"/>
    </row>
    <row r="774" spans="1:32" ht="28.8">
      <c r="A774" s="17"/>
      <c r="B774" s="18">
        <v>618</v>
      </c>
      <c r="C774" s="50">
        <v>44677</v>
      </c>
      <c r="D774" s="20" t="s">
        <v>1728</v>
      </c>
      <c r="E774" s="21" t="s">
        <v>1729</v>
      </c>
      <c r="F774" s="22" t="s">
        <v>1730</v>
      </c>
      <c r="G774" s="20" t="s">
        <v>1723</v>
      </c>
      <c r="H774" s="18" t="s">
        <v>1731</v>
      </c>
      <c r="I774" s="18">
        <v>4200698601</v>
      </c>
      <c r="J774" s="24">
        <v>108221274</v>
      </c>
      <c r="K774" s="25">
        <v>108221274</v>
      </c>
      <c r="L774" s="25" t="s">
        <v>1739</v>
      </c>
      <c r="M774" s="18" t="s">
        <v>36</v>
      </c>
      <c r="N774" s="36">
        <v>64</v>
      </c>
      <c r="O774" s="36"/>
      <c r="P774" s="36"/>
      <c r="Q774" s="18">
        <f t="shared" si="20"/>
        <v>64</v>
      </c>
      <c r="R774" s="29" t="s">
        <v>1733</v>
      </c>
      <c r="S774" s="25" t="s">
        <v>1740</v>
      </c>
      <c r="T774" s="18"/>
      <c r="U774" s="37"/>
      <c r="V774" s="37"/>
      <c r="W774" s="18"/>
      <c r="X774" s="18"/>
      <c r="Y774" s="18"/>
      <c r="Z774" s="18"/>
      <c r="AA774" s="18"/>
      <c r="AB774" s="18"/>
      <c r="AC774" s="18"/>
      <c r="AD774" s="18"/>
      <c r="AE774" s="18"/>
    </row>
    <row r="775" spans="1:32" ht="28.8">
      <c r="A775" s="17"/>
      <c r="B775" s="18">
        <v>619</v>
      </c>
      <c r="C775" s="50">
        <v>44677</v>
      </c>
      <c r="D775" s="20" t="s">
        <v>1728</v>
      </c>
      <c r="E775" s="21" t="s">
        <v>1729</v>
      </c>
      <c r="F775" s="22" t="s">
        <v>1730</v>
      </c>
      <c r="G775" s="20" t="s">
        <v>1723</v>
      </c>
      <c r="H775" s="18" t="s">
        <v>1731</v>
      </c>
      <c r="I775" s="18">
        <v>4200698601</v>
      </c>
      <c r="J775" s="24">
        <v>108221274</v>
      </c>
      <c r="K775" s="25">
        <v>108221274</v>
      </c>
      <c r="L775" s="25" t="s">
        <v>1741</v>
      </c>
      <c r="M775" s="18" t="s">
        <v>36</v>
      </c>
      <c r="N775" s="36">
        <v>32</v>
      </c>
      <c r="O775" s="36"/>
      <c r="P775" s="36"/>
      <c r="Q775" s="18">
        <f t="shared" si="20"/>
        <v>32</v>
      </c>
      <c r="R775" s="29" t="s">
        <v>1733</v>
      </c>
      <c r="S775" s="25" t="s">
        <v>1742</v>
      </c>
      <c r="T775" s="18"/>
      <c r="U775" s="37"/>
      <c r="V775" s="37"/>
      <c r="W775" s="18"/>
      <c r="X775" s="18"/>
      <c r="Y775" s="18"/>
      <c r="Z775" s="18"/>
      <c r="AA775" s="18"/>
      <c r="AB775" s="18"/>
      <c r="AC775" s="18"/>
      <c r="AD775" s="18"/>
      <c r="AE775" s="18"/>
    </row>
    <row r="776" spans="1:32" ht="28.8">
      <c r="A776" s="17"/>
      <c r="B776" s="18">
        <v>620</v>
      </c>
      <c r="C776" s="50">
        <v>44677</v>
      </c>
      <c r="D776" s="20" t="s">
        <v>1728</v>
      </c>
      <c r="E776" s="21" t="s">
        <v>1729</v>
      </c>
      <c r="F776" s="22" t="s">
        <v>1730</v>
      </c>
      <c r="G776" s="20" t="s">
        <v>1723</v>
      </c>
      <c r="H776" s="18" t="s">
        <v>1731</v>
      </c>
      <c r="I776" s="18">
        <v>4200698601</v>
      </c>
      <c r="J776" s="24">
        <v>108221274</v>
      </c>
      <c r="K776" s="25">
        <v>108221274</v>
      </c>
      <c r="L776" s="25" t="s">
        <v>1743</v>
      </c>
      <c r="M776" s="18" t="s">
        <v>36</v>
      </c>
      <c r="N776" s="36">
        <v>32</v>
      </c>
      <c r="O776" s="36"/>
      <c r="P776" s="36"/>
      <c r="Q776" s="18">
        <f t="shared" si="20"/>
        <v>32</v>
      </c>
      <c r="R776" s="29" t="s">
        <v>1733</v>
      </c>
      <c r="S776" s="25" t="s">
        <v>1744</v>
      </c>
      <c r="T776" s="18"/>
      <c r="U776" s="37"/>
      <c r="V776" s="37"/>
      <c r="W776" s="18"/>
      <c r="X776" s="18"/>
      <c r="Y776" s="18"/>
      <c r="Z776" s="18"/>
      <c r="AA776" s="18"/>
      <c r="AB776" s="18"/>
      <c r="AC776" s="18"/>
      <c r="AD776" s="18"/>
      <c r="AE776" s="18"/>
    </row>
    <row r="777" spans="1:32" ht="36">
      <c r="A777" s="17" t="s">
        <v>57</v>
      </c>
      <c r="B777" s="18">
        <v>621</v>
      </c>
      <c r="C777" s="102">
        <v>44677</v>
      </c>
      <c r="D777" s="20" t="s">
        <v>1745</v>
      </c>
      <c r="E777" s="21" t="s">
        <v>1746</v>
      </c>
      <c r="F777" s="22" t="s">
        <v>1747</v>
      </c>
      <c r="G777" s="20" t="s">
        <v>1723</v>
      </c>
      <c r="H777" s="18" t="s">
        <v>1748</v>
      </c>
      <c r="I777" s="18">
        <v>4511088524</v>
      </c>
      <c r="J777" s="24">
        <v>110408288</v>
      </c>
      <c r="K777" s="52" t="s">
        <v>1749</v>
      </c>
      <c r="L777" s="25" t="s">
        <v>1750</v>
      </c>
      <c r="M777" s="18" t="s">
        <v>36</v>
      </c>
      <c r="N777" s="36">
        <v>413</v>
      </c>
      <c r="O777" s="36"/>
      <c r="P777" s="36">
        <v>30</v>
      </c>
      <c r="Q777" s="18">
        <f t="shared" si="20"/>
        <v>383</v>
      </c>
      <c r="R777" s="29" t="s">
        <v>1751</v>
      </c>
      <c r="S777" s="25" t="s">
        <v>1752</v>
      </c>
      <c r="T777" s="18" t="s">
        <v>67</v>
      </c>
      <c r="U777" s="37">
        <v>44707</v>
      </c>
      <c r="V777" s="37">
        <v>44707</v>
      </c>
      <c r="W777" s="18" t="s">
        <v>68</v>
      </c>
      <c r="X777" s="18" t="s">
        <v>69</v>
      </c>
      <c r="Y777" s="18" t="s">
        <v>70</v>
      </c>
      <c r="Z777" s="18">
        <v>218110400</v>
      </c>
      <c r="AA777" s="18" t="s">
        <v>71</v>
      </c>
      <c r="AB777" s="18" t="s">
        <v>57</v>
      </c>
      <c r="AC777" s="39" t="s">
        <v>72</v>
      </c>
      <c r="AD777" s="18" t="s">
        <v>73</v>
      </c>
      <c r="AE777" s="18"/>
    </row>
    <row r="778" spans="1:32" ht="24">
      <c r="A778" s="17" t="s">
        <v>57</v>
      </c>
      <c r="B778" s="18">
        <v>621</v>
      </c>
      <c r="C778" s="102"/>
      <c r="D778" s="20" t="s">
        <v>1745</v>
      </c>
      <c r="E778" s="21"/>
      <c r="F778" s="22"/>
      <c r="G778" s="20"/>
      <c r="H778" s="18"/>
      <c r="I778" s="18"/>
      <c r="J778" s="24">
        <v>110408288</v>
      </c>
      <c r="K778" s="52" t="s">
        <v>1749</v>
      </c>
      <c r="L778" s="25" t="s">
        <v>1750</v>
      </c>
      <c r="M778" s="18" t="s">
        <v>36</v>
      </c>
      <c r="N778" s="36"/>
      <c r="O778" s="36"/>
      <c r="P778" s="36">
        <v>12</v>
      </c>
      <c r="Q778" s="18">
        <f>+Q777-P778</f>
        <v>371</v>
      </c>
      <c r="R778" s="29" t="s">
        <v>1751</v>
      </c>
      <c r="S778" s="25" t="s">
        <v>1752</v>
      </c>
      <c r="T778" s="18" t="s">
        <v>80</v>
      </c>
      <c r="U778" s="37">
        <v>44712</v>
      </c>
      <c r="V778" s="37">
        <v>44712</v>
      </c>
      <c r="W778" s="53" t="s">
        <v>81</v>
      </c>
      <c r="X778" s="18" t="s">
        <v>82</v>
      </c>
      <c r="Y778" s="18" t="s">
        <v>70</v>
      </c>
      <c r="Z778" s="18">
        <v>215973860</v>
      </c>
      <c r="AA778" s="18" t="s">
        <v>71</v>
      </c>
      <c r="AB778" s="18" t="s">
        <v>57</v>
      </c>
      <c r="AC778" s="39" t="s">
        <v>83</v>
      </c>
      <c r="AD778" s="18" t="s">
        <v>73</v>
      </c>
      <c r="AE778" s="18"/>
    </row>
    <row r="779" spans="1:32" ht="24">
      <c r="A779" s="17" t="s">
        <v>57</v>
      </c>
      <c r="B779" s="18">
        <v>621</v>
      </c>
      <c r="C779" s="102"/>
      <c r="D779" s="20" t="s">
        <v>1745</v>
      </c>
      <c r="E779" s="21"/>
      <c r="F779" s="22"/>
      <c r="G779" s="20"/>
      <c r="H779" s="18"/>
      <c r="I779" s="18"/>
      <c r="J779" s="24">
        <v>110408288</v>
      </c>
      <c r="K779" s="52" t="s">
        <v>1749</v>
      </c>
      <c r="L779" s="25" t="s">
        <v>1750</v>
      </c>
      <c r="M779" s="18" t="s">
        <v>36</v>
      </c>
      <c r="N779" s="36"/>
      <c r="O779" s="36"/>
      <c r="P779" s="36">
        <v>18</v>
      </c>
      <c r="Q779" s="18">
        <f>+Q778-P779</f>
        <v>353</v>
      </c>
      <c r="R779" s="29" t="s">
        <v>1751</v>
      </c>
      <c r="S779" s="25" t="s">
        <v>1752</v>
      </c>
      <c r="T779" s="18" t="s">
        <v>84</v>
      </c>
      <c r="U779" s="37">
        <v>44714</v>
      </c>
      <c r="V779" s="37">
        <v>44714</v>
      </c>
      <c r="W779" s="18" t="s">
        <v>81</v>
      </c>
      <c r="X779" s="18" t="s">
        <v>82</v>
      </c>
      <c r="Y779" s="18" t="s">
        <v>70</v>
      </c>
      <c r="Z779" s="18">
        <v>216001993</v>
      </c>
      <c r="AA779" s="18" t="s">
        <v>85</v>
      </c>
      <c r="AB779" s="18" t="s">
        <v>57</v>
      </c>
      <c r="AC779" s="39" t="s">
        <v>83</v>
      </c>
      <c r="AD779" s="18" t="s">
        <v>73</v>
      </c>
      <c r="AE779" s="18"/>
    </row>
    <row r="780" spans="1:32" ht="24">
      <c r="A780" s="17" t="s">
        <v>57</v>
      </c>
      <c r="B780" s="18">
        <v>621</v>
      </c>
      <c r="C780" s="102"/>
      <c r="D780" s="20" t="s">
        <v>1745</v>
      </c>
      <c r="E780" s="21"/>
      <c r="F780" s="22"/>
      <c r="G780" s="20"/>
      <c r="H780" s="18"/>
      <c r="I780" s="18"/>
      <c r="J780" s="24">
        <v>110408288</v>
      </c>
      <c r="K780" s="52" t="s">
        <v>1749</v>
      </c>
      <c r="L780" s="25" t="s">
        <v>1750</v>
      </c>
      <c r="M780" s="18" t="s">
        <v>36</v>
      </c>
      <c r="N780" s="36"/>
      <c r="O780" s="36"/>
      <c r="P780" s="36">
        <v>12</v>
      </c>
      <c r="Q780" s="18">
        <f>+Q779-P780</f>
        <v>341</v>
      </c>
      <c r="R780" s="29" t="s">
        <v>1753</v>
      </c>
      <c r="S780" s="25" t="s">
        <v>1754</v>
      </c>
      <c r="T780" s="18" t="s">
        <v>86</v>
      </c>
      <c r="U780" s="37">
        <v>44714</v>
      </c>
      <c r="V780" s="37">
        <v>44714</v>
      </c>
      <c r="W780" s="18" t="s">
        <v>87</v>
      </c>
      <c r="X780" s="18" t="s">
        <v>88</v>
      </c>
      <c r="Y780" s="18" t="s">
        <v>70</v>
      </c>
      <c r="Z780" s="18">
        <v>216001992</v>
      </c>
      <c r="AA780" s="18" t="s">
        <v>85</v>
      </c>
      <c r="AB780" s="18" t="s">
        <v>57</v>
      </c>
      <c r="AC780" s="39" t="s">
        <v>89</v>
      </c>
      <c r="AD780" s="18" t="s">
        <v>73</v>
      </c>
      <c r="AE780" s="18"/>
    </row>
    <row r="781" spans="1:32" ht="24">
      <c r="A781" s="17" t="s">
        <v>57</v>
      </c>
      <c r="B781" s="18">
        <v>621</v>
      </c>
      <c r="C781" s="102"/>
      <c r="D781" s="20" t="s">
        <v>1745</v>
      </c>
      <c r="E781" s="21"/>
      <c r="F781" s="22"/>
      <c r="G781" s="20"/>
      <c r="H781" s="18"/>
      <c r="I781" s="18"/>
      <c r="J781" s="24">
        <v>110408288</v>
      </c>
      <c r="K781" s="52" t="s">
        <v>1749</v>
      </c>
      <c r="L781" s="25" t="s">
        <v>1750</v>
      </c>
      <c r="M781" s="18" t="s">
        <v>36</v>
      </c>
      <c r="N781" s="36"/>
      <c r="O781" s="36"/>
      <c r="P781" s="36">
        <v>12</v>
      </c>
      <c r="Q781" s="18">
        <f>+Q780-P781</f>
        <v>329</v>
      </c>
      <c r="R781" s="29" t="s">
        <v>1753</v>
      </c>
      <c r="S781" s="25" t="s">
        <v>1754</v>
      </c>
      <c r="T781" s="18" t="s">
        <v>90</v>
      </c>
      <c r="U781" s="37">
        <v>44734</v>
      </c>
      <c r="V781" s="37">
        <v>44734</v>
      </c>
      <c r="W781" s="40" t="s">
        <v>91</v>
      </c>
      <c r="X781" s="40" t="s">
        <v>92</v>
      </c>
      <c r="Y781" s="40" t="s">
        <v>93</v>
      </c>
      <c r="Z781" s="40">
        <v>215973560</v>
      </c>
      <c r="AA781" s="40" t="s">
        <v>85</v>
      </c>
      <c r="AB781" s="18" t="s">
        <v>57</v>
      </c>
      <c r="AC781" s="39" t="s">
        <v>72</v>
      </c>
      <c r="AD781" s="18" t="s">
        <v>73</v>
      </c>
      <c r="AE781" s="18"/>
    </row>
    <row r="782" spans="1:32" ht="24">
      <c r="A782" s="17"/>
      <c r="B782" s="18">
        <v>622</v>
      </c>
      <c r="C782" s="50">
        <v>44677</v>
      </c>
      <c r="D782" s="20" t="s">
        <v>1755</v>
      </c>
      <c r="E782" s="21" t="s">
        <v>1756</v>
      </c>
      <c r="F782" s="22" t="s">
        <v>1757</v>
      </c>
      <c r="G782" s="20" t="s">
        <v>1723</v>
      </c>
      <c r="H782" s="18" t="s">
        <v>1758</v>
      </c>
      <c r="I782" s="18">
        <v>4509808255</v>
      </c>
      <c r="J782" s="24">
        <v>110308514</v>
      </c>
      <c r="K782" s="29" t="s">
        <v>1759</v>
      </c>
      <c r="L782" s="25" t="s">
        <v>1760</v>
      </c>
      <c r="M782" s="18" t="s">
        <v>36</v>
      </c>
      <c r="N782" s="36">
        <v>12</v>
      </c>
      <c r="O782" s="36"/>
      <c r="P782" s="36"/>
      <c r="Q782" s="18">
        <f t="shared" si="20"/>
        <v>12</v>
      </c>
      <c r="R782" s="29" t="s">
        <v>1761</v>
      </c>
      <c r="S782" s="25" t="s">
        <v>1762</v>
      </c>
      <c r="T782" s="18"/>
      <c r="U782" s="37"/>
      <c r="V782" s="37"/>
      <c r="W782" s="18"/>
      <c r="X782" s="18"/>
      <c r="Y782" s="18"/>
      <c r="Z782" s="18"/>
      <c r="AA782" s="18"/>
      <c r="AB782" s="18"/>
      <c r="AC782" s="18"/>
      <c r="AD782" s="18"/>
      <c r="AE782" s="18"/>
    </row>
    <row r="783" spans="1:32" ht="24">
      <c r="A783" s="17"/>
      <c r="B783" s="18">
        <v>623</v>
      </c>
      <c r="C783" s="50">
        <v>44677</v>
      </c>
      <c r="D783" s="20" t="s">
        <v>1763</v>
      </c>
      <c r="E783" s="21" t="s">
        <v>1764</v>
      </c>
      <c r="F783" s="22" t="s">
        <v>1765</v>
      </c>
      <c r="G783" s="20" t="s">
        <v>1723</v>
      </c>
      <c r="H783" s="18" t="s">
        <v>270</v>
      </c>
      <c r="I783" s="18">
        <v>4509880992</v>
      </c>
      <c r="J783" s="24">
        <v>110648099</v>
      </c>
      <c r="K783" s="26" t="s">
        <v>1766</v>
      </c>
      <c r="L783" s="26" t="s">
        <v>1767</v>
      </c>
      <c r="M783" s="27" t="s">
        <v>36</v>
      </c>
      <c r="N783" s="36">
        <v>12</v>
      </c>
      <c r="O783" s="36"/>
      <c r="P783" s="36"/>
      <c r="Q783" s="18">
        <f t="shared" si="20"/>
        <v>12</v>
      </c>
      <c r="R783" s="29" t="s">
        <v>1768</v>
      </c>
      <c r="S783" s="25" t="s">
        <v>1769</v>
      </c>
      <c r="T783" s="18"/>
      <c r="U783" s="37"/>
      <c r="V783" s="37"/>
      <c r="W783" s="18"/>
      <c r="X783" s="18"/>
      <c r="Y783" s="18"/>
      <c r="Z783" s="18"/>
      <c r="AA783" s="18"/>
      <c r="AB783" s="18"/>
      <c r="AC783" s="18"/>
      <c r="AD783" s="18"/>
      <c r="AE783" s="18"/>
    </row>
    <row r="784" spans="1:32" ht="24">
      <c r="A784" s="17"/>
      <c r="B784" s="18">
        <v>624</v>
      </c>
      <c r="C784" s="50">
        <v>44677</v>
      </c>
      <c r="D784" s="20" t="s">
        <v>1763</v>
      </c>
      <c r="E784" s="21" t="s">
        <v>1764</v>
      </c>
      <c r="F784" s="22" t="s">
        <v>1765</v>
      </c>
      <c r="G784" s="20" t="s">
        <v>1723</v>
      </c>
      <c r="H784" s="18" t="s">
        <v>270</v>
      </c>
      <c r="I784" s="18">
        <v>4509880992</v>
      </c>
      <c r="J784" s="24">
        <v>110648093</v>
      </c>
      <c r="K784" s="26" t="s">
        <v>1770</v>
      </c>
      <c r="L784" s="26" t="s">
        <v>1771</v>
      </c>
      <c r="M784" s="27" t="s">
        <v>36</v>
      </c>
      <c r="N784" s="27">
        <v>4</v>
      </c>
      <c r="O784" s="27"/>
      <c r="P784" s="36"/>
      <c r="Q784" s="18">
        <f t="shared" si="20"/>
        <v>4</v>
      </c>
      <c r="R784" s="29" t="s">
        <v>1768</v>
      </c>
      <c r="S784" s="25" t="s">
        <v>1769</v>
      </c>
      <c r="T784" s="18"/>
      <c r="U784" s="37"/>
      <c r="V784" s="37"/>
      <c r="W784" s="18"/>
      <c r="X784" s="18"/>
      <c r="Y784" s="18"/>
      <c r="Z784" s="18"/>
      <c r="AA784" s="18"/>
      <c r="AB784" s="18"/>
      <c r="AC784" s="18"/>
      <c r="AD784" s="18"/>
      <c r="AE784" s="18"/>
    </row>
    <row r="785" spans="1:31" ht="24">
      <c r="A785" s="17"/>
      <c r="B785" s="18">
        <v>625</v>
      </c>
      <c r="C785" s="50">
        <v>44677</v>
      </c>
      <c r="D785" s="20" t="s">
        <v>1763</v>
      </c>
      <c r="E785" s="21" t="s">
        <v>1764</v>
      </c>
      <c r="F785" s="22" t="s">
        <v>1765</v>
      </c>
      <c r="G785" s="20" t="s">
        <v>1723</v>
      </c>
      <c r="H785" s="18" t="s">
        <v>270</v>
      </c>
      <c r="I785" s="18">
        <v>4509880992</v>
      </c>
      <c r="J785" s="24">
        <v>110648096</v>
      </c>
      <c r="K785" s="26" t="s">
        <v>1772</v>
      </c>
      <c r="L785" s="26" t="s">
        <v>1773</v>
      </c>
      <c r="M785" s="27" t="s">
        <v>36</v>
      </c>
      <c r="N785" s="36">
        <v>8</v>
      </c>
      <c r="O785" s="36"/>
      <c r="P785" s="36"/>
      <c r="Q785" s="18">
        <f t="shared" si="20"/>
        <v>8</v>
      </c>
      <c r="R785" s="29" t="s">
        <v>1768</v>
      </c>
      <c r="S785" s="25" t="s">
        <v>1769</v>
      </c>
      <c r="T785" s="18"/>
      <c r="U785" s="37"/>
      <c r="V785" s="37"/>
      <c r="W785" s="18"/>
      <c r="X785" s="18"/>
      <c r="Y785" s="18"/>
      <c r="Z785" s="18"/>
      <c r="AA785" s="18"/>
      <c r="AB785" s="18"/>
      <c r="AC785" s="18"/>
      <c r="AD785" s="18"/>
      <c r="AE785" s="18"/>
    </row>
    <row r="786" spans="1:31" ht="24">
      <c r="A786" s="17"/>
      <c r="B786" s="18">
        <v>626</v>
      </c>
      <c r="C786" s="50">
        <v>44677</v>
      </c>
      <c r="D786" s="20" t="s">
        <v>1763</v>
      </c>
      <c r="E786" s="21" t="s">
        <v>1764</v>
      </c>
      <c r="F786" s="22" t="s">
        <v>1765</v>
      </c>
      <c r="G786" s="20" t="s">
        <v>1723</v>
      </c>
      <c r="H786" s="18" t="s">
        <v>270</v>
      </c>
      <c r="I786" s="18">
        <v>4509880992</v>
      </c>
      <c r="J786" s="24">
        <v>110648097</v>
      </c>
      <c r="K786" s="26" t="s">
        <v>1774</v>
      </c>
      <c r="L786" s="26" t="s">
        <v>1775</v>
      </c>
      <c r="M786" s="27" t="s">
        <v>36</v>
      </c>
      <c r="N786" s="36">
        <v>8</v>
      </c>
      <c r="O786" s="36"/>
      <c r="P786" s="36"/>
      <c r="Q786" s="18">
        <f t="shared" si="20"/>
        <v>8</v>
      </c>
      <c r="R786" s="29" t="s">
        <v>1768</v>
      </c>
      <c r="S786" s="25" t="s">
        <v>1769</v>
      </c>
      <c r="T786" s="18"/>
      <c r="U786" s="37"/>
      <c r="V786" s="37"/>
      <c r="W786" s="18"/>
      <c r="X786" s="18"/>
      <c r="Y786" s="18"/>
      <c r="Z786" s="18"/>
      <c r="AA786" s="18"/>
      <c r="AB786" s="18"/>
      <c r="AC786" s="18"/>
      <c r="AD786" s="18"/>
      <c r="AE786" s="18"/>
    </row>
    <row r="787" spans="1:31" ht="24">
      <c r="A787" s="17"/>
      <c r="B787" s="18">
        <v>627</v>
      </c>
      <c r="C787" s="50">
        <v>44677</v>
      </c>
      <c r="D787" s="20" t="s">
        <v>1763</v>
      </c>
      <c r="E787" s="21" t="s">
        <v>1764</v>
      </c>
      <c r="F787" s="22" t="s">
        <v>1765</v>
      </c>
      <c r="G787" s="20" t="s">
        <v>1723</v>
      </c>
      <c r="H787" s="18" t="s">
        <v>270</v>
      </c>
      <c r="I787" s="18">
        <v>4509880992</v>
      </c>
      <c r="J787" s="24">
        <v>110648105</v>
      </c>
      <c r="K787" s="26" t="s">
        <v>1776</v>
      </c>
      <c r="L787" s="26" t="s">
        <v>1777</v>
      </c>
      <c r="M787" s="27" t="s">
        <v>36</v>
      </c>
      <c r="N787" s="36">
        <v>5</v>
      </c>
      <c r="O787" s="36"/>
      <c r="P787" s="36"/>
      <c r="Q787" s="18">
        <f t="shared" si="20"/>
        <v>5</v>
      </c>
      <c r="R787" s="29" t="s">
        <v>1768</v>
      </c>
      <c r="S787" s="25" t="s">
        <v>1769</v>
      </c>
      <c r="T787" s="18"/>
      <c r="U787" s="37"/>
      <c r="V787" s="37"/>
      <c r="W787" s="18"/>
      <c r="X787" s="18"/>
      <c r="Y787" s="18"/>
      <c r="Z787" s="18"/>
      <c r="AA787" s="18"/>
      <c r="AB787" s="18"/>
      <c r="AC787" s="18"/>
      <c r="AD787" s="18"/>
      <c r="AE787" s="18"/>
    </row>
    <row r="788" spans="1:31" ht="24">
      <c r="A788" s="17"/>
      <c r="B788" s="18">
        <v>628</v>
      </c>
      <c r="C788" s="50">
        <v>44677</v>
      </c>
      <c r="D788" s="20" t="s">
        <v>1763</v>
      </c>
      <c r="E788" s="21" t="s">
        <v>1764</v>
      </c>
      <c r="F788" s="22" t="s">
        <v>1765</v>
      </c>
      <c r="G788" s="20" t="s">
        <v>1723</v>
      </c>
      <c r="H788" s="18" t="s">
        <v>270</v>
      </c>
      <c r="I788" s="18">
        <v>4509880992</v>
      </c>
      <c r="J788" s="24">
        <v>110648106</v>
      </c>
      <c r="K788" s="26" t="s">
        <v>1778</v>
      </c>
      <c r="L788" s="26" t="s">
        <v>1779</v>
      </c>
      <c r="M788" s="27" t="s">
        <v>36</v>
      </c>
      <c r="N788" s="36">
        <v>5</v>
      </c>
      <c r="O788" s="36"/>
      <c r="P788" s="36"/>
      <c r="Q788" s="18">
        <f t="shared" si="20"/>
        <v>5</v>
      </c>
      <c r="R788" s="29" t="s">
        <v>1768</v>
      </c>
      <c r="S788" s="25" t="s">
        <v>1769</v>
      </c>
      <c r="T788" s="18"/>
      <c r="U788" s="37"/>
      <c r="V788" s="37"/>
      <c r="W788" s="18"/>
      <c r="X788" s="18"/>
      <c r="Y788" s="18"/>
      <c r="Z788" s="18"/>
      <c r="AA788" s="18"/>
      <c r="AB788" s="18"/>
      <c r="AC788" s="18"/>
      <c r="AD788" s="18"/>
      <c r="AE788" s="18"/>
    </row>
    <row r="789" spans="1:31" ht="24">
      <c r="A789" s="17"/>
      <c r="B789" s="18">
        <v>629</v>
      </c>
      <c r="C789" s="50">
        <v>44677</v>
      </c>
      <c r="D789" s="20" t="s">
        <v>1763</v>
      </c>
      <c r="E789" s="21" t="s">
        <v>1764</v>
      </c>
      <c r="F789" s="22" t="s">
        <v>1765</v>
      </c>
      <c r="G789" s="20" t="s">
        <v>1723</v>
      </c>
      <c r="H789" s="18" t="s">
        <v>270</v>
      </c>
      <c r="I789" s="18">
        <v>4509880992</v>
      </c>
      <c r="J789" s="24">
        <v>110648100</v>
      </c>
      <c r="K789" s="26" t="s">
        <v>1780</v>
      </c>
      <c r="L789" s="26" t="s">
        <v>1781</v>
      </c>
      <c r="M789" s="27" t="s">
        <v>36</v>
      </c>
      <c r="N789" s="36">
        <v>12</v>
      </c>
      <c r="O789" s="36"/>
      <c r="P789" s="36"/>
      <c r="Q789" s="18">
        <f t="shared" si="20"/>
        <v>12</v>
      </c>
      <c r="R789" s="29" t="s">
        <v>1768</v>
      </c>
      <c r="S789" s="25" t="s">
        <v>1769</v>
      </c>
      <c r="T789" s="18"/>
      <c r="U789" s="37"/>
      <c r="V789" s="37"/>
      <c r="W789" s="18"/>
      <c r="X789" s="18"/>
      <c r="Y789" s="18"/>
      <c r="Z789" s="18"/>
      <c r="AA789" s="18"/>
      <c r="AB789" s="18"/>
      <c r="AC789" s="18"/>
      <c r="AD789" s="18"/>
      <c r="AE789" s="18"/>
    </row>
    <row r="790" spans="1:31" ht="24">
      <c r="A790" s="17"/>
      <c r="B790" s="18">
        <v>630</v>
      </c>
      <c r="C790" s="50">
        <v>44677</v>
      </c>
      <c r="D790" s="20" t="s">
        <v>1763</v>
      </c>
      <c r="E790" s="21" t="s">
        <v>1764</v>
      </c>
      <c r="F790" s="22" t="s">
        <v>1765</v>
      </c>
      <c r="G790" s="20" t="s">
        <v>1723</v>
      </c>
      <c r="H790" s="18" t="s">
        <v>270</v>
      </c>
      <c r="I790" s="18">
        <v>4509880992</v>
      </c>
      <c r="J790" s="24">
        <v>110648086</v>
      </c>
      <c r="K790" s="26" t="s">
        <v>1782</v>
      </c>
      <c r="L790" s="26" t="s">
        <v>1783</v>
      </c>
      <c r="M790" s="27" t="s">
        <v>36</v>
      </c>
      <c r="N790" s="36">
        <v>24</v>
      </c>
      <c r="O790" s="36"/>
      <c r="P790" s="36"/>
      <c r="Q790" s="18">
        <f t="shared" si="20"/>
        <v>24</v>
      </c>
      <c r="R790" s="29" t="s">
        <v>1768</v>
      </c>
      <c r="S790" s="25" t="s">
        <v>1769</v>
      </c>
      <c r="T790" s="18"/>
      <c r="U790" s="37"/>
      <c r="V790" s="37"/>
      <c r="W790" s="18"/>
      <c r="X790" s="18"/>
      <c r="Y790" s="18"/>
      <c r="Z790" s="18"/>
      <c r="AA790" s="18"/>
      <c r="AB790" s="18"/>
      <c r="AC790" s="18"/>
      <c r="AD790" s="18"/>
      <c r="AE790" s="18"/>
    </row>
    <row r="791" spans="1:31" ht="24">
      <c r="A791" s="17"/>
      <c r="B791" s="18">
        <v>631</v>
      </c>
      <c r="C791" s="50">
        <v>44677</v>
      </c>
      <c r="D791" s="20" t="s">
        <v>1763</v>
      </c>
      <c r="E791" s="21" t="s">
        <v>1764</v>
      </c>
      <c r="F791" s="22" t="s">
        <v>1765</v>
      </c>
      <c r="G791" s="20" t="s">
        <v>1723</v>
      </c>
      <c r="H791" s="18" t="s">
        <v>270</v>
      </c>
      <c r="I791" s="18">
        <v>4509880992</v>
      </c>
      <c r="J791" s="24">
        <v>110648087</v>
      </c>
      <c r="K791" s="26" t="s">
        <v>1784</v>
      </c>
      <c r="L791" s="26" t="s">
        <v>1785</v>
      </c>
      <c r="M791" s="27" t="s">
        <v>36</v>
      </c>
      <c r="N791" s="27">
        <v>20</v>
      </c>
      <c r="O791" s="27"/>
      <c r="P791" s="36"/>
      <c r="Q791" s="18">
        <f t="shared" si="20"/>
        <v>20</v>
      </c>
      <c r="R791" s="29" t="s">
        <v>1768</v>
      </c>
      <c r="S791" s="25" t="s">
        <v>1769</v>
      </c>
      <c r="T791" s="18"/>
      <c r="U791" s="37"/>
      <c r="V791" s="37"/>
      <c r="W791" s="18"/>
      <c r="X791" s="18"/>
      <c r="Y791" s="18"/>
      <c r="Z791" s="18"/>
      <c r="AA791" s="18"/>
      <c r="AB791" s="18"/>
      <c r="AC791" s="18"/>
      <c r="AD791" s="18"/>
      <c r="AE791" s="18"/>
    </row>
    <row r="792" spans="1:31" ht="24">
      <c r="A792" s="17"/>
      <c r="B792" s="18">
        <v>632</v>
      </c>
      <c r="C792" s="50">
        <v>44677</v>
      </c>
      <c r="D792" s="20" t="s">
        <v>1763</v>
      </c>
      <c r="E792" s="21" t="s">
        <v>1764</v>
      </c>
      <c r="F792" s="22" t="s">
        <v>1765</v>
      </c>
      <c r="G792" s="20" t="s">
        <v>1723</v>
      </c>
      <c r="H792" s="18" t="s">
        <v>270</v>
      </c>
      <c r="I792" s="18">
        <v>4509880992</v>
      </c>
      <c r="J792" s="24">
        <v>110648088</v>
      </c>
      <c r="K792" s="26" t="s">
        <v>1786</v>
      </c>
      <c r="L792" s="26" t="s">
        <v>1787</v>
      </c>
      <c r="M792" s="27" t="s">
        <v>36</v>
      </c>
      <c r="N792" s="27">
        <v>15</v>
      </c>
      <c r="O792" s="27"/>
      <c r="P792" s="36"/>
      <c r="Q792" s="18">
        <f t="shared" si="20"/>
        <v>15</v>
      </c>
      <c r="R792" s="29" t="s">
        <v>1768</v>
      </c>
      <c r="S792" s="25" t="s">
        <v>1769</v>
      </c>
      <c r="T792" s="18"/>
      <c r="U792" s="37"/>
      <c r="V792" s="37"/>
      <c r="W792" s="18"/>
      <c r="X792" s="18"/>
      <c r="Y792" s="18"/>
      <c r="Z792" s="18"/>
      <c r="AA792" s="18"/>
      <c r="AB792" s="18"/>
      <c r="AC792" s="18"/>
      <c r="AD792" s="18"/>
      <c r="AE792" s="18"/>
    </row>
    <row r="793" spans="1:31" ht="24">
      <c r="A793" s="17"/>
      <c r="B793" s="18">
        <v>633</v>
      </c>
      <c r="C793" s="50">
        <v>44677</v>
      </c>
      <c r="D793" s="20" t="s">
        <v>1763</v>
      </c>
      <c r="E793" s="21" t="s">
        <v>1764</v>
      </c>
      <c r="F793" s="22" t="s">
        <v>1765</v>
      </c>
      <c r="G793" s="20" t="s">
        <v>1723</v>
      </c>
      <c r="H793" s="18" t="s">
        <v>270</v>
      </c>
      <c r="I793" s="18">
        <v>4509880992</v>
      </c>
      <c r="J793" s="24">
        <v>110648090</v>
      </c>
      <c r="K793" s="26" t="s">
        <v>1788</v>
      </c>
      <c r="L793" s="26" t="s">
        <v>1789</v>
      </c>
      <c r="M793" s="27" t="s">
        <v>36</v>
      </c>
      <c r="N793" s="27">
        <v>10</v>
      </c>
      <c r="O793" s="27"/>
      <c r="P793" s="36"/>
      <c r="Q793" s="18">
        <f t="shared" si="20"/>
        <v>10</v>
      </c>
      <c r="R793" s="29" t="s">
        <v>1768</v>
      </c>
      <c r="S793" s="25" t="s">
        <v>1769</v>
      </c>
      <c r="T793" s="18"/>
      <c r="U793" s="37"/>
      <c r="V793" s="37"/>
      <c r="W793" s="18"/>
      <c r="X793" s="18"/>
      <c r="Y793" s="18"/>
      <c r="Z793" s="18"/>
      <c r="AA793" s="18"/>
      <c r="AB793" s="18"/>
      <c r="AC793" s="18"/>
      <c r="AD793" s="18"/>
      <c r="AE793" s="18"/>
    </row>
    <row r="794" spans="1:31" ht="24">
      <c r="A794" s="17"/>
      <c r="B794" s="18">
        <v>634</v>
      </c>
      <c r="C794" s="50">
        <v>44677</v>
      </c>
      <c r="D794" s="20" t="s">
        <v>1763</v>
      </c>
      <c r="E794" s="21" t="s">
        <v>1764</v>
      </c>
      <c r="F794" s="22" t="s">
        <v>1765</v>
      </c>
      <c r="G794" s="20" t="s">
        <v>1723</v>
      </c>
      <c r="H794" s="18" t="s">
        <v>270</v>
      </c>
      <c r="I794" s="18">
        <v>4509880992</v>
      </c>
      <c r="J794" s="24">
        <v>110648091</v>
      </c>
      <c r="K794" s="26" t="s">
        <v>1790</v>
      </c>
      <c r="L794" s="26" t="s">
        <v>1791</v>
      </c>
      <c r="M794" s="27" t="s">
        <v>36</v>
      </c>
      <c r="N794" s="27">
        <v>4</v>
      </c>
      <c r="O794" s="27"/>
      <c r="P794" s="36"/>
      <c r="Q794" s="18">
        <f t="shared" si="20"/>
        <v>4</v>
      </c>
      <c r="R794" s="29" t="s">
        <v>1768</v>
      </c>
      <c r="S794" s="25" t="s">
        <v>1769</v>
      </c>
      <c r="T794" s="18"/>
      <c r="U794" s="37"/>
      <c r="V794" s="37"/>
      <c r="W794" s="18"/>
      <c r="X794" s="18"/>
      <c r="Y794" s="18"/>
      <c r="Z794" s="18"/>
      <c r="AA794" s="18"/>
      <c r="AB794" s="18"/>
      <c r="AC794" s="18"/>
      <c r="AD794" s="18"/>
      <c r="AE794" s="18"/>
    </row>
    <row r="795" spans="1:31" ht="24">
      <c r="A795" s="17"/>
      <c r="B795" s="18">
        <v>635</v>
      </c>
      <c r="C795" s="50">
        <v>44677</v>
      </c>
      <c r="D795" s="20" t="s">
        <v>1763</v>
      </c>
      <c r="E795" s="21" t="s">
        <v>1764</v>
      </c>
      <c r="F795" s="22" t="s">
        <v>1765</v>
      </c>
      <c r="G795" s="20" t="s">
        <v>1723</v>
      </c>
      <c r="H795" s="18" t="s">
        <v>270</v>
      </c>
      <c r="I795" s="18">
        <v>4509880992</v>
      </c>
      <c r="J795" s="24">
        <v>110648092</v>
      </c>
      <c r="K795" s="26" t="s">
        <v>1792</v>
      </c>
      <c r="L795" s="26" t="s">
        <v>1793</v>
      </c>
      <c r="M795" s="27" t="s">
        <v>36</v>
      </c>
      <c r="N795" s="27">
        <v>5</v>
      </c>
      <c r="O795" s="27"/>
      <c r="P795" s="36"/>
      <c r="Q795" s="18">
        <f t="shared" si="20"/>
        <v>5</v>
      </c>
      <c r="R795" s="29" t="s">
        <v>1768</v>
      </c>
      <c r="S795" s="25" t="s">
        <v>1769</v>
      </c>
      <c r="T795" s="18"/>
      <c r="U795" s="37"/>
      <c r="V795" s="37"/>
      <c r="W795" s="18"/>
      <c r="X795" s="18"/>
      <c r="Y795" s="18"/>
      <c r="Z795" s="18"/>
      <c r="AA795" s="18"/>
      <c r="AB795" s="18"/>
      <c r="AC795" s="18"/>
      <c r="AD795" s="18"/>
      <c r="AE795" s="18"/>
    </row>
    <row r="796" spans="1:31" ht="24">
      <c r="A796" s="17"/>
      <c r="B796" s="18">
        <v>636</v>
      </c>
      <c r="C796" s="50">
        <v>44677</v>
      </c>
      <c r="D796" s="20" t="s">
        <v>1763</v>
      </c>
      <c r="E796" s="21" t="s">
        <v>1764</v>
      </c>
      <c r="F796" s="22" t="s">
        <v>1765</v>
      </c>
      <c r="G796" s="20" t="s">
        <v>1723</v>
      </c>
      <c r="H796" s="18" t="s">
        <v>270</v>
      </c>
      <c r="I796" s="18">
        <v>4509880992</v>
      </c>
      <c r="J796" s="24">
        <v>110648089</v>
      </c>
      <c r="K796" s="26" t="s">
        <v>1794</v>
      </c>
      <c r="L796" s="26" t="s">
        <v>1795</v>
      </c>
      <c r="M796" s="27" t="s">
        <v>36</v>
      </c>
      <c r="N796" s="36">
        <v>12</v>
      </c>
      <c r="O796" s="36"/>
      <c r="P796" s="36"/>
      <c r="Q796" s="18">
        <f t="shared" si="20"/>
        <v>12</v>
      </c>
      <c r="R796" s="29" t="s">
        <v>1768</v>
      </c>
      <c r="S796" s="25" t="s">
        <v>1769</v>
      </c>
      <c r="T796" s="18"/>
      <c r="U796" s="37"/>
      <c r="V796" s="37"/>
      <c r="W796" s="18"/>
      <c r="X796" s="18"/>
      <c r="Y796" s="18"/>
      <c r="Z796" s="18"/>
      <c r="AA796" s="18"/>
      <c r="AB796" s="18"/>
      <c r="AC796" s="18"/>
      <c r="AD796" s="18"/>
      <c r="AE796" s="18"/>
    </row>
    <row r="797" spans="1:31" ht="24">
      <c r="A797" s="17"/>
      <c r="B797" s="18">
        <v>637</v>
      </c>
      <c r="C797" s="50">
        <v>44677</v>
      </c>
      <c r="D797" s="20" t="s">
        <v>1763</v>
      </c>
      <c r="E797" s="21" t="s">
        <v>1764</v>
      </c>
      <c r="F797" s="22" t="s">
        <v>1765</v>
      </c>
      <c r="G797" s="20" t="s">
        <v>1723</v>
      </c>
      <c r="H797" s="18" t="s">
        <v>270</v>
      </c>
      <c r="I797" s="18">
        <v>4509880992</v>
      </c>
      <c r="J797" s="24">
        <v>110648094</v>
      </c>
      <c r="K797" s="26" t="s">
        <v>1796</v>
      </c>
      <c r="L797" s="26" t="s">
        <v>1797</v>
      </c>
      <c r="M797" s="27" t="s">
        <v>36</v>
      </c>
      <c r="N797" s="27">
        <v>4</v>
      </c>
      <c r="O797" s="27"/>
      <c r="P797" s="36"/>
      <c r="Q797" s="18">
        <f t="shared" si="20"/>
        <v>4</v>
      </c>
      <c r="R797" s="29" t="s">
        <v>1768</v>
      </c>
      <c r="S797" s="25" t="s">
        <v>1769</v>
      </c>
      <c r="T797" s="18"/>
      <c r="U797" s="37"/>
      <c r="V797" s="37"/>
      <c r="W797" s="18"/>
      <c r="X797" s="18"/>
      <c r="Y797" s="18"/>
      <c r="Z797" s="18"/>
      <c r="AA797" s="18"/>
      <c r="AB797" s="18"/>
      <c r="AC797" s="18"/>
      <c r="AD797" s="18"/>
      <c r="AE797" s="18"/>
    </row>
    <row r="798" spans="1:31" ht="46.8">
      <c r="A798" s="17" t="s">
        <v>57</v>
      </c>
      <c r="B798" s="18">
        <v>638</v>
      </c>
      <c r="C798" s="50">
        <v>44677</v>
      </c>
      <c r="D798" s="20" t="s">
        <v>1798</v>
      </c>
      <c r="E798" s="21" t="s">
        <v>1799</v>
      </c>
      <c r="F798" s="22" t="s">
        <v>1800</v>
      </c>
      <c r="G798" s="20" t="s">
        <v>1723</v>
      </c>
      <c r="H798" s="18" t="s">
        <v>1801</v>
      </c>
      <c r="I798" s="18">
        <v>4200791035</v>
      </c>
      <c r="J798" s="24">
        <v>109611234</v>
      </c>
      <c r="K798" s="25">
        <v>3742612236</v>
      </c>
      <c r="L798" s="58" t="s">
        <v>281</v>
      </c>
      <c r="M798" s="44" t="s">
        <v>36</v>
      </c>
      <c r="N798" s="36">
        <v>84</v>
      </c>
      <c r="O798" s="36"/>
      <c r="P798" s="36"/>
      <c r="Q798" s="18">
        <f t="shared" si="20"/>
        <v>84</v>
      </c>
      <c r="R798" s="29" t="s">
        <v>1802</v>
      </c>
      <c r="S798" s="25" t="s">
        <v>1803</v>
      </c>
      <c r="T798" s="18"/>
      <c r="U798" s="37"/>
      <c r="V798" s="37"/>
      <c r="W798" s="18"/>
      <c r="X798" s="18"/>
      <c r="Y798" s="18"/>
      <c r="Z798" s="18"/>
      <c r="AA798" s="18"/>
      <c r="AB798" s="18"/>
      <c r="AC798" s="18"/>
      <c r="AD798" s="18"/>
      <c r="AE798" s="18"/>
    </row>
    <row r="799" spans="1:31" ht="28.8">
      <c r="A799" s="17"/>
      <c r="B799" s="18">
        <v>639</v>
      </c>
      <c r="C799" s="50">
        <v>44677</v>
      </c>
      <c r="D799" s="20" t="s">
        <v>32</v>
      </c>
      <c r="E799" s="45" t="s">
        <v>1722</v>
      </c>
      <c r="F799" s="46">
        <v>44674</v>
      </c>
      <c r="G799" s="20" t="s">
        <v>1723</v>
      </c>
      <c r="H799" s="18"/>
      <c r="I799" s="18"/>
      <c r="J799" s="24">
        <v>100720304</v>
      </c>
      <c r="K799" s="25" t="s">
        <v>1804</v>
      </c>
      <c r="L799" s="35" t="s">
        <v>1805</v>
      </c>
      <c r="M799" s="44" t="s">
        <v>36</v>
      </c>
      <c r="N799" s="36">
        <v>38</v>
      </c>
      <c r="O799" s="36"/>
      <c r="P799" s="36"/>
      <c r="Q799" s="18">
        <f t="shared" si="20"/>
        <v>38</v>
      </c>
      <c r="R799" s="29" t="s">
        <v>1806</v>
      </c>
      <c r="S799" s="25" t="s">
        <v>1807</v>
      </c>
      <c r="T799" s="18"/>
      <c r="U799" s="37"/>
      <c r="V799" s="37"/>
      <c r="W799" s="18"/>
      <c r="X799" s="18"/>
      <c r="Y799" s="18"/>
      <c r="Z799" s="18"/>
      <c r="AA799" s="18"/>
      <c r="AB799" s="18"/>
      <c r="AC799" s="18"/>
      <c r="AD799" s="18"/>
      <c r="AE799" s="18"/>
    </row>
    <row r="800" spans="1:31" ht="24">
      <c r="A800" s="17"/>
      <c r="B800" s="18">
        <v>640</v>
      </c>
      <c r="C800" s="50">
        <v>44677</v>
      </c>
      <c r="D800" s="20" t="s">
        <v>32</v>
      </c>
      <c r="E800" s="45" t="s">
        <v>1722</v>
      </c>
      <c r="F800" s="46">
        <v>44674</v>
      </c>
      <c r="G800" s="20" t="s">
        <v>1723</v>
      </c>
      <c r="H800" s="18"/>
      <c r="I800" s="18"/>
      <c r="J800" s="24">
        <v>100720311</v>
      </c>
      <c r="K800" s="25" t="s">
        <v>1808</v>
      </c>
      <c r="L800" s="35" t="s">
        <v>1809</v>
      </c>
      <c r="M800" s="44" t="s">
        <v>36</v>
      </c>
      <c r="N800" s="36">
        <v>14</v>
      </c>
      <c r="O800" s="36"/>
      <c r="P800" s="36"/>
      <c r="Q800" s="18">
        <f t="shared" si="20"/>
        <v>14</v>
      </c>
      <c r="R800" s="29" t="s">
        <v>1810</v>
      </c>
      <c r="S800" s="25" t="s">
        <v>1811</v>
      </c>
      <c r="T800" s="18"/>
      <c r="U800" s="37"/>
      <c r="V800" s="37"/>
      <c r="W800" s="18"/>
      <c r="X800" s="18"/>
      <c r="Y800" s="18"/>
      <c r="Z800" s="18"/>
      <c r="AA800" s="18"/>
      <c r="AB800" s="18"/>
      <c r="AC800" s="18"/>
      <c r="AD800" s="18"/>
      <c r="AE800" s="18"/>
    </row>
    <row r="801" spans="1:31" ht="24">
      <c r="A801" s="17"/>
      <c r="B801" s="18">
        <v>641</v>
      </c>
      <c r="C801" s="50">
        <v>44677</v>
      </c>
      <c r="D801" s="20" t="s">
        <v>32</v>
      </c>
      <c r="E801" s="45" t="s">
        <v>1722</v>
      </c>
      <c r="F801" s="46">
        <v>44674</v>
      </c>
      <c r="G801" s="20" t="s">
        <v>1723</v>
      </c>
      <c r="H801" s="18"/>
      <c r="I801" s="18"/>
      <c r="J801" s="24"/>
      <c r="K801" s="25" t="s">
        <v>1812</v>
      </c>
      <c r="L801" s="35" t="s">
        <v>1812</v>
      </c>
      <c r="M801" s="44" t="s">
        <v>36</v>
      </c>
      <c r="N801" s="36">
        <v>14</v>
      </c>
      <c r="O801" s="36"/>
      <c r="P801" s="36"/>
      <c r="Q801" s="18">
        <f t="shared" si="20"/>
        <v>14</v>
      </c>
      <c r="R801" s="29" t="s">
        <v>1806</v>
      </c>
      <c r="S801" s="25" t="s">
        <v>296</v>
      </c>
      <c r="T801" s="18"/>
      <c r="U801" s="37"/>
      <c r="V801" s="37"/>
      <c r="W801" s="18"/>
      <c r="X801" s="18"/>
      <c r="Y801" s="18"/>
      <c r="Z801" s="18"/>
      <c r="AA801" s="18"/>
      <c r="AB801" s="18"/>
      <c r="AC801" s="18"/>
      <c r="AD801" s="18"/>
      <c r="AE801" s="18"/>
    </row>
    <row r="802" spans="1:31" ht="24">
      <c r="A802" s="17"/>
      <c r="B802" s="18">
        <v>642</v>
      </c>
      <c r="C802" s="50">
        <v>44677</v>
      </c>
      <c r="D802" s="20" t="s">
        <v>32</v>
      </c>
      <c r="E802" s="45" t="s">
        <v>1722</v>
      </c>
      <c r="F802" s="46">
        <v>44674</v>
      </c>
      <c r="G802" s="20" t="s">
        <v>1723</v>
      </c>
      <c r="H802" s="18"/>
      <c r="I802" s="18"/>
      <c r="J802" s="24">
        <v>111404560</v>
      </c>
      <c r="K802" s="25" t="s">
        <v>1813</v>
      </c>
      <c r="L802" s="25" t="s">
        <v>1814</v>
      </c>
      <c r="M802" s="18" t="s">
        <v>1496</v>
      </c>
      <c r="N802" s="36">
        <v>2</v>
      </c>
      <c r="O802" s="36"/>
      <c r="P802" s="36"/>
      <c r="Q802" s="18">
        <f t="shared" si="20"/>
        <v>2</v>
      </c>
      <c r="R802" s="29" t="s">
        <v>1815</v>
      </c>
      <c r="S802" s="25" t="s">
        <v>1816</v>
      </c>
      <c r="T802" s="18"/>
      <c r="U802" s="37"/>
      <c r="V802" s="37"/>
      <c r="W802" s="18"/>
      <c r="X802" s="18"/>
      <c r="Y802" s="18"/>
      <c r="Z802" s="18"/>
      <c r="AA802" s="18"/>
      <c r="AB802" s="18"/>
      <c r="AC802" s="18"/>
      <c r="AD802" s="18"/>
      <c r="AE802" s="18"/>
    </row>
    <row r="803" spans="1:31" ht="24">
      <c r="A803" s="17"/>
      <c r="B803" s="18">
        <v>643</v>
      </c>
      <c r="C803" s="50">
        <v>44677</v>
      </c>
      <c r="D803" s="20" t="s">
        <v>32</v>
      </c>
      <c r="E803" s="45" t="s">
        <v>1722</v>
      </c>
      <c r="F803" s="46">
        <v>44674</v>
      </c>
      <c r="G803" s="20" t="s">
        <v>1723</v>
      </c>
      <c r="H803" s="18"/>
      <c r="I803" s="18"/>
      <c r="J803" s="24">
        <v>111404560</v>
      </c>
      <c r="K803" s="25" t="s">
        <v>1817</v>
      </c>
      <c r="L803" s="25" t="s">
        <v>1818</v>
      </c>
      <c r="M803" s="18" t="s">
        <v>1496</v>
      </c>
      <c r="N803" s="36">
        <v>17</v>
      </c>
      <c r="O803" s="36"/>
      <c r="P803" s="36"/>
      <c r="Q803" s="18">
        <f t="shared" si="20"/>
        <v>17</v>
      </c>
      <c r="R803" s="29" t="s">
        <v>1819</v>
      </c>
      <c r="S803" s="25" t="s">
        <v>1820</v>
      </c>
      <c r="T803" s="18"/>
      <c r="U803" s="37"/>
      <c r="V803" s="37"/>
      <c r="W803" s="18"/>
      <c r="X803" s="18"/>
      <c r="Y803" s="18"/>
      <c r="Z803" s="18"/>
      <c r="AA803" s="18"/>
      <c r="AB803" s="18"/>
      <c r="AC803" s="18"/>
      <c r="AD803" s="18"/>
      <c r="AE803" s="18"/>
    </row>
    <row r="804" spans="1:31" ht="24">
      <c r="A804" s="17"/>
      <c r="B804" s="18">
        <v>644</v>
      </c>
      <c r="C804" s="50">
        <v>44678</v>
      </c>
      <c r="D804" s="20" t="s">
        <v>32</v>
      </c>
      <c r="E804" s="45" t="s">
        <v>1821</v>
      </c>
      <c r="F804" s="46">
        <v>44674</v>
      </c>
      <c r="G804" s="20" t="s">
        <v>1822</v>
      </c>
      <c r="H804" s="18"/>
      <c r="I804" s="18"/>
      <c r="J804" s="24">
        <v>102064582</v>
      </c>
      <c r="K804" s="25">
        <v>102064582</v>
      </c>
      <c r="L804" s="35" t="s">
        <v>1823</v>
      </c>
      <c r="M804" s="18" t="s">
        <v>36</v>
      </c>
      <c r="N804" s="36">
        <v>6</v>
      </c>
      <c r="O804" s="36"/>
      <c r="P804" s="36"/>
      <c r="Q804" s="18">
        <f t="shared" si="20"/>
        <v>6</v>
      </c>
      <c r="R804" s="29" t="s">
        <v>1806</v>
      </c>
      <c r="S804" s="25" t="s">
        <v>1824</v>
      </c>
      <c r="T804" s="18"/>
      <c r="U804" s="37"/>
      <c r="V804" s="37"/>
      <c r="W804" s="18"/>
      <c r="X804" s="18"/>
      <c r="Y804" s="18"/>
      <c r="Z804" s="18"/>
      <c r="AA804" s="18"/>
      <c r="AB804" s="18"/>
      <c r="AC804" s="18"/>
      <c r="AD804" s="18"/>
      <c r="AE804" s="18"/>
    </row>
    <row r="805" spans="1:31" ht="24">
      <c r="A805" s="17"/>
      <c r="B805" s="18">
        <v>645</v>
      </c>
      <c r="C805" s="50">
        <v>44678</v>
      </c>
      <c r="D805" s="20" t="s">
        <v>32</v>
      </c>
      <c r="E805" s="45" t="s">
        <v>1821</v>
      </c>
      <c r="F805" s="46">
        <v>44674</v>
      </c>
      <c r="G805" s="20" t="s">
        <v>1822</v>
      </c>
      <c r="H805" s="18"/>
      <c r="I805" s="18"/>
      <c r="J805" s="24">
        <v>100720914</v>
      </c>
      <c r="K805" s="25">
        <v>100720914</v>
      </c>
      <c r="L805" s="25" t="s">
        <v>1825</v>
      </c>
      <c r="M805" s="18" t="s">
        <v>36</v>
      </c>
      <c r="N805" s="36">
        <v>12</v>
      </c>
      <c r="O805" s="36"/>
      <c r="P805" s="36"/>
      <c r="Q805" s="18">
        <f t="shared" si="20"/>
        <v>12</v>
      </c>
      <c r="R805" s="29" t="s">
        <v>219</v>
      </c>
      <c r="S805" s="103" t="s">
        <v>1826</v>
      </c>
      <c r="T805" s="18"/>
      <c r="U805" s="37"/>
      <c r="V805" s="37"/>
      <c r="W805" s="18"/>
      <c r="X805" s="18"/>
      <c r="Y805" s="18"/>
      <c r="Z805" s="18"/>
      <c r="AA805" s="18"/>
      <c r="AB805" s="18"/>
      <c r="AC805" s="18"/>
      <c r="AD805" s="18"/>
      <c r="AE805" s="18"/>
    </row>
    <row r="806" spans="1:31" ht="28.8">
      <c r="A806" s="17"/>
      <c r="B806" s="18">
        <v>646</v>
      </c>
      <c r="C806" s="50">
        <v>44678</v>
      </c>
      <c r="D806" s="20" t="s">
        <v>32</v>
      </c>
      <c r="E806" s="45" t="s">
        <v>1821</v>
      </c>
      <c r="F806" s="46">
        <v>44674</v>
      </c>
      <c r="G806" s="20" t="s">
        <v>1822</v>
      </c>
      <c r="H806" s="18"/>
      <c r="I806" s="18"/>
      <c r="J806" s="24"/>
      <c r="K806" s="25" t="s">
        <v>1827</v>
      </c>
      <c r="L806" s="25" t="s">
        <v>1827</v>
      </c>
      <c r="M806" s="18" t="s">
        <v>36</v>
      </c>
      <c r="N806" s="36">
        <v>7</v>
      </c>
      <c r="O806" s="36"/>
      <c r="P806" s="36"/>
      <c r="Q806" s="18">
        <f t="shared" si="20"/>
        <v>7</v>
      </c>
      <c r="R806" s="29" t="s">
        <v>742</v>
      </c>
      <c r="S806" s="25" t="s">
        <v>353</v>
      </c>
      <c r="T806" s="18"/>
      <c r="U806" s="37"/>
      <c r="V806" s="37"/>
      <c r="W806" s="18"/>
      <c r="X806" s="18"/>
      <c r="Y806" s="18"/>
      <c r="Z806" s="18"/>
      <c r="AA806" s="18"/>
      <c r="AB806" s="18"/>
      <c r="AC806" s="18"/>
      <c r="AD806" s="18"/>
      <c r="AE806" s="18"/>
    </row>
    <row r="807" spans="1:31" ht="24">
      <c r="A807" s="17"/>
      <c r="B807" s="18">
        <v>647</v>
      </c>
      <c r="C807" s="50">
        <v>44678</v>
      </c>
      <c r="D807" s="20" t="s">
        <v>32</v>
      </c>
      <c r="E807" s="45" t="s">
        <v>1821</v>
      </c>
      <c r="F807" s="46">
        <v>44674</v>
      </c>
      <c r="G807" s="20" t="s">
        <v>1822</v>
      </c>
      <c r="H807" s="18"/>
      <c r="I807" s="18"/>
      <c r="J807" s="24">
        <v>101752181</v>
      </c>
      <c r="K807" s="25">
        <v>101752181</v>
      </c>
      <c r="L807" s="25" t="s">
        <v>1828</v>
      </c>
      <c r="M807" s="18" t="s">
        <v>851</v>
      </c>
      <c r="N807" s="36">
        <v>2</v>
      </c>
      <c r="O807" s="36"/>
      <c r="P807" s="36"/>
      <c r="Q807" s="18">
        <f t="shared" si="20"/>
        <v>2</v>
      </c>
      <c r="R807" s="29" t="s">
        <v>219</v>
      </c>
      <c r="S807" s="103" t="s">
        <v>1829</v>
      </c>
      <c r="T807" s="18"/>
      <c r="U807" s="37"/>
      <c r="V807" s="37"/>
      <c r="W807" s="18"/>
      <c r="X807" s="18"/>
      <c r="Y807" s="18"/>
      <c r="Z807" s="18"/>
      <c r="AA807" s="18"/>
      <c r="AB807" s="18"/>
      <c r="AC807" s="18"/>
      <c r="AD807" s="18"/>
      <c r="AE807" s="18"/>
    </row>
    <row r="808" spans="1:31" ht="24">
      <c r="A808" s="17"/>
      <c r="B808" s="18">
        <v>648</v>
      </c>
      <c r="C808" s="50">
        <v>44678</v>
      </c>
      <c r="D808" s="20" t="s">
        <v>32</v>
      </c>
      <c r="E808" s="45" t="s">
        <v>1821</v>
      </c>
      <c r="F808" s="46">
        <v>44674</v>
      </c>
      <c r="G808" s="20" t="s">
        <v>1822</v>
      </c>
      <c r="H808" s="18"/>
      <c r="I808" s="18"/>
      <c r="J808" s="24" t="s">
        <v>1830</v>
      </c>
      <c r="K808" s="25" t="s">
        <v>1831</v>
      </c>
      <c r="L808" s="29" t="s">
        <v>1832</v>
      </c>
      <c r="M808" s="18" t="s">
        <v>36</v>
      </c>
      <c r="N808" s="36">
        <v>25</v>
      </c>
      <c r="O808" s="36"/>
      <c r="P808" s="36"/>
      <c r="Q808" s="18">
        <f t="shared" si="20"/>
        <v>25</v>
      </c>
      <c r="R808" s="29" t="s">
        <v>1481</v>
      </c>
      <c r="S808" s="25" t="s">
        <v>1833</v>
      </c>
      <c r="T808" s="18"/>
      <c r="U808" s="37"/>
      <c r="V808" s="37"/>
      <c r="W808" s="18"/>
      <c r="X808" s="18"/>
      <c r="Y808" s="18"/>
      <c r="Z808" s="18"/>
      <c r="AA808" s="18"/>
      <c r="AB808" s="18"/>
      <c r="AC808" s="18"/>
      <c r="AD808" s="18"/>
      <c r="AE808" s="18"/>
    </row>
    <row r="809" spans="1:31" ht="28.8">
      <c r="A809" s="17"/>
      <c r="B809" s="18">
        <v>649</v>
      </c>
      <c r="C809" s="50">
        <v>44678</v>
      </c>
      <c r="D809" s="20" t="s">
        <v>32</v>
      </c>
      <c r="E809" s="45" t="s">
        <v>1821</v>
      </c>
      <c r="F809" s="46">
        <v>44674</v>
      </c>
      <c r="G809" s="20" t="s">
        <v>1822</v>
      </c>
      <c r="H809" s="18"/>
      <c r="I809" s="18"/>
      <c r="J809" s="24">
        <v>100140225</v>
      </c>
      <c r="K809" s="25" t="s">
        <v>1834</v>
      </c>
      <c r="L809" s="35" t="s">
        <v>1835</v>
      </c>
      <c r="M809" s="18" t="s">
        <v>36</v>
      </c>
      <c r="N809" s="36">
        <v>20</v>
      </c>
      <c r="O809" s="36"/>
      <c r="P809" s="36"/>
      <c r="Q809" s="18">
        <f t="shared" si="20"/>
        <v>20</v>
      </c>
      <c r="R809" s="29" t="s">
        <v>1810</v>
      </c>
      <c r="S809" s="25" t="s">
        <v>1836</v>
      </c>
      <c r="T809" s="18"/>
      <c r="U809" s="37"/>
      <c r="V809" s="37"/>
      <c r="W809" s="18"/>
      <c r="X809" s="18"/>
      <c r="Y809" s="18"/>
      <c r="Z809" s="18"/>
      <c r="AA809" s="18"/>
      <c r="AB809" s="18"/>
      <c r="AC809" s="18"/>
      <c r="AD809" s="18"/>
      <c r="AE809" s="18"/>
    </row>
    <row r="810" spans="1:31" ht="28.8">
      <c r="A810" s="17"/>
      <c r="B810" s="18">
        <v>650</v>
      </c>
      <c r="C810" s="50">
        <v>44678</v>
      </c>
      <c r="D810" s="20" t="s">
        <v>32</v>
      </c>
      <c r="E810" s="45" t="s">
        <v>1821</v>
      </c>
      <c r="F810" s="46">
        <v>44674</v>
      </c>
      <c r="G810" s="20" t="s">
        <v>1822</v>
      </c>
      <c r="H810" s="18"/>
      <c r="I810" s="18"/>
      <c r="J810" s="24">
        <v>105604686</v>
      </c>
      <c r="K810" s="25" t="s">
        <v>1837</v>
      </c>
      <c r="L810" s="35" t="s">
        <v>1838</v>
      </c>
      <c r="M810" s="18" t="s">
        <v>36</v>
      </c>
      <c r="N810" s="36">
        <v>17</v>
      </c>
      <c r="O810" s="36"/>
      <c r="P810" s="36"/>
      <c r="Q810" s="18">
        <f t="shared" si="20"/>
        <v>17</v>
      </c>
      <c r="R810" s="29" t="s">
        <v>1839</v>
      </c>
      <c r="S810" s="25" t="s">
        <v>1840</v>
      </c>
      <c r="T810" s="18"/>
      <c r="U810" s="37"/>
      <c r="V810" s="37"/>
      <c r="W810" s="18"/>
      <c r="X810" s="18"/>
      <c r="Y810" s="18"/>
      <c r="Z810" s="18"/>
      <c r="AA810" s="18"/>
      <c r="AB810" s="18"/>
      <c r="AC810" s="18"/>
      <c r="AD810" s="18"/>
      <c r="AE810" s="18"/>
    </row>
    <row r="811" spans="1:31" ht="28.8">
      <c r="A811" s="17"/>
      <c r="B811" s="18">
        <v>651</v>
      </c>
      <c r="C811" s="50">
        <v>44678</v>
      </c>
      <c r="D811" s="20" t="s">
        <v>32</v>
      </c>
      <c r="E811" s="45" t="s">
        <v>1821</v>
      </c>
      <c r="F811" s="46">
        <v>44674</v>
      </c>
      <c r="G811" s="20" t="s">
        <v>1822</v>
      </c>
      <c r="H811" s="18"/>
      <c r="I811" s="18"/>
      <c r="J811" s="24">
        <v>104693112</v>
      </c>
      <c r="K811" s="25" t="s">
        <v>1841</v>
      </c>
      <c r="L811" s="35" t="s">
        <v>1842</v>
      </c>
      <c r="M811" s="18" t="s">
        <v>36</v>
      </c>
      <c r="N811" s="36">
        <v>9</v>
      </c>
      <c r="O811" s="36"/>
      <c r="P811" s="36"/>
      <c r="Q811" s="18">
        <f t="shared" si="20"/>
        <v>9</v>
      </c>
      <c r="R811" s="29" t="s">
        <v>1839</v>
      </c>
      <c r="S811" s="25" t="s">
        <v>1843</v>
      </c>
      <c r="T811" s="18"/>
      <c r="U811" s="37"/>
      <c r="V811" s="37"/>
      <c r="W811" s="18"/>
      <c r="X811" s="18"/>
      <c r="Y811" s="18"/>
      <c r="Z811" s="18"/>
      <c r="AA811" s="18"/>
      <c r="AB811" s="18"/>
      <c r="AC811" s="18"/>
      <c r="AD811" s="18"/>
      <c r="AE811" s="18"/>
    </row>
    <row r="812" spans="1:31" ht="43.2">
      <c r="A812" s="17"/>
      <c r="B812" s="18">
        <v>652</v>
      </c>
      <c r="C812" s="50">
        <v>44678</v>
      </c>
      <c r="D812" s="20" t="s">
        <v>1844</v>
      </c>
      <c r="E812" s="21" t="s">
        <v>1845</v>
      </c>
      <c r="F812" s="22" t="s">
        <v>1846</v>
      </c>
      <c r="G812" s="20" t="s">
        <v>1822</v>
      </c>
      <c r="H812" s="18" t="s">
        <v>116</v>
      </c>
      <c r="I812" s="18">
        <v>4507999610</v>
      </c>
      <c r="J812" s="24">
        <v>107147848</v>
      </c>
      <c r="K812" s="25" t="s">
        <v>1847</v>
      </c>
      <c r="L812" s="25" t="s">
        <v>1848</v>
      </c>
      <c r="M812" s="18" t="s">
        <v>36</v>
      </c>
      <c r="N812" s="36">
        <v>100</v>
      </c>
      <c r="O812" s="36"/>
      <c r="P812" s="36"/>
      <c r="Q812" s="18">
        <f t="shared" si="20"/>
        <v>100</v>
      </c>
      <c r="R812" s="29" t="s">
        <v>1849</v>
      </c>
      <c r="S812" s="25" t="s">
        <v>1850</v>
      </c>
      <c r="T812" s="18"/>
      <c r="U812" s="37"/>
      <c r="V812" s="37"/>
      <c r="W812" s="18"/>
      <c r="X812" s="18"/>
      <c r="Y812" s="18"/>
      <c r="Z812" s="18"/>
      <c r="AA812" s="18"/>
      <c r="AB812" s="18"/>
      <c r="AC812" s="18"/>
      <c r="AD812" s="18"/>
      <c r="AE812" s="18"/>
    </row>
    <row r="813" spans="1:31" ht="28.8">
      <c r="A813" s="17"/>
      <c r="B813" s="18">
        <v>653</v>
      </c>
      <c r="C813" s="50">
        <v>44678</v>
      </c>
      <c r="D813" s="20" t="s">
        <v>32</v>
      </c>
      <c r="E813" s="45" t="s">
        <v>1821</v>
      </c>
      <c r="F813" s="46">
        <v>44674</v>
      </c>
      <c r="G813" s="20" t="s">
        <v>1822</v>
      </c>
      <c r="H813" s="18"/>
      <c r="I813" s="18"/>
      <c r="J813" s="24">
        <v>109674832</v>
      </c>
      <c r="K813" s="25">
        <v>12551402</v>
      </c>
      <c r="L813" s="25" t="s">
        <v>1851</v>
      </c>
      <c r="M813" s="18" t="s">
        <v>119</v>
      </c>
      <c r="N813" s="36">
        <v>1000</v>
      </c>
      <c r="O813" s="36"/>
      <c r="P813" s="36"/>
      <c r="Q813" s="18">
        <f t="shared" si="20"/>
        <v>1000</v>
      </c>
      <c r="R813" s="29" t="s">
        <v>1629</v>
      </c>
      <c r="S813" s="25" t="s">
        <v>1852</v>
      </c>
      <c r="T813" s="18"/>
      <c r="U813" s="37"/>
      <c r="V813" s="37"/>
      <c r="W813" s="18"/>
      <c r="X813" s="18"/>
      <c r="Y813" s="18"/>
      <c r="Z813" s="18"/>
      <c r="AA813" s="18"/>
      <c r="AB813" s="18"/>
      <c r="AC813" s="18"/>
      <c r="AD813" s="18"/>
      <c r="AE813" s="18"/>
    </row>
    <row r="814" spans="1:31" ht="28.8">
      <c r="A814" s="17"/>
      <c r="B814" s="18">
        <v>654</v>
      </c>
      <c r="C814" s="50">
        <v>44678</v>
      </c>
      <c r="D814" s="20" t="s">
        <v>1853</v>
      </c>
      <c r="E814" s="21" t="s">
        <v>1854</v>
      </c>
      <c r="F814" s="22" t="s">
        <v>1855</v>
      </c>
      <c r="G814" s="20" t="s">
        <v>1822</v>
      </c>
      <c r="H814" s="18" t="s">
        <v>1801</v>
      </c>
      <c r="I814" s="18">
        <v>4200791038</v>
      </c>
      <c r="J814" s="24">
        <v>109461607</v>
      </c>
      <c r="K814" s="25">
        <v>12553871</v>
      </c>
      <c r="L814" s="25" t="s">
        <v>1856</v>
      </c>
      <c r="M814" s="18" t="s">
        <v>119</v>
      </c>
      <c r="N814" s="36">
        <v>500</v>
      </c>
      <c r="O814" s="36"/>
      <c r="P814" s="36">
        <v>500</v>
      </c>
      <c r="Q814" s="18">
        <f t="shared" si="20"/>
        <v>0</v>
      </c>
      <c r="R814" s="104" t="s">
        <v>1629</v>
      </c>
      <c r="S814" s="79" t="s">
        <v>1857</v>
      </c>
      <c r="T814" s="18" t="s">
        <v>606</v>
      </c>
      <c r="U814" s="37">
        <v>44727</v>
      </c>
      <c r="V814" s="37">
        <v>44727</v>
      </c>
      <c r="W814" s="18" t="s">
        <v>175</v>
      </c>
      <c r="X814" s="18" t="s">
        <v>116</v>
      </c>
      <c r="Y814" s="18" t="s">
        <v>70</v>
      </c>
      <c r="Z814" s="18">
        <v>215979575</v>
      </c>
      <c r="AA814" s="18" t="s">
        <v>85</v>
      </c>
      <c r="AB814" s="18" t="s">
        <v>57</v>
      </c>
      <c r="AC814" s="18" t="s">
        <v>72</v>
      </c>
      <c r="AD814" s="23" t="s">
        <v>73</v>
      </c>
      <c r="AE814" s="23" t="s">
        <v>177</v>
      </c>
    </row>
    <row r="815" spans="1:31" ht="28.8">
      <c r="A815" s="17"/>
      <c r="B815" s="18">
        <v>655</v>
      </c>
      <c r="C815" s="50">
        <v>44678</v>
      </c>
      <c r="D815" s="20" t="s">
        <v>1853</v>
      </c>
      <c r="E815" s="21" t="s">
        <v>1858</v>
      </c>
      <c r="F815" s="22" t="s">
        <v>1859</v>
      </c>
      <c r="G815" s="20" t="s">
        <v>1822</v>
      </c>
      <c r="H815" s="18" t="s">
        <v>1801</v>
      </c>
      <c r="I815" s="18">
        <v>4200876604</v>
      </c>
      <c r="J815" s="24">
        <v>100940942</v>
      </c>
      <c r="K815" s="25">
        <v>12553871</v>
      </c>
      <c r="L815" s="25" t="s">
        <v>1856</v>
      </c>
      <c r="M815" s="18" t="s">
        <v>119</v>
      </c>
      <c r="N815" s="36">
        <v>500</v>
      </c>
      <c r="O815" s="36"/>
      <c r="P815" s="36"/>
      <c r="Q815" s="18">
        <f t="shared" si="20"/>
        <v>500</v>
      </c>
      <c r="R815" s="104" t="s">
        <v>1629</v>
      </c>
      <c r="S815" s="79" t="s">
        <v>1860</v>
      </c>
      <c r="T815" s="18"/>
      <c r="U815" s="37"/>
      <c r="V815" s="37"/>
      <c r="W815" s="18"/>
      <c r="X815" s="18"/>
      <c r="Y815" s="18"/>
      <c r="Z815" s="18"/>
      <c r="AA815" s="18"/>
      <c r="AB815" s="18"/>
      <c r="AC815" s="18"/>
      <c r="AD815" s="18"/>
      <c r="AE815" s="18"/>
    </row>
    <row r="816" spans="1:31" ht="28.8">
      <c r="A816" s="17"/>
      <c r="B816" s="18">
        <v>656</v>
      </c>
      <c r="C816" s="50">
        <v>44678</v>
      </c>
      <c r="D816" s="20" t="s">
        <v>32</v>
      </c>
      <c r="E816" s="45" t="s">
        <v>1821</v>
      </c>
      <c r="F816" s="46">
        <v>44674</v>
      </c>
      <c r="G816" s="20" t="s">
        <v>1822</v>
      </c>
      <c r="H816" s="18"/>
      <c r="I816" s="18"/>
      <c r="J816" s="24" t="s">
        <v>1861</v>
      </c>
      <c r="K816" s="25">
        <v>12553873</v>
      </c>
      <c r="L816" s="25" t="s">
        <v>1862</v>
      </c>
      <c r="M816" s="18" t="s">
        <v>119</v>
      </c>
      <c r="N816" s="36">
        <v>500</v>
      </c>
      <c r="O816" s="36"/>
      <c r="P816" s="36"/>
      <c r="Q816" s="18">
        <f t="shared" si="20"/>
        <v>500</v>
      </c>
      <c r="R816" s="104" t="s">
        <v>1629</v>
      </c>
      <c r="S816" s="79" t="s">
        <v>1863</v>
      </c>
      <c r="T816" s="18"/>
      <c r="U816" s="37"/>
      <c r="V816" s="37"/>
      <c r="W816" s="18"/>
      <c r="X816" s="18"/>
      <c r="Y816" s="18"/>
      <c r="Z816" s="18"/>
      <c r="AA816" s="18"/>
      <c r="AB816" s="18"/>
      <c r="AC816" s="18"/>
      <c r="AD816" s="18"/>
      <c r="AE816" s="18"/>
    </row>
    <row r="817" spans="1:31" ht="28.8">
      <c r="A817" s="17"/>
      <c r="B817" s="18">
        <v>657</v>
      </c>
      <c r="C817" s="50">
        <v>44678</v>
      </c>
      <c r="D817" s="20" t="s">
        <v>1853</v>
      </c>
      <c r="E817" s="21" t="s">
        <v>1864</v>
      </c>
      <c r="F817" s="22" t="s">
        <v>1865</v>
      </c>
      <c r="G817" s="20" t="s">
        <v>1822</v>
      </c>
      <c r="H817" s="18" t="s">
        <v>1801</v>
      </c>
      <c r="I817" s="18">
        <v>4200857415</v>
      </c>
      <c r="J817" s="24">
        <v>109461609</v>
      </c>
      <c r="K817" s="25">
        <v>12548125</v>
      </c>
      <c r="L817" s="25" t="s">
        <v>1866</v>
      </c>
      <c r="M817" s="18" t="s">
        <v>119</v>
      </c>
      <c r="N817" s="36">
        <v>500</v>
      </c>
      <c r="O817" s="36"/>
      <c r="P817" s="36"/>
      <c r="Q817" s="18">
        <f t="shared" si="20"/>
        <v>500</v>
      </c>
      <c r="R817" s="104" t="s">
        <v>1629</v>
      </c>
      <c r="S817" s="79" t="s">
        <v>1867</v>
      </c>
      <c r="T817" s="18"/>
      <c r="U817" s="37"/>
      <c r="V817" s="37"/>
      <c r="W817" s="18"/>
      <c r="X817" s="18"/>
      <c r="Y817" s="18"/>
      <c r="Z817" s="18"/>
      <c r="AA817" s="18"/>
      <c r="AB817" s="18"/>
      <c r="AC817" s="18"/>
      <c r="AD817" s="18"/>
      <c r="AE817" s="18"/>
    </row>
    <row r="818" spans="1:31" ht="28.8">
      <c r="A818" s="17"/>
      <c r="B818" s="18">
        <v>658</v>
      </c>
      <c r="C818" s="50">
        <v>44678</v>
      </c>
      <c r="D818" s="20" t="s">
        <v>1853</v>
      </c>
      <c r="E818" s="21" t="s">
        <v>1868</v>
      </c>
      <c r="F818" s="22" t="s">
        <v>1869</v>
      </c>
      <c r="G818" s="20" t="s">
        <v>1822</v>
      </c>
      <c r="H818" s="18" t="s">
        <v>1801</v>
      </c>
      <c r="I818" s="18">
        <v>4200775758</v>
      </c>
      <c r="J818" s="24">
        <v>110411273</v>
      </c>
      <c r="K818" s="25">
        <v>84118052</v>
      </c>
      <c r="L818" s="25" t="s">
        <v>1870</v>
      </c>
      <c r="M818" s="18" t="s">
        <v>119</v>
      </c>
      <c r="N818" s="36">
        <v>500</v>
      </c>
      <c r="O818" s="36"/>
      <c r="P818" s="36"/>
      <c r="Q818" s="18">
        <f t="shared" si="20"/>
        <v>500</v>
      </c>
      <c r="R818" s="104" t="s">
        <v>1629</v>
      </c>
      <c r="S818" s="79" t="s">
        <v>1871</v>
      </c>
      <c r="T818" s="18"/>
      <c r="U818" s="37"/>
      <c r="V818" s="37"/>
      <c r="W818" s="18"/>
      <c r="X818" s="18"/>
      <c r="Y818" s="18"/>
      <c r="Z818" s="18"/>
      <c r="AA818" s="18"/>
      <c r="AB818" s="18"/>
      <c r="AC818" s="18"/>
      <c r="AD818" s="18"/>
      <c r="AE818" s="18"/>
    </row>
    <row r="819" spans="1:31" ht="28.8">
      <c r="A819" s="17"/>
      <c r="B819" s="18">
        <v>659</v>
      </c>
      <c r="C819" s="50">
        <v>44678</v>
      </c>
      <c r="D819" s="20" t="s">
        <v>1872</v>
      </c>
      <c r="E819" s="21" t="s">
        <v>1873</v>
      </c>
      <c r="F819" s="22" t="s">
        <v>1874</v>
      </c>
      <c r="G819" s="20" t="s">
        <v>1822</v>
      </c>
      <c r="H819" s="18" t="s">
        <v>1875</v>
      </c>
      <c r="I819" s="18">
        <v>4508725078</v>
      </c>
      <c r="J819" s="24">
        <v>108350854</v>
      </c>
      <c r="K819" s="25">
        <v>108350854</v>
      </c>
      <c r="L819" s="25" t="s">
        <v>1876</v>
      </c>
      <c r="M819" s="18" t="s">
        <v>36</v>
      </c>
      <c r="N819" s="36">
        <v>1</v>
      </c>
      <c r="O819" s="36"/>
      <c r="P819" s="36"/>
      <c r="Q819" s="18">
        <f t="shared" ref="Q819:Q915" si="21">+N819-P819</f>
        <v>1</v>
      </c>
      <c r="R819" s="29" t="s">
        <v>1877</v>
      </c>
      <c r="S819" s="25" t="s">
        <v>1878</v>
      </c>
      <c r="T819" s="18"/>
      <c r="U819" s="37"/>
      <c r="V819" s="37"/>
      <c r="W819" s="18"/>
      <c r="X819" s="18"/>
      <c r="Y819" s="18"/>
      <c r="Z819" s="18"/>
      <c r="AA819" s="18"/>
      <c r="AB819" s="18"/>
      <c r="AC819" s="18"/>
      <c r="AD819" s="18"/>
      <c r="AE819" s="18"/>
    </row>
    <row r="820" spans="1:31" ht="28.8">
      <c r="A820" s="17"/>
      <c r="B820" s="18">
        <v>660</v>
      </c>
      <c r="C820" s="50">
        <v>44678</v>
      </c>
      <c r="D820" s="20" t="s">
        <v>32</v>
      </c>
      <c r="E820" s="45" t="s">
        <v>1821</v>
      </c>
      <c r="F820" s="46">
        <v>44674</v>
      </c>
      <c r="G820" s="20" t="s">
        <v>1822</v>
      </c>
      <c r="H820" s="18"/>
      <c r="I820" s="18"/>
      <c r="J820" s="24">
        <v>105680383</v>
      </c>
      <c r="K820" s="25">
        <v>12536696</v>
      </c>
      <c r="L820" s="25" t="s">
        <v>1879</v>
      </c>
      <c r="M820" s="18" t="s">
        <v>119</v>
      </c>
      <c r="N820" s="36">
        <v>400</v>
      </c>
      <c r="O820" s="36"/>
      <c r="P820" s="36"/>
      <c r="Q820" s="18">
        <f t="shared" si="21"/>
        <v>400</v>
      </c>
      <c r="R820" s="29" t="s">
        <v>1880</v>
      </c>
      <c r="S820" s="25" t="s">
        <v>1881</v>
      </c>
      <c r="T820" s="18"/>
      <c r="U820" s="37"/>
      <c r="V820" s="37"/>
      <c r="W820" s="18"/>
      <c r="X820" s="18"/>
      <c r="Y820" s="18"/>
      <c r="Z820" s="18"/>
      <c r="AA820" s="18"/>
      <c r="AB820" s="18"/>
      <c r="AC820" s="18"/>
      <c r="AD820" s="18"/>
      <c r="AE820" s="18"/>
    </row>
    <row r="821" spans="1:31" ht="24">
      <c r="A821" s="17"/>
      <c r="B821" s="18">
        <v>661</v>
      </c>
      <c r="C821" s="50">
        <v>44678</v>
      </c>
      <c r="D821" s="20" t="s">
        <v>32</v>
      </c>
      <c r="E821" s="45" t="s">
        <v>1821</v>
      </c>
      <c r="F821" s="46">
        <v>44674</v>
      </c>
      <c r="G821" s="20" t="s">
        <v>1822</v>
      </c>
      <c r="H821" s="18"/>
      <c r="I821" s="18"/>
      <c r="J821" s="24"/>
      <c r="K821" s="25" t="s">
        <v>1882</v>
      </c>
      <c r="L821" s="25" t="s">
        <v>1883</v>
      </c>
      <c r="M821" s="18" t="s">
        <v>119</v>
      </c>
      <c r="N821" s="36">
        <v>50</v>
      </c>
      <c r="O821" s="36"/>
      <c r="P821" s="36"/>
      <c r="Q821" s="18">
        <f t="shared" si="21"/>
        <v>50</v>
      </c>
      <c r="R821" s="29" t="s">
        <v>1884</v>
      </c>
      <c r="S821" s="25" t="s">
        <v>1885</v>
      </c>
      <c r="T821" s="18"/>
      <c r="U821" s="37"/>
      <c r="V821" s="37"/>
      <c r="W821" s="18"/>
      <c r="X821" s="18"/>
      <c r="Y821" s="18"/>
      <c r="Z821" s="18"/>
      <c r="AA821" s="18"/>
      <c r="AB821" s="18"/>
      <c r="AC821" s="18"/>
      <c r="AD821" s="18"/>
      <c r="AE821" s="18"/>
    </row>
    <row r="822" spans="1:31" ht="28.8">
      <c r="A822" s="17"/>
      <c r="B822" s="18">
        <v>662</v>
      </c>
      <c r="C822" s="50">
        <v>44678</v>
      </c>
      <c r="D822" s="20" t="s">
        <v>32</v>
      </c>
      <c r="E822" s="45" t="s">
        <v>1821</v>
      </c>
      <c r="F822" s="46">
        <v>44674</v>
      </c>
      <c r="G822" s="20" t="s">
        <v>1822</v>
      </c>
      <c r="H822" s="18"/>
      <c r="I822" s="18"/>
      <c r="J822" s="24">
        <v>105680383</v>
      </c>
      <c r="K822" s="25">
        <v>12536696</v>
      </c>
      <c r="L822" s="25" t="s">
        <v>1879</v>
      </c>
      <c r="M822" s="18" t="s">
        <v>119</v>
      </c>
      <c r="N822" s="36">
        <v>100</v>
      </c>
      <c r="O822" s="36"/>
      <c r="P822" s="36"/>
      <c r="Q822" s="18">
        <f t="shared" si="21"/>
        <v>100</v>
      </c>
      <c r="R822" s="29" t="s">
        <v>1622</v>
      </c>
      <c r="S822" s="25" t="s">
        <v>1886</v>
      </c>
      <c r="T822" s="18"/>
      <c r="U822" s="37"/>
      <c r="V822" s="37"/>
      <c r="W822" s="18"/>
      <c r="X822" s="18"/>
      <c r="Y822" s="18"/>
      <c r="Z822" s="18"/>
      <c r="AA822" s="18"/>
      <c r="AB822" s="18"/>
      <c r="AC822" s="18"/>
      <c r="AD822" s="18"/>
      <c r="AE822" s="18"/>
    </row>
    <row r="823" spans="1:31" ht="28.8">
      <c r="A823" s="17"/>
      <c r="B823" s="18">
        <v>663</v>
      </c>
      <c r="C823" s="50">
        <v>44678</v>
      </c>
      <c r="D823" s="20" t="s">
        <v>1887</v>
      </c>
      <c r="E823" s="21" t="s">
        <v>1888</v>
      </c>
      <c r="F823" s="22" t="s">
        <v>1889</v>
      </c>
      <c r="G823" s="20" t="s">
        <v>1822</v>
      </c>
      <c r="H823" s="18" t="s">
        <v>1801</v>
      </c>
      <c r="I823" s="18">
        <v>4200791038</v>
      </c>
      <c r="J823" s="24">
        <v>100940942</v>
      </c>
      <c r="K823" s="25">
        <v>12553871</v>
      </c>
      <c r="L823" s="25" t="s">
        <v>1856</v>
      </c>
      <c r="M823" s="18" t="s">
        <v>119</v>
      </c>
      <c r="N823" s="36">
        <v>400</v>
      </c>
      <c r="O823" s="36"/>
      <c r="P823" s="36"/>
      <c r="Q823" s="18">
        <f t="shared" si="21"/>
        <v>400</v>
      </c>
      <c r="R823" s="29" t="s">
        <v>1629</v>
      </c>
      <c r="S823" s="25" t="s">
        <v>1890</v>
      </c>
      <c r="T823" s="18"/>
      <c r="U823" s="37"/>
      <c r="V823" s="37"/>
      <c r="W823" s="18"/>
      <c r="X823" s="18"/>
      <c r="Y823" s="18"/>
      <c r="Z823" s="18"/>
      <c r="AA823" s="18"/>
      <c r="AB823" s="18"/>
      <c r="AC823" s="18"/>
      <c r="AD823" s="18"/>
      <c r="AE823" s="18"/>
    </row>
    <row r="824" spans="1:31" ht="24">
      <c r="A824" s="17"/>
      <c r="B824" s="18">
        <v>664</v>
      </c>
      <c r="C824" s="50">
        <v>44678</v>
      </c>
      <c r="D824" s="20" t="s">
        <v>32</v>
      </c>
      <c r="E824" s="45" t="s">
        <v>1821</v>
      </c>
      <c r="F824" s="46">
        <v>44674</v>
      </c>
      <c r="G824" s="20" t="s">
        <v>1822</v>
      </c>
      <c r="H824" s="18"/>
      <c r="I824" s="18"/>
      <c r="J824" s="24"/>
      <c r="K824" s="25">
        <v>3460601</v>
      </c>
      <c r="L824" s="25" t="s">
        <v>1891</v>
      </c>
      <c r="M824" s="18" t="s">
        <v>119</v>
      </c>
      <c r="N824" s="36">
        <v>1000</v>
      </c>
      <c r="O824" s="36"/>
      <c r="P824" s="36"/>
      <c r="Q824" s="18">
        <f t="shared" si="21"/>
        <v>1000</v>
      </c>
      <c r="R824" s="29" t="s">
        <v>1622</v>
      </c>
      <c r="S824" s="25" t="s">
        <v>1892</v>
      </c>
      <c r="T824" s="18"/>
      <c r="U824" s="37"/>
      <c r="V824" s="37"/>
      <c r="W824" s="18"/>
      <c r="X824" s="18"/>
      <c r="Y824" s="18"/>
      <c r="Z824" s="18"/>
      <c r="AA824" s="18"/>
      <c r="AB824" s="18"/>
      <c r="AC824" s="18"/>
      <c r="AD824" s="18"/>
      <c r="AE824" s="18"/>
    </row>
    <row r="825" spans="1:31" ht="24">
      <c r="A825" s="17"/>
      <c r="B825" s="18">
        <v>665</v>
      </c>
      <c r="C825" s="50">
        <v>44678</v>
      </c>
      <c r="D825" s="20" t="s">
        <v>32</v>
      </c>
      <c r="E825" s="45" t="s">
        <v>1821</v>
      </c>
      <c r="F825" s="46">
        <v>44674</v>
      </c>
      <c r="G825" s="20" t="s">
        <v>1822</v>
      </c>
      <c r="H825" s="18"/>
      <c r="I825" s="18"/>
      <c r="J825" s="24"/>
      <c r="K825" s="105" t="s">
        <v>1893</v>
      </c>
      <c r="L825" s="18" t="s">
        <v>1894</v>
      </c>
      <c r="M825" s="18" t="s">
        <v>119</v>
      </c>
      <c r="N825" s="36">
        <v>20</v>
      </c>
      <c r="O825" s="36"/>
      <c r="P825" s="36"/>
      <c r="Q825" s="18">
        <f t="shared" si="21"/>
        <v>20</v>
      </c>
      <c r="R825" s="29" t="s">
        <v>1629</v>
      </c>
      <c r="S825" s="106" t="s">
        <v>1895</v>
      </c>
      <c r="T825" s="18"/>
      <c r="U825" s="37"/>
      <c r="V825" s="37"/>
      <c r="W825" s="18"/>
      <c r="X825" s="18"/>
      <c r="Y825" s="18"/>
      <c r="Z825" s="18"/>
      <c r="AA825" s="18"/>
      <c r="AB825" s="18"/>
      <c r="AC825" s="18"/>
      <c r="AD825" s="18"/>
      <c r="AE825" s="18"/>
    </row>
    <row r="826" spans="1:31" ht="28.8">
      <c r="A826" s="17"/>
      <c r="B826" s="18">
        <v>666</v>
      </c>
      <c r="C826" s="50">
        <v>44678</v>
      </c>
      <c r="D826" s="20" t="s">
        <v>32</v>
      </c>
      <c r="E826" s="45" t="s">
        <v>1821</v>
      </c>
      <c r="F826" s="46">
        <v>44674</v>
      </c>
      <c r="G826" s="20" t="s">
        <v>1822</v>
      </c>
      <c r="H826" s="18"/>
      <c r="I826" s="18"/>
      <c r="J826" s="24"/>
      <c r="K826" s="25" t="s">
        <v>1896</v>
      </c>
      <c r="L826" s="25" t="s">
        <v>1896</v>
      </c>
      <c r="M826" s="18" t="s">
        <v>119</v>
      </c>
      <c r="N826" s="36">
        <v>25</v>
      </c>
      <c r="O826" s="36"/>
      <c r="P826" s="36"/>
      <c r="Q826" s="18">
        <f t="shared" si="21"/>
        <v>25</v>
      </c>
      <c r="R826" s="29" t="s">
        <v>1622</v>
      </c>
      <c r="S826" s="25" t="s">
        <v>1897</v>
      </c>
      <c r="T826" s="18"/>
      <c r="U826" s="37"/>
      <c r="V826" s="37"/>
      <c r="W826" s="18"/>
      <c r="X826" s="18"/>
      <c r="Y826" s="18"/>
      <c r="Z826" s="18"/>
      <c r="AA826" s="18"/>
      <c r="AB826" s="18"/>
      <c r="AC826" s="18"/>
      <c r="AD826" s="18"/>
      <c r="AE826" s="18"/>
    </row>
    <row r="827" spans="1:31" ht="24">
      <c r="A827" s="17"/>
      <c r="B827" s="18">
        <v>667</v>
      </c>
      <c r="C827" s="50">
        <v>44678</v>
      </c>
      <c r="D827" s="20" t="s">
        <v>1853</v>
      </c>
      <c r="E827" s="21" t="s">
        <v>1898</v>
      </c>
      <c r="F827" s="22" t="s">
        <v>1899</v>
      </c>
      <c r="G827" s="20" t="s">
        <v>1822</v>
      </c>
      <c r="H827" s="18" t="s">
        <v>1801</v>
      </c>
      <c r="I827" s="18">
        <v>4200717371</v>
      </c>
      <c r="J827" s="24">
        <v>100852628</v>
      </c>
      <c r="K827" s="25">
        <v>12544523</v>
      </c>
      <c r="L827" s="25" t="s">
        <v>1900</v>
      </c>
      <c r="M827" s="18" t="s">
        <v>119</v>
      </c>
      <c r="N827" s="36">
        <v>70</v>
      </c>
      <c r="O827" s="36"/>
      <c r="P827" s="36"/>
      <c r="Q827" s="18">
        <f t="shared" si="21"/>
        <v>70</v>
      </c>
      <c r="R827" s="29" t="s">
        <v>1629</v>
      </c>
      <c r="S827" s="25" t="s">
        <v>1901</v>
      </c>
      <c r="T827" s="18"/>
      <c r="U827" s="37"/>
      <c r="V827" s="37"/>
      <c r="W827" s="18"/>
      <c r="X827" s="18"/>
      <c r="Y827" s="18"/>
      <c r="Z827" s="18"/>
      <c r="AA827" s="18"/>
      <c r="AB827" s="18"/>
      <c r="AC827" s="18"/>
      <c r="AD827" s="18"/>
      <c r="AE827" s="18"/>
    </row>
    <row r="828" spans="1:31" ht="24">
      <c r="A828" s="17"/>
      <c r="B828" s="18">
        <v>668</v>
      </c>
      <c r="C828" s="50">
        <v>44678</v>
      </c>
      <c r="D828" s="20" t="s">
        <v>1853</v>
      </c>
      <c r="E828" s="21" t="s">
        <v>1898</v>
      </c>
      <c r="F828" s="22" t="s">
        <v>1899</v>
      </c>
      <c r="G828" s="20" t="s">
        <v>1822</v>
      </c>
      <c r="H828" s="18" t="s">
        <v>1801</v>
      </c>
      <c r="I828" s="18">
        <v>4200717371</v>
      </c>
      <c r="J828" s="24">
        <v>100712728</v>
      </c>
      <c r="K828" s="25">
        <v>12545534</v>
      </c>
      <c r="L828" s="25" t="s">
        <v>1902</v>
      </c>
      <c r="M828" s="18" t="s">
        <v>119</v>
      </c>
      <c r="N828" s="36">
        <v>90</v>
      </c>
      <c r="O828" s="36"/>
      <c r="P828" s="36"/>
      <c r="Q828" s="18">
        <f t="shared" si="21"/>
        <v>90</v>
      </c>
      <c r="R828" s="29" t="s">
        <v>1629</v>
      </c>
      <c r="S828" s="25" t="s">
        <v>1903</v>
      </c>
      <c r="T828" s="18"/>
      <c r="U828" s="37"/>
      <c r="V828" s="37"/>
      <c r="W828" s="18"/>
      <c r="X828" s="18"/>
      <c r="Y828" s="18"/>
      <c r="Z828" s="18"/>
      <c r="AA828" s="18"/>
      <c r="AB828" s="18"/>
      <c r="AC828" s="18"/>
      <c r="AD828" s="18"/>
      <c r="AE828" s="18"/>
    </row>
    <row r="829" spans="1:31" ht="24">
      <c r="A829" s="17"/>
      <c r="B829" s="18">
        <v>669</v>
      </c>
      <c r="C829" s="50">
        <v>44678</v>
      </c>
      <c r="D829" s="20" t="s">
        <v>1853</v>
      </c>
      <c r="E829" s="21" t="s">
        <v>1904</v>
      </c>
      <c r="F829" s="22" t="s">
        <v>1899</v>
      </c>
      <c r="G829" s="20" t="s">
        <v>1822</v>
      </c>
      <c r="H829" s="18" t="s">
        <v>1801</v>
      </c>
      <c r="I829" s="18">
        <v>42000717371</v>
      </c>
      <c r="J829" s="24">
        <v>109461641</v>
      </c>
      <c r="K829" s="25">
        <v>12545530</v>
      </c>
      <c r="L829" s="25" t="s">
        <v>1905</v>
      </c>
      <c r="M829" s="18" t="s">
        <v>119</v>
      </c>
      <c r="N829" s="36">
        <v>100</v>
      </c>
      <c r="O829" s="36"/>
      <c r="P829" s="36"/>
      <c r="Q829" s="18">
        <f t="shared" si="21"/>
        <v>100</v>
      </c>
      <c r="R829" s="29" t="s">
        <v>1629</v>
      </c>
      <c r="S829" s="25" t="s">
        <v>1906</v>
      </c>
      <c r="T829" s="18"/>
      <c r="U829" s="37"/>
      <c r="V829" s="37"/>
      <c r="W829" s="18"/>
      <c r="X829" s="18"/>
      <c r="Y829" s="18"/>
      <c r="Z829" s="18"/>
      <c r="AA829" s="18"/>
      <c r="AB829" s="18"/>
      <c r="AC829" s="18"/>
      <c r="AD829" s="18"/>
      <c r="AE829" s="18"/>
    </row>
    <row r="830" spans="1:31" ht="24">
      <c r="A830" s="17"/>
      <c r="B830" s="18">
        <v>670</v>
      </c>
      <c r="C830" s="50">
        <v>44678</v>
      </c>
      <c r="D830" s="20" t="s">
        <v>32</v>
      </c>
      <c r="E830" s="45" t="s">
        <v>1821</v>
      </c>
      <c r="F830" s="46">
        <v>44674</v>
      </c>
      <c r="G830" s="20" t="s">
        <v>1822</v>
      </c>
      <c r="H830" s="18"/>
      <c r="I830" s="18"/>
      <c r="J830" s="24">
        <v>110411272</v>
      </c>
      <c r="K830" s="25">
        <v>12545532</v>
      </c>
      <c r="L830" s="25" t="s">
        <v>1907</v>
      </c>
      <c r="M830" s="18" t="s">
        <v>119</v>
      </c>
      <c r="N830" s="36">
        <v>349</v>
      </c>
      <c r="O830" s="36"/>
      <c r="P830" s="36"/>
      <c r="Q830" s="18">
        <f t="shared" si="21"/>
        <v>349</v>
      </c>
      <c r="R830" s="29" t="s">
        <v>1629</v>
      </c>
      <c r="S830" s="25" t="s">
        <v>1908</v>
      </c>
      <c r="T830" s="18"/>
      <c r="U830" s="37"/>
      <c r="V830" s="37"/>
      <c r="W830" s="18"/>
      <c r="X830" s="18"/>
      <c r="Y830" s="18"/>
      <c r="Z830" s="18"/>
      <c r="AA830" s="18"/>
      <c r="AB830" s="18"/>
      <c r="AC830" s="18"/>
      <c r="AD830" s="18"/>
      <c r="AE830" s="18"/>
    </row>
    <row r="831" spans="1:31" ht="24">
      <c r="A831" s="17"/>
      <c r="B831" s="18">
        <v>671</v>
      </c>
      <c r="C831" s="50">
        <v>44678</v>
      </c>
      <c r="D831" s="20" t="s">
        <v>1853</v>
      </c>
      <c r="E831" s="21" t="s">
        <v>1909</v>
      </c>
      <c r="F831" s="22" t="s">
        <v>1899</v>
      </c>
      <c r="G831" s="20" t="s">
        <v>1822</v>
      </c>
      <c r="H831" s="18" t="s">
        <v>1801</v>
      </c>
      <c r="I831" s="18">
        <v>4200717371</v>
      </c>
      <c r="J831" s="24">
        <v>100712728</v>
      </c>
      <c r="K831" s="25">
        <v>12545534</v>
      </c>
      <c r="L831" s="25" t="s">
        <v>1902</v>
      </c>
      <c r="M831" s="18" t="s">
        <v>119</v>
      </c>
      <c r="N831" s="36">
        <v>220</v>
      </c>
      <c r="O831" s="36"/>
      <c r="P831" s="36"/>
      <c r="Q831" s="18">
        <f t="shared" si="21"/>
        <v>220</v>
      </c>
      <c r="R831" s="29" t="s">
        <v>1629</v>
      </c>
      <c r="S831" s="25" t="s">
        <v>1910</v>
      </c>
      <c r="T831" s="18"/>
      <c r="U831" s="37"/>
      <c r="V831" s="37"/>
      <c r="W831" s="18"/>
      <c r="X831" s="18"/>
      <c r="Y831" s="18"/>
      <c r="Z831" s="18"/>
      <c r="AA831" s="18"/>
      <c r="AB831" s="18"/>
      <c r="AC831" s="18"/>
      <c r="AD831" s="18"/>
      <c r="AE831" s="18"/>
    </row>
    <row r="832" spans="1:31" ht="24">
      <c r="A832" s="17" t="s">
        <v>57</v>
      </c>
      <c r="B832" s="18">
        <v>672</v>
      </c>
      <c r="C832" s="50">
        <v>44678</v>
      </c>
      <c r="D832" s="20" t="s">
        <v>32</v>
      </c>
      <c r="E832" s="45" t="s">
        <v>1821</v>
      </c>
      <c r="F832" s="46">
        <v>44674</v>
      </c>
      <c r="G832" s="20" t="s">
        <v>1822</v>
      </c>
      <c r="H832" s="18"/>
      <c r="I832" s="18"/>
      <c r="J832" s="24">
        <v>107105353</v>
      </c>
      <c r="K832" s="25" t="s">
        <v>1911</v>
      </c>
      <c r="L832" s="25" t="s">
        <v>1912</v>
      </c>
      <c r="M832" s="18" t="s">
        <v>119</v>
      </c>
      <c r="N832" s="36">
        <v>1200</v>
      </c>
      <c r="O832" s="36"/>
      <c r="P832" s="36">
        <v>125</v>
      </c>
      <c r="Q832" s="18">
        <f t="shared" si="21"/>
        <v>1075</v>
      </c>
      <c r="R832" s="29" t="s">
        <v>1629</v>
      </c>
      <c r="S832" s="25" t="s">
        <v>1913</v>
      </c>
      <c r="T832" s="18" t="s">
        <v>67</v>
      </c>
      <c r="U832" s="37">
        <v>44707</v>
      </c>
      <c r="V832" s="37">
        <v>44707</v>
      </c>
      <c r="W832" s="18" t="s">
        <v>68</v>
      </c>
      <c r="X832" s="18" t="s">
        <v>69</v>
      </c>
      <c r="Y832" s="18" t="s">
        <v>70</v>
      </c>
      <c r="Z832" s="18">
        <v>218110400</v>
      </c>
      <c r="AA832" s="18" t="s">
        <v>71</v>
      </c>
      <c r="AB832" s="18" t="s">
        <v>57</v>
      </c>
      <c r="AC832" s="39" t="s">
        <v>72</v>
      </c>
      <c r="AD832" s="18" t="s">
        <v>73</v>
      </c>
      <c r="AE832" s="18"/>
    </row>
    <row r="833" spans="1:31" ht="28.8">
      <c r="A833" s="17" t="s">
        <v>57</v>
      </c>
      <c r="B833" s="18">
        <v>672</v>
      </c>
      <c r="C833" s="50"/>
      <c r="D833" s="20" t="s">
        <v>32</v>
      </c>
      <c r="E833" s="45"/>
      <c r="F833" s="46"/>
      <c r="G833" s="20"/>
      <c r="H833" s="18"/>
      <c r="I833" s="18"/>
      <c r="J833" s="24">
        <v>107105353</v>
      </c>
      <c r="K833" s="25" t="s">
        <v>1911</v>
      </c>
      <c r="L833" s="25" t="s">
        <v>1912</v>
      </c>
      <c r="M833" s="18" t="s">
        <v>119</v>
      </c>
      <c r="N833" s="36"/>
      <c r="O833" s="36"/>
      <c r="P833" s="36">
        <v>10</v>
      </c>
      <c r="Q833" s="18">
        <f>Q832-P833</f>
        <v>1065</v>
      </c>
      <c r="R833" s="29" t="s">
        <v>1629</v>
      </c>
      <c r="S833" s="25" t="s">
        <v>1913</v>
      </c>
      <c r="T833" s="18" t="s">
        <v>1914</v>
      </c>
      <c r="U833" s="37">
        <v>44707</v>
      </c>
      <c r="V833" s="37">
        <v>44707</v>
      </c>
      <c r="W833" s="18" t="s">
        <v>75</v>
      </c>
      <c r="X833" s="18" t="s">
        <v>692</v>
      </c>
      <c r="Y833" s="18" t="s">
        <v>70</v>
      </c>
      <c r="Z833" s="18" t="s">
        <v>693</v>
      </c>
      <c r="AA833" s="18" t="s">
        <v>694</v>
      </c>
      <c r="AB833" s="75" t="s">
        <v>695</v>
      </c>
      <c r="AC833" s="18" t="s">
        <v>156</v>
      </c>
      <c r="AD833" s="23"/>
      <c r="AE833" s="18" t="s">
        <v>696</v>
      </c>
    </row>
    <row r="834" spans="1:31">
      <c r="A834" s="17" t="s">
        <v>57</v>
      </c>
      <c r="B834" s="18">
        <v>672</v>
      </c>
      <c r="C834" s="50"/>
      <c r="D834" s="20" t="s">
        <v>32</v>
      </c>
      <c r="E834" s="45"/>
      <c r="F834" s="46"/>
      <c r="G834" s="20"/>
      <c r="H834" s="18"/>
      <c r="I834" s="18"/>
      <c r="J834" s="24">
        <v>107105353</v>
      </c>
      <c r="K834" s="25" t="s">
        <v>1911</v>
      </c>
      <c r="L834" s="25" t="s">
        <v>1912</v>
      </c>
      <c r="M834" s="18" t="s">
        <v>119</v>
      </c>
      <c r="N834" s="36"/>
      <c r="O834" s="36"/>
      <c r="P834" s="36">
        <v>50</v>
      </c>
      <c r="Q834" s="18">
        <f>Q833-P834</f>
        <v>1015</v>
      </c>
      <c r="R834" s="29" t="s">
        <v>1629</v>
      </c>
      <c r="S834" s="25" t="s">
        <v>1913</v>
      </c>
      <c r="T834" s="53" t="s">
        <v>80</v>
      </c>
      <c r="U834" s="37">
        <v>44712</v>
      </c>
      <c r="V834" s="37">
        <v>44712</v>
      </c>
      <c r="W834" s="53" t="s">
        <v>81</v>
      </c>
      <c r="X834" s="18" t="s">
        <v>82</v>
      </c>
      <c r="Y834" s="18" t="s">
        <v>70</v>
      </c>
      <c r="Z834" s="18">
        <v>215973860</v>
      </c>
      <c r="AA834" s="18" t="s">
        <v>71</v>
      </c>
      <c r="AB834" s="18" t="s">
        <v>57</v>
      </c>
      <c r="AC834" s="39" t="s">
        <v>83</v>
      </c>
      <c r="AD834" s="18" t="s">
        <v>73</v>
      </c>
      <c r="AE834" s="18"/>
    </row>
    <row r="835" spans="1:31">
      <c r="A835" s="17" t="s">
        <v>57</v>
      </c>
      <c r="B835" s="18">
        <v>672</v>
      </c>
      <c r="C835" s="50"/>
      <c r="D835" s="20" t="s">
        <v>32</v>
      </c>
      <c r="E835" s="45"/>
      <c r="F835" s="46"/>
      <c r="G835" s="20"/>
      <c r="H835" s="18"/>
      <c r="I835" s="18"/>
      <c r="J835" s="24">
        <v>107105353</v>
      </c>
      <c r="K835" s="25" t="s">
        <v>1911</v>
      </c>
      <c r="L835" s="25" t="s">
        <v>1912</v>
      </c>
      <c r="M835" s="18" t="s">
        <v>119</v>
      </c>
      <c r="N835" s="36"/>
      <c r="O835" s="36"/>
      <c r="P835" s="36">
        <v>75</v>
      </c>
      <c r="Q835" s="18">
        <f>Q834-P835</f>
        <v>940</v>
      </c>
      <c r="R835" s="29" t="s">
        <v>1629</v>
      </c>
      <c r="S835" s="25" t="s">
        <v>1913</v>
      </c>
      <c r="T835" s="18" t="s">
        <v>84</v>
      </c>
      <c r="U835" s="37">
        <v>44714</v>
      </c>
      <c r="V835" s="37">
        <v>44714</v>
      </c>
      <c r="W835" s="18" t="s">
        <v>81</v>
      </c>
      <c r="X835" s="18" t="s">
        <v>82</v>
      </c>
      <c r="Y835" s="18" t="s">
        <v>70</v>
      </c>
      <c r="Z835" s="18">
        <v>216001993</v>
      </c>
      <c r="AA835" s="18" t="s">
        <v>85</v>
      </c>
      <c r="AB835" s="18" t="s">
        <v>57</v>
      </c>
      <c r="AC835" s="39" t="s">
        <v>83</v>
      </c>
      <c r="AD835" s="18" t="s">
        <v>73</v>
      </c>
      <c r="AE835" s="18"/>
    </row>
    <row r="836" spans="1:31">
      <c r="A836" s="17" t="s">
        <v>57</v>
      </c>
      <c r="B836" s="18">
        <v>672</v>
      </c>
      <c r="C836" s="50"/>
      <c r="D836" s="20" t="s">
        <v>32</v>
      </c>
      <c r="E836" s="45"/>
      <c r="F836" s="46"/>
      <c r="G836" s="20"/>
      <c r="H836" s="18"/>
      <c r="I836" s="18"/>
      <c r="J836" s="24">
        <v>107105353</v>
      </c>
      <c r="K836" s="25" t="s">
        <v>1911</v>
      </c>
      <c r="L836" s="25" t="s">
        <v>1912</v>
      </c>
      <c r="M836" s="18" t="s">
        <v>119</v>
      </c>
      <c r="N836" s="36"/>
      <c r="O836" s="36"/>
      <c r="P836" s="36">
        <v>50</v>
      </c>
      <c r="Q836" s="18">
        <f>Q835-P836</f>
        <v>890</v>
      </c>
      <c r="R836" s="29" t="s">
        <v>1629</v>
      </c>
      <c r="S836" s="25" t="s">
        <v>1913</v>
      </c>
      <c r="T836" s="18" t="s">
        <v>86</v>
      </c>
      <c r="U836" s="37">
        <v>44714</v>
      </c>
      <c r="V836" s="37">
        <v>44714</v>
      </c>
      <c r="W836" s="18" t="s">
        <v>87</v>
      </c>
      <c r="X836" s="18" t="s">
        <v>88</v>
      </c>
      <c r="Y836" s="18" t="s">
        <v>70</v>
      </c>
      <c r="Z836" s="18">
        <v>216001992</v>
      </c>
      <c r="AA836" s="18" t="s">
        <v>85</v>
      </c>
      <c r="AB836" s="18" t="s">
        <v>57</v>
      </c>
      <c r="AC836" s="39" t="s">
        <v>89</v>
      </c>
      <c r="AD836" s="18" t="s">
        <v>73</v>
      </c>
      <c r="AE836" s="18"/>
    </row>
    <row r="837" spans="1:31">
      <c r="A837" s="17" t="s">
        <v>57</v>
      </c>
      <c r="B837" s="18">
        <v>672</v>
      </c>
      <c r="C837" s="50"/>
      <c r="D837" s="20" t="s">
        <v>32</v>
      </c>
      <c r="E837" s="45"/>
      <c r="F837" s="46"/>
      <c r="G837" s="20"/>
      <c r="H837" s="18"/>
      <c r="I837" s="18"/>
      <c r="J837" s="24">
        <v>107105353</v>
      </c>
      <c r="K837" s="25" t="s">
        <v>1911</v>
      </c>
      <c r="L837" s="25" t="s">
        <v>1912</v>
      </c>
      <c r="M837" s="18" t="s">
        <v>119</v>
      </c>
      <c r="N837" s="36"/>
      <c r="O837" s="36"/>
      <c r="P837" s="36">
        <v>50</v>
      </c>
      <c r="Q837" s="18">
        <f>Q836-P837</f>
        <v>840</v>
      </c>
      <c r="R837" s="29" t="s">
        <v>1629</v>
      </c>
      <c r="S837" s="25" t="s">
        <v>1913</v>
      </c>
      <c r="T837" s="18" t="s">
        <v>90</v>
      </c>
      <c r="U837" s="37">
        <v>44734</v>
      </c>
      <c r="V837" s="37">
        <v>44734</v>
      </c>
      <c r="W837" s="40" t="s">
        <v>91</v>
      </c>
      <c r="X837" s="40" t="s">
        <v>92</v>
      </c>
      <c r="Y837" s="40" t="s">
        <v>93</v>
      </c>
      <c r="Z837" s="40">
        <v>215973560</v>
      </c>
      <c r="AA837" s="40" t="s">
        <v>85</v>
      </c>
      <c r="AB837" s="18" t="s">
        <v>57</v>
      </c>
      <c r="AC837" s="39" t="s">
        <v>72</v>
      </c>
      <c r="AD837" s="18" t="s">
        <v>73</v>
      </c>
      <c r="AE837" s="18"/>
    </row>
    <row r="838" spans="1:31" ht="28.8">
      <c r="A838" s="17" t="s">
        <v>57</v>
      </c>
      <c r="B838" s="18">
        <v>673</v>
      </c>
      <c r="C838" s="50">
        <v>44678</v>
      </c>
      <c r="D838" s="20" t="s">
        <v>1915</v>
      </c>
      <c r="E838" s="21" t="s">
        <v>1916</v>
      </c>
      <c r="F838" s="22" t="s">
        <v>1917</v>
      </c>
      <c r="G838" s="20" t="s">
        <v>1822</v>
      </c>
      <c r="H838" s="18" t="s">
        <v>131</v>
      </c>
      <c r="I838" s="18">
        <v>4200804184</v>
      </c>
      <c r="J838" s="24">
        <v>109492176</v>
      </c>
      <c r="K838" s="25">
        <v>45953050</v>
      </c>
      <c r="L838" s="25" t="s">
        <v>1918</v>
      </c>
      <c r="M838" s="18" t="s">
        <v>119</v>
      </c>
      <c r="N838" s="36">
        <v>900</v>
      </c>
      <c r="O838" s="36"/>
      <c r="P838" s="36">
        <v>30</v>
      </c>
      <c r="Q838" s="18">
        <f t="shared" si="21"/>
        <v>870</v>
      </c>
      <c r="R838" s="29" t="s">
        <v>1629</v>
      </c>
      <c r="S838" s="25" t="s">
        <v>1919</v>
      </c>
      <c r="T838" s="18" t="s">
        <v>205</v>
      </c>
      <c r="U838" s="37">
        <v>44700</v>
      </c>
      <c r="V838" s="37">
        <v>44700</v>
      </c>
      <c r="W838" s="18" t="s">
        <v>175</v>
      </c>
      <c r="X838" s="18" t="s">
        <v>116</v>
      </c>
      <c r="Y838" s="18" t="s">
        <v>207</v>
      </c>
      <c r="Z838" s="18">
        <v>215973541</v>
      </c>
      <c r="AA838" s="18" t="s">
        <v>208</v>
      </c>
      <c r="AB838" s="18" t="s">
        <v>57</v>
      </c>
      <c r="AC838" s="18" t="s">
        <v>72</v>
      </c>
      <c r="AD838" s="23" t="s">
        <v>73</v>
      </c>
      <c r="AE838" s="23" t="s">
        <v>177</v>
      </c>
    </row>
    <row r="839" spans="1:31" ht="28.8">
      <c r="A839" s="17" t="s">
        <v>57</v>
      </c>
      <c r="B839" s="18">
        <v>673</v>
      </c>
      <c r="C839" s="50"/>
      <c r="D839" s="20" t="s">
        <v>1915</v>
      </c>
      <c r="E839" s="21"/>
      <c r="F839" s="22"/>
      <c r="G839" s="20"/>
      <c r="H839" s="18"/>
      <c r="I839" s="18"/>
      <c r="J839" s="24">
        <v>109492176</v>
      </c>
      <c r="K839" s="25">
        <v>45953050</v>
      </c>
      <c r="L839" s="25" t="s">
        <v>1918</v>
      </c>
      <c r="M839" s="18" t="s">
        <v>119</v>
      </c>
      <c r="N839" s="36"/>
      <c r="O839" s="36"/>
      <c r="P839" s="36">
        <v>240</v>
      </c>
      <c r="Q839" s="18">
        <f>+Q838-P839</f>
        <v>630</v>
      </c>
      <c r="R839" s="29" t="s">
        <v>1629</v>
      </c>
      <c r="S839" s="25" t="s">
        <v>1919</v>
      </c>
      <c r="T839" s="18" t="s">
        <v>1920</v>
      </c>
      <c r="U839" s="37">
        <v>44705</v>
      </c>
      <c r="V839" s="37">
        <v>44705</v>
      </c>
      <c r="W839" s="18" t="s">
        <v>75</v>
      </c>
      <c r="X839" s="18" t="s">
        <v>692</v>
      </c>
      <c r="Y839" s="18" t="s">
        <v>70</v>
      </c>
      <c r="Z839" s="18" t="s">
        <v>693</v>
      </c>
      <c r="AA839" s="18" t="s">
        <v>694</v>
      </c>
      <c r="AB839" s="75" t="s">
        <v>695</v>
      </c>
      <c r="AC839" s="18" t="s">
        <v>156</v>
      </c>
      <c r="AD839" s="23"/>
      <c r="AE839" s="18" t="s">
        <v>696</v>
      </c>
    </row>
    <row r="840" spans="1:31" ht="28.8">
      <c r="A840" s="17" t="s">
        <v>57</v>
      </c>
      <c r="B840" s="18">
        <v>673</v>
      </c>
      <c r="C840" s="50"/>
      <c r="D840" s="20" t="s">
        <v>1915</v>
      </c>
      <c r="E840" s="21"/>
      <c r="F840" s="22"/>
      <c r="G840" s="20"/>
      <c r="H840" s="18"/>
      <c r="I840" s="18"/>
      <c r="J840" s="24">
        <v>109492176</v>
      </c>
      <c r="K840" s="25">
        <v>45953050</v>
      </c>
      <c r="L840" s="25" t="s">
        <v>1918</v>
      </c>
      <c r="M840" s="18" t="s">
        <v>119</v>
      </c>
      <c r="N840" s="36"/>
      <c r="O840" s="36"/>
      <c r="P840" s="36">
        <v>400</v>
      </c>
      <c r="Q840" s="18">
        <f>+Q839-P840</f>
        <v>230</v>
      </c>
      <c r="R840" s="29" t="s">
        <v>1629</v>
      </c>
      <c r="S840" s="25" t="s">
        <v>1919</v>
      </c>
      <c r="T840" s="18" t="s">
        <v>67</v>
      </c>
      <c r="U840" s="37">
        <v>44707</v>
      </c>
      <c r="V840" s="37">
        <v>44707</v>
      </c>
      <c r="W840" s="18" t="s">
        <v>68</v>
      </c>
      <c r="X840" s="18" t="s">
        <v>69</v>
      </c>
      <c r="Y840" s="18" t="s">
        <v>70</v>
      </c>
      <c r="Z840" s="18">
        <v>218110400</v>
      </c>
      <c r="AA840" s="18" t="s">
        <v>71</v>
      </c>
      <c r="AB840" s="18" t="s">
        <v>57</v>
      </c>
      <c r="AC840" s="39" t="s">
        <v>72</v>
      </c>
      <c r="AD840" s="18" t="s">
        <v>73</v>
      </c>
      <c r="AE840" s="18"/>
    </row>
    <row r="841" spans="1:31" ht="28.8">
      <c r="A841" s="17" t="s">
        <v>57</v>
      </c>
      <c r="B841" s="18">
        <v>673</v>
      </c>
      <c r="C841" s="50"/>
      <c r="D841" s="20" t="s">
        <v>1915</v>
      </c>
      <c r="E841" s="21"/>
      <c r="F841" s="22"/>
      <c r="G841" s="20"/>
      <c r="H841" s="18"/>
      <c r="I841" s="18"/>
      <c r="J841" s="24">
        <v>109492176</v>
      </c>
      <c r="K841" s="25">
        <v>45953050</v>
      </c>
      <c r="L841" s="25" t="s">
        <v>1918</v>
      </c>
      <c r="M841" s="18" t="s">
        <v>119</v>
      </c>
      <c r="N841" s="36"/>
      <c r="O841" s="36"/>
      <c r="P841" s="36">
        <v>13</v>
      </c>
      <c r="Q841" s="18">
        <f>+Q840-P841</f>
        <v>217</v>
      </c>
      <c r="R841" s="29" t="s">
        <v>1629</v>
      </c>
      <c r="S841" s="25" t="s">
        <v>1919</v>
      </c>
      <c r="T841" s="18" t="s">
        <v>1914</v>
      </c>
      <c r="U841" s="37">
        <v>44707</v>
      </c>
      <c r="V841" s="37">
        <v>44707</v>
      </c>
      <c r="W841" s="18" t="s">
        <v>75</v>
      </c>
      <c r="X841" s="18" t="s">
        <v>692</v>
      </c>
      <c r="Y841" s="18" t="s">
        <v>70</v>
      </c>
      <c r="Z841" s="18" t="s">
        <v>693</v>
      </c>
      <c r="AA841" s="18" t="s">
        <v>694</v>
      </c>
      <c r="AB841" s="75" t="s">
        <v>695</v>
      </c>
      <c r="AC841" s="18" t="s">
        <v>156</v>
      </c>
      <c r="AD841" s="23"/>
      <c r="AE841" s="18" t="s">
        <v>696</v>
      </c>
    </row>
    <row r="842" spans="1:31" ht="28.8">
      <c r="A842" s="17" t="s">
        <v>57</v>
      </c>
      <c r="B842" s="18">
        <v>673</v>
      </c>
      <c r="C842" s="50"/>
      <c r="D842" s="20" t="s">
        <v>1915</v>
      </c>
      <c r="E842" s="21"/>
      <c r="F842" s="22"/>
      <c r="G842" s="20"/>
      <c r="H842" s="18"/>
      <c r="I842" s="18"/>
      <c r="J842" s="24">
        <v>109492176</v>
      </c>
      <c r="K842" s="25">
        <v>45953050</v>
      </c>
      <c r="L842" s="25" t="s">
        <v>1918</v>
      </c>
      <c r="M842" s="18" t="s">
        <v>119</v>
      </c>
      <c r="N842" s="36"/>
      <c r="O842" s="36"/>
      <c r="P842" s="36">
        <v>160</v>
      </c>
      <c r="Q842" s="18">
        <f>+Q841-P842</f>
        <v>57</v>
      </c>
      <c r="R842" s="29" t="s">
        <v>1629</v>
      </c>
      <c r="S842" s="25" t="s">
        <v>1919</v>
      </c>
      <c r="T842" s="53" t="s">
        <v>80</v>
      </c>
      <c r="U842" s="37">
        <v>44712</v>
      </c>
      <c r="V842" s="37">
        <v>44712</v>
      </c>
      <c r="W842" s="53" t="s">
        <v>81</v>
      </c>
      <c r="X842" s="18" t="s">
        <v>82</v>
      </c>
      <c r="Y842" s="18" t="s">
        <v>70</v>
      </c>
      <c r="Z842" s="18">
        <v>215973860</v>
      </c>
      <c r="AA842" s="18" t="s">
        <v>71</v>
      </c>
      <c r="AB842" s="18" t="s">
        <v>57</v>
      </c>
      <c r="AC842" s="39" t="s">
        <v>83</v>
      </c>
      <c r="AD842" s="18" t="s">
        <v>73</v>
      </c>
      <c r="AE842" s="18"/>
    </row>
    <row r="843" spans="1:31" ht="28.8">
      <c r="A843" s="17" t="s">
        <v>57</v>
      </c>
      <c r="B843" s="18">
        <v>673</v>
      </c>
      <c r="C843" s="50"/>
      <c r="D843" s="20" t="s">
        <v>1915</v>
      </c>
      <c r="E843" s="21"/>
      <c r="F843" s="22"/>
      <c r="G843" s="20"/>
      <c r="H843" s="18"/>
      <c r="I843" s="18"/>
      <c r="J843" s="24">
        <v>109492176</v>
      </c>
      <c r="K843" s="25">
        <v>45953050</v>
      </c>
      <c r="L843" s="25" t="s">
        <v>1918</v>
      </c>
      <c r="M843" s="18" t="s">
        <v>119</v>
      </c>
      <c r="N843" s="36"/>
      <c r="O843" s="36"/>
      <c r="P843" s="36">
        <v>57</v>
      </c>
      <c r="Q843" s="18">
        <f>+Q842-P843</f>
        <v>0</v>
      </c>
      <c r="R843" s="29" t="s">
        <v>1629</v>
      </c>
      <c r="S843" s="25" t="s">
        <v>1919</v>
      </c>
      <c r="T843" s="18" t="s">
        <v>84</v>
      </c>
      <c r="U843" s="37">
        <v>44714</v>
      </c>
      <c r="V843" s="37">
        <v>44714</v>
      </c>
      <c r="W843" s="18" t="s">
        <v>81</v>
      </c>
      <c r="X843" s="18" t="s">
        <v>82</v>
      </c>
      <c r="Y843" s="18" t="s">
        <v>70</v>
      </c>
      <c r="Z843" s="18">
        <v>216001993</v>
      </c>
      <c r="AA843" s="18" t="s">
        <v>85</v>
      </c>
      <c r="AB843" s="18" t="s">
        <v>57</v>
      </c>
      <c r="AC843" s="39" t="s">
        <v>83</v>
      </c>
      <c r="AD843" s="18" t="s">
        <v>73</v>
      </c>
      <c r="AE843" s="18"/>
    </row>
    <row r="844" spans="1:31" ht="24">
      <c r="A844" s="17"/>
      <c r="B844" s="18">
        <v>674</v>
      </c>
      <c r="C844" s="50">
        <v>44678</v>
      </c>
      <c r="D844" s="20" t="s">
        <v>32</v>
      </c>
      <c r="E844" s="45" t="s">
        <v>1821</v>
      </c>
      <c r="F844" s="46">
        <v>44674</v>
      </c>
      <c r="G844" s="20" t="s">
        <v>1822</v>
      </c>
      <c r="H844" s="18"/>
      <c r="I844" s="18"/>
      <c r="J844" s="24"/>
      <c r="K844" s="25" t="s">
        <v>1921</v>
      </c>
      <c r="L844" s="25" t="s">
        <v>1922</v>
      </c>
      <c r="M844" s="18" t="s">
        <v>119</v>
      </c>
      <c r="N844" s="36">
        <v>1000</v>
      </c>
      <c r="O844" s="36"/>
      <c r="P844" s="36"/>
      <c r="Q844" s="18">
        <f t="shared" si="21"/>
        <v>1000</v>
      </c>
      <c r="R844" s="29" t="s">
        <v>1629</v>
      </c>
      <c r="S844" s="25" t="s">
        <v>1923</v>
      </c>
      <c r="T844" s="18"/>
      <c r="U844" s="37"/>
      <c r="V844" s="37"/>
      <c r="W844" s="18"/>
      <c r="X844" s="18"/>
      <c r="Y844" s="18"/>
      <c r="Z844" s="18"/>
      <c r="AA844" s="18"/>
      <c r="AB844" s="18"/>
      <c r="AC844" s="18"/>
      <c r="AD844" s="18"/>
      <c r="AE844" s="18"/>
    </row>
    <row r="845" spans="1:31" ht="24">
      <c r="A845" s="17"/>
      <c r="B845" s="18">
        <v>675</v>
      </c>
      <c r="C845" s="50">
        <v>44678</v>
      </c>
      <c r="D845" s="20" t="s">
        <v>1853</v>
      </c>
      <c r="E845" s="21" t="s">
        <v>1898</v>
      </c>
      <c r="F845" s="46">
        <v>44674</v>
      </c>
      <c r="G845" s="20" t="s">
        <v>1822</v>
      </c>
      <c r="H845" s="18" t="s">
        <v>1801</v>
      </c>
      <c r="I845" s="18">
        <v>4200717371</v>
      </c>
      <c r="J845" s="24">
        <v>109674827</v>
      </c>
      <c r="K845" s="25">
        <v>12544522</v>
      </c>
      <c r="L845" s="25" t="s">
        <v>1924</v>
      </c>
      <c r="M845" s="18" t="s">
        <v>119</v>
      </c>
      <c r="N845" s="36">
        <v>390</v>
      </c>
      <c r="O845" s="36"/>
      <c r="P845" s="36"/>
      <c r="Q845" s="18">
        <f t="shared" si="21"/>
        <v>390</v>
      </c>
      <c r="R845" s="29" t="s">
        <v>1629</v>
      </c>
      <c r="S845" s="25" t="s">
        <v>1925</v>
      </c>
      <c r="T845" s="18"/>
      <c r="U845" s="37"/>
      <c r="V845" s="37"/>
      <c r="W845" s="18"/>
      <c r="X845" s="18"/>
      <c r="Y845" s="18"/>
      <c r="Z845" s="18"/>
      <c r="AA845" s="18"/>
      <c r="AB845" s="18"/>
      <c r="AC845" s="18"/>
      <c r="AD845" s="18"/>
      <c r="AE845" s="18"/>
    </row>
    <row r="846" spans="1:31" ht="24">
      <c r="A846" s="17"/>
      <c r="B846" s="18">
        <v>676</v>
      </c>
      <c r="C846" s="50">
        <v>44678</v>
      </c>
      <c r="D846" s="20" t="s">
        <v>1853</v>
      </c>
      <c r="E846" s="21" t="s">
        <v>1898</v>
      </c>
      <c r="F846" s="22" t="s">
        <v>1899</v>
      </c>
      <c r="G846" s="20" t="s">
        <v>1822</v>
      </c>
      <c r="H846" s="18" t="s">
        <v>1801</v>
      </c>
      <c r="I846" s="18">
        <v>4200717371</v>
      </c>
      <c r="J846" s="24">
        <v>100852628</v>
      </c>
      <c r="K846" s="25">
        <v>12544523</v>
      </c>
      <c r="L846" s="25" t="s">
        <v>1900</v>
      </c>
      <c r="M846" s="18" t="s">
        <v>119</v>
      </c>
      <c r="N846" s="36">
        <v>300</v>
      </c>
      <c r="O846" s="36"/>
      <c r="P846" s="36"/>
      <c r="Q846" s="18">
        <f t="shared" si="21"/>
        <v>300</v>
      </c>
      <c r="R846" s="29" t="s">
        <v>1629</v>
      </c>
      <c r="S846" s="25" t="s">
        <v>1926</v>
      </c>
      <c r="T846" s="18"/>
      <c r="U846" s="37"/>
      <c r="V846" s="37"/>
      <c r="W846" s="18"/>
      <c r="X846" s="18"/>
      <c r="Y846" s="18"/>
      <c r="Z846" s="18"/>
      <c r="AA846" s="18"/>
      <c r="AB846" s="18"/>
      <c r="AC846" s="18"/>
      <c r="AD846" s="18"/>
      <c r="AE846" s="18"/>
    </row>
    <row r="847" spans="1:31" ht="24">
      <c r="A847" s="17"/>
      <c r="B847" s="18">
        <v>677</v>
      </c>
      <c r="C847" s="50">
        <v>44678</v>
      </c>
      <c r="D847" s="20" t="s">
        <v>32</v>
      </c>
      <c r="E847" s="45" t="s">
        <v>1821</v>
      </c>
      <c r="F847" s="46">
        <v>44674</v>
      </c>
      <c r="G847" s="20" t="s">
        <v>1822</v>
      </c>
      <c r="H847" s="18"/>
      <c r="I847" s="18"/>
      <c r="J847" s="24">
        <v>109461641</v>
      </c>
      <c r="K847" s="25">
        <v>12545530</v>
      </c>
      <c r="L847" s="25" t="s">
        <v>1905</v>
      </c>
      <c r="M847" s="18" t="s">
        <v>119</v>
      </c>
      <c r="N847" s="36">
        <v>35</v>
      </c>
      <c r="O847" s="36"/>
      <c r="P847" s="36"/>
      <c r="Q847" s="18">
        <f t="shared" si="21"/>
        <v>35</v>
      </c>
      <c r="R847" s="104" t="s">
        <v>1629</v>
      </c>
      <c r="S847" s="79" t="s">
        <v>1927</v>
      </c>
      <c r="T847" s="18"/>
      <c r="U847" s="37"/>
      <c r="V847" s="37"/>
      <c r="W847" s="18"/>
      <c r="X847" s="18"/>
      <c r="Y847" s="18"/>
      <c r="Z847" s="18"/>
      <c r="AA847" s="18"/>
      <c r="AB847" s="18"/>
      <c r="AC847" s="18"/>
      <c r="AD847" s="18"/>
      <c r="AE847" s="18"/>
    </row>
    <row r="848" spans="1:31" ht="24">
      <c r="A848" s="17"/>
      <c r="B848" s="18">
        <v>678</v>
      </c>
      <c r="C848" s="50">
        <v>44678</v>
      </c>
      <c r="D848" s="20" t="s">
        <v>32</v>
      </c>
      <c r="E848" s="45" t="s">
        <v>1821</v>
      </c>
      <c r="F848" s="46">
        <v>44674</v>
      </c>
      <c r="G848" s="20" t="s">
        <v>1822</v>
      </c>
      <c r="H848" s="18"/>
      <c r="I848" s="18"/>
      <c r="J848" s="24"/>
      <c r="K848" s="25">
        <v>12545531</v>
      </c>
      <c r="L848" s="25" t="s">
        <v>1928</v>
      </c>
      <c r="M848" s="18" t="s">
        <v>119</v>
      </c>
      <c r="N848" s="36">
        <v>100</v>
      </c>
      <c r="O848" s="36"/>
      <c r="P848" s="36"/>
      <c r="Q848" s="18">
        <f t="shared" si="21"/>
        <v>100</v>
      </c>
      <c r="R848" s="29" t="s">
        <v>1629</v>
      </c>
      <c r="S848" s="25" t="s">
        <v>1929</v>
      </c>
      <c r="T848" s="18"/>
      <c r="U848" s="37"/>
      <c r="V848" s="37"/>
      <c r="W848" s="18"/>
      <c r="X848" s="18"/>
      <c r="Y848" s="18"/>
      <c r="Z848" s="18"/>
      <c r="AA848" s="18"/>
      <c r="AB848" s="18"/>
      <c r="AC848" s="18"/>
      <c r="AD848" s="18"/>
      <c r="AE848" s="18"/>
    </row>
    <row r="849" spans="1:31" ht="24">
      <c r="A849" s="17"/>
      <c r="B849" s="18">
        <v>679</v>
      </c>
      <c r="C849" s="50">
        <v>44678</v>
      </c>
      <c r="D849" s="20" t="s">
        <v>1853</v>
      </c>
      <c r="E849" s="21" t="s">
        <v>1930</v>
      </c>
      <c r="F849" s="22" t="s">
        <v>1899</v>
      </c>
      <c r="G849" s="20" t="s">
        <v>1822</v>
      </c>
      <c r="H849" s="18" t="s">
        <v>1801</v>
      </c>
      <c r="I849" s="18">
        <v>4200717371</v>
      </c>
      <c r="J849" s="24">
        <v>109461641</v>
      </c>
      <c r="K849" s="25">
        <v>12545530</v>
      </c>
      <c r="L849" s="25" t="s">
        <v>1905</v>
      </c>
      <c r="M849" s="18" t="s">
        <v>119</v>
      </c>
      <c r="N849" s="36">
        <v>100</v>
      </c>
      <c r="O849" s="36"/>
      <c r="P849" s="36"/>
      <c r="Q849" s="18">
        <f t="shared" si="21"/>
        <v>100</v>
      </c>
      <c r="R849" s="29" t="s">
        <v>1629</v>
      </c>
      <c r="S849" s="25" t="s">
        <v>1931</v>
      </c>
      <c r="T849" s="18"/>
      <c r="U849" s="37"/>
      <c r="V849" s="37"/>
      <c r="W849" s="18"/>
      <c r="X849" s="18"/>
      <c r="Y849" s="18"/>
      <c r="Z849" s="18"/>
      <c r="AA849" s="18"/>
      <c r="AB849" s="18"/>
      <c r="AC849" s="18"/>
      <c r="AD849" s="18"/>
      <c r="AE849" s="18"/>
    </row>
    <row r="850" spans="1:31" ht="36">
      <c r="A850" s="17" t="s">
        <v>57</v>
      </c>
      <c r="B850" s="18">
        <v>680</v>
      </c>
      <c r="C850" s="50">
        <v>44678</v>
      </c>
      <c r="D850" s="20" t="s">
        <v>1853</v>
      </c>
      <c r="E850" s="21" t="s">
        <v>1932</v>
      </c>
      <c r="F850" s="22" t="s">
        <v>1933</v>
      </c>
      <c r="G850" s="20" t="s">
        <v>1934</v>
      </c>
      <c r="H850" s="18" t="s">
        <v>1801</v>
      </c>
      <c r="I850" s="18">
        <v>4200918508</v>
      </c>
      <c r="J850" s="24">
        <v>112151015</v>
      </c>
      <c r="K850" s="25">
        <v>12536686</v>
      </c>
      <c r="L850" s="25" t="s">
        <v>1935</v>
      </c>
      <c r="M850" s="18" t="s">
        <v>119</v>
      </c>
      <c r="N850" s="36">
        <v>2000</v>
      </c>
      <c r="O850" s="36"/>
      <c r="P850" s="36">
        <v>500</v>
      </c>
      <c r="Q850" s="18">
        <f t="shared" si="21"/>
        <v>1500</v>
      </c>
      <c r="R850" s="29" t="s">
        <v>1629</v>
      </c>
      <c r="S850" s="25" t="s">
        <v>1936</v>
      </c>
      <c r="T850" s="18" t="s">
        <v>67</v>
      </c>
      <c r="U850" s="37">
        <v>44707</v>
      </c>
      <c r="V850" s="37">
        <v>44707</v>
      </c>
      <c r="W850" s="18" t="s">
        <v>68</v>
      </c>
      <c r="X850" s="18" t="s">
        <v>69</v>
      </c>
      <c r="Y850" s="18" t="s">
        <v>70</v>
      </c>
      <c r="Z850" s="18">
        <v>218110400</v>
      </c>
      <c r="AA850" s="18" t="s">
        <v>71</v>
      </c>
      <c r="AB850" s="18" t="s">
        <v>57</v>
      </c>
      <c r="AC850" s="39" t="s">
        <v>72</v>
      </c>
      <c r="AD850" s="18" t="s">
        <v>73</v>
      </c>
      <c r="AE850" s="18"/>
    </row>
    <row r="851" spans="1:31" ht="28.8">
      <c r="A851" s="17" t="s">
        <v>57</v>
      </c>
      <c r="B851" s="18">
        <v>680</v>
      </c>
      <c r="C851" s="50"/>
      <c r="D851" s="20" t="s">
        <v>1853</v>
      </c>
      <c r="E851" s="21"/>
      <c r="F851" s="22"/>
      <c r="G851" s="20"/>
      <c r="H851" s="18"/>
      <c r="I851" s="18"/>
      <c r="J851" s="24">
        <v>112151015</v>
      </c>
      <c r="K851" s="25">
        <v>12536686</v>
      </c>
      <c r="L851" s="25" t="s">
        <v>1935</v>
      </c>
      <c r="M851" s="18" t="s">
        <v>119</v>
      </c>
      <c r="N851" s="36"/>
      <c r="O851" s="36"/>
      <c r="P851" s="36">
        <v>26</v>
      </c>
      <c r="Q851" s="18">
        <f>+Q850-P851</f>
        <v>1474</v>
      </c>
      <c r="R851" s="29" t="s">
        <v>1629</v>
      </c>
      <c r="S851" s="25" t="s">
        <v>1936</v>
      </c>
      <c r="T851" s="18" t="s">
        <v>1914</v>
      </c>
      <c r="U851" s="37">
        <v>44707</v>
      </c>
      <c r="V851" s="37">
        <v>44707</v>
      </c>
      <c r="W851" s="18" t="s">
        <v>75</v>
      </c>
      <c r="X851" s="18" t="s">
        <v>692</v>
      </c>
      <c r="Y851" s="18" t="s">
        <v>70</v>
      </c>
      <c r="Z851" s="18" t="s">
        <v>1937</v>
      </c>
      <c r="AA851" s="18" t="s">
        <v>78</v>
      </c>
      <c r="AB851" s="18"/>
      <c r="AC851" s="39"/>
      <c r="AD851" s="18"/>
      <c r="AE851" s="18"/>
    </row>
    <row r="852" spans="1:31" ht="28.8">
      <c r="A852" s="17" t="s">
        <v>57</v>
      </c>
      <c r="B852" s="18">
        <v>680</v>
      </c>
      <c r="C852" s="50"/>
      <c r="D852" s="20" t="s">
        <v>1853</v>
      </c>
      <c r="E852" s="21"/>
      <c r="F852" s="22"/>
      <c r="G852" s="20"/>
      <c r="H852" s="18"/>
      <c r="I852" s="18"/>
      <c r="J852" s="24">
        <v>112151015</v>
      </c>
      <c r="K852" s="25">
        <v>12536686</v>
      </c>
      <c r="L852" s="25" t="s">
        <v>1935</v>
      </c>
      <c r="M852" s="18" t="s">
        <v>119</v>
      </c>
      <c r="N852" s="36"/>
      <c r="O852" s="36"/>
      <c r="P852" s="36">
        <v>200</v>
      </c>
      <c r="Q852" s="18">
        <f>+Q851-P852</f>
        <v>1274</v>
      </c>
      <c r="R852" s="29" t="s">
        <v>1629</v>
      </c>
      <c r="S852" s="25" t="s">
        <v>1936</v>
      </c>
      <c r="T852" s="18" t="s">
        <v>80</v>
      </c>
      <c r="U852" s="37">
        <v>44712</v>
      </c>
      <c r="V852" s="37">
        <v>44712</v>
      </c>
      <c r="W852" s="53" t="s">
        <v>81</v>
      </c>
      <c r="X852" s="18" t="s">
        <v>82</v>
      </c>
      <c r="Y852" s="18" t="s">
        <v>70</v>
      </c>
      <c r="Z852" s="18">
        <v>215973860</v>
      </c>
      <c r="AA852" s="18" t="s">
        <v>71</v>
      </c>
      <c r="AB852" s="18" t="s">
        <v>57</v>
      </c>
      <c r="AC852" s="39" t="s">
        <v>83</v>
      </c>
      <c r="AD852" s="18" t="s">
        <v>73</v>
      </c>
      <c r="AE852" s="18"/>
    </row>
    <row r="853" spans="1:31" ht="28.8">
      <c r="A853" s="17" t="s">
        <v>57</v>
      </c>
      <c r="B853" s="18">
        <v>680</v>
      </c>
      <c r="C853" s="50"/>
      <c r="D853" s="20" t="s">
        <v>1853</v>
      </c>
      <c r="E853" s="21"/>
      <c r="F853" s="22"/>
      <c r="G853" s="20"/>
      <c r="H853" s="18"/>
      <c r="I853" s="18"/>
      <c r="J853" s="24">
        <v>112151015</v>
      </c>
      <c r="K853" s="25">
        <v>12536686</v>
      </c>
      <c r="L853" s="25" t="s">
        <v>1935</v>
      </c>
      <c r="M853" s="18" t="s">
        <v>119</v>
      </c>
      <c r="N853" s="36"/>
      <c r="O853" s="36"/>
      <c r="P853" s="36">
        <v>300</v>
      </c>
      <c r="Q853" s="18">
        <f>+Q852-P853</f>
        <v>974</v>
      </c>
      <c r="R853" s="29" t="s">
        <v>1629</v>
      </c>
      <c r="S853" s="25" t="s">
        <v>1936</v>
      </c>
      <c r="T853" s="18" t="s">
        <v>84</v>
      </c>
      <c r="U853" s="37">
        <v>44714</v>
      </c>
      <c r="V853" s="37">
        <v>44714</v>
      </c>
      <c r="W853" s="18" t="s">
        <v>81</v>
      </c>
      <c r="X853" s="18" t="s">
        <v>82</v>
      </c>
      <c r="Y853" s="18" t="s">
        <v>70</v>
      </c>
      <c r="Z853" s="18">
        <v>216001993</v>
      </c>
      <c r="AA853" s="18" t="s">
        <v>85</v>
      </c>
      <c r="AB853" s="18" t="s">
        <v>57</v>
      </c>
      <c r="AC853" s="39" t="s">
        <v>83</v>
      </c>
      <c r="AD853" s="18" t="s">
        <v>73</v>
      </c>
      <c r="AE853" s="18"/>
    </row>
    <row r="854" spans="1:31" ht="28.8">
      <c r="A854" s="17" t="s">
        <v>57</v>
      </c>
      <c r="B854" s="18">
        <v>680</v>
      </c>
      <c r="C854" s="50"/>
      <c r="D854" s="20" t="s">
        <v>1853</v>
      </c>
      <c r="E854" s="21"/>
      <c r="F854" s="22"/>
      <c r="G854" s="20"/>
      <c r="H854" s="18"/>
      <c r="I854" s="18"/>
      <c r="J854" s="24">
        <v>112151015</v>
      </c>
      <c r="K854" s="25">
        <v>12536686</v>
      </c>
      <c r="L854" s="25" t="s">
        <v>1935</v>
      </c>
      <c r="M854" s="18" t="s">
        <v>119</v>
      </c>
      <c r="N854" s="36"/>
      <c r="O854" s="36"/>
      <c r="P854" s="36">
        <v>200</v>
      </c>
      <c r="Q854" s="18">
        <f>+Q853-P854</f>
        <v>774</v>
      </c>
      <c r="R854" s="29" t="s">
        <v>1629</v>
      </c>
      <c r="S854" s="25" t="s">
        <v>1936</v>
      </c>
      <c r="T854" s="18" t="s">
        <v>86</v>
      </c>
      <c r="U854" s="37">
        <v>44714</v>
      </c>
      <c r="V854" s="37">
        <v>44714</v>
      </c>
      <c r="W854" s="18" t="s">
        <v>87</v>
      </c>
      <c r="X854" s="18" t="s">
        <v>88</v>
      </c>
      <c r="Y854" s="18" t="s">
        <v>70</v>
      </c>
      <c r="Z854" s="18">
        <v>216001992</v>
      </c>
      <c r="AA854" s="18" t="s">
        <v>85</v>
      </c>
      <c r="AB854" s="18" t="s">
        <v>57</v>
      </c>
      <c r="AC854" s="39" t="s">
        <v>89</v>
      </c>
      <c r="AD854" s="18" t="s">
        <v>73</v>
      </c>
      <c r="AE854" s="18"/>
    </row>
    <row r="855" spans="1:31" ht="28.8">
      <c r="A855" s="17" t="s">
        <v>57</v>
      </c>
      <c r="B855" s="18">
        <v>680</v>
      </c>
      <c r="C855" s="50"/>
      <c r="D855" s="20" t="s">
        <v>1853</v>
      </c>
      <c r="E855" s="21"/>
      <c r="F855" s="22"/>
      <c r="G855" s="20"/>
      <c r="H855" s="18"/>
      <c r="I855" s="18"/>
      <c r="J855" s="24">
        <v>112151015</v>
      </c>
      <c r="K855" s="25">
        <v>12536686</v>
      </c>
      <c r="L855" s="25" t="s">
        <v>1935</v>
      </c>
      <c r="M855" s="18" t="s">
        <v>119</v>
      </c>
      <c r="N855" s="36"/>
      <c r="O855" s="36"/>
      <c r="P855" s="36">
        <v>200</v>
      </c>
      <c r="Q855" s="18" t="s">
        <v>1880</v>
      </c>
      <c r="R855" s="29" t="s">
        <v>1629</v>
      </c>
      <c r="S855" s="25" t="s">
        <v>1936</v>
      </c>
      <c r="T855" s="18" t="s">
        <v>90</v>
      </c>
      <c r="U855" s="37">
        <v>44734</v>
      </c>
      <c r="V855" s="37">
        <v>44734</v>
      </c>
      <c r="W855" s="40" t="s">
        <v>91</v>
      </c>
      <c r="X855" s="40" t="s">
        <v>92</v>
      </c>
      <c r="Y855" s="40" t="s">
        <v>93</v>
      </c>
      <c r="Z855" s="40">
        <v>215973560</v>
      </c>
      <c r="AA855" s="40" t="s">
        <v>85</v>
      </c>
      <c r="AB855" s="18" t="s">
        <v>57</v>
      </c>
      <c r="AC855" s="39" t="s">
        <v>72</v>
      </c>
      <c r="AD855" s="18" t="s">
        <v>73</v>
      </c>
      <c r="AE855" s="18"/>
    </row>
    <row r="856" spans="1:31" ht="36">
      <c r="A856" s="17" t="s">
        <v>57</v>
      </c>
      <c r="B856" s="18">
        <v>681</v>
      </c>
      <c r="C856" s="50">
        <v>44678</v>
      </c>
      <c r="D856" s="20" t="s">
        <v>1853</v>
      </c>
      <c r="E856" s="21" t="s">
        <v>1932</v>
      </c>
      <c r="F856" s="22" t="s">
        <v>1933</v>
      </c>
      <c r="G856" s="20" t="s">
        <v>1934</v>
      </c>
      <c r="H856" s="18" t="s">
        <v>1801</v>
      </c>
      <c r="I856" s="18">
        <v>4200918508</v>
      </c>
      <c r="J856" s="24">
        <v>112151017</v>
      </c>
      <c r="K856" s="25">
        <v>12536692</v>
      </c>
      <c r="L856" s="25" t="s">
        <v>1938</v>
      </c>
      <c r="M856" s="18" t="s">
        <v>119</v>
      </c>
      <c r="N856" s="36">
        <v>2000</v>
      </c>
      <c r="O856" s="36"/>
      <c r="P856" s="36">
        <v>500</v>
      </c>
      <c r="Q856" s="18">
        <f t="shared" si="21"/>
        <v>1500</v>
      </c>
      <c r="R856" s="29" t="s">
        <v>1629</v>
      </c>
      <c r="S856" s="25" t="s">
        <v>1939</v>
      </c>
      <c r="T856" s="18" t="s">
        <v>67</v>
      </c>
      <c r="U856" s="37">
        <v>44707</v>
      </c>
      <c r="V856" s="37">
        <v>44707</v>
      </c>
      <c r="W856" s="18" t="s">
        <v>68</v>
      </c>
      <c r="X856" s="18" t="s">
        <v>69</v>
      </c>
      <c r="Y856" s="18" t="s">
        <v>70</v>
      </c>
      <c r="Z856" s="18">
        <v>218110400</v>
      </c>
      <c r="AA856" s="18" t="s">
        <v>71</v>
      </c>
      <c r="AB856" s="18" t="s">
        <v>57</v>
      </c>
      <c r="AC856" s="39" t="s">
        <v>72</v>
      </c>
      <c r="AD856" s="18" t="s">
        <v>73</v>
      </c>
      <c r="AE856" s="18"/>
    </row>
    <row r="857" spans="1:31" ht="28.8">
      <c r="A857" s="17" t="s">
        <v>57</v>
      </c>
      <c r="B857" s="18">
        <v>681</v>
      </c>
      <c r="C857" s="50"/>
      <c r="D857" s="20" t="s">
        <v>1853</v>
      </c>
      <c r="E857" s="21"/>
      <c r="F857" s="22"/>
      <c r="G857" s="20"/>
      <c r="H857" s="18"/>
      <c r="I857" s="18"/>
      <c r="J857" s="24">
        <v>112151017</v>
      </c>
      <c r="K857" s="25">
        <v>12536692</v>
      </c>
      <c r="L857" s="25" t="s">
        <v>1938</v>
      </c>
      <c r="M857" s="18" t="s">
        <v>119</v>
      </c>
      <c r="N857" s="36"/>
      <c r="O857" s="36"/>
      <c r="P857" s="36">
        <v>200</v>
      </c>
      <c r="Q857" s="18">
        <f>+Q856-P857</f>
        <v>1300</v>
      </c>
      <c r="R857" s="29" t="s">
        <v>1629</v>
      </c>
      <c r="S857" s="25" t="s">
        <v>1939</v>
      </c>
      <c r="T857" s="18" t="s">
        <v>80</v>
      </c>
      <c r="U857" s="37">
        <v>44712</v>
      </c>
      <c r="V857" s="37">
        <v>44712</v>
      </c>
      <c r="W857" s="53" t="s">
        <v>81</v>
      </c>
      <c r="X857" s="18" t="s">
        <v>82</v>
      </c>
      <c r="Y857" s="18" t="s">
        <v>70</v>
      </c>
      <c r="Z857" s="18">
        <v>215973860</v>
      </c>
      <c r="AA857" s="18" t="s">
        <v>71</v>
      </c>
      <c r="AB857" s="18" t="s">
        <v>57</v>
      </c>
      <c r="AC857" s="39" t="s">
        <v>83</v>
      </c>
      <c r="AD857" s="18" t="s">
        <v>73</v>
      </c>
      <c r="AE857" s="18"/>
    </row>
    <row r="858" spans="1:31" ht="28.8">
      <c r="A858" s="17" t="s">
        <v>57</v>
      </c>
      <c r="B858" s="18">
        <v>681</v>
      </c>
      <c r="C858" s="50"/>
      <c r="D858" s="20" t="s">
        <v>1853</v>
      </c>
      <c r="E858" s="21"/>
      <c r="F858" s="22"/>
      <c r="G858" s="20"/>
      <c r="H858" s="18"/>
      <c r="I858" s="18"/>
      <c r="J858" s="24">
        <v>112151017</v>
      </c>
      <c r="K858" s="25">
        <v>12536692</v>
      </c>
      <c r="L858" s="25" t="s">
        <v>1938</v>
      </c>
      <c r="M858" s="18" t="s">
        <v>119</v>
      </c>
      <c r="N858" s="36"/>
      <c r="O858" s="36"/>
      <c r="P858" s="36">
        <v>300</v>
      </c>
      <c r="Q858" s="18">
        <f>+Q857-P858</f>
        <v>1000</v>
      </c>
      <c r="R858" s="29" t="s">
        <v>1629</v>
      </c>
      <c r="S858" s="25" t="s">
        <v>1939</v>
      </c>
      <c r="T858" s="18" t="s">
        <v>84</v>
      </c>
      <c r="U858" s="37">
        <v>44714</v>
      </c>
      <c r="V858" s="37">
        <v>44714</v>
      </c>
      <c r="W858" s="18" t="s">
        <v>81</v>
      </c>
      <c r="X858" s="18" t="s">
        <v>82</v>
      </c>
      <c r="Y858" s="18" t="s">
        <v>70</v>
      </c>
      <c r="Z858" s="18">
        <v>216001993</v>
      </c>
      <c r="AA858" s="18" t="s">
        <v>85</v>
      </c>
      <c r="AB858" s="18" t="s">
        <v>57</v>
      </c>
      <c r="AC858" s="39" t="s">
        <v>83</v>
      </c>
      <c r="AD858" s="18" t="s">
        <v>73</v>
      </c>
      <c r="AE858" s="18"/>
    </row>
    <row r="859" spans="1:31" ht="28.8">
      <c r="A859" s="17" t="s">
        <v>57</v>
      </c>
      <c r="B859" s="18">
        <v>681</v>
      </c>
      <c r="C859" s="50"/>
      <c r="D859" s="20" t="s">
        <v>1853</v>
      </c>
      <c r="E859" s="21"/>
      <c r="F859" s="22"/>
      <c r="G859" s="20"/>
      <c r="H859" s="18"/>
      <c r="I859" s="18"/>
      <c r="J859" s="24">
        <v>112151017</v>
      </c>
      <c r="K859" s="25">
        <v>12536692</v>
      </c>
      <c r="L859" s="25" t="s">
        <v>1938</v>
      </c>
      <c r="M859" s="18" t="s">
        <v>119</v>
      </c>
      <c r="N859" s="36"/>
      <c r="O859" s="36"/>
      <c r="P859" s="36">
        <v>200</v>
      </c>
      <c r="Q859" s="18">
        <f>+Q858-P859</f>
        <v>800</v>
      </c>
      <c r="R859" s="29" t="s">
        <v>1629</v>
      </c>
      <c r="S859" s="25" t="s">
        <v>1939</v>
      </c>
      <c r="T859" s="18" t="s">
        <v>86</v>
      </c>
      <c r="U859" s="37">
        <v>44714</v>
      </c>
      <c r="V859" s="37">
        <v>44714</v>
      </c>
      <c r="W859" s="18" t="s">
        <v>87</v>
      </c>
      <c r="X859" s="18" t="s">
        <v>88</v>
      </c>
      <c r="Y859" s="18" t="s">
        <v>70</v>
      </c>
      <c r="Z859" s="18">
        <v>216001992</v>
      </c>
      <c r="AA859" s="18" t="s">
        <v>85</v>
      </c>
      <c r="AB859" s="18" t="s">
        <v>57</v>
      </c>
      <c r="AC859" s="39" t="s">
        <v>89</v>
      </c>
      <c r="AD859" s="18" t="s">
        <v>73</v>
      </c>
      <c r="AE859" s="18"/>
    </row>
    <row r="860" spans="1:31" ht="28.8">
      <c r="A860" s="17" t="s">
        <v>57</v>
      </c>
      <c r="B860" s="18">
        <v>681</v>
      </c>
      <c r="C860" s="50"/>
      <c r="D860" s="20" t="s">
        <v>1853</v>
      </c>
      <c r="E860" s="21"/>
      <c r="F860" s="22"/>
      <c r="G860" s="20"/>
      <c r="H860" s="18"/>
      <c r="I860" s="18"/>
      <c r="J860" s="24">
        <v>112151017</v>
      </c>
      <c r="K860" s="25">
        <v>12536692</v>
      </c>
      <c r="L860" s="25" t="s">
        <v>1938</v>
      </c>
      <c r="M860" s="18" t="s">
        <v>119</v>
      </c>
      <c r="N860" s="36"/>
      <c r="O860" s="36"/>
      <c r="P860" s="36">
        <v>100</v>
      </c>
      <c r="Q860" s="18">
        <f>+Q859-P860</f>
        <v>700</v>
      </c>
      <c r="R860" s="29" t="s">
        <v>1629</v>
      </c>
      <c r="S860" s="25" t="s">
        <v>1939</v>
      </c>
      <c r="T860" s="18" t="s">
        <v>606</v>
      </c>
      <c r="U860" s="37">
        <v>44727</v>
      </c>
      <c r="V860" s="37">
        <v>44727</v>
      </c>
      <c r="W860" s="18" t="s">
        <v>175</v>
      </c>
      <c r="X860" s="18" t="s">
        <v>116</v>
      </c>
      <c r="Y860" s="18" t="s">
        <v>70</v>
      </c>
      <c r="Z860" s="18">
        <v>215979575</v>
      </c>
      <c r="AA860" s="18" t="s">
        <v>85</v>
      </c>
      <c r="AB860" s="18" t="s">
        <v>57</v>
      </c>
      <c r="AC860" s="18" t="s">
        <v>72</v>
      </c>
      <c r="AD860" s="23" t="s">
        <v>73</v>
      </c>
      <c r="AE860" s="23" t="s">
        <v>177</v>
      </c>
    </row>
    <row r="861" spans="1:31" ht="28.8">
      <c r="A861" s="17" t="s">
        <v>57</v>
      </c>
      <c r="B861" s="18">
        <v>681</v>
      </c>
      <c r="C861" s="50"/>
      <c r="D861" s="20" t="s">
        <v>1853</v>
      </c>
      <c r="E861" s="21"/>
      <c r="F861" s="22"/>
      <c r="G861" s="20"/>
      <c r="H861" s="18"/>
      <c r="I861" s="18"/>
      <c r="J861" s="24">
        <v>112151017</v>
      </c>
      <c r="K861" s="25">
        <v>12536692</v>
      </c>
      <c r="L861" s="25" t="s">
        <v>1938</v>
      </c>
      <c r="M861" s="18" t="s">
        <v>119</v>
      </c>
      <c r="N861" s="36"/>
      <c r="O861" s="36"/>
      <c r="P861" s="36">
        <v>200</v>
      </c>
      <c r="Q861" s="18">
        <f>+Q860-P861</f>
        <v>500</v>
      </c>
      <c r="R861" s="29" t="s">
        <v>1629</v>
      </c>
      <c r="S861" s="25" t="s">
        <v>1939</v>
      </c>
      <c r="T861" s="18" t="s">
        <v>90</v>
      </c>
      <c r="U861" s="37">
        <v>44734</v>
      </c>
      <c r="V861" s="37">
        <v>44734</v>
      </c>
      <c r="W861" s="40" t="s">
        <v>91</v>
      </c>
      <c r="X861" s="40" t="s">
        <v>92</v>
      </c>
      <c r="Y861" s="40" t="s">
        <v>93</v>
      </c>
      <c r="Z861" s="40">
        <v>215973560</v>
      </c>
      <c r="AA861" s="40" t="s">
        <v>85</v>
      </c>
      <c r="AB861" s="18" t="s">
        <v>57</v>
      </c>
      <c r="AC861" s="39" t="s">
        <v>72</v>
      </c>
      <c r="AD861" s="18" t="s">
        <v>73</v>
      </c>
      <c r="AE861" s="23"/>
    </row>
    <row r="862" spans="1:31" ht="24">
      <c r="A862" s="17" t="s">
        <v>57</v>
      </c>
      <c r="B862" s="18">
        <v>682</v>
      </c>
      <c r="C862" s="50">
        <v>44678</v>
      </c>
      <c r="D862" s="20" t="s">
        <v>32</v>
      </c>
      <c r="E862" s="45" t="s">
        <v>1821</v>
      </c>
      <c r="F862" s="46">
        <v>44674</v>
      </c>
      <c r="G862" s="20" t="s">
        <v>1822</v>
      </c>
      <c r="H862" s="18"/>
      <c r="I862" s="18"/>
      <c r="J862" s="24">
        <v>112151015</v>
      </c>
      <c r="K862" s="25">
        <v>12536686</v>
      </c>
      <c r="L862" s="25" t="s">
        <v>1935</v>
      </c>
      <c r="M862" s="18" t="s">
        <v>119</v>
      </c>
      <c r="N862" s="36">
        <v>1500</v>
      </c>
      <c r="O862" s="36"/>
      <c r="P862" s="36"/>
      <c r="Q862" s="18">
        <f t="shared" si="21"/>
        <v>1500</v>
      </c>
      <c r="R862" s="29" t="s">
        <v>1629</v>
      </c>
      <c r="S862" s="25" t="s">
        <v>1940</v>
      </c>
      <c r="T862" s="18"/>
      <c r="U862" s="37"/>
      <c r="V862" s="37"/>
      <c r="W862" s="18"/>
      <c r="X862" s="18"/>
      <c r="Y862" s="18"/>
      <c r="Z862" s="18"/>
      <c r="AA862" s="18"/>
      <c r="AB862" s="18"/>
      <c r="AC862" s="18"/>
      <c r="AD862" s="18"/>
      <c r="AE862" s="18"/>
    </row>
    <row r="863" spans="1:31" ht="28.8">
      <c r="A863" s="17"/>
      <c r="B863" s="18">
        <v>683</v>
      </c>
      <c r="C863" s="50">
        <v>44678</v>
      </c>
      <c r="D863" s="20" t="s">
        <v>32</v>
      </c>
      <c r="E863" s="45" t="s">
        <v>1821</v>
      </c>
      <c r="F863" s="46">
        <v>44674</v>
      </c>
      <c r="G863" s="20" t="s">
        <v>1822</v>
      </c>
      <c r="H863" s="18"/>
      <c r="I863" s="18"/>
      <c r="J863" s="24">
        <v>106965044</v>
      </c>
      <c r="K863" s="25" t="s">
        <v>1941</v>
      </c>
      <c r="L863" s="25" t="s">
        <v>1942</v>
      </c>
      <c r="M863" s="18" t="s">
        <v>119</v>
      </c>
      <c r="N863" s="36">
        <v>500</v>
      </c>
      <c r="O863" s="36"/>
      <c r="P863" s="36">
        <v>4</v>
      </c>
      <c r="Q863" s="18">
        <f t="shared" si="21"/>
        <v>496</v>
      </c>
      <c r="R863" s="29" t="s">
        <v>1629</v>
      </c>
      <c r="S863" s="25" t="s">
        <v>1943</v>
      </c>
      <c r="T863" s="18" t="s">
        <v>1914</v>
      </c>
      <c r="U863" s="37">
        <v>44707</v>
      </c>
      <c r="V863" s="37">
        <v>44707</v>
      </c>
      <c r="W863" s="18" t="s">
        <v>75</v>
      </c>
      <c r="X863" s="18" t="s">
        <v>692</v>
      </c>
      <c r="Y863" s="18" t="s">
        <v>70</v>
      </c>
      <c r="Z863" s="18" t="s">
        <v>1937</v>
      </c>
      <c r="AA863" s="18" t="s">
        <v>78</v>
      </c>
      <c r="AB863" s="18"/>
      <c r="AC863" s="18"/>
      <c r="AD863" s="18"/>
      <c r="AE863" s="18"/>
    </row>
    <row r="864" spans="1:31" ht="28.8">
      <c r="A864" s="17"/>
      <c r="B864" s="18">
        <v>684</v>
      </c>
      <c r="C864" s="50">
        <v>44678</v>
      </c>
      <c r="D864" s="20" t="s">
        <v>1853</v>
      </c>
      <c r="E864" s="21" t="s">
        <v>1944</v>
      </c>
      <c r="F864" s="22" t="s">
        <v>1945</v>
      </c>
      <c r="G864" s="20" t="s">
        <v>1822</v>
      </c>
      <c r="H864" s="18" t="s">
        <v>1801</v>
      </c>
      <c r="I864" s="18">
        <v>4200876504</v>
      </c>
      <c r="J864" s="24" t="s">
        <v>1861</v>
      </c>
      <c r="K864" s="25">
        <v>12553873</v>
      </c>
      <c r="L864" s="25" t="s">
        <v>1862</v>
      </c>
      <c r="M864" s="18" t="s">
        <v>119</v>
      </c>
      <c r="N864" s="36">
        <v>500</v>
      </c>
      <c r="O864" s="36"/>
      <c r="P864" s="36"/>
      <c r="Q864" s="18">
        <f t="shared" si="21"/>
        <v>500</v>
      </c>
      <c r="R864" s="29" t="s">
        <v>1880</v>
      </c>
      <c r="S864" s="25" t="s">
        <v>1946</v>
      </c>
      <c r="T864" s="18"/>
      <c r="U864" s="37"/>
      <c r="V864" s="37"/>
      <c r="W864" s="18"/>
      <c r="X864" s="18"/>
      <c r="Y864" s="18"/>
      <c r="Z864" s="18"/>
      <c r="AA864" s="18"/>
      <c r="AB864" s="18"/>
      <c r="AC864" s="18"/>
      <c r="AD864" s="18"/>
      <c r="AE864" s="18"/>
    </row>
    <row r="865" spans="1:31" ht="24">
      <c r="A865" s="17"/>
      <c r="B865" s="18">
        <v>685</v>
      </c>
      <c r="C865" s="50">
        <v>44678</v>
      </c>
      <c r="D865" s="20" t="s">
        <v>32</v>
      </c>
      <c r="E865" s="45" t="s">
        <v>1821</v>
      </c>
      <c r="F865" s="46">
        <v>44674</v>
      </c>
      <c r="G865" s="20" t="s">
        <v>1822</v>
      </c>
      <c r="H865" s="18"/>
      <c r="I865" s="18"/>
      <c r="J865" s="24">
        <v>109461641</v>
      </c>
      <c r="K865" s="25">
        <v>12545530</v>
      </c>
      <c r="L865" s="25" t="s">
        <v>1905</v>
      </c>
      <c r="M865" s="18" t="s">
        <v>119</v>
      </c>
      <c r="N865" s="36">
        <v>65</v>
      </c>
      <c r="O865" s="36"/>
      <c r="P865" s="36"/>
      <c r="Q865" s="18">
        <f t="shared" si="21"/>
        <v>65</v>
      </c>
      <c r="R865" s="29" t="s">
        <v>1629</v>
      </c>
      <c r="S865" s="25" t="s">
        <v>1947</v>
      </c>
      <c r="T865" s="18"/>
      <c r="U865" s="37"/>
      <c r="V865" s="37"/>
      <c r="W865" s="18"/>
      <c r="X865" s="18"/>
      <c r="Y865" s="18"/>
      <c r="Z865" s="18"/>
      <c r="AA865" s="18"/>
      <c r="AB865" s="18"/>
      <c r="AC865" s="18"/>
      <c r="AD865" s="18"/>
      <c r="AE865" s="18"/>
    </row>
    <row r="866" spans="1:31" ht="24">
      <c r="A866" s="17"/>
      <c r="B866" s="18">
        <v>686</v>
      </c>
      <c r="C866" s="50">
        <v>44678</v>
      </c>
      <c r="D866" s="20" t="s">
        <v>32</v>
      </c>
      <c r="E866" s="45" t="s">
        <v>1821</v>
      </c>
      <c r="F866" s="46">
        <v>44674</v>
      </c>
      <c r="G866" s="20" t="s">
        <v>1822</v>
      </c>
      <c r="H866" s="18"/>
      <c r="I866" s="18"/>
      <c r="J866" s="24"/>
      <c r="K866" s="25">
        <v>12545527</v>
      </c>
      <c r="L866" s="25" t="s">
        <v>1948</v>
      </c>
      <c r="M866" s="18" t="s">
        <v>119</v>
      </c>
      <c r="N866" s="36">
        <v>170</v>
      </c>
      <c r="O866" s="36"/>
      <c r="P866" s="36"/>
      <c r="Q866" s="18">
        <f t="shared" si="21"/>
        <v>170</v>
      </c>
      <c r="R866" s="29" t="s">
        <v>1880</v>
      </c>
      <c r="S866" s="25" t="s">
        <v>1949</v>
      </c>
      <c r="T866" s="18"/>
      <c r="U866" s="37"/>
      <c r="V866" s="37"/>
      <c r="W866" s="18"/>
      <c r="X866" s="18"/>
      <c r="Y866" s="18"/>
      <c r="Z866" s="18"/>
      <c r="AA866" s="18"/>
      <c r="AB866" s="18"/>
      <c r="AC866" s="18"/>
      <c r="AD866" s="18"/>
      <c r="AE866" s="18"/>
    </row>
    <row r="867" spans="1:31" ht="24">
      <c r="A867" s="17"/>
      <c r="B867" s="18">
        <v>687</v>
      </c>
      <c r="C867" s="50">
        <v>44678</v>
      </c>
      <c r="D867" s="20" t="s">
        <v>32</v>
      </c>
      <c r="E867" s="45" t="s">
        <v>1821</v>
      </c>
      <c r="F867" s="46">
        <v>44674</v>
      </c>
      <c r="G867" s="20" t="s">
        <v>1822</v>
      </c>
      <c r="H867" s="18"/>
      <c r="I867" s="18"/>
      <c r="J867" s="24"/>
      <c r="K867" s="25">
        <v>12545527</v>
      </c>
      <c r="L867" s="25" t="s">
        <v>1948</v>
      </c>
      <c r="M867" s="18" t="s">
        <v>119</v>
      </c>
      <c r="N867" s="36">
        <v>315</v>
      </c>
      <c r="O867" s="36"/>
      <c r="P867" s="36"/>
      <c r="Q867" s="18">
        <f t="shared" si="21"/>
        <v>315</v>
      </c>
      <c r="R867" s="29" t="s">
        <v>1884</v>
      </c>
      <c r="S867" s="25" t="s">
        <v>1950</v>
      </c>
      <c r="T867" s="18"/>
      <c r="U867" s="37"/>
      <c r="V867" s="37"/>
      <c r="W867" s="18"/>
      <c r="X867" s="18"/>
      <c r="Y867" s="18"/>
      <c r="Z867" s="18"/>
      <c r="AA867" s="18"/>
      <c r="AB867" s="18"/>
      <c r="AC867" s="18"/>
      <c r="AD867" s="18"/>
      <c r="AE867" s="18"/>
    </row>
    <row r="868" spans="1:31" ht="24">
      <c r="A868" s="17" t="s">
        <v>57</v>
      </c>
      <c r="B868" s="18">
        <v>688</v>
      </c>
      <c r="C868" s="50">
        <v>44678</v>
      </c>
      <c r="D868" s="20" t="s">
        <v>1853</v>
      </c>
      <c r="E868" s="21" t="s">
        <v>1951</v>
      </c>
      <c r="F868" s="22" t="s">
        <v>1952</v>
      </c>
      <c r="G868" s="20" t="s">
        <v>1822</v>
      </c>
      <c r="H868" s="18" t="s">
        <v>1801</v>
      </c>
      <c r="I868" s="18">
        <v>4200791038</v>
      </c>
      <c r="J868" s="24">
        <v>109461633</v>
      </c>
      <c r="K868" s="25">
        <v>12536692</v>
      </c>
      <c r="L868" s="25" t="s">
        <v>1938</v>
      </c>
      <c r="M868" s="18" t="s">
        <v>119</v>
      </c>
      <c r="N868" s="36">
        <v>500</v>
      </c>
      <c r="O868" s="36"/>
      <c r="P868" s="36"/>
      <c r="Q868" s="18">
        <f t="shared" si="21"/>
        <v>500</v>
      </c>
      <c r="R868" s="29" t="s">
        <v>1629</v>
      </c>
      <c r="S868" s="25" t="s">
        <v>1953</v>
      </c>
      <c r="T868" s="18"/>
      <c r="U868" s="37"/>
      <c r="V868" s="37"/>
      <c r="W868" s="18"/>
      <c r="X868" s="18"/>
      <c r="Y868" s="18"/>
      <c r="Z868" s="18"/>
      <c r="AA868" s="18"/>
      <c r="AB868" s="18"/>
      <c r="AC868" s="18"/>
      <c r="AD868" s="18"/>
      <c r="AE868" s="18"/>
    </row>
    <row r="869" spans="1:31" ht="28.8">
      <c r="A869" s="17"/>
      <c r="B869" s="18">
        <v>689</v>
      </c>
      <c r="C869" s="50">
        <v>44678</v>
      </c>
      <c r="D869" s="20" t="s">
        <v>32</v>
      </c>
      <c r="E869" s="45" t="s">
        <v>1821</v>
      </c>
      <c r="F869" s="46">
        <v>44674</v>
      </c>
      <c r="G869" s="20" t="s">
        <v>1822</v>
      </c>
      <c r="H869" s="18"/>
      <c r="I869" s="18"/>
      <c r="J869" s="24">
        <v>105680383</v>
      </c>
      <c r="K869" s="25">
        <v>12536696</v>
      </c>
      <c r="L869" s="25" t="s">
        <v>1879</v>
      </c>
      <c r="M869" s="18" t="s">
        <v>119</v>
      </c>
      <c r="N869" s="36">
        <v>500</v>
      </c>
      <c r="O869" s="36"/>
      <c r="P869" s="36"/>
      <c r="Q869" s="18">
        <f t="shared" si="21"/>
        <v>500</v>
      </c>
      <c r="R869" s="29" t="s">
        <v>1880</v>
      </c>
      <c r="S869" s="25" t="s">
        <v>1954</v>
      </c>
      <c r="T869" s="18"/>
      <c r="U869" s="37"/>
      <c r="V869" s="37"/>
      <c r="W869" s="18"/>
      <c r="X869" s="18"/>
      <c r="Y869" s="18"/>
      <c r="Z869" s="18"/>
      <c r="AA869" s="18"/>
      <c r="AB869" s="18"/>
      <c r="AC869" s="18"/>
      <c r="AD869" s="18"/>
      <c r="AE869" s="18"/>
    </row>
    <row r="870" spans="1:31" ht="24">
      <c r="A870" s="17"/>
      <c r="B870" s="18">
        <v>690</v>
      </c>
      <c r="C870" s="50">
        <v>44678</v>
      </c>
      <c r="D870" s="20" t="s">
        <v>32</v>
      </c>
      <c r="E870" s="45" t="s">
        <v>1821</v>
      </c>
      <c r="F870" s="46">
        <v>44674</v>
      </c>
      <c r="G870" s="20" t="s">
        <v>1822</v>
      </c>
      <c r="H870" s="18"/>
      <c r="I870" s="18"/>
      <c r="J870" s="24"/>
      <c r="K870" s="25">
        <v>12545528</v>
      </c>
      <c r="L870" s="25" t="s">
        <v>1955</v>
      </c>
      <c r="M870" s="18" t="s">
        <v>119</v>
      </c>
      <c r="N870" s="36">
        <v>200</v>
      </c>
      <c r="O870" s="36"/>
      <c r="P870" s="36"/>
      <c r="Q870" s="18">
        <f t="shared" si="21"/>
        <v>200</v>
      </c>
      <c r="R870" s="29" t="s">
        <v>1880</v>
      </c>
      <c r="S870" s="25" t="s">
        <v>1956</v>
      </c>
      <c r="T870" s="18"/>
      <c r="U870" s="37"/>
      <c r="V870" s="37"/>
      <c r="W870" s="18"/>
      <c r="X870" s="18"/>
      <c r="Y870" s="18"/>
      <c r="Z870" s="18"/>
      <c r="AA870" s="18"/>
      <c r="AB870" s="18"/>
      <c r="AC870" s="18"/>
      <c r="AD870" s="18"/>
      <c r="AE870" s="18"/>
    </row>
    <row r="871" spans="1:31" ht="24">
      <c r="A871" s="17"/>
      <c r="B871" s="18">
        <v>691</v>
      </c>
      <c r="C871" s="50">
        <v>44678</v>
      </c>
      <c r="D871" s="20" t="s">
        <v>1763</v>
      </c>
      <c r="E871" s="21" t="s">
        <v>1764</v>
      </c>
      <c r="F871" s="22" t="s">
        <v>1765</v>
      </c>
      <c r="G871" s="20" t="s">
        <v>1822</v>
      </c>
      <c r="H871" s="18" t="s">
        <v>270</v>
      </c>
      <c r="I871" s="18">
        <v>4509880992</v>
      </c>
      <c r="J871" s="24">
        <v>110648092</v>
      </c>
      <c r="K871" s="107" t="s">
        <v>1792</v>
      </c>
      <c r="L871" s="107" t="s">
        <v>1793</v>
      </c>
      <c r="M871" s="107" t="s">
        <v>36</v>
      </c>
      <c r="N871" s="36">
        <v>4</v>
      </c>
      <c r="O871" s="36"/>
      <c r="P871" s="36"/>
      <c r="Q871" s="18">
        <f t="shared" si="21"/>
        <v>4</v>
      </c>
      <c r="R871" s="29" t="s">
        <v>1768</v>
      </c>
      <c r="S871" s="25" t="s">
        <v>1957</v>
      </c>
      <c r="T871" s="18"/>
      <c r="U871" s="37"/>
      <c r="V871" s="37"/>
      <c r="W871" s="18"/>
      <c r="X871" s="18"/>
      <c r="Y871" s="18"/>
      <c r="Z871" s="18"/>
      <c r="AA871" s="18"/>
      <c r="AB871" s="18"/>
      <c r="AC871" s="18"/>
      <c r="AD871" s="18"/>
      <c r="AE871" s="18"/>
    </row>
    <row r="872" spans="1:31" ht="24">
      <c r="A872" s="17"/>
      <c r="B872" s="18">
        <v>692</v>
      </c>
      <c r="C872" s="50">
        <v>44678</v>
      </c>
      <c r="D872" s="20" t="s">
        <v>1763</v>
      </c>
      <c r="E872" s="21" t="s">
        <v>1764</v>
      </c>
      <c r="F872" s="22" t="s">
        <v>1765</v>
      </c>
      <c r="G872" s="20" t="s">
        <v>1822</v>
      </c>
      <c r="H872" s="18" t="s">
        <v>270</v>
      </c>
      <c r="I872" s="18">
        <v>4509880992</v>
      </c>
      <c r="J872" s="24">
        <v>110648090</v>
      </c>
      <c r="K872" s="26" t="s">
        <v>1788</v>
      </c>
      <c r="L872" s="26" t="s">
        <v>1789</v>
      </c>
      <c r="M872" s="107" t="s">
        <v>36</v>
      </c>
      <c r="N872" s="36">
        <v>8</v>
      </c>
      <c r="O872" s="36"/>
      <c r="P872" s="36"/>
      <c r="Q872" s="18">
        <f t="shared" si="21"/>
        <v>8</v>
      </c>
      <c r="R872" s="29" t="s">
        <v>1768</v>
      </c>
      <c r="S872" s="25" t="s">
        <v>1957</v>
      </c>
      <c r="T872" s="18"/>
      <c r="U872" s="37"/>
      <c r="V872" s="37"/>
      <c r="W872" s="18"/>
      <c r="X872" s="18"/>
      <c r="Y872" s="18"/>
      <c r="Z872" s="18"/>
      <c r="AA872" s="18"/>
      <c r="AB872" s="18"/>
      <c r="AC872" s="18"/>
      <c r="AD872" s="18"/>
      <c r="AE872" s="18"/>
    </row>
    <row r="873" spans="1:31" ht="24">
      <c r="A873" s="17"/>
      <c r="B873" s="18">
        <v>693</v>
      </c>
      <c r="C873" s="50">
        <v>44678</v>
      </c>
      <c r="D873" s="20" t="s">
        <v>1763</v>
      </c>
      <c r="E873" s="21" t="s">
        <v>1764</v>
      </c>
      <c r="F873" s="22" t="s">
        <v>1765</v>
      </c>
      <c r="G873" s="20" t="s">
        <v>1822</v>
      </c>
      <c r="H873" s="18" t="s">
        <v>270</v>
      </c>
      <c r="I873" s="18">
        <v>4509880992</v>
      </c>
      <c r="J873" s="24">
        <v>110648087</v>
      </c>
      <c r="K873" s="26" t="s">
        <v>1784</v>
      </c>
      <c r="L873" s="26" t="s">
        <v>1785</v>
      </c>
      <c r="M873" s="107" t="s">
        <v>36</v>
      </c>
      <c r="N873" s="36">
        <v>14</v>
      </c>
      <c r="O873" s="36"/>
      <c r="P873" s="36"/>
      <c r="Q873" s="18">
        <f t="shared" si="21"/>
        <v>14</v>
      </c>
      <c r="R873" s="29" t="s">
        <v>1768</v>
      </c>
      <c r="S873" s="25" t="s">
        <v>1957</v>
      </c>
      <c r="T873" s="18"/>
      <c r="U873" s="37"/>
      <c r="V873" s="37"/>
      <c r="W873" s="18"/>
      <c r="X873" s="18"/>
      <c r="Y873" s="18"/>
      <c r="Z873" s="18"/>
      <c r="AA873" s="18"/>
      <c r="AB873" s="18"/>
      <c r="AC873" s="18"/>
      <c r="AD873" s="18"/>
      <c r="AE873" s="18"/>
    </row>
    <row r="874" spans="1:31" ht="24">
      <c r="A874" s="17"/>
      <c r="B874" s="18">
        <v>694</v>
      </c>
      <c r="C874" s="50">
        <v>44678</v>
      </c>
      <c r="D874" s="20" t="s">
        <v>1763</v>
      </c>
      <c r="E874" s="21" t="s">
        <v>1764</v>
      </c>
      <c r="F874" s="22" t="s">
        <v>1765</v>
      </c>
      <c r="G874" s="20" t="s">
        <v>1822</v>
      </c>
      <c r="H874" s="18" t="s">
        <v>270</v>
      </c>
      <c r="I874" s="18">
        <v>4509880992</v>
      </c>
      <c r="J874" s="24">
        <v>110648088</v>
      </c>
      <c r="K874" s="26" t="s">
        <v>1786</v>
      </c>
      <c r="L874" s="26" t="s">
        <v>1787</v>
      </c>
      <c r="M874" s="107" t="s">
        <v>36</v>
      </c>
      <c r="N874" s="36">
        <v>2</v>
      </c>
      <c r="O874" s="36"/>
      <c r="P874" s="36"/>
      <c r="Q874" s="18">
        <f t="shared" si="21"/>
        <v>2</v>
      </c>
      <c r="R874" s="29" t="s">
        <v>1768</v>
      </c>
      <c r="S874" s="25" t="s">
        <v>1957</v>
      </c>
      <c r="T874" s="18"/>
      <c r="U874" s="37"/>
      <c r="V874" s="37"/>
      <c r="W874" s="18"/>
      <c r="X874" s="18"/>
      <c r="Y874" s="18"/>
      <c r="Z874" s="18"/>
      <c r="AA874" s="18"/>
      <c r="AB874" s="18"/>
      <c r="AC874" s="18"/>
      <c r="AD874" s="18"/>
      <c r="AE874" s="18"/>
    </row>
    <row r="875" spans="1:31" ht="24">
      <c r="A875" s="17"/>
      <c r="B875" s="18">
        <v>695</v>
      </c>
      <c r="C875" s="50">
        <v>44678</v>
      </c>
      <c r="D875" s="20" t="s">
        <v>1763</v>
      </c>
      <c r="E875" s="21" t="s">
        <v>1764</v>
      </c>
      <c r="F875" s="22" t="s">
        <v>1765</v>
      </c>
      <c r="G875" s="20" t="s">
        <v>1822</v>
      </c>
      <c r="H875" s="18" t="s">
        <v>270</v>
      </c>
      <c r="I875" s="18">
        <v>4509880992</v>
      </c>
      <c r="J875" s="24">
        <v>110648105</v>
      </c>
      <c r="K875" s="26" t="s">
        <v>1776</v>
      </c>
      <c r="L875" s="26" t="s">
        <v>1777</v>
      </c>
      <c r="M875" s="107" t="s">
        <v>36</v>
      </c>
      <c r="N875" s="36">
        <v>4</v>
      </c>
      <c r="O875" s="36"/>
      <c r="P875" s="36"/>
      <c r="Q875" s="18">
        <f t="shared" si="21"/>
        <v>4</v>
      </c>
      <c r="R875" s="29" t="s">
        <v>1768</v>
      </c>
      <c r="S875" s="25" t="s">
        <v>1957</v>
      </c>
      <c r="T875" s="18"/>
      <c r="U875" s="37"/>
      <c r="V875" s="37"/>
      <c r="W875" s="18"/>
      <c r="X875" s="18"/>
      <c r="Y875" s="18"/>
      <c r="Z875" s="18"/>
      <c r="AA875" s="18"/>
      <c r="AB875" s="18"/>
      <c r="AC875" s="18"/>
      <c r="AD875" s="18"/>
      <c r="AE875" s="18"/>
    </row>
    <row r="876" spans="1:31" ht="24">
      <c r="A876" s="17"/>
      <c r="B876" s="18">
        <v>696</v>
      </c>
      <c r="C876" s="50">
        <v>44678</v>
      </c>
      <c r="D876" s="20" t="s">
        <v>1763</v>
      </c>
      <c r="E876" s="21" t="s">
        <v>1764</v>
      </c>
      <c r="F876" s="22" t="s">
        <v>1765</v>
      </c>
      <c r="G876" s="20" t="s">
        <v>1822</v>
      </c>
      <c r="H876" s="18" t="s">
        <v>270</v>
      </c>
      <c r="I876" s="18">
        <v>4509880992</v>
      </c>
      <c r="J876" s="24">
        <v>110648106</v>
      </c>
      <c r="K876" s="26" t="s">
        <v>1778</v>
      </c>
      <c r="L876" s="26" t="s">
        <v>1779</v>
      </c>
      <c r="M876" s="107" t="s">
        <v>36</v>
      </c>
      <c r="N876" s="36">
        <v>4</v>
      </c>
      <c r="O876" s="36"/>
      <c r="P876" s="36"/>
      <c r="Q876" s="18">
        <f t="shared" si="21"/>
        <v>4</v>
      </c>
      <c r="R876" s="29" t="s">
        <v>1768</v>
      </c>
      <c r="S876" s="25" t="s">
        <v>1957</v>
      </c>
      <c r="T876" s="18"/>
      <c r="U876" s="37"/>
      <c r="V876" s="37"/>
      <c r="W876" s="18"/>
      <c r="X876" s="18"/>
      <c r="Y876" s="18"/>
      <c r="Z876" s="18"/>
      <c r="AA876" s="18"/>
      <c r="AB876" s="18"/>
      <c r="AC876" s="18"/>
      <c r="AD876" s="18"/>
      <c r="AE876" s="18"/>
    </row>
    <row r="877" spans="1:31" ht="28.8">
      <c r="A877" s="17"/>
      <c r="B877" s="18">
        <v>697</v>
      </c>
      <c r="C877" s="50">
        <v>44678</v>
      </c>
      <c r="D877" s="23" t="s">
        <v>1958</v>
      </c>
      <c r="E877" s="45" t="s">
        <v>1959</v>
      </c>
      <c r="F877" s="46">
        <v>44676</v>
      </c>
      <c r="G877" s="20" t="s">
        <v>1960</v>
      </c>
      <c r="H877" s="18" t="s">
        <v>1581</v>
      </c>
      <c r="I877" s="18"/>
      <c r="J877" s="24">
        <v>108221257</v>
      </c>
      <c r="K877" s="25" t="s">
        <v>1961</v>
      </c>
      <c r="L877" s="25" t="s">
        <v>1962</v>
      </c>
      <c r="M877" s="107" t="s">
        <v>36</v>
      </c>
      <c r="N877" s="95">
        <v>8</v>
      </c>
      <c r="O877" s="95"/>
      <c r="P877" s="36">
        <v>8</v>
      </c>
      <c r="Q877" s="18">
        <f t="shared" si="21"/>
        <v>0</v>
      </c>
      <c r="R877" s="29" t="s">
        <v>1761</v>
      </c>
      <c r="S877" s="25" t="s">
        <v>1963</v>
      </c>
      <c r="T877" s="18" t="s">
        <v>1964</v>
      </c>
      <c r="U877" s="37">
        <v>44713</v>
      </c>
      <c r="V877" s="37">
        <v>44714</v>
      </c>
      <c r="W877" s="18" t="s">
        <v>87</v>
      </c>
      <c r="X877" s="18" t="s">
        <v>88</v>
      </c>
      <c r="Y877" s="18" t="s">
        <v>70</v>
      </c>
      <c r="Z877" s="18">
        <v>216001991</v>
      </c>
      <c r="AA877" s="18" t="s">
        <v>85</v>
      </c>
      <c r="AB877" s="18" t="s">
        <v>138</v>
      </c>
      <c r="AC877" s="18"/>
      <c r="AD877" s="18"/>
      <c r="AE877" s="18" t="s">
        <v>1965</v>
      </c>
    </row>
    <row r="878" spans="1:31" ht="28.8">
      <c r="A878" s="17"/>
      <c r="B878" s="18">
        <v>698</v>
      </c>
      <c r="C878" s="50">
        <v>44678</v>
      </c>
      <c r="D878" s="23" t="s">
        <v>1958</v>
      </c>
      <c r="E878" s="45" t="s">
        <v>1959</v>
      </c>
      <c r="F878" s="46">
        <v>44676</v>
      </c>
      <c r="G878" s="20" t="s">
        <v>1960</v>
      </c>
      <c r="H878" s="18" t="s">
        <v>1581</v>
      </c>
      <c r="I878" s="18"/>
      <c r="J878" s="24"/>
      <c r="K878" s="25" t="s">
        <v>1966</v>
      </c>
      <c r="L878" s="25" t="s">
        <v>1966</v>
      </c>
      <c r="M878" s="107" t="s">
        <v>36</v>
      </c>
      <c r="N878" s="95">
        <v>1</v>
      </c>
      <c r="O878" s="95"/>
      <c r="P878" s="36"/>
      <c r="Q878" s="18">
        <f t="shared" si="21"/>
        <v>1</v>
      </c>
      <c r="R878" s="29" t="s">
        <v>219</v>
      </c>
      <c r="S878" s="25" t="s">
        <v>1967</v>
      </c>
      <c r="T878" s="18"/>
      <c r="U878" s="37"/>
      <c r="V878" s="37"/>
      <c r="W878" s="18"/>
      <c r="X878" s="18"/>
      <c r="Y878" s="18"/>
      <c r="Z878" s="18"/>
      <c r="AA878" s="18"/>
      <c r="AB878" s="18"/>
      <c r="AC878" s="18"/>
      <c r="AD878" s="18"/>
      <c r="AE878" s="18"/>
    </row>
    <row r="879" spans="1:31" ht="28.8">
      <c r="A879" s="17"/>
      <c r="B879" s="18">
        <v>699</v>
      </c>
      <c r="C879" s="50">
        <v>44678</v>
      </c>
      <c r="D879" s="23" t="s">
        <v>1958</v>
      </c>
      <c r="E879" s="45" t="s">
        <v>1959</v>
      </c>
      <c r="F879" s="46">
        <v>44676</v>
      </c>
      <c r="G879" s="20" t="s">
        <v>1960</v>
      </c>
      <c r="H879" s="18" t="s">
        <v>1581</v>
      </c>
      <c r="I879" s="18"/>
      <c r="J879" s="24"/>
      <c r="K879" s="25" t="s">
        <v>1968</v>
      </c>
      <c r="L879" s="25" t="s">
        <v>1968</v>
      </c>
      <c r="M879" s="107" t="s">
        <v>119</v>
      </c>
      <c r="N879" s="95">
        <v>1</v>
      </c>
      <c r="O879" s="95"/>
      <c r="P879" s="36"/>
      <c r="Q879" s="18">
        <f t="shared" si="21"/>
        <v>1</v>
      </c>
      <c r="R879" s="29" t="s">
        <v>219</v>
      </c>
      <c r="S879" s="25" t="s">
        <v>1967</v>
      </c>
      <c r="T879" s="18"/>
      <c r="U879" s="37"/>
      <c r="V879" s="37"/>
      <c r="W879" s="18"/>
      <c r="X879" s="18"/>
      <c r="Y879" s="18"/>
      <c r="Z879" s="18"/>
      <c r="AA879" s="18"/>
      <c r="AB879" s="18"/>
      <c r="AC879" s="18"/>
      <c r="AD879" s="18"/>
      <c r="AE879" s="18"/>
    </row>
    <row r="880" spans="1:31" ht="28.8">
      <c r="A880" s="17"/>
      <c r="B880" s="18">
        <v>700</v>
      </c>
      <c r="C880" s="50">
        <v>44678</v>
      </c>
      <c r="D880" s="23" t="s">
        <v>1958</v>
      </c>
      <c r="E880" s="45" t="s">
        <v>1959</v>
      </c>
      <c r="F880" s="46">
        <v>44676</v>
      </c>
      <c r="G880" s="20" t="s">
        <v>1960</v>
      </c>
      <c r="H880" s="18" t="s">
        <v>1581</v>
      </c>
      <c r="I880" s="18"/>
      <c r="J880" s="24"/>
      <c r="K880" s="25" t="s">
        <v>1969</v>
      </c>
      <c r="L880" s="25" t="s">
        <v>1969</v>
      </c>
      <c r="M880" s="107" t="s">
        <v>119</v>
      </c>
      <c r="N880" s="95">
        <v>4</v>
      </c>
      <c r="O880" s="95"/>
      <c r="P880" s="36"/>
      <c r="Q880" s="18">
        <f t="shared" si="21"/>
        <v>4</v>
      </c>
      <c r="R880" s="29" t="s">
        <v>219</v>
      </c>
      <c r="S880" s="25" t="s">
        <v>1967</v>
      </c>
      <c r="T880" s="18"/>
      <c r="U880" s="37"/>
      <c r="V880" s="37"/>
      <c r="W880" s="18"/>
      <c r="X880" s="18"/>
      <c r="Y880" s="18"/>
      <c r="Z880" s="18"/>
      <c r="AA880" s="18"/>
      <c r="AB880" s="18"/>
      <c r="AC880" s="18"/>
      <c r="AD880" s="18"/>
      <c r="AE880" s="18"/>
    </row>
    <row r="881" spans="1:31" ht="28.8">
      <c r="A881" s="17"/>
      <c r="B881" s="18">
        <v>701</v>
      </c>
      <c r="C881" s="50">
        <v>44678</v>
      </c>
      <c r="D881" s="23" t="s">
        <v>1958</v>
      </c>
      <c r="E881" s="45" t="s">
        <v>1959</v>
      </c>
      <c r="F881" s="46">
        <v>44676</v>
      </c>
      <c r="G881" s="20" t="s">
        <v>1960</v>
      </c>
      <c r="H881" s="18" t="s">
        <v>1581</v>
      </c>
      <c r="I881" s="18"/>
      <c r="J881" s="24"/>
      <c r="K881" s="25" t="s">
        <v>1970</v>
      </c>
      <c r="L881" s="25" t="s">
        <v>1970</v>
      </c>
      <c r="M881" s="18" t="s">
        <v>36</v>
      </c>
      <c r="N881" s="95">
        <v>2</v>
      </c>
      <c r="O881" s="95"/>
      <c r="P881" s="36"/>
      <c r="Q881" s="18">
        <f t="shared" si="21"/>
        <v>2</v>
      </c>
      <c r="R881" s="29" t="s">
        <v>219</v>
      </c>
      <c r="S881" s="25" t="s">
        <v>1967</v>
      </c>
      <c r="T881" s="18"/>
      <c r="U881" s="37"/>
      <c r="V881" s="37"/>
      <c r="W881" s="18"/>
      <c r="X881" s="18"/>
      <c r="Y881" s="18"/>
      <c r="Z881" s="18"/>
      <c r="AA881" s="18"/>
      <c r="AB881" s="18"/>
      <c r="AC881" s="18"/>
      <c r="AD881" s="18"/>
      <c r="AE881" s="18"/>
    </row>
    <row r="882" spans="1:31" ht="28.8">
      <c r="A882" s="17"/>
      <c r="B882" s="18">
        <v>702</v>
      </c>
      <c r="C882" s="50">
        <v>44678</v>
      </c>
      <c r="D882" s="23" t="s">
        <v>1958</v>
      </c>
      <c r="E882" s="45" t="s">
        <v>1959</v>
      </c>
      <c r="F882" s="46">
        <v>44676</v>
      </c>
      <c r="G882" s="20" t="s">
        <v>1960</v>
      </c>
      <c r="H882" s="18" t="s">
        <v>1581</v>
      </c>
      <c r="I882" s="18"/>
      <c r="J882" s="24"/>
      <c r="K882" s="25" t="s">
        <v>1971</v>
      </c>
      <c r="L882" s="25" t="s">
        <v>1972</v>
      </c>
      <c r="M882" s="18" t="s">
        <v>36</v>
      </c>
      <c r="N882" s="95">
        <v>1</v>
      </c>
      <c r="O882" s="95"/>
      <c r="P882" s="36"/>
      <c r="Q882" s="18">
        <f t="shared" si="21"/>
        <v>1</v>
      </c>
      <c r="R882" s="29" t="s">
        <v>219</v>
      </c>
      <c r="S882" s="25" t="s">
        <v>1967</v>
      </c>
      <c r="T882" s="18"/>
      <c r="U882" s="37"/>
      <c r="V882" s="37"/>
      <c r="W882" s="18"/>
      <c r="X882" s="18"/>
      <c r="Y882" s="18"/>
      <c r="Z882" s="18"/>
      <c r="AA882" s="18"/>
      <c r="AB882" s="18"/>
      <c r="AC882" s="18"/>
      <c r="AD882" s="18"/>
      <c r="AE882" s="18"/>
    </row>
    <row r="883" spans="1:31" ht="28.8">
      <c r="A883" s="17"/>
      <c r="B883" s="18">
        <v>703</v>
      </c>
      <c r="C883" s="50">
        <v>44678</v>
      </c>
      <c r="D883" s="23" t="s">
        <v>1958</v>
      </c>
      <c r="E883" s="45" t="s">
        <v>1959</v>
      </c>
      <c r="F883" s="46">
        <v>44676</v>
      </c>
      <c r="G883" s="20" t="s">
        <v>1960</v>
      </c>
      <c r="H883" s="18" t="s">
        <v>1581</v>
      </c>
      <c r="I883" s="18"/>
      <c r="J883" s="24"/>
      <c r="K883" s="25">
        <v>2832257</v>
      </c>
      <c r="L883" s="25" t="s">
        <v>1973</v>
      </c>
      <c r="M883" s="18" t="s">
        <v>119</v>
      </c>
      <c r="N883" s="95">
        <v>1</v>
      </c>
      <c r="O883" s="95"/>
      <c r="P883" s="36"/>
      <c r="Q883" s="18">
        <f t="shared" si="21"/>
        <v>1</v>
      </c>
      <c r="R883" s="29" t="s">
        <v>219</v>
      </c>
      <c r="S883" s="25" t="s">
        <v>1967</v>
      </c>
      <c r="T883" s="18"/>
      <c r="U883" s="37"/>
      <c r="V883" s="37"/>
      <c r="W883" s="18"/>
      <c r="X883" s="18"/>
      <c r="Y883" s="18"/>
      <c r="Z883" s="18"/>
      <c r="AA883" s="18"/>
      <c r="AB883" s="18"/>
      <c r="AC883" s="18"/>
      <c r="AD883" s="18"/>
      <c r="AE883" s="18"/>
    </row>
    <row r="884" spans="1:31" ht="28.8">
      <c r="A884" s="17"/>
      <c r="B884" s="18">
        <v>704</v>
      </c>
      <c r="C884" s="50">
        <v>44678</v>
      </c>
      <c r="D884" s="23" t="s">
        <v>1958</v>
      </c>
      <c r="E884" s="45" t="s">
        <v>1959</v>
      </c>
      <c r="F884" s="46">
        <v>44676</v>
      </c>
      <c r="G884" s="20" t="s">
        <v>1960</v>
      </c>
      <c r="H884" s="18" t="s">
        <v>1581</v>
      </c>
      <c r="I884" s="18"/>
      <c r="J884" s="24"/>
      <c r="K884" s="25">
        <v>28157</v>
      </c>
      <c r="L884" s="25" t="s">
        <v>1974</v>
      </c>
      <c r="M884" s="18" t="s">
        <v>119</v>
      </c>
      <c r="N884" s="95">
        <v>7</v>
      </c>
      <c r="O884" s="95"/>
      <c r="P884" s="36"/>
      <c r="Q884" s="18">
        <f t="shared" si="21"/>
        <v>7</v>
      </c>
      <c r="R884" s="29" t="s">
        <v>219</v>
      </c>
      <c r="S884" s="25" t="s">
        <v>1967</v>
      </c>
      <c r="T884" s="18"/>
      <c r="U884" s="37"/>
      <c r="V884" s="37"/>
      <c r="W884" s="18"/>
      <c r="X884" s="18"/>
      <c r="Y884" s="18"/>
      <c r="Z884" s="18"/>
      <c r="AA884" s="18"/>
      <c r="AB884" s="18"/>
      <c r="AC884" s="18"/>
      <c r="AD884" s="18"/>
      <c r="AE884" s="18"/>
    </row>
    <row r="885" spans="1:31" ht="28.8">
      <c r="A885" s="17"/>
      <c r="B885" s="18">
        <v>705</v>
      </c>
      <c r="C885" s="50">
        <v>44678</v>
      </c>
      <c r="D885" s="23" t="s">
        <v>1958</v>
      </c>
      <c r="E885" s="45" t="s">
        <v>1959</v>
      </c>
      <c r="F885" s="46">
        <v>44676</v>
      </c>
      <c r="G885" s="20" t="s">
        <v>1960</v>
      </c>
      <c r="H885" s="18" t="s">
        <v>1581</v>
      </c>
      <c r="I885" s="18"/>
      <c r="J885" s="24"/>
      <c r="K885" s="25" t="s">
        <v>1975</v>
      </c>
      <c r="L885" s="25" t="s">
        <v>1975</v>
      </c>
      <c r="M885" s="18" t="s">
        <v>36</v>
      </c>
      <c r="N885" s="95">
        <v>9</v>
      </c>
      <c r="O885" s="95"/>
      <c r="P885" s="36"/>
      <c r="Q885" s="18">
        <f t="shared" si="21"/>
        <v>9</v>
      </c>
      <c r="R885" s="29" t="s">
        <v>219</v>
      </c>
      <c r="S885" s="25" t="s">
        <v>1967</v>
      </c>
      <c r="T885" s="18"/>
      <c r="U885" s="37"/>
      <c r="V885" s="37"/>
      <c r="W885" s="18"/>
      <c r="X885" s="18"/>
      <c r="Y885" s="18"/>
      <c r="Z885" s="18"/>
      <c r="AA885" s="18"/>
      <c r="AB885" s="18"/>
      <c r="AC885" s="18"/>
      <c r="AD885" s="18"/>
      <c r="AE885" s="18"/>
    </row>
    <row r="886" spans="1:31" ht="28.8">
      <c r="A886" s="17"/>
      <c r="B886" s="18">
        <v>706</v>
      </c>
      <c r="C886" s="50">
        <v>44678</v>
      </c>
      <c r="D886" s="23" t="s">
        <v>1958</v>
      </c>
      <c r="E886" s="45" t="s">
        <v>1959</v>
      </c>
      <c r="F886" s="46">
        <v>44676</v>
      </c>
      <c r="G886" s="20" t="s">
        <v>1960</v>
      </c>
      <c r="H886" s="18" t="s">
        <v>1581</v>
      </c>
      <c r="I886" s="18"/>
      <c r="J886" s="24"/>
      <c r="K886" s="25" t="s">
        <v>1976</v>
      </c>
      <c r="L886" s="25" t="s">
        <v>1976</v>
      </c>
      <c r="M886" s="18" t="s">
        <v>36</v>
      </c>
      <c r="N886" s="95">
        <v>1</v>
      </c>
      <c r="O886" s="95"/>
      <c r="P886" s="36"/>
      <c r="Q886" s="18">
        <f t="shared" si="21"/>
        <v>1</v>
      </c>
      <c r="R886" s="29" t="s">
        <v>219</v>
      </c>
      <c r="S886" s="25" t="s">
        <v>1967</v>
      </c>
      <c r="T886" s="18"/>
      <c r="U886" s="37"/>
      <c r="V886" s="37"/>
      <c r="W886" s="18"/>
      <c r="X886" s="18"/>
      <c r="Y886" s="18"/>
      <c r="Z886" s="18"/>
      <c r="AA886" s="18"/>
      <c r="AB886" s="18"/>
      <c r="AC886" s="18"/>
      <c r="AD886" s="18"/>
      <c r="AE886" s="18"/>
    </row>
    <row r="887" spans="1:31" ht="28.8">
      <c r="A887" s="17"/>
      <c r="B887" s="18">
        <v>707</v>
      </c>
      <c r="C887" s="50">
        <v>44678</v>
      </c>
      <c r="D887" s="23" t="s">
        <v>1958</v>
      </c>
      <c r="E887" s="45" t="s">
        <v>1959</v>
      </c>
      <c r="F887" s="46">
        <v>44676</v>
      </c>
      <c r="G887" s="20" t="s">
        <v>1960</v>
      </c>
      <c r="H887" s="18" t="s">
        <v>1581</v>
      </c>
      <c r="I887" s="18"/>
      <c r="J887" s="24"/>
      <c r="K887" s="25" t="s">
        <v>1977</v>
      </c>
      <c r="L887" s="25" t="s">
        <v>1978</v>
      </c>
      <c r="M887" s="18" t="s">
        <v>36</v>
      </c>
      <c r="N887" s="95">
        <v>1</v>
      </c>
      <c r="O887" s="95"/>
      <c r="P887" s="36"/>
      <c r="Q887" s="18">
        <f t="shared" si="21"/>
        <v>1</v>
      </c>
      <c r="R887" s="29" t="s">
        <v>224</v>
      </c>
      <c r="S887" s="25" t="s">
        <v>1979</v>
      </c>
      <c r="T887" s="18"/>
      <c r="U887" s="37"/>
      <c r="V887" s="37"/>
      <c r="W887" s="18"/>
      <c r="X887" s="18"/>
      <c r="Y887" s="18"/>
      <c r="Z887" s="18"/>
      <c r="AA887" s="18"/>
      <c r="AB887" s="18"/>
      <c r="AC887" s="18"/>
      <c r="AD887" s="18"/>
      <c r="AE887" s="18"/>
    </row>
    <row r="888" spans="1:31" ht="28.8">
      <c r="A888" s="17"/>
      <c r="B888" s="18">
        <v>708</v>
      </c>
      <c r="C888" s="50">
        <v>44678</v>
      </c>
      <c r="D888" s="23" t="s">
        <v>1958</v>
      </c>
      <c r="E888" s="45" t="s">
        <v>1959</v>
      </c>
      <c r="F888" s="46">
        <v>44676</v>
      </c>
      <c r="G888" s="20" t="s">
        <v>1960</v>
      </c>
      <c r="H888" s="18" t="s">
        <v>1581</v>
      </c>
      <c r="I888" s="18"/>
      <c r="J888" s="24"/>
      <c r="K888" s="25" t="s">
        <v>1980</v>
      </c>
      <c r="L888" s="25" t="s">
        <v>1981</v>
      </c>
      <c r="M888" s="18" t="s">
        <v>36</v>
      </c>
      <c r="N888" s="95">
        <v>2</v>
      </c>
      <c r="O888" s="95"/>
      <c r="P888" s="36"/>
      <c r="Q888" s="18">
        <f t="shared" si="21"/>
        <v>2</v>
      </c>
      <c r="R888" s="29" t="s">
        <v>1982</v>
      </c>
      <c r="S888" s="25" t="s">
        <v>1983</v>
      </c>
      <c r="T888" s="18"/>
      <c r="U888" s="37"/>
      <c r="V888" s="37"/>
      <c r="W888" s="18"/>
      <c r="X888" s="18"/>
      <c r="Y888" s="18"/>
      <c r="Z888" s="18"/>
      <c r="AA888" s="18"/>
      <c r="AB888" s="18"/>
      <c r="AC888" s="18"/>
      <c r="AD888" s="18"/>
      <c r="AE888" s="18"/>
    </row>
    <row r="889" spans="1:31" ht="28.8">
      <c r="A889" s="17"/>
      <c r="B889" s="18">
        <v>709</v>
      </c>
      <c r="C889" s="50">
        <v>44678</v>
      </c>
      <c r="D889" s="23" t="s">
        <v>1958</v>
      </c>
      <c r="E889" s="45" t="s">
        <v>1959</v>
      </c>
      <c r="F889" s="46">
        <v>44676</v>
      </c>
      <c r="G889" s="20" t="s">
        <v>1960</v>
      </c>
      <c r="H889" s="18" t="s">
        <v>1581</v>
      </c>
      <c r="I889" s="18"/>
      <c r="J889" s="24"/>
      <c r="K889" s="25" t="s">
        <v>1980</v>
      </c>
      <c r="L889" s="25" t="s">
        <v>1981</v>
      </c>
      <c r="M889" s="18" t="s">
        <v>36</v>
      </c>
      <c r="N889" s="95">
        <v>2</v>
      </c>
      <c r="O889" s="95"/>
      <c r="P889" s="36"/>
      <c r="Q889" s="18">
        <f t="shared" si="21"/>
        <v>2</v>
      </c>
      <c r="R889" s="29" t="s">
        <v>1982</v>
      </c>
      <c r="S889" s="25" t="s">
        <v>1984</v>
      </c>
      <c r="T889" s="18"/>
      <c r="U889" s="37"/>
      <c r="V889" s="37"/>
      <c r="W889" s="18"/>
      <c r="X889" s="18"/>
      <c r="Y889" s="18"/>
      <c r="Z889" s="18"/>
      <c r="AA889" s="18"/>
      <c r="AB889" s="18"/>
      <c r="AC889" s="18"/>
      <c r="AD889" s="18"/>
      <c r="AE889" s="18"/>
    </row>
    <row r="890" spans="1:31" ht="28.8">
      <c r="A890" s="17"/>
      <c r="B890" s="18">
        <v>710</v>
      </c>
      <c r="C890" s="50">
        <v>44678</v>
      </c>
      <c r="D890" s="23" t="s">
        <v>1958</v>
      </c>
      <c r="E890" s="45" t="s">
        <v>1959</v>
      </c>
      <c r="F890" s="46">
        <v>44676</v>
      </c>
      <c r="G890" s="20" t="s">
        <v>1960</v>
      </c>
      <c r="H890" s="18" t="s">
        <v>1581</v>
      </c>
      <c r="I890" s="18"/>
      <c r="J890" s="24"/>
      <c r="K890" s="25" t="s">
        <v>1985</v>
      </c>
      <c r="L890" s="25" t="s">
        <v>1986</v>
      </c>
      <c r="M890" s="18" t="s">
        <v>36</v>
      </c>
      <c r="N890" s="95">
        <v>2</v>
      </c>
      <c r="O890" s="95"/>
      <c r="P890" s="36"/>
      <c r="Q890" s="18">
        <f t="shared" si="21"/>
        <v>2</v>
      </c>
      <c r="R890" s="29" t="s">
        <v>1987</v>
      </c>
      <c r="S890" s="25" t="s">
        <v>1988</v>
      </c>
      <c r="T890" s="18"/>
      <c r="U890" s="37"/>
      <c r="V890" s="37"/>
      <c r="W890" s="18"/>
      <c r="X890" s="18"/>
      <c r="Y890" s="18"/>
      <c r="Z890" s="18"/>
      <c r="AA890" s="18"/>
      <c r="AB890" s="18"/>
      <c r="AC890" s="18"/>
      <c r="AD890" s="18"/>
      <c r="AE890" s="18"/>
    </row>
    <row r="891" spans="1:31" ht="28.8">
      <c r="A891" s="17"/>
      <c r="B891" s="18">
        <v>711</v>
      </c>
      <c r="C891" s="50">
        <v>44678</v>
      </c>
      <c r="D891" s="23" t="s">
        <v>1958</v>
      </c>
      <c r="E891" s="45" t="s">
        <v>1959</v>
      </c>
      <c r="F891" s="46">
        <v>44676</v>
      </c>
      <c r="G891" s="20" t="s">
        <v>1960</v>
      </c>
      <c r="H891" s="18" t="s">
        <v>1581</v>
      </c>
      <c r="I891" s="18"/>
      <c r="J891" s="24"/>
      <c r="K891" s="25" t="s">
        <v>1989</v>
      </c>
      <c r="L891" s="25" t="s">
        <v>1989</v>
      </c>
      <c r="M891" s="18" t="s">
        <v>36</v>
      </c>
      <c r="N891" s="95">
        <v>1</v>
      </c>
      <c r="O891" s="95"/>
      <c r="P891" s="36"/>
      <c r="Q891" s="18">
        <f t="shared" si="21"/>
        <v>1</v>
      </c>
      <c r="R891" s="29" t="s">
        <v>1990</v>
      </c>
      <c r="S891" s="25" t="s">
        <v>1991</v>
      </c>
      <c r="T891" s="18"/>
      <c r="U891" s="37"/>
      <c r="V891" s="37"/>
      <c r="W891" s="18"/>
      <c r="X891" s="18"/>
      <c r="Y891" s="18"/>
      <c r="Z891" s="18"/>
      <c r="AA891" s="18"/>
      <c r="AB891" s="18"/>
      <c r="AC891" s="18"/>
      <c r="AD891" s="18"/>
      <c r="AE891" s="18"/>
    </row>
    <row r="892" spans="1:31" ht="28.8">
      <c r="A892" s="17"/>
      <c r="B892" s="18">
        <v>712</v>
      </c>
      <c r="C892" s="50">
        <v>44678</v>
      </c>
      <c r="D892" s="23" t="s">
        <v>1958</v>
      </c>
      <c r="E892" s="45" t="s">
        <v>1959</v>
      </c>
      <c r="F892" s="46">
        <v>44676</v>
      </c>
      <c r="G892" s="20" t="s">
        <v>1960</v>
      </c>
      <c r="H892" s="18" t="s">
        <v>1581</v>
      </c>
      <c r="I892" s="18"/>
      <c r="J892" s="24">
        <v>108221257</v>
      </c>
      <c r="K892" s="25" t="s">
        <v>1961</v>
      </c>
      <c r="L892" s="25" t="s">
        <v>1962</v>
      </c>
      <c r="M892" s="18" t="s">
        <v>36</v>
      </c>
      <c r="N892" s="95">
        <v>16</v>
      </c>
      <c r="O892" s="95"/>
      <c r="P892" s="36"/>
      <c r="Q892" s="18">
        <f t="shared" si="21"/>
        <v>16</v>
      </c>
      <c r="R892" s="29" t="s">
        <v>1761</v>
      </c>
      <c r="S892" s="25" t="s">
        <v>1992</v>
      </c>
      <c r="T892" s="18"/>
      <c r="U892" s="37"/>
      <c r="V892" s="37"/>
      <c r="W892" s="18"/>
      <c r="X892" s="18"/>
      <c r="Y892" s="18"/>
      <c r="Z892" s="18"/>
      <c r="AA892" s="18"/>
      <c r="AB892" s="18"/>
      <c r="AC892" s="18"/>
      <c r="AD892" s="18"/>
      <c r="AE892" s="18"/>
    </row>
    <row r="893" spans="1:31" ht="24">
      <c r="A893" s="17" t="s">
        <v>57</v>
      </c>
      <c r="B893" s="18">
        <v>713</v>
      </c>
      <c r="C893" s="50">
        <v>44678</v>
      </c>
      <c r="D893" s="20" t="s">
        <v>1993</v>
      </c>
      <c r="E893" s="21" t="s">
        <v>1994</v>
      </c>
      <c r="F893" s="22" t="s">
        <v>1995</v>
      </c>
      <c r="G893" s="20" t="s">
        <v>1822</v>
      </c>
      <c r="H893" s="18" t="s">
        <v>1996</v>
      </c>
      <c r="I893" s="18"/>
      <c r="J893" s="24">
        <v>110710681</v>
      </c>
      <c r="K893" s="26" t="s">
        <v>1997</v>
      </c>
      <c r="L893" s="26" t="s">
        <v>1998</v>
      </c>
      <c r="M893" s="26" t="s">
        <v>36</v>
      </c>
      <c r="N893" s="36">
        <v>342</v>
      </c>
      <c r="O893" s="36"/>
      <c r="P893" s="36">
        <v>40</v>
      </c>
      <c r="Q893" s="18">
        <f t="shared" si="21"/>
        <v>302</v>
      </c>
      <c r="R893" s="29" t="s">
        <v>1999</v>
      </c>
      <c r="S893" s="25" t="s">
        <v>2000</v>
      </c>
      <c r="T893" s="18" t="s">
        <v>67</v>
      </c>
      <c r="U893" s="37">
        <v>44707</v>
      </c>
      <c r="V893" s="37">
        <v>44707</v>
      </c>
      <c r="W893" s="18" t="s">
        <v>68</v>
      </c>
      <c r="X893" s="18" t="s">
        <v>69</v>
      </c>
      <c r="Y893" s="18" t="s">
        <v>70</v>
      </c>
      <c r="Z893" s="18">
        <v>218110400</v>
      </c>
      <c r="AA893" s="18" t="s">
        <v>71</v>
      </c>
      <c r="AB893" s="18" t="s">
        <v>57</v>
      </c>
      <c r="AC893" s="39" t="s">
        <v>72</v>
      </c>
      <c r="AD893" s="18" t="s">
        <v>73</v>
      </c>
      <c r="AE893" s="18"/>
    </row>
    <row r="894" spans="1:31" ht="24">
      <c r="A894" s="17" t="s">
        <v>57</v>
      </c>
      <c r="B894" s="18">
        <v>713</v>
      </c>
      <c r="C894" s="50"/>
      <c r="D894" s="20" t="s">
        <v>1993</v>
      </c>
      <c r="E894" s="21"/>
      <c r="F894" s="22"/>
      <c r="G894" s="20"/>
      <c r="H894" s="18"/>
      <c r="I894" s="18"/>
      <c r="J894" s="24">
        <v>110710681</v>
      </c>
      <c r="K894" s="26" t="s">
        <v>1997</v>
      </c>
      <c r="L894" s="26" t="s">
        <v>1998</v>
      </c>
      <c r="M894" s="26" t="s">
        <v>36</v>
      </c>
      <c r="N894" s="36"/>
      <c r="O894" s="36"/>
      <c r="P894" s="36">
        <v>12</v>
      </c>
      <c r="Q894" s="18">
        <f>+Q893-P894</f>
        <v>290</v>
      </c>
      <c r="R894" s="29" t="s">
        <v>1999</v>
      </c>
      <c r="S894" s="25" t="s">
        <v>2000</v>
      </c>
      <c r="T894" s="18" t="s">
        <v>1085</v>
      </c>
      <c r="U894" s="37">
        <v>44707</v>
      </c>
      <c r="V894" s="37">
        <v>44707</v>
      </c>
      <c r="W894" s="18" t="s">
        <v>75</v>
      </c>
      <c r="X894" s="18" t="s">
        <v>692</v>
      </c>
      <c r="Y894" s="18" t="s">
        <v>70</v>
      </c>
      <c r="Z894" s="18" t="s">
        <v>693</v>
      </c>
      <c r="AA894" s="18" t="s">
        <v>78</v>
      </c>
      <c r="AB894" s="18" t="s">
        <v>180</v>
      </c>
      <c r="AC894" s="18"/>
      <c r="AD894" s="18"/>
      <c r="AE894" s="18" t="s">
        <v>696</v>
      </c>
    </row>
    <row r="895" spans="1:31" ht="24">
      <c r="A895" s="17" t="s">
        <v>57</v>
      </c>
      <c r="B895" s="18">
        <v>713</v>
      </c>
      <c r="C895" s="50"/>
      <c r="D895" s="20" t="s">
        <v>1993</v>
      </c>
      <c r="E895" s="21"/>
      <c r="F895" s="22"/>
      <c r="G895" s="20"/>
      <c r="H895" s="18"/>
      <c r="I895" s="18"/>
      <c r="J895" s="24">
        <v>110710681</v>
      </c>
      <c r="K895" s="26" t="s">
        <v>1997</v>
      </c>
      <c r="L895" s="26" t="s">
        <v>1998</v>
      </c>
      <c r="M895" s="26" t="s">
        <v>36</v>
      </c>
      <c r="N895" s="36"/>
      <c r="O895" s="36"/>
      <c r="P895" s="36">
        <v>16</v>
      </c>
      <c r="Q895" s="18">
        <f>+Q894-P895</f>
        <v>274</v>
      </c>
      <c r="R895" s="29" t="s">
        <v>1999</v>
      </c>
      <c r="S895" s="25" t="s">
        <v>2000</v>
      </c>
      <c r="T895" s="53" t="s">
        <v>80</v>
      </c>
      <c r="U895" s="37">
        <v>44712</v>
      </c>
      <c r="V895" s="37">
        <v>44712</v>
      </c>
      <c r="W895" s="53" t="s">
        <v>81</v>
      </c>
      <c r="X895" s="18" t="s">
        <v>82</v>
      </c>
      <c r="Y895" s="18" t="s">
        <v>70</v>
      </c>
      <c r="Z895" s="18">
        <v>215973860</v>
      </c>
      <c r="AA895" s="18" t="s">
        <v>71</v>
      </c>
      <c r="AB895" s="18" t="s">
        <v>57</v>
      </c>
      <c r="AC895" s="39" t="s">
        <v>83</v>
      </c>
      <c r="AD895" s="18" t="s">
        <v>73</v>
      </c>
      <c r="AE895" s="18"/>
    </row>
    <row r="896" spans="1:31" ht="24">
      <c r="A896" s="17" t="s">
        <v>57</v>
      </c>
      <c r="B896" s="18">
        <v>713</v>
      </c>
      <c r="C896" s="50"/>
      <c r="D896" s="20" t="s">
        <v>1993</v>
      </c>
      <c r="E896" s="21"/>
      <c r="F896" s="22"/>
      <c r="G896" s="20"/>
      <c r="H896" s="18"/>
      <c r="I896" s="18"/>
      <c r="J896" s="24">
        <v>110710681</v>
      </c>
      <c r="K896" s="26" t="s">
        <v>1997</v>
      </c>
      <c r="L896" s="26" t="s">
        <v>1998</v>
      </c>
      <c r="M896" s="26" t="s">
        <v>36</v>
      </c>
      <c r="N896" s="36"/>
      <c r="O896" s="36"/>
      <c r="P896" s="36">
        <v>24</v>
      </c>
      <c r="Q896" s="18">
        <f>+Q895-P896</f>
        <v>250</v>
      </c>
      <c r="R896" s="29" t="s">
        <v>1999</v>
      </c>
      <c r="S896" s="25" t="s">
        <v>2000</v>
      </c>
      <c r="T896" s="18" t="s">
        <v>84</v>
      </c>
      <c r="U896" s="37">
        <v>44714</v>
      </c>
      <c r="V896" s="37">
        <v>44714</v>
      </c>
      <c r="W896" s="18" t="s">
        <v>81</v>
      </c>
      <c r="X896" s="18" t="s">
        <v>82</v>
      </c>
      <c r="Y896" s="18" t="s">
        <v>70</v>
      </c>
      <c r="Z896" s="18">
        <v>216001993</v>
      </c>
      <c r="AA896" s="18" t="s">
        <v>85</v>
      </c>
      <c r="AB896" s="18" t="s">
        <v>57</v>
      </c>
      <c r="AC896" s="39" t="s">
        <v>83</v>
      </c>
      <c r="AD896" s="18" t="s">
        <v>73</v>
      </c>
      <c r="AE896" s="18"/>
    </row>
    <row r="897" spans="1:31" ht="24">
      <c r="A897" s="17" t="s">
        <v>57</v>
      </c>
      <c r="B897" s="18">
        <v>713</v>
      </c>
      <c r="C897" s="50"/>
      <c r="D897" s="20" t="s">
        <v>1993</v>
      </c>
      <c r="E897" s="21"/>
      <c r="F897" s="22"/>
      <c r="G897" s="20"/>
      <c r="H897" s="18"/>
      <c r="I897" s="18"/>
      <c r="J897" s="24">
        <v>110710681</v>
      </c>
      <c r="K897" s="26" t="s">
        <v>1997</v>
      </c>
      <c r="L897" s="26" t="s">
        <v>1998</v>
      </c>
      <c r="M897" s="26" t="s">
        <v>36</v>
      </c>
      <c r="N897" s="36"/>
      <c r="O897" s="36"/>
      <c r="P897" s="36">
        <v>16</v>
      </c>
      <c r="Q897" s="18">
        <f>+Q896-P897</f>
        <v>234</v>
      </c>
      <c r="R897" s="29" t="s">
        <v>1999</v>
      </c>
      <c r="S897" s="25" t="s">
        <v>2000</v>
      </c>
      <c r="T897" s="18" t="s">
        <v>86</v>
      </c>
      <c r="U897" s="37">
        <v>44714</v>
      </c>
      <c r="V897" s="37">
        <v>44714</v>
      </c>
      <c r="W897" s="18" t="s">
        <v>87</v>
      </c>
      <c r="X897" s="18" t="s">
        <v>88</v>
      </c>
      <c r="Y897" s="18" t="s">
        <v>70</v>
      </c>
      <c r="Z897" s="18">
        <v>216001992</v>
      </c>
      <c r="AA897" s="18" t="s">
        <v>85</v>
      </c>
      <c r="AB897" s="18" t="s">
        <v>57</v>
      </c>
      <c r="AC897" s="39" t="s">
        <v>89</v>
      </c>
      <c r="AD897" s="18" t="s">
        <v>73</v>
      </c>
      <c r="AE897" s="18"/>
    </row>
    <row r="898" spans="1:31" ht="24">
      <c r="A898" s="17" t="s">
        <v>57</v>
      </c>
      <c r="B898" s="18">
        <v>713</v>
      </c>
      <c r="C898" s="50"/>
      <c r="D898" s="20" t="s">
        <v>1993</v>
      </c>
      <c r="E898" s="21"/>
      <c r="F898" s="22"/>
      <c r="G898" s="20"/>
      <c r="H898" s="18"/>
      <c r="I898" s="18"/>
      <c r="J898" s="24">
        <v>110710681</v>
      </c>
      <c r="K898" s="26" t="s">
        <v>1997</v>
      </c>
      <c r="L898" s="26" t="s">
        <v>1998</v>
      </c>
      <c r="M898" s="26" t="s">
        <v>36</v>
      </c>
      <c r="N898" s="36"/>
      <c r="O898" s="36"/>
      <c r="P898" s="36">
        <v>16</v>
      </c>
      <c r="Q898" s="18">
        <f>+Q897-P898</f>
        <v>218</v>
      </c>
      <c r="R898" s="29" t="s">
        <v>1999</v>
      </c>
      <c r="S898" s="25" t="s">
        <v>2000</v>
      </c>
      <c r="T898" s="18" t="s">
        <v>90</v>
      </c>
      <c r="U898" s="37">
        <v>44734</v>
      </c>
      <c r="V898" s="37">
        <v>44734</v>
      </c>
      <c r="W898" s="40" t="s">
        <v>91</v>
      </c>
      <c r="X898" s="40" t="s">
        <v>92</v>
      </c>
      <c r="Y898" s="40" t="s">
        <v>93</v>
      </c>
      <c r="Z898" s="40">
        <v>215973560</v>
      </c>
      <c r="AA898" s="40" t="s">
        <v>85</v>
      </c>
      <c r="AB898" s="18" t="s">
        <v>57</v>
      </c>
      <c r="AC898" s="39" t="s">
        <v>72</v>
      </c>
      <c r="AD898" s="18" t="s">
        <v>73</v>
      </c>
      <c r="AE898" s="18"/>
    </row>
    <row r="899" spans="1:31" ht="24">
      <c r="A899" s="17" t="s">
        <v>57</v>
      </c>
      <c r="B899" s="18">
        <v>714</v>
      </c>
      <c r="C899" s="50">
        <v>44678</v>
      </c>
      <c r="D899" s="20" t="s">
        <v>1993</v>
      </c>
      <c r="E899" s="21" t="s">
        <v>1994</v>
      </c>
      <c r="F899" s="22" t="s">
        <v>1995</v>
      </c>
      <c r="G899" s="20" t="s">
        <v>1822</v>
      </c>
      <c r="H899" s="18" t="s">
        <v>1996</v>
      </c>
      <c r="I899" s="18"/>
      <c r="J899" s="24">
        <v>110710682</v>
      </c>
      <c r="K899" s="26" t="s">
        <v>2001</v>
      </c>
      <c r="L899" s="26" t="s">
        <v>1998</v>
      </c>
      <c r="M899" s="26" t="s">
        <v>36</v>
      </c>
      <c r="N899" s="36">
        <v>382</v>
      </c>
      <c r="O899" s="36"/>
      <c r="P899" s="36">
        <v>40</v>
      </c>
      <c r="Q899" s="18">
        <f t="shared" si="21"/>
        <v>342</v>
      </c>
      <c r="R899" s="29" t="s">
        <v>1999</v>
      </c>
      <c r="S899" s="25" t="s">
        <v>2000</v>
      </c>
      <c r="T899" s="18" t="s">
        <v>67</v>
      </c>
      <c r="U899" s="37">
        <v>44707</v>
      </c>
      <c r="V899" s="37">
        <v>44707</v>
      </c>
      <c r="W899" s="18" t="s">
        <v>68</v>
      </c>
      <c r="X899" s="18" t="s">
        <v>69</v>
      </c>
      <c r="Y899" s="18" t="s">
        <v>70</v>
      </c>
      <c r="Z899" s="18">
        <v>218110400</v>
      </c>
      <c r="AA899" s="18" t="s">
        <v>71</v>
      </c>
      <c r="AB899" s="18" t="s">
        <v>57</v>
      </c>
      <c r="AC899" s="39" t="s">
        <v>72</v>
      </c>
      <c r="AD899" s="18" t="s">
        <v>73</v>
      </c>
      <c r="AE899" s="18"/>
    </row>
    <row r="900" spans="1:31" ht="24">
      <c r="A900" s="17" t="s">
        <v>57</v>
      </c>
      <c r="B900" s="18">
        <v>714</v>
      </c>
      <c r="C900" s="50"/>
      <c r="D900" s="20" t="s">
        <v>1993</v>
      </c>
      <c r="E900" s="21"/>
      <c r="F900" s="22"/>
      <c r="G900" s="20"/>
      <c r="H900" s="18"/>
      <c r="I900" s="18"/>
      <c r="J900" s="24">
        <v>110710682</v>
      </c>
      <c r="K900" s="26" t="s">
        <v>2001</v>
      </c>
      <c r="L900" s="26" t="s">
        <v>1998</v>
      </c>
      <c r="M900" s="26" t="s">
        <v>36</v>
      </c>
      <c r="N900" s="36"/>
      <c r="O900" s="36"/>
      <c r="P900" s="36">
        <v>16</v>
      </c>
      <c r="Q900" s="18">
        <f>Q899-P900</f>
        <v>326</v>
      </c>
      <c r="R900" s="29" t="s">
        <v>1999</v>
      </c>
      <c r="S900" s="25" t="s">
        <v>2000</v>
      </c>
      <c r="T900" s="53" t="s">
        <v>80</v>
      </c>
      <c r="U900" s="37">
        <v>44712</v>
      </c>
      <c r="V900" s="37">
        <v>44712</v>
      </c>
      <c r="W900" s="53" t="s">
        <v>81</v>
      </c>
      <c r="X900" s="18" t="s">
        <v>82</v>
      </c>
      <c r="Y900" s="18" t="s">
        <v>70</v>
      </c>
      <c r="Z900" s="18">
        <v>215973860</v>
      </c>
      <c r="AA900" s="18" t="s">
        <v>71</v>
      </c>
      <c r="AB900" s="18" t="s">
        <v>57</v>
      </c>
      <c r="AC900" s="39" t="s">
        <v>83</v>
      </c>
      <c r="AD900" s="18" t="s">
        <v>73</v>
      </c>
      <c r="AE900" s="18"/>
    </row>
    <row r="901" spans="1:31" ht="24">
      <c r="A901" s="17" t="s">
        <v>57</v>
      </c>
      <c r="B901" s="18">
        <v>714</v>
      </c>
      <c r="C901" s="50"/>
      <c r="D901" s="20" t="s">
        <v>1993</v>
      </c>
      <c r="E901" s="21"/>
      <c r="F901" s="22"/>
      <c r="G901" s="20"/>
      <c r="H901" s="18"/>
      <c r="I901" s="18"/>
      <c r="J901" s="24">
        <v>110710682</v>
      </c>
      <c r="K901" s="26" t="s">
        <v>2001</v>
      </c>
      <c r="L901" s="26" t="s">
        <v>1998</v>
      </c>
      <c r="M901" s="26" t="s">
        <v>36</v>
      </c>
      <c r="N901" s="36"/>
      <c r="O901" s="36"/>
      <c r="P901" s="36">
        <v>24</v>
      </c>
      <c r="Q901" s="18">
        <f>Q900-P901</f>
        <v>302</v>
      </c>
      <c r="R901" s="29" t="s">
        <v>1999</v>
      </c>
      <c r="S901" s="25" t="s">
        <v>2000</v>
      </c>
      <c r="T901" s="18" t="s">
        <v>84</v>
      </c>
      <c r="U901" s="37">
        <v>44714</v>
      </c>
      <c r="V901" s="37">
        <v>44714</v>
      </c>
      <c r="W901" s="18" t="s">
        <v>81</v>
      </c>
      <c r="X901" s="18" t="s">
        <v>82</v>
      </c>
      <c r="Y901" s="18" t="s">
        <v>70</v>
      </c>
      <c r="Z901" s="18">
        <v>216001993</v>
      </c>
      <c r="AA901" s="18" t="s">
        <v>85</v>
      </c>
      <c r="AB901" s="18" t="s">
        <v>57</v>
      </c>
      <c r="AC901" s="39" t="s">
        <v>83</v>
      </c>
      <c r="AD901" s="18" t="s">
        <v>73</v>
      </c>
      <c r="AE901" s="18"/>
    </row>
    <row r="902" spans="1:31" ht="24">
      <c r="A902" s="17" t="s">
        <v>57</v>
      </c>
      <c r="B902" s="18">
        <v>714</v>
      </c>
      <c r="C902" s="50"/>
      <c r="D902" s="20" t="s">
        <v>1993</v>
      </c>
      <c r="E902" s="21"/>
      <c r="F902" s="22"/>
      <c r="G902" s="20"/>
      <c r="H902" s="18"/>
      <c r="I902" s="18"/>
      <c r="J902" s="24">
        <v>110710682</v>
      </c>
      <c r="K902" s="26" t="s">
        <v>2001</v>
      </c>
      <c r="L902" s="26" t="s">
        <v>1998</v>
      </c>
      <c r="M902" s="26" t="s">
        <v>36</v>
      </c>
      <c r="N902" s="36"/>
      <c r="O902" s="36"/>
      <c r="P902" s="36">
        <v>16</v>
      </c>
      <c r="Q902" s="18">
        <f>Q901-P902</f>
        <v>286</v>
      </c>
      <c r="R902" s="29" t="s">
        <v>1999</v>
      </c>
      <c r="S902" s="25" t="s">
        <v>2000</v>
      </c>
      <c r="T902" s="18" t="s">
        <v>86</v>
      </c>
      <c r="U902" s="37">
        <v>44714</v>
      </c>
      <c r="V902" s="37">
        <v>44714</v>
      </c>
      <c r="W902" s="18" t="s">
        <v>87</v>
      </c>
      <c r="X902" s="18" t="s">
        <v>88</v>
      </c>
      <c r="Y902" s="18" t="s">
        <v>70</v>
      </c>
      <c r="Z902" s="18">
        <v>216001992</v>
      </c>
      <c r="AA902" s="18" t="s">
        <v>85</v>
      </c>
      <c r="AB902" s="18" t="s">
        <v>57</v>
      </c>
      <c r="AC902" s="39" t="s">
        <v>89</v>
      </c>
      <c r="AD902" s="18" t="s">
        <v>73</v>
      </c>
      <c r="AE902" s="18"/>
    </row>
    <row r="903" spans="1:31" ht="24">
      <c r="A903" s="17" t="s">
        <v>57</v>
      </c>
      <c r="B903" s="18">
        <v>714</v>
      </c>
      <c r="C903" s="50"/>
      <c r="D903" s="20" t="s">
        <v>1993</v>
      </c>
      <c r="E903" s="21"/>
      <c r="F903" s="22"/>
      <c r="G903" s="20"/>
      <c r="H903" s="18"/>
      <c r="I903" s="18"/>
      <c r="J903" s="24">
        <v>110710682</v>
      </c>
      <c r="K903" s="26" t="s">
        <v>2001</v>
      </c>
      <c r="L903" s="26" t="s">
        <v>1998</v>
      </c>
      <c r="M903" s="26" t="s">
        <v>36</v>
      </c>
      <c r="N903" s="36"/>
      <c r="O903" s="36"/>
      <c r="P903" s="36">
        <v>16</v>
      </c>
      <c r="Q903" s="18">
        <f>Q902-P903</f>
        <v>270</v>
      </c>
      <c r="R903" s="29" t="s">
        <v>1999</v>
      </c>
      <c r="S903" s="25" t="s">
        <v>2000</v>
      </c>
      <c r="T903" s="18" t="s">
        <v>90</v>
      </c>
      <c r="U903" s="37">
        <v>44734</v>
      </c>
      <c r="V903" s="37">
        <v>44734</v>
      </c>
      <c r="W903" s="40" t="s">
        <v>91</v>
      </c>
      <c r="X903" s="40" t="s">
        <v>92</v>
      </c>
      <c r="Y903" s="40" t="s">
        <v>93</v>
      </c>
      <c r="Z903" s="40">
        <v>215973560</v>
      </c>
      <c r="AA903" s="40" t="s">
        <v>85</v>
      </c>
      <c r="AB903" s="18" t="s">
        <v>57</v>
      </c>
      <c r="AC903" s="39" t="s">
        <v>72</v>
      </c>
      <c r="AD903" s="18" t="s">
        <v>73</v>
      </c>
      <c r="AE903" s="18"/>
    </row>
    <row r="904" spans="1:31" ht="24" customHeight="1">
      <c r="A904" s="17" t="s">
        <v>57</v>
      </c>
      <c r="B904" s="18">
        <v>715</v>
      </c>
      <c r="C904" s="50">
        <v>44678</v>
      </c>
      <c r="D904" s="20" t="s">
        <v>1993</v>
      </c>
      <c r="E904" s="21" t="s">
        <v>1994</v>
      </c>
      <c r="F904" s="22" t="s">
        <v>1995</v>
      </c>
      <c r="G904" s="20" t="s">
        <v>1822</v>
      </c>
      <c r="H904" s="18" t="s">
        <v>1996</v>
      </c>
      <c r="I904" s="18"/>
      <c r="J904" s="24">
        <v>110710684</v>
      </c>
      <c r="K904" s="26" t="s">
        <v>2002</v>
      </c>
      <c r="L904" s="26" t="s">
        <v>1998</v>
      </c>
      <c r="M904" s="26" t="s">
        <v>36</v>
      </c>
      <c r="N904" s="36">
        <v>172</v>
      </c>
      <c r="O904" s="36"/>
      <c r="P904" s="36">
        <v>20</v>
      </c>
      <c r="Q904" s="18">
        <f t="shared" si="21"/>
        <v>152</v>
      </c>
      <c r="R904" s="29" t="s">
        <v>1999</v>
      </c>
      <c r="S904" s="25" t="s">
        <v>2000</v>
      </c>
      <c r="T904" s="18" t="s">
        <v>67</v>
      </c>
      <c r="U904" s="37">
        <v>44707</v>
      </c>
      <c r="V904" s="37">
        <v>44707</v>
      </c>
      <c r="W904" s="18" t="s">
        <v>68</v>
      </c>
      <c r="X904" s="18" t="s">
        <v>69</v>
      </c>
      <c r="Y904" s="18" t="s">
        <v>70</v>
      </c>
      <c r="Z904" s="18">
        <v>218110400</v>
      </c>
      <c r="AA904" s="18" t="s">
        <v>71</v>
      </c>
      <c r="AB904" s="18" t="s">
        <v>57</v>
      </c>
      <c r="AC904" s="39" t="s">
        <v>72</v>
      </c>
      <c r="AD904" s="18" t="s">
        <v>73</v>
      </c>
      <c r="AE904" s="18"/>
    </row>
    <row r="905" spans="1:31" ht="24" customHeight="1">
      <c r="A905" s="17" t="s">
        <v>57</v>
      </c>
      <c r="B905" s="18">
        <v>715</v>
      </c>
      <c r="C905" s="50"/>
      <c r="D905" s="20" t="s">
        <v>1993</v>
      </c>
      <c r="E905" s="21"/>
      <c r="F905" s="22"/>
      <c r="G905" s="20"/>
      <c r="H905" s="18"/>
      <c r="I905" s="18"/>
      <c r="J905" s="24">
        <v>110710684</v>
      </c>
      <c r="K905" s="26" t="s">
        <v>2002</v>
      </c>
      <c r="L905" s="26" t="s">
        <v>1998</v>
      </c>
      <c r="M905" s="26" t="s">
        <v>36</v>
      </c>
      <c r="N905" s="36"/>
      <c r="O905" s="36"/>
      <c r="P905" s="36">
        <v>8</v>
      </c>
      <c r="Q905" s="18">
        <f>Q904-P905</f>
        <v>144</v>
      </c>
      <c r="R905" s="29" t="s">
        <v>1999</v>
      </c>
      <c r="S905" s="25" t="s">
        <v>2000</v>
      </c>
      <c r="T905" s="53" t="s">
        <v>80</v>
      </c>
      <c r="U905" s="37">
        <v>44712</v>
      </c>
      <c r="V905" s="37">
        <v>44712</v>
      </c>
      <c r="W905" s="53" t="s">
        <v>81</v>
      </c>
      <c r="X905" s="18" t="s">
        <v>82</v>
      </c>
      <c r="Y905" s="18" t="s">
        <v>70</v>
      </c>
      <c r="Z905" s="18">
        <v>215973860</v>
      </c>
      <c r="AA905" s="18" t="s">
        <v>71</v>
      </c>
      <c r="AB905" s="18" t="s">
        <v>57</v>
      </c>
      <c r="AC905" s="39" t="s">
        <v>83</v>
      </c>
      <c r="AD905" s="18" t="s">
        <v>73</v>
      </c>
      <c r="AE905" s="18"/>
    </row>
    <row r="906" spans="1:31" ht="24" customHeight="1">
      <c r="A906" s="17" t="s">
        <v>57</v>
      </c>
      <c r="B906" s="18">
        <v>715</v>
      </c>
      <c r="C906" s="50"/>
      <c r="D906" s="20" t="s">
        <v>1993</v>
      </c>
      <c r="E906" s="21"/>
      <c r="F906" s="22"/>
      <c r="G906" s="20"/>
      <c r="H906" s="18"/>
      <c r="I906" s="18"/>
      <c r="J906" s="24">
        <v>110710684</v>
      </c>
      <c r="K906" s="26" t="s">
        <v>2002</v>
      </c>
      <c r="L906" s="26" t="s">
        <v>1998</v>
      </c>
      <c r="M906" s="26" t="s">
        <v>36</v>
      </c>
      <c r="N906" s="36"/>
      <c r="O906" s="36"/>
      <c r="P906" s="36">
        <v>12</v>
      </c>
      <c r="Q906" s="18">
        <f>Q905-P906</f>
        <v>132</v>
      </c>
      <c r="R906" s="29" t="s">
        <v>1999</v>
      </c>
      <c r="S906" s="25" t="s">
        <v>2000</v>
      </c>
      <c r="T906" s="18" t="s">
        <v>84</v>
      </c>
      <c r="U906" s="37">
        <v>44714</v>
      </c>
      <c r="V906" s="37">
        <v>44714</v>
      </c>
      <c r="W906" s="18" t="s">
        <v>81</v>
      </c>
      <c r="X906" s="18" t="s">
        <v>82</v>
      </c>
      <c r="Y906" s="18" t="s">
        <v>70</v>
      </c>
      <c r="Z906" s="18">
        <v>216001993</v>
      </c>
      <c r="AA906" s="18" t="s">
        <v>85</v>
      </c>
      <c r="AB906" s="18" t="s">
        <v>57</v>
      </c>
      <c r="AC906" s="39" t="s">
        <v>83</v>
      </c>
      <c r="AD906" s="18" t="s">
        <v>73</v>
      </c>
      <c r="AE906" s="18"/>
    </row>
    <row r="907" spans="1:31" ht="24" customHeight="1">
      <c r="A907" s="17" t="s">
        <v>57</v>
      </c>
      <c r="B907" s="18">
        <v>715</v>
      </c>
      <c r="C907" s="50"/>
      <c r="D907" s="20" t="s">
        <v>1993</v>
      </c>
      <c r="E907" s="21"/>
      <c r="F907" s="22"/>
      <c r="G907" s="20"/>
      <c r="H907" s="18"/>
      <c r="I907" s="18"/>
      <c r="J907" s="24">
        <v>110710684</v>
      </c>
      <c r="K907" s="26" t="s">
        <v>2002</v>
      </c>
      <c r="L907" s="26" t="s">
        <v>1998</v>
      </c>
      <c r="M907" s="26" t="s">
        <v>36</v>
      </c>
      <c r="N907" s="36"/>
      <c r="O907" s="36"/>
      <c r="P907" s="36">
        <v>8</v>
      </c>
      <c r="Q907" s="18">
        <f>Q906-P907</f>
        <v>124</v>
      </c>
      <c r="R907" s="29" t="s">
        <v>1999</v>
      </c>
      <c r="S907" s="25" t="s">
        <v>2000</v>
      </c>
      <c r="T907" s="18" t="s">
        <v>86</v>
      </c>
      <c r="U907" s="37">
        <v>44714</v>
      </c>
      <c r="V907" s="37">
        <v>44714</v>
      </c>
      <c r="W907" s="18" t="s">
        <v>87</v>
      </c>
      <c r="X907" s="18" t="s">
        <v>88</v>
      </c>
      <c r="Y907" s="18" t="s">
        <v>70</v>
      </c>
      <c r="Z907" s="18">
        <v>216001992</v>
      </c>
      <c r="AA907" s="18" t="s">
        <v>85</v>
      </c>
      <c r="AB907" s="18" t="s">
        <v>57</v>
      </c>
      <c r="AC907" s="39" t="s">
        <v>89</v>
      </c>
      <c r="AD907" s="18" t="s">
        <v>73</v>
      </c>
      <c r="AE907" s="18"/>
    </row>
    <row r="908" spans="1:31" ht="24" customHeight="1">
      <c r="A908" s="17" t="s">
        <v>57</v>
      </c>
      <c r="B908" s="18">
        <v>715</v>
      </c>
      <c r="C908" s="50"/>
      <c r="D908" s="20" t="s">
        <v>1993</v>
      </c>
      <c r="E908" s="21"/>
      <c r="F908" s="22"/>
      <c r="G908" s="20"/>
      <c r="H908" s="18"/>
      <c r="I908" s="18"/>
      <c r="J908" s="24">
        <v>110710684</v>
      </c>
      <c r="K908" s="26" t="s">
        <v>2002</v>
      </c>
      <c r="L908" s="26" t="s">
        <v>1998</v>
      </c>
      <c r="M908" s="26" t="s">
        <v>36</v>
      </c>
      <c r="N908" s="36"/>
      <c r="O908" s="36"/>
      <c r="P908" s="36">
        <v>8</v>
      </c>
      <c r="Q908" s="18">
        <f>Q907-P908</f>
        <v>116</v>
      </c>
      <c r="R908" s="29" t="s">
        <v>1999</v>
      </c>
      <c r="S908" s="25" t="s">
        <v>2000</v>
      </c>
      <c r="T908" s="18" t="s">
        <v>90</v>
      </c>
      <c r="U908" s="37">
        <v>44734</v>
      </c>
      <c r="V908" s="37">
        <v>44734</v>
      </c>
      <c r="W908" s="40" t="s">
        <v>91</v>
      </c>
      <c r="X908" s="40" t="s">
        <v>92</v>
      </c>
      <c r="Y908" s="40" t="s">
        <v>93</v>
      </c>
      <c r="Z908" s="40">
        <v>215973560</v>
      </c>
      <c r="AA908" s="40" t="s">
        <v>85</v>
      </c>
      <c r="AB908" s="18" t="s">
        <v>57</v>
      </c>
      <c r="AC908" s="39" t="s">
        <v>72</v>
      </c>
      <c r="AD908" s="18" t="s">
        <v>73</v>
      </c>
      <c r="AE908" s="18"/>
    </row>
    <row r="909" spans="1:31" ht="48" customHeight="1">
      <c r="A909" s="17"/>
      <c r="B909" s="18">
        <v>716</v>
      </c>
      <c r="C909" s="50">
        <v>44678</v>
      </c>
      <c r="D909" s="20" t="s">
        <v>2003</v>
      </c>
      <c r="E909" s="21" t="s">
        <v>2004</v>
      </c>
      <c r="F909" s="22" t="s">
        <v>2005</v>
      </c>
      <c r="G909" s="20" t="s">
        <v>2006</v>
      </c>
      <c r="H909" s="18" t="s">
        <v>293</v>
      </c>
      <c r="I909" s="18">
        <v>4508567790</v>
      </c>
      <c r="J909" s="108" t="s">
        <v>2007</v>
      </c>
      <c r="K909" s="25" t="s">
        <v>2008</v>
      </c>
      <c r="L909" s="25" t="s">
        <v>2009</v>
      </c>
      <c r="M909" s="26" t="s">
        <v>36</v>
      </c>
      <c r="N909" s="36">
        <v>1</v>
      </c>
      <c r="O909" s="36"/>
      <c r="P909" s="36">
        <v>1</v>
      </c>
      <c r="Q909" s="18">
        <f t="shared" si="21"/>
        <v>0</v>
      </c>
      <c r="R909" s="29" t="s">
        <v>1877</v>
      </c>
      <c r="S909" s="25" t="s">
        <v>2010</v>
      </c>
      <c r="T909" s="18" t="s">
        <v>2011</v>
      </c>
      <c r="U909" s="37">
        <v>44734</v>
      </c>
      <c r="V909" s="37">
        <v>44734</v>
      </c>
      <c r="W909" s="18" t="s">
        <v>87</v>
      </c>
      <c r="X909" s="18" t="s">
        <v>88</v>
      </c>
      <c r="Y909" s="18" t="s">
        <v>70</v>
      </c>
      <c r="Z909" s="18">
        <v>215973561</v>
      </c>
      <c r="AA909" s="18" t="s">
        <v>85</v>
      </c>
      <c r="AB909" s="18" t="s">
        <v>286</v>
      </c>
      <c r="AC909" s="18" t="s">
        <v>286</v>
      </c>
      <c r="AD909" s="18" t="s">
        <v>286</v>
      </c>
      <c r="AE909" s="101" t="s">
        <v>2012</v>
      </c>
    </row>
    <row r="910" spans="1:31" ht="28.8">
      <c r="A910" s="17"/>
      <c r="B910" s="18">
        <v>717</v>
      </c>
      <c r="C910" s="50">
        <v>44681</v>
      </c>
      <c r="D910" s="23" t="s">
        <v>1709</v>
      </c>
      <c r="E910" s="29" t="s">
        <v>2013</v>
      </c>
      <c r="F910" s="109">
        <v>44670</v>
      </c>
      <c r="G910" s="20" t="s">
        <v>2014</v>
      </c>
      <c r="H910" s="18" t="s">
        <v>116</v>
      </c>
      <c r="I910" s="18">
        <v>4511302813</v>
      </c>
      <c r="J910" s="24">
        <v>107182194</v>
      </c>
      <c r="K910" s="29">
        <v>107182194</v>
      </c>
      <c r="L910" s="25" t="s">
        <v>2015</v>
      </c>
      <c r="M910" s="107" t="s">
        <v>36</v>
      </c>
      <c r="N910" s="36">
        <v>16</v>
      </c>
      <c r="O910" s="36"/>
      <c r="P910" s="36">
        <v>8</v>
      </c>
      <c r="Q910" s="18">
        <f t="shared" si="21"/>
        <v>8</v>
      </c>
      <c r="R910" s="29" t="s">
        <v>2016</v>
      </c>
      <c r="S910" s="25" t="s">
        <v>2017</v>
      </c>
      <c r="T910" s="18" t="s">
        <v>2018</v>
      </c>
      <c r="U910" s="37">
        <v>44694</v>
      </c>
      <c r="V910" s="37">
        <v>44694</v>
      </c>
      <c r="W910" s="18" t="s">
        <v>2019</v>
      </c>
      <c r="X910" s="18" t="s">
        <v>2020</v>
      </c>
      <c r="Y910" s="18" t="s">
        <v>2021</v>
      </c>
      <c r="Z910" s="18">
        <v>223951852</v>
      </c>
      <c r="AA910" s="18" t="s">
        <v>154</v>
      </c>
      <c r="AB910" s="18" t="s">
        <v>2022</v>
      </c>
      <c r="AC910" s="18" t="s">
        <v>156</v>
      </c>
      <c r="AD910" s="110" t="s">
        <v>2023</v>
      </c>
      <c r="AE910" s="111" t="s">
        <v>2024</v>
      </c>
    </row>
    <row r="911" spans="1:31" ht="28.8">
      <c r="A911" s="17"/>
      <c r="B911" s="18">
        <v>718</v>
      </c>
      <c r="C911" s="50">
        <v>44678</v>
      </c>
      <c r="D911" s="20" t="s">
        <v>1872</v>
      </c>
      <c r="E911" s="21" t="s">
        <v>2025</v>
      </c>
      <c r="F911" s="46">
        <v>44674</v>
      </c>
      <c r="G911" s="20" t="s">
        <v>1822</v>
      </c>
      <c r="H911" s="18" t="s">
        <v>1875</v>
      </c>
      <c r="I911" s="18">
        <v>4508725078</v>
      </c>
      <c r="J911" s="24">
        <v>108350854</v>
      </c>
      <c r="K911" s="29">
        <v>108350854</v>
      </c>
      <c r="L911" s="23" t="s">
        <v>2026</v>
      </c>
      <c r="M911" s="26" t="s">
        <v>36</v>
      </c>
      <c r="N911" s="36">
        <v>1</v>
      </c>
      <c r="O911" s="36"/>
      <c r="P911" s="36"/>
      <c r="Q911" s="18">
        <f t="shared" si="21"/>
        <v>1</v>
      </c>
      <c r="R911" s="29" t="s">
        <v>2027</v>
      </c>
      <c r="S911" s="25" t="s">
        <v>2028</v>
      </c>
      <c r="T911" s="18"/>
      <c r="U911" s="37"/>
      <c r="V911" s="37"/>
      <c r="W911" s="18"/>
      <c r="X911" s="18"/>
      <c r="Y911" s="18"/>
      <c r="Z911" s="18"/>
      <c r="AA911" s="18"/>
      <c r="AB911" s="18"/>
      <c r="AC911" s="18"/>
      <c r="AD911" s="18"/>
      <c r="AE911" s="18"/>
    </row>
    <row r="912" spans="1:31" ht="28.8">
      <c r="A912" s="17"/>
      <c r="B912" s="18">
        <v>719</v>
      </c>
      <c r="C912" s="50">
        <v>44678</v>
      </c>
      <c r="D912" s="20" t="s">
        <v>1958</v>
      </c>
      <c r="E912" s="45" t="s">
        <v>1959</v>
      </c>
      <c r="F912" s="46">
        <v>44676</v>
      </c>
      <c r="G912" s="20" t="s">
        <v>1960</v>
      </c>
      <c r="H912" s="18" t="s">
        <v>1581</v>
      </c>
      <c r="I912" s="18"/>
      <c r="J912" s="24"/>
      <c r="K912" s="25" t="s">
        <v>2029</v>
      </c>
      <c r="L912" s="25" t="s">
        <v>2030</v>
      </c>
      <c r="M912" s="26" t="s">
        <v>36</v>
      </c>
      <c r="N912" s="95">
        <v>3</v>
      </c>
      <c r="O912" s="95"/>
      <c r="P912" s="36"/>
      <c r="Q912" s="18">
        <f t="shared" si="21"/>
        <v>3</v>
      </c>
      <c r="R912" s="29" t="s">
        <v>219</v>
      </c>
      <c r="S912" s="25" t="s">
        <v>2031</v>
      </c>
      <c r="T912" s="18"/>
      <c r="U912" s="37"/>
      <c r="V912" s="37"/>
      <c r="W912" s="18"/>
      <c r="X912" s="18"/>
      <c r="Y912" s="18"/>
      <c r="Z912" s="18"/>
      <c r="AA912" s="18"/>
      <c r="AB912" s="18"/>
      <c r="AC912" s="18"/>
      <c r="AD912" s="18"/>
      <c r="AE912" s="18"/>
    </row>
    <row r="913" spans="1:31" ht="28.8">
      <c r="A913" s="17"/>
      <c r="B913" s="18">
        <v>720</v>
      </c>
      <c r="C913" s="50">
        <v>44678</v>
      </c>
      <c r="D913" s="20" t="s">
        <v>1958</v>
      </c>
      <c r="E913" s="45" t="s">
        <v>1959</v>
      </c>
      <c r="F913" s="46">
        <v>44676</v>
      </c>
      <c r="G913" s="20" t="s">
        <v>1960</v>
      </c>
      <c r="H913" s="18" t="s">
        <v>1581</v>
      </c>
      <c r="I913" s="18"/>
      <c r="J913" s="24"/>
      <c r="K913" s="25" t="s">
        <v>2032</v>
      </c>
      <c r="L913" s="25" t="s">
        <v>2033</v>
      </c>
      <c r="M913" s="26" t="s">
        <v>36</v>
      </c>
      <c r="N913" s="95">
        <v>1</v>
      </c>
      <c r="O913" s="95"/>
      <c r="P913" s="36"/>
      <c r="Q913" s="18">
        <f t="shared" si="21"/>
        <v>1</v>
      </c>
      <c r="R913" s="29" t="s">
        <v>219</v>
      </c>
      <c r="S913" s="25" t="s">
        <v>2031</v>
      </c>
      <c r="T913" s="18"/>
      <c r="U913" s="37"/>
      <c r="V913" s="37"/>
      <c r="W913" s="18"/>
      <c r="X913" s="18"/>
      <c r="Y913" s="18"/>
      <c r="Z913" s="18"/>
      <c r="AA913" s="18"/>
      <c r="AB913" s="18"/>
      <c r="AC913" s="18"/>
      <c r="AD913" s="18"/>
      <c r="AE913" s="18"/>
    </row>
    <row r="914" spans="1:31" ht="24">
      <c r="A914" s="17"/>
      <c r="B914" s="18">
        <v>721</v>
      </c>
      <c r="C914" s="50">
        <v>44678</v>
      </c>
      <c r="D914" s="20" t="s">
        <v>1958</v>
      </c>
      <c r="E914" s="45" t="s">
        <v>1959</v>
      </c>
      <c r="F914" s="46">
        <v>44676</v>
      </c>
      <c r="G914" s="20" t="s">
        <v>1960</v>
      </c>
      <c r="H914" s="18" t="s">
        <v>1581</v>
      </c>
      <c r="I914" s="18"/>
      <c r="J914" s="24"/>
      <c r="K914" s="52" t="s">
        <v>2034</v>
      </c>
      <c r="L914" s="25" t="s">
        <v>2035</v>
      </c>
      <c r="M914" s="26" t="s">
        <v>36</v>
      </c>
      <c r="N914" s="95">
        <v>2</v>
      </c>
      <c r="O914" s="95"/>
      <c r="P914" s="36"/>
      <c r="Q914" s="18">
        <f t="shared" si="21"/>
        <v>2</v>
      </c>
      <c r="R914" s="29" t="s">
        <v>219</v>
      </c>
      <c r="S914" s="25" t="s">
        <v>2031</v>
      </c>
      <c r="T914" s="18"/>
      <c r="U914" s="37"/>
      <c r="V914" s="37"/>
      <c r="W914" s="18"/>
      <c r="X914" s="18"/>
      <c r="Y914" s="18"/>
      <c r="Z914" s="18"/>
      <c r="AA914" s="18"/>
      <c r="AB914" s="18"/>
      <c r="AC914" s="18"/>
      <c r="AD914" s="18"/>
      <c r="AE914" s="18"/>
    </row>
    <row r="915" spans="1:31" ht="28.8">
      <c r="A915" s="17"/>
      <c r="B915" s="18">
        <v>722</v>
      </c>
      <c r="C915" s="50">
        <v>44678</v>
      </c>
      <c r="D915" s="20" t="s">
        <v>1958</v>
      </c>
      <c r="E915" s="45" t="s">
        <v>1959</v>
      </c>
      <c r="F915" s="46">
        <v>44676</v>
      </c>
      <c r="G915" s="20" t="s">
        <v>1960</v>
      </c>
      <c r="H915" s="18" t="s">
        <v>1581</v>
      </c>
      <c r="I915" s="18"/>
      <c r="J915" s="24"/>
      <c r="K915" s="25" t="s">
        <v>2036</v>
      </c>
      <c r="L915" s="25" t="s">
        <v>2037</v>
      </c>
      <c r="M915" s="26" t="s">
        <v>36</v>
      </c>
      <c r="N915" s="95">
        <v>1</v>
      </c>
      <c r="O915" s="95"/>
      <c r="P915" s="36"/>
      <c r="Q915" s="18">
        <f t="shared" si="21"/>
        <v>1</v>
      </c>
      <c r="R915" s="29" t="s">
        <v>219</v>
      </c>
      <c r="S915" s="25" t="s">
        <v>2031</v>
      </c>
      <c r="T915" s="18"/>
      <c r="U915" s="37"/>
      <c r="V915" s="37"/>
      <c r="W915" s="18"/>
      <c r="X915" s="18"/>
      <c r="Y915" s="18"/>
      <c r="Z915" s="18"/>
      <c r="AA915" s="18"/>
      <c r="AB915" s="18"/>
      <c r="AC915" s="18"/>
      <c r="AD915" s="18"/>
      <c r="AE915" s="18"/>
    </row>
    <row r="916" spans="1:31" ht="43.2">
      <c r="A916" s="17"/>
      <c r="B916" s="18">
        <v>723</v>
      </c>
      <c r="C916" s="50">
        <v>44678</v>
      </c>
      <c r="D916" s="20" t="s">
        <v>1958</v>
      </c>
      <c r="E916" s="45" t="s">
        <v>1959</v>
      </c>
      <c r="F916" s="46">
        <v>44676</v>
      </c>
      <c r="G916" s="20" t="s">
        <v>1960</v>
      </c>
      <c r="H916" s="18" t="s">
        <v>1581</v>
      </c>
      <c r="I916" s="18"/>
      <c r="J916" s="24"/>
      <c r="K916" s="52" t="s">
        <v>2038</v>
      </c>
      <c r="L916" s="25" t="s">
        <v>2039</v>
      </c>
      <c r="M916" s="26" t="s">
        <v>36</v>
      </c>
      <c r="N916" s="95">
        <v>1</v>
      </c>
      <c r="O916" s="95"/>
      <c r="P916" s="36"/>
      <c r="Q916" s="18">
        <f t="shared" ref="Q916:Q983" si="22">+N916-P916</f>
        <v>1</v>
      </c>
      <c r="R916" s="29" t="s">
        <v>219</v>
      </c>
      <c r="S916" s="25" t="s">
        <v>2031</v>
      </c>
      <c r="T916" s="18"/>
      <c r="U916" s="37"/>
      <c r="V916" s="37"/>
      <c r="W916" s="18"/>
      <c r="X916" s="18"/>
      <c r="Y916" s="18"/>
      <c r="Z916" s="18"/>
      <c r="AA916" s="18"/>
      <c r="AB916" s="18"/>
      <c r="AC916" s="18"/>
      <c r="AD916" s="18"/>
      <c r="AE916" s="18"/>
    </row>
    <row r="917" spans="1:31" ht="24">
      <c r="A917" s="17"/>
      <c r="B917" s="18">
        <v>724</v>
      </c>
      <c r="C917" s="50">
        <v>44678</v>
      </c>
      <c r="D917" s="20" t="s">
        <v>1958</v>
      </c>
      <c r="E917" s="45" t="s">
        <v>1959</v>
      </c>
      <c r="F917" s="46">
        <v>44676</v>
      </c>
      <c r="G917" s="20" t="s">
        <v>1960</v>
      </c>
      <c r="H917" s="18" t="s">
        <v>1581</v>
      </c>
      <c r="I917" s="18"/>
      <c r="J917" s="24"/>
      <c r="K917" s="25" t="s">
        <v>2040</v>
      </c>
      <c r="L917" s="25" t="s">
        <v>2041</v>
      </c>
      <c r="M917" s="26" t="s">
        <v>36</v>
      </c>
      <c r="N917" s="95">
        <v>2</v>
      </c>
      <c r="O917" s="95"/>
      <c r="P917" s="36"/>
      <c r="Q917" s="18">
        <f t="shared" si="22"/>
        <v>2</v>
      </c>
      <c r="R917" s="29" t="s">
        <v>219</v>
      </c>
      <c r="S917" s="25" t="s">
        <v>2031</v>
      </c>
      <c r="T917" s="18"/>
      <c r="U917" s="37"/>
      <c r="V917" s="37"/>
      <c r="W917" s="18"/>
      <c r="X917" s="18"/>
      <c r="Y917" s="18"/>
      <c r="Z917" s="18"/>
      <c r="AA917" s="18"/>
      <c r="AB917" s="18"/>
      <c r="AC917" s="18"/>
      <c r="AD917" s="18"/>
      <c r="AE917" s="18"/>
    </row>
    <row r="918" spans="1:31" ht="24">
      <c r="A918" s="17"/>
      <c r="B918" s="18">
        <v>725</v>
      </c>
      <c r="C918" s="50">
        <v>44678</v>
      </c>
      <c r="D918" s="20" t="s">
        <v>1958</v>
      </c>
      <c r="E918" s="45" t="s">
        <v>1959</v>
      </c>
      <c r="F918" s="46">
        <v>44676</v>
      </c>
      <c r="G918" s="20" t="s">
        <v>1960</v>
      </c>
      <c r="H918" s="18" t="s">
        <v>1581</v>
      </c>
      <c r="I918" s="18"/>
      <c r="J918" s="24"/>
      <c r="K918" s="25" t="s">
        <v>2042</v>
      </c>
      <c r="L918" s="25" t="s">
        <v>2043</v>
      </c>
      <c r="M918" s="26" t="s">
        <v>36</v>
      </c>
      <c r="N918" s="95">
        <v>3</v>
      </c>
      <c r="O918" s="95"/>
      <c r="P918" s="36"/>
      <c r="Q918" s="18">
        <f t="shared" si="22"/>
        <v>3</v>
      </c>
      <c r="R918" s="29" t="s">
        <v>219</v>
      </c>
      <c r="S918" s="25" t="s">
        <v>2031</v>
      </c>
      <c r="T918" s="18"/>
      <c r="U918" s="37"/>
      <c r="V918" s="37"/>
      <c r="W918" s="18"/>
      <c r="X918" s="18"/>
      <c r="Y918" s="18"/>
      <c r="Z918" s="18"/>
      <c r="AA918" s="18"/>
      <c r="AB918" s="18"/>
      <c r="AC918" s="18"/>
      <c r="AD918" s="18"/>
      <c r="AE918" s="18"/>
    </row>
    <row r="919" spans="1:31" ht="24">
      <c r="A919" s="17"/>
      <c r="B919" s="18">
        <v>726</v>
      </c>
      <c r="C919" s="50">
        <v>44678</v>
      </c>
      <c r="D919" s="20" t="s">
        <v>1958</v>
      </c>
      <c r="E919" s="45" t="s">
        <v>1959</v>
      </c>
      <c r="F919" s="46">
        <v>44676</v>
      </c>
      <c r="G919" s="20" t="s">
        <v>1960</v>
      </c>
      <c r="H919" s="18" t="s">
        <v>1581</v>
      </c>
      <c r="I919" s="18"/>
      <c r="J919" s="24"/>
      <c r="K919" s="25" t="s">
        <v>2044</v>
      </c>
      <c r="L919" s="25" t="s">
        <v>2045</v>
      </c>
      <c r="M919" s="26" t="s">
        <v>36</v>
      </c>
      <c r="N919" s="95">
        <v>2</v>
      </c>
      <c r="O919" s="95"/>
      <c r="P919" s="36"/>
      <c r="Q919" s="18">
        <f t="shared" si="22"/>
        <v>2</v>
      </c>
      <c r="R919" s="29" t="s">
        <v>219</v>
      </c>
      <c r="S919" s="25" t="s">
        <v>2031</v>
      </c>
      <c r="T919" s="18"/>
      <c r="U919" s="37"/>
      <c r="V919" s="37"/>
      <c r="W919" s="18"/>
      <c r="X919" s="18"/>
      <c r="Y919" s="18"/>
      <c r="Z919" s="18"/>
      <c r="AA919" s="18"/>
      <c r="AB919" s="18"/>
      <c r="AC919" s="18"/>
      <c r="AD919" s="18"/>
      <c r="AE919" s="18"/>
    </row>
    <row r="920" spans="1:31" ht="24">
      <c r="A920" s="17"/>
      <c r="B920" s="18">
        <v>727</v>
      </c>
      <c r="C920" s="50">
        <v>44678</v>
      </c>
      <c r="D920" s="20" t="s">
        <v>1958</v>
      </c>
      <c r="E920" s="45" t="s">
        <v>1959</v>
      </c>
      <c r="F920" s="46">
        <v>44676</v>
      </c>
      <c r="G920" s="20" t="s">
        <v>1960</v>
      </c>
      <c r="H920" s="18" t="s">
        <v>1581</v>
      </c>
      <c r="I920" s="18"/>
      <c r="J920" s="24"/>
      <c r="K920" s="25">
        <v>8404148</v>
      </c>
      <c r="L920" s="25" t="s">
        <v>2046</v>
      </c>
      <c r="M920" s="26" t="s">
        <v>36</v>
      </c>
      <c r="N920" s="95">
        <v>1</v>
      </c>
      <c r="O920" s="95"/>
      <c r="P920" s="36"/>
      <c r="Q920" s="18">
        <f t="shared" si="22"/>
        <v>1</v>
      </c>
      <c r="R920" s="29" t="s">
        <v>219</v>
      </c>
      <c r="S920" s="25" t="s">
        <v>2031</v>
      </c>
      <c r="T920" s="18"/>
      <c r="U920" s="37"/>
      <c r="V920" s="37"/>
      <c r="W920" s="18"/>
      <c r="X920" s="18"/>
      <c r="Y920" s="18"/>
      <c r="Z920" s="18"/>
      <c r="AA920" s="18"/>
      <c r="AB920" s="18"/>
      <c r="AC920" s="18"/>
      <c r="AD920" s="18"/>
      <c r="AE920" s="18"/>
    </row>
    <row r="921" spans="1:31" ht="24">
      <c r="A921" s="17"/>
      <c r="B921" s="18">
        <v>728</v>
      </c>
      <c r="C921" s="50">
        <v>44678</v>
      </c>
      <c r="D921" s="20" t="s">
        <v>1958</v>
      </c>
      <c r="E921" s="45" t="s">
        <v>1959</v>
      </c>
      <c r="F921" s="46">
        <v>44676</v>
      </c>
      <c r="G921" s="20" t="s">
        <v>1960</v>
      </c>
      <c r="H921" s="18" t="s">
        <v>1581</v>
      </c>
      <c r="I921" s="18"/>
      <c r="J921" s="24"/>
      <c r="K921" s="25">
        <v>9097525</v>
      </c>
      <c r="L921" s="25" t="s">
        <v>2047</v>
      </c>
      <c r="M921" s="26" t="s">
        <v>36</v>
      </c>
      <c r="N921" s="95">
        <v>1</v>
      </c>
      <c r="O921" s="95"/>
      <c r="P921" s="36"/>
      <c r="Q921" s="18">
        <f t="shared" si="22"/>
        <v>1</v>
      </c>
      <c r="R921" s="29" t="s">
        <v>219</v>
      </c>
      <c r="S921" s="25" t="s">
        <v>2031</v>
      </c>
      <c r="T921" s="18"/>
      <c r="U921" s="37"/>
      <c r="V921" s="37"/>
      <c r="W921" s="18"/>
      <c r="X921" s="18"/>
      <c r="Y921" s="18"/>
      <c r="Z921" s="18"/>
      <c r="AA921" s="18"/>
      <c r="AB921" s="18"/>
      <c r="AC921" s="18"/>
      <c r="AD921" s="18"/>
      <c r="AE921" s="18"/>
    </row>
    <row r="922" spans="1:31" ht="24">
      <c r="A922" s="17"/>
      <c r="B922" s="18" t="s">
        <v>2048</v>
      </c>
      <c r="C922" s="50">
        <v>44678</v>
      </c>
      <c r="D922" s="20" t="s">
        <v>1958</v>
      </c>
      <c r="E922" s="45" t="s">
        <v>1959</v>
      </c>
      <c r="F922" s="46">
        <v>44676</v>
      </c>
      <c r="G922" s="20" t="s">
        <v>1960</v>
      </c>
      <c r="H922" s="18" t="s">
        <v>1581</v>
      </c>
      <c r="I922" s="18"/>
      <c r="J922" s="24"/>
      <c r="K922" s="25" t="s">
        <v>2049</v>
      </c>
      <c r="L922" s="25" t="s">
        <v>2050</v>
      </c>
      <c r="M922" s="26" t="s">
        <v>36</v>
      </c>
      <c r="N922" s="36">
        <v>1</v>
      </c>
      <c r="O922" s="36"/>
      <c r="P922" s="36"/>
      <c r="Q922" s="18">
        <f t="shared" si="22"/>
        <v>1</v>
      </c>
      <c r="R922" s="29" t="s">
        <v>219</v>
      </c>
      <c r="S922" s="25" t="s">
        <v>296</v>
      </c>
      <c r="T922" s="18"/>
      <c r="U922" s="37"/>
      <c r="V922" s="37"/>
      <c r="W922" s="18"/>
      <c r="X922" s="18"/>
      <c r="Y922" s="18"/>
      <c r="Z922" s="18"/>
      <c r="AA922" s="18"/>
      <c r="AB922" s="18"/>
      <c r="AC922" s="18"/>
      <c r="AD922" s="18"/>
      <c r="AE922" s="18"/>
    </row>
    <row r="923" spans="1:31" ht="24">
      <c r="A923" s="17"/>
      <c r="B923" s="18">
        <v>729</v>
      </c>
      <c r="C923" s="50">
        <v>44678</v>
      </c>
      <c r="D923" s="20" t="s">
        <v>1958</v>
      </c>
      <c r="E923" s="45" t="s">
        <v>1959</v>
      </c>
      <c r="F923" s="46">
        <v>44676</v>
      </c>
      <c r="G923" s="20" t="s">
        <v>1960</v>
      </c>
      <c r="H923" s="18" t="s">
        <v>1581</v>
      </c>
      <c r="I923" s="18"/>
      <c r="J923" s="24"/>
      <c r="K923" s="25" t="s">
        <v>2051</v>
      </c>
      <c r="L923" s="25" t="s">
        <v>2052</v>
      </c>
      <c r="M923" s="26" t="s">
        <v>36</v>
      </c>
      <c r="N923" s="95">
        <v>2</v>
      </c>
      <c r="O923" s="95"/>
      <c r="P923" s="36"/>
      <c r="Q923" s="18">
        <f t="shared" si="22"/>
        <v>2</v>
      </c>
      <c r="R923" s="29" t="s">
        <v>219</v>
      </c>
      <c r="S923" s="25" t="s">
        <v>2031</v>
      </c>
      <c r="T923" s="18"/>
      <c r="U923" s="37"/>
      <c r="V923" s="37"/>
      <c r="W923" s="18"/>
      <c r="X923" s="18"/>
      <c r="Y923" s="18"/>
      <c r="Z923" s="18"/>
      <c r="AA923" s="18"/>
      <c r="AB923" s="18"/>
      <c r="AC923" s="18"/>
      <c r="AD923" s="18"/>
      <c r="AE923" s="18"/>
    </row>
    <row r="924" spans="1:31" ht="43.2">
      <c r="A924" s="17"/>
      <c r="B924" s="18">
        <v>730</v>
      </c>
      <c r="C924" s="50">
        <v>44678</v>
      </c>
      <c r="D924" s="20" t="s">
        <v>1958</v>
      </c>
      <c r="E924" s="45" t="s">
        <v>1959</v>
      </c>
      <c r="F924" s="46">
        <v>44676</v>
      </c>
      <c r="G924" s="20" t="s">
        <v>1960</v>
      </c>
      <c r="H924" s="18" t="s">
        <v>1581</v>
      </c>
      <c r="I924" s="18"/>
      <c r="J924" s="24"/>
      <c r="K924" s="25">
        <v>2712864</v>
      </c>
      <c r="L924" s="25" t="s">
        <v>2053</v>
      </c>
      <c r="M924" s="26" t="s">
        <v>36</v>
      </c>
      <c r="N924" s="95">
        <v>6</v>
      </c>
      <c r="O924" s="95"/>
      <c r="P924" s="36"/>
      <c r="Q924" s="18">
        <f t="shared" si="22"/>
        <v>6</v>
      </c>
      <c r="R924" s="29" t="s">
        <v>2054</v>
      </c>
      <c r="S924" s="25" t="s">
        <v>2055</v>
      </c>
      <c r="T924" s="18"/>
      <c r="U924" s="37"/>
      <c r="V924" s="37"/>
      <c r="W924" s="18"/>
      <c r="X924" s="18"/>
      <c r="Y924" s="18"/>
      <c r="Z924" s="18"/>
      <c r="AA924" s="18"/>
      <c r="AB924" s="18"/>
      <c r="AC924" s="18"/>
      <c r="AD924" s="18"/>
      <c r="AE924" s="18"/>
    </row>
    <row r="925" spans="1:31" ht="24">
      <c r="A925" s="17"/>
      <c r="B925" s="18">
        <v>731</v>
      </c>
      <c r="C925" s="50">
        <v>44678</v>
      </c>
      <c r="D925" s="20" t="s">
        <v>1958</v>
      </c>
      <c r="E925" s="45" t="s">
        <v>1959</v>
      </c>
      <c r="F925" s="46">
        <v>44676</v>
      </c>
      <c r="G925" s="20" t="s">
        <v>1960</v>
      </c>
      <c r="H925" s="18" t="s">
        <v>1581</v>
      </c>
      <c r="I925" s="18"/>
      <c r="J925" s="24"/>
      <c r="K925" s="25">
        <v>40048383</v>
      </c>
      <c r="L925" s="25" t="s">
        <v>2056</v>
      </c>
      <c r="M925" s="26" t="s">
        <v>36</v>
      </c>
      <c r="N925" s="95">
        <v>24</v>
      </c>
      <c r="O925" s="95"/>
      <c r="P925" s="36"/>
      <c r="Q925" s="18">
        <f t="shared" si="22"/>
        <v>24</v>
      </c>
      <c r="R925" s="29" t="s">
        <v>2054</v>
      </c>
      <c r="S925" s="25" t="s">
        <v>2055</v>
      </c>
      <c r="T925" s="18"/>
      <c r="U925" s="37"/>
      <c r="V925" s="37"/>
      <c r="W925" s="18"/>
      <c r="X925" s="18"/>
      <c r="Y925" s="18"/>
      <c r="Z925" s="18"/>
      <c r="AA925" s="18"/>
      <c r="AB925" s="18"/>
      <c r="AC925" s="18"/>
      <c r="AD925" s="18"/>
      <c r="AE925" s="18"/>
    </row>
    <row r="926" spans="1:31" ht="28.8">
      <c r="A926" s="17"/>
      <c r="B926" s="18">
        <v>732</v>
      </c>
      <c r="C926" s="50">
        <v>44678</v>
      </c>
      <c r="D926" s="20" t="s">
        <v>1958</v>
      </c>
      <c r="E926" s="45" t="s">
        <v>1959</v>
      </c>
      <c r="F926" s="46">
        <v>44676</v>
      </c>
      <c r="G926" s="20" t="s">
        <v>1960</v>
      </c>
      <c r="H926" s="18" t="s">
        <v>1581</v>
      </c>
      <c r="I926" s="18"/>
      <c r="J926" s="24"/>
      <c r="K926" s="25">
        <v>2630540</v>
      </c>
      <c r="L926" s="25" t="s">
        <v>2057</v>
      </c>
      <c r="M926" s="26" t="s">
        <v>36</v>
      </c>
      <c r="N926" s="95">
        <v>1</v>
      </c>
      <c r="O926" s="95"/>
      <c r="P926" s="36"/>
      <c r="Q926" s="18">
        <f t="shared" si="22"/>
        <v>1</v>
      </c>
      <c r="R926" s="29" t="s">
        <v>2054</v>
      </c>
      <c r="S926" s="25" t="s">
        <v>2055</v>
      </c>
      <c r="T926" s="18"/>
      <c r="U926" s="37"/>
      <c r="V926" s="37"/>
      <c r="W926" s="18"/>
      <c r="X926" s="18"/>
      <c r="Y926" s="18"/>
      <c r="Z926" s="18"/>
      <c r="AA926" s="18"/>
      <c r="AB926" s="18"/>
      <c r="AC926" s="18"/>
      <c r="AD926" s="18"/>
      <c r="AE926" s="18"/>
    </row>
    <row r="927" spans="1:31" ht="24">
      <c r="A927" s="17"/>
      <c r="B927" s="18">
        <v>733</v>
      </c>
      <c r="C927" s="50">
        <v>44678</v>
      </c>
      <c r="D927" s="20" t="s">
        <v>1958</v>
      </c>
      <c r="E927" s="45" t="s">
        <v>1959</v>
      </c>
      <c r="F927" s="46">
        <v>44676</v>
      </c>
      <c r="G927" s="20" t="s">
        <v>1960</v>
      </c>
      <c r="H927" s="18" t="s">
        <v>1581</v>
      </c>
      <c r="I927" s="18"/>
      <c r="J927" s="24"/>
      <c r="K927" s="25" t="s">
        <v>2058</v>
      </c>
      <c r="L927" s="25" t="s">
        <v>2059</v>
      </c>
      <c r="M927" s="26" t="s">
        <v>36</v>
      </c>
      <c r="N927" s="95">
        <v>3</v>
      </c>
      <c r="O927" s="95"/>
      <c r="P927" s="36"/>
      <c r="Q927" s="18">
        <f t="shared" si="22"/>
        <v>3</v>
      </c>
      <c r="R927" s="29" t="s">
        <v>2054</v>
      </c>
      <c r="S927" s="25" t="s">
        <v>2055</v>
      </c>
      <c r="T927" s="18"/>
      <c r="U927" s="37"/>
      <c r="V927" s="37"/>
      <c r="W927" s="18"/>
      <c r="X927" s="18"/>
      <c r="Y927" s="18"/>
      <c r="Z927" s="18"/>
      <c r="AA927" s="18"/>
      <c r="AB927" s="18"/>
      <c r="AC927" s="18"/>
      <c r="AD927" s="18"/>
      <c r="AE927" s="18"/>
    </row>
    <row r="928" spans="1:31" ht="28.8">
      <c r="A928" s="17"/>
      <c r="B928" s="18">
        <v>734</v>
      </c>
      <c r="C928" s="50">
        <v>44678</v>
      </c>
      <c r="D928" s="20" t="s">
        <v>1958</v>
      </c>
      <c r="E928" s="45" t="s">
        <v>1959</v>
      </c>
      <c r="F928" s="46">
        <v>44676</v>
      </c>
      <c r="G928" s="20" t="s">
        <v>1960</v>
      </c>
      <c r="H928" s="18" t="s">
        <v>1581</v>
      </c>
      <c r="I928" s="18"/>
      <c r="J928" s="24"/>
      <c r="K928" s="25" t="s">
        <v>2060</v>
      </c>
      <c r="L928" s="25" t="s">
        <v>2060</v>
      </c>
      <c r="M928" s="26" t="s">
        <v>36</v>
      </c>
      <c r="N928" s="95">
        <v>7</v>
      </c>
      <c r="O928" s="95"/>
      <c r="P928" s="36"/>
      <c r="Q928" s="18">
        <f t="shared" si="22"/>
        <v>7</v>
      </c>
      <c r="R928" s="29" t="s">
        <v>2054</v>
      </c>
      <c r="S928" s="25" t="s">
        <v>2055</v>
      </c>
      <c r="T928" s="18"/>
      <c r="U928" s="37"/>
      <c r="V928" s="37"/>
      <c r="W928" s="18"/>
      <c r="X928" s="18"/>
      <c r="Y928" s="18"/>
      <c r="Z928" s="18"/>
      <c r="AA928" s="18"/>
      <c r="AB928" s="18"/>
      <c r="AC928" s="18"/>
      <c r="AD928" s="18"/>
      <c r="AE928" s="18"/>
    </row>
    <row r="929" spans="1:31" ht="24">
      <c r="A929" s="17"/>
      <c r="B929" s="18">
        <v>735</v>
      </c>
      <c r="C929" s="50">
        <v>44678</v>
      </c>
      <c r="D929" s="20" t="s">
        <v>1958</v>
      </c>
      <c r="E929" s="45" t="s">
        <v>1959</v>
      </c>
      <c r="F929" s="46">
        <v>44676</v>
      </c>
      <c r="G929" s="20" t="s">
        <v>1960</v>
      </c>
      <c r="H929" s="18" t="s">
        <v>1581</v>
      </c>
      <c r="I929" s="18"/>
      <c r="J929" s="24"/>
      <c r="K929" s="25" t="s">
        <v>2061</v>
      </c>
      <c r="L929" s="25" t="s">
        <v>2061</v>
      </c>
      <c r="M929" s="26" t="s">
        <v>36</v>
      </c>
      <c r="N929" s="95">
        <v>3</v>
      </c>
      <c r="O929" s="95"/>
      <c r="P929" s="36"/>
      <c r="Q929" s="18">
        <f t="shared" si="22"/>
        <v>3</v>
      </c>
      <c r="R929" s="29" t="s">
        <v>2054</v>
      </c>
      <c r="S929" s="25" t="s">
        <v>2055</v>
      </c>
      <c r="T929" s="18"/>
      <c r="U929" s="37"/>
      <c r="V929" s="37"/>
      <c r="W929" s="18"/>
      <c r="X929" s="18"/>
      <c r="Y929" s="18"/>
      <c r="Z929" s="18"/>
      <c r="AA929" s="18"/>
      <c r="AB929" s="18"/>
      <c r="AC929" s="18"/>
      <c r="AD929" s="18"/>
      <c r="AE929" s="18"/>
    </row>
    <row r="930" spans="1:31" ht="24">
      <c r="A930" s="17"/>
      <c r="B930" s="18">
        <v>736</v>
      </c>
      <c r="C930" s="50">
        <v>44678</v>
      </c>
      <c r="D930" s="20" t="s">
        <v>1958</v>
      </c>
      <c r="E930" s="45" t="s">
        <v>1959</v>
      </c>
      <c r="F930" s="46">
        <v>44676</v>
      </c>
      <c r="G930" s="20" t="s">
        <v>1960</v>
      </c>
      <c r="H930" s="18" t="s">
        <v>1581</v>
      </c>
      <c r="I930" s="18"/>
      <c r="J930" s="24"/>
      <c r="K930" s="25" t="s">
        <v>2062</v>
      </c>
      <c r="L930" s="25" t="s">
        <v>2063</v>
      </c>
      <c r="M930" s="26" t="s">
        <v>36</v>
      </c>
      <c r="N930" s="95">
        <v>1</v>
      </c>
      <c r="O930" s="95"/>
      <c r="P930" s="36"/>
      <c r="Q930" s="18">
        <f t="shared" si="22"/>
        <v>1</v>
      </c>
      <c r="R930" s="29" t="s">
        <v>2054</v>
      </c>
      <c r="S930" s="25" t="s">
        <v>2055</v>
      </c>
      <c r="T930" s="18"/>
      <c r="U930" s="37"/>
      <c r="V930" s="37"/>
      <c r="W930" s="18"/>
      <c r="X930" s="18"/>
      <c r="Y930" s="18"/>
      <c r="Z930" s="18"/>
      <c r="AA930" s="18"/>
      <c r="AB930" s="18"/>
      <c r="AC930" s="18"/>
      <c r="AD930" s="18"/>
      <c r="AE930" s="18"/>
    </row>
    <row r="931" spans="1:31" ht="24">
      <c r="A931" s="17"/>
      <c r="B931" s="18">
        <v>737</v>
      </c>
      <c r="C931" s="50">
        <v>44678</v>
      </c>
      <c r="D931" s="20" t="s">
        <v>1958</v>
      </c>
      <c r="E931" s="45" t="s">
        <v>1959</v>
      </c>
      <c r="F931" s="46">
        <v>44676</v>
      </c>
      <c r="G931" s="20" t="s">
        <v>1960</v>
      </c>
      <c r="H931" s="18" t="s">
        <v>1581</v>
      </c>
      <c r="I931" s="18"/>
      <c r="J931" s="24"/>
      <c r="K931" s="25">
        <v>7422762</v>
      </c>
      <c r="L931" s="25" t="s">
        <v>2064</v>
      </c>
      <c r="M931" s="26" t="s">
        <v>36</v>
      </c>
      <c r="N931" s="95">
        <v>12</v>
      </c>
      <c r="O931" s="95"/>
      <c r="P931" s="36"/>
      <c r="Q931" s="18">
        <f t="shared" si="22"/>
        <v>12</v>
      </c>
      <c r="R931" s="29" t="s">
        <v>2054</v>
      </c>
      <c r="S931" s="25" t="s">
        <v>2055</v>
      </c>
      <c r="T931" s="18"/>
      <c r="U931" s="37"/>
      <c r="V931" s="37"/>
      <c r="W931" s="18"/>
      <c r="X931" s="18"/>
      <c r="Y931" s="18"/>
      <c r="Z931" s="18"/>
      <c r="AA931" s="18"/>
      <c r="AB931" s="18"/>
      <c r="AC931" s="18"/>
      <c r="AD931" s="18"/>
      <c r="AE931" s="18"/>
    </row>
    <row r="932" spans="1:31" ht="24">
      <c r="A932" s="17"/>
      <c r="B932" s="18">
        <v>738</v>
      </c>
      <c r="C932" s="50">
        <v>44678</v>
      </c>
      <c r="D932" s="20" t="s">
        <v>1958</v>
      </c>
      <c r="E932" s="45" t="s">
        <v>1959</v>
      </c>
      <c r="F932" s="46">
        <v>44676</v>
      </c>
      <c r="G932" s="20" t="s">
        <v>1960</v>
      </c>
      <c r="H932" s="18" t="s">
        <v>1581</v>
      </c>
      <c r="I932" s="18"/>
      <c r="J932" s="24"/>
      <c r="K932" s="25">
        <v>7635837</v>
      </c>
      <c r="L932" s="25" t="s">
        <v>2065</v>
      </c>
      <c r="M932" s="26" t="s">
        <v>36</v>
      </c>
      <c r="N932" s="95">
        <v>7</v>
      </c>
      <c r="O932" s="95"/>
      <c r="P932" s="36"/>
      <c r="Q932" s="18">
        <f t="shared" si="22"/>
        <v>7</v>
      </c>
      <c r="R932" s="29" t="s">
        <v>2054</v>
      </c>
      <c r="S932" s="25" t="s">
        <v>2055</v>
      </c>
      <c r="T932" s="18"/>
      <c r="U932" s="37"/>
      <c r="V932" s="37"/>
      <c r="W932" s="18"/>
      <c r="X932" s="18"/>
      <c r="Y932" s="18"/>
      <c r="Z932" s="18"/>
      <c r="AA932" s="18"/>
      <c r="AB932" s="18"/>
      <c r="AC932" s="18"/>
      <c r="AD932" s="18"/>
      <c r="AE932" s="18"/>
    </row>
    <row r="933" spans="1:31" ht="24">
      <c r="A933" s="17"/>
      <c r="B933" s="18">
        <v>739</v>
      </c>
      <c r="C933" s="50">
        <v>44678</v>
      </c>
      <c r="D933" s="20" t="s">
        <v>1958</v>
      </c>
      <c r="E933" s="45" t="s">
        <v>1959</v>
      </c>
      <c r="F933" s="46">
        <v>44676</v>
      </c>
      <c r="G933" s="20" t="s">
        <v>1960</v>
      </c>
      <c r="H933" s="18" t="s">
        <v>1581</v>
      </c>
      <c r="I933" s="18"/>
      <c r="J933" s="24"/>
      <c r="K933" s="25">
        <v>7422765</v>
      </c>
      <c r="L933" s="25" t="s">
        <v>2066</v>
      </c>
      <c r="M933" s="26" t="s">
        <v>36</v>
      </c>
      <c r="N933" s="95">
        <v>5</v>
      </c>
      <c r="O933" s="95"/>
      <c r="P933" s="36"/>
      <c r="Q933" s="18">
        <f t="shared" si="22"/>
        <v>5</v>
      </c>
      <c r="R933" s="29" t="s">
        <v>2054</v>
      </c>
      <c r="S933" s="25" t="s">
        <v>2055</v>
      </c>
      <c r="T933" s="18"/>
      <c r="U933" s="37"/>
      <c r="V933" s="37"/>
      <c r="W933" s="18"/>
      <c r="X933" s="18"/>
      <c r="Y933" s="18"/>
      <c r="Z933" s="18"/>
      <c r="AA933" s="18"/>
      <c r="AB933" s="18"/>
      <c r="AC933" s="18"/>
      <c r="AD933" s="18"/>
      <c r="AE933" s="18"/>
    </row>
    <row r="934" spans="1:31" ht="24">
      <c r="A934" s="17"/>
      <c r="B934" s="18">
        <v>740</v>
      </c>
      <c r="C934" s="50">
        <v>44678</v>
      </c>
      <c r="D934" s="20" t="s">
        <v>1958</v>
      </c>
      <c r="E934" s="45" t="s">
        <v>1959</v>
      </c>
      <c r="F934" s="46">
        <v>44676</v>
      </c>
      <c r="G934" s="20" t="s">
        <v>1960</v>
      </c>
      <c r="H934" s="18" t="s">
        <v>1581</v>
      </c>
      <c r="I934" s="18"/>
      <c r="J934" s="24"/>
      <c r="K934" s="25">
        <v>7635778</v>
      </c>
      <c r="L934" s="25" t="s">
        <v>2067</v>
      </c>
      <c r="M934" s="26" t="s">
        <v>36</v>
      </c>
      <c r="N934" s="95">
        <v>15</v>
      </c>
      <c r="O934" s="95"/>
      <c r="P934" s="36"/>
      <c r="Q934" s="18">
        <f t="shared" si="22"/>
        <v>15</v>
      </c>
      <c r="R934" s="29" t="s">
        <v>2054</v>
      </c>
      <c r="S934" s="25" t="s">
        <v>2055</v>
      </c>
      <c r="T934" s="18"/>
      <c r="U934" s="37"/>
      <c r="V934" s="37"/>
      <c r="W934" s="18"/>
      <c r="X934" s="18"/>
      <c r="Y934" s="18"/>
      <c r="Z934" s="18"/>
      <c r="AA934" s="18"/>
      <c r="AB934" s="18"/>
      <c r="AC934" s="18"/>
      <c r="AD934" s="18"/>
      <c r="AE934" s="18"/>
    </row>
    <row r="935" spans="1:31" ht="24">
      <c r="A935" s="17"/>
      <c r="B935" s="18">
        <v>741</v>
      </c>
      <c r="C935" s="50">
        <v>44678</v>
      </c>
      <c r="D935" s="20" t="s">
        <v>1958</v>
      </c>
      <c r="E935" s="45" t="s">
        <v>1959</v>
      </c>
      <c r="F935" s="46">
        <v>44676</v>
      </c>
      <c r="G935" s="20" t="s">
        <v>1960</v>
      </c>
      <c r="H935" s="18" t="s">
        <v>1581</v>
      </c>
      <c r="I935" s="18"/>
      <c r="J935" s="24"/>
      <c r="K935" s="25">
        <v>19400030410</v>
      </c>
      <c r="L935" s="25" t="s">
        <v>2068</v>
      </c>
      <c r="M935" s="26" t="s">
        <v>36</v>
      </c>
      <c r="N935" s="95">
        <v>1</v>
      </c>
      <c r="O935" s="95"/>
      <c r="P935" s="36"/>
      <c r="Q935" s="18">
        <f t="shared" si="22"/>
        <v>1</v>
      </c>
      <c r="R935" s="29" t="s">
        <v>2054</v>
      </c>
      <c r="S935" s="25" t="s">
        <v>2055</v>
      </c>
      <c r="T935" s="18"/>
      <c r="U935" s="37"/>
      <c r="V935" s="37"/>
      <c r="W935" s="18"/>
      <c r="X935" s="18"/>
      <c r="Y935" s="18"/>
      <c r="Z935" s="18"/>
      <c r="AA935" s="18"/>
      <c r="AB935" s="18"/>
      <c r="AC935" s="18"/>
      <c r="AD935" s="18"/>
      <c r="AE935" s="18"/>
    </row>
    <row r="936" spans="1:31" ht="24">
      <c r="A936" s="17" t="s">
        <v>57</v>
      </c>
      <c r="B936" s="18">
        <v>742</v>
      </c>
      <c r="C936" s="50">
        <v>44678</v>
      </c>
      <c r="D936" s="20" t="s">
        <v>1958</v>
      </c>
      <c r="E936" s="45" t="s">
        <v>1959</v>
      </c>
      <c r="F936" s="46">
        <v>44676</v>
      </c>
      <c r="G936" s="20" t="s">
        <v>1960</v>
      </c>
      <c r="H936" s="18" t="s">
        <v>1581</v>
      </c>
      <c r="I936" s="18"/>
      <c r="J936" s="24">
        <v>112136080</v>
      </c>
      <c r="K936" s="52" t="s">
        <v>888</v>
      </c>
      <c r="L936" s="25" t="s">
        <v>2069</v>
      </c>
      <c r="M936" s="26" t="s">
        <v>36</v>
      </c>
      <c r="N936" s="95">
        <v>4</v>
      </c>
      <c r="O936" s="95"/>
      <c r="P936" s="36"/>
      <c r="Q936" s="18">
        <f t="shared" si="22"/>
        <v>4</v>
      </c>
      <c r="R936" s="29" t="s">
        <v>2054</v>
      </c>
      <c r="S936" s="25" t="s">
        <v>2055</v>
      </c>
      <c r="T936" s="18"/>
      <c r="U936" s="37"/>
      <c r="V936" s="37"/>
      <c r="W936" s="18"/>
      <c r="X936" s="18"/>
      <c r="Y936" s="18"/>
      <c r="Z936" s="18"/>
      <c r="AA936" s="18"/>
      <c r="AB936" s="18"/>
      <c r="AC936" s="18"/>
      <c r="AD936" s="18"/>
      <c r="AE936" s="18"/>
    </row>
    <row r="937" spans="1:31" ht="24">
      <c r="A937" s="17"/>
      <c r="B937" s="18">
        <v>743</v>
      </c>
      <c r="C937" s="50">
        <v>44678</v>
      </c>
      <c r="D937" s="20" t="s">
        <v>1958</v>
      </c>
      <c r="E937" s="45" t="s">
        <v>1959</v>
      </c>
      <c r="F937" s="46">
        <v>44676</v>
      </c>
      <c r="G937" s="20" t="s">
        <v>1960</v>
      </c>
      <c r="H937" s="18" t="s">
        <v>1581</v>
      </c>
      <c r="I937" s="18"/>
      <c r="J937" s="24"/>
      <c r="K937" s="52" t="s">
        <v>439</v>
      </c>
      <c r="L937" s="25" t="s">
        <v>2070</v>
      </c>
      <c r="M937" s="26" t="s">
        <v>36</v>
      </c>
      <c r="N937" s="95">
        <v>100</v>
      </c>
      <c r="O937" s="95"/>
      <c r="P937" s="36"/>
      <c r="Q937" s="18">
        <f t="shared" si="22"/>
        <v>100</v>
      </c>
      <c r="R937" s="29" t="s">
        <v>2054</v>
      </c>
      <c r="S937" s="25" t="s">
        <v>2055</v>
      </c>
      <c r="T937" s="18"/>
      <c r="U937" s="37"/>
      <c r="V937" s="37"/>
      <c r="W937" s="18"/>
      <c r="X937" s="18"/>
      <c r="Y937" s="18"/>
      <c r="Z937" s="18"/>
      <c r="AA937" s="18"/>
      <c r="AB937" s="18"/>
      <c r="AC937" s="18"/>
      <c r="AD937" s="18"/>
      <c r="AE937" s="18"/>
    </row>
    <row r="938" spans="1:31" ht="24">
      <c r="A938" s="17"/>
      <c r="B938" s="18">
        <v>744</v>
      </c>
      <c r="C938" s="50">
        <v>44678</v>
      </c>
      <c r="D938" s="20" t="s">
        <v>1958</v>
      </c>
      <c r="E938" s="45" t="s">
        <v>1959</v>
      </c>
      <c r="F938" s="46">
        <v>44676</v>
      </c>
      <c r="G938" s="20" t="s">
        <v>1960</v>
      </c>
      <c r="H938" s="18" t="s">
        <v>1581</v>
      </c>
      <c r="I938" s="18"/>
      <c r="J938" s="24"/>
      <c r="K938" s="25">
        <v>7869088</v>
      </c>
      <c r="L938" s="25" t="s">
        <v>2071</v>
      </c>
      <c r="M938" s="26" t="s">
        <v>36</v>
      </c>
      <c r="N938" s="95">
        <v>3</v>
      </c>
      <c r="O938" s="95"/>
      <c r="P938" s="36"/>
      <c r="Q938" s="18">
        <f t="shared" si="22"/>
        <v>3</v>
      </c>
      <c r="R938" s="29" t="s">
        <v>2054</v>
      </c>
      <c r="S938" s="25" t="s">
        <v>2055</v>
      </c>
      <c r="T938" s="18"/>
      <c r="U938" s="37"/>
      <c r="V938" s="37"/>
      <c r="W938" s="18"/>
      <c r="X938" s="18"/>
      <c r="Y938" s="18"/>
      <c r="Z938" s="18"/>
      <c r="AA938" s="18"/>
      <c r="AB938" s="18"/>
      <c r="AC938" s="18"/>
      <c r="AD938" s="18"/>
      <c r="AE938" s="18"/>
    </row>
    <row r="939" spans="1:31" ht="24">
      <c r="A939" s="17"/>
      <c r="B939" s="18">
        <v>745</v>
      </c>
      <c r="C939" s="50">
        <v>44678</v>
      </c>
      <c r="D939" s="20" t="s">
        <v>1958</v>
      </c>
      <c r="E939" s="45" t="s">
        <v>1959</v>
      </c>
      <c r="F939" s="46">
        <v>44676</v>
      </c>
      <c r="G939" s="20" t="s">
        <v>1960</v>
      </c>
      <c r="H939" s="18" t="s">
        <v>1581</v>
      </c>
      <c r="I939" s="18"/>
      <c r="J939" s="24"/>
      <c r="K939" s="52" t="s">
        <v>578</v>
      </c>
      <c r="L939" s="25" t="s">
        <v>2072</v>
      </c>
      <c r="M939" s="26" t="s">
        <v>36</v>
      </c>
      <c r="N939" s="95">
        <v>1</v>
      </c>
      <c r="O939" s="95"/>
      <c r="P939" s="36"/>
      <c r="Q939" s="18">
        <f t="shared" si="22"/>
        <v>1</v>
      </c>
      <c r="R939" s="29" t="s">
        <v>2054</v>
      </c>
      <c r="S939" s="25" t="s">
        <v>2055</v>
      </c>
      <c r="T939" s="18"/>
      <c r="U939" s="37"/>
      <c r="V939" s="37"/>
      <c r="W939" s="18"/>
      <c r="X939" s="18"/>
      <c r="Y939" s="18"/>
      <c r="Z939" s="18"/>
      <c r="AA939" s="18"/>
      <c r="AB939" s="18"/>
      <c r="AC939" s="18"/>
      <c r="AD939" s="18"/>
      <c r="AE939" s="18"/>
    </row>
    <row r="940" spans="1:31" ht="24">
      <c r="A940" s="17"/>
      <c r="B940" s="18">
        <v>746</v>
      </c>
      <c r="C940" s="50">
        <v>44678</v>
      </c>
      <c r="D940" s="20" t="s">
        <v>1958</v>
      </c>
      <c r="E940" s="45" t="s">
        <v>1959</v>
      </c>
      <c r="F940" s="46">
        <v>44676</v>
      </c>
      <c r="G940" s="20" t="s">
        <v>1960</v>
      </c>
      <c r="H940" s="18" t="s">
        <v>1581</v>
      </c>
      <c r="I940" s="18"/>
      <c r="J940" s="24"/>
      <c r="K940" s="25" t="s">
        <v>2073</v>
      </c>
      <c r="L940" s="25" t="s">
        <v>2074</v>
      </c>
      <c r="M940" s="26" t="s">
        <v>36</v>
      </c>
      <c r="N940" s="95">
        <v>3</v>
      </c>
      <c r="O940" s="95"/>
      <c r="P940" s="36"/>
      <c r="Q940" s="18">
        <f t="shared" si="22"/>
        <v>3</v>
      </c>
      <c r="R940" s="29" t="s">
        <v>2054</v>
      </c>
      <c r="S940" s="25" t="s">
        <v>2055</v>
      </c>
      <c r="T940" s="18"/>
      <c r="U940" s="37"/>
      <c r="V940" s="37"/>
      <c r="W940" s="18"/>
      <c r="X940" s="18"/>
      <c r="Y940" s="18"/>
      <c r="Z940" s="18"/>
      <c r="AA940" s="18"/>
      <c r="AB940" s="18"/>
      <c r="AC940" s="18"/>
      <c r="AD940" s="18"/>
      <c r="AE940" s="18"/>
    </row>
    <row r="941" spans="1:31" ht="24">
      <c r="A941" s="17"/>
      <c r="B941" s="18">
        <v>747</v>
      </c>
      <c r="C941" s="50">
        <v>44678</v>
      </c>
      <c r="D941" s="20" t="s">
        <v>1958</v>
      </c>
      <c r="E941" s="45" t="s">
        <v>1959</v>
      </c>
      <c r="F941" s="46">
        <v>44676</v>
      </c>
      <c r="G941" s="20" t="s">
        <v>1960</v>
      </c>
      <c r="H941" s="18" t="s">
        <v>1581</v>
      </c>
      <c r="I941" s="18"/>
      <c r="J941" s="24">
        <v>100727096</v>
      </c>
      <c r="K941" s="25">
        <v>8465021</v>
      </c>
      <c r="L941" s="25" t="s">
        <v>2075</v>
      </c>
      <c r="M941" s="26" t="s">
        <v>36</v>
      </c>
      <c r="N941" s="95">
        <v>1</v>
      </c>
      <c r="O941" s="95"/>
      <c r="P941" s="36"/>
      <c r="Q941" s="18">
        <f t="shared" si="22"/>
        <v>1</v>
      </c>
      <c r="R941" s="29" t="s">
        <v>2054</v>
      </c>
      <c r="S941" s="25" t="s">
        <v>2055</v>
      </c>
      <c r="T941" s="18"/>
      <c r="U941" s="37"/>
      <c r="V941" s="37"/>
      <c r="W941" s="18"/>
      <c r="X941" s="18"/>
      <c r="Y941" s="18"/>
      <c r="Z941" s="18"/>
      <c r="AA941" s="18"/>
      <c r="AB941" s="18"/>
      <c r="AC941" s="18"/>
      <c r="AD941" s="18"/>
      <c r="AE941" s="18"/>
    </row>
    <row r="942" spans="1:31" ht="24">
      <c r="A942" s="17"/>
      <c r="B942" s="18">
        <v>748</v>
      </c>
      <c r="C942" s="50">
        <v>44678</v>
      </c>
      <c r="D942" s="20" t="s">
        <v>1958</v>
      </c>
      <c r="E942" s="45" t="s">
        <v>1959</v>
      </c>
      <c r="F942" s="46">
        <v>44676</v>
      </c>
      <c r="G942" s="20" t="s">
        <v>1960</v>
      </c>
      <c r="H942" s="18" t="s">
        <v>1581</v>
      </c>
      <c r="I942" s="18"/>
      <c r="J942" s="24"/>
      <c r="K942" s="25" t="s">
        <v>2076</v>
      </c>
      <c r="L942" s="25" t="s">
        <v>2077</v>
      </c>
      <c r="M942" s="26" t="s">
        <v>36</v>
      </c>
      <c r="N942" s="95">
        <v>1</v>
      </c>
      <c r="O942" s="95"/>
      <c r="P942" s="36"/>
      <c r="Q942" s="18">
        <f t="shared" si="22"/>
        <v>1</v>
      </c>
      <c r="R942" s="29" t="s">
        <v>2054</v>
      </c>
      <c r="S942" s="25" t="s">
        <v>2055</v>
      </c>
      <c r="T942" s="18"/>
      <c r="U942" s="37"/>
      <c r="V942" s="37"/>
      <c r="W942" s="18"/>
      <c r="X942" s="18"/>
      <c r="Y942" s="18"/>
      <c r="Z942" s="18"/>
      <c r="AA942" s="18"/>
      <c r="AB942" s="18"/>
      <c r="AC942" s="18"/>
      <c r="AD942" s="18"/>
      <c r="AE942" s="18"/>
    </row>
    <row r="943" spans="1:31" ht="24">
      <c r="A943" s="17"/>
      <c r="B943" s="18">
        <v>749</v>
      </c>
      <c r="C943" s="50">
        <v>44678</v>
      </c>
      <c r="D943" s="20" t="s">
        <v>1958</v>
      </c>
      <c r="E943" s="45" t="s">
        <v>1959</v>
      </c>
      <c r="F943" s="46">
        <v>44676</v>
      </c>
      <c r="G943" s="20" t="s">
        <v>1960</v>
      </c>
      <c r="H943" s="18" t="s">
        <v>1581</v>
      </c>
      <c r="I943" s="18"/>
      <c r="J943" s="24"/>
      <c r="K943" s="25" t="s">
        <v>2076</v>
      </c>
      <c r="L943" s="25" t="s">
        <v>2078</v>
      </c>
      <c r="M943" s="26" t="s">
        <v>36</v>
      </c>
      <c r="N943" s="95">
        <v>1</v>
      </c>
      <c r="O943" s="95"/>
      <c r="P943" s="36"/>
      <c r="Q943" s="18">
        <f t="shared" si="22"/>
        <v>1</v>
      </c>
      <c r="R943" s="29" t="s">
        <v>2054</v>
      </c>
      <c r="S943" s="25" t="s">
        <v>2055</v>
      </c>
      <c r="T943" s="18"/>
      <c r="U943" s="37"/>
      <c r="V943" s="37"/>
      <c r="W943" s="18"/>
      <c r="X943" s="18"/>
      <c r="Y943" s="18"/>
      <c r="Z943" s="18"/>
      <c r="AA943" s="18"/>
      <c r="AB943" s="18"/>
      <c r="AC943" s="18"/>
      <c r="AD943" s="18"/>
      <c r="AE943" s="18"/>
    </row>
    <row r="944" spans="1:31" ht="28.8">
      <c r="A944" s="17"/>
      <c r="B944" s="18">
        <v>750</v>
      </c>
      <c r="C944" s="50">
        <v>44678</v>
      </c>
      <c r="D944" s="20" t="s">
        <v>1958</v>
      </c>
      <c r="E944" s="45" t="s">
        <v>1959</v>
      </c>
      <c r="F944" s="46">
        <v>44676</v>
      </c>
      <c r="G944" s="20" t="s">
        <v>1960</v>
      </c>
      <c r="H944" s="18" t="s">
        <v>1581</v>
      </c>
      <c r="I944" s="18"/>
      <c r="J944" s="24"/>
      <c r="K944" s="25" t="s">
        <v>2079</v>
      </c>
      <c r="L944" s="25" t="s">
        <v>2080</v>
      </c>
      <c r="M944" s="26" t="s">
        <v>36</v>
      </c>
      <c r="N944" s="95">
        <v>1</v>
      </c>
      <c r="O944" s="95"/>
      <c r="P944" s="36"/>
      <c r="Q944" s="18">
        <f t="shared" si="22"/>
        <v>1</v>
      </c>
      <c r="R944" s="29" t="s">
        <v>2054</v>
      </c>
      <c r="S944" s="25" t="s">
        <v>2055</v>
      </c>
      <c r="T944" s="18"/>
      <c r="U944" s="37"/>
      <c r="V944" s="37"/>
      <c r="W944" s="18"/>
      <c r="X944" s="18"/>
      <c r="Y944" s="18"/>
      <c r="Z944" s="18"/>
      <c r="AA944" s="18"/>
      <c r="AB944" s="18"/>
      <c r="AC944" s="18"/>
      <c r="AD944" s="18"/>
      <c r="AE944" s="18"/>
    </row>
    <row r="945" spans="1:31" ht="28.8">
      <c r="A945" s="17"/>
      <c r="B945" s="18">
        <v>751</v>
      </c>
      <c r="C945" s="50">
        <v>44678</v>
      </c>
      <c r="D945" s="20" t="s">
        <v>1958</v>
      </c>
      <c r="E945" s="45" t="s">
        <v>1959</v>
      </c>
      <c r="F945" s="46">
        <v>44676</v>
      </c>
      <c r="G945" s="20" t="s">
        <v>1960</v>
      </c>
      <c r="H945" s="18" t="s">
        <v>1581</v>
      </c>
      <c r="I945" s="18"/>
      <c r="J945" s="24"/>
      <c r="K945" s="25" t="s">
        <v>2081</v>
      </c>
      <c r="L945" s="25" t="s">
        <v>2082</v>
      </c>
      <c r="M945" s="26" t="s">
        <v>36</v>
      </c>
      <c r="N945" s="95">
        <v>2</v>
      </c>
      <c r="O945" s="95"/>
      <c r="P945" s="36"/>
      <c r="Q945" s="18">
        <f t="shared" si="22"/>
        <v>2</v>
      </c>
      <c r="R945" s="29" t="s">
        <v>2054</v>
      </c>
      <c r="S945" s="25" t="s">
        <v>2055</v>
      </c>
      <c r="T945" s="18"/>
      <c r="U945" s="37"/>
      <c r="V945" s="37"/>
      <c r="W945" s="18"/>
      <c r="X945" s="18"/>
      <c r="Y945" s="18"/>
      <c r="Z945" s="18"/>
      <c r="AA945" s="18"/>
      <c r="AB945" s="18"/>
      <c r="AC945" s="18"/>
      <c r="AD945" s="18"/>
      <c r="AE945" s="18"/>
    </row>
    <row r="946" spans="1:31" ht="28.8">
      <c r="A946" s="17"/>
      <c r="B946" s="18">
        <v>752</v>
      </c>
      <c r="C946" s="50">
        <v>44678</v>
      </c>
      <c r="D946" s="20" t="s">
        <v>1958</v>
      </c>
      <c r="E946" s="45" t="s">
        <v>1959</v>
      </c>
      <c r="F946" s="46">
        <v>44676</v>
      </c>
      <c r="G946" s="20" t="s">
        <v>1960</v>
      </c>
      <c r="H946" s="18" t="s">
        <v>1581</v>
      </c>
      <c r="I946" s="18"/>
      <c r="J946" s="24"/>
      <c r="K946" s="25" t="s">
        <v>2083</v>
      </c>
      <c r="L946" s="25" t="s">
        <v>2084</v>
      </c>
      <c r="M946" s="26" t="s">
        <v>36</v>
      </c>
      <c r="N946" s="95">
        <v>13</v>
      </c>
      <c r="O946" s="95"/>
      <c r="P946" s="36"/>
      <c r="Q946" s="18">
        <f t="shared" si="22"/>
        <v>13</v>
      </c>
      <c r="R946" s="29" t="s">
        <v>2054</v>
      </c>
      <c r="S946" s="25" t="s">
        <v>2055</v>
      </c>
      <c r="T946" s="18"/>
      <c r="U946" s="37"/>
      <c r="V946" s="37"/>
      <c r="W946" s="18"/>
      <c r="X946" s="18"/>
      <c r="Y946" s="18"/>
      <c r="Z946" s="18"/>
      <c r="AA946" s="18"/>
      <c r="AB946" s="18"/>
      <c r="AC946" s="18"/>
      <c r="AD946" s="18"/>
      <c r="AE946" s="18"/>
    </row>
    <row r="947" spans="1:31" ht="28.8">
      <c r="A947" s="17"/>
      <c r="B947" s="18">
        <v>753</v>
      </c>
      <c r="C947" s="50">
        <v>44678</v>
      </c>
      <c r="D947" s="20" t="s">
        <v>1958</v>
      </c>
      <c r="E947" s="45" t="s">
        <v>1959</v>
      </c>
      <c r="F947" s="46">
        <v>44676</v>
      </c>
      <c r="G947" s="20" t="s">
        <v>1960</v>
      </c>
      <c r="H947" s="18" t="s">
        <v>1581</v>
      </c>
      <c r="I947" s="18"/>
      <c r="J947" s="24"/>
      <c r="K947" s="25">
        <v>40019324</v>
      </c>
      <c r="L947" s="25" t="s">
        <v>2085</v>
      </c>
      <c r="M947" s="26" t="s">
        <v>36</v>
      </c>
      <c r="N947" s="95">
        <v>2</v>
      </c>
      <c r="O947" s="95"/>
      <c r="P947" s="36"/>
      <c r="Q947" s="18">
        <f t="shared" si="22"/>
        <v>2</v>
      </c>
      <c r="R947" s="29" t="s">
        <v>2054</v>
      </c>
      <c r="S947" s="25" t="s">
        <v>2055</v>
      </c>
      <c r="T947" s="18"/>
      <c r="U947" s="37"/>
      <c r="V947" s="37"/>
      <c r="W947" s="18"/>
      <c r="X947" s="18"/>
      <c r="Y947" s="18"/>
      <c r="Z947" s="18"/>
      <c r="AA947" s="18"/>
      <c r="AB947" s="18"/>
      <c r="AC947" s="18"/>
      <c r="AD947" s="18"/>
      <c r="AE947" s="18"/>
    </row>
    <row r="948" spans="1:31" ht="28.8">
      <c r="A948" s="17"/>
      <c r="B948" s="18">
        <v>754</v>
      </c>
      <c r="C948" s="50">
        <v>44678</v>
      </c>
      <c r="D948" s="20" t="s">
        <v>1958</v>
      </c>
      <c r="E948" s="45" t="s">
        <v>1959</v>
      </c>
      <c r="F948" s="46">
        <v>44676</v>
      </c>
      <c r="G948" s="20" t="s">
        <v>1960</v>
      </c>
      <c r="H948" s="18" t="s">
        <v>1581</v>
      </c>
      <c r="I948" s="18"/>
      <c r="J948" s="24"/>
      <c r="K948" s="25" t="s">
        <v>2086</v>
      </c>
      <c r="L948" s="25" t="s">
        <v>2087</v>
      </c>
      <c r="M948" s="26" t="s">
        <v>36</v>
      </c>
      <c r="N948" s="95">
        <v>1</v>
      </c>
      <c r="O948" s="95"/>
      <c r="P948" s="36"/>
      <c r="Q948" s="18">
        <f t="shared" si="22"/>
        <v>1</v>
      </c>
      <c r="R948" s="29" t="s">
        <v>2054</v>
      </c>
      <c r="S948" s="25" t="s">
        <v>2055</v>
      </c>
      <c r="T948" s="18"/>
      <c r="U948" s="37"/>
      <c r="V948" s="37"/>
      <c r="W948" s="18"/>
      <c r="X948" s="18"/>
      <c r="Y948" s="18"/>
      <c r="Z948" s="18"/>
      <c r="AA948" s="18"/>
      <c r="AB948" s="18"/>
      <c r="AC948" s="18"/>
      <c r="AD948" s="18"/>
      <c r="AE948" s="18"/>
    </row>
    <row r="949" spans="1:31" ht="28.8">
      <c r="A949" s="17"/>
      <c r="B949" s="18">
        <v>755</v>
      </c>
      <c r="C949" s="50">
        <v>44678</v>
      </c>
      <c r="D949" s="20" t="s">
        <v>1958</v>
      </c>
      <c r="E949" s="45" t="s">
        <v>1959</v>
      </c>
      <c r="F949" s="46">
        <v>44676</v>
      </c>
      <c r="G949" s="20" t="s">
        <v>1960</v>
      </c>
      <c r="H949" s="18" t="s">
        <v>1581</v>
      </c>
      <c r="I949" s="18"/>
      <c r="J949" s="24"/>
      <c r="K949" s="25" t="s">
        <v>2088</v>
      </c>
      <c r="L949" s="25" t="s">
        <v>2089</v>
      </c>
      <c r="M949" s="26" t="s">
        <v>36</v>
      </c>
      <c r="N949" s="95">
        <v>12</v>
      </c>
      <c r="O949" s="95"/>
      <c r="P949" s="36"/>
      <c r="Q949" s="18">
        <f t="shared" si="22"/>
        <v>12</v>
      </c>
      <c r="R949" s="29" t="s">
        <v>2054</v>
      </c>
      <c r="S949" s="25" t="s">
        <v>2055</v>
      </c>
      <c r="T949" s="18"/>
      <c r="U949" s="37"/>
      <c r="V949" s="37"/>
      <c r="W949" s="18"/>
      <c r="X949" s="18"/>
      <c r="Y949" s="18"/>
      <c r="Z949" s="18"/>
      <c r="AA949" s="18"/>
      <c r="AB949" s="18"/>
      <c r="AC949" s="18"/>
      <c r="AD949" s="18"/>
      <c r="AE949" s="18"/>
    </row>
    <row r="950" spans="1:31" ht="24">
      <c r="A950" s="17"/>
      <c r="B950" s="18">
        <v>756</v>
      </c>
      <c r="C950" s="50">
        <v>44678</v>
      </c>
      <c r="D950" s="20" t="s">
        <v>1958</v>
      </c>
      <c r="E950" s="45" t="s">
        <v>1959</v>
      </c>
      <c r="F950" s="46">
        <v>44676</v>
      </c>
      <c r="G950" s="20" t="s">
        <v>1960</v>
      </c>
      <c r="H950" s="18" t="s">
        <v>1581</v>
      </c>
      <c r="I950" s="18"/>
      <c r="J950" s="24"/>
      <c r="K950" s="25" t="s">
        <v>2090</v>
      </c>
      <c r="L950" s="25" t="s">
        <v>2090</v>
      </c>
      <c r="M950" s="26" t="s">
        <v>36</v>
      </c>
      <c r="N950" s="95">
        <v>1</v>
      </c>
      <c r="O950" s="95"/>
      <c r="P950" s="36"/>
      <c r="Q950" s="18">
        <f t="shared" si="22"/>
        <v>1</v>
      </c>
      <c r="R950" s="29" t="s">
        <v>2054</v>
      </c>
      <c r="S950" s="25" t="s">
        <v>2055</v>
      </c>
      <c r="T950" s="18"/>
      <c r="U950" s="37"/>
      <c r="V950" s="37"/>
      <c r="W950" s="18"/>
      <c r="X950" s="18"/>
      <c r="Y950" s="18"/>
      <c r="Z950" s="18"/>
      <c r="AA950" s="18"/>
      <c r="AB950" s="18"/>
      <c r="AC950" s="18"/>
      <c r="AD950" s="18"/>
      <c r="AE950" s="18"/>
    </row>
    <row r="951" spans="1:31" ht="28.8">
      <c r="A951" s="17"/>
      <c r="B951" s="18">
        <v>757</v>
      </c>
      <c r="C951" s="50">
        <v>44678</v>
      </c>
      <c r="D951" s="20" t="s">
        <v>1958</v>
      </c>
      <c r="E951" s="45" t="s">
        <v>1959</v>
      </c>
      <c r="F951" s="46">
        <v>44676</v>
      </c>
      <c r="G951" s="20" t="s">
        <v>1960</v>
      </c>
      <c r="H951" s="18" t="s">
        <v>1581</v>
      </c>
      <c r="I951" s="18"/>
      <c r="J951" s="24"/>
      <c r="K951" s="25" t="s">
        <v>985</v>
      </c>
      <c r="L951" s="25" t="s">
        <v>2091</v>
      </c>
      <c r="M951" s="26" t="s">
        <v>36</v>
      </c>
      <c r="N951" s="95">
        <v>3</v>
      </c>
      <c r="O951" s="95"/>
      <c r="P951" s="36"/>
      <c r="Q951" s="18">
        <f t="shared" si="22"/>
        <v>3</v>
      </c>
      <c r="R951" s="29" t="s">
        <v>2054</v>
      </c>
      <c r="S951" s="25" t="s">
        <v>2055</v>
      </c>
      <c r="T951" s="18"/>
      <c r="U951" s="37"/>
      <c r="V951" s="37"/>
      <c r="W951" s="18"/>
      <c r="X951" s="18"/>
      <c r="Y951" s="18"/>
      <c r="Z951" s="18"/>
      <c r="AA951" s="18"/>
      <c r="AB951" s="18"/>
      <c r="AC951" s="18"/>
      <c r="AD951" s="18"/>
      <c r="AE951" s="18"/>
    </row>
    <row r="952" spans="1:31" ht="28.8">
      <c r="A952" s="17"/>
      <c r="B952" s="18">
        <v>758</v>
      </c>
      <c r="C952" s="50">
        <v>44678</v>
      </c>
      <c r="D952" s="20" t="s">
        <v>1958</v>
      </c>
      <c r="E952" s="45" t="s">
        <v>1959</v>
      </c>
      <c r="F952" s="46">
        <v>44676</v>
      </c>
      <c r="G952" s="20" t="s">
        <v>1960</v>
      </c>
      <c r="H952" s="18" t="s">
        <v>1581</v>
      </c>
      <c r="I952" s="18"/>
      <c r="J952" s="24"/>
      <c r="K952" s="25" t="s">
        <v>2092</v>
      </c>
      <c r="L952" s="25" t="s">
        <v>2093</v>
      </c>
      <c r="M952" s="26" t="s">
        <v>36</v>
      </c>
      <c r="N952" s="95">
        <v>1</v>
      </c>
      <c r="O952" s="95"/>
      <c r="P952" s="36"/>
      <c r="Q952" s="18">
        <f t="shared" si="22"/>
        <v>1</v>
      </c>
      <c r="R952" s="29" t="s">
        <v>2054</v>
      </c>
      <c r="S952" s="25" t="s">
        <v>2055</v>
      </c>
      <c r="T952" s="18"/>
      <c r="U952" s="37"/>
      <c r="V952" s="37"/>
      <c r="W952" s="18"/>
      <c r="X952" s="18"/>
      <c r="Y952" s="18"/>
      <c r="Z952" s="18"/>
      <c r="AA952" s="18"/>
      <c r="AB952" s="18"/>
      <c r="AC952" s="18"/>
      <c r="AD952" s="18"/>
      <c r="AE952" s="18"/>
    </row>
    <row r="953" spans="1:31" ht="28.8">
      <c r="A953" s="17"/>
      <c r="B953" s="18">
        <v>759</v>
      </c>
      <c r="C953" s="50">
        <v>44678</v>
      </c>
      <c r="D953" s="20" t="s">
        <v>1958</v>
      </c>
      <c r="E953" s="45" t="s">
        <v>1959</v>
      </c>
      <c r="F953" s="46">
        <v>44676</v>
      </c>
      <c r="G953" s="20" t="s">
        <v>1960</v>
      </c>
      <c r="H953" s="18" t="s">
        <v>1581</v>
      </c>
      <c r="I953" s="18"/>
      <c r="J953" s="24">
        <v>106162338</v>
      </c>
      <c r="K953" s="25" t="s">
        <v>2094</v>
      </c>
      <c r="L953" s="25" t="s">
        <v>2095</v>
      </c>
      <c r="M953" s="26" t="s">
        <v>36</v>
      </c>
      <c r="N953" s="95">
        <v>1</v>
      </c>
      <c r="O953" s="95"/>
      <c r="P953" s="36"/>
      <c r="Q953" s="18">
        <f t="shared" si="22"/>
        <v>1</v>
      </c>
      <c r="R953" s="29" t="s">
        <v>2096</v>
      </c>
      <c r="S953" s="25" t="s">
        <v>2097</v>
      </c>
      <c r="T953" s="18"/>
      <c r="U953" s="37"/>
      <c r="V953" s="37"/>
      <c r="W953" s="18"/>
      <c r="X953" s="18"/>
      <c r="Y953" s="18"/>
      <c r="Z953" s="18"/>
      <c r="AA953" s="18"/>
      <c r="AB953" s="18"/>
      <c r="AC953" s="18"/>
      <c r="AD953" s="18"/>
      <c r="AE953" s="18"/>
    </row>
    <row r="954" spans="1:31" ht="24">
      <c r="A954" s="17"/>
      <c r="B954" s="18">
        <v>760</v>
      </c>
      <c r="C954" s="50">
        <v>44678</v>
      </c>
      <c r="D954" s="20" t="s">
        <v>1958</v>
      </c>
      <c r="E954" s="45" t="s">
        <v>1959</v>
      </c>
      <c r="F954" s="46">
        <v>44676</v>
      </c>
      <c r="G954" s="20" t="s">
        <v>1960</v>
      </c>
      <c r="H954" s="18" t="s">
        <v>1581</v>
      </c>
      <c r="I954" s="18"/>
      <c r="J954" s="24"/>
      <c r="K954" s="25" t="s">
        <v>2098</v>
      </c>
      <c r="L954" s="25" t="s">
        <v>2099</v>
      </c>
      <c r="M954" s="26" t="s">
        <v>36</v>
      </c>
      <c r="N954" s="95">
        <v>1</v>
      </c>
      <c r="O954" s="95"/>
      <c r="P954" s="36"/>
      <c r="Q954" s="18">
        <f t="shared" si="22"/>
        <v>1</v>
      </c>
      <c r="R954" s="29" t="s">
        <v>2096</v>
      </c>
      <c r="S954" s="25" t="s">
        <v>2097</v>
      </c>
      <c r="T954" s="18"/>
      <c r="U954" s="37"/>
      <c r="V954" s="37"/>
      <c r="W954" s="18"/>
      <c r="X954" s="18"/>
      <c r="Y954" s="18"/>
      <c r="Z954" s="18"/>
      <c r="AA954" s="18"/>
      <c r="AB954" s="18"/>
      <c r="AC954" s="18"/>
      <c r="AD954" s="18"/>
      <c r="AE954" s="18"/>
    </row>
    <row r="955" spans="1:31" ht="24">
      <c r="A955" s="17"/>
      <c r="B955" s="18">
        <v>761</v>
      </c>
      <c r="C955" s="50">
        <v>44678</v>
      </c>
      <c r="D955" s="20" t="s">
        <v>1958</v>
      </c>
      <c r="E955" s="45" t="s">
        <v>1959</v>
      </c>
      <c r="F955" s="46">
        <v>44676</v>
      </c>
      <c r="G955" s="20" t="s">
        <v>1960</v>
      </c>
      <c r="H955" s="18" t="s">
        <v>1581</v>
      </c>
      <c r="I955" s="18"/>
      <c r="J955" s="24">
        <v>100727096</v>
      </c>
      <c r="K955" s="25" t="s">
        <v>2100</v>
      </c>
      <c r="L955" s="25" t="s">
        <v>2101</v>
      </c>
      <c r="M955" s="26" t="s">
        <v>36</v>
      </c>
      <c r="N955" s="95">
        <v>27</v>
      </c>
      <c r="O955" s="95"/>
      <c r="P955" s="36"/>
      <c r="Q955" s="18">
        <f t="shared" si="22"/>
        <v>27</v>
      </c>
      <c r="R955" s="29" t="s">
        <v>2096</v>
      </c>
      <c r="S955" s="25" t="s">
        <v>2097</v>
      </c>
      <c r="T955" s="18"/>
      <c r="U955" s="37"/>
      <c r="V955" s="37"/>
      <c r="W955" s="18"/>
      <c r="X955" s="18"/>
      <c r="Y955" s="18"/>
      <c r="Z955" s="18"/>
      <c r="AA955" s="18"/>
      <c r="AB955" s="18"/>
      <c r="AC955" s="18"/>
      <c r="AD955" s="18"/>
      <c r="AE955" s="18"/>
    </row>
    <row r="956" spans="1:31" ht="24">
      <c r="A956" s="17"/>
      <c r="B956" s="18">
        <v>762</v>
      </c>
      <c r="C956" s="50">
        <v>44678</v>
      </c>
      <c r="D956" s="20" t="s">
        <v>1958</v>
      </c>
      <c r="E956" s="45" t="s">
        <v>1959</v>
      </c>
      <c r="F956" s="46">
        <v>44676</v>
      </c>
      <c r="G956" s="20" t="s">
        <v>1960</v>
      </c>
      <c r="H956" s="18" t="s">
        <v>1581</v>
      </c>
      <c r="I956" s="18"/>
      <c r="J956" s="24"/>
      <c r="K956" s="25">
        <v>7757</v>
      </c>
      <c r="L956" s="25" t="s">
        <v>2102</v>
      </c>
      <c r="M956" s="26" t="s">
        <v>36</v>
      </c>
      <c r="N956" s="95">
        <v>1</v>
      </c>
      <c r="O956" s="95"/>
      <c r="P956" s="36"/>
      <c r="Q956" s="18">
        <f t="shared" si="22"/>
        <v>1</v>
      </c>
      <c r="R956" s="29" t="s">
        <v>2054</v>
      </c>
      <c r="S956" s="25" t="s">
        <v>2055</v>
      </c>
      <c r="T956" s="18"/>
      <c r="U956" s="37"/>
      <c r="V956" s="37"/>
      <c r="W956" s="18"/>
      <c r="X956" s="18"/>
      <c r="Y956" s="18"/>
      <c r="Z956" s="18"/>
      <c r="AA956" s="18"/>
      <c r="AB956" s="18"/>
      <c r="AC956" s="18"/>
      <c r="AD956" s="18"/>
      <c r="AE956" s="18"/>
    </row>
    <row r="957" spans="1:31" ht="24">
      <c r="A957" s="17"/>
      <c r="B957" s="18">
        <v>763</v>
      </c>
      <c r="C957" s="50">
        <v>44678</v>
      </c>
      <c r="D957" s="20" t="s">
        <v>1958</v>
      </c>
      <c r="E957" s="45" t="s">
        <v>1959</v>
      </c>
      <c r="F957" s="46">
        <v>44676</v>
      </c>
      <c r="G957" s="20" t="s">
        <v>1960</v>
      </c>
      <c r="H957" s="18" t="s">
        <v>1581</v>
      </c>
      <c r="I957" s="18"/>
      <c r="J957" s="24">
        <v>100727150</v>
      </c>
      <c r="K957" s="25" t="s">
        <v>2103</v>
      </c>
      <c r="L957" s="25" t="s">
        <v>2104</v>
      </c>
      <c r="M957" s="26" t="s">
        <v>36</v>
      </c>
      <c r="N957" s="95">
        <v>1</v>
      </c>
      <c r="O957" s="95"/>
      <c r="P957" s="36"/>
      <c r="Q957" s="18">
        <f t="shared" si="22"/>
        <v>1</v>
      </c>
      <c r="R957" s="29" t="s">
        <v>2054</v>
      </c>
      <c r="S957" s="25" t="s">
        <v>2055</v>
      </c>
      <c r="T957" s="18"/>
      <c r="U957" s="37"/>
      <c r="V957" s="37"/>
      <c r="W957" s="18"/>
      <c r="X957" s="18"/>
      <c r="Y957" s="18"/>
      <c r="Z957" s="18"/>
      <c r="AA957" s="18"/>
      <c r="AB957" s="18"/>
      <c r="AC957" s="18"/>
      <c r="AD957" s="18"/>
      <c r="AE957" s="18"/>
    </row>
    <row r="958" spans="1:31" ht="28.8">
      <c r="A958" s="17"/>
      <c r="B958" s="18">
        <v>764</v>
      </c>
      <c r="C958" s="50">
        <v>44678</v>
      </c>
      <c r="D958" s="20" t="s">
        <v>1958</v>
      </c>
      <c r="E958" s="45" t="s">
        <v>1959</v>
      </c>
      <c r="F958" s="46">
        <v>44676</v>
      </c>
      <c r="G958" s="20" t="s">
        <v>1960</v>
      </c>
      <c r="H958" s="18" t="s">
        <v>1581</v>
      </c>
      <c r="I958" s="18"/>
      <c r="J958" s="24">
        <v>100727116</v>
      </c>
      <c r="K958" s="25" t="s">
        <v>2105</v>
      </c>
      <c r="L958" s="25" t="s">
        <v>2105</v>
      </c>
      <c r="M958" s="26" t="s">
        <v>36</v>
      </c>
      <c r="N958" s="95">
        <v>1</v>
      </c>
      <c r="O958" s="95"/>
      <c r="P958" s="36"/>
      <c r="Q958" s="18">
        <f t="shared" si="22"/>
        <v>1</v>
      </c>
      <c r="R958" s="29" t="s">
        <v>2054</v>
      </c>
      <c r="S958" s="25" t="s">
        <v>2055</v>
      </c>
      <c r="T958" s="18"/>
      <c r="U958" s="37"/>
      <c r="V958" s="37"/>
      <c r="W958" s="18"/>
      <c r="X958" s="18"/>
      <c r="Y958" s="18"/>
      <c r="Z958" s="18"/>
      <c r="AA958" s="18"/>
      <c r="AB958" s="18"/>
      <c r="AC958" s="18"/>
      <c r="AD958" s="18"/>
      <c r="AE958" s="18"/>
    </row>
    <row r="959" spans="1:31" ht="24">
      <c r="A959" s="17"/>
      <c r="B959" s="18">
        <v>765</v>
      </c>
      <c r="C959" s="50">
        <v>44678</v>
      </c>
      <c r="D959" s="20" t="s">
        <v>1958</v>
      </c>
      <c r="E959" s="45" t="s">
        <v>1959</v>
      </c>
      <c r="F959" s="46">
        <v>44676</v>
      </c>
      <c r="G959" s="20" t="s">
        <v>1960</v>
      </c>
      <c r="H959" s="18" t="s">
        <v>1581</v>
      </c>
      <c r="I959" s="18"/>
      <c r="J959" s="24">
        <v>1020819041</v>
      </c>
      <c r="K959" s="25">
        <v>1020819041</v>
      </c>
      <c r="L959" s="25" t="s">
        <v>2106</v>
      </c>
      <c r="M959" s="26" t="s">
        <v>36</v>
      </c>
      <c r="N959" s="95">
        <v>24</v>
      </c>
      <c r="O959" s="95"/>
      <c r="P959" s="36">
        <v>24</v>
      </c>
      <c r="Q959" s="18">
        <f t="shared" si="22"/>
        <v>0</v>
      </c>
      <c r="R959" s="29" t="s">
        <v>504</v>
      </c>
      <c r="S959" s="25" t="s">
        <v>505</v>
      </c>
      <c r="T959" s="18" t="s">
        <v>606</v>
      </c>
      <c r="U959" s="37">
        <v>44727</v>
      </c>
      <c r="V959" s="37">
        <v>44727</v>
      </c>
      <c r="W959" s="18" t="s">
        <v>175</v>
      </c>
      <c r="X959" s="18" t="s">
        <v>116</v>
      </c>
      <c r="Y959" s="18" t="s">
        <v>70</v>
      </c>
      <c r="Z959" s="18">
        <v>215979575</v>
      </c>
      <c r="AA959" s="18" t="s">
        <v>85</v>
      </c>
      <c r="AB959" s="18" t="s">
        <v>57</v>
      </c>
      <c r="AC959" s="18" t="s">
        <v>72</v>
      </c>
      <c r="AD959" s="23" t="s">
        <v>73</v>
      </c>
      <c r="AE959" s="23" t="s">
        <v>177</v>
      </c>
    </row>
    <row r="960" spans="1:31" ht="24">
      <c r="A960" s="17"/>
      <c r="B960" s="18">
        <v>766</v>
      </c>
      <c r="C960" s="50">
        <v>44678</v>
      </c>
      <c r="D960" s="20" t="s">
        <v>1958</v>
      </c>
      <c r="E960" s="45" t="s">
        <v>1959</v>
      </c>
      <c r="F960" s="46">
        <v>44676</v>
      </c>
      <c r="G960" s="20" t="s">
        <v>1960</v>
      </c>
      <c r="H960" s="18" t="s">
        <v>1581</v>
      </c>
      <c r="I960" s="18"/>
      <c r="J960" s="24"/>
      <c r="K960" s="25" t="s">
        <v>2107</v>
      </c>
      <c r="L960" s="25" t="s">
        <v>2107</v>
      </c>
      <c r="M960" s="26" t="s">
        <v>36</v>
      </c>
      <c r="N960" s="95">
        <v>2</v>
      </c>
      <c r="O960" s="95"/>
      <c r="P960" s="36"/>
      <c r="Q960" s="18">
        <f t="shared" si="22"/>
        <v>2</v>
      </c>
      <c r="R960" s="29" t="s">
        <v>2054</v>
      </c>
      <c r="S960" s="25" t="s">
        <v>2055</v>
      </c>
      <c r="T960" s="18"/>
      <c r="U960" s="37"/>
      <c r="V960" s="37"/>
      <c r="W960" s="18"/>
      <c r="X960" s="18"/>
      <c r="Y960" s="18"/>
      <c r="Z960" s="18"/>
      <c r="AA960" s="18"/>
      <c r="AB960" s="18"/>
      <c r="AC960" s="18"/>
      <c r="AD960" s="18"/>
      <c r="AE960" s="18"/>
    </row>
    <row r="961" spans="1:31" ht="24">
      <c r="A961" s="17"/>
      <c r="B961" s="18">
        <v>767</v>
      </c>
      <c r="C961" s="50">
        <v>44678</v>
      </c>
      <c r="D961" s="20" t="s">
        <v>1958</v>
      </c>
      <c r="E961" s="45" t="s">
        <v>1959</v>
      </c>
      <c r="F961" s="46">
        <v>44676</v>
      </c>
      <c r="G961" s="20" t="s">
        <v>1960</v>
      </c>
      <c r="H961" s="18" t="s">
        <v>1581</v>
      </c>
      <c r="I961" s="18"/>
      <c r="J961" s="24"/>
      <c r="K961" s="25" t="s">
        <v>2108</v>
      </c>
      <c r="L961" s="25" t="s">
        <v>2108</v>
      </c>
      <c r="M961" s="26" t="s">
        <v>36</v>
      </c>
      <c r="N961" s="95">
        <v>3</v>
      </c>
      <c r="O961" s="95"/>
      <c r="P961" s="36"/>
      <c r="Q961" s="18">
        <f t="shared" si="22"/>
        <v>3</v>
      </c>
      <c r="R961" s="29" t="s">
        <v>2054</v>
      </c>
      <c r="S961" s="25" t="s">
        <v>2055</v>
      </c>
      <c r="T961" s="18"/>
      <c r="U961" s="37"/>
      <c r="V961" s="37"/>
      <c r="W961" s="18"/>
      <c r="X961" s="18"/>
      <c r="Y961" s="18"/>
      <c r="Z961" s="18"/>
      <c r="AA961" s="18"/>
      <c r="AB961" s="18"/>
      <c r="AC961" s="18"/>
      <c r="AD961" s="18"/>
      <c r="AE961" s="18"/>
    </row>
    <row r="962" spans="1:31" ht="24">
      <c r="A962" s="17"/>
      <c r="B962" s="18">
        <v>768</v>
      </c>
      <c r="C962" s="50">
        <v>44678</v>
      </c>
      <c r="D962" s="20" t="s">
        <v>1958</v>
      </c>
      <c r="E962" s="45" t="s">
        <v>1959</v>
      </c>
      <c r="F962" s="46">
        <v>44676</v>
      </c>
      <c r="G962" s="20" t="s">
        <v>1960</v>
      </c>
      <c r="H962" s="18" t="s">
        <v>1581</v>
      </c>
      <c r="I962" s="18"/>
      <c r="J962" s="24"/>
      <c r="K962" s="25" t="s">
        <v>2109</v>
      </c>
      <c r="L962" s="25" t="s">
        <v>2109</v>
      </c>
      <c r="M962" s="26" t="s">
        <v>36</v>
      </c>
      <c r="N962" s="95">
        <v>1</v>
      </c>
      <c r="O962" s="95"/>
      <c r="P962" s="36"/>
      <c r="Q962" s="18">
        <f t="shared" si="22"/>
        <v>1</v>
      </c>
      <c r="R962" s="29" t="s">
        <v>2054</v>
      </c>
      <c r="S962" s="25" t="s">
        <v>2055</v>
      </c>
      <c r="T962" s="18"/>
      <c r="U962" s="37"/>
      <c r="V962" s="37"/>
      <c r="W962" s="18"/>
      <c r="X962" s="18"/>
      <c r="Y962" s="18"/>
      <c r="Z962" s="18"/>
      <c r="AA962" s="18"/>
      <c r="AB962" s="18"/>
      <c r="AC962" s="18"/>
      <c r="AD962" s="18"/>
      <c r="AE962" s="18"/>
    </row>
    <row r="963" spans="1:31" ht="28.8">
      <c r="A963" s="17"/>
      <c r="B963" s="18">
        <v>769</v>
      </c>
      <c r="C963" s="50">
        <v>44678</v>
      </c>
      <c r="D963" s="20" t="s">
        <v>1958</v>
      </c>
      <c r="E963" s="45" t="s">
        <v>1959</v>
      </c>
      <c r="F963" s="46">
        <v>44676</v>
      </c>
      <c r="G963" s="20" t="s">
        <v>1960</v>
      </c>
      <c r="H963" s="18" t="s">
        <v>1581</v>
      </c>
      <c r="I963" s="18"/>
      <c r="J963" s="24"/>
      <c r="K963" s="25" t="s">
        <v>2110</v>
      </c>
      <c r="L963" s="25" t="s">
        <v>2110</v>
      </c>
      <c r="M963" s="26" t="s">
        <v>36</v>
      </c>
      <c r="N963" s="95">
        <v>3</v>
      </c>
      <c r="O963" s="95"/>
      <c r="P963" s="36"/>
      <c r="Q963" s="18">
        <f t="shared" si="22"/>
        <v>3</v>
      </c>
      <c r="R963" s="29" t="s">
        <v>2054</v>
      </c>
      <c r="S963" s="25" t="s">
        <v>2055</v>
      </c>
      <c r="T963" s="18"/>
      <c r="U963" s="37"/>
      <c r="V963" s="37"/>
      <c r="W963" s="18"/>
      <c r="X963" s="18"/>
      <c r="Y963" s="18"/>
      <c r="Z963" s="18"/>
      <c r="AA963" s="18"/>
      <c r="AB963" s="18"/>
      <c r="AC963" s="18"/>
      <c r="AD963" s="18"/>
      <c r="AE963" s="18"/>
    </row>
    <row r="964" spans="1:31" ht="24">
      <c r="A964" s="17"/>
      <c r="B964" s="18">
        <v>770</v>
      </c>
      <c r="C964" s="50">
        <v>44678</v>
      </c>
      <c r="D964" s="20" t="s">
        <v>1958</v>
      </c>
      <c r="E964" s="45" t="s">
        <v>1959</v>
      </c>
      <c r="F964" s="46">
        <v>44676</v>
      </c>
      <c r="G964" s="20" t="s">
        <v>1960</v>
      </c>
      <c r="H964" s="18" t="s">
        <v>1581</v>
      </c>
      <c r="I964" s="18"/>
      <c r="J964" s="24"/>
      <c r="K964" s="25">
        <v>40019324</v>
      </c>
      <c r="L964" s="25" t="s">
        <v>2111</v>
      </c>
      <c r="M964" s="18" t="s">
        <v>119</v>
      </c>
      <c r="N964" s="95">
        <v>400</v>
      </c>
      <c r="O964" s="95"/>
      <c r="P964" s="36"/>
      <c r="Q964" s="18">
        <f t="shared" si="22"/>
        <v>400</v>
      </c>
      <c r="R964" s="29" t="s">
        <v>1884</v>
      </c>
      <c r="S964" s="25" t="s">
        <v>2112</v>
      </c>
      <c r="T964" s="18"/>
      <c r="U964" s="37"/>
      <c r="V964" s="37"/>
      <c r="W964" s="18"/>
      <c r="X964" s="18"/>
      <c r="Y964" s="18"/>
      <c r="Z964" s="18"/>
      <c r="AA964" s="18"/>
      <c r="AB964" s="18"/>
      <c r="AC964" s="18"/>
      <c r="AD964" s="18"/>
      <c r="AE964" s="18"/>
    </row>
    <row r="965" spans="1:31" ht="24">
      <c r="A965" s="17"/>
      <c r="B965" s="18">
        <v>771</v>
      </c>
      <c r="C965" s="50">
        <v>44678</v>
      </c>
      <c r="D965" s="20" t="s">
        <v>1958</v>
      </c>
      <c r="E965" s="45" t="s">
        <v>1959</v>
      </c>
      <c r="F965" s="46">
        <v>44676</v>
      </c>
      <c r="G965" s="20" t="s">
        <v>1960</v>
      </c>
      <c r="H965" s="18" t="s">
        <v>1581</v>
      </c>
      <c r="I965" s="18"/>
      <c r="J965" s="24"/>
      <c r="K965" s="25" t="s">
        <v>2113</v>
      </c>
      <c r="L965" s="25" t="s">
        <v>2113</v>
      </c>
      <c r="M965" s="18" t="s">
        <v>228</v>
      </c>
      <c r="N965" s="95">
        <v>1</v>
      </c>
      <c r="O965" s="95"/>
      <c r="P965" s="36"/>
      <c r="Q965" s="18">
        <f t="shared" si="22"/>
        <v>1</v>
      </c>
      <c r="R965" s="29" t="s">
        <v>224</v>
      </c>
      <c r="S965" s="25" t="s">
        <v>2114</v>
      </c>
      <c r="T965" s="18"/>
      <c r="U965" s="37"/>
      <c r="V965" s="37"/>
      <c r="W965" s="18"/>
      <c r="X965" s="18"/>
      <c r="Y965" s="18"/>
      <c r="Z965" s="18"/>
      <c r="AA965" s="18"/>
      <c r="AB965" s="18"/>
      <c r="AC965" s="18"/>
      <c r="AD965" s="18"/>
      <c r="AE965" s="18"/>
    </row>
    <row r="966" spans="1:31" ht="28.8">
      <c r="A966" s="17"/>
      <c r="B966" s="18">
        <v>772</v>
      </c>
      <c r="C966" s="50">
        <v>44678</v>
      </c>
      <c r="D966" s="20" t="s">
        <v>1958</v>
      </c>
      <c r="E966" s="45" t="s">
        <v>1959</v>
      </c>
      <c r="F966" s="46">
        <v>44676</v>
      </c>
      <c r="G966" s="20" t="s">
        <v>1960</v>
      </c>
      <c r="H966" s="18" t="s">
        <v>1581</v>
      </c>
      <c r="I966" s="18"/>
      <c r="J966" s="24"/>
      <c r="K966" s="25" t="s">
        <v>2115</v>
      </c>
      <c r="L966" s="25" t="s">
        <v>2115</v>
      </c>
      <c r="M966" s="18" t="s">
        <v>36</v>
      </c>
      <c r="N966" s="95">
        <v>2</v>
      </c>
      <c r="O966" s="95"/>
      <c r="P966" s="36"/>
      <c r="Q966" s="18">
        <f t="shared" si="22"/>
        <v>2</v>
      </c>
      <c r="R966" s="29" t="s">
        <v>1726</v>
      </c>
      <c r="S966" s="25" t="s">
        <v>2116</v>
      </c>
      <c r="T966" s="18"/>
      <c r="U966" s="37"/>
      <c r="V966" s="37"/>
      <c r="W966" s="18"/>
      <c r="X966" s="18"/>
      <c r="Y966" s="18"/>
      <c r="Z966" s="18"/>
      <c r="AA966" s="18"/>
      <c r="AB966" s="18"/>
      <c r="AC966" s="18"/>
      <c r="AD966" s="18"/>
      <c r="AE966" s="18"/>
    </row>
    <row r="967" spans="1:31" ht="24">
      <c r="A967" s="17"/>
      <c r="B967" s="18">
        <v>773</v>
      </c>
      <c r="C967" s="50">
        <v>44682</v>
      </c>
      <c r="D967" s="20" t="s">
        <v>1853</v>
      </c>
      <c r="E967" s="21" t="s">
        <v>2117</v>
      </c>
      <c r="F967" s="112" t="s">
        <v>2118</v>
      </c>
      <c r="G967" s="20" t="s">
        <v>2119</v>
      </c>
      <c r="H967" s="18" t="s">
        <v>1801</v>
      </c>
      <c r="I967" s="18">
        <v>4200717371</v>
      </c>
      <c r="J967" s="24">
        <v>100712728</v>
      </c>
      <c r="K967" s="25">
        <v>12545534</v>
      </c>
      <c r="L967" s="25" t="s">
        <v>1902</v>
      </c>
      <c r="M967" s="18" t="s">
        <v>119</v>
      </c>
      <c r="N967" s="36">
        <v>150</v>
      </c>
      <c r="O967" s="36"/>
      <c r="P967" s="36"/>
      <c r="Q967" s="18">
        <f t="shared" si="22"/>
        <v>150</v>
      </c>
      <c r="R967" s="29" t="s">
        <v>2120</v>
      </c>
      <c r="S967" s="25" t="s">
        <v>2121</v>
      </c>
      <c r="T967" s="18"/>
      <c r="U967" s="37"/>
      <c r="V967" s="37"/>
      <c r="W967" s="18"/>
      <c r="X967" s="18"/>
      <c r="Y967" s="18"/>
      <c r="Z967" s="18"/>
      <c r="AA967" s="18"/>
      <c r="AB967" s="18"/>
      <c r="AC967" s="18"/>
      <c r="AD967" s="18"/>
      <c r="AE967" s="18"/>
    </row>
    <row r="968" spans="1:31">
      <c r="A968" s="17"/>
      <c r="B968" s="18">
        <v>774</v>
      </c>
      <c r="C968" s="50">
        <v>44682</v>
      </c>
      <c r="D968" s="20" t="s">
        <v>32</v>
      </c>
      <c r="E968" s="45" t="s">
        <v>2122</v>
      </c>
      <c r="F968" s="113">
        <v>44680</v>
      </c>
      <c r="G968" s="31"/>
      <c r="H968" s="18"/>
      <c r="I968" s="18"/>
      <c r="J968" s="24"/>
      <c r="K968" s="25">
        <v>12545536</v>
      </c>
      <c r="L968" s="25" t="s">
        <v>2123</v>
      </c>
      <c r="M968" s="18" t="s">
        <v>119</v>
      </c>
      <c r="N968" s="36">
        <v>550</v>
      </c>
      <c r="O968" s="36"/>
      <c r="P968" s="36"/>
      <c r="Q968" s="18">
        <f t="shared" si="22"/>
        <v>550</v>
      </c>
      <c r="R968" s="29" t="s">
        <v>2120</v>
      </c>
      <c r="S968" s="25" t="s">
        <v>2124</v>
      </c>
      <c r="T968" s="18"/>
      <c r="U968" s="37"/>
      <c r="V968" s="37"/>
      <c r="W968" s="18"/>
      <c r="X968" s="18"/>
      <c r="Y968" s="18"/>
      <c r="Z968" s="18"/>
      <c r="AA968" s="18"/>
      <c r="AB968" s="18"/>
      <c r="AC968" s="18"/>
      <c r="AD968" s="18"/>
      <c r="AE968" s="18"/>
    </row>
    <row r="969" spans="1:31" ht="24">
      <c r="A969" s="17"/>
      <c r="B969" s="18">
        <v>775</v>
      </c>
      <c r="C969" s="50">
        <v>44682</v>
      </c>
      <c r="D969" s="20" t="s">
        <v>1853</v>
      </c>
      <c r="E969" s="21" t="s">
        <v>2125</v>
      </c>
      <c r="F969" s="112" t="s">
        <v>2126</v>
      </c>
      <c r="G969" s="20" t="s">
        <v>2127</v>
      </c>
      <c r="H969" s="18" t="s">
        <v>1801</v>
      </c>
      <c r="I969" s="18">
        <v>4200775758</v>
      </c>
      <c r="J969" s="24">
        <v>110411272</v>
      </c>
      <c r="K969" s="25">
        <v>12545532</v>
      </c>
      <c r="L969" s="25" t="s">
        <v>1907</v>
      </c>
      <c r="M969" s="18" t="s">
        <v>119</v>
      </c>
      <c r="N969" s="36">
        <v>200</v>
      </c>
      <c r="O969" s="36"/>
      <c r="P969" s="36"/>
      <c r="Q969" s="18">
        <f t="shared" si="22"/>
        <v>200</v>
      </c>
      <c r="R969" s="29" t="s">
        <v>2120</v>
      </c>
      <c r="S969" s="25" t="s">
        <v>2128</v>
      </c>
      <c r="T969" s="18"/>
      <c r="U969" s="37"/>
      <c r="V969" s="37"/>
      <c r="W969" s="18"/>
      <c r="X969" s="18"/>
      <c r="Y969" s="18"/>
      <c r="Z969" s="18"/>
      <c r="AA969" s="18"/>
      <c r="AB969" s="18"/>
      <c r="AC969" s="18"/>
      <c r="AD969" s="18"/>
      <c r="AE969" s="18"/>
    </row>
    <row r="970" spans="1:31" ht="24">
      <c r="A970" s="17"/>
      <c r="B970" s="18">
        <v>776</v>
      </c>
      <c r="C970" s="50">
        <v>44682</v>
      </c>
      <c r="D970" s="20" t="s">
        <v>1853</v>
      </c>
      <c r="E970" s="21" t="s">
        <v>2117</v>
      </c>
      <c r="F970" s="112" t="s">
        <v>2118</v>
      </c>
      <c r="G970" s="20" t="s">
        <v>2119</v>
      </c>
      <c r="H970" s="18" t="s">
        <v>1801</v>
      </c>
      <c r="I970" s="18">
        <v>4200717371</v>
      </c>
      <c r="J970" s="24">
        <v>100712728</v>
      </c>
      <c r="K970" s="25">
        <v>12545534</v>
      </c>
      <c r="L970" s="25" t="s">
        <v>1902</v>
      </c>
      <c r="M970" s="18" t="s">
        <v>119</v>
      </c>
      <c r="N970" s="36">
        <v>50</v>
      </c>
      <c r="O970" s="36"/>
      <c r="P970" s="36"/>
      <c r="Q970" s="18">
        <f t="shared" si="22"/>
        <v>50</v>
      </c>
      <c r="R970" s="29" t="s">
        <v>2120</v>
      </c>
      <c r="S970" s="25" t="s">
        <v>2129</v>
      </c>
      <c r="T970" s="18"/>
      <c r="U970" s="37"/>
      <c r="V970" s="37"/>
      <c r="W970" s="18"/>
      <c r="X970" s="18"/>
      <c r="Y970" s="18"/>
      <c r="Z970" s="18"/>
      <c r="AA970" s="18"/>
      <c r="AB970" s="18"/>
      <c r="AC970" s="18"/>
      <c r="AD970" s="18"/>
      <c r="AE970" s="18"/>
    </row>
    <row r="971" spans="1:31">
      <c r="A971" s="17"/>
      <c r="B971" s="18">
        <v>777</v>
      </c>
      <c r="C971" s="50">
        <v>44682</v>
      </c>
      <c r="D971" s="20" t="s">
        <v>32</v>
      </c>
      <c r="E971" s="45" t="s">
        <v>2122</v>
      </c>
      <c r="F971" s="112">
        <v>44680</v>
      </c>
      <c r="G971" s="20"/>
      <c r="H971" s="18" t="s">
        <v>1801</v>
      </c>
      <c r="I971" s="18">
        <v>4200717371</v>
      </c>
      <c r="J971" s="24">
        <v>109674826</v>
      </c>
      <c r="K971" s="25">
        <v>12545534</v>
      </c>
      <c r="L971" s="25" t="s">
        <v>1902</v>
      </c>
      <c r="M971" s="18" t="s">
        <v>119</v>
      </c>
      <c r="N971" s="36">
        <v>100</v>
      </c>
      <c r="O971" s="36"/>
      <c r="P971" s="36"/>
      <c r="Q971" s="18">
        <f t="shared" si="22"/>
        <v>100</v>
      </c>
      <c r="R971" s="29" t="s">
        <v>2120</v>
      </c>
      <c r="S971" s="25" t="s">
        <v>2130</v>
      </c>
      <c r="T971" s="18"/>
      <c r="U971" s="37"/>
      <c r="V971" s="37"/>
      <c r="W971" s="18"/>
      <c r="X971" s="18"/>
      <c r="Y971" s="18"/>
      <c r="Z971" s="18"/>
      <c r="AA971" s="18"/>
      <c r="AB971" s="18"/>
      <c r="AC971" s="18"/>
      <c r="AD971" s="18"/>
      <c r="AE971" s="18"/>
    </row>
    <row r="972" spans="1:31" ht="28.8">
      <c r="A972" s="17" t="s">
        <v>57</v>
      </c>
      <c r="B972" s="18">
        <v>778</v>
      </c>
      <c r="C972" s="50">
        <v>44682</v>
      </c>
      <c r="D972" s="20" t="s">
        <v>1853</v>
      </c>
      <c r="E972" s="21" t="s">
        <v>2131</v>
      </c>
      <c r="F972" s="112" t="s">
        <v>2132</v>
      </c>
      <c r="G972" s="20" t="s">
        <v>2133</v>
      </c>
      <c r="H972" s="18" t="s">
        <v>1801</v>
      </c>
      <c r="I972" s="18">
        <v>4200791038</v>
      </c>
      <c r="J972" s="24">
        <v>109492179</v>
      </c>
      <c r="K972" s="25">
        <v>12568935</v>
      </c>
      <c r="L972" s="25" t="s">
        <v>2134</v>
      </c>
      <c r="M972" s="18" t="s">
        <v>119</v>
      </c>
      <c r="N972" s="36">
        <v>2410</v>
      </c>
      <c r="O972" s="36"/>
      <c r="P972" s="36">
        <v>650</v>
      </c>
      <c r="Q972" s="18">
        <f t="shared" si="22"/>
        <v>1760</v>
      </c>
      <c r="R972" s="29" t="s">
        <v>2120</v>
      </c>
      <c r="S972" s="25" t="s">
        <v>2135</v>
      </c>
      <c r="T972" s="18" t="s">
        <v>67</v>
      </c>
      <c r="U972" s="37">
        <v>44707</v>
      </c>
      <c r="V972" s="37">
        <v>44707</v>
      </c>
      <c r="W972" s="18" t="s">
        <v>68</v>
      </c>
      <c r="X972" s="18" t="s">
        <v>69</v>
      </c>
      <c r="Y972" s="18" t="s">
        <v>70</v>
      </c>
      <c r="Z972" s="18">
        <v>218110400</v>
      </c>
      <c r="AA972" s="18" t="s">
        <v>71</v>
      </c>
      <c r="AB972" s="18" t="s">
        <v>57</v>
      </c>
      <c r="AC972" s="39" t="s">
        <v>72</v>
      </c>
      <c r="AD972" s="18" t="s">
        <v>73</v>
      </c>
      <c r="AE972" s="18"/>
    </row>
    <row r="973" spans="1:31" ht="28.8">
      <c r="A973" s="17" t="s">
        <v>57</v>
      </c>
      <c r="B973" s="18">
        <v>778</v>
      </c>
      <c r="C973" s="50"/>
      <c r="D973" s="20" t="s">
        <v>1853</v>
      </c>
      <c r="E973" s="21"/>
      <c r="F973" s="112"/>
      <c r="G973" s="20"/>
      <c r="H973" s="18"/>
      <c r="I973" s="18"/>
      <c r="J973" s="24">
        <v>109492179</v>
      </c>
      <c r="K973" s="25">
        <v>12568935</v>
      </c>
      <c r="L973" s="25" t="s">
        <v>2134</v>
      </c>
      <c r="M973" s="18" t="s">
        <v>119</v>
      </c>
      <c r="N973" s="36"/>
      <c r="O973" s="36"/>
      <c r="P973" s="36">
        <v>160</v>
      </c>
      <c r="Q973" s="18">
        <f>+Q972-P973</f>
        <v>1600</v>
      </c>
      <c r="R973" s="29" t="s">
        <v>2120</v>
      </c>
      <c r="S973" s="25" t="s">
        <v>2135</v>
      </c>
      <c r="T973" s="53" t="s">
        <v>80</v>
      </c>
      <c r="U973" s="37">
        <v>44712</v>
      </c>
      <c r="V973" s="37">
        <v>44712</v>
      </c>
      <c r="W973" s="53" t="s">
        <v>81</v>
      </c>
      <c r="X973" s="18" t="s">
        <v>82</v>
      </c>
      <c r="Y973" s="18" t="s">
        <v>70</v>
      </c>
      <c r="Z973" s="18">
        <v>215973860</v>
      </c>
      <c r="AA973" s="18" t="s">
        <v>71</v>
      </c>
      <c r="AB973" s="18" t="s">
        <v>57</v>
      </c>
      <c r="AC973" s="39" t="s">
        <v>83</v>
      </c>
      <c r="AD973" s="18" t="s">
        <v>73</v>
      </c>
      <c r="AE973" s="18"/>
    </row>
    <row r="974" spans="1:31" ht="28.8">
      <c r="A974" s="17" t="s">
        <v>57</v>
      </c>
      <c r="B974" s="18">
        <v>778</v>
      </c>
      <c r="C974" s="50"/>
      <c r="D974" s="20" t="s">
        <v>1853</v>
      </c>
      <c r="E974" s="21"/>
      <c r="F974" s="112"/>
      <c r="G974" s="20"/>
      <c r="H974" s="18"/>
      <c r="I974" s="18"/>
      <c r="J974" s="24">
        <v>109492179</v>
      </c>
      <c r="K974" s="25">
        <v>12568935</v>
      </c>
      <c r="L974" s="25" t="s">
        <v>2134</v>
      </c>
      <c r="M974" s="18" t="s">
        <v>119</v>
      </c>
      <c r="N974" s="36"/>
      <c r="O974" s="36"/>
      <c r="P974" s="36">
        <v>390</v>
      </c>
      <c r="Q974" s="18">
        <f>+Q973-P974</f>
        <v>1210</v>
      </c>
      <c r="R974" s="29" t="s">
        <v>2120</v>
      </c>
      <c r="S974" s="25" t="s">
        <v>2135</v>
      </c>
      <c r="T974" s="18" t="s">
        <v>84</v>
      </c>
      <c r="U974" s="37">
        <v>44714</v>
      </c>
      <c r="V974" s="37">
        <v>44714</v>
      </c>
      <c r="W974" s="18" t="s">
        <v>81</v>
      </c>
      <c r="X974" s="18" t="s">
        <v>82</v>
      </c>
      <c r="Y974" s="18" t="s">
        <v>70</v>
      </c>
      <c r="Z974" s="18">
        <v>216001993</v>
      </c>
      <c r="AA974" s="18" t="s">
        <v>85</v>
      </c>
      <c r="AB974" s="18" t="s">
        <v>57</v>
      </c>
      <c r="AC974" s="39" t="s">
        <v>83</v>
      </c>
      <c r="AD974" s="18" t="s">
        <v>73</v>
      </c>
      <c r="AE974" s="18"/>
    </row>
    <row r="975" spans="1:31" ht="28.8">
      <c r="A975" s="17" t="s">
        <v>57</v>
      </c>
      <c r="B975" s="18">
        <v>778</v>
      </c>
      <c r="C975" s="50"/>
      <c r="D975" s="20" t="s">
        <v>1853</v>
      </c>
      <c r="E975" s="21"/>
      <c r="F975" s="112"/>
      <c r="G975" s="20"/>
      <c r="H975" s="18"/>
      <c r="I975" s="18"/>
      <c r="J975" s="24">
        <v>109492179</v>
      </c>
      <c r="K975" s="25">
        <v>12568935</v>
      </c>
      <c r="L975" s="25" t="s">
        <v>2134</v>
      </c>
      <c r="M975" s="18" t="s">
        <v>119</v>
      </c>
      <c r="N975" s="36"/>
      <c r="O975" s="36"/>
      <c r="P975" s="36">
        <v>260</v>
      </c>
      <c r="Q975" s="18">
        <f>+Q974-P975</f>
        <v>950</v>
      </c>
      <c r="R975" s="29" t="s">
        <v>2120</v>
      </c>
      <c r="S975" s="25" t="s">
        <v>2135</v>
      </c>
      <c r="T975" s="18" t="s">
        <v>86</v>
      </c>
      <c r="U975" s="37">
        <v>44714</v>
      </c>
      <c r="V975" s="37">
        <v>44714</v>
      </c>
      <c r="W975" s="18" t="s">
        <v>87</v>
      </c>
      <c r="X975" s="18" t="s">
        <v>88</v>
      </c>
      <c r="Y975" s="18" t="s">
        <v>70</v>
      </c>
      <c r="Z975" s="18">
        <v>216001992</v>
      </c>
      <c r="AA975" s="18" t="s">
        <v>85</v>
      </c>
      <c r="AB975" s="18" t="s">
        <v>57</v>
      </c>
      <c r="AC975" s="39" t="s">
        <v>89</v>
      </c>
      <c r="AD975" s="18" t="s">
        <v>73</v>
      </c>
      <c r="AE975" s="18"/>
    </row>
    <row r="976" spans="1:31" ht="28.8">
      <c r="A976" s="17" t="s">
        <v>57</v>
      </c>
      <c r="B976" s="18">
        <v>778</v>
      </c>
      <c r="C976" s="50"/>
      <c r="D976" s="20" t="s">
        <v>1853</v>
      </c>
      <c r="E976" s="21"/>
      <c r="F976" s="112"/>
      <c r="G976" s="20"/>
      <c r="H976" s="18"/>
      <c r="I976" s="18"/>
      <c r="J976" s="24">
        <v>109492179</v>
      </c>
      <c r="K976" s="25">
        <v>12568935</v>
      </c>
      <c r="L976" s="25" t="s">
        <v>2134</v>
      </c>
      <c r="M976" s="18" t="s">
        <v>119</v>
      </c>
      <c r="N976" s="36"/>
      <c r="O976" s="36"/>
      <c r="P976" s="36">
        <v>260</v>
      </c>
      <c r="Q976" s="18">
        <f>+Q975-P976</f>
        <v>690</v>
      </c>
      <c r="R976" s="29" t="s">
        <v>2120</v>
      </c>
      <c r="S976" s="25" t="s">
        <v>2135</v>
      </c>
      <c r="T976" s="18" t="s">
        <v>90</v>
      </c>
      <c r="U976" s="37">
        <v>44734</v>
      </c>
      <c r="V976" s="37">
        <v>44734</v>
      </c>
      <c r="W976" s="40" t="s">
        <v>91</v>
      </c>
      <c r="X976" s="40" t="s">
        <v>92</v>
      </c>
      <c r="Y976" s="40" t="s">
        <v>93</v>
      </c>
      <c r="Z976" s="40">
        <v>215973560</v>
      </c>
      <c r="AA976" s="40" t="s">
        <v>85</v>
      </c>
      <c r="AB976" s="18" t="s">
        <v>57</v>
      </c>
      <c r="AC976" s="39" t="s">
        <v>72</v>
      </c>
      <c r="AD976" s="18" t="s">
        <v>73</v>
      </c>
      <c r="AE976" s="18"/>
    </row>
    <row r="977" spans="1:31" ht="24">
      <c r="A977" s="17"/>
      <c r="B977" s="18">
        <v>779</v>
      </c>
      <c r="C977" s="50">
        <v>44682</v>
      </c>
      <c r="D977" s="20" t="s">
        <v>1853</v>
      </c>
      <c r="E977" s="21" t="s">
        <v>2117</v>
      </c>
      <c r="F977" s="22" t="s">
        <v>2118</v>
      </c>
      <c r="G977" s="20" t="s">
        <v>1822</v>
      </c>
      <c r="H977" s="18" t="s">
        <v>1801</v>
      </c>
      <c r="I977" s="18">
        <v>4200717371</v>
      </c>
      <c r="J977" s="24">
        <v>100852628</v>
      </c>
      <c r="K977" s="25">
        <v>12544523</v>
      </c>
      <c r="L977" s="25" t="s">
        <v>1900</v>
      </c>
      <c r="M977" s="18" t="s">
        <v>119</v>
      </c>
      <c r="N977" s="36">
        <v>80</v>
      </c>
      <c r="O977" s="36"/>
      <c r="P977" s="36"/>
      <c r="Q977" s="18">
        <f t="shared" si="22"/>
        <v>80</v>
      </c>
      <c r="R977" s="29" t="s">
        <v>2120</v>
      </c>
      <c r="S977" s="25" t="s">
        <v>2136</v>
      </c>
      <c r="T977" s="18"/>
      <c r="U977" s="37"/>
      <c r="V977" s="37"/>
      <c r="W977" s="18"/>
      <c r="X977" s="18"/>
      <c r="Y977" s="18"/>
      <c r="Z977" s="18"/>
      <c r="AA977" s="18"/>
      <c r="AB977" s="18"/>
      <c r="AC977" s="18"/>
      <c r="AD977" s="18"/>
      <c r="AE977" s="18"/>
    </row>
    <row r="978" spans="1:31">
      <c r="A978" s="17"/>
      <c r="B978" s="18">
        <v>780</v>
      </c>
      <c r="C978" s="50">
        <v>44682</v>
      </c>
      <c r="D978" s="20" t="s">
        <v>32</v>
      </c>
      <c r="E978" s="45" t="s">
        <v>2122</v>
      </c>
      <c r="F978" s="113">
        <v>44680</v>
      </c>
      <c r="G978" s="31"/>
      <c r="H978" s="18"/>
      <c r="I978" s="18"/>
      <c r="J978" s="24">
        <v>100712952</v>
      </c>
      <c r="K978" s="25" t="s">
        <v>2137</v>
      </c>
      <c r="L978" s="25" t="s">
        <v>2138</v>
      </c>
      <c r="M978" s="18" t="s">
        <v>119</v>
      </c>
      <c r="N978" s="36">
        <v>180</v>
      </c>
      <c r="O978" s="36"/>
      <c r="P978" s="36"/>
      <c r="Q978" s="18">
        <f t="shared" si="22"/>
        <v>180</v>
      </c>
      <c r="R978" s="29" t="s">
        <v>2139</v>
      </c>
      <c r="S978" s="25" t="s">
        <v>2140</v>
      </c>
      <c r="T978" s="18"/>
      <c r="U978" s="37"/>
      <c r="V978" s="37"/>
      <c r="W978" s="18"/>
      <c r="X978" s="18"/>
      <c r="Y978" s="18"/>
      <c r="Z978" s="18"/>
      <c r="AA978" s="18"/>
      <c r="AB978" s="18"/>
      <c r="AC978" s="18"/>
      <c r="AD978" s="18"/>
      <c r="AE978" s="18"/>
    </row>
    <row r="979" spans="1:31" ht="28.8">
      <c r="A979" s="17"/>
      <c r="B979" s="18">
        <v>781</v>
      </c>
      <c r="C979" s="50">
        <v>44682</v>
      </c>
      <c r="D979" s="20" t="s">
        <v>32</v>
      </c>
      <c r="E979" s="45" t="s">
        <v>2122</v>
      </c>
      <c r="F979" s="113">
        <v>44680</v>
      </c>
      <c r="G979" s="31"/>
      <c r="H979" s="18"/>
      <c r="I979" s="18"/>
      <c r="J979" s="24"/>
      <c r="K979" s="25" t="s">
        <v>1921</v>
      </c>
      <c r="L979" s="25" t="s">
        <v>2141</v>
      </c>
      <c r="M979" s="18" t="s">
        <v>119</v>
      </c>
      <c r="N979" s="36">
        <v>18</v>
      </c>
      <c r="O979" s="36"/>
      <c r="P979" s="36"/>
      <c r="Q979" s="18">
        <f t="shared" si="22"/>
        <v>18</v>
      </c>
      <c r="R979" s="29" t="s">
        <v>2120</v>
      </c>
      <c r="S979" s="25" t="s">
        <v>2142</v>
      </c>
      <c r="T979" s="18"/>
      <c r="U979" s="37"/>
      <c r="V979" s="37"/>
      <c r="W979" s="18"/>
      <c r="X979" s="18"/>
      <c r="Y979" s="18"/>
      <c r="Z979" s="18"/>
      <c r="AA979" s="18"/>
      <c r="AB979" s="18"/>
      <c r="AC979" s="18"/>
      <c r="AD979" s="18"/>
      <c r="AE979" s="18"/>
    </row>
    <row r="980" spans="1:31" ht="28.8">
      <c r="A980" s="17"/>
      <c r="B980" s="18">
        <v>782</v>
      </c>
      <c r="C980" s="50">
        <v>44682</v>
      </c>
      <c r="D980" s="20" t="s">
        <v>32</v>
      </c>
      <c r="E980" s="45" t="s">
        <v>2122</v>
      </c>
      <c r="F980" s="113">
        <v>44680</v>
      </c>
      <c r="G980" s="31"/>
      <c r="H980" s="18"/>
      <c r="I980" s="18"/>
      <c r="J980" s="24"/>
      <c r="K980" s="25" t="s">
        <v>1921</v>
      </c>
      <c r="L980" s="25" t="s">
        <v>2141</v>
      </c>
      <c r="M980" s="18" t="s">
        <v>119</v>
      </c>
      <c r="N980" s="36">
        <v>1218</v>
      </c>
      <c r="O980" s="36"/>
      <c r="P980" s="36"/>
      <c r="Q980" s="18">
        <f t="shared" si="22"/>
        <v>1218</v>
      </c>
      <c r="R980" s="29" t="s">
        <v>2120</v>
      </c>
      <c r="S980" s="25" t="s">
        <v>2143</v>
      </c>
      <c r="T980" s="18"/>
      <c r="U980" s="37"/>
      <c r="V980" s="37"/>
      <c r="W980" s="18"/>
      <c r="X980" s="18"/>
      <c r="Y980" s="18"/>
      <c r="Z980" s="18"/>
      <c r="AA980" s="18"/>
      <c r="AB980" s="18"/>
      <c r="AC980" s="18"/>
      <c r="AD980" s="18"/>
      <c r="AE980" s="18"/>
    </row>
    <row r="981" spans="1:31" ht="24">
      <c r="A981" s="17"/>
      <c r="B981" s="18">
        <v>783</v>
      </c>
      <c r="C981" s="50">
        <v>44682</v>
      </c>
      <c r="D981" s="20" t="s">
        <v>1853</v>
      </c>
      <c r="E981" s="21" t="s">
        <v>2125</v>
      </c>
      <c r="F981" s="112" t="s">
        <v>2126</v>
      </c>
      <c r="G981" s="20" t="s">
        <v>2127</v>
      </c>
      <c r="H981" s="18" t="s">
        <v>1801</v>
      </c>
      <c r="I981" s="18">
        <v>4200775758</v>
      </c>
      <c r="J981" s="24">
        <v>100852628</v>
      </c>
      <c r="K981" s="25">
        <v>12544523</v>
      </c>
      <c r="L981" s="25" t="s">
        <v>1900</v>
      </c>
      <c r="M981" s="18" t="s">
        <v>119</v>
      </c>
      <c r="N981" s="36">
        <v>550</v>
      </c>
      <c r="O981" s="36"/>
      <c r="P981" s="36"/>
      <c r="Q981" s="18">
        <f t="shared" si="22"/>
        <v>550</v>
      </c>
      <c r="R981" s="29" t="s">
        <v>2120</v>
      </c>
      <c r="S981" s="25" t="s">
        <v>2144</v>
      </c>
      <c r="T981" s="18"/>
      <c r="U981" s="37"/>
      <c r="V981" s="37"/>
      <c r="W981" s="18"/>
      <c r="X981" s="18"/>
      <c r="Y981" s="18"/>
      <c r="Z981" s="18"/>
      <c r="AA981" s="18"/>
      <c r="AB981" s="18"/>
      <c r="AC981" s="18"/>
      <c r="AD981" s="18"/>
      <c r="AE981" s="18"/>
    </row>
    <row r="982" spans="1:31" ht="28.8">
      <c r="A982" s="17" t="s">
        <v>57</v>
      </c>
      <c r="B982" s="18">
        <v>784</v>
      </c>
      <c r="C982" s="50">
        <v>44682</v>
      </c>
      <c r="D982" s="20" t="s">
        <v>1853</v>
      </c>
      <c r="E982" s="21" t="s">
        <v>2131</v>
      </c>
      <c r="F982" s="112" t="s">
        <v>2132</v>
      </c>
      <c r="G982" s="20" t="s">
        <v>2133</v>
      </c>
      <c r="H982" s="18" t="s">
        <v>1801</v>
      </c>
      <c r="I982" s="18">
        <v>4200791038</v>
      </c>
      <c r="J982" s="24">
        <v>109492179</v>
      </c>
      <c r="K982" s="25">
        <v>12568935</v>
      </c>
      <c r="L982" s="25" t="s">
        <v>2134</v>
      </c>
      <c r="M982" s="18" t="s">
        <v>119</v>
      </c>
      <c r="N982" s="36">
        <v>2240</v>
      </c>
      <c r="O982" s="36"/>
      <c r="P982" s="36"/>
      <c r="Q982" s="18">
        <f t="shared" si="22"/>
        <v>2240</v>
      </c>
      <c r="R982" s="29" t="s">
        <v>2120</v>
      </c>
      <c r="S982" s="25" t="s">
        <v>2145</v>
      </c>
      <c r="T982" s="18"/>
      <c r="U982" s="37"/>
      <c r="V982" s="37"/>
      <c r="W982" s="18"/>
      <c r="X982" s="18"/>
      <c r="Y982" s="18"/>
      <c r="Z982" s="18"/>
      <c r="AA982" s="18"/>
      <c r="AB982" s="18"/>
      <c r="AC982" s="18"/>
      <c r="AD982" s="18"/>
      <c r="AE982" s="18"/>
    </row>
    <row r="983" spans="1:31">
      <c r="A983" s="17"/>
      <c r="B983" s="18">
        <v>785</v>
      </c>
      <c r="C983" s="50">
        <v>44682</v>
      </c>
      <c r="D983" s="20" t="s">
        <v>32</v>
      </c>
      <c r="E983" s="45" t="s">
        <v>2122</v>
      </c>
      <c r="F983" s="113">
        <v>44680</v>
      </c>
      <c r="G983" s="31"/>
      <c r="H983" s="18"/>
      <c r="I983" s="18"/>
      <c r="J983" s="24"/>
      <c r="K983" s="25">
        <v>12545531</v>
      </c>
      <c r="L983" s="25" t="s">
        <v>1928</v>
      </c>
      <c r="M983" s="18" t="s">
        <v>119</v>
      </c>
      <c r="N983" s="36">
        <v>100</v>
      </c>
      <c r="O983" s="36"/>
      <c r="P983" s="36"/>
      <c r="Q983" s="18">
        <f t="shared" si="22"/>
        <v>100</v>
      </c>
      <c r="R983" s="29" t="s">
        <v>2120</v>
      </c>
      <c r="S983" s="25" t="s">
        <v>2146</v>
      </c>
      <c r="T983" s="18"/>
      <c r="U983" s="37"/>
      <c r="V983" s="37"/>
      <c r="W983" s="18"/>
      <c r="X983" s="18"/>
      <c r="Y983" s="18"/>
      <c r="Z983" s="18"/>
      <c r="AA983" s="18"/>
      <c r="AB983" s="18"/>
      <c r="AC983" s="18"/>
      <c r="AD983" s="18"/>
      <c r="AE983" s="18"/>
    </row>
    <row r="984" spans="1:31" ht="28.8">
      <c r="A984" s="17" t="s">
        <v>57</v>
      </c>
      <c r="B984" s="18">
        <v>786</v>
      </c>
      <c r="C984" s="50">
        <v>44682</v>
      </c>
      <c r="D984" s="20" t="s">
        <v>1853</v>
      </c>
      <c r="E984" s="21" t="s">
        <v>2131</v>
      </c>
      <c r="F984" s="112" t="s">
        <v>2132</v>
      </c>
      <c r="G984" s="20" t="s">
        <v>2133</v>
      </c>
      <c r="H984" s="18" t="s">
        <v>1801</v>
      </c>
      <c r="I984" s="18">
        <v>4200791038</v>
      </c>
      <c r="J984" s="24">
        <v>109492179</v>
      </c>
      <c r="K984" s="25">
        <v>12568935</v>
      </c>
      <c r="L984" s="25" t="s">
        <v>2134</v>
      </c>
      <c r="M984" s="18" t="s">
        <v>119</v>
      </c>
      <c r="N984" s="36">
        <v>1440</v>
      </c>
      <c r="O984" s="36"/>
      <c r="P984" s="36"/>
      <c r="Q984" s="18">
        <f t="shared" ref="Q984:Q1089" si="23">+N984-P984</f>
        <v>1440</v>
      </c>
      <c r="R984" s="29" t="s">
        <v>2120</v>
      </c>
      <c r="S984" s="25" t="s">
        <v>2147</v>
      </c>
      <c r="T984" s="18"/>
      <c r="U984" s="37"/>
      <c r="V984" s="37"/>
      <c r="W984" s="18"/>
      <c r="X984" s="18"/>
      <c r="Y984" s="18"/>
      <c r="Z984" s="18"/>
      <c r="AA984" s="18"/>
      <c r="AB984" s="18"/>
      <c r="AC984" s="18"/>
      <c r="AD984" s="18"/>
      <c r="AE984" s="18"/>
    </row>
    <row r="985" spans="1:31">
      <c r="A985" s="17"/>
      <c r="B985" s="18">
        <v>787</v>
      </c>
      <c r="C985" s="50">
        <v>44682</v>
      </c>
      <c r="D985" s="20" t="s">
        <v>32</v>
      </c>
      <c r="E985" s="45" t="s">
        <v>2122</v>
      </c>
      <c r="F985" s="113">
        <v>44680</v>
      </c>
      <c r="G985" s="31"/>
      <c r="H985" s="18"/>
      <c r="I985" s="18"/>
      <c r="J985" s="24">
        <v>109674827</v>
      </c>
      <c r="K985" s="25">
        <v>12544522</v>
      </c>
      <c r="L985" s="25" t="s">
        <v>1924</v>
      </c>
      <c r="M985" s="18" t="s">
        <v>119</v>
      </c>
      <c r="N985" s="36">
        <v>100</v>
      </c>
      <c r="O985" s="36"/>
      <c r="P985" s="36"/>
      <c r="Q985" s="18">
        <f t="shared" si="23"/>
        <v>100</v>
      </c>
      <c r="R985" s="29" t="s">
        <v>2120</v>
      </c>
      <c r="S985" s="25" t="s">
        <v>2148</v>
      </c>
      <c r="T985" s="18"/>
      <c r="U985" s="37"/>
      <c r="V985" s="37"/>
      <c r="W985" s="18"/>
      <c r="X985" s="18"/>
      <c r="Y985" s="18"/>
      <c r="Z985" s="18"/>
      <c r="AA985" s="18"/>
      <c r="AB985" s="18"/>
      <c r="AC985" s="18"/>
      <c r="AD985" s="18"/>
      <c r="AE985" s="18"/>
    </row>
    <row r="986" spans="1:31">
      <c r="A986" s="17"/>
      <c r="B986" s="18">
        <v>788</v>
      </c>
      <c r="C986" s="50">
        <v>44682</v>
      </c>
      <c r="D986" s="20" t="s">
        <v>32</v>
      </c>
      <c r="E986" s="45" t="s">
        <v>2122</v>
      </c>
      <c r="F986" s="113">
        <v>44680</v>
      </c>
      <c r="G986" s="31"/>
      <c r="H986" s="18"/>
      <c r="I986" s="18"/>
      <c r="J986" s="24"/>
      <c r="K986" s="25">
        <v>12545531</v>
      </c>
      <c r="L986" s="25" t="s">
        <v>1928</v>
      </c>
      <c r="M986" s="18" t="s">
        <v>119</v>
      </c>
      <c r="N986" s="36">
        <v>100</v>
      </c>
      <c r="O986" s="36"/>
      <c r="P986" s="36"/>
      <c r="Q986" s="18">
        <f t="shared" si="23"/>
        <v>100</v>
      </c>
      <c r="R986" s="29" t="s">
        <v>2120</v>
      </c>
      <c r="S986" s="25" t="s">
        <v>2149</v>
      </c>
      <c r="T986" s="18"/>
      <c r="U986" s="37"/>
      <c r="V986" s="37"/>
      <c r="W986" s="18"/>
      <c r="X986" s="18"/>
      <c r="Y986" s="18"/>
      <c r="Z986" s="18"/>
      <c r="AA986" s="18"/>
      <c r="AB986" s="18"/>
      <c r="AC986" s="18"/>
      <c r="AD986" s="18"/>
      <c r="AE986" s="18"/>
    </row>
    <row r="987" spans="1:31" ht="28.8">
      <c r="A987" s="17"/>
      <c r="B987" s="18">
        <v>789</v>
      </c>
      <c r="C987" s="50">
        <v>44682</v>
      </c>
      <c r="D987" s="20" t="s">
        <v>1728</v>
      </c>
      <c r="E987" s="21" t="s">
        <v>1729</v>
      </c>
      <c r="F987" s="22" t="s">
        <v>1730</v>
      </c>
      <c r="G987" s="31"/>
      <c r="H987" s="18" t="s">
        <v>1731</v>
      </c>
      <c r="I987" s="18">
        <v>4200698601</v>
      </c>
      <c r="J987" s="24">
        <v>108221274</v>
      </c>
      <c r="K987" s="25">
        <v>108221274</v>
      </c>
      <c r="L987" s="25" t="s">
        <v>1732</v>
      </c>
      <c r="M987" s="26" t="s">
        <v>36</v>
      </c>
      <c r="N987" s="36">
        <v>8</v>
      </c>
      <c r="O987" s="36"/>
      <c r="P987" s="36"/>
      <c r="Q987" s="18">
        <f t="shared" si="23"/>
        <v>8</v>
      </c>
      <c r="R987" s="29" t="s">
        <v>1733</v>
      </c>
      <c r="S987" s="25" t="s">
        <v>2150</v>
      </c>
      <c r="T987" s="18"/>
      <c r="U987" s="37"/>
      <c r="V987" s="37"/>
      <c r="W987" s="18"/>
      <c r="X987" s="18"/>
      <c r="Y987" s="18"/>
      <c r="Z987" s="18"/>
      <c r="AA987" s="18"/>
      <c r="AB987" s="18"/>
      <c r="AC987" s="18"/>
      <c r="AD987" s="18"/>
      <c r="AE987" s="18"/>
    </row>
    <row r="988" spans="1:31" ht="28.8">
      <c r="A988" s="17"/>
      <c r="B988" s="18">
        <v>790</v>
      </c>
      <c r="C988" s="50">
        <v>44682</v>
      </c>
      <c r="D988" s="20" t="s">
        <v>2151</v>
      </c>
      <c r="E988" s="21" t="s">
        <v>2152</v>
      </c>
      <c r="F988" s="112" t="s">
        <v>2153</v>
      </c>
      <c r="G988" s="20" t="s">
        <v>2154</v>
      </c>
      <c r="H988" s="18" t="s">
        <v>2155</v>
      </c>
      <c r="I988" s="18">
        <v>4200722898</v>
      </c>
      <c r="J988" s="24">
        <v>109688221</v>
      </c>
      <c r="K988" s="25" t="s">
        <v>2156</v>
      </c>
      <c r="L988" s="25" t="s">
        <v>2157</v>
      </c>
      <c r="M988" s="26" t="s">
        <v>36</v>
      </c>
      <c r="N988" s="36">
        <v>9</v>
      </c>
      <c r="O988" s="36"/>
      <c r="P988" s="36"/>
      <c r="Q988" s="18">
        <f t="shared" si="23"/>
        <v>9</v>
      </c>
      <c r="R988" s="29" t="s">
        <v>2158</v>
      </c>
      <c r="S988" s="25" t="s">
        <v>2159</v>
      </c>
      <c r="T988" s="18"/>
      <c r="U988" s="37"/>
      <c r="V988" s="37"/>
      <c r="W988" s="18"/>
      <c r="X988" s="18"/>
      <c r="Y988" s="18"/>
      <c r="Z988" s="18"/>
      <c r="AA988" s="18"/>
      <c r="AB988" s="18"/>
      <c r="AC988" s="18"/>
      <c r="AD988" s="18"/>
      <c r="AE988" s="18"/>
    </row>
    <row r="989" spans="1:31" ht="28.8">
      <c r="A989" s="17"/>
      <c r="B989" s="18">
        <v>791</v>
      </c>
      <c r="C989" s="50">
        <v>44682</v>
      </c>
      <c r="D989" s="20" t="s">
        <v>1853</v>
      </c>
      <c r="E989" s="21" t="s">
        <v>1864</v>
      </c>
      <c r="F989" s="112" t="s">
        <v>2160</v>
      </c>
      <c r="G989" s="20" t="s">
        <v>2161</v>
      </c>
      <c r="H989" s="18" t="s">
        <v>1801</v>
      </c>
      <c r="I989" s="18">
        <v>4200857415</v>
      </c>
      <c r="J989" s="24">
        <v>109461609</v>
      </c>
      <c r="K989" s="25">
        <v>12548125</v>
      </c>
      <c r="L989" s="25" t="s">
        <v>1866</v>
      </c>
      <c r="M989" s="26" t="s">
        <v>119</v>
      </c>
      <c r="N989" s="36">
        <v>1000</v>
      </c>
      <c r="O989" s="36"/>
      <c r="P989" s="36">
        <v>1000</v>
      </c>
      <c r="Q989" s="18">
        <f t="shared" si="23"/>
        <v>0</v>
      </c>
      <c r="R989" s="29" t="s">
        <v>2120</v>
      </c>
      <c r="S989" s="25" t="s">
        <v>2162</v>
      </c>
      <c r="T989" s="18" t="s">
        <v>606</v>
      </c>
      <c r="U989" s="37">
        <v>44727</v>
      </c>
      <c r="V989" s="37">
        <v>44727</v>
      </c>
      <c r="W989" s="18" t="s">
        <v>175</v>
      </c>
      <c r="X989" s="18" t="s">
        <v>116</v>
      </c>
      <c r="Y989" s="18" t="s">
        <v>70</v>
      </c>
      <c r="Z989" s="18">
        <v>215979575</v>
      </c>
      <c r="AA989" s="18" t="s">
        <v>85</v>
      </c>
      <c r="AB989" s="18" t="s">
        <v>57</v>
      </c>
      <c r="AC989" s="18" t="s">
        <v>72</v>
      </c>
      <c r="AD989" s="23" t="s">
        <v>73</v>
      </c>
      <c r="AE989" s="23" t="s">
        <v>177</v>
      </c>
    </row>
    <row r="990" spans="1:31" ht="72">
      <c r="A990" s="17"/>
      <c r="B990" s="18">
        <v>792</v>
      </c>
      <c r="C990" s="50">
        <v>44682</v>
      </c>
      <c r="D990" s="20" t="s">
        <v>2163</v>
      </c>
      <c r="E990" s="21" t="s">
        <v>2164</v>
      </c>
      <c r="F990" s="112" t="s">
        <v>2165</v>
      </c>
      <c r="G990" s="20" t="s">
        <v>2166</v>
      </c>
      <c r="H990" s="18" t="s">
        <v>2167</v>
      </c>
      <c r="I990" s="18">
        <v>4509828349</v>
      </c>
      <c r="J990" s="24">
        <v>109674086</v>
      </c>
      <c r="K990" s="25" t="s">
        <v>2168</v>
      </c>
      <c r="L990" s="25" t="s">
        <v>2169</v>
      </c>
      <c r="M990" s="18" t="s">
        <v>36</v>
      </c>
      <c r="N990" s="36">
        <v>30</v>
      </c>
      <c r="O990" s="36"/>
      <c r="P990" s="36"/>
      <c r="Q990" s="18">
        <f t="shared" si="23"/>
        <v>30</v>
      </c>
      <c r="R990" s="29" t="s">
        <v>2170</v>
      </c>
      <c r="S990" s="25" t="s">
        <v>2171</v>
      </c>
      <c r="T990" s="18"/>
      <c r="U990" s="37"/>
      <c r="V990" s="37"/>
      <c r="W990" s="18"/>
      <c r="X990" s="18"/>
      <c r="Y990" s="18"/>
      <c r="Z990" s="18"/>
      <c r="AA990" s="18"/>
      <c r="AB990" s="18"/>
      <c r="AC990" s="18"/>
      <c r="AD990" s="18"/>
      <c r="AE990" s="18"/>
    </row>
    <row r="991" spans="1:31" ht="28.8">
      <c r="A991" s="17"/>
      <c r="B991" s="18">
        <v>793</v>
      </c>
      <c r="C991" s="50">
        <v>44682</v>
      </c>
      <c r="D991" s="20" t="s">
        <v>32</v>
      </c>
      <c r="E991" s="45" t="s">
        <v>2172</v>
      </c>
      <c r="F991" s="113">
        <v>44680</v>
      </c>
      <c r="G991" s="31"/>
      <c r="H991" s="18"/>
      <c r="I991" s="18"/>
      <c r="J991" s="24">
        <v>100944586</v>
      </c>
      <c r="K991" s="25">
        <v>100944586</v>
      </c>
      <c r="L991" s="25" t="s">
        <v>2173</v>
      </c>
      <c r="M991" s="18" t="s">
        <v>36</v>
      </c>
      <c r="N991" s="36">
        <v>2</v>
      </c>
      <c r="O991" s="36"/>
      <c r="P991" s="36"/>
      <c r="Q991" s="18">
        <f t="shared" si="23"/>
        <v>2</v>
      </c>
      <c r="R991" s="29" t="s">
        <v>2174</v>
      </c>
      <c r="S991" s="25" t="s">
        <v>2175</v>
      </c>
      <c r="T991" s="18"/>
      <c r="U991" s="37"/>
      <c r="V991" s="37"/>
      <c r="W991" s="18"/>
      <c r="X991" s="18"/>
      <c r="Y991" s="18"/>
      <c r="Z991" s="18"/>
      <c r="AA991" s="18"/>
      <c r="AB991" s="18"/>
      <c r="AC991" s="18"/>
      <c r="AD991" s="18"/>
      <c r="AE991" s="18"/>
    </row>
    <row r="992" spans="1:31" ht="28.8">
      <c r="A992" s="17"/>
      <c r="B992" s="18">
        <v>794</v>
      </c>
      <c r="C992" s="50">
        <v>44682</v>
      </c>
      <c r="D992" s="20" t="s">
        <v>32</v>
      </c>
      <c r="E992" s="45" t="s">
        <v>2172</v>
      </c>
      <c r="F992" s="113">
        <v>44680</v>
      </c>
      <c r="G992" s="31"/>
      <c r="H992" s="18"/>
      <c r="I992" s="18"/>
      <c r="J992" s="24">
        <v>108221257</v>
      </c>
      <c r="K992" s="25" t="s">
        <v>1961</v>
      </c>
      <c r="L992" s="25" t="s">
        <v>1962</v>
      </c>
      <c r="M992" s="18" t="s">
        <v>36</v>
      </c>
      <c r="N992" s="36">
        <v>104</v>
      </c>
      <c r="O992" s="36"/>
      <c r="P992" s="36"/>
      <c r="Q992" s="18">
        <f t="shared" si="23"/>
        <v>104</v>
      </c>
      <c r="R992" s="29" t="s">
        <v>2176</v>
      </c>
      <c r="S992" s="25" t="s">
        <v>2177</v>
      </c>
      <c r="T992" s="18"/>
      <c r="U992" s="37"/>
      <c r="V992" s="37"/>
      <c r="W992" s="18"/>
      <c r="X992" s="18"/>
      <c r="Y992" s="18"/>
      <c r="Z992" s="18"/>
      <c r="AA992" s="18"/>
      <c r="AB992" s="18"/>
      <c r="AC992" s="18"/>
      <c r="AD992" s="18"/>
      <c r="AE992" s="18"/>
    </row>
    <row r="993" spans="1:31" ht="28.8">
      <c r="A993" s="17"/>
      <c r="B993" s="18">
        <v>795</v>
      </c>
      <c r="C993" s="50">
        <v>44682</v>
      </c>
      <c r="D993" s="20" t="s">
        <v>1872</v>
      </c>
      <c r="E993" s="21" t="s">
        <v>2178</v>
      </c>
      <c r="F993" s="112" t="s">
        <v>2179</v>
      </c>
      <c r="G993" s="20" t="s">
        <v>2180</v>
      </c>
      <c r="H993" s="18" t="s">
        <v>1875</v>
      </c>
      <c r="I993" s="18">
        <v>4508725078</v>
      </c>
      <c r="J993" s="24">
        <v>108350854</v>
      </c>
      <c r="K993" s="25">
        <v>108350854</v>
      </c>
      <c r="L993" s="25" t="s">
        <v>2181</v>
      </c>
      <c r="M993" s="18" t="s">
        <v>36</v>
      </c>
      <c r="N993" s="36">
        <v>4</v>
      </c>
      <c r="O993" s="36"/>
      <c r="P993" s="36"/>
      <c r="Q993" s="18">
        <f t="shared" si="23"/>
        <v>4</v>
      </c>
      <c r="R993" s="29" t="s">
        <v>2182</v>
      </c>
      <c r="S993" s="25" t="s">
        <v>2183</v>
      </c>
      <c r="T993" s="18"/>
      <c r="U993" s="37"/>
      <c r="V993" s="37"/>
      <c r="W993" s="18"/>
      <c r="X993" s="18"/>
      <c r="Y993" s="18"/>
      <c r="Z993" s="18"/>
      <c r="AA993" s="18"/>
      <c r="AB993" s="18"/>
      <c r="AC993" s="18"/>
      <c r="AD993" s="18"/>
      <c r="AE993" s="18"/>
    </row>
    <row r="994" spans="1:31" ht="28.8">
      <c r="A994" s="17"/>
      <c r="B994" s="18">
        <v>796</v>
      </c>
      <c r="C994" s="50">
        <v>44682</v>
      </c>
      <c r="D994" s="20" t="s">
        <v>32</v>
      </c>
      <c r="E994" s="45" t="s">
        <v>2172</v>
      </c>
      <c r="F994" s="113">
        <v>44680</v>
      </c>
      <c r="G994" s="31"/>
      <c r="H994" s="18"/>
      <c r="I994" s="18"/>
      <c r="J994" s="24"/>
      <c r="K994" s="25" t="s">
        <v>2184</v>
      </c>
      <c r="L994" s="25" t="s">
        <v>2184</v>
      </c>
      <c r="M994" s="18" t="s">
        <v>119</v>
      </c>
      <c r="N994" s="36">
        <v>150</v>
      </c>
      <c r="O994" s="36"/>
      <c r="P994" s="36"/>
      <c r="Q994" s="18">
        <f t="shared" si="23"/>
        <v>150</v>
      </c>
      <c r="R994" s="29" t="s">
        <v>2185</v>
      </c>
      <c r="S994" s="25" t="s">
        <v>2186</v>
      </c>
      <c r="T994" s="18"/>
      <c r="U994" s="37"/>
      <c r="V994" s="37"/>
      <c r="W994" s="18"/>
      <c r="X994" s="18"/>
      <c r="Y994" s="18"/>
      <c r="Z994" s="18"/>
      <c r="AA994" s="18"/>
      <c r="AB994" s="18"/>
      <c r="AC994" s="18"/>
      <c r="AD994" s="18"/>
      <c r="AE994" s="18"/>
    </row>
    <row r="995" spans="1:31" ht="28.8">
      <c r="A995" s="17"/>
      <c r="B995" s="18">
        <v>797</v>
      </c>
      <c r="C995" s="50">
        <v>44682</v>
      </c>
      <c r="D995" s="20" t="s">
        <v>32</v>
      </c>
      <c r="E995" s="45" t="s">
        <v>2172</v>
      </c>
      <c r="F995" s="113">
        <v>44680</v>
      </c>
      <c r="G995" s="31"/>
      <c r="H995" s="18"/>
      <c r="I995" s="18"/>
      <c r="J995" s="24"/>
      <c r="K995" s="25" t="s">
        <v>2187</v>
      </c>
      <c r="L995" s="25" t="s">
        <v>2188</v>
      </c>
      <c r="M995" s="18" t="s">
        <v>36</v>
      </c>
      <c r="N995" s="36">
        <v>143</v>
      </c>
      <c r="O995" s="36"/>
      <c r="P995" s="36">
        <v>15</v>
      </c>
      <c r="Q995" s="18">
        <f t="shared" si="23"/>
        <v>128</v>
      </c>
      <c r="R995" s="29" t="s">
        <v>2185</v>
      </c>
      <c r="S995" s="25" t="s">
        <v>2186</v>
      </c>
      <c r="T995" s="18" t="s">
        <v>1143</v>
      </c>
      <c r="U995" s="37">
        <v>44694</v>
      </c>
      <c r="V995" s="37">
        <v>44694</v>
      </c>
      <c r="W995" s="18" t="s">
        <v>179</v>
      </c>
      <c r="X995" s="18" t="s">
        <v>69</v>
      </c>
      <c r="Y995" s="18" t="s">
        <v>70</v>
      </c>
      <c r="Z995" s="18">
        <v>223951851</v>
      </c>
      <c r="AA995" s="18" t="s">
        <v>154</v>
      </c>
      <c r="AB995" s="82" t="s">
        <v>180</v>
      </c>
      <c r="AC995" s="39" t="s">
        <v>72</v>
      </c>
      <c r="AD995" s="82" t="s">
        <v>73</v>
      </c>
      <c r="AE995" s="18" t="s">
        <v>177</v>
      </c>
    </row>
    <row r="996" spans="1:31" ht="28.8">
      <c r="A996" s="17"/>
      <c r="B996" s="18">
        <v>797</v>
      </c>
      <c r="C996" s="50"/>
      <c r="D996" s="20" t="s">
        <v>32</v>
      </c>
      <c r="E996" s="45"/>
      <c r="F996" s="113"/>
      <c r="G996" s="31"/>
      <c r="H996" s="18"/>
      <c r="I996" s="18"/>
      <c r="J996" s="24"/>
      <c r="K996" s="25" t="s">
        <v>2187</v>
      </c>
      <c r="L996" s="25" t="s">
        <v>2188</v>
      </c>
      <c r="M996" s="18" t="s">
        <v>36</v>
      </c>
      <c r="N996" s="36"/>
      <c r="O996" s="36"/>
      <c r="P996" s="36">
        <v>5</v>
      </c>
      <c r="Q996" s="18">
        <f>+Q995-P996</f>
        <v>123</v>
      </c>
      <c r="R996" s="29" t="s">
        <v>2185</v>
      </c>
      <c r="S996" s="25" t="s">
        <v>2186</v>
      </c>
      <c r="T996" s="18" t="s">
        <v>2189</v>
      </c>
      <c r="U996" s="37">
        <v>44714</v>
      </c>
      <c r="V996" s="37">
        <v>44714</v>
      </c>
      <c r="W996" s="18" t="s">
        <v>87</v>
      </c>
      <c r="X996" s="18" t="s">
        <v>88</v>
      </c>
      <c r="Y996" s="18" t="s">
        <v>70</v>
      </c>
      <c r="Z996" s="18">
        <v>216001989</v>
      </c>
      <c r="AA996" s="18" t="s">
        <v>154</v>
      </c>
      <c r="AB996" s="82" t="s">
        <v>286</v>
      </c>
      <c r="AC996" s="82" t="s">
        <v>286</v>
      </c>
      <c r="AD996" s="82" t="s">
        <v>286</v>
      </c>
      <c r="AE996" s="18" t="s">
        <v>2190</v>
      </c>
    </row>
    <row r="997" spans="1:31" ht="28.8">
      <c r="A997" s="17"/>
      <c r="B997" s="18">
        <v>797</v>
      </c>
      <c r="C997" s="50"/>
      <c r="D997" s="20" t="s">
        <v>32</v>
      </c>
      <c r="E997" s="45"/>
      <c r="F997" s="113"/>
      <c r="G997" s="31"/>
      <c r="H997" s="18"/>
      <c r="I997" s="18"/>
      <c r="J997" s="24"/>
      <c r="K997" s="25" t="s">
        <v>2187</v>
      </c>
      <c r="L997" s="25" t="s">
        <v>2188</v>
      </c>
      <c r="M997" s="18" t="s">
        <v>36</v>
      </c>
      <c r="N997" s="36"/>
      <c r="O997" s="36"/>
      <c r="P997" s="36">
        <v>10</v>
      </c>
      <c r="Q997" s="18">
        <f>+Q996-P997</f>
        <v>113</v>
      </c>
      <c r="R997" s="29" t="s">
        <v>2185</v>
      </c>
      <c r="S997" s="25" t="s">
        <v>2186</v>
      </c>
      <c r="T997" s="18" t="s">
        <v>2191</v>
      </c>
      <c r="U997" s="37">
        <v>44727</v>
      </c>
      <c r="V997" s="37">
        <v>44727</v>
      </c>
      <c r="W997" s="18" t="s">
        <v>1709</v>
      </c>
      <c r="X997" s="18" t="s">
        <v>2192</v>
      </c>
      <c r="Y997" s="18" t="s">
        <v>70</v>
      </c>
      <c r="Z997" s="18">
        <v>215979576</v>
      </c>
      <c r="AA997" s="18" t="s">
        <v>85</v>
      </c>
      <c r="AB997" s="82"/>
      <c r="AC997" s="82"/>
      <c r="AD997" s="82"/>
      <c r="AE997" s="18" t="s">
        <v>2193</v>
      </c>
    </row>
    <row r="998" spans="1:31" ht="43.2">
      <c r="A998" s="17"/>
      <c r="B998" s="18">
        <v>798</v>
      </c>
      <c r="C998" s="50">
        <v>44682</v>
      </c>
      <c r="D998" s="20" t="s">
        <v>32</v>
      </c>
      <c r="E998" s="45" t="s">
        <v>2172</v>
      </c>
      <c r="F998" s="113">
        <v>44680</v>
      </c>
      <c r="G998" s="31"/>
      <c r="H998" s="18"/>
      <c r="I998" s="18"/>
      <c r="J998" s="24"/>
      <c r="K998" s="25" t="s">
        <v>2194</v>
      </c>
      <c r="L998" s="25" t="s">
        <v>2194</v>
      </c>
      <c r="M998" s="18" t="s">
        <v>36</v>
      </c>
      <c r="N998" s="36">
        <v>9</v>
      </c>
      <c r="O998" s="36"/>
      <c r="P998" s="36"/>
      <c r="Q998" s="18">
        <f t="shared" si="23"/>
        <v>9</v>
      </c>
      <c r="R998" s="29" t="s">
        <v>2185</v>
      </c>
      <c r="S998" s="25" t="s">
        <v>2186</v>
      </c>
      <c r="T998" s="18"/>
      <c r="U998" s="37"/>
      <c r="V998" s="37"/>
      <c r="W998" s="18"/>
      <c r="X998" s="18"/>
      <c r="Y998" s="18"/>
      <c r="Z998" s="18"/>
      <c r="AA998" s="18"/>
      <c r="AB998" s="18"/>
      <c r="AC998" s="18"/>
      <c r="AD998" s="18"/>
      <c r="AE998" s="18"/>
    </row>
    <row r="999" spans="1:31" ht="28.8">
      <c r="A999" s="17"/>
      <c r="B999" s="18">
        <v>799</v>
      </c>
      <c r="C999" s="50">
        <v>44682</v>
      </c>
      <c r="D999" s="20" t="s">
        <v>32</v>
      </c>
      <c r="E999" s="45" t="s">
        <v>2172</v>
      </c>
      <c r="F999" s="113">
        <v>44680</v>
      </c>
      <c r="G999" s="31"/>
      <c r="H999" s="18"/>
      <c r="I999" s="18"/>
      <c r="J999" s="24"/>
      <c r="K999" s="25" t="s">
        <v>2195</v>
      </c>
      <c r="L999" s="25" t="s">
        <v>2195</v>
      </c>
      <c r="M999" s="18" t="s">
        <v>36</v>
      </c>
      <c r="N999" s="36">
        <v>19</v>
      </c>
      <c r="O999" s="36"/>
      <c r="P999" s="36"/>
      <c r="Q999" s="18">
        <f t="shared" si="23"/>
        <v>19</v>
      </c>
      <c r="R999" s="29" t="s">
        <v>2185</v>
      </c>
      <c r="S999" s="25" t="s">
        <v>2186</v>
      </c>
      <c r="T999" s="18"/>
      <c r="U999" s="37"/>
      <c r="V999" s="37"/>
      <c r="W999" s="18"/>
      <c r="X999" s="18"/>
      <c r="Y999" s="18"/>
      <c r="Z999" s="18"/>
      <c r="AA999" s="18"/>
      <c r="AB999" s="18"/>
      <c r="AC999" s="18"/>
      <c r="AD999" s="18"/>
      <c r="AE999" s="18"/>
    </row>
    <row r="1000" spans="1:31" ht="28.8">
      <c r="A1000" s="17"/>
      <c r="B1000" s="18">
        <v>800</v>
      </c>
      <c r="C1000" s="50">
        <v>44682</v>
      </c>
      <c r="D1000" s="20" t="s">
        <v>32</v>
      </c>
      <c r="E1000" s="45" t="s">
        <v>2122</v>
      </c>
      <c r="F1000" s="113">
        <v>44680</v>
      </c>
      <c r="G1000" s="31"/>
      <c r="H1000" s="18"/>
      <c r="I1000" s="18"/>
      <c r="J1000" s="24"/>
      <c r="K1000" s="25" t="s">
        <v>2196</v>
      </c>
      <c r="L1000" s="25" t="s">
        <v>2197</v>
      </c>
      <c r="M1000" s="18" t="s">
        <v>36</v>
      </c>
      <c r="N1000" s="36">
        <v>1</v>
      </c>
      <c r="O1000" s="36"/>
      <c r="P1000" s="36"/>
      <c r="Q1000" s="18">
        <f t="shared" si="23"/>
        <v>1</v>
      </c>
      <c r="R1000" s="29" t="s">
        <v>1726</v>
      </c>
      <c r="S1000" s="25" t="s">
        <v>2198</v>
      </c>
      <c r="T1000" s="18"/>
      <c r="U1000" s="37"/>
      <c r="V1000" s="37"/>
      <c r="W1000" s="18"/>
      <c r="X1000" s="18"/>
      <c r="Y1000" s="18"/>
      <c r="Z1000" s="18"/>
      <c r="AA1000" s="18"/>
      <c r="AB1000" s="18"/>
      <c r="AC1000" s="18"/>
      <c r="AD1000" s="18"/>
      <c r="AE1000" s="18"/>
    </row>
    <row r="1001" spans="1:31" ht="43.2">
      <c r="A1001" s="17" t="s">
        <v>57</v>
      </c>
      <c r="B1001" s="18">
        <v>801</v>
      </c>
      <c r="C1001" s="50">
        <v>44682</v>
      </c>
      <c r="D1001" s="23" t="s">
        <v>1709</v>
      </c>
      <c r="E1001" s="45" t="s">
        <v>2199</v>
      </c>
      <c r="F1001" s="113">
        <v>44681</v>
      </c>
      <c r="G1001" s="31"/>
      <c r="H1001" s="20" t="s">
        <v>285</v>
      </c>
      <c r="I1001" s="18"/>
      <c r="J1001" s="24">
        <v>107105353</v>
      </c>
      <c r="K1001" s="25">
        <v>45983010</v>
      </c>
      <c r="L1001" s="25" t="s">
        <v>2200</v>
      </c>
      <c r="M1001" s="18" t="s">
        <v>119</v>
      </c>
      <c r="N1001" s="36">
        <v>322</v>
      </c>
      <c r="O1001" s="36"/>
      <c r="P1001" s="36"/>
      <c r="Q1001" s="18">
        <f t="shared" si="23"/>
        <v>322</v>
      </c>
      <c r="R1001" s="29" t="s">
        <v>2120</v>
      </c>
      <c r="S1001" s="25" t="s">
        <v>2201</v>
      </c>
      <c r="T1001" s="18"/>
      <c r="U1001" s="37"/>
      <c r="V1001" s="37"/>
      <c r="W1001" s="18"/>
      <c r="X1001" s="18"/>
      <c r="Y1001" s="18"/>
      <c r="Z1001" s="18"/>
      <c r="AA1001" s="18"/>
      <c r="AB1001" s="18"/>
      <c r="AC1001" s="18"/>
      <c r="AD1001" s="18"/>
      <c r="AE1001" s="18"/>
    </row>
    <row r="1002" spans="1:31" ht="43.2">
      <c r="A1002" s="17" t="s">
        <v>57</v>
      </c>
      <c r="B1002" s="18">
        <v>802</v>
      </c>
      <c r="C1002" s="50">
        <v>44682</v>
      </c>
      <c r="D1002" s="23" t="s">
        <v>1709</v>
      </c>
      <c r="E1002" s="45" t="s">
        <v>2199</v>
      </c>
      <c r="F1002" s="113">
        <v>44681</v>
      </c>
      <c r="G1002" s="31"/>
      <c r="H1002" s="20" t="s">
        <v>285</v>
      </c>
      <c r="I1002" s="18"/>
      <c r="J1002" s="24">
        <v>107105353</v>
      </c>
      <c r="K1002" s="25">
        <v>45983010</v>
      </c>
      <c r="L1002" s="25" t="s">
        <v>2202</v>
      </c>
      <c r="M1002" s="18" t="s">
        <v>119</v>
      </c>
      <c r="N1002" s="36">
        <v>260</v>
      </c>
      <c r="O1002" s="36"/>
      <c r="P1002" s="36"/>
      <c r="Q1002" s="18">
        <f t="shared" si="23"/>
        <v>260</v>
      </c>
      <c r="R1002" s="29" t="s">
        <v>2120</v>
      </c>
      <c r="S1002" s="25" t="s">
        <v>2203</v>
      </c>
      <c r="T1002" s="18"/>
      <c r="U1002" s="37"/>
      <c r="V1002" s="37"/>
      <c r="W1002" s="18"/>
      <c r="X1002" s="18"/>
      <c r="Y1002" s="18"/>
      <c r="Z1002" s="18"/>
      <c r="AA1002" s="18"/>
      <c r="AB1002" s="18"/>
      <c r="AC1002" s="18"/>
      <c r="AD1002" s="18"/>
      <c r="AE1002" s="18"/>
    </row>
    <row r="1003" spans="1:31" ht="28.8">
      <c r="A1003" s="17" t="s">
        <v>57</v>
      </c>
      <c r="B1003" s="18">
        <v>803</v>
      </c>
      <c r="C1003" s="50">
        <v>44682</v>
      </c>
      <c r="D1003" s="23" t="s">
        <v>1709</v>
      </c>
      <c r="E1003" s="45" t="s">
        <v>2199</v>
      </c>
      <c r="F1003" s="113">
        <v>44681</v>
      </c>
      <c r="G1003" s="31"/>
      <c r="H1003" s="20" t="s">
        <v>285</v>
      </c>
      <c r="I1003" s="18"/>
      <c r="J1003" s="24">
        <v>109492176</v>
      </c>
      <c r="K1003" s="25">
        <v>45953050</v>
      </c>
      <c r="L1003" s="25" t="s">
        <v>2204</v>
      </c>
      <c r="M1003" s="18" t="s">
        <v>119</v>
      </c>
      <c r="N1003" s="36">
        <v>1000</v>
      </c>
      <c r="O1003" s="36"/>
      <c r="P1003" s="36">
        <v>183</v>
      </c>
      <c r="Q1003" s="18">
        <f t="shared" si="23"/>
        <v>817</v>
      </c>
      <c r="R1003" s="29" t="s">
        <v>2120</v>
      </c>
      <c r="S1003" s="25" t="s">
        <v>2205</v>
      </c>
      <c r="T1003" s="18" t="s">
        <v>84</v>
      </c>
      <c r="U1003" s="37">
        <v>44714</v>
      </c>
      <c r="V1003" s="37">
        <v>44714</v>
      </c>
      <c r="W1003" s="18" t="s">
        <v>81</v>
      </c>
      <c r="X1003" s="18" t="s">
        <v>82</v>
      </c>
      <c r="Y1003" s="18" t="s">
        <v>70</v>
      </c>
      <c r="Z1003" s="18">
        <v>216001993</v>
      </c>
      <c r="AA1003" s="18" t="s">
        <v>85</v>
      </c>
      <c r="AB1003" s="18" t="s">
        <v>57</v>
      </c>
      <c r="AC1003" s="39" t="s">
        <v>83</v>
      </c>
      <c r="AD1003" s="18" t="s">
        <v>73</v>
      </c>
      <c r="AE1003" s="18"/>
    </row>
    <row r="1004" spans="1:31" ht="28.8">
      <c r="A1004" s="17" t="s">
        <v>57</v>
      </c>
      <c r="B1004" s="18">
        <v>803</v>
      </c>
      <c r="C1004" s="50"/>
      <c r="D1004" s="23" t="s">
        <v>1709</v>
      </c>
      <c r="E1004" s="45"/>
      <c r="F1004" s="113"/>
      <c r="G1004" s="31"/>
      <c r="H1004" s="20"/>
      <c r="I1004" s="18"/>
      <c r="J1004" s="24">
        <v>109492176</v>
      </c>
      <c r="K1004" s="25">
        <v>45953050</v>
      </c>
      <c r="L1004" s="25" t="s">
        <v>2204</v>
      </c>
      <c r="M1004" s="18" t="s">
        <v>119</v>
      </c>
      <c r="N1004" s="36"/>
      <c r="O1004" s="36"/>
      <c r="P1004" s="36">
        <v>160</v>
      </c>
      <c r="Q1004" s="18">
        <f>Q1003-P1004</f>
        <v>657</v>
      </c>
      <c r="R1004" s="29" t="s">
        <v>2120</v>
      </c>
      <c r="S1004" s="25" t="s">
        <v>2205</v>
      </c>
      <c r="T1004" s="18" t="s">
        <v>86</v>
      </c>
      <c r="U1004" s="37">
        <v>44714</v>
      </c>
      <c r="V1004" s="37">
        <v>44714</v>
      </c>
      <c r="W1004" s="18" t="s">
        <v>87</v>
      </c>
      <c r="X1004" s="18" t="s">
        <v>88</v>
      </c>
      <c r="Y1004" s="18" t="s">
        <v>70</v>
      </c>
      <c r="Z1004" s="18">
        <v>216001992</v>
      </c>
      <c r="AA1004" s="18" t="s">
        <v>85</v>
      </c>
      <c r="AB1004" s="18" t="s">
        <v>57</v>
      </c>
      <c r="AC1004" s="39" t="s">
        <v>89</v>
      </c>
      <c r="AD1004" s="18" t="s">
        <v>73</v>
      </c>
      <c r="AE1004" s="18"/>
    </row>
    <row r="1005" spans="1:31" ht="28.8">
      <c r="A1005" s="17" t="s">
        <v>57</v>
      </c>
      <c r="B1005" s="18">
        <v>803</v>
      </c>
      <c r="C1005" s="50"/>
      <c r="D1005" s="23" t="s">
        <v>1709</v>
      </c>
      <c r="E1005" s="45"/>
      <c r="F1005" s="113"/>
      <c r="G1005" s="31"/>
      <c r="H1005" s="20"/>
      <c r="I1005" s="18"/>
      <c r="J1005" s="24">
        <v>109492176</v>
      </c>
      <c r="K1005" s="25">
        <v>45953050</v>
      </c>
      <c r="L1005" s="25" t="s">
        <v>2204</v>
      </c>
      <c r="M1005" s="18" t="s">
        <v>119</v>
      </c>
      <c r="N1005" s="36"/>
      <c r="O1005" s="36"/>
      <c r="P1005" s="36">
        <v>200</v>
      </c>
      <c r="Q1005" s="18">
        <f>Q1004-P1005</f>
        <v>457</v>
      </c>
      <c r="R1005" s="29" t="s">
        <v>2120</v>
      </c>
      <c r="S1005" s="25" t="s">
        <v>2205</v>
      </c>
      <c r="T1005" s="18" t="s">
        <v>606</v>
      </c>
      <c r="U1005" s="37">
        <v>44727</v>
      </c>
      <c r="V1005" s="37">
        <v>44727</v>
      </c>
      <c r="W1005" s="18" t="s">
        <v>175</v>
      </c>
      <c r="X1005" s="18" t="s">
        <v>116</v>
      </c>
      <c r="Y1005" s="18" t="s">
        <v>70</v>
      </c>
      <c r="Z1005" s="18">
        <v>215979575</v>
      </c>
      <c r="AA1005" s="18" t="s">
        <v>85</v>
      </c>
      <c r="AB1005" s="18" t="s">
        <v>57</v>
      </c>
      <c r="AC1005" s="18" t="s">
        <v>72</v>
      </c>
      <c r="AD1005" s="23" t="s">
        <v>73</v>
      </c>
      <c r="AE1005" s="23" t="s">
        <v>177</v>
      </c>
    </row>
    <row r="1006" spans="1:31" ht="28.8">
      <c r="A1006" s="17" t="s">
        <v>57</v>
      </c>
      <c r="B1006" s="18">
        <v>803</v>
      </c>
      <c r="C1006" s="50"/>
      <c r="D1006" s="23" t="s">
        <v>1709</v>
      </c>
      <c r="E1006" s="45"/>
      <c r="F1006" s="113"/>
      <c r="G1006" s="31"/>
      <c r="H1006" s="20"/>
      <c r="I1006" s="18"/>
      <c r="J1006" s="24">
        <v>109492176</v>
      </c>
      <c r="K1006" s="25">
        <v>45953050</v>
      </c>
      <c r="L1006" s="25" t="s">
        <v>2204</v>
      </c>
      <c r="M1006" s="18" t="s">
        <v>119</v>
      </c>
      <c r="N1006" s="36"/>
      <c r="O1006" s="36"/>
      <c r="P1006" s="36">
        <v>160</v>
      </c>
      <c r="Q1006" s="18">
        <f>Q1005-P1006</f>
        <v>297</v>
      </c>
      <c r="R1006" s="29" t="s">
        <v>2120</v>
      </c>
      <c r="S1006" s="25" t="s">
        <v>2205</v>
      </c>
      <c r="T1006" s="18" t="s">
        <v>90</v>
      </c>
      <c r="U1006" s="37">
        <v>44734</v>
      </c>
      <c r="V1006" s="37">
        <v>44734</v>
      </c>
      <c r="W1006" s="40" t="s">
        <v>91</v>
      </c>
      <c r="X1006" s="40" t="s">
        <v>92</v>
      </c>
      <c r="Y1006" s="40" t="s">
        <v>93</v>
      </c>
      <c r="Z1006" s="40">
        <v>215973560</v>
      </c>
      <c r="AA1006" s="40" t="s">
        <v>85</v>
      </c>
      <c r="AB1006" s="18" t="s">
        <v>57</v>
      </c>
      <c r="AC1006" s="39" t="s">
        <v>72</v>
      </c>
      <c r="AD1006" s="18" t="s">
        <v>73</v>
      </c>
      <c r="AE1006" s="23"/>
    </row>
    <row r="1007" spans="1:31" ht="28.8">
      <c r="A1007" s="17" t="s">
        <v>57</v>
      </c>
      <c r="B1007" s="18">
        <v>804</v>
      </c>
      <c r="C1007" s="50">
        <v>44682</v>
      </c>
      <c r="D1007" s="23" t="s">
        <v>1709</v>
      </c>
      <c r="E1007" s="45" t="s">
        <v>2199</v>
      </c>
      <c r="F1007" s="113">
        <v>44681</v>
      </c>
      <c r="G1007" s="31"/>
      <c r="H1007" s="20" t="s">
        <v>285</v>
      </c>
      <c r="I1007" s="18"/>
      <c r="J1007" s="24">
        <v>109492176</v>
      </c>
      <c r="K1007" s="25">
        <v>45953050</v>
      </c>
      <c r="L1007" s="25" t="s">
        <v>2204</v>
      </c>
      <c r="M1007" s="18" t="s">
        <v>119</v>
      </c>
      <c r="N1007" s="36">
        <v>1000</v>
      </c>
      <c r="O1007" s="36"/>
      <c r="P1007" s="36"/>
      <c r="Q1007" s="18">
        <f t="shared" si="23"/>
        <v>1000</v>
      </c>
      <c r="R1007" s="29" t="s">
        <v>2120</v>
      </c>
      <c r="S1007" s="25" t="s">
        <v>2206</v>
      </c>
      <c r="T1007" s="18"/>
      <c r="U1007" s="37"/>
      <c r="V1007" s="37"/>
      <c r="W1007" s="18"/>
      <c r="X1007" s="18"/>
      <c r="Y1007" s="18"/>
      <c r="Z1007" s="18"/>
      <c r="AA1007" s="18"/>
      <c r="AB1007" s="18"/>
      <c r="AC1007" s="18"/>
      <c r="AD1007" s="18"/>
      <c r="AE1007" s="18"/>
    </row>
    <row r="1008" spans="1:31" ht="28.8">
      <c r="A1008" s="17" t="s">
        <v>57</v>
      </c>
      <c r="B1008" s="18">
        <v>805</v>
      </c>
      <c r="C1008" s="50">
        <v>44682</v>
      </c>
      <c r="D1008" s="23" t="s">
        <v>1709</v>
      </c>
      <c r="E1008" s="45" t="s">
        <v>2199</v>
      </c>
      <c r="F1008" s="113">
        <v>44681</v>
      </c>
      <c r="G1008" s="31"/>
      <c r="H1008" s="20" t="s">
        <v>285</v>
      </c>
      <c r="I1008" s="18"/>
      <c r="J1008" s="24">
        <v>109492176</v>
      </c>
      <c r="K1008" s="25">
        <v>45953050</v>
      </c>
      <c r="L1008" s="25" t="s">
        <v>2204</v>
      </c>
      <c r="M1008" s="18" t="s">
        <v>119</v>
      </c>
      <c r="N1008" s="36">
        <v>1200</v>
      </c>
      <c r="O1008" s="36"/>
      <c r="P1008" s="36"/>
      <c r="Q1008" s="18">
        <f t="shared" si="23"/>
        <v>1200</v>
      </c>
      <c r="R1008" s="29" t="s">
        <v>2120</v>
      </c>
      <c r="S1008" s="25" t="s">
        <v>2207</v>
      </c>
      <c r="T1008" s="18"/>
      <c r="U1008" s="37"/>
      <c r="V1008" s="37"/>
      <c r="W1008" s="18"/>
      <c r="X1008" s="18"/>
      <c r="Y1008" s="18"/>
      <c r="Z1008" s="18"/>
      <c r="AA1008" s="18"/>
      <c r="AB1008" s="18"/>
      <c r="AC1008" s="18"/>
      <c r="AD1008" s="18"/>
      <c r="AE1008" s="18"/>
    </row>
    <row r="1009" spans="1:31" ht="28.8">
      <c r="A1009" s="17" t="s">
        <v>57</v>
      </c>
      <c r="B1009" s="18">
        <v>806</v>
      </c>
      <c r="C1009" s="50">
        <v>44682</v>
      </c>
      <c r="D1009" s="23" t="s">
        <v>1709</v>
      </c>
      <c r="E1009" s="45" t="s">
        <v>2199</v>
      </c>
      <c r="F1009" s="113">
        <v>44681</v>
      </c>
      <c r="G1009" s="31"/>
      <c r="H1009" s="20" t="s">
        <v>285</v>
      </c>
      <c r="I1009" s="18"/>
      <c r="J1009" s="24">
        <v>110710681</v>
      </c>
      <c r="K1009" s="25" t="s">
        <v>2208</v>
      </c>
      <c r="L1009" s="25" t="s">
        <v>2209</v>
      </c>
      <c r="M1009" s="18" t="s">
        <v>36</v>
      </c>
      <c r="N1009" s="36">
        <v>140</v>
      </c>
      <c r="O1009" s="36"/>
      <c r="P1009" s="36"/>
      <c r="Q1009" s="18">
        <f t="shared" si="23"/>
        <v>140</v>
      </c>
      <c r="R1009" s="29" t="s">
        <v>2210</v>
      </c>
      <c r="S1009" s="25" t="s">
        <v>2211</v>
      </c>
      <c r="T1009" s="18"/>
      <c r="U1009" s="37"/>
      <c r="V1009" s="37"/>
      <c r="W1009" s="18"/>
      <c r="X1009" s="18"/>
      <c r="Y1009" s="18"/>
      <c r="Z1009" s="18"/>
      <c r="AA1009" s="18"/>
      <c r="AB1009" s="18"/>
      <c r="AC1009" s="18"/>
      <c r="AD1009" s="18"/>
      <c r="AE1009" s="18"/>
    </row>
    <row r="1010" spans="1:31" ht="28.8">
      <c r="A1010" s="17" t="s">
        <v>57</v>
      </c>
      <c r="B1010" s="18">
        <v>807</v>
      </c>
      <c r="C1010" s="50">
        <v>44682</v>
      </c>
      <c r="D1010" s="23" t="s">
        <v>1709</v>
      </c>
      <c r="E1010" s="45" t="s">
        <v>2199</v>
      </c>
      <c r="F1010" s="113">
        <v>44681</v>
      </c>
      <c r="G1010" s="31"/>
      <c r="H1010" s="20" t="s">
        <v>285</v>
      </c>
      <c r="I1010" s="18"/>
      <c r="J1010" s="24">
        <v>110710684</v>
      </c>
      <c r="K1010" s="25" t="s">
        <v>2212</v>
      </c>
      <c r="L1010" s="25" t="s">
        <v>2213</v>
      </c>
      <c r="M1010" s="18" t="s">
        <v>36</v>
      </c>
      <c r="N1010" s="36">
        <v>40</v>
      </c>
      <c r="O1010" s="36"/>
      <c r="P1010" s="36"/>
      <c r="Q1010" s="18">
        <f t="shared" si="23"/>
        <v>40</v>
      </c>
      <c r="R1010" s="29" t="s">
        <v>2210</v>
      </c>
      <c r="S1010" s="25" t="s">
        <v>2214</v>
      </c>
      <c r="T1010" s="18"/>
      <c r="U1010" s="37"/>
      <c r="V1010" s="37"/>
      <c r="W1010" s="18"/>
      <c r="X1010" s="18"/>
      <c r="Y1010" s="18"/>
      <c r="Z1010" s="18"/>
      <c r="AA1010" s="18"/>
      <c r="AB1010" s="18"/>
      <c r="AC1010" s="18"/>
      <c r="AD1010" s="18"/>
      <c r="AE1010" s="18"/>
    </row>
    <row r="1011" spans="1:31" ht="28.8">
      <c r="A1011" s="17" t="s">
        <v>57</v>
      </c>
      <c r="B1011" s="18">
        <v>808</v>
      </c>
      <c r="C1011" s="50">
        <v>44682</v>
      </c>
      <c r="D1011" s="23" t="s">
        <v>1709</v>
      </c>
      <c r="E1011" s="45" t="s">
        <v>2199</v>
      </c>
      <c r="F1011" s="113">
        <v>44681</v>
      </c>
      <c r="G1011" s="31"/>
      <c r="H1011" s="20" t="s">
        <v>285</v>
      </c>
      <c r="I1011" s="18"/>
      <c r="J1011" s="24">
        <v>110710682</v>
      </c>
      <c r="K1011" s="25" t="s">
        <v>2215</v>
      </c>
      <c r="L1011" s="25" t="s">
        <v>2216</v>
      </c>
      <c r="M1011" s="18" t="s">
        <v>36</v>
      </c>
      <c r="N1011" s="36">
        <v>120</v>
      </c>
      <c r="O1011" s="36"/>
      <c r="P1011" s="36"/>
      <c r="Q1011" s="18">
        <f t="shared" si="23"/>
        <v>120</v>
      </c>
      <c r="R1011" s="29" t="s">
        <v>2210</v>
      </c>
      <c r="S1011" s="25" t="s">
        <v>2217</v>
      </c>
      <c r="T1011" s="18"/>
      <c r="U1011" s="37"/>
      <c r="V1011" s="37"/>
      <c r="W1011" s="18"/>
      <c r="X1011" s="18"/>
      <c r="Y1011" s="18"/>
      <c r="Z1011" s="18"/>
      <c r="AA1011" s="18"/>
      <c r="AB1011" s="18"/>
      <c r="AC1011" s="18"/>
      <c r="AD1011" s="18"/>
      <c r="AE1011" s="18"/>
    </row>
    <row r="1012" spans="1:31" ht="31.2">
      <c r="A1012" s="17" t="s">
        <v>57</v>
      </c>
      <c r="B1012" s="18">
        <v>809</v>
      </c>
      <c r="C1012" s="50">
        <v>44682</v>
      </c>
      <c r="D1012" s="23" t="s">
        <v>1709</v>
      </c>
      <c r="E1012" s="45" t="s">
        <v>2199</v>
      </c>
      <c r="F1012" s="113">
        <v>44681</v>
      </c>
      <c r="G1012" s="31"/>
      <c r="H1012" s="20" t="s">
        <v>285</v>
      </c>
      <c r="I1012" s="18"/>
      <c r="J1012" s="24">
        <v>109609632</v>
      </c>
      <c r="K1012" s="52" t="s">
        <v>197</v>
      </c>
      <c r="L1012" s="47" t="s">
        <v>198</v>
      </c>
      <c r="M1012" s="18" t="s">
        <v>36</v>
      </c>
      <c r="N1012" s="36">
        <v>92</v>
      </c>
      <c r="O1012" s="36"/>
      <c r="P1012" s="36"/>
      <c r="Q1012" s="18">
        <f t="shared" si="23"/>
        <v>92</v>
      </c>
      <c r="R1012" s="29" t="s">
        <v>2218</v>
      </c>
      <c r="S1012" s="25" t="s">
        <v>2219</v>
      </c>
      <c r="T1012" s="18"/>
      <c r="U1012" s="37"/>
      <c r="V1012" s="37"/>
      <c r="W1012" s="18"/>
      <c r="X1012" s="18"/>
      <c r="Y1012" s="18"/>
      <c r="Z1012" s="18"/>
      <c r="AA1012" s="18"/>
      <c r="AB1012" s="18"/>
      <c r="AC1012" s="18"/>
      <c r="AD1012" s="18"/>
      <c r="AE1012" s="18"/>
    </row>
    <row r="1013" spans="1:31">
      <c r="A1013" s="17" t="s">
        <v>57</v>
      </c>
      <c r="B1013" s="18">
        <v>810</v>
      </c>
      <c r="C1013" s="50">
        <v>44682</v>
      </c>
      <c r="D1013" s="23" t="s">
        <v>1709</v>
      </c>
      <c r="E1013" s="45" t="s">
        <v>2199</v>
      </c>
      <c r="F1013" s="113">
        <v>44681</v>
      </c>
      <c r="G1013" s="31"/>
      <c r="H1013" s="20" t="s">
        <v>285</v>
      </c>
      <c r="I1013" s="18"/>
      <c r="J1013" s="24">
        <v>109609628</v>
      </c>
      <c r="K1013" s="52" t="s">
        <v>2220</v>
      </c>
      <c r="L1013" s="25" t="s">
        <v>2221</v>
      </c>
      <c r="M1013" s="18" t="s">
        <v>36</v>
      </c>
      <c r="N1013" s="36">
        <v>60</v>
      </c>
      <c r="O1013" s="36"/>
      <c r="P1013" s="36"/>
      <c r="Q1013" s="18">
        <f t="shared" si="23"/>
        <v>60</v>
      </c>
      <c r="R1013" s="29" t="s">
        <v>2218</v>
      </c>
      <c r="S1013" s="25" t="s">
        <v>2219</v>
      </c>
      <c r="T1013" s="18"/>
      <c r="U1013" s="37"/>
      <c r="V1013" s="37"/>
      <c r="W1013" s="18"/>
      <c r="X1013" s="18"/>
      <c r="Y1013" s="18"/>
      <c r="Z1013" s="18"/>
      <c r="AA1013" s="18"/>
      <c r="AB1013" s="18"/>
      <c r="AC1013" s="18"/>
      <c r="AD1013" s="18"/>
      <c r="AE1013" s="18"/>
    </row>
    <row r="1014" spans="1:31" ht="28.8">
      <c r="A1014" s="17" t="s">
        <v>57</v>
      </c>
      <c r="B1014" s="18">
        <v>811</v>
      </c>
      <c r="C1014" s="50">
        <v>44682</v>
      </c>
      <c r="D1014" s="23" t="s">
        <v>1709</v>
      </c>
      <c r="E1014" s="45" t="s">
        <v>2199</v>
      </c>
      <c r="F1014" s="113">
        <v>44681</v>
      </c>
      <c r="G1014" s="31"/>
      <c r="H1014" s="20" t="s">
        <v>285</v>
      </c>
      <c r="I1014" s="18"/>
      <c r="J1014" s="24">
        <v>112136075</v>
      </c>
      <c r="K1014" s="52" t="s">
        <v>63</v>
      </c>
      <c r="L1014" s="25" t="s">
        <v>64</v>
      </c>
      <c r="M1014" s="18" t="s">
        <v>36</v>
      </c>
      <c r="N1014" s="36">
        <v>8</v>
      </c>
      <c r="O1014" s="36"/>
      <c r="P1014" s="36"/>
      <c r="Q1014" s="18">
        <f t="shared" si="23"/>
        <v>8</v>
      </c>
      <c r="R1014" s="29" t="s">
        <v>2218</v>
      </c>
      <c r="S1014" s="25" t="s">
        <v>2219</v>
      </c>
      <c r="T1014" s="18"/>
      <c r="U1014" s="37"/>
      <c r="V1014" s="37"/>
      <c r="W1014" s="18"/>
      <c r="X1014" s="18"/>
      <c r="Y1014" s="18"/>
      <c r="Z1014" s="18"/>
      <c r="AA1014" s="18"/>
      <c r="AB1014" s="18"/>
      <c r="AC1014" s="18"/>
      <c r="AD1014" s="18"/>
      <c r="AE1014" s="18"/>
    </row>
    <row r="1015" spans="1:31" ht="31.2">
      <c r="A1015" s="17" t="s">
        <v>57</v>
      </c>
      <c r="B1015" s="18">
        <v>812</v>
      </c>
      <c r="C1015" s="50">
        <v>44682</v>
      </c>
      <c r="D1015" s="23" t="s">
        <v>1709</v>
      </c>
      <c r="E1015" s="45" t="s">
        <v>2199</v>
      </c>
      <c r="F1015" s="113">
        <v>44681</v>
      </c>
      <c r="G1015" s="31"/>
      <c r="H1015" s="20" t="s">
        <v>285</v>
      </c>
      <c r="I1015" s="18"/>
      <c r="J1015" s="24">
        <v>112136078</v>
      </c>
      <c r="K1015" s="52" t="s">
        <v>879</v>
      </c>
      <c r="L1015" s="47" t="s">
        <v>880</v>
      </c>
      <c r="M1015" s="18" t="s">
        <v>36</v>
      </c>
      <c r="N1015" s="36">
        <v>60</v>
      </c>
      <c r="O1015" s="36"/>
      <c r="P1015" s="36"/>
      <c r="Q1015" s="18">
        <f t="shared" si="23"/>
        <v>60</v>
      </c>
      <c r="R1015" s="29" t="s">
        <v>2218</v>
      </c>
      <c r="S1015" s="25" t="s">
        <v>2219</v>
      </c>
      <c r="T1015" s="18"/>
      <c r="U1015" s="37"/>
      <c r="V1015" s="37"/>
      <c r="W1015" s="18"/>
      <c r="X1015" s="18"/>
      <c r="Y1015" s="18"/>
      <c r="Z1015" s="18"/>
      <c r="AA1015" s="18"/>
      <c r="AB1015" s="18"/>
      <c r="AC1015" s="18"/>
      <c r="AD1015" s="18"/>
      <c r="AE1015" s="18"/>
    </row>
    <row r="1016" spans="1:31">
      <c r="A1016" s="17" t="s">
        <v>57</v>
      </c>
      <c r="B1016" s="18">
        <v>813</v>
      </c>
      <c r="C1016" s="50">
        <v>44682</v>
      </c>
      <c r="D1016" s="23" t="s">
        <v>1709</v>
      </c>
      <c r="E1016" s="45" t="s">
        <v>2199</v>
      </c>
      <c r="F1016" s="113">
        <v>44681</v>
      </c>
      <c r="G1016" s="31"/>
      <c r="H1016" s="20" t="s">
        <v>285</v>
      </c>
      <c r="I1016" s="18"/>
      <c r="J1016" s="24">
        <v>112136080</v>
      </c>
      <c r="K1016" s="52" t="s">
        <v>2222</v>
      </c>
      <c r="L1016" s="25" t="s">
        <v>889</v>
      </c>
      <c r="M1016" s="18" t="s">
        <v>36</v>
      </c>
      <c r="N1016" s="36">
        <v>232</v>
      </c>
      <c r="O1016" s="36"/>
      <c r="P1016" s="36"/>
      <c r="Q1016" s="18">
        <f t="shared" si="23"/>
        <v>232</v>
      </c>
      <c r="R1016" s="29" t="s">
        <v>2218</v>
      </c>
      <c r="S1016" s="25" t="s">
        <v>2219</v>
      </c>
      <c r="T1016" s="18"/>
      <c r="U1016" s="37"/>
      <c r="V1016" s="37"/>
      <c r="W1016" s="18"/>
      <c r="X1016" s="18"/>
      <c r="Y1016" s="18"/>
      <c r="Z1016" s="18"/>
      <c r="AA1016" s="18"/>
      <c r="AB1016" s="18"/>
      <c r="AC1016" s="18"/>
      <c r="AD1016" s="18"/>
      <c r="AE1016" s="18"/>
    </row>
    <row r="1017" spans="1:31">
      <c r="A1017" s="17" t="s">
        <v>57</v>
      </c>
      <c r="B1017" s="18">
        <v>814</v>
      </c>
      <c r="C1017" s="50">
        <v>44682</v>
      </c>
      <c r="D1017" s="23" t="s">
        <v>1709</v>
      </c>
      <c r="E1017" s="45" t="s">
        <v>2199</v>
      </c>
      <c r="F1017" s="113">
        <v>44681</v>
      </c>
      <c r="G1017" s="31"/>
      <c r="H1017" s="20" t="s">
        <v>285</v>
      </c>
      <c r="I1017" s="18"/>
      <c r="J1017" s="24">
        <v>112136080</v>
      </c>
      <c r="K1017" s="52" t="s">
        <v>888</v>
      </c>
      <c r="L1017" s="25" t="s">
        <v>2223</v>
      </c>
      <c r="M1017" s="18" t="s">
        <v>36</v>
      </c>
      <c r="N1017" s="36">
        <v>16</v>
      </c>
      <c r="O1017" s="36"/>
      <c r="P1017" s="36"/>
      <c r="Q1017" s="18">
        <f t="shared" si="23"/>
        <v>16</v>
      </c>
      <c r="R1017" s="29" t="s">
        <v>2218</v>
      </c>
      <c r="S1017" s="25" t="s">
        <v>2219</v>
      </c>
      <c r="T1017" s="18"/>
      <c r="U1017" s="37"/>
      <c r="V1017" s="37"/>
      <c r="W1017" s="18"/>
      <c r="X1017" s="18"/>
      <c r="Y1017" s="18"/>
      <c r="Z1017" s="18"/>
      <c r="AA1017" s="18"/>
      <c r="AB1017" s="18"/>
      <c r="AC1017" s="18"/>
      <c r="AD1017" s="18"/>
      <c r="AE1017" s="18"/>
    </row>
    <row r="1018" spans="1:31" ht="28.8">
      <c r="A1018" s="17" t="s">
        <v>57</v>
      </c>
      <c r="B1018" s="18">
        <v>815</v>
      </c>
      <c r="C1018" s="50">
        <v>44682</v>
      </c>
      <c r="D1018" s="23" t="s">
        <v>1709</v>
      </c>
      <c r="E1018" s="45" t="s">
        <v>2199</v>
      </c>
      <c r="F1018" s="113">
        <v>44681</v>
      </c>
      <c r="G1018" s="31"/>
      <c r="H1018" s="20" t="s">
        <v>285</v>
      </c>
      <c r="I1018" s="18"/>
      <c r="J1018" s="24">
        <v>112136081</v>
      </c>
      <c r="K1018" s="52" t="s">
        <v>997</v>
      </c>
      <c r="L1018" s="25" t="s">
        <v>998</v>
      </c>
      <c r="M1018" s="18" t="s">
        <v>36</v>
      </c>
      <c r="N1018" s="36">
        <v>68</v>
      </c>
      <c r="O1018" s="36"/>
      <c r="P1018" s="36"/>
      <c r="Q1018" s="18">
        <f t="shared" si="23"/>
        <v>68</v>
      </c>
      <c r="R1018" s="29" t="s">
        <v>2218</v>
      </c>
      <c r="S1018" s="25" t="s">
        <v>2219</v>
      </c>
      <c r="T1018" s="18"/>
      <c r="U1018" s="37"/>
      <c r="V1018" s="37"/>
      <c r="W1018" s="18"/>
      <c r="X1018" s="18"/>
      <c r="Y1018" s="18"/>
      <c r="Z1018" s="18"/>
      <c r="AA1018" s="18"/>
      <c r="AB1018" s="18"/>
      <c r="AC1018" s="18"/>
      <c r="AD1018" s="18"/>
      <c r="AE1018" s="18"/>
    </row>
    <row r="1019" spans="1:31" ht="31.2">
      <c r="A1019" s="17" t="s">
        <v>57</v>
      </c>
      <c r="B1019" s="18">
        <v>816</v>
      </c>
      <c r="C1019" s="50">
        <v>44682</v>
      </c>
      <c r="D1019" s="23" t="s">
        <v>1709</v>
      </c>
      <c r="E1019" s="45" t="s">
        <v>2199</v>
      </c>
      <c r="F1019" s="113">
        <v>44681</v>
      </c>
      <c r="G1019" s="31"/>
      <c r="H1019" s="20" t="s">
        <v>285</v>
      </c>
      <c r="I1019" s="18"/>
      <c r="J1019" s="24">
        <v>109609630</v>
      </c>
      <c r="K1019" s="52" t="s">
        <v>183</v>
      </c>
      <c r="L1019" s="47" t="s">
        <v>184</v>
      </c>
      <c r="M1019" s="18" t="s">
        <v>36</v>
      </c>
      <c r="N1019" s="36">
        <v>339</v>
      </c>
      <c r="O1019" s="36"/>
      <c r="P1019" s="36"/>
      <c r="Q1019" s="18">
        <f t="shared" si="23"/>
        <v>339</v>
      </c>
      <c r="R1019" s="29" t="s">
        <v>2218</v>
      </c>
      <c r="S1019" s="25" t="s">
        <v>2219</v>
      </c>
      <c r="T1019" s="18"/>
      <c r="U1019" s="37"/>
      <c r="V1019" s="37"/>
      <c r="W1019" s="18"/>
      <c r="X1019" s="18"/>
      <c r="Y1019" s="18"/>
      <c r="Z1019" s="18"/>
      <c r="AA1019" s="18"/>
      <c r="AB1019" s="18"/>
      <c r="AC1019" s="18"/>
      <c r="AD1019" s="18"/>
      <c r="AE1019" s="18"/>
    </row>
    <row r="1020" spans="1:31">
      <c r="A1020" s="17" t="s">
        <v>57</v>
      </c>
      <c r="B1020" s="18">
        <v>817</v>
      </c>
      <c r="C1020" s="50">
        <v>44682</v>
      </c>
      <c r="D1020" s="23" t="s">
        <v>1709</v>
      </c>
      <c r="E1020" s="45" t="s">
        <v>2199</v>
      </c>
      <c r="F1020" s="113">
        <v>44681</v>
      </c>
      <c r="G1020" s="31"/>
      <c r="H1020" s="20" t="s">
        <v>285</v>
      </c>
      <c r="I1020" s="18"/>
      <c r="J1020" s="24">
        <v>109492192</v>
      </c>
      <c r="K1020" s="52" t="s">
        <v>1290</v>
      </c>
      <c r="L1020" s="25" t="s">
        <v>1291</v>
      </c>
      <c r="M1020" s="18" t="s">
        <v>36</v>
      </c>
      <c r="N1020" s="36">
        <v>240</v>
      </c>
      <c r="O1020" s="36"/>
      <c r="P1020" s="36"/>
      <c r="Q1020" s="18">
        <f t="shared" si="23"/>
        <v>240</v>
      </c>
      <c r="R1020" s="29" t="s">
        <v>2224</v>
      </c>
      <c r="S1020" s="25" t="s">
        <v>2225</v>
      </c>
      <c r="T1020" s="18"/>
      <c r="U1020" s="37"/>
      <c r="V1020" s="37"/>
      <c r="W1020" s="18"/>
      <c r="X1020" s="18"/>
      <c r="Y1020" s="18"/>
      <c r="Z1020" s="18"/>
      <c r="AA1020" s="18"/>
      <c r="AB1020" s="18"/>
      <c r="AC1020" s="18"/>
      <c r="AD1020" s="18"/>
      <c r="AE1020" s="18"/>
    </row>
    <row r="1021" spans="1:31" ht="39" customHeight="1">
      <c r="A1021" s="23" t="s">
        <v>57</v>
      </c>
      <c r="B1021" s="18">
        <v>818</v>
      </c>
      <c r="C1021" s="50">
        <v>44682</v>
      </c>
      <c r="D1021" s="23" t="s">
        <v>1709</v>
      </c>
      <c r="E1021" s="45" t="s">
        <v>2199</v>
      </c>
      <c r="F1021" s="113">
        <v>44681</v>
      </c>
      <c r="G1021" s="31"/>
      <c r="H1021" s="20" t="s">
        <v>285</v>
      </c>
      <c r="I1021" s="18"/>
      <c r="J1021" s="70">
        <v>109609637</v>
      </c>
      <c r="K1021" s="52" t="s">
        <v>573</v>
      </c>
      <c r="L1021" s="56" t="s">
        <v>574</v>
      </c>
      <c r="M1021" s="18" t="s">
        <v>36</v>
      </c>
      <c r="N1021" s="36">
        <v>632</v>
      </c>
      <c r="O1021" s="36"/>
      <c r="P1021" s="36">
        <v>80</v>
      </c>
      <c r="Q1021" s="18">
        <f t="shared" si="23"/>
        <v>552</v>
      </c>
      <c r="R1021" s="29" t="s">
        <v>2224</v>
      </c>
      <c r="S1021" s="25" t="s">
        <v>2225</v>
      </c>
      <c r="T1021" s="18" t="s">
        <v>205</v>
      </c>
      <c r="U1021" s="37">
        <v>44700</v>
      </c>
      <c r="V1021" s="37">
        <v>44700</v>
      </c>
      <c r="W1021" s="18" t="s">
        <v>175</v>
      </c>
      <c r="X1021" s="18" t="s">
        <v>116</v>
      </c>
      <c r="Y1021" s="18" t="s">
        <v>207</v>
      </c>
      <c r="Z1021" s="18">
        <v>215973541</v>
      </c>
      <c r="AA1021" s="18" t="s">
        <v>208</v>
      </c>
      <c r="AB1021" s="18" t="s">
        <v>57</v>
      </c>
      <c r="AC1021" s="18" t="s">
        <v>72</v>
      </c>
      <c r="AD1021" s="23" t="s">
        <v>73</v>
      </c>
      <c r="AE1021" s="23" t="s">
        <v>177</v>
      </c>
    </row>
    <row r="1022" spans="1:31" ht="39" customHeight="1">
      <c r="A1022" s="23" t="s">
        <v>57</v>
      </c>
      <c r="B1022" s="18">
        <v>818</v>
      </c>
      <c r="C1022" s="50"/>
      <c r="D1022" s="23" t="s">
        <v>1709</v>
      </c>
      <c r="E1022" s="45"/>
      <c r="F1022" s="113"/>
      <c r="G1022" s="31"/>
      <c r="H1022" s="20"/>
      <c r="I1022" s="18"/>
      <c r="J1022" s="70">
        <v>109609637</v>
      </c>
      <c r="K1022" s="52" t="s">
        <v>573</v>
      </c>
      <c r="L1022" s="56" t="s">
        <v>574</v>
      </c>
      <c r="M1022" s="18" t="s">
        <v>36</v>
      </c>
      <c r="N1022" s="36"/>
      <c r="O1022" s="36"/>
      <c r="P1022" s="36">
        <v>50</v>
      </c>
      <c r="Q1022" s="18">
        <f>+Q1021-P1022</f>
        <v>502</v>
      </c>
      <c r="R1022" s="29" t="s">
        <v>2224</v>
      </c>
      <c r="S1022" s="25" t="s">
        <v>2225</v>
      </c>
      <c r="T1022" s="18" t="s">
        <v>67</v>
      </c>
      <c r="U1022" s="37">
        <v>44707</v>
      </c>
      <c r="V1022" s="37">
        <v>44707</v>
      </c>
      <c r="W1022" s="18" t="s">
        <v>68</v>
      </c>
      <c r="X1022" s="18" t="s">
        <v>69</v>
      </c>
      <c r="Y1022" s="18" t="s">
        <v>70</v>
      </c>
      <c r="Z1022" s="18">
        <v>218110400</v>
      </c>
      <c r="AA1022" s="18" t="s">
        <v>71</v>
      </c>
      <c r="AB1022" s="18" t="s">
        <v>57</v>
      </c>
      <c r="AC1022" s="39" t="s">
        <v>72</v>
      </c>
      <c r="AD1022" s="18" t="s">
        <v>73</v>
      </c>
      <c r="AE1022" s="23"/>
    </row>
    <row r="1023" spans="1:31" ht="39" customHeight="1">
      <c r="A1023" s="23" t="s">
        <v>57</v>
      </c>
      <c r="B1023" s="18">
        <v>818</v>
      </c>
      <c r="C1023" s="50"/>
      <c r="D1023" s="23" t="s">
        <v>1709</v>
      </c>
      <c r="E1023" s="45"/>
      <c r="F1023" s="113"/>
      <c r="G1023" s="31"/>
      <c r="H1023" s="20"/>
      <c r="I1023" s="18"/>
      <c r="J1023" s="70">
        <v>109609637</v>
      </c>
      <c r="K1023" s="52" t="s">
        <v>573</v>
      </c>
      <c r="L1023" s="56" t="s">
        <v>574</v>
      </c>
      <c r="M1023" s="18" t="s">
        <v>36</v>
      </c>
      <c r="N1023" s="36"/>
      <c r="O1023" s="36"/>
      <c r="P1023" s="36">
        <v>20</v>
      </c>
      <c r="Q1023" s="18">
        <f>+Q1022-P1023</f>
        <v>482</v>
      </c>
      <c r="R1023" s="29" t="s">
        <v>2224</v>
      </c>
      <c r="S1023" s="25" t="s">
        <v>2225</v>
      </c>
      <c r="T1023" s="18" t="s">
        <v>80</v>
      </c>
      <c r="U1023" s="37">
        <v>44712</v>
      </c>
      <c r="V1023" s="37">
        <v>44712</v>
      </c>
      <c r="W1023" s="18" t="s">
        <v>81</v>
      </c>
      <c r="X1023" s="18" t="s">
        <v>82</v>
      </c>
      <c r="Y1023" s="18" t="s">
        <v>70</v>
      </c>
      <c r="Z1023" s="18">
        <v>215973860</v>
      </c>
      <c r="AA1023" s="18" t="s">
        <v>71</v>
      </c>
      <c r="AB1023" s="18" t="s">
        <v>57</v>
      </c>
      <c r="AC1023" s="39" t="s">
        <v>83</v>
      </c>
      <c r="AD1023" s="18" t="s">
        <v>73</v>
      </c>
      <c r="AE1023" s="23"/>
    </row>
    <row r="1024" spans="1:31" ht="39" customHeight="1">
      <c r="A1024" s="23" t="s">
        <v>57</v>
      </c>
      <c r="B1024" s="18">
        <v>818</v>
      </c>
      <c r="C1024" s="50"/>
      <c r="D1024" s="23" t="s">
        <v>1709</v>
      </c>
      <c r="E1024" s="45"/>
      <c r="F1024" s="113"/>
      <c r="G1024" s="31"/>
      <c r="H1024" s="20"/>
      <c r="I1024" s="18"/>
      <c r="J1024" s="70">
        <v>109609637</v>
      </c>
      <c r="K1024" s="52" t="s">
        <v>573</v>
      </c>
      <c r="L1024" s="56" t="s">
        <v>574</v>
      </c>
      <c r="M1024" s="18" t="s">
        <v>36</v>
      </c>
      <c r="N1024" s="36"/>
      <c r="O1024" s="36"/>
      <c r="P1024" s="36">
        <v>30</v>
      </c>
      <c r="Q1024" s="18">
        <f>+Q1023-P1024</f>
        <v>452</v>
      </c>
      <c r="R1024" s="29" t="s">
        <v>2224</v>
      </c>
      <c r="S1024" s="25" t="s">
        <v>2225</v>
      </c>
      <c r="T1024" s="18" t="s">
        <v>84</v>
      </c>
      <c r="U1024" s="37">
        <v>44714</v>
      </c>
      <c r="V1024" s="37">
        <v>44714</v>
      </c>
      <c r="W1024" s="18" t="s">
        <v>81</v>
      </c>
      <c r="X1024" s="18" t="s">
        <v>82</v>
      </c>
      <c r="Y1024" s="18" t="s">
        <v>70</v>
      </c>
      <c r="Z1024" s="18">
        <v>216001993</v>
      </c>
      <c r="AA1024" s="18" t="s">
        <v>85</v>
      </c>
      <c r="AB1024" s="18" t="s">
        <v>57</v>
      </c>
      <c r="AC1024" s="39" t="s">
        <v>83</v>
      </c>
      <c r="AD1024" s="18" t="s">
        <v>73</v>
      </c>
      <c r="AE1024" s="23"/>
    </row>
    <row r="1025" spans="1:31" ht="39" customHeight="1">
      <c r="A1025" s="23" t="s">
        <v>57</v>
      </c>
      <c r="B1025" s="18">
        <v>818</v>
      </c>
      <c r="C1025" s="50"/>
      <c r="D1025" s="23" t="s">
        <v>1709</v>
      </c>
      <c r="E1025" s="45"/>
      <c r="F1025" s="113"/>
      <c r="G1025" s="31"/>
      <c r="H1025" s="20"/>
      <c r="I1025" s="18"/>
      <c r="J1025" s="24">
        <v>109609637</v>
      </c>
      <c r="K1025" s="52" t="s">
        <v>573</v>
      </c>
      <c r="L1025" s="56" t="s">
        <v>574</v>
      </c>
      <c r="M1025" s="18" t="s">
        <v>36</v>
      </c>
      <c r="N1025" s="36"/>
      <c r="O1025" s="36"/>
      <c r="P1025" s="36">
        <v>20</v>
      </c>
      <c r="Q1025" s="18">
        <f>+Q1024-P1025</f>
        <v>432</v>
      </c>
      <c r="R1025" s="29" t="s">
        <v>2224</v>
      </c>
      <c r="S1025" s="25" t="s">
        <v>2225</v>
      </c>
      <c r="T1025" s="18" t="s">
        <v>86</v>
      </c>
      <c r="U1025" s="37">
        <v>44714</v>
      </c>
      <c r="V1025" s="37">
        <v>44714</v>
      </c>
      <c r="W1025" s="18" t="s">
        <v>87</v>
      </c>
      <c r="X1025" s="18" t="s">
        <v>88</v>
      </c>
      <c r="Y1025" s="18" t="s">
        <v>70</v>
      </c>
      <c r="Z1025" s="18">
        <v>216001992</v>
      </c>
      <c r="AA1025" s="18" t="s">
        <v>85</v>
      </c>
      <c r="AB1025" s="18" t="s">
        <v>57</v>
      </c>
      <c r="AC1025" s="39" t="s">
        <v>89</v>
      </c>
      <c r="AD1025" s="18" t="s">
        <v>73</v>
      </c>
      <c r="AE1025" s="23"/>
    </row>
    <row r="1026" spans="1:31" ht="39" customHeight="1">
      <c r="A1026" s="23" t="s">
        <v>57</v>
      </c>
      <c r="B1026" s="18">
        <v>818</v>
      </c>
      <c r="C1026" s="50"/>
      <c r="D1026" s="23" t="s">
        <v>1709</v>
      </c>
      <c r="E1026" s="45"/>
      <c r="F1026" s="113"/>
      <c r="G1026" s="31"/>
      <c r="H1026" s="20"/>
      <c r="I1026" s="18"/>
      <c r="J1026" s="70">
        <v>109609637</v>
      </c>
      <c r="K1026" s="52" t="s">
        <v>573</v>
      </c>
      <c r="L1026" s="56" t="s">
        <v>574</v>
      </c>
      <c r="M1026" s="18" t="s">
        <v>36</v>
      </c>
      <c r="N1026" s="36"/>
      <c r="O1026" s="36"/>
      <c r="P1026" s="36">
        <v>20</v>
      </c>
      <c r="Q1026" s="18">
        <f>+Q1025-P1026</f>
        <v>412</v>
      </c>
      <c r="R1026" s="29" t="s">
        <v>2224</v>
      </c>
      <c r="S1026" s="25" t="s">
        <v>2225</v>
      </c>
      <c r="T1026" s="18" t="s">
        <v>90</v>
      </c>
      <c r="U1026" s="37">
        <v>44734</v>
      </c>
      <c r="V1026" s="37">
        <v>44734</v>
      </c>
      <c r="W1026" s="40" t="s">
        <v>91</v>
      </c>
      <c r="X1026" s="40" t="s">
        <v>92</v>
      </c>
      <c r="Y1026" s="40" t="s">
        <v>93</v>
      </c>
      <c r="Z1026" s="40">
        <v>215973560</v>
      </c>
      <c r="AA1026" s="40" t="s">
        <v>85</v>
      </c>
      <c r="AB1026" s="18" t="s">
        <v>57</v>
      </c>
      <c r="AC1026" s="39" t="s">
        <v>72</v>
      </c>
      <c r="AD1026" s="18" t="s">
        <v>73</v>
      </c>
      <c r="AE1026" s="23"/>
    </row>
    <row r="1027" spans="1:31" ht="46.8">
      <c r="A1027" s="17" t="s">
        <v>57</v>
      </c>
      <c r="B1027" s="18">
        <v>819</v>
      </c>
      <c r="C1027" s="50">
        <v>44682</v>
      </c>
      <c r="D1027" s="23" t="s">
        <v>1709</v>
      </c>
      <c r="E1027" s="45" t="s">
        <v>2199</v>
      </c>
      <c r="F1027" s="113">
        <v>44681</v>
      </c>
      <c r="G1027" s="31"/>
      <c r="H1027" s="20" t="s">
        <v>285</v>
      </c>
      <c r="I1027" s="18"/>
      <c r="J1027" s="24">
        <v>109492181</v>
      </c>
      <c r="K1027" s="52" t="s">
        <v>170</v>
      </c>
      <c r="L1027" s="47" t="s">
        <v>171</v>
      </c>
      <c r="M1027" s="18" t="s">
        <v>36</v>
      </c>
      <c r="N1027" s="36">
        <v>66</v>
      </c>
      <c r="O1027" s="36"/>
      <c r="P1027" s="36"/>
      <c r="Q1027" s="18">
        <f t="shared" si="23"/>
        <v>66</v>
      </c>
      <c r="R1027" s="29" t="s">
        <v>2224</v>
      </c>
      <c r="S1027" s="25" t="s">
        <v>2225</v>
      </c>
      <c r="T1027" s="18"/>
      <c r="U1027" s="37"/>
      <c r="V1027" s="37"/>
      <c r="W1027" s="18"/>
      <c r="X1027" s="18"/>
      <c r="Y1027" s="18"/>
      <c r="Z1027" s="18"/>
      <c r="AA1027" s="18"/>
      <c r="AB1027" s="18"/>
      <c r="AC1027" s="18"/>
      <c r="AD1027" s="18"/>
      <c r="AE1027" s="18"/>
    </row>
    <row r="1028" spans="1:31" ht="28.8">
      <c r="A1028" s="17" t="s">
        <v>57</v>
      </c>
      <c r="B1028" s="18">
        <v>820</v>
      </c>
      <c r="C1028" s="50">
        <v>44682</v>
      </c>
      <c r="D1028" s="23" t="s">
        <v>1709</v>
      </c>
      <c r="E1028" s="45" t="s">
        <v>2199</v>
      </c>
      <c r="F1028" s="113">
        <v>44681</v>
      </c>
      <c r="G1028" s="31"/>
      <c r="H1028" s="20" t="s">
        <v>285</v>
      </c>
      <c r="I1028" s="18"/>
      <c r="J1028" s="24">
        <v>109492197</v>
      </c>
      <c r="K1028" s="52" t="s">
        <v>186</v>
      </c>
      <c r="L1028" s="25" t="s">
        <v>187</v>
      </c>
      <c r="M1028" s="18" t="s">
        <v>36</v>
      </c>
      <c r="N1028" s="36">
        <v>225</v>
      </c>
      <c r="O1028" s="36"/>
      <c r="P1028" s="36"/>
      <c r="Q1028" s="18">
        <f t="shared" si="23"/>
        <v>225</v>
      </c>
      <c r="R1028" s="29" t="s">
        <v>2224</v>
      </c>
      <c r="S1028" s="25" t="s">
        <v>2225</v>
      </c>
      <c r="T1028" s="18"/>
      <c r="U1028" s="37"/>
      <c r="V1028" s="37"/>
      <c r="W1028" s="18"/>
      <c r="X1028" s="18"/>
      <c r="Y1028" s="18"/>
      <c r="Z1028" s="18"/>
      <c r="AA1028" s="18"/>
      <c r="AB1028" s="18"/>
      <c r="AC1028" s="18"/>
      <c r="AD1028" s="18"/>
      <c r="AE1028" s="18"/>
    </row>
    <row r="1029" spans="1:31" s="114" customFormat="1" ht="27.6">
      <c r="A1029" s="23" t="s">
        <v>57</v>
      </c>
      <c r="B1029" s="18">
        <v>821</v>
      </c>
      <c r="C1029" s="50">
        <v>44682</v>
      </c>
      <c r="D1029" s="23" t="s">
        <v>1709</v>
      </c>
      <c r="E1029" s="45" t="s">
        <v>2199</v>
      </c>
      <c r="F1029" s="113">
        <v>44681</v>
      </c>
      <c r="G1029" s="31"/>
      <c r="H1029" s="20" t="s">
        <v>285</v>
      </c>
      <c r="I1029" s="18"/>
      <c r="J1029" s="24">
        <v>109492212</v>
      </c>
      <c r="K1029" s="52" t="s">
        <v>571</v>
      </c>
      <c r="L1029" s="56" t="s">
        <v>572</v>
      </c>
      <c r="M1029" s="18" t="s">
        <v>36</v>
      </c>
      <c r="N1029" s="36">
        <v>2320</v>
      </c>
      <c r="O1029" s="36"/>
      <c r="P1029" s="36">
        <v>320</v>
      </c>
      <c r="Q1029" s="18">
        <f t="shared" si="23"/>
        <v>2000</v>
      </c>
      <c r="R1029" s="29" t="s">
        <v>2224</v>
      </c>
      <c r="S1029" s="25" t="s">
        <v>2225</v>
      </c>
      <c r="T1029" s="18" t="s">
        <v>67</v>
      </c>
      <c r="U1029" s="37">
        <v>44707</v>
      </c>
      <c r="V1029" s="37">
        <v>44707</v>
      </c>
      <c r="W1029" s="18" t="s">
        <v>68</v>
      </c>
      <c r="X1029" s="18" t="s">
        <v>69</v>
      </c>
      <c r="Y1029" s="18" t="s">
        <v>70</v>
      </c>
      <c r="Z1029" s="18">
        <v>218110400</v>
      </c>
      <c r="AA1029" s="18" t="s">
        <v>71</v>
      </c>
      <c r="AB1029" s="18" t="s">
        <v>57</v>
      </c>
      <c r="AC1029" s="39" t="s">
        <v>72</v>
      </c>
      <c r="AD1029" s="18" t="s">
        <v>73</v>
      </c>
      <c r="AE1029" s="18"/>
    </row>
    <row r="1030" spans="1:31" s="114" customFormat="1" ht="27.6">
      <c r="A1030" s="23" t="s">
        <v>57</v>
      </c>
      <c r="B1030" s="18">
        <v>821</v>
      </c>
      <c r="C1030" s="50"/>
      <c r="D1030" s="23" t="s">
        <v>1709</v>
      </c>
      <c r="E1030" s="45"/>
      <c r="F1030" s="113"/>
      <c r="G1030" s="31"/>
      <c r="H1030" s="20"/>
      <c r="I1030" s="18"/>
      <c r="J1030" s="24">
        <v>109492212</v>
      </c>
      <c r="K1030" s="52" t="s">
        <v>571</v>
      </c>
      <c r="L1030" s="56" t="s">
        <v>572</v>
      </c>
      <c r="M1030" s="18" t="s">
        <v>36</v>
      </c>
      <c r="N1030" s="36"/>
      <c r="O1030" s="36"/>
      <c r="P1030" s="36">
        <v>192</v>
      </c>
      <c r="Q1030" s="18">
        <f>+Q1029-P1030</f>
        <v>1808</v>
      </c>
      <c r="R1030" s="29" t="s">
        <v>2224</v>
      </c>
      <c r="S1030" s="25" t="s">
        <v>2225</v>
      </c>
      <c r="T1030" s="18" t="s">
        <v>1085</v>
      </c>
      <c r="U1030" s="37">
        <v>44707</v>
      </c>
      <c r="V1030" s="37">
        <v>44707</v>
      </c>
      <c r="W1030" s="18" t="s">
        <v>75</v>
      </c>
      <c r="X1030" s="18" t="s">
        <v>692</v>
      </c>
      <c r="Y1030" s="18" t="s">
        <v>70</v>
      </c>
      <c r="Z1030" s="18" t="s">
        <v>693</v>
      </c>
      <c r="AA1030" s="18" t="s">
        <v>78</v>
      </c>
      <c r="AB1030" s="18"/>
      <c r="AC1030" s="39"/>
      <c r="AD1030" s="18"/>
      <c r="AE1030" s="18"/>
    </row>
    <row r="1031" spans="1:31" s="114" customFormat="1" ht="27.6">
      <c r="A1031" s="23" t="s">
        <v>57</v>
      </c>
      <c r="B1031" s="18">
        <v>821</v>
      </c>
      <c r="C1031" s="50"/>
      <c r="D1031" s="23" t="s">
        <v>1709</v>
      </c>
      <c r="E1031" s="45"/>
      <c r="F1031" s="113"/>
      <c r="G1031" s="31"/>
      <c r="H1031" s="20"/>
      <c r="I1031" s="18"/>
      <c r="J1031" s="24">
        <v>109492212</v>
      </c>
      <c r="K1031" s="52" t="s">
        <v>571</v>
      </c>
      <c r="L1031" s="56" t="s">
        <v>572</v>
      </c>
      <c r="M1031" s="18" t="s">
        <v>36</v>
      </c>
      <c r="N1031" s="36"/>
      <c r="O1031" s="36"/>
      <c r="P1031" s="36">
        <v>128</v>
      </c>
      <c r="Q1031" s="18">
        <f>+Q1030-P1031</f>
        <v>1680</v>
      </c>
      <c r="R1031" s="29" t="s">
        <v>2224</v>
      </c>
      <c r="S1031" s="25" t="s">
        <v>2225</v>
      </c>
      <c r="T1031" s="18" t="s">
        <v>80</v>
      </c>
      <c r="U1031" s="37">
        <v>44712</v>
      </c>
      <c r="V1031" s="37">
        <v>44712</v>
      </c>
      <c r="W1031" s="18" t="s">
        <v>81</v>
      </c>
      <c r="X1031" s="18" t="s">
        <v>82</v>
      </c>
      <c r="Y1031" s="18" t="s">
        <v>70</v>
      </c>
      <c r="Z1031" s="18">
        <v>215973860</v>
      </c>
      <c r="AA1031" s="18" t="s">
        <v>71</v>
      </c>
      <c r="AB1031" s="18" t="s">
        <v>57</v>
      </c>
      <c r="AC1031" s="39" t="s">
        <v>83</v>
      </c>
      <c r="AD1031" s="18" t="s">
        <v>73</v>
      </c>
      <c r="AE1031" s="18"/>
    </row>
    <row r="1032" spans="1:31" s="114" customFormat="1" ht="27.6">
      <c r="A1032" s="23" t="s">
        <v>57</v>
      </c>
      <c r="B1032" s="18">
        <v>821</v>
      </c>
      <c r="C1032" s="50"/>
      <c r="D1032" s="23" t="s">
        <v>1709</v>
      </c>
      <c r="E1032" s="45"/>
      <c r="F1032" s="113"/>
      <c r="G1032" s="31"/>
      <c r="H1032" s="20"/>
      <c r="I1032" s="18"/>
      <c r="J1032" s="24">
        <v>109492212</v>
      </c>
      <c r="K1032" s="52" t="s">
        <v>571</v>
      </c>
      <c r="L1032" s="56" t="s">
        <v>572</v>
      </c>
      <c r="M1032" s="18" t="s">
        <v>36</v>
      </c>
      <c r="N1032" s="36"/>
      <c r="O1032" s="36"/>
      <c r="P1032" s="36">
        <v>192</v>
      </c>
      <c r="Q1032" s="18">
        <f>+Q1031-P1032</f>
        <v>1488</v>
      </c>
      <c r="R1032" s="29" t="s">
        <v>2224</v>
      </c>
      <c r="S1032" s="25" t="s">
        <v>2225</v>
      </c>
      <c r="T1032" s="18" t="s">
        <v>84</v>
      </c>
      <c r="U1032" s="37">
        <v>44714</v>
      </c>
      <c r="V1032" s="37">
        <v>44714</v>
      </c>
      <c r="W1032" s="18" t="s">
        <v>81</v>
      </c>
      <c r="X1032" s="18" t="s">
        <v>82</v>
      </c>
      <c r="Y1032" s="18" t="s">
        <v>70</v>
      </c>
      <c r="Z1032" s="18">
        <v>216001993</v>
      </c>
      <c r="AA1032" s="18" t="s">
        <v>85</v>
      </c>
      <c r="AB1032" s="18" t="s">
        <v>57</v>
      </c>
      <c r="AC1032" s="39" t="s">
        <v>83</v>
      </c>
      <c r="AD1032" s="18" t="s">
        <v>73</v>
      </c>
      <c r="AE1032" s="18"/>
    </row>
    <row r="1033" spans="1:31" s="114" customFormat="1" ht="27.6">
      <c r="A1033" s="23" t="s">
        <v>57</v>
      </c>
      <c r="B1033" s="18">
        <v>821</v>
      </c>
      <c r="C1033" s="50"/>
      <c r="D1033" s="23" t="s">
        <v>1709</v>
      </c>
      <c r="E1033" s="45"/>
      <c r="F1033" s="113"/>
      <c r="G1033" s="31"/>
      <c r="H1033" s="20"/>
      <c r="I1033" s="18"/>
      <c r="J1033" s="24">
        <v>109492212</v>
      </c>
      <c r="K1033" s="52" t="s">
        <v>571</v>
      </c>
      <c r="L1033" s="56" t="s">
        <v>572</v>
      </c>
      <c r="M1033" s="18" t="s">
        <v>36</v>
      </c>
      <c r="N1033" s="36"/>
      <c r="O1033" s="36"/>
      <c r="P1033" s="36">
        <v>128</v>
      </c>
      <c r="Q1033" s="18">
        <f>+Q1032-P1033</f>
        <v>1360</v>
      </c>
      <c r="R1033" s="29" t="s">
        <v>2224</v>
      </c>
      <c r="S1033" s="25" t="s">
        <v>2225</v>
      </c>
      <c r="T1033" s="18" t="s">
        <v>86</v>
      </c>
      <c r="U1033" s="37">
        <v>44714</v>
      </c>
      <c r="V1033" s="37">
        <v>44714</v>
      </c>
      <c r="W1033" s="18" t="s">
        <v>87</v>
      </c>
      <c r="X1033" s="18" t="s">
        <v>88</v>
      </c>
      <c r="Y1033" s="18" t="s">
        <v>70</v>
      </c>
      <c r="Z1033" s="18">
        <v>216001992</v>
      </c>
      <c r="AA1033" s="18" t="s">
        <v>85</v>
      </c>
      <c r="AB1033" s="18" t="s">
        <v>57</v>
      </c>
      <c r="AC1033" s="39" t="s">
        <v>89</v>
      </c>
      <c r="AD1033" s="18" t="s">
        <v>73</v>
      </c>
      <c r="AE1033" s="18"/>
    </row>
    <row r="1034" spans="1:31" s="114" customFormat="1" ht="27.6">
      <c r="A1034" s="23" t="s">
        <v>57</v>
      </c>
      <c r="B1034" s="18">
        <v>821</v>
      </c>
      <c r="C1034" s="50"/>
      <c r="D1034" s="23" t="s">
        <v>1709</v>
      </c>
      <c r="E1034" s="45"/>
      <c r="F1034" s="113"/>
      <c r="G1034" s="31"/>
      <c r="H1034" s="20"/>
      <c r="I1034" s="18"/>
      <c r="J1034" s="24">
        <v>109492212</v>
      </c>
      <c r="K1034" s="52" t="s">
        <v>571</v>
      </c>
      <c r="L1034" s="56" t="s">
        <v>572</v>
      </c>
      <c r="M1034" s="18" t="s">
        <v>36</v>
      </c>
      <c r="N1034" s="36"/>
      <c r="O1034" s="36"/>
      <c r="P1034" s="36">
        <v>128</v>
      </c>
      <c r="Q1034" s="18">
        <f>+Q1033-P1034</f>
        <v>1232</v>
      </c>
      <c r="R1034" s="29" t="s">
        <v>2224</v>
      </c>
      <c r="S1034" s="25" t="s">
        <v>2225</v>
      </c>
      <c r="T1034" s="18" t="s">
        <v>90</v>
      </c>
      <c r="U1034" s="37">
        <v>44734</v>
      </c>
      <c r="V1034" s="37">
        <v>44734</v>
      </c>
      <c r="W1034" s="40" t="s">
        <v>91</v>
      </c>
      <c r="X1034" s="40" t="s">
        <v>92</v>
      </c>
      <c r="Y1034" s="40" t="s">
        <v>93</v>
      </c>
      <c r="Z1034" s="40">
        <v>215973560</v>
      </c>
      <c r="AA1034" s="40" t="s">
        <v>85</v>
      </c>
      <c r="AB1034" s="18" t="s">
        <v>57</v>
      </c>
      <c r="AC1034" s="39" t="s">
        <v>72</v>
      </c>
      <c r="AD1034" s="18" t="s">
        <v>73</v>
      </c>
      <c r="AE1034" s="18"/>
    </row>
    <row r="1035" spans="1:31">
      <c r="A1035" s="17" t="s">
        <v>57</v>
      </c>
      <c r="B1035" s="18">
        <v>822</v>
      </c>
      <c r="C1035" s="50">
        <v>44682</v>
      </c>
      <c r="D1035" s="23" t="s">
        <v>1709</v>
      </c>
      <c r="E1035" s="45" t="s">
        <v>2199</v>
      </c>
      <c r="F1035" s="113">
        <v>44681</v>
      </c>
      <c r="G1035" s="31"/>
      <c r="H1035" s="20" t="s">
        <v>285</v>
      </c>
      <c r="I1035" s="18"/>
      <c r="J1035" s="24">
        <v>109609634</v>
      </c>
      <c r="K1035" s="52" t="s">
        <v>2226</v>
      </c>
      <c r="L1035" s="25" t="s">
        <v>2227</v>
      </c>
      <c r="M1035" s="18" t="s">
        <v>36</v>
      </c>
      <c r="N1035" s="36">
        <v>76</v>
      </c>
      <c r="O1035" s="36"/>
      <c r="P1035" s="36">
        <v>10</v>
      </c>
      <c r="Q1035" s="18">
        <f t="shared" si="23"/>
        <v>66</v>
      </c>
      <c r="R1035" s="29" t="s">
        <v>2224</v>
      </c>
      <c r="S1035" s="25" t="s">
        <v>2225</v>
      </c>
      <c r="T1035" s="18" t="s">
        <v>67</v>
      </c>
      <c r="U1035" s="37">
        <v>44707</v>
      </c>
      <c r="V1035" s="37">
        <v>44707</v>
      </c>
      <c r="W1035" s="18" t="s">
        <v>68</v>
      </c>
      <c r="X1035" s="18" t="s">
        <v>69</v>
      </c>
      <c r="Y1035" s="18" t="s">
        <v>70</v>
      </c>
      <c r="Z1035" s="18">
        <v>218110400</v>
      </c>
      <c r="AA1035" s="18" t="s">
        <v>71</v>
      </c>
      <c r="AB1035" s="18" t="s">
        <v>57</v>
      </c>
      <c r="AC1035" s="39" t="s">
        <v>72</v>
      </c>
      <c r="AD1035" s="18" t="s">
        <v>73</v>
      </c>
      <c r="AE1035" s="18"/>
    </row>
    <row r="1036" spans="1:31">
      <c r="A1036" s="17" t="s">
        <v>57</v>
      </c>
      <c r="B1036" s="18">
        <v>822</v>
      </c>
      <c r="C1036" s="50"/>
      <c r="D1036" s="23" t="s">
        <v>1709</v>
      </c>
      <c r="E1036" s="45"/>
      <c r="F1036" s="113"/>
      <c r="G1036" s="31"/>
      <c r="H1036" s="20"/>
      <c r="I1036" s="18"/>
      <c r="J1036" s="24">
        <v>109609634</v>
      </c>
      <c r="K1036" s="52" t="s">
        <v>2226</v>
      </c>
      <c r="L1036" s="25" t="s">
        <v>2227</v>
      </c>
      <c r="M1036" s="18" t="s">
        <v>36</v>
      </c>
      <c r="N1036" s="36"/>
      <c r="O1036" s="36"/>
      <c r="P1036" s="36">
        <v>4</v>
      </c>
      <c r="Q1036" s="18">
        <f>Q1035-P1036</f>
        <v>62</v>
      </c>
      <c r="R1036" s="29" t="s">
        <v>2224</v>
      </c>
      <c r="S1036" s="25" t="s">
        <v>2225</v>
      </c>
      <c r="T1036" s="18" t="s">
        <v>80</v>
      </c>
      <c r="U1036" s="37">
        <v>44712</v>
      </c>
      <c r="V1036" s="37">
        <v>44712</v>
      </c>
      <c r="W1036" s="18" t="s">
        <v>81</v>
      </c>
      <c r="X1036" s="18" t="s">
        <v>82</v>
      </c>
      <c r="Y1036" s="18" t="s">
        <v>70</v>
      </c>
      <c r="Z1036" s="18">
        <v>215973860</v>
      </c>
      <c r="AA1036" s="18" t="s">
        <v>71</v>
      </c>
      <c r="AB1036" s="18" t="s">
        <v>57</v>
      </c>
      <c r="AC1036" s="39" t="s">
        <v>83</v>
      </c>
      <c r="AD1036" s="18" t="s">
        <v>73</v>
      </c>
      <c r="AE1036" s="18"/>
    </row>
    <row r="1037" spans="1:31">
      <c r="A1037" s="17" t="s">
        <v>57</v>
      </c>
      <c r="B1037" s="18">
        <v>822</v>
      </c>
      <c r="C1037" s="50"/>
      <c r="D1037" s="23" t="s">
        <v>1709</v>
      </c>
      <c r="E1037" s="45"/>
      <c r="F1037" s="113"/>
      <c r="G1037" s="31"/>
      <c r="H1037" s="20"/>
      <c r="I1037" s="18"/>
      <c r="J1037" s="24">
        <v>109609634</v>
      </c>
      <c r="K1037" s="52" t="s">
        <v>2226</v>
      </c>
      <c r="L1037" s="25" t="s">
        <v>2227</v>
      </c>
      <c r="M1037" s="18" t="s">
        <v>36</v>
      </c>
      <c r="N1037" s="36"/>
      <c r="O1037" s="36"/>
      <c r="P1037" s="36">
        <v>6</v>
      </c>
      <c r="Q1037" s="18">
        <f>Q1036-P1037</f>
        <v>56</v>
      </c>
      <c r="R1037" s="29" t="s">
        <v>2224</v>
      </c>
      <c r="S1037" s="25" t="s">
        <v>2225</v>
      </c>
      <c r="T1037" s="18" t="s">
        <v>84</v>
      </c>
      <c r="U1037" s="37">
        <v>44714</v>
      </c>
      <c r="V1037" s="37">
        <v>44714</v>
      </c>
      <c r="W1037" s="18" t="s">
        <v>81</v>
      </c>
      <c r="X1037" s="18" t="s">
        <v>82</v>
      </c>
      <c r="Y1037" s="18" t="s">
        <v>70</v>
      </c>
      <c r="Z1037" s="18">
        <v>216001993</v>
      </c>
      <c r="AA1037" s="18" t="s">
        <v>85</v>
      </c>
      <c r="AB1037" s="18" t="s">
        <v>57</v>
      </c>
      <c r="AC1037" s="39" t="s">
        <v>83</v>
      </c>
      <c r="AD1037" s="18" t="s">
        <v>73</v>
      </c>
      <c r="AE1037" s="18"/>
    </row>
    <row r="1038" spans="1:31">
      <c r="A1038" s="17" t="s">
        <v>57</v>
      </c>
      <c r="B1038" s="18">
        <v>822</v>
      </c>
      <c r="C1038" s="50"/>
      <c r="D1038" s="23" t="s">
        <v>1709</v>
      </c>
      <c r="E1038" s="45"/>
      <c r="F1038" s="113"/>
      <c r="G1038" s="31"/>
      <c r="H1038" s="20"/>
      <c r="I1038" s="18"/>
      <c r="J1038" s="24">
        <v>109609634</v>
      </c>
      <c r="K1038" s="52" t="s">
        <v>2226</v>
      </c>
      <c r="L1038" s="25" t="s">
        <v>2227</v>
      </c>
      <c r="M1038" s="18" t="s">
        <v>36</v>
      </c>
      <c r="N1038" s="36"/>
      <c r="O1038" s="36"/>
      <c r="P1038" s="36">
        <v>4</v>
      </c>
      <c r="Q1038" s="18">
        <f>Q1037-P1038</f>
        <v>52</v>
      </c>
      <c r="R1038" s="29" t="s">
        <v>2224</v>
      </c>
      <c r="S1038" s="25" t="s">
        <v>2225</v>
      </c>
      <c r="T1038" s="18" t="s">
        <v>86</v>
      </c>
      <c r="U1038" s="37">
        <v>44714</v>
      </c>
      <c r="V1038" s="37">
        <v>44714</v>
      </c>
      <c r="W1038" s="18" t="s">
        <v>87</v>
      </c>
      <c r="X1038" s="18" t="s">
        <v>88</v>
      </c>
      <c r="Y1038" s="18" t="s">
        <v>70</v>
      </c>
      <c r="Z1038" s="18">
        <v>216001992</v>
      </c>
      <c r="AA1038" s="18" t="s">
        <v>85</v>
      </c>
      <c r="AB1038" s="18" t="s">
        <v>57</v>
      </c>
      <c r="AC1038" s="39" t="s">
        <v>89</v>
      </c>
      <c r="AD1038" s="18" t="s">
        <v>73</v>
      </c>
      <c r="AE1038" s="18"/>
    </row>
    <row r="1039" spans="1:31">
      <c r="A1039" s="17" t="s">
        <v>57</v>
      </c>
      <c r="B1039" s="18">
        <v>822</v>
      </c>
      <c r="C1039" s="50"/>
      <c r="D1039" s="23" t="s">
        <v>1709</v>
      </c>
      <c r="E1039" s="45"/>
      <c r="F1039" s="113"/>
      <c r="G1039" s="31"/>
      <c r="H1039" s="20"/>
      <c r="I1039" s="18"/>
      <c r="J1039" s="24">
        <v>109609634</v>
      </c>
      <c r="K1039" s="52" t="s">
        <v>2226</v>
      </c>
      <c r="L1039" s="25" t="s">
        <v>2227</v>
      </c>
      <c r="M1039" s="18" t="s">
        <v>36</v>
      </c>
      <c r="N1039" s="36"/>
      <c r="O1039" s="36"/>
      <c r="P1039" s="36">
        <v>4</v>
      </c>
      <c r="Q1039" s="18">
        <f>Q1038-P1039</f>
        <v>48</v>
      </c>
      <c r="R1039" s="29" t="s">
        <v>2224</v>
      </c>
      <c r="S1039" s="25" t="s">
        <v>2225</v>
      </c>
      <c r="T1039" s="18" t="s">
        <v>90</v>
      </c>
      <c r="U1039" s="37">
        <v>44734</v>
      </c>
      <c r="V1039" s="37">
        <v>44734</v>
      </c>
      <c r="W1039" s="40" t="s">
        <v>91</v>
      </c>
      <c r="X1039" s="40" t="s">
        <v>92</v>
      </c>
      <c r="Y1039" s="40" t="s">
        <v>93</v>
      </c>
      <c r="Z1039" s="40">
        <v>215973560</v>
      </c>
      <c r="AA1039" s="40" t="s">
        <v>85</v>
      </c>
      <c r="AB1039" s="18" t="s">
        <v>57</v>
      </c>
      <c r="AC1039" s="39" t="s">
        <v>72</v>
      </c>
      <c r="AD1039" s="18" t="s">
        <v>73</v>
      </c>
      <c r="AE1039" s="18"/>
    </row>
    <row r="1040" spans="1:31" ht="15">
      <c r="A1040" s="17" t="s">
        <v>57</v>
      </c>
      <c r="B1040" s="18">
        <v>823</v>
      </c>
      <c r="C1040" s="50">
        <v>44682</v>
      </c>
      <c r="D1040" s="23" t="s">
        <v>1709</v>
      </c>
      <c r="E1040" s="45" t="s">
        <v>2199</v>
      </c>
      <c r="F1040" s="113">
        <v>44681</v>
      </c>
      <c r="G1040" s="31"/>
      <c r="H1040" s="20" t="s">
        <v>285</v>
      </c>
      <c r="I1040" s="18"/>
      <c r="J1040" s="24">
        <v>109492193</v>
      </c>
      <c r="K1040" s="52" t="s">
        <v>2228</v>
      </c>
      <c r="L1040" s="42" t="s">
        <v>2229</v>
      </c>
      <c r="M1040" s="18" t="s">
        <v>36</v>
      </c>
      <c r="N1040" s="36">
        <v>508</v>
      </c>
      <c r="O1040" s="36"/>
      <c r="P1040" s="36">
        <v>170</v>
      </c>
      <c r="Q1040" s="18">
        <f t="shared" si="23"/>
        <v>338</v>
      </c>
      <c r="R1040" s="29" t="s">
        <v>2224</v>
      </c>
      <c r="S1040" s="25" t="s">
        <v>2225</v>
      </c>
      <c r="T1040" s="18" t="s">
        <v>67</v>
      </c>
      <c r="U1040" s="37">
        <v>44707</v>
      </c>
      <c r="V1040" s="37">
        <v>44707</v>
      </c>
      <c r="W1040" s="18" t="s">
        <v>68</v>
      </c>
      <c r="X1040" s="18" t="s">
        <v>69</v>
      </c>
      <c r="Y1040" s="18" t="s">
        <v>70</v>
      </c>
      <c r="Z1040" s="18">
        <v>218110400</v>
      </c>
      <c r="AA1040" s="18" t="s">
        <v>71</v>
      </c>
      <c r="AB1040" s="18" t="s">
        <v>57</v>
      </c>
      <c r="AC1040" s="39" t="s">
        <v>72</v>
      </c>
      <c r="AD1040" s="18" t="s">
        <v>73</v>
      </c>
      <c r="AE1040" s="18"/>
    </row>
    <row r="1041" spans="1:31" ht="15">
      <c r="A1041" s="17" t="s">
        <v>57</v>
      </c>
      <c r="B1041" s="18">
        <v>823</v>
      </c>
      <c r="C1041" s="50"/>
      <c r="D1041" s="23" t="s">
        <v>1709</v>
      </c>
      <c r="E1041" s="45"/>
      <c r="F1041" s="113"/>
      <c r="G1041" s="31"/>
      <c r="H1041" s="20"/>
      <c r="I1041" s="18"/>
      <c r="J1041" s="24">
        <v>109492193</v>
      </c>
      <c r="K1041" s="52" t="s">
        <v>2228</v>
      </c>
      <c r="L1041" s="42" t="s">
        <v>2229</v>
      </c>
      <c r="M1041" s="18" t="s">
        <v>36</v>
      </c>
      <c r="N1041" s="36"/>
      <c r="O1041" s="36"/>
      <c r="P1041" s="36">
        <v>68</v>
      </c>
      <c r="Q1041" s="18">
        <f>+Q1040-P1041</f>
        <v>270</v>
      </c>
      <c r="R1041" s="29" t="s">
        <v>2224</v>
      </c>
      <c r="S1041" s="25" t="s">
        <v>2225</v>
      </c>
      <c r="T1041" s="53" t="s">
        <v>80</v>
      </c>
      <c r="U1041" s="37">
        <v>44712</v>
      </c>
      <c r="V1041" s="37">
        <v>44712</v>
      </c>
      <c r="W1041" s="53" t="s">
        <v>81</v>
      </c>
      <c r="X1041" s="18" t="s">
        <v>82</v>
      </c>
      <c r="Y1041" s="18" t="s">
        <v>70</v>
      </c>
      <c r="Z1041" s="18">
        <v>215973860</v>
      </c>
      <c r="AA1041" s="18" t="s">
        <v>71</v>
      </c>
      <c r="AB1041" s="18" t="s">
        <v>57</v>
      </c>
      <c r="AC1041" s="39" t="s">
        <v>83</v>
      </c>
      <c r="AD1041" s="18" t="s">
        <v>73</v>
      </c>
      <c r="AE1041" s="18"/>
    </row>
    <row r="1042" spans="1:31" ht="15">
      <c r="A1042" s="17" t="s">
        <v>57</v>
      </c>
      <c r="B1042" s="18">
        <v>823</v>
      </c>
      <c r="C1042" s="50"/>
      <c r="D1042" s="23" t="s">
        <v>1709</v>
      </c>
      <c r="E1042" s="45"/>
      <c r="F1042" s="113"/>
      <c r="G1042" s="31"/>
      <c r="H1042" s="20"/>
      <c r="I1042" s="18"/>
      <c r="J1042" s="24">
        <v>109492193</v>
      </c>
      <c r="K1042" s="52" t="s">
        <v>2228</v>
      </c>
      <c r="L1042" s="42" t="s">
        <v>2229</v>
      </c>
      <c r="M1042" s="18" t="s">
        <v>36</v>
      </c>
      <c r="N1042" s="36"/>
      <c r="O1042" s="36"/>
      <c r="P1042" s="36">
        <v>102</v>
      </c>
      <c r="Q1042" s="18">
        <f>+Q1041-P1042</f>
        <v>168</v>
      </c>
      <c r="R1042" s="29" t="s">
        <v>2224</v>
      </c>
      <c r="S1042" s="25" t="s">
        <v>2225</v>
      </c>
      <c r="T1042" s="18" t="s">
        <v>84</v>
      </c>
      <c r="U1042" s="37">
        <v>44714</v>
      </c>
      <c r="V1042" s="37">
        <v>44714</v>
      </c>
      <c r="W1042" s="18" t="s">
        <v>81</v>
      </c>
      <c r="X1042" s="18" t="s">
        <v>82</v>
      </c>
      <c r="Y1042" s="18" t="s">
        <v>70</v>
      </c>
      <c r="Z1042" s="18">
        <v>216001993</v>
      </c>
      <c r="AA1042" s="18" t="s">
        <v>85</v>
      </c>
      <c r="AB1042" s="18" t="s">
        <v>57</v>
      </c>
      <c r="AC1042" s="39" t="s">
        <v>83</v>
      </c>
      <c r="AD1042" s="18" t="s">
        <v>73</v>
      </c>
      <c r="AE1042" s="18"/>
    </row>
    <row r="1043" spans="1:31" ht="15">
      <c r="A1043" s="17" t="s">
        <v>57</v>
      </c>
      <c r="B1043" s="18">
        <v>823</v>
      </c>
      <c r="C1043" s="50"/>
      <c r="D1043" s="23" t="s">
        <v>1709</v>
      </c>
      <c r="E1043" s="45"/>
      <c r="F1043" s="113"/>
      <c r="G1043" s="31"/>
      <c r="H1043" s="20"/>
      <c r="I1043" s="18"/>
      <c r="J1043" s="24">
        <v>109492193</v>
      </c>
      <c r="K1043" s="52" t="s">
        <v>2228</v>
      </c>
      <c r="L1043" s="42" t="s">
        <v>2229</v>
      </c>
      <c r="M1043" s="18" t="s">
        <v>36</v>
      </c>
      <c r="N1043" s="36"/>
      <c r="O1043" s="36"/>
      <c r="P1043" s="36">
        <v>68</v>
      </c>
      <c r="Q1043" s="18">
        <f>+Q1042-P1043</f>
        <v>100</v>
      </c>
      <c r="R1043" s="29" t="s">
        <v>2224</v>
      </c>
      <c r="S1043" s="25" t="s">
        <v>2225</v>
      </c>
      <c r="T1043" s="18" t="s">
        <v>86</v>
      </c>
      <c r="U1043" s="37">
        <v>44714</v>
      </c>
      <c r="V1043" s="37">
        <v>44714</v>
      </c>
      <c r="W1043" s="18" t="s">
        <v>87</v>
      </c>
      <c r="X1043" s="18" t="s">
        <v>88</v>
      </c>
      <c r="Y1043" s="18" t="s">
        <v>70</v>
      </c>
      <c r="Z1043" s="18">
        <v>216001992</v>
      </c>
      <c r="AA1043" s="18" t="s">
        <v>85</v>
      </c>
      <c r="AB1043" s="18" t="s">
        <v>57</v>
      </c>
      <c r="AC1043" s="39" t="s">
        <v>89</v>
      </c>
      <c r="AD1043" s="18" t="s">
        <v>73</v>
      </c>
      <c r="AE1043" s="18"/>
    </row>
    <row r="1044" spans="1:31" ht="15">
      <c r="A1044" s="17" t="s">
        <v>57</v>
      </c>
      <c r="B1044" s="18">
        <v>823</v>
      </c>
      <c r="C1044" s="50"/>
      <c r="D1044" s="23" t="s">
        <v>1709</v>
      </c>
      <c r="E1044" s="45"/>
      <c r="F1044" s="113"/>
      <c r="G1044" s="31"/>
      <c r="H1044" s="20"/>
      <c r="I1044" s="18"/>
      <c r="J1044" s="24">
        <v>109492193</v>
      </c>
      <c r="K1044" s="52" t="s">
        <v>2228</v>
      </c>
      <c r="L1044" s="42" t="s">
        <v>2229</v>
      </c>
      <c r="M1044" s="18" t="s">
        <v>36</v>
      </c>
      <c r="N1044" s="36"/>
      <c r="O1044" s="36"/>
      <c r="P1044" s="36">
        <v>68</v>
      </c>
      <c r="Q1044" s="18">
        <f>+Q1043-P1044</f>
        <v>32</v>
      </c>
      <c r="R1044" s="29" t="s">
        <v>2224</v>
      </c>
      <c r="S1044" s="25" t="s">
        <v>2225</v>
      </c>
      <c r="T1044" s="18" t="s">
        <v>90</v>
      </c>
      <c r="U1044" s="37">
        <v>44734</v>
      </c>
      <c r="V1044" s="37">
        <v>44734</v>
      </c>
      <c r="W1044" s="40" t="s">
        <v>91</v>
      </c>
      <c r="X1044" s="40" t="s">
        <v>92</v>
      </c>
      <c r="Y1044" s="40" t="s">
        <v>93</v>
      </c>
      <c r="Z1044" s="40">
        <v>215973560</v>
      </c>
      <c r="AA1044" s="40" t="s">
        <v>85</v>
      </c>
      <c r="AB1044" s="18" t="s">
        <v>57</v>
      </c>
      <c r="AC1044" s="39" t="s">
        <v>72</v>
      </c>
      <c r="AD1044" s="18" t="s">
        <v>73</v>
      </c>
      <c r="AE1044" s="18"/>
    </row>
    <row r="1045" spans="1:31" ht="46.8">
      <c r="A1045" s="17" t="s">
        <v>57</v>
      </c>
      <c r="B1045" s="18">
        <v>824</v>
      </c>
      <c r="C1045" s="50">
        <v>44682</v>
      </c>
      <c r="D1045" s="20" t="s">
        <v>1709</v>
      </c>
      <c r="E1045" s="45" t="s">
        <v>2199</v>
      </c>
      <c r="F1045" s="113">
        <v>44681</v>
      </c>
      <c r="G1045" s="31"/>
      <c r="H1045" s="20" t="s">
        <v>285</v>
      </c>
      <c r="I1045" s="18"/>
      <c r="J1045" s="24">
        <v>109492194</v>
      </c>
      <c r="K1045" s="25">
        <v>61030012010</v>
      </c>
      <c r="L1045" s="47" t="s">
        <v>193</v>
      </c>
      <c r="M1045" s="18" t="s">
        <v>36</v>
      </c>
      <c r="N1045" s="36">
        <v>30</v>
      </c>
      <c r="O1045" s="36"/>
      <c r="P1045" s="36"/>
      <c r="Q1045" s="18">
        <f t="shared" si="23"/>
        <v>30</v>
      </c>
      <c r="R1045" s="29" t="s">
        <v>2224</v>
      </c>
      <c r="S1045" s="25" t="s">
        <v>2225</v>
      </c>
      <c r="T1045" s="18"/>
      <c r="U1045" s="37"/>
      <c r="V1045" s="37"/>
      <c r="W1045" s="18"/>
      <c r="X1045" s="18"/>
      <c r="Y1045" s="18"/>
      <c r="Z1045" s="18"/>
      <c r="AA1045" s="18"/>
      <c r="AB1045" s="18"/>
      <c r="AC1045" s="18"/>
      <c r="AD1045" s="18"/>
      <c r="AE1045" s="18"/>
    </row>
    <row r="1046" spans="1:31">
      <c r="A1046" s="23" t="s">
        <v>57</v>
      </c>
      <c r="B1046" s="18">
        <v>825</v>
      </c>
      <c r="C1046" s="50">
        <v>44682</v>
      </c>
      <c r="D1046" s="23" t="s">
        <v>1709</v>
      </c>
      <c r="E1046" s="45" t="s">
        <v>2199</v>
      </c>
      <c r="F1046" s="113">
        <v>44681</v>
      </c>
      <c r="G1046" s="31"/>
      <c r="H1046" s="20" t="s">
        <v>285</v>
      </c>
      <c r="I1046" s="18"/>
      <c r="J1046" s="24">
        <v>112136066</v>
      </c>
      <c r="K1046" s="52" t="s">
        <v>2230</v>
      </c>
      <c r="L1046" s="25" t="s">
        <v>2231</v>
      </c>
      <c r="M1046" s="18" t="s">
        <v>36</v>
      </c>
      <c r="N1046" s="36">
        <v>105</v>
      </c>
      <c r="O1046" s="36"/>
      <c r="P1046" s="36">
        <v>10</v>
      </c>
      <c r="Q1046" s="18">
        <f t="shared" si="23"/>
        <v>95</v>
      </c>
      <c r="R1046" s="29" t="s">
        <v>2232</v>
      </c>
      <c r="S1046" s="25" t="s">
        <v>2233</v>
      </c>
      <c r="T1046" s="18" t="s">
        <v>67</v>
      </c>
      <c r="U1046" s="37">
        <v>44707</v>
      </c>
      <c r="V1046" s="37">
        <v>44707</v>
      </c>
      <c r="W1046" s="18" t="s">
        <v>68</v>
      </c>
      <c r="X1046" s="18" t="s">
        <v>69</v>
      </c>
      <c r="Y1046" s="18" t="s">
        <v>70</v>
      </c>
      <c r="Z1046" s="18">
        <v>218110400</v>
      </c>
      <c r="AA1046" s="18" t="s">
        <v>71</v>
      </c>
      <c r="AB1046" s="18" t="s">
        <v>57</v>
      </c>
      <c r="AC1046" s="39" t="s">
        <v>72</v>
      </c>
      <c r="AD1046" s="18" t="s">
        <v>73</v>
      </c>
      <c r="AE1046" s="18"/>
    </row>
    <row r="1047" spans="1:31">
      <c r="A1047" s="23" t="s">
        <v>57</v>
      </c>
      <c r="B1047" s="18">
        <v>825</v>
      </c>
      <c r="C1047" s="50"/>
      <c r="D1047" s="23" t="s">
        <v>1709</v>
      </c>
      <c r="E1047" s="45"/>
      <c r="F1047" s="113"/>
      <c r="G1047" s="31"/>
      <c r="H1047" s="20"/>
      <c r="I1047" s="18"/>
      <c r="J1047" s="24">
        <v>112136066</v>
      </c>
      <c r="K1047" s="52" t="s">
        <v>2230</v>
      </c>
      <c r="L1047" s="25" t="s">
        <v>2231</v>
      </c>
      <c r="M1047" s="18" t="s">
        <v>36</v>
      </c>
      <c r="N1047" s="36"/>
      <c r="O1047" s="36"/>
      <c r="P1047" s="36">
        <v>2</v>
      </c>
      <c r="Q1047" s="18">
        <f t="shared" ref="Q1047:Q1052" si="24">+Q1046-P1047</f>
        <v>93</v>
      </c>
      <c r="R1047" s="29" t="s">
        <v>2232</v>
      </c>
      <c r="S1047" s="25" t="s">
        <v>2233</v>
      </c>
      <c r="T1047" s="18" t="s">
        <v>458</v>
      </c>
      <c r="U1047" s="37">
        <v>44708</v>
      </c>
      <c r="V1047" s="37">
        <v>44711</v>
      </c>
      <c r="W1047" s="18" t="s">
        <v>68</v>
      </c>
      <c r="X1047" s="18" t="s">
        <v>69</v>
      </c>
      <c r="Y1047" s="18" t="s">
        <v>70</v>
      </c>
      <c r="Z1047" s="18" t="s">
        <v>693</v>
      </c>
      <c r="AA1047" s="18" t="s">
        <v>78</v>
      </c>
      <c r="AB1047" s="18" t="s">
        <v>57</v>
      </c>
      <c r="AC1047" s="39" t="s">
        <v>72</v>
      </c>
      <c r="AD1047" s="18" t="s">
        <v>73</v>
      </c>
      <c r="AE1047" s="18"/>
    </row>
    <row r="1048" spans="1:31" s="115" customFormat="1">
      <c r="A1048" s="23" t="s">
        <v>57</v>
      </c>
      <c r="B1048" s="18">
        <v>825</v>
      </c>
      <c r="D1048" s="23" t="s">
        <v>1709</v>
      </c>
      <c r="E1048" s="116"/>
      <c r="J1048" s="24">
        <v>112136066</v>
      </c>
      <c r="K1048" s="52" t="s">
        <v>2230</v>
      </c>
      <c r="L1048" s="25" t="s">
        <v>2231</v>
      </c>
      <c r="M1048" s="18" t="s">
        <v>36</v>
      </c>
      <c r="P1048" s="115">
        <v>4</v>
      </c>
      <c r="Q1048" s="18">
        <f t="shared" si="24"/>
        <v>89</v>
      </c>
      <c r="R1048" s="29" t="s">
        <v>2232</v>
      </c>
      <c r="S1048" s="25" t="s">
        <v>2233</v>
      </c>
      <c r="T1048" s="53" t="s">
        <v>80</v>
      </c>
      <c r="U1048" s="37">
        <v>44712</v>
      </c>
      <c r="V1048" s="37">
        <v>44712</v>
      </c>
      <c r="W1048" s="53" t="s">
        <v>81</v>
      </c>
      <c r="X1048" s="18" t="s">
        <v>82</v>
      </c>
      <c r="Y1048" s="18" t="s">
        <v>70</v>
      </c>
      <c r="Z1048" s="18">
        <v>215973860</v>
      </c>
      <c r="AA1048" s="18" t="s">
        <v>71</v>
      </c>
      <c r="AB1048" s="18" t="s">
        <v>57</v>
      </c>
      <c r="AC1048" s="39" t="s">
        <v>83</v>
      </c>
      <c r="AD1048" s="18" t="s">
        <v>73</v>
      </c>
    </row>
    <row r="1049" spans="1:31" s="117" customFormat="1">
      <c r="A1049" s="23" t="s">
        <v>57</v>
      </c>
      <c r="B1049" s="18">
        <v>825</v>
      </c>
      <c r="C1049" s="115"/>
      <c r="D1049" s="23" t="s">
        <v>1709</v>
      </c>
      <c r="E1049" s="116"/>
      <c r="F1049" s="115"/>
      <c r="G1049" s="115"/>
      <c r="H1049" s="115"/>
      <c r="I1049" s="115"/>
      <c r="J1049" s="24">
        <v>112136066</v>
      </c>
      <c r="K1049" s="52" t="s">
        <v>2230</v>
      </c>
      <c r="L1049" s="25" t="s">
        <v>2231</v>
      </c>
      <c r="M1049" s="18" t="s">
        <v>36</v>
      </c>
      <c r="N1049" s="115"/>
      <c r="O1049" s="115"/>
      <c r="P1049" s="115">
        <v>6</v>
      </c>
      <c r="Q1049" s="18">
        <f t="shared" si="24"/>
        <v>83</v>
      </c>
      <c r="R1049" s="29" t="s">
        <v>2232</v>
      </c>
      <c r="S1049" s="25" t="s">
        <v>2233</v>
      </c>
      <c r="T1049" s="18" t="s">
        <v>84</v>
      </c>
      <c r="U1049" s="37">
        <v>44714</v>
      </c>
      <c r="V1049" s="37">
        <v>44714</v>
      </c>
      <c r="W1049" s="18" t="s">
        <v>81</v>
      </c>
      <c r="X1049" s="18" t="s">
        <v>82</v>
      </c>
      <c r="Y1049" s="18" t="s">
        <v>70</v>
      </c>
      <c r="Z1049" s="18">
        <v>216001993</v>
      </c>
      <c r="AA1049" s="18" t="s">
        <v>85</v>
      </c>
      <c r="AB1049" s="18" t="s">
        <v>57</v>
      </c>
      <c r="AC1049" s="39" t="s">
        <v>83</v>
      </c>
      <c r="AD1049" s="18" t="s">
        <v>73</v>
      </c>
      <c r="AE1049" s="115"/>
    </row>
    <row r="1050" spans="1:31" s="117" customFormat="1">
      <c r="A1050" s="23" t="s">
        <v>57</v>
      </c>
      <c r="B1050" s="18">
        <v>825</v>
      </c>
      <c r="C1050" s="115"/>
      <c r="D1050" s="23" t="s">
        <v>1709</v>
      </c>
      <c r="E1050" s="116"/>
      <c r="F1050" s="115"/>
      <c r="G1050" s="115"/>
      <c r="H1050" s="115"/>
      <c r="I1050" s="115"/>
      <c r="J1050" s="24">
        <v>112136066</v>
      </c>
      <c r="K1050" s="52" t="s">
        <v>2230</v>
      </c>
      <c r="L1050" s="25" t="s">
        <v>2231</v>
      </c>
      <c r="M1050" s="18" t="s">
        <v>36</v>
      </c>
      <c r="N1050" s="115"/>
      <c r="O1050" s="115"/>
      <c r="P1050" s="115">
        <v>4</v>
      </c>
      <c r="Q1050" s="18">
        <f t="shared" si="24"/>
        <v>79</v>
      </c>
      <c r="R1050" s="29" t="s">
        <v>2232</v>
      </c>
      <c r="S1050" s="25" t="s">
        <v>2233</v>
      </c>
      <c r="T1050" s="18" t="s">
        <v>86</v>
      </c>
      <c r="U1050" s="37">
        <v>44714</v>
      </c>
      <c r="V1050" s="37">
        <v>44714</v>
      </c>
      <c r="W1050" s="18" t="s">
        <v>87</v>
      </c>
      <c r="X1050" s="18" t="s">
        <v>88</v>
      </c>
      <c r="Y1050" s="18" t="s">
        <v>70</v>
      </c>
      <c r="Z1050" s="18">
        <v>216001992</v>
      </c>
      <c r="AA1050" s="18" t="s">
        <v>85</v>
      </c>
      <c r="AB1050" s="18" t="s">
        <v>57</v>
      </c>
      <c r="AC1050" s="39" t="s">
        <v>89</v>
      </c>
      <c r="AD1050" s="18" t="s">
        <v>73</v>
      </c>
      <c r="AE1050" s="115"/>
    </row>
    <row r="1051" spans="1:31" s="117" customFormat="1">
      <c r="A1051" s="23" t="s">
        <v>57</v>
      </c>
      <c r="B1051" s="18">
        <v>825</v>
      </c>
      <c r="C1051" s="115"/>
      <c r="D1051" s="23" t="s">
        <v>1709</v>
      </c>
      <c r="E1051" s="116"/>
      <c r="F1051" s="115"/>
      <c r="G1051" s="115"/>
      <c r="H1051" s="115"/>
      <c r="I1051" s="115"/>
      <c r="J1051" s="24">
        <v>112136066</v>
      </c>
      <c r="K1051" s="52" t="s">
        <v>2230</v>
      </c>
      <c r="L1051" s="25" t="s">
        <v>2231</v>
      </c>
      <c r="M1051" s="18" t="s">
        <v>36</v>
      </c>
      <c r="N1051" s="115"/>
      <c r="O1051" s="115"/>
      <c r="P1051" s="115">
        <v>4</v>
      </c>
      <c r="Q1051" s="18">
        <f t="shared" si="24"/>
        <v>75</v>
      </c>
      <c r="R1051" s="29" t="s">
        <v>2232</v>
      </c>
      <c r="S1051" s="25" t="s">
        <v>2233</v>
      </c>
      <c r="T1051" s="18" t="s">
        <v>90</v>
      </c>
      <c r="U1051" s="37">
        <v>44734</v>
      </c>
      <c r="V1051" s="37">
        <v>44734</v>
      </c>
      <c r="W1051" s="40" t="s">
        <v>91</v>
      </c>
      <c r="X1051" s="40" t="s">
        <v>92</v>
      </c>
      <c r="Y1051" s="18" t="s">
        <v>70</v>
      </c>
      <c r="Z1051" s="40">
        <v>215973560</v>
      </c>
      <c r="AA1051" s="40" t="s">
        <v>85</v>
      </c>
      <c r="AB1051" s="18" t="s">
        <v>57</v>
      </c>
      <c r="AC1051" s="39" t="s">
        <v>72</v>
      </c>
      <c r="AD1051" s="18" t="s">
        <v>73</v>
      </c>
      <c r="AE1051" s="115"/>
    </row>
    <row r="1052" spans="1:31" s="117" customFormat="1">
      <c r="A1052" s="23" t="s">
        <v>57</v>
      </c>
      <c r="B1052" s="18">
        <v>825</v>
      </c>
      <c r="C1052" s="115"/>
      <c r="D1052" s="23" t="s">
        <v>1709</v>
      </c>
      <c r="E1052" s="116"/>
      <c r="F1052" s="115"/>
      <c r="G1052" s="115"/>
      <c r="H1052" s="115"/>
      <c r="I1052" s="115"/>
      <c r="J1052" s="24">
        <v>112136066</v>
      </c>
      <c r="K1052" s="52" t="s">
        <v>2230</v>
      </c>
      <c r="L1052" s="25" t="s">
        <v>2231</v>
      </c>
      <c r="M1052" s="18" t="s">
        <v>36</v>
      </c>
      <c r="N1052" s="115"/>
      <c r="O1052" s="115"/>
      <c r="P1052" s="115">
        <v>1</v>
      </c>
      <c r="Q1052" s="18">
        <f t="shared" si="24"/>
        <v>74</v>
      </c>
      <c r="R1052" s="29" t="s">
        <v>2232</v>
      </c>
      <c r="S1052" s="25" t="s">
        <v>2233</v>
      </c>
      <c r="T1052" s="18" t="s">
        <v>2234</v>
      </c>
      <c r="U1052" s="37">
        <v>44746</v>
      </c>
      <c r="V1052" s="37">
        <v>44747</v>
      </c>
      <c r="W1052" s="18" t="s">
        <v>81</v>
      </c>
      <c r="X1052" s="18" t="s">
        <v>82</v>
      </c>
      <c r="Y1052" s="18" t="s">
        <v>70</v>
      </c>
      <c r="Z1052" s="40">
        <v>225530702</v>
      </c>
      <c r="AA1052" s="40" t="s">
        <v>85</v>
      </c>
      <c r="AB1052" s="18" t="s">
        <v>57</v>
      </c>
      <c r="AC1052" s="39" t="s">
        <v>83</v>
      </c>
      <c r="AD1052" s="18" t="s">
        <v>73</v>
      </c>
      <c r="AE1052" s="115"/>
    </row>
    <row r="1053" spans="1:31">
      <c r="A1053" s="23" t="s">
        <v>57</v>
      </c>
      <c r="B1053" s="18">
        <v>826</v>
      </c>
      <c r="C1053" s="50">
        <v>44682</v>
      </c>
      <c r="D1053" s="23" t="s">
        <v>1709</v>
      </c>
      <c r="E1053" s="45" t="s">
        <v>2199</v>
      </c>
      <c r="F1053" s="113">
        <v>44681</v>
      </c>
      <c r="G1053" s="31"/>
      <c r="H1053" s="20" t="s">
        <v>285</v>
      </c>
      <c r="I1053" s="18"/>
      <c r="J1053" s="24">
        <v>112136069</v>
      </c>
      <c r="K1053" s="52" t="s">
        <v>2235</v>
      </c>
      <c r="L1053" s="25" t="s">
        <v>2236</v>
      </c>
      <c r="M1053" s="18" t="s">
        <v>36</v>
      </c>
      <c r="N1053" s="36">
        <v>446</v>
      </c>
      <c r="O1053" s="36"/>
      <c r="P1053" s="36">
        <v>30</v>
      </c>
      <c r="Q1053" s="18">
        <f t="shared" si="23"/>
        <v>416</v>
      </c>
      <c r="R1053" s="29" t="s">
        <v>2232</v>
      </c>
      <c r="S1053" s="25" t="s">
        <v>2233</v>
      </c>
      <c r="T1053" s="18" t="s">
        <v>67</v>
      </c>
      <c r="U1053" s="37">
        <v>44707</v>
      </c>
      <c r="V1053" s="37">
        <v>44707</v>
      </c>
      <c r="W1053" s="18" t="s">
        <v>68</v>
      </c>
      <c r="X1053" s="18" t="s">
        <v>69</v>
      </c>
      <c r="Y1053" s="18" t="s">
        <v>70</v>
      </c>
      <c r="Z1053" s="18">
        <v>218110400</v>
      </c>
      <c r="AA1053" s="18" t="s">
        <v>71</v>
      </c>
      <c r="AB1053" s="18" t="s">
        <v>57</v>
      </c>
      <c r="AC1053" s="39" t="s">
        <v>72</v>
      </c>
      <c r="AD1053" s="18" t="s">
        <v>73</v>
      </c>
      <c r="AE1053" s="18"/>
    </row>
    <row r="1054" spans="1:31">
      <c r="A1054" s="23" t="s">
        <v>57</v>
      </c>
      <c r="B1054" s="18">
        <v>826</v>
      </c>
      <c r="C1054" s="50"/>
      <c r="D1054" s="23" t="s">
        <v>1709</v>
      </c>
      <c r="E1054" s="45"/>
      <c r="F1054" s="113"/>
      <c r="G1054" s="31"/>
      <c r="H1054" s="20"/>
      <c r="I1054" s="18"/>
      <c r="J1054" s="24">
        <v>112136069</v>
      </c>
      <c r="K1054" s="52" t="s">
        <v>2235</v>
      </c>
      <c r="L1054" s="25" t="s">
        <v>2236</v>
      </c>
      <c r="M1054" s="18" t="s">
        <v>36</v>
      </c>
      <c r="N1054" s="36"/>
      <c r="O1054" s="36"/>
      <c r="P1054" s="36">
        <v>6</v>
      </c>
      <c r="Q1054" s="18">
        <f>Q1053-P1054</f>
        <v>410</v>
      </c>
      <c r="R1054" s="29" t="s">
        <v>2232</v>
      </c>
      <c r="S1054" s="25" t="s">
        <v>2233</v>
      </c>
      <c r="T1054" s="18" t="s">
        <v>458</v>
      </c>
      <c r="U1054" s="37">
        <v>44708</v>
      </c>
      <c r="V1054" s="37">
        <v>44711</v>
      </c>
      <c r="W1054" s="18" t="s">
        <v>68</v>
      </c>
      <c r="X1054" s="18" t="s">
        <v>69</v>
      </c>
      <c r="Y1054" s="18" t="s">
        <v>70</v>
      </c>
      <c r="Z1054" s="18" t="s">
        <v>693</v>
      </c>
      <c r="AA1054" s="18" t="s">
        <v>78</v>
      </c>
      <c r="AB1054" s="18" t="s">
        <v>57</v>
      </c>
      <c r="AC1054" s="39" t="s">
        <v>72</v>
      </c>
      <c r="AD1054" s="18" t="s">
        <v>73</v>
      </c>
      <c r="AE1054" s="18"/>
    </row>
    <row r="1055" spans="1:31">
      <c r="A1055" s="23" t="s">
        <v>57</v>
      </c>
      <c r="B1055" s="18">
        <v>826</v>
      </c>
      <c r="C1055" s="50"/>
      <c r="D1055" s="23" t="s">
        <v>1709</v>
      </c>
      <c r="E1055" s="45"/>
      <c r="F1055" s="113"/>
      <c r="G1055" s="31"/>
      <c r="H1055" s="20"/>
      <c r="I1055" s="18"/>
      <c r="J1055" s="24">
        <v>112136069</v>
      </c>
      <c r="K1055" s="52" t="s">
        <v>2235</v>
      </c>
      <c r="L1055" s="25" t="s">
        <v>2236</v>
      </c>
      <c r="M1055" s="18" t="s">
        <v>36</v>
      </c>
      <c r="N1055" s="36"/>
      <c r="O1055" s="36"/>
      <c r="P1055" s="36">
        <v>12</v>
      </c>
      <c r="Q1055" s="18">
        <f>Q1054-P1055</f>
        <v>398</v>
      </c>
      <c r="R1055" s="29" t="s">
        <v>2232</v>
      </c>
      <c r="S1055" s="25" t="s">
        <v>2233</v>
      </c>
      <c r="T1055" s="53" t="s">
        <v>80</v>
      </c>
      <c r="U1055" s="37">
        <v>44712</v>
      </c>
      <c r="V1055" s="37">
        <v>44712</v>
      </c>
      <c r="W1055" s="53" t="s">
        <v>81</v>
      </c>
      <c r="X1055" s="18" t="s">
        <v>82</v>
      </c>
      <c r="Y1055" s="18" t="s">
        <v>70</v>
      </c>
      <c r="Z1055" s="18">
        <v>215973860</v>
      </c>
      <c r="AA1055" s="18" t="s">
        <v>71</v>
      </c>
      <c r="AB1055" s="18" t="s">
        <v>57</v>
      </c>
      <c r="AC1055" s="39" t="s">
        <v>83</v>
      </c>
      <c r="AD1055" s="18" t="s">
        <v>73</v>
      </c>
      <c r="AE1055" s="18"/>
    </row>
    <row r="1056" spans="1:31">
      <c r="A1056" s="23" t="s">
        <v>57</v>
      </c>
      <c r="B1056" s="18">
        <v>826</v>
      </c>
      <c r="C1056" s="50"/>
      <c r="D1056" s="23" t="s">
        <v>1709</v>
      </c>
      <c r="E1056" s="45"/>
      <c r="F1056" s="113"/>
      <c r="G1056" s="31"/>
      <c r="H1056" s="20"/>
      <c r="I1056" s="18"/>
      <c r="J1056" s="24">
        <v>112136069</v>
      </c>
      <c r="K1056" s="52" t="s">
        <v>2235</v>
      </c>
      <c r="L1056" s="25" t="s">
        <v>2236</v>
      </c>
      <c r="M1056" s="18" t="s">
        <v>36</v>
      </c>
      <c r="N1056" s="36"/>
      <c r="O1056" s="36"/>
      <c r="P1056" s="36">
        <v>18</v>
      </c>
      <c r="Q1056" s="18">
        <f>Q1055-P1056</f>
        <v>380</v>
      </c>
      <c r="R1056" s="29" t="s">
        <v>2232</v>
      </c>
      <c r="S1056" s="25" t="s">
        <v>2233</v>
      </c>
      <c r="T1056" s="18" t="s">
        <v>84</v>
      </c>
      <c r="U1056" s="37">
        <v>44714</v>
      </c>
      <c r="V1056" s="37">
        <v>44714</v>
      </c>
      <c r="W1056" s="18" t="s">
        <v>81</v>
      </c>
      <c r="X1056" s="18" t="s">
        <v>82</v>
      </c>
      <c r="Y1056" s="18" t="s">
        <v>70</v>
      </c>
      <c r="Z1056" s="18">
        <v>216001993</v>
      </c>
      <c r="AA1056" s="18" t="s">
        <v>85</v>
      </c>
      <c r="AB1056" s="18" t="s">
        <v>57</v>
      </c>
      <c r="AC1056" s="39" t="s">
        <v>83</v>
      </c>
      <c r="AD1056" s="18" t="s">
        <v>73</v>
      </c>
      <c r="AE1056" s="18"/>
    </row>
    <row r="1057" spans="1:31">
      <c r="A1057" s="23" t="s">
        <v>57</v>
      </c>
      <c r="B1057" s="18">
        <v>826</v>
      </c>
      <c r="C1057" s="50"/>
      <c r="D1057" s="23" t="s">
        <v>1709</v>
      </c>
      <c r="E1057" s="45"/>
      <c r="F1057" s="113"/>
      <c r="G1057" s="31"/>
      <c r="H1057" s="20"/>
      <c r="I1057" s="18"/>
      <c r="J1057" s="24">
        <v>112136069</v>
      </c>
      <c r="K1057" s="52" t="s">
        <v>2235</v>
      </c>
      <c r="L1057" s="25" t="s">
        <v>2236</v>
      </c>
      <c r="M1057" s="18" t="s">
        <v>36</v>
      </c>
      <c r="N1057" s="36"/>
      <c r="O1057" s="36"/>
      <c r="P1057" s="36">
        <v>12</v>
      </c>
      <c r="Q1057" s="18">
        <f>Q1056-P1057</f>
        <v>368</v>
      </c>
      <c r="R1057" s="29" t="s">
        <v>2232</v>
      </c>
      <c r="S1057" s="25" t="s">
        <v>2233</v>
      </c>
      <c r="T1057" s="18" t="s">
        <v>86</v>
      </c>
      <c r="U1057" s="37">
        <v>44714</v>
      </c>
      <c r="V1057" s="37">
        <v>44714</v>
      </c>
      <c r="W1057" s="18" t="s">
        <v>87</v>
      </c>
      <c r="X1057" s="18" t="s">
        <v>88</v>
      </c>
      <c r="Y1057" s="18" t="s">
        <v>70</v>
      </c>
      <c r="Z1057" s="18">
        <v>216001992</v>
      </c>
      <c r="AA1057" s="18" t="s">
        <v>85</v>
      </c>
      <c r="AB1057" s="18" t="s">
        <v>57</v>
      </c>
      <c r="AC1057" s="39" t="s">
        <v>89</v>
      </c>
      <c r="AD1057" s="18" t="s">
        <v>73</v>
      </c>
      <c r="AE1057" s="18"/>
    </row>
    <row r="1058" spans="1:31">
      <c r="A1058" s="23" t="s">
        <v>57</v>
      </c>
      <c r="B1058" s="18">
        <v>826</v>
      </c>
      <c r="C1058" s="50"/>
      <c r="D1058" s="23" t="s">
        <v>1709</v>
      </c>
      <c r="E1058" s="45"/>
      <c r="F1058" s="113"/>
      <c r="G1058" s="31"/>
      <c r="H1058" s="20"/>
      <c r="I1058" s="18"/>
      <c r="J1058" s="24">
        <v>112136069</v>
      </c>
      <c r="K1058" s="52" t="s">
        <v>2235</v>
      </c>
      <c r="L1058" s="25" t="s">
        <v>2236</v>
      </c>
      <c r="M1058" s="18" t="s">
        <v>36</v>
      </c>
      <c r="N1058" s="36"/>
      <c r="O1058" s="36"/>
      <c r="P1058" s="36">
        <v>12</v>
      </c>
      <c r="Q1058" s="18">
        <f>Q1057-P1058</f>
        <v>356</v>
      </c>
      <c r="R1058" s="29" t="s">
        <v>2232</v>
      </c>
      <c r="S1058" s="25" t="s">
        <v>2233</v>
      </c>
      <c r="T1058" s="18" t="s">
        <v>90</v>
      </c>
      <c r="U1058" s="37">
        <v>44734</v>
      </c>
      <c r="V1058" s="37">
        <v>44734</v>
      </c>
      <c r="W1058" s="40" t="s">
        <v>91</v>
      </c>
      <c r="X1058" s="40" t="s">
        <v>92</v>
      </c>
      <c r="Y1058" s="40" t="s">
        <v>93</v>
      </c>
      <c r="Z1058" s="40">
        <v>215973560</v>
      </c>
      <c r="AA1058" s="40" t="s">
        <v>85</v>
      </c>
      <c r="AB1058" s="18" t="s">
        <v>57</v>
      </c>
      <c r="AC1058" s="39" t="s">
        <v>72</v>
      </c>
      <c r="AD1058" s="18" t="s">
        <v>73</v>
      </c>
      <c r="AE1058" s="18"/>
    </row>
    <row r="1059" spans="1:31">
      <c r="A1059" s="17" t="s">
        <v>57</v>
      </c>
      <c r="B1059" s="18">
        <v>827</v>
      </c>
      <c r="C1059" s="50">
        <v>44682</v>
      </c>
      <c r="D1059" s="23" t="s">
        <v>1709</v>
      </c>
      <c r="E1059" s="45" t="s">
        <v>2199</v>
      </c>
      <c r="F1059" s="113">
        <v>44681</v>
      </c>
      <c r="G1059" s="31"/>
      <c r="H1059" s="20" t="s">
        <v>285</v>
      </c>
      <c r="I1059" s="18"/>
      <c r="J1059" s="24">
        <v>112136070</v>
      </c>
      <c r="K1059" s="25">
        <v>19628060446</v>
      </c>
      <c r="L1059" s="25" t="s">
        <v>2237</v>
      </c>
      <c r="M1059" s="18" t="s">
        <v>36</v>
      </c>
      <c r="N1059" s="36">
        <v>107</v>
      </c>
      <c r="O1059" s="36"/>
      <c r="P1059" s="36">
        <v>10</v>
      </c>
      <c r="Q1059" s="18">
        <f t="shared" si="23"/>
        <v>97</v>
      </c>
      <c r="R1059" s="29" t="s">
        <v>2232</v>
      </c>
      <c r="S1059" s="25" t="s">
        <v>2233</v>
      </c>
      <c r="T1059" s="18" t="s">
        <v>67</v>
      </c>
      <c r="U1059" s="37">
        <v>44707</v>
      </c>
      <c r="V1059" s="37">
        <v>44707</v>
      </c>
      <c r="W1059" s="18" t="s">
        <v>68</v>
      </c>
      <c r="X1059" s="18" t="s">
        <v>69</v>
      </c>
      <c r="Y1059" s="18" t="s">
        <v>70</v>
      </c>
      <c r="Z1059" s="18">
        <v>218110400</v>
      </c>
      <c r="AA1059" s="18" t="s">
        <v>71</v>
      </c>
      <c r="AB1059" s="18" t="s">
        <v>57</v>
      </c>
      <c r="AC1059" s="39" t="s">
        <v>72</v>
      </c>
      <c r="AD1059" s="18" t="s">
        <v>73</v>
      </c>
      <c r="AE1059" s="18"/>
    </row>
    <row r="1060" spans="1:31">
      <c r="A1060" s="17" t="s">
        <v>57</v>
      </c>
      <c r="B1060" s="18">
        <v>827</v>
      </c>
      <c r="C1060" s="50"/>
      <c r="D1060" s="23" t="s">
        <v>1709</v>
      </c>
      <c r="E1060" s="45"/>
      <c r="F1060" s="113"/>
      <c r="G1060" s="31"/>
      <c r="H1060" s="20"/>
      <c r="I1060" s="18"/>
      <c r="J1060" s="24">
        <v>112136070</v>
      </c>
      <c r="K1060" s="25">
        <v>19628060446</v>
      </c>
      <c r="L1060" s="25" t="s">
        <v>2237</v>
      </c>
      <c r="M1060" s="18" t="s">
        <v>36</v>
      </c>
      <c r="N1060" s="36"/>
      <c r="O1060" s="36"/>
      <c r="P1060" s="36">
        <v>2</v>
      </c>
      <c r="Q1060" s="18">
        <f>Q1059-P1060</f>
        <v>95</v>
      </c>
      <c r="R1060" s="29" t="s">
        <v>2232</v>
      </c>
      <c r="S1060" s="25" t="s">
        <v>2233</v>
      </c>
      <c r="T1060" s="18" t="s">
        <v>458</v>
      </c>
      <c r="U1060" s="37">
        <v>44708</v>
      </c>
      <c r="V1060" s="37">
        <v>44711</v>
      </c>
      <c r="W1060" s="18" t="s">
        <v>68</v>
      </c>
      <c r="X1060" s="18" t="s">
        <v>69</v>
      </c>
      <c r="Y1060" s="18" t="s">
        <v>70</v>
      </c>
      <c r="Z1060" s="18" t="s">
        <v>693</v>
      </c>
      <c r="AA1060" s="18" t="s">
        <v>78</v>
      </c>
      <c r="AB1060" s="18" t="s">
        <v>57</v>
      </c>
      <c r="AC1060" s="39" t="s">
        <v>72</v>
      </c>
      <c r="AD1060" s="18" t="s">
        <v>73</v>
      </c>
      <c r="AE1060" s="18"/>
    </row>
    <row r="1061" spans="1:31">
      <c r="A1061" s="17" t="s">
        <v>57</v>
      </c>
      <c r="B1061" s="18">
        <v>827</v>
      </c>
      <c r="C1061" s="50"/>
      <c r="D1061" s="23" t="s">
        <v>1709</v>
      </c>
      <c r="E1061" s="45"/>
      <c r="F1061" s="113"/>
      <c r="G1061" s="31"/>
      <c r="H1061" s="20"/>
      <c r="I1061" s="18"/>
      <c r="J1061" s="24">
        <v>112136070</v>
      </c>
      <c r="K1061" s="25">
        <v>19628060446</v>
      </c>
      <c r="L1061" s="25" t="s">
        <v>2237</v>
      </c>
      <c r="M1061" s="18" t="s">
        <v>36</v>
      </c>
      <c r="N1061" s="36"/>
      <c r="O1061" s="36"/>
      <c r="P1061" s="36">
        <v>4</v>
      </c>
      <c r="Q1061" s="18">
        <f>Q1060-P1061</f>
        <v>91</v>
      </c>
      <c r="R1061" s="29" t="s">
        <v>2232</v>
      </c>
      <c r="S1061" s="25" t="s">
        <v>2233</v>
      </c>
      <c r="T1061" s="53" t="s">
        <v>80</v>
      </c>
      <c r="U1061" s="37">
        <v>44712</v>
      </c>
      <c r="V1061" s="37">
        <v>44712</v>
      </c>
      <c r="W1061" s="53" t="s">
        <v>81</v>
      </c>
      <c r="X1061" s="18" t="s">
        <v>82</v>
      </c>
      <c r="Y1061" s="18" t="s">
        <v>70</v>
      </c>
      <c r="Z1061" s="18">
        <v>215973860</v>
      </c>
      <c r="AA1061" s="18" t="s">
        <v>71</v>
      </c>
      <c r="AB1061" s="18" t="s">
        <v>57</v>
      </c>
      <c r="AC1061" s="39" t="s">
        <v>83</v>
      </c>
      <c r="AD1061" s="18" t="s">
        <v>73</v>
      </c>
      <c r="AE1061" s="18"/>
    </row>
    <row r="1062" spans="1:31">
      <c r="A1062" s="17" t="s">
        <v>57</v>
      </c>
      <c r="B1062" s="18">
        <v>827</v>
      </c>
      <c r="C1062" s="50"/>
      <c r="D1062" s="23" t="s">
        <v>1709</v>
      </c>
      <c r="E1062" s="45"/>
      <c r="F1062" s="113"/>
      <c r="G1062" s="31"/>
      <c r="H1062" s="20"/>
      <c r="I1062" s="18"/>
      <c r="J1062" s="24">
        <v>112136070</v>
      </c>
      <c r="K1062" s="25">
        <v>19628060446</v>
      </c>
      <c r="L1062" s="25" t="s">
        <v>2237</v>
      </c>
      <c r="M1062" s="18" t="s">
        <v>36</v>
      </c>
      <c r="N1062" s="36"/>
      <c r="O1062" s="36"/>
      <c r="P1062" s="36">
        <v>6</v>
      </c>
      <c r="Q1062" s="18">
        <f>Q1061-P1062</f>
        <v>85</v>
      </c>
      <c r="R1062" s="29" t="s">
        <v>2232</v>
      </c>
      <c r="S1062" s="25" t="s">
        <v>2233</v>
      </c>
      <c r="T1062" s="18" t="s">
        <v>84</v>
      </c>
      <c r="U1062" s="37">
        <v>44714</v>
      </c>
      <c r="V1062" s="37">
        <v>44714</v>
      </c>
      <c r="W1062" s="18" t="s">
        <v>81</v>
      </c>
      <c r="X1062" s="18" t="s">
        <v>82</v>
      </c>
      <c r="Y1062" s="18" t="s">
        <v>70</v>
      </c>
      <c r="Z1062" s="18">
        <v>216001993</v>
      </c>
      <c r="AA1062" s="18" t="s">
        <v>85</v>
      </c>
      <c r="AB1062" s="18" t="s">
        <v>57</v>
      </c>
      <c r="AC1062" s="39" t="s">
        <v>83</v>
      </c>
      <c r="AD1062" s="18" t="s">
        <v>73</v>
      </c>
      <c r="AE1062" s="18"/>
    </row>
    <row r="1063" spans="1:31">
      <c r="A1063" s="17" t="s">
        <v>57</v>
      </c>
      <c r="B1063" s="18">
        <v>827</v>
      </c>
      <c r="C1063" s="50"/>
      <c r="D1063" s="23" t="s">
        <v>1709</v>
      </c>
      <c r="E1063" s="45"/>
      <c r="F1063" s="113"/>
      <c r="G1063" s="31"/>
      <c r="H1063" s="20"/>
      <c r="I1063" s="18"/>
      <c r="J1063" s="24">
        <v>112136070</v>
      </c>
      <c r="K1063" s="25">
        <v>19628060446</v>
      </c>
      <c r="L1063" s="25" t="s">
        <v>2237</v>
      </c>
      <c r="M1063" s="18" t="s">
        <v>36</v>
      </c>
      <c r="N1063" s="36"/>
      <c r="O1063" s="36"/>
      <c r="P1063" s="36">
        <v>4</v>
      </c>
      <c r="Q1063" s="18">
        <f>Q1062-P1063</f>
        <v>81</v>
      </c>
      <c r="R1063" s="29" t="s">
        <v>2232</v>
      </c>
      <c r="S1063" s="25" t="s">
        <v>2233</v>
      </c>
      <c r="T1063" s="18" t="s">
        <v>86</v>
      </c>
      <c r="U1063" s="37">
        <v>44714</v>
      </c>
      <c r="V1063" s="37">
        <v>44714</v>
      </c>
      <c r="W1063" s="18" t="s">
        <v>87</v>
      </c>
      <c r="X1063" s="18" t="s">
        <v>88</v>
      </c>
      <c r="Y1063" s="18" t="s">
        <v>70</v>
      </c>
      <c r="Z1063" s="18">
        <v>216001992</v>
      </c>
      <c r="AA1063" s="18" t="s">
        <v>85</v>
      </c>
      <c r="AB1063" s="18" t="s">
        <v>57</v>
      </c>
      <c r="AC1063" s="39" t="s">
        <v>89</v>
      </c>
      <c r="AD1063" s="18" t="s">
        <v>73</v>
      </c>
      <c r="AE1063" s="18"/>
    </row>
    <row r="1064" spans="1:31">
      <c r="A1064" s="17" t="s">
        <v>57</v>
      </c>
      <c r="B1064" s="18">
        <v>827</v>
      </c>
      <c r="C1064" s="50"/>
      <c r="D1064" s="23" t="s">
        <v>1709</v>
      </c>
      <c r="E1064" s="45"/>
      <c r="F1064" s="113"/>
      <c r="G1064" s="31"/>
      <c r="H1064" s="20"/>
      <c r="I1064" s="18"/>
      <c r="J1064" s="24">
        <v>112136070</v>
      </c>
      <c r="K1064" s="25">
        <v>19628060446</v>
      </c>
      <c r="L1064" s="25" t="s">
        <v>2237</v>
      </c>
      <c r="M1064" s="18" t="s">
        <v>36</v>
      </c>
      <c r="N1064" s="36"/>
      <c r="O1064" s="36"/>
      <c r="P1064" s="36">
        <v>4</v>
      </c>
      <c r="Q1064" s="18">
        <f>Q1063-P1064</f>
        <v>77</v>
      </c>
      <c r="R1064" s="29" t="s">
        <v>2232</v>
      </c>
      <c r="S1064" s="25" t="s">
        <v>2233</v>
      </c>
      <c r="T1064" s="18" t="s">
        <v>90</v>
      </c>
      <c r="U1064" s="37">
        <v>44734</v>
      </c>
      <c r="V1064" s="37">
        <v>44734</v>
      </c>
      <c r="W1064" s="40" t="s">
        <v>91</v>
      </c>
      <c r="X1064" s="40" t="s">
        <v>92</v>
      </c>
      <c r="Y1064" s="40" t="s">
        <v>93</v>
      </c>
      <c r="Z1064" s="40">
        <v>215973560</v>
      </c>
      <c r="AA1064" s="40" t="s">
        <v>85</v>
      </c>
      <c r="AB1064" s="18" t="s">
        <v>57</v>
      </c>
      <c r="AC1064" s="39" t="s">
        <v>72</v>
      </c>
      <c r="AD1064" s="18" t="s">
        <v>73</v>
      </c>
      <c r="AE1064" s="18"/>
    </row>
    <row r="1065" spans="1:31" ht="39" customHeight="1">
      <c r="A1065" s="17" t="s">
        <v>57</v>
      </c>
      <c r="B1065" s="18">
        <v>828</v>
      </c>
      <c r="C1065" s="50">
        <v>44682</v>
      </c>
      <c r="D1065" s="23" t="s">
        <v>1709</v>
      </c>
      <c r="E1065" s="45" t="s">
        <v>2199</v>
      </c>
      <c r="F1065" s="113">
        <v>44681</v>
      </c>
      <c r="G1065" s="31"/>
      <c r="H1065" s="20" t="s">
        <v>285</v>
      </c>
      <c r="I1065" s="18"/>
      <c r="J1065" s="24">
        <v>112136072</v>
      </c>
      <c r="K1065" s="25">
        <v>19620005092</v>
      </c>
      <c r="L1065" s="56" t="s">
        <v>457</v>
      </c>
      <c r="M1065" s="18" t="s">
        <v>36</v>
      </c>
      <c r="N1065" s="36">
        <v>60</v>
      </c>
      <c r="O1065" s="36"/>
      <c r="P1065" s="36"/>
      <c r="Q1065" s="18">
        <f t="shared" si="23"/>
        <v>60</v>
      </c>
      <c r="R1065" s="29" t="s">
        <v>2232</v>
      </c>
      <c r="S1065" s="25" t="s">
        <v>2233</v>
      </c>
      <c r="T1065" s="18"/>
      <c r="U1065" s="37"/>
      <c r="V1065" s="37"/>
      <c r="W1065" s="18"/>
      <c r="X1065" s="18"/>
      <c r="Y1065" s="18"/>
      <c r="Z1065" s="18"/>
      <c r="AA1065" s="18"/>
      <c r="AB1065" s="18"/>
      <c r="AC1065" s="18"/>
      <c r="AD1065" s="18"/>
      <c r="AE1065" s="18"/>
    </row>
    <row r="1066" spans="1:31" ht="46.8">
      <c r="A1066" s="17" t="s">
        <v>57</v>
      </c>
      <c r="B1066" s="18">
        <v>829</v>
      </c>
      <c r="C1066" s="50">
        <v>44682</v>
      </c>
      <c r="D1066" s="23" t="s">
        <v>1709</v>
      </c>
      <c r="E1066" s="45" t="s">
        <v>2199</v>
      </c>
      <c r="F1066" s="113">
        <v>44681</v>
      </c>
      <c r="G1066" s="31"/>
      <c r="H1066" s="20" t="s">
        <v>285</v>
      </c>
      <c r="I1066" s="18"/>
      <c r="J1066" s="24">
        <v>109492194</v>
      </c>
      <c r="K1066" s="25">
        <v>61030012010</v>
      </c>
      <c r="L1066" s="47" t="s">
        <v>193</v>
      </c>
      <c r="M1066" s="18" t="s">
        <v>36</v>
      </c>
      <c r="N1066" s="36">
        <v>174</v>
      </c>
      <c r="O1066" s="36"/>
      <c r="P1066" s="36"/>
      <c r="Q1066" s="18">
        <f t="shared" si="23"/>
        <v>174</v>
      </c>
      <c r="R1066" s="29" t="s">
        <v>2224</v>
      </c>
      <c r="S1066" s="25" t="s">
        <v>2238</v>
      </c>
      <c r="T1066" s="18"/>
      <c r="U1066" s="37"/>
      <c r="V1066" s="37"/>
      <c r="W1066" s="18"/>
      <c r="X1066" s="18"/>
      <c r="Y1066" s="18"/>
      <c r="Z1066" s="18"/>
      <c r="AA1066" s="18"/>
      <c r="AB1066" s="18"/>
      <c r="AC1066" s="18"/>
      <c r="AD1066" s="18"/>
      <c r="AE1066" s="18"/>
    </row>
    <row r="1067" spans="1:31" ht="28.8">
      <c r="A1067" s="17"/>
      <c r="B1067" s="18">
        <v>830</v>
      </c>
      <c r="C1067" s="50">
        <v>44682</v>
      </c>
      <c r="D1067" s="20" t="s">
        <v>32</v>
      </c>
      <c r="E1067" s="45" t="s">
        <v>2172</v>
      </c>
      <c r="F1067" s="113">
        <v>44680</v>
      </c>
      <c r="G1067" s="31"/>
      <c r="H1067" s="18"/>
      <c r="I1067" s="18"/>
      <c r="J1067" s="24"/>
      <c r="K1067" s="25" t="s">
        <v>2239</v>
      </c>
      <c r="L1067" s="25" t="s">
        <v>2239</v>
      </c>
      <c r="M1067" s="18" t="s">
        <v>36</v>
      </c>
      <c r="N1067" s="36">
        <v>30</v>
      </c>
      <c r="O1067" s="36"/>
      <c r="P1067" s="36"/>
      <c r="Q1067" s="18">
        <f t="shared" si="23"/>
        <v>30</v>
      </c>
      <c r="R1067" s="29" t="s">
        <v>2240</v>
      </c>
      <c r="S1067" s="118" t="s">
        <v>2241</v>
      </c>
      <c r="T1067" s="18"/>
      <c r="U1067" s="37"/>
      <c r="V1067" s="37"/>
      <c r="W1067" s="18"/>
      <c r="X1067" s="18"/>
      <c r="Y1067" s="18"/>
      <c r="Z1067" s="18"/>
      <c r="AA1067" s="18"/>
      <c r="AB1067" s="18"/>
      <c r="AC1067" s="18"/>
      <c r="AD1067" s="18"/>
      <c r="AE1067" s="18"/>
    </row>
    <row r="1068" spans="1:31" ht="43.2">
      <c r="A1068" s="17"/>
      <c r="B1068" s="18">
        <v>831</v>
      </c>
      <c r="C1068" s="50">
        <v>44682</v>
      </c>
      <c r="D1068" s="20" t="s">
        <v>32</v>
      </c>
      <c r="E1068" s="45" t="s">
        <v>2172</v>
      </c>
      <c r="F1068" s="113">
        <v>44680</v>
      </c>
      <c r="G1068" s="31"/>
      <c r="H1068" s="18"/>
      <c r="I1068" s="18"/>
      <c r="J1068" s="24"/>
      <c r="K1068" s="25" t="s">
        <v>2242</v>
      </c>
      <c r="L1068" s="25" t="s">
        <v>2242</v>
      </c>
      <c r="M1068" s="18" t="s">
        <v>36</v>
      </c>
      <c r="N1068" s="36">
        <v>60</v>
      </c>
      <c r="O1068" s="36"/>
      <c r="P1068" s="36"/>
      <c r="Q1068" s="18">
        <f t="shared" si="23"/>
        <v>60</v>
      </c>
      <c r="R1068" s="29" t="s">
        <v>2240</v>
      </c>
      <c r="S1068" s="118" t="s">
        <v>2241</v>
      </c>
      <c r="T1068" s="18"/>
      <c r="U1068" s="37"/>
      <c r="V1068" s="37"/>
      <c r="W1068" s="18"/>
      <c r="X1068" s="18"/>
      <c r="Y1068" s="18"/>
      <c r="Z1068" s="18"/>
      <c r="AA1068" s="18"/>
      <c r="AB1068" s="18"/>
      <c r="AC1068" s="18"/>
      <c r="AD1068" s="18"/>
      <c r="AE1068" s="18"/>
    </row>
    <row r="1069" spans="1:31" ht="28.8">
      <c r="A1069" s="17"/>
      <c r="B1069" s="18">
        <v>832</v>
      </c>
      <c r="C1069" s="50">
        <v>44682</v>
      </c>
      <c r="D1069" s="20" t="s">
        <v>32</v>
      </c>
      <c r="E1069" s="45" t="s">
        <v>2172</v>
      </c>
      <c r="F1069" s="113">
        <v>44680</v>
      </c>
      <c r="G1069" s="31"/>
      <c r="H1069" s="18"/>
      <c r="I1069" s="18"/>
      <c r="J1069" s="24"/>
      <c r="K1069" s="25" t="s">
        <v>2243</v>
      </c>
      <c r="L1069" s="25" t="s">
        <v>2243</v>
      </c>
      <c r="M1069" s="18" t="s">
        <v>36</v>
      </c>
      <c r="N1069" s="36">
        <v>29</v>
      </c>
      <c r="O1069" s="36"/>
      <c r="P1069" s="36"/>
      <c r="Q1069" s="18">
        <f t="shared" si="23"/>
        <v>29</v>
      </c>
      <c r="R1069" s="29" t="s">
        <v>2240</v>
      </c>
      <c r="S1069" s="118" t="s">
        <v>2241</v>
      </c>
      <c r="T1069" s="18"/>
      <c r="U1069" s="37"/>
      <c r="V1069" s="37"/>
      <c r="W1069" s="18"/>
      <c r="X1069" s="18"/>
      <c r="Y1069" s="18"/>
      <c r="Z1069" s="18"/>
      <c r="AA1069" s="18"/>
      <c r="AB1069" s="18"/>
      <c r="AC1069" s="18"/>
      <c r="AD1069" s="18"/>
      <c r="AE1069" s="18"/>
    </row>
    <row r="1070" spans="1:31" ht="57.6">
      <c r="A1070" s="17"/>
      <c r="B1070" s="18">
        <v>833</v>
      </c>
      <c r="C1070" s="50">
        <v>44682</v>
      </c>
      <c r="D1070" s="20" t="s">
        <v>32</v>
      </c>
      <c r="E1070" s="45" t="s">
        <v>2172</v>
      </c>
      <c r="F1070" s="113">
        <v>44680</v>
      </c>
      <c r="G1070" s="31"/>
      <c r="H1070" s="18"/>
      <c r="I1070" s="18"/>
      <c r="J1070" s="24"/>
      <c r="K1070" s="25" t="s">
        <v>2244</v>
      </c>
      <c r="L1070" s="25" t="s">
        <v>2244</v>
      </c>
      <c r="M1070" s="18" t="s">
        <v>36</v>
      </c>
      <c r="N1070" s="36">
        <v>30</v>
      </c>
      <c r="O1070" s="36"/>
      <c r="P1070" s="36">
        <v>4</v>
      </c>
      <c r="Q1070" s="18">
        <f t="shared" si="23"/>
        <v>26</v>
      </c>
      <c r="R1070" s="29" t="s">
        <v>2240</v>
      </c>
      <c r="S1070" s="118" t="s">
        <v>2241</v>
      </c>
      <c r="T1070" s="18" t="s">
        <v>2011</v>
      </c>
      <c r="U1070" s="37">
        <v>44734</v>
      </c>
      <c r="V1070" s="37">
        <v>44734</v>
      </c>
      <c r="W1070" s="18" t="s">
        <v>87</v>
      </c>
      <c r="X1070" s="18" t="s">
        <v>88</v>
      </c>
      <c r="Y1070" s="18" t="s">
        <v>70</v>
      </c>
      <c r="Z1070" s="18">
        <v>215973561</v>
      </c>
      <c r="AA1070" s="18" t="s">
        <v>85</v>
      </c>
      <c r="AB1070" s="18" t="s">
        <v>57</v>
      </c>
      <c r="AC1070" s="39" t="s">
        <v>89</v>
      </c>
      <c r="AD1070" s="18" t="s">
        <v>73</v>
      </c>
      <c r="AE1070" s="18"/>
    </row>
    <row r="1071" spans="1:31" ht="36">
      <c r="A1071" s="17"/>
      <c r="B1071" s="18">
        <v>834</v>
      </c>
      <c r="C1071" s="50">
        <v>44682</v>
      </c>
      <c r="D1071" s="20" t="s">
        <v>1148</v>
      </c>
      <c r="E1071" s="21" t="s">
        <v>2245</v>
      </c>
      <c r="F1071" s="112" t="s">
        <v>2246</v>
      </c>
      <c r="G1071" s="20" t="s">
        <v>1150</v>
      </c>
      <c r="H1071" s="18" t="s">
        <v>1151</v>
      </c>
      <c r="I1071" s="18">
        <v>4509589984</v>
      </c>
      <c r="J1071" s="90">
        <v>107157518</v>
      </c>
      <c r="K1071" s="25">
        <v>107157518</v>
      </c>
      <c r="L1071" s="25" t="s">
        <v>2247</v>
      </c>
      <c r="M1071" s="18" t="s">
        <v>36</v>
      </c>
      <c r="N1071" s="36">
        <v>3</v>
      </c>
      <c r="O1071" s="36"/>
      <c r="P1071" s="36">
        <v>3</v>
      </c>
      <c r="Q1071" s="18">
        <f t="shared" si="23"/>
        <v>0</v>
      </c>
      <c r="R1071" s="29" t="s">
        <v>2240</v>
      </c>
      <c r="S1071" s="118" t="s">
        <v>2241</v>
      </c>
      <c r="T1071" s="18" t="s">
        <v>1143</v>
      </c>
      <c r="U1071" s="37">
        <v>44694</v>
      </c>
      <c r="V1071" s="37">
        <v>44694</v>
      </c>
      <c r="W1071" s="18" t="s">
        <v>179</v>
      </c>
      <c r="X1071" s="18" t="s">
        <v>69</v>
      </c>
      <c r="Y1071" s="18" t="s">
        <v>70</v>
      </c>
      <c r="Z1071" s="18">
        <v>223951851</v>
      </c>
      <c r="AA1071" s="18" t="s">
        <v>154</v>
      </c>
      <c r="AB1071" s="82" t="s">
        <v>180</v>
      </c>
      <c r="AC1071" s="39" t="s">
        <v>72</v>
      </c>
      <c r="AD1071" s="82" t="s">
        <v>73</v>
      </c>
      <c r="AE1071" s="18" t="s">
        <v>177</v>
      </c>
    </row>
    <row r="1072" spans="1:31" ht="43.2">
      <c r="A1072" s="17"/>
      <c r="B1072" s="18">
        <v>835</v>
      </c>
      <c r="C1072" s="50">
        <v>44686</v>
      </c>
      <c r="D1072" s="23" t="s">
        <v>2248</v>
      </c>
      <c r="E1072" s="45" t="s">
        <v>2249</v>
      </c>
      <c r="F1072" s="113">
        <v>44685</v>
      </c>
      <c r="G1072" s="31"/>
      <c r="H1072" s="18"/>
      <c r="I1072" s="18"/>
      <c r="J1072" s="24">
        <v>108221269</v>
      </c>
      <c r="K1072" s="25" t="s">
        <v>2250</v>
      </c>
      <c r="L1072" s="25" t="s">
        <v>2251</v>
      </c>
      <c r="M1072" s="18" t="s">
        <v>36</v>
      </c>
      <c r="N1072" s="36">
        <v>2</v>
      </c>
      <c r="O1072" s="36"/>
      <c r="P1072" s="36"/>
      <c r="Q1072" s="18">
        <f t="shared" si="23"/>
        <v>2</v>
      </c>
      <c r="R1072" s="25" t="s">
        <v>2252</v>
      </c>
      <c r="S1072" s="25" t="s">
        <v>2253</v>
      </c>
      <c r="T1072" s="18"/>
      <c r="U1072" s="37"/>
      <c r="V1072" s="37"/>
      <c r="W1072" s="18"/>
      <c r="X1072" s="18"/>
      <c r="Y1072" s="18"/>
      <c r="Z1072" s="18"/>
      <c r="AA1072" s="18"/>
      <c r="AB1072" s="18"/>
      <c r="AC1072" s="18"/>
      <c r="AD1072" s="18"/>
      <c r="AE1072" s="18"/>
    </row>
    <row r="1073" spans="1:31" ht="27.6">
      <c r="A1073" s="17"/>
      <c r="B1073" s="18">
        <v>836</v>
      </c>
      <c r="C1073" s="50">
        <v>44686</v>
      </c>
      <c r="D1073" s="23" t="s">
        <v>2248</v>
      </c>
      <c r="E1073" s="45" t="s">
        <v>2249</v>
      </c>
      <c r="F1073" s="113">
        <v>44685</v>
      </c>
      <c r="G1073" s="31"/>
      <c r="H1073" s="18"/>
      <c r="I1073" s="18"/>
      <c r="J1073" s="24"/>
      <c r="K1073" s="100" t="s">
        <v>2254</v>
      </c>
      <c r="L1073" s="153" t="s">
        <v>2254</v>
      </c>
      <c r="M1073" s="18" t="s">
        <v>2255</v>
      </c>
      <c r="N1073" s="36">
        <v>250</v>
      </c>
      <c r="O1073" s="36"/>
      <c r="P1073" s="36">
        <v>250</v>
      </c>
      <c r="Q1073" s="18">
        <f t="shared" si="23"/>
        <v>0</v>
      </c>
      <c r="R1073" s="29" t="s">
        <v>2256</v>
      </c>
      <c r="S1073" s="25"/>
      <c r="T1073" s="18" t="s">
        <v>136</v>
      </c>
      <c r="U1073" s="37">
        <v>44706</v>
      </c>
      <c r="V1073" s="37">
        <v>44706</v>
      </c>
      <c r="W1073" s="18" t="s">
        <v>87</v>
      </c>
      <c r="X1073" s="18" t="s">
        <v>88</v>
      </c>
      <c r="Y1073" s="18" t="s">
        <v>70</v>
      </c>
      <c r="Z1073" s="18">
        <v>218110392</v>
      </c>
      <c r="AA1073" s="18" t="s">
        <v>137</v>
      </c>
      <c r="AB1073" s="18" t="s">
        <v>138</v>
      </c>
      <c r="AC1073" s="18"/>
      <c r="AD1073" s="18"/>
      <c r="AE1073" s="18" t="s">
        <v>139</v>
      </c>
    </row>
    <row r="1074" spans="1:31" ht="28.8">
      <c r="A1074" s="17" t="s">
        <v>57</v>
      </c>
      <c r="B1074" s="18">
        <v>837</v>
      </c>
      <c r="C1074" s="50">
        <v>44687</v>
      </c>
      <c r="D1074" s="23" t="s">
        <v>2257</v>
      </c>
      <c r="E1074" s="29" t="s">
        <v>2258</v>
      </c>
      <c r="F1074" s="59">
        <v>44665</v>
      </c>
      <c r="G1074" s="20" t="s">
        <v>2259</v>
      </c>
      <c r="H1074" s="18" t="s">
        <v>740</v>
      </c>
      <c r="I1074" s="18">
        <v>4511155473</v>
      </c>
      <c r="J1074" s="24">
        <v>110408290</v>
      </c>
      <c r="K1074" s="25" t="s">
        <v>2260</v>
      </c>
      <c r="L1074" s="25" t="s">
        <v>2261</v>
      </c>
      <c r="M1074" s="18" t="s">
        <v>36</v>
      </c>
      <c r="N1074" s="36">
        <v>60</v>
      </c>
      <c r="O1074" s="36"/>
      <c r="P1074" s="36">
        <v>10</v>
      </c>
      <c r="Q1074" s="18">
        <f t="shared" si="23"/>
        <v>50</v>
      </c>
      <c r="R1074" s="29" t="s">
        <v>742</v>
      </c>
      <c r="S1074" s="25" t="s">
        <v>353</v>
      </c>
      <c r="T1074" s="18" t="s">
        <v>86</v>
      </c>
      <c r="U1074" s="37">
        <v>44714</v>
      </c>
      <c r="V1074" s="37">
        <v>44714</v>
      </c>
      <c r="W1074" s="18" t="s">
        <v>87</v>
      </c>
      <c r="X1074" s="18" t="s">
        <v>88</v>
      </c>
      <c r="Y1074" s="18" t="s">
        <v>70</v>
      </c>
      <c r="Z1074" s="18">
        <v>216001992</v>
      </c>
      <c r="AA1074" s="18" t="s">
        <v>85</v>
      </c>
      <c r="AB1074" s="18" t="s">
        <v>57</v>
      </c>
      <c r="AC1074" s="39" t="s">
        <v>89</v>
      </c>
      <c r="AD1074" s="18" t="s">
        <v>73</v>
      </c>
      <c r="AE1074" s="18"/>
    </row>
    <row r="1075" spans="1:31" ht="28.8">
      <c r="A1075" s="17" t="s">
        <v>57</v>
      </c>
      <c r="B1075" s="18">
        <v>837</v>
      </c>
      <c r="C1075" s="50"/>
      <c r="D1075" s="23" t="s">
        <v>2257</v>
      </c>
      <c r="E1075" s="29"/>
      <c r="F1075" s="59"/>
      <c r="G1075" s="20"/>
      <c r="H1075" s="18" t="s">
        <v>740</v>
      </c>
      <c r="I1075" s="18"/>
      <c r="J1075" s="24">
        <v>110408290</v>
      </c>
      <c r="K1075" s="25" t="s">
        <v>2260</v>
      </c>
      <c r="L1075" s="25" t="s">
        <v>2261</v>
      </c>
      <c r="M1075" s="18" t="s">
        <v>36</v>
      </c>
      <c r="N1075" s="36"/>
      <c r="O1075" s="36"/>
      <c r="P1075" s="36">
        <v>12</v>
      </c>
      <c r="Q1075" s="18">
        <f>Q1074-P1075</f>
        <v>38</v>
      </c>
      <c r="R1075" s="29" t="s">
        <v>742</v>
      </c>
      <c r="S1075" s="25" t="s">
        <v>353</v>
      </c>
      <c r="T1075" s="18" t="s">
        <v>90</v>
      </c>
      <c r="U1075" s="37">
        <v>44734</v>
      </c>
      <c r="V1075" s="37">
        <v>44734</v>
      </c>
      <c r="W1075" s="40" t="s">
        <v>91</v>
      </c>
      <c r="X1075" s="40" t="s">
        <v>92</v>
      </c>
      <c r="Y1075" s="40" t="s">
        <v>93</v>
      </c>
      <c r="Z1075" s="40">
        <v>215973560</v>
      </c>
      <c r="AA1075" s="40" t="s">
        <v>85</v>
      </c>
      <c r="AB1075" s="18" t="s">
        <v>57</v>
      </c>
      <c r="AC1075" s="39" t="s">
        <v>72</v>
      </c>
      <c r="AD1075" s="18" t="s">
        <v>73</v>
      </c>
      <c r="AE1075" s="18"/>
    </row>
    <row r="1076" spans="1:31" ht="28.8">
      <c r="A1076" s="17"/>
      <c r="B1076" s="18">
        <v>838</v>
      </c>
      <c r="C1076" s="50">
        <v>44686</v>
      </c>
      <c r="D1076" s="23" t="s">
        <v>2262</v>
      </c>
      <c r="E1076" s="29" t="s">
        <v>2263</v>
      </c>
      <c r="F1076" s="109">
        <v>44681</v>
      </c>
      <c r="G1076" s="20" t="s">
        <v>2264</v>
      </c>
      <c r="H1076" s="18" t="s">
        <v>2265</v>
      </c>
      <c r="I1076" s="18">
        <v>4511340098</v>
      </c>
      <c r="J1076" s="24">
        <v>109598700</v>
      </c>
      <c r="K1076" s="52" t="s">
        <v>2266</v>
      </c>
      <c r="L1076" s="25" t="s">
        <v>2267</v>
      </c>
      <c r="M1076" s="18" t="s">
        <v>36</v>
      </c>
      <c r="N1076" s="95">
        <v>100</v>
      </c>
      <c r="O1076" s="36"/>
      <c r="P1076" s="36">
        <v>56</v>
      </c>
      <c r="Q1076" s="18">
        <f t="shared" si="23"/>
        <v>44</v>
      </c>
      <c r="R1076" s="29" t="s">
        <v>504</v>
      </c>
      <c r="S1076" s="25" t="s">
        <v>505</v>
      </c>
      <c r="T1076" s="18" t="s">
        <v>606</v>
      </c>
      <c r="U1076" s="37">
        <v>44727</v>
      </c>
      <c r="V1076" s="37">
        <v>44727</v>
      </c>
      <c r="W1076" s="18" t="s">
        <v>175</v>
      </c>
      <c r="X1076" s="18" t="s">
        <v>116</v>
      </c>
      <c r="Y1076" s="18" t="s">
        <v>70</v>
      </c>
      <c r="Z1076" s="18">
        <v>215979575</v>
      </c>
      <c r="AA1076" s="18" t="s">
        <v>85</v>
      </c>
      <c r="AB1076" s="18" t="s">
        <v>57</v>
      </c>
      <c r="AC1076" s="18" t="s">
        <v>72</v>
      </c>
      <c r="AD1076" s="23" t="s">
        <v>73</v>
      </c>
      <c r="AE1076" s="23" t="s">
        <v>177</v>
      </c>
    </row>
    <row r="1077" spans="1:31" ht="28.8">
      <c r="A1077" s="17"/>
      <c r="B1077" s="18">
        <v>839</v>
      </c>
      <c r="C1077" s="50">
        <v>44686</v>
      </c>
      <c r="D1077" s="23" t="s">
        <v>2268</v>
      </c>
      <c r="E1077" s="105" t="s">
        <v>2269</v>
      </c>
      <c r="F1077" s="59">
        <v>44676</v>
      </c>
      <c r="G1077" s="20" t="s">
        <v>2270</v>
      </c>
      <c r="H1077" s="18" t="s">
        <v>2271</v>
      </c>
      <c r="I1077" s="18">
        <v>4511330747</v>
      </c>
      <c r="J1077" s="24">
        <v>112161405</v>
      </c>
      <c r="K1077" s="25" t="s">
        <v>2272</v>
      </c>
      <c r="L1077" s="25" t="s">
        <v>2273</v>
      </c>
      <c r="M1077" s="18" t="s">
        <v>36</v>
      </c>
      <c r="N1077" s="36">
        <v>4</v>
      </c>
      <c r="O1077" s="36"/>
      <c r="P1077" s="36">
        <v>1</v>
      </c>
      <c r="Q1077" s="18">
        <f t="shared" si="23"/>
        <v>3</v>
      </c>
      <c r="R1077" s="29" t="s">
        <v>2274</v>
      </c>
      <c r="S1077" s="25" t="s">
        <v>2275</v>
      </c>
      <c r="T1077" s="18" t="s">
        <v>1920</v>
      </c>
      <c r="U1077" s="37">
        <v>44705</v>
      </c>
      <c r="V1077" s="37">
        <v>44705</v>
      </c>
      <c r="W1077" s="18" t="s">
        <v>75</v>
      </c>
      <c r="X1077" s="18" t="s">
        <v>692</v>
      </c>
      <c r="Y1077" s="18" t="s">
        <v>70</v>
      </c>
      <c r="Z1077" s="18" t="s">
        <v>693</v>
      </c>
      <c r="AA1077" s="18" t="s">
        <v>694</v>
      </c>
      <c r="AB1077" s="18" t="s">
        <v>2276</v>
      </c>
      <c r="AC1077" s="18" t="s">
        <v>156</v>
      </c>
      <c r="AD1077" s="18" t="s">
        <v>286</v>
      </c>
      <c r="AE1077" s="18" t="s">
        <v>2277</v>
      </c>
    </row>
    <row r="1078" spans="1:31" ht="28.8">
      <c r="A1078" s="17"/>
      <c r="B1078" s="18">
        <v>839</v>
      </c>
      <c r="C1078" s="50"/>
      <c r="D1078" s="23" t="s">
        <v>2268</v>
      </c>
      <c r="E1078" s="105"/>
      <c r="F1078" s="59"/>
      <c r="G1078" s="20"/>
      <c r="H1078" s="18"/>
      <c r="I1078" s="18"/>
      <c r="J1078" s="24">
        <v>112161405</v>
      </c>
      <c r="K1078" s="25" t="s">
        <v>2272</v>
      </c>
      <c r="L1078" s="25" t="s">
        <v>2273</v>
      </c>
      <c r="M1078" s="18" t="s">
        <v>36</v>
      </c>
      <c r="N1078" s="36"/>
      <c r="O1078" s="36"/>
      <c r="P1078" s="36">
        <v>1</v>
      </c>
      <c r="Q1078" s="18">
        <f>Q1077-P1078</f>
        <v>2</v>
      </c>
      <c r="R1078" s="29" t="s">
        <v>2274</v>
      </c>
      <c r="S1078" s="25" t="s">
        <v>2275</v>
      </c>
      <c r="T1078" s="18" t="s">
        <v>2278</v>
      </c>
      <c r="U1078" s="37">
        <v>44713</v>
      </c>
      <c r="V1078" s="37">
        <v>44713</v>
      </c>
      <c r="W1078" s="18" t="s">
        <v>81</v>
      </c>
      <c r="X1078" s="18" t="s">
        <v>82</v>
      </c>
      <c r="Y1078" s="18" t="s">
        <v>70</v>
      </c>
      <c r="Z1078" s="18" t="s">
        <v>693</v>
      </c>
      <c r="AA1078" s="18" t="s">
        <v>2279</v>
      </c>
      <c r="AB1078" s="18" t="s">
        <v>2276</v>
      </c>
      <c r="AC1078" s="18" t="s">
        <v>286</v>
      </c>
      <c r="AD1078" s="18" t="s">
        <v>286</v>
      </c>
      <c r="AE1078" s="18" t="s">
        <v>2280</v>
      </c>
    </row>
    <row r="1079" spans="1:31" ht="28.8">
      <c r="A1079" s="17"/>
      <c r="B1079" s="18">
        <v>839</v>
      </c>
      <c r="C1079" s="50"/>
      <c r="D1079" s="23" t="s">
        <v>2268</v>
      </c>
      <c r="E1079" s="105"/>
      <c r="F1079" s="59"/>
      <c r="G1079" s="20"/>
      <c r="H1079" s="18"/>
      <c r="I1079" s="18"/>
      <c r="J1079" s="24">
        <v>112161405</v>
      </c>
      <c r="K1079" s="25" t="s">
        <v>2272</v>
      </c>
      <c r="L1079" s="25" t="s">
        <v>2273</v>
      </c>
      <c r="M1079" s="18" t="s">
        <v>36</v>
      </c>
      <c r="N1079" s="36"/>
      <c r="O1079" s="36"/>
      <c r="P1079" s="36">
        <v>1</v>
      </c>
      <c r="Q1079" s="18">
        <f>Q1078-P1079</f>
        <v>1</v>
      </c>
      <c r="R1079" s="29" t="s">
        <v>2274</v>
      </c>
      <c r="S1079" s="25" t="s">
        <v>2275</v>
      </c>
      <c r="T1079" s="18" t="s">
        <v>2281</v>
      </c>
      <c r="U1079" s="37">
        <v>44713</v>
      </c>
      <c r="V1079" s="37">
        <v>44714</v>
      </c>
      <c r="W1079" s="18" t="s">
        <v>2282</v>
      </c>
      <c r="X1079" s="18" t="s">
        <v>2283</v>
      </c>
      <c r="Y1079" s="18" t="s">
        <v>70</v>
      </c>
      <c r="Z1079" s="18">
        <v>216001990</v>
      </c>
      <c r="AA1079" s="18" t="s">
        <v>137</v>
      </c>
      <c r="AB1079" s="18" t="s">
        <v>2284</v>
      </c>
      <c r="AC1079" s="18" t="s">
        <v>286</v>
      </c>
      <c r="AD1079" s="18" t="s">
        <v>286</v>
      </c>
      <c r="AE1079" s="18" t="s">
        <v>2285</v>
      </c>
    </row>
    <row r="1080" spans="1:31" ht="28.8">
      <c r="A1080" s="17"/>
      <c r="B1080" s="18">
        <v>840</v>
      </c>
      <c r="C1080" s="50">
        <v>44678</v>
      </c>
      <c r="D1080" s="23" t="s">
        <v>1958</v>
      </c>
      <c r="E1080" s="45" t="s">
        <v>1959</v>
      </c>
      <c r="F1080" s="46">
        <v>44676</v>
      </c>
      <c r="G1080" s="20" t="s">
        <v>1960</v>
      </c>
      <c r="H1080" s="18" t="s">
        <v>1581</v>
      </c>
      <c r="I1080" s="18"/>
      <c r="J1080" s="24"/>
      <c r="K1080" s="25" t="s">
        <v>2286</v>
      </c>
      <c r="L1080" s="25" t="s">
        <v>2287</v>
      </c>
      <c r="M1080" s="18" t="s">
        <v>36</v>
      </c>
      <c r="N1080" s="95">
        <v>61</v>
      </c>
      <c r="O1080" s="95"/>
      <c r="P1080" s="36"/>
      <c r="Q1080" s="18">
        <f t="shared" si="23"/>
        <v>61</v>
      </c>
      <c r="R1080" s="29" t="s">
        <v>2288</v>
      </c>
      <c r="S1080" s="25" t="s">
        <v>2289</v>
      </c>
      <c r="T1080" s="18"/>
      <c r="U1080" s="37"/>
      <c r="V1080" s="37"/>
      <c r="W1080" s="18"/>
      <c r="X1080" s="18"/>
      <c r="Y1080" s="18"/>
      <c r="Z1080" s="18"/>
      <c r="AA1080" s="18"/>
      <c r="AB1080" s="18"/>
      <c r="AC1080" s="18"/>
      <c r="AD1080" s="18"/>
      <c r="AE1080" s="18"/>
    </row>
    <row r="1081" spans="1:31" ht="28.8">
      <c r="A1081" s="17"/>
      <c r="B1081" s="18">
        <v>841</v>
      </c>
      <c r="C1081" s="50">
        <v>44678</v>
      </c>
      <c r="D1081" s="23" t="s">
        <v>1958</v>
      </c>
      <c r="E1081" s="45" t="s">
        <v>1959</v>
      </c>
      <c r="F1081" s="46">
        <v>44676</v>
      </c>
      <c r="G1081" s="20" t="s">
        <v>1960</v>
      </c>
      <c r="H1081" s="18" t="s">
        <v>1581</v>
      </c>
      <c r="I1081" s="18"/>
      <c r="J1081" s="24">
        <v>110315363</v>
      </c>
      <c r="K1081" s="25">
        <v>110315363</v>
      </c>
      <c r="L1081" s="25" t="s">
        <v>2290</v>
      </c>
      <c r="M1081" s="18" t="s">
        <v>36</v>
      </c>
      <c r="N1081" s="95">
        <v>12</v>
      </c>
      <c r="O1081" s="95"/>
      <c r="P1081" s="36"/>
      <c r="Q1081" s="18">
        <f t="shared" si="23"/>
        <v>12</v>
      </c>
      <c r="R1081" s="29" t="s">
        <v>2288</v>
      </c>
      <c r="S1081" s="25" t="s">
        <v>2289</v>
      </c>
      <c r="T1081" s="18"/>
      <c r="U1081" s="37"/>
      <c r="V1081" s="37"/>
      <c r="W1081" s="18"/>
      <c r="X1081" s="18"/>
      <c r="Y1081" s="18"/>
      <c r="Z1081" s="18"/>
      <c r="AA1081" s="18"/>
      <c r="AB1081" s="18"/>
      <c r="AC1081" s="18"/>
      <c r="AD1081" s="18"/>
      <c r="AE1081" s="18"/>
    </row>
    <row r="1082" spans="1:31" ht="28.8">
      <c r="A1082" s="17"/>
      <c r="B1082" s="18">
        <v>842</v>
      </c>
      <c r="C1082" s="50">
        <v>44678</v>
      </c>
      <c r="D1082" s="23" t="s">
        <v>1958</v>
      </c>
      <c r="E1082" s="45" t="s">
        <v>1959</v>
      </c>
      <c r="F1082" s="46">
        <v>44676</v>
      </c>
      <c r="G1082" s="20" t="s">
        <v>1960</v>
      </c>
      <c r="H1082" s="18" t="s">
        <v>1581</v>
      </c>
      <c r="I1082" s="18"/>
      <c r="J1082" s="24">
        <v>110315367</v>
      </c>
      <c r="K1082" s="25" t="s">
        <v>2291</v>
      </c>
      <c r="L1082" s="25" t="s">
        <v>2292</v>
      </c>
      <c r="M1082" s="18" t="s">
        <v>119</v>
      </c>
      <c r="N1082" s="95">
        <v>100</v>
      </c>
      <c r="O1082" s="95"/>
      <c r="P1082" s="36"/>
      <c r="Q1082" s="18">
        <f t="shared" si="23"/>
        <v>100</v>
      </c>
      <c r="R1082" s="29" t="s">
        <v>2288</v>
      </c>
      <c r="S1082" s="25" t="s">
        <v>2289</v>
      </c>
      <c r="T1082" s="18"/>
      <c r="U1082" s="37"/>
      <c r="V1082" s="37"/>
      <c r="W1082" s="18"/>
      <c r="X1082" s="18"/>
      <c r="Y1082" s="18"/>
      <c r="Z1082" s="18"/>
      <c r="AA1082" s="18"/>
      <c r="AB1082" s="18"/>
      <c r="AC1082" s="18"/>
      <c r="AD1082" s="18"/>
      <c r="AE1082" s="18"/>
    </row>
    <row r="1083" spans="1:31" ht="28.8">
      <c r="A1083" s="17"/>
      <c r="B1083" s="18">
        <v>843</v>
      </c>
      <c r="C1083" s="50">
        <v>44678</v>
      </c>
      <c r="D1083" s="23" t="s">
        <v>1958</v>
      </c>
      <c r="E1083" s="45" t="s">
        <v>1959</v>
      </c>
      <c r="F1083" s="46">
        <v>44676</v>
      </c>
      <c r="G1083" s="20" t="s">
        <v>1960</v>
      </c>
      <c r="H1083" s="18" t="s">
        <v>1581</v>
      </c>
      <c r="I1083" s="18"/>
      <c r="J1083" s="24"/>
      <c r="K1083" s="25">
        <v>12545532</v>
      </c>
      <c r="L1083" s="25" t="s">
        <v>1907</v>
      </c>
      <c r="M1083" s="18" t="s">
        <v>119</v>
      </c>
      <c r="N1083" s="95">
        <v>100</v>
      </c>
      <c r="O1083" s="95"/>
      <c r="P1083" s="36"/>
      <c r="Q1083" s="18">
        <f t="shared" si="23"/>
        <v>100</v>
      </c>
      <c r="R1083" s="29" t="s">
        <v>2288</v>
      </c>
      <c r="S1083" s="25" t="s">
        <v>2289</v>
      </c>
      <c r="T1083" s="18"/>
      <c r="U1083" s="37"/>
      <c r="V1083" s="37"/>
      <c r="W1083" s="18"/>
      <c r="X1083" s="18"/>
      <c r="Y1083" s="18"/>
      <c r="Z1083" s="18"/>
      <c r="AA1083" s="18"/>
      <c r="AB1083" s="18"/>
      <c r="AC1083" s="18"/>
      <c r="AD1083" s="18"/>
      <c r="AE1083" s="18"/>
    </row>
    <row r="1084" spans="1:31" ht="28.8">
      <c r="A1084" s="17"/>
      <c r="B1084" s="18">
        <v>844</v>
      </c>
      <c r="C1084" s="50">
        <v>44678</v>
      </c>
      <c r="D1084" s="23" t="s">
        <v>1958</v>
      </c>
      <c r="E1084" s="45" t="s">
        <v>1959</v>
      </c>
      <c r="F1084" s="46">
        <v>44676</v>
      </c>
      <c r="G1084" s="20" t="s">
        <v>1960</v>
      </c>
      <c r="H1084" s="18" t="s">
        <v>1581</v>
      </c>
      <c r="I1084" s="18"/>
      <c r="J1084" s="24">
        <v>110315368</v>
      </c>
      <c r="K1084" s="25" t="s">
        <v>2293</v>
      </c>
      <c r="L1084" s="25" t="s">
        <v>2294</v>
      </c>
      <c r="M1084" s="18" t="s">
        <v>119</v>
      </c>
      <c r="N1084" s="95">
        <v>100</v>
      </c>
      <c r="O1084" s="95"/>
      <c r="P1084" s="36"/>
      <c r="Q1084" s="18">
        <f t="shared" si="23"/>
        <v>100</v>
      </c>
      <c r="R1084" s="29" t="s">
        <v>2288</v>
      </c>
      <c r="S1084" s="25" t="s">
        <v>2289</v>
      </c>
      <c r="T1084" s="18"/>
      <c r="U1084" s="37"/>
      <c r="V1084" s="37"/>
      <c r="W1084" s="18"/>
      <c r="X1084" s="18"/>
      <c r="Y1084" s="18"/>
      <c r="Z1084" s="18"/>
      <c r="AA1084" s="18"/>
      <c r="AB1084" s="18"/>
      <c r="AC1084" s="18"/>
      <c r="AD1084" s="18"/>
      <c r="AE1084" s="18"/>
    </row>
    <row r="1085" spans="1:31" ht="28.8">
      <c r="A1085" s="17"/>
      <c r="B1085" s="18">
        <v>845</v>
      </c>
      <c r="C1085" s="50">
        <v>44678</v>
      </c>
      <c r="D1085" s="23" t="s">
        <v>1958</v>
      </c>
      <c r="E1085" s="45" t="s">
        <v>1959</v>
      </c>
      <c r="F1085" s="46">
        <v>44676</v>
      </c>
      <c r="G1085" s="20" t="s">
        <v>1960</v>
      </c>
      <c r="H1085" s="18" t="s">
        <v>1581</v>
      </c>
      <c r="I1085" s="18"/>
      <c r="J1085" s="24">
        <v>110315365</v>
      </c>
      <c r="K1085" s="25" t="s">
        <v>1485</v>
      </c>
      <c r="L1085" s="25" t="s">
        <v>2295</v>
      </c>
      <c r="M1085" s="18" t="s">
        <v>119</v>
      </c>
      <c r="N1085" s="95">
        <v>100</v>
      </c>
      <c r="O1085" s="95"/>
      <c r="P1085" s="36"/>
      <c r="Q1085" s="18">
        <f t="shared" si="23"/>
        <v>100</v>
      </c>
      <c r="R1085" s="29" t="s">
        <v>2288</v>
      </c>
      <c r="S1085" s="25" t="s">
        <v>2289</v>
      </c>
      <c r="T1085" s="18"/>
      <c r="U1085" s="37"/>
      <c r="V1085" s="37"/>
      <c r="W1085" s="18"/>
      <c r="X1085" s="18"/>
      <c r="Y1085" s="18"/>
      <c r="Z1085" s="18"/>
      <c r="AA1085" s="18"/>
      <c r="AB1085" s="18"/>
      <c r="AC1085" s="18"/>
      <c r="AD1085" s="18"/>
      <c r="AE1085" s="18"/>
    </row>
    <row r="1086" spans="1:31" ht="28.8">
      <c r="A1086" s="17"/>
      <c r="B1086" s="18">
        <v>846</v>
      </c>
      <c r="C1086" s="50">
        <v>44678</v>
      </c>
      <c r="D1086" s="23" t="s">
        <v>1958</v>
      </c>
      <c r="E1086" s="45" t="s">
        <v>1959</v>
      </c>
      <c r="F1086" s="46">
        <v>44676</v>
      </c>
      <c r="G1086" s="20" t="s">
        <v>1960</v>
      </c>
      <c r="H1086" s="18" t="s">
        <v>1581</v>
      </c>
      <c r="I1086" s="18"/>
      <c r="J1086" s="24">
        <v>110315369</v>
      </c>
      <c r="K1086" s="25" t="s">
        <v>2296</v>
      </c>
      <c r="L1086" s="25" t="s">
        <v>2297</v>
      </c>
      <c r="M1086" s="18" t="s">
        <v>119</v>
      </c>
      <c r="N1086" s="95">
        <v>100</v>
      </c>
      <c r="O1086" s="95"/>
      <c r="P1086" s="36"/>
      <c r="Q1086" s="18">
        <f t="shared" si="23"/>
        <v>100</v>
      </c>
      <c r="R1086" s="29" t="s">
        <v>2288</v>
      </c>
      <c r="S1086" s="25" t="s">
        <v>2289</v>
      </c>
      <c r="T1086" s="18"/>
      <c r="U1086" s="37"/>
      <c r="V1086" s="37"/>
      <c r="W1086" s="18"/>
      <c r="X1086" s="18"/>
      <c r="Y1086" s="18"/>
      <c r="Z1086" s="18"/>
      <c r="AA1086" s="18"/>
      <c r="AB1086" s="18"/>
      <c r="AC1086" s="18"/>
      <c r="AD1086" s="18"/>
      <c r="AE1086" s="18"/>
    </row>
    <row r="1087" spans="1:31" ht="43.5" customHeight="1">
      <c r="A1087" s="17"/>
      <c r="B1087" s="18">
        <v>847</v>
      </c>
      <c r="C1087" s="50">
        <v>44678</v>
      </c>
      <c r="D1087" s="23" t="s">
        <v>1958</v>
      </c>
      <c r="E1087" s="45" t="s">
        <v>1959</v>
      </c>
      <c r="F1087" s="46">
        <v>44676</v>
      </c>
      <c r="G1087" s="20" t="s">
        <v>1960</v>
      </c>
      <c r="H1087" s="18" t="s">
        <v>1581</v>
      </c>
      <c r="I1087" s="18"/>
      <c r="J1087" s="24"/>
      <c r="K1087" s="25" t="s">
        <v>2298</v>
      </c>
      <c r="L1087" s="25" t="s">
        <v>2299</v>
      </c>
      <c r="M1087" s="18" t="s">
        <v>119</v>
      </c>
      <c r="N1087" s="95">
        <v>100</v>
      </c>
      <c r="O1087" s="95"/>
      <c r="P1087" s="36"/>
      <c r="Q1087" s="18">
        <f t="shared" si="23"/>
        <v>100</v>
      </c>
      <c r="R1087" s="29" t="s">
        <v>2288</v>
      </c>
      <c r="S1087" s="25" t="s">
        <v>2289</v>
      </c>
      <c r="T1087" s="18"/>
      <c r="U1087" s="37"/>
      <c r="V1087" s="37"/>
      <c r="W1087" s="18"/>
      <c r="X1087" s="18"/>
      <c r="Y1087" s="18"/>
      <c r="Z1087" s="18"/>
      <c r="AA1087" s="18"/>
      <c r="AB1087" s="18"/>
      <c r="AC1087" s="18"/>
      <c r="AD1087" s="18"/>
      <c r="AE1087" s="18"/>
    </row>
    <row r="1088" spans="1:31" ht="28.8">
      <c r="A1088" s="17"/>
      <c r="B1088" s="18">
        <v>848</v>
      </c>
      <c r="C1088" s="50">
        <v>44678</v>
      </c>
      <c r="D1088" s="23" t="s">
        <v>1958</v>
      </c>
      <c r="E1088" s="45" t="s">
        <v>1959</v>
      </c>
      <c r="F1088" s="46">
        <v>44676</v>
      </c>
      <c r="G1088" s="20" t="s">
        <v>1960</v>
      </c>
      <c r="H1088" s="18" t="s">
        <v>1581</v>
      </c>
      <c r="I1088" s="18"/>
      <c r="J1088" s="24"/>
      <c r="K1088" s="25" t="s">
        <v>2300</v>
      </c>
      <c r="L1088" s="25" t="s">
        <v>2301</v>
      </c>
      <c r="M1088" s="18" t="s">
        <v>119</v>
      </c>
      <c r="N1088" s="95">
        <v>100</v>
      </c>
      <c r="O1088" s="95"/>
      <c r="P1088" s="36"/>
      <c r="Q1088" s="18">
        <f t="shared" si="23"/>
        <v>100</v>
      </c>
      <c r="R1088" s="29" t="s">
        <v>2288</v>
      </c>
      <c r="S1088" s="25" t="s">
        <v>2289</v>
      </c>
      <c r="T1088" s="18"/>
      <c r="U1088" s="37"/>
      <c r="V1088" s="37"/>
      <c r="W1088" s="18"/>
      <c r="X1088" s="18"/>
      <c r="Y1088" s="18"/>
      <c r="Z1088" s="18"/>
      <c r="AA1088" s="18"/>
      <c r="AB1088" s="18"/>
      <c r="AC1088" s="18"/>
      <c r="AD1088" s="18"/>
      <c r="AE1088" s="18"/>
    </row>
    <row r="1089" spans="1:31" ht="28.8">
      <c r="A1089" s="17"/>
      <c r="B1089" s="18">
        <v>849</v>
      </c>
      <c r="C1089" s="50">
        <v>44678</v>
      </c>
      <c r="D1089" s="23" t="s">
        <v>1958</v>
      </c>
      <c r="E1089" s="45" t="s">
        <v>1959</v>
      </c>
      <c r="F1089" s="46">
        <v>44676</v>
      </c>
      <c r="G1089" s="20" t="s">
        <v>1960</v>
      </c>
      <c r="H1089" s="18" t="s">
        <v>1581</v>
      </c>
      <c r="I1089" s="18"/>
      <c r="J1089" s="24">
        <v>110315379</v>
      </c>
      <c r="K1089" s="25" t="s">
        <v>2302</v>
      </c>
      <c r="L1089" s="25" t="s">
        <v>2303</v>
      </c>
      <c r="M1089" s="18" t="s">
        <v>119</v>
      </c>
      <c r="N1089" s="95">
        <v>5</v>
      </c>
      <c r="O1089" s="95"/>
      <c r="P1089" s="36"/>
      <c r="Q1089" s="18">
        <f t="shared" si="23"/>
        <v>5</v>
      </c>
      <c r="R1089" s="29" t="s">
        <v>2288</v>
      </c>
      <c r="S1089" s="25" t="s">
        <v>2289</v>
      </c>
      <c r="T1089" s="18"/>
      <c r="U1089" s="37"/>
      <c r="V1089" s="37"/>
      <c r="W1089" s="18"/>
      <c r="X1089" s="18"/>
      <c r="Y1089" s="18"/>
      <c r="Z1089" s="18"/>
      <c r="AA1089" s="18"/>
      <c r="AB1089" s="18"/>
      <c r="AC1089" s="18"/>
      <c r="AD1089" s="18"/>
      <c r="AE1089" s="18"/>
    </row>
    <row r="1090" spans="1:31" ht="28.8">
      <c r="A1090" s="17"/>
      <c r="B1090" s="18">
        <v>850</v>
      </c>
      <c r="C1090" s="50">
        <v>44678</v>
      </c>
      <c r="D1090" s="23" t="s">
        <v>1958</v>
      </c>
      <c r="E1090" s="45" t="s">
        <v>1959</v>
      </c>
      <c r="F1090" s="46">
        <v>44676</v>
      </c>
      <c r="G1090" s="20" t="s">
        <v>1960</v>
      </c>
      <c r="H1090" s="18" t="s">
        <v>1581</v>
      </c>
      <c r="I1090" s="18"/>
      <c r="J1090" s="24"/>
      <c r="K1090" s="25" t="s">
        <v>2304</v>
      </c>
      <c r="L1090" s="25" t="s">
        <v>2305</v>
      </c>
      <c r="M1090" s="18" t="s">
        <v>36</v>
      </c>
      <c r="N1090" s="95">
        <v>4</v>
      </c>
      <c r="O1090" s="95"/>
      <c r="P1090" s="36"/>
      <c r="Q1090" s="18">
        <f t="shared" ref="Q1090:Q1119" si="25">+N1090-P1090</f>
        <v>4</v>
      </c>
      <c r="R1090" s="29" t="s">
        <v>2288</v>
      </c>
      <c r="S1090" s="25" t="s">
        <v>2289</v>
      </c>
      <c r="T1090" s="18"/>
      <c r="U1090" s="37"/>
      <c r="V1090" s="37"/>
      <c r="W1090" s="18"/>
      <c r="X1090" s="18"/>
      <c r="Y1090" s="18"/>
      <c r="Z1090" s="18"/>
      <c r="AA1090" s="18"/>
      <c r="AB1090" s="18"/>
      <c r="AC1090" s="18"/>
      <c r="AD1090" s="18"/>
      <c r="AE1090" s="18"/>
    </row>
    <row r="1091" spans="1:31" ht="28.8">
      <c r="A1091" s="17"/>
      <c r="B1091" s="18">
        <v>851</v>
      </c>
      <c r="C1091" s="50">
        <v>44678</v>
      </c>
      <c r="D1091" s="23" t="s">
        <v>1958</v>
      </c>
      <c r="E1091" s="45" t="s">
        <v>1959</v>
      </c>
      <c r="F1091" s="46">
        <v>44676</v>
      </c>
      <c r="G1091" s="20" t="s">
        <v>1960</v>
      </c>
      <c r="H1091" s="18" t="s">
        <v>1581</v>
      </c>
      <c r="I1091" s="18"/>
      <c r="J1091" s="24"/>
      <c r="K1091" s="25" t="s">
        <v>2306</v>
      </c>
      <c r="L1091" s="25" t="s">
        <v>2306</v>
      </c>
      <c r="M1091" s="18" t="s">
        <v>119</v>
      </c>
      <c r="N1091" s="95">
        <v>4</v>
      </c>
      <c r="O1091" s="95"/>
      <c r="P1091" s="36"/>
      <c r="Q1091" s="18">
        <f t="shared" si="25"/>
        <v>4</v>
      </c>
      <c r="R1091" s="29" t="s">
        <v>2288</v>
      </c>
      <c r="S1091" s="25" t="s">
        <v>2289</v>
      </c>
      <c r="T1091" s="18"/>
      <c r="U1091" s="37"/>
      <c r="V1091" s="37"/>
      <c r="W1091" s="18"/>
      <c r="X1091" s="18"/>
      <c r="Y1091" s="18"/>
      <c r="Z1091" s="18"/>
      <c r="AA1091" s="18"/>
      <c r="AB1091" s="18"/>
      <c r="AC1091" s="18"/>
      <c r="AD1091" s="18"/>
      <c r="AE1091" s="18"/>
    </row>
    <row r="1092" spans="1:31" ht="28.8">
      <c r="A1092" s="17"/>
      <c r="B1092" s="18">
        <v>852</v>
      </c>
      <c r="C1092" s="50">
        <v>44678</v>
      </c>
      <c r="D1092" s="23" t="s">
        <v>1958</v>
      </c>
      <c r="E1092" s="45" t="s">
        <v>1959</v>
      </c>
      <c r="F1092" s="46">
        <v>44676</v>
      </c>
      <c r="G1092" s="20" t="s">
        <v>1960</v>
      </c>
      <c r="H1092" s="18" t="s">
        <v>1581</v>
      </c>
      <c r="I1092" s="18"/>
      <c r="J1092" s="24">
        <v>110315362</v>
      </c>
      <c r="K1092" s="25" t="s">
        <v>2307</v>
      </c>
      <c r="L1092" s="25" t="s">
        <v>1499</v>
      </c>
      <c r="M1092" s="18" t="s">
        <v>36</v>
      </c>
      <c r="N1092" s="95">
        <v>49</v>
      </c>
      <c r="O1092" s="95"/>
      <c r="P1092" s="36"/>
      <c r="Q1092" s="18">
        <f t="shared" si="25"/>
        <v>49</v>
      </c>
      <c r="R1092" s="29" t="s">
        <v>2288</v>
      </c>
      <c r="S1092" s="25" t="s">
        <v>2289</v>
      </c>
      <c r="T1092" s="18"/>
      <c r="U1092" s="37"/>
      <c r="V1092" s="37"/>
      <c r="W1092" s="18"/>
      <c r="X1092" s="18"/>
      <c r="Y1092" s="18"/>
      <c r="Z1092" s="18"/>
      <c r="AA1092" s="18"/>
      <c r="AB1092" s="18"/>
      <c r="AC1092" s="18"/>
      <c r="AD1092" s="18"/>
      <c r="AE1092" s="18"/>
    </row>
    <row r="1093" spans="1:31" ht="28.8">
      <c r="A1093" s="17"/>
      <c r="B1093" s="18">
        <v>853</v>
      </c>
      <c r="C1093" s="50">
        <v>44678</v>
      </c>
      <c r="D1093" s="23" t="s">
        <v>1958</v>
      </c>
      <c r="E1093" s="45" t="s">
        <v>1959</v>
      </c>
      <c r="F1093" s="46">
        <v>44676</v>
      </c>
      <c r="G1093" s="20" t="s">
        <v>1960</v>
      </c>
      <c r="H1093" s="18" t="s">
        <v>1581</v>
      </c>
      <c r="I1093" s="18"/>
      <c r="J1093" s="24">
        <v>110315388</v>
      </c>
      <c r="K1093" s="25" t="s">
        <v>2308</v>
      </c>
      <c r="L1093" s="25" t="s">
        <v>2309</v>
      </c>
      <c r="M1093" s="18" t="s">
        <v>36</v>
      </c>
      <c r="N1093" s="95">
        <v>127</v>
      </c>
      <c r="O1093" s="95"/>
      <c r="P1093" s="36"/>
      <c r="Q1093" s="18">
        <f t="shared" si="25"/>
        <v>127</v>
      </c>
      <c r="R1093" s="29" t="s">
        <v>2288</v>
      </c>
      <c r="S1093" s="25" t="s">
        <v>2289</v>
      </c>
      <c r="T1093" s="18"/>
      <c r="U1093" s="37"/>
      <c r="V1093" s="37"/>
      <c r="W1093" s="18"/>
      <c r="X1093" s="18"/>
      <c r="Y1093" s="18"/>
      <c r="Z1093" s="18"/>
      <c r="AA1093" s="18"/>
      <c r="AB1093" s="18"/>
      <c r="AC1093" s="18"/>
      <c r="AD1093" s="18"/>
      <c r="AE1093" s="18"/>
    </row>
    <row r="1094" spans="1:31" ht="28.8">
      <c r="A1094" s="17"/>
      <c r="B1094" s="18">
        <v>854</v>
      </c>
      <c r="C1094" s="50">
        <v>44678</v>
      </c>
      <c r="D1094" s="23" t="s">
        <v>1958</v>
      </c>
      <c r="E1094" s="45" t="s">
        <v>1959</v>
      </c>
      <c r="F1094" s="46">
        <v>44676</v>
      </c>
      <c r="G1094" s="20" t="s">
        <v>1960</v>
      </c>
      <c r="H1094" s="18" t="s">
        <v>1581</v>
      </c>
      <c r="I1094" s="18"/>
      <c r="J1094" s="24" t="s">
        <v>1861</v>
      </c>
      <c r="K1094" s="25">
        <v>12553873</v>
      </c>
      <c r="L1094" s="25" t="s">
        <v>1862</v>
      </c>
      <c r="M1094" s="18" t="s">
        <v>36</v>
      </c>
      <c r="N1094" s="95">
        <v>20</v>
      </c>
      <c r="O1094" s="95"/>
      <c r="P1094" s="36"/>
      <c r="Q1094" s="18">
        <f t="shared" si="25"/>
        <v>20</v>
      </c>
      <c r="R1094" s="29" t="s">
        <v>2288</v>
      </c>
      <c r="S1094" s="25" t="s">
        <v>2289</v>
      </c>
      <c r="T1094" s="18"/>
      <c r="U1094" s="37"/>
      <c r="V1094" s="37"/>
      <c r="W1094" s="18"/>
      <c r="X1094" s="18"/>
      <c r="Y1094" s="18"/>
      <c r="Z1094" s="18"/>
      <c r="AA1094" s="18"/>
      <c r="AB1094" s="18"/>
      <c r="AC1094" s="18"/>
      <c r="AD1094" s="18"/>
      <c r="AE1094" s="18"/>
    </row>
    <row r="1095" spans="1:31" ht="28.8">
      <c r="A1095" s="17"/>
      <c r="B1095" s="18">
        <v>855</v>
      </c>
      <c r="C1095" s="50">
        <v>44678</v>
      </c>
      <c r="D1095" s="23" t="s">
        <v>1958</v>
      </c>
      <c r="E1095" s="45" t="s">
        <v>1959</v>
      </c>
      <c r="F1095" s="46">
        <v>44676</v>
      </c>
      <c r="G1095" s="20" t="s">
        <v>1960</v>
      </c>
      <c r="H1095" s="18" t="s">
        <v>1581</v>
      </c>
      <c r="I1095" s="18"/>
      <c r="J1095" s="24">
        <v>105680383</v>
      </c>
      <c r="K1095" s="25">
        <v>12536696</v>
      </c>
      <c r="L1095" s="25" t="s">
        <v>1879</v>
      </c>
      <c r="M1095" s="18" t="s">
        <v>36</v>
      </c>
      <c r="N1095" s="95">
        <v>20</v>
      </c>
      <c r="O1095" s="95"/>
      <c r="P1095" s="36"/>
      <c r="Q1095" s="18">
        <f t="shared" si="25"/>
        <v>20</v>
      </c>
      <c r="R1095" s="29" t="s">
        <v>2288</v>
      </c>
      <c r="S1095" s="25" t="s">
        <v>2289</v>
      </c>
      <c r="T1095" s="18"/>
      <c r="U1095" s="37"/>
      <c r="V1095" s="37"/>
      <c r="W1095" s="18"/>
      <c r="X1095" s="18"/>
      <c r="Y1095" s="18"/>
      <c r="Z1095" s="18"/>
      <c r="AA1095" s="18"/>
      <c r="AB1095" s="18"/>
      <c r="AC1095" s="18"/>
      <c r="AD1095" s="18"/>
      <c r="AE1095" s="18"/>
    </row>
    <row r="1096" spans="1:31" ht="28.8">
      <c r="A1096" s="17"/>
      <c r="B1096" s="18">
        <v>856</v>
      </c>
      <c r="C1096" s="50">
        <v>44678</v>
      </c>
      <c r="D1096" s="23" t="s">
        <v>1958</v>
      </c>
      <c r="E1096" s="45" t="s">
        <v>1959</v>
      </c>
      <c r="F1096" s="46">
        <v>44676</v>
      </c>
      <c r="G1096" s="20" t="s">
        <v>1960</v>
      </c>
      <c r="H1096" s="18" t="s">
        <v>1581</v>
      </c>
      <c r="I1096" s="18"/>
      <c r="J1096" s="24"/>
      <c r="K1096" s="25">
        <v>12545527</v>
      </c>
      <c r="L1096" s="25" t="s">
        <v>1948</v>
      </c>
      <c r="M1096" s="18" t="s">
        <v>119</v>
      </c>
      <c r="N1096" s="95">
        <v>40</v>
      </c>
      <c r="O1096" s="95"/>
      <c r="P1096" s="36"/>
      <c r="Q1096" s="18">
        <f t="shared" si="25"/>
        <v>40</v>
      </c>
      <c r="R1096" s="29" t="s">
        <v>2288</v>
      </c>
      <c r="S1096" s="25" t="s">
        <v>2289</v>
      </c>
      <c r="T1096" s="18"/>
      <c r="U1096" s="37"/>
      <c r="V1096" s="37"/>
      <c r="W1096" s="18"/>
      <c r="X1096" s="18"/>
      <c r="Y1096" s="18"/>
      <c r="Z1096" s="18"/>
      <c r="AA1096" s="18"/>
      <c r="AB1096" s="18"/>
      <c r="AC1096" s="18"/>
      <c r="AD1096" s="18"/>
      <c r="AE1096" s="18"/>
    </row>
    <row r="1097" spans="1:31" ht="28.8">
      <c r="A1097" s="17"/>
      <c r="B1097" s="18">
        <v>857</v>
      </c>
      <c r="C1097" s="50">
        <v>44678</v>
      </c>
      <c r="D1097" s="23" t="s">
        <v>1958</v>
      </c>
      <c r="E1097" s="45" t="s">
        <v>1959</v>
      </c>
      <c r="F1097" s="46">
        <v>44676</v>
      </c>
      <c r="G1097" s="20" t="s">
        <v>1960</v>
      </c>
      <c r="H1097" s="18" t="s">
        <v>1581</v>
      </c>
      <c r="I1097" s="18"/>
      <c r="J1097" s="24"/>
      <c r="K1097" s="25">
        <v>12545528</v>
      </c>
      <c r="L1097" s="25" t="s">
        <v>1955</v>
      </c>
      <c r="M1097" s="18" t="s">
        <v>119</v>
      </c>
      <c r="N1097" s="36">
        <v>30</v>
      </c>
      <c r="O1097" s="36"/>
      <c r="P1097" s="36"/>
      <c r="Q1097" s="18">
        <f t="shared" si="25"/>
        <v>30</v>
      </c>
      <c r="R1097" s="29" t="s">
        <v>2288</v>
      </c>
      <c r="S1097" s="25" t="s">
        <v>2289</v>
      </c>
      <c r="T1097" s="18"/>
      <c r="U1097" s="37"/>
      <c r="V1097" s="37"/>
      <c r="W1097" s="18"/>
      <c r="X1097" s="18"/>
      <c r="Y1097" s="18"/>
      <c r="Z1097" s="18"/>
      <c r="AA1097" s="18"/>
      <c r="AB1097" s="18"/>
      <c r="AC1097" s="18"/>
      <c r="AD1097" s="18"/>
      <c r="AE1097" s="18"/>
    </row>
    <row r="1098" spans="1:31" ht="28.8">
      <c r="A1098" s="17"/>
      <c r="B1098" s="18">
        <v>858</v>
      </c>
      <c r="C1098" s="50">
        <v>44678</v>
      </c>
      <c r="D1098" s="23" t="s">
        <v>1958</v>
      </c>
      <c r="E1098" s="45" t="s">
        <v>1959</v>
      </c>
      <c r="F1098" s="46">
        <v>44676</v>
      </c>
      <c r="G1098" s="20" t="s">
        <v>1960</v>
      </c>
      <c r="H1098" s="18" t="s">
        <v>1581</v>
      </c>
      <c r="I1098" s="18"/>
      <c r="J1098" s="24">
        <v>110315449</v>
      </c>
      <c r="K1098" s="25" t="s">
        <v>2310</v>
      </c>
      <c r="L1098" s="25" t="s">
        <v>2311</v>
      </c>
      <c r="M1098" s="18" t="s">
        <v>119</v>
      </c>
      <c r="N1098" s="36">
        <v>15</v>
      </c>
      <c r="O1098" s="36"/>
      <c r="P1098" s="36"/>
      <c r="Q1098" s="18">
        <f t="shared" si="25"/>
        <v>15</v>
      </c>
      <c r="R1098" s="29" t="s">
        <v>2288</v>
      </c>
      <c r="S1098" s="25" t="s">
        <v>2289</v>
      </c>
      <c r="T1098" s="18"/>
      <c r="U1098" s="37"/>
      <c r="V1098" s="37"/>
      <c r="W1098" s="18"/>
      <c r="X1098" s="18"/>
      <c r="Y1098" s="18"/>
      <c r="Z1098" s="18"/>
      <c r="AA1098" s="18"/>
      <c r="AB1098" s="18"/>
      <c r="AC1098" s="18"/>
      <c r="AD1098" s="18"/>
      <c r="AE1098" s="18"/>
    </row>
    <row r="1099" spans="1:31" ht="28.8">
      <c r="A1099" s="17"/>
      <c r="B1099" s="18">
        <v>859</v>
      </c>
      <c r="C1099" s="50">
        <v>44678</v>
      </c>
      <c r="D1099" s="23" t="s">
        <v>1958</v>
      </c>
      <c r="E1099" s="45" t="s">
        <v>1959</v>
      </c>
      <c r="F1099" s="46">
        <v>44676</v>
      </c>
      <c r="G1099" s="20" t="s">
        <v>1960</v>
      </c>
      <c r="H1099" s="18" t="s">
        <v>1581</v>
      </c>
      <c r="I1099" s="18"/>
      <c r="J1099" s="24">
        <v>110315381</v>
      </c>
      <c r="K1099" s="25" t="s">
        <v>2312</v>
      </c>
      <c r="L1099" s="25" t="s">
        <v>2313</v>
      </c>
      <c r="M1099" s="18" t="s">
        <v>36</v>
      </c>
      <c r="N1099" s="36">
        <v>2</v>
      </c>
      <c r="O1099" s="36"/>
      <c r="P1099" s="36"/>
      <c r="Q1099" s="18">
        <f t="shared" si="25"/>
        <v>2</v>
      </c>
      <c r="R1099" s="29" t="s">
        <v>2288</v>
      </c>
      <c r="S1099" s="25" t="s">
        <v>2289</v>
      </c>
      <c r="T1099" s="18"/>
      <c r="U1099" s="37"/>
      <c r="V1099" s="37"/>
      <c r="W1099" s="18"/>
      <c r="X1099" s="18"/>
      <c r="Y1099" s="18"/>
      <c r="Z1099" s="18"/>
      <c r="AA1099" s="18"/>
      <c r="AB1099" s="18"/>
      <c r="AC1099" s="18"/>
      <c r="AD1099" s="18"/>
      <c r="AE1099" s="18"/>
    </row>
    <row r="1100" spans="1:31" ht="28.8">
      <c r="A1100" s="17"/>
      <c r="B1100" s="18">
        <v>860</v>
      </c>
      <c r="C1100" s="50">
        <v>44678</v>
      </c>
      <c r="D1100" s="23" t="s">
        <v>1958</v>
      </c>
      <c r="E1100" s="45" t="s">
        <v>1959</v>
      </c>
      <c r="F1100" s="46">
        <v>44676</v>
      </c>
      <c r="G1100" s="20" t="s">
        <v>1960</v>
      </c>
      <c r="H1100" s="18" t="s">
        <v>1581</v>
      </c>
      <c r="I1100" s="18"/>
      <c r="J1100" s="24"/>
      <c r="K1100" s="25" t="s">
        <v>2314</v>
      </c>
      <c r="L1100" s="25" t="s">
        <v>2315</v>
      </c>
      <c r="M1100" s="18" t="s">
        <v>36</v>
      </c>
      <c r="N1100" s="36">
        <v>1340</v>
      </c>
      <c r="O1100" s="36"/>
      <c r="P1100" s="36"/>
      <c r="Q1100" s="18">
        <f t="shared" si="25"/>
        <v>1340</v>
      </c>
      <c r="R1100" s="29" t="s">
        <v>2288</v>
      </c>
      <c r="S1100" s="25" t="s">
        <v>2289</v>
      </c>
      <c r="T1100" s="18"/>
      <c r="U1100" s="37"/>
      <c r="V1100" s="37"/>
      <c r="W1100" s="18"/>
      <c r="X1100" s="18"/>
      <c r="Y1100" s="18"/>
      <c r="Z1100" s="18"/>
      <c r="AA1100" s="18"/>
      <c r="AB1100" s="18"/>
      <c r="AC1100" s="18"/>
      <c r="AD1100" s="18"/>
      <c r="AE1100" s="18"/>
    </row>
    <row r="1101" spans="1:31" ht="28.8">
      <c r="A1101" s="17"/>
      <c r="B1101" s="18">
        <v>861</v>
      </c>
      <c r="C1101" s="50">
        <v>44678</v>
      </c>
      <c r="D1101" s="23" t="s">
        <v>1958</v>
      </c>
      <c r="E1101" s="45" t="s">
        <v>1959</v>
      </c>
      <c r="F1101" s="46">
        <v>44676</v>
      </c>
      <c r="G1101" s="20" t="s">
        <v>1960</v>
      </c>
      <c r="H1101" s="18" t="s">
        <v>1581</v>
      </c>
      <c r="I1101" s="18"/>
      <c r="J1101" s="24"/>
      <c r="K1101" s="25" t="s">
        <v>2316</v>
      </c>
      <c r="L1101" s="25" t="s">
        <v>2317</v>
      </c>
      <c r="M1101" s="18" t="s">
        <v>36</v>
      </c>
      <c r="N1101" s="36">
        <v>1</v>
      </c>
      <c r="O1101" s="36"/>
      <c r="P1101" s="36"/>
      <c r="Q1101" s="18">
        <f t="shared" si="25"/>
        <v>1</v>
      </c>
      <c r="R1101" s="29" t="s">
        <v>2288</v>
      </c>
      <c r="S1101" s="25" t="s">
        <v>2289</v>
      </c>
      <c r="T1101" s="18"/>
      <c r="U1101" s="37"/>
      <c r="V1101" s="37"/>
      <c r="W1101" s="18"/>
      <c r="X1101" s="18"/>
      <c r="Y1101" s="18"/>
      <c r="Z1101" s="18"/>
      <c r="AA1101" s="18"/>
      <c r="AB1101" s="18"/>
      <c r="AC1101" s="18"/>
      <c r="AD1101" s="18"/>
      <c r="AE1101" s="18"/>
    </row>
    <row r="1102" spans="1:31" ht="28.8">
      <c r="A1102" s="17"/>
      <c r="B1102" s="18">
        <v>862</v>
      </c>
      <c r="C1102" s="50">
        <v>44678</v>
      </c>
      <c r="D1102" s="23" t="s">
        <v>1958</v>
      </c>
      <c r="E1102" s="45" t="s">
        <v>1959</v>
      </c>
      <c r="F1102" s="46">
        <v>44676</v>
      </c>
      <c r="G1102" s="20" t="s">
        <v>1960</v>
      </c>
      <c r="H1102" s="18" t="s">
        <v>1581</v>
      </c>
      <c r="I1102" s="18"/>
      <c r="J1102" s="24"/>
      <c r="K1102" s="25" t="s">
        <v>779</v>
      </c>
      <c r="L1102" s="25" t="s">
        <v>779</v>
      </c>
      <c r="M1102" s="18" t="s">
        <v>119</v>
      </c>
      <c r="N1102" s="36">
        <v>10</v>
      </c>
      <c r="O1102" s="36"/>
      <c r="P1102" s="36"/>
      <c r="Q1102" s="18">
        <f t="shared" si="25"/>
        <v>10</v>
      </c>
      <c r="R1102" s="29" t="s">
        <v>2288</v>
      </c>
      <c r="S1102" s="25" t="s">
        <v>2289</v>
      </c>
      <c r="T1102" s="18"/>
      <c r="U1102" s="37"/>
      <c r="V1102" s="37"/>
      <c r="W1102" s="18"/>
      <c r="X1102" s="18"/>
      <c r="Y1102" s="18"/>
      <c r="Z1102" s="18"/>
      <c r="AA1102" s="18"/>
      <c r="AB1102" s="18"/>
      <c r="AC1102" s="18"/>
      <c r="AD1102" s="18"/>
      <c r="AE1102" s="18"/>
    </row>
    <row r="1103" spans="1:31" ht="36">
      <c r="A1103" s="17" t="s">
        <v>57</v>
      </c>
      <c r="B1103" s="18">
        <v>863</v>
      </c>
      <c r="C1103" s="50">
        <v>44688</v>
      </c>
      <c r="D1103" s="23" t="s">
        <v>2318</v>
      </c>
      <c r="E1103" s="29" t="s">
        <v>2319</v>
      </c>
      <c r="F1103" s="59">
        <v>44683</v>
      </c>
      <c r="G1103" s="20" t="s">
        <v>2320</v>
      </c>
      <c r="H1103" s="18" t="s">
        <v>285</v>
      </c>
      <c r="I1103" s="18">
        <v>4511324905</v>
      </c>
      <c r="J1103" s="24">
        <v>112168680</v>
      </c>
      <c r="K1103" s="25">
        <v>112168680</v>
      </c>
      <c r="L1103" s="25" t="s">
        <v>2321</v>
      </c>
      <c r="M1103" s="18" t="s">
        <v>36</v>
      </c>
      <c r="N1103" s="36">
        <v>10</v>
      </c>
      <c r="O1103" s="36"/>
      <c r="P1103" s="36">
        <v>1</v>
      </c>
      <c r="Q1103" s="18">
        <f t="shared" si="25"/>
        <v>9</v>
      </c>
      <c r="R1103" s="29" t="s">
        <v>2322</v>
      </c>
      <c r="S1103" s="25" t="s">
        <v>2323</v>
      </c>
      <c r="T1103" s="18" t="s">
        <v>1920</v>
      </c>
      <c r="U1103" s="37">
        <v>44705</v>
      </c>
      <c r="V1103" s="37">
        <v>44705</v>
      </c>
      <c r="W1103" s="18" t="s">
        <v>75</v>
      </c>
      <c r="X1103" s="18" t="s">
        <v>692</v>
      </c>
      <c r="Y1103" s="18" t="s">
        <v>70</v>
      </c>
      <c r="Z1103" s="18" t="s">
        <v>693</v>
      </c>
      <c r="AA1103" s="18" t="s">
        <v>694</v>
      </c>
      <c r="AB1103" s="75" t="s">
        <v>695</v>
      </c>
      <c r="AC1103" s="18" t="s">
        <v>156</v>
      </c>
      <c r="AD1103" s="18"/>
      <c r="AE1103" s="18" t="s">
        <v>696</v>
      </c>
    </row>
    <row r="1104" spans="1:31" ht="28.8">
      <c r="A1104" s="17" t="s">
        <v>57</v>
      </c>
      <c r="B1104" s="18">
        <v>863</v>
      </c>
      <c r="C1104" s="50"/>
      <c r="D1104" s="23" t="s">
        <v>2318</v>
      </c>
      <c r="E1104" s="29"/>
      <c r="F1104" s="59"/>
      <c r="G1104" s="20"/>
      <c r="H1104" s="18"/>
      <c r="I1104" s="18"/>
      <c r="J1104" s="24">
        <v>112168680</v>
      </c>
      <c r="K1104" s="25">
        <v>112168680</v>
      </c>
      <c r="L1104" s="25" t="s">
        <v>2321</v>
      </c>
      <c r="M1104" s="18" t="s">
        <v>36</v>
      </c>
      <c r="N1104" s="36"/>
      <c r="O1104" s="36"/>
      <c r="P1104" s="36">
        <v>1</v>
      </c>
      <c r="Q1104" s="18">
        <f>+Q1103-P1104</f>
        <v>8</v>
      </c>
      <c r="R1104" s="29" t="s">
        <v>2322</v>
      </c>
      <c r="S1104" s="25" t="s">
        <v>2323</v>
      </c>
      <c r="T1104" s="18" t="s">
        <v>2324</v>
      </c>
      <c r="U1104" s="37">
        <v>44712</v>
      </c>
      <c r="V1104" s="37">
        <v>44712</v>
      </c>
      <c r="W1104" s="53" t="s">
        <v>81</v>
      </c>
      <c r="X1104" s="18" t="s">
        <v>82</v>
      </c>
      <c r="Y1104" s="18" t="s">
        <v>70</v>
      </c>
      <c r="Z1104" s="18">
        <v>215973861</v>
      </c>
      <c r="AA1104" s="18" t="s">
        <v>71</v>
      </c>
      <c r="AB1104" s="18" t="s">
        <v>57</v>
      </c>
      <c r="AC1104" s="39" t="s">
        <v>83</v>
      </c>
      <c r="AD1104" s="18" t="s">
        <v>73</v>
      </c>
      <c r="AE1104" s="18"/>
    </row>
    <row r="1105" spans="1:31" ht="28.8">
      <c r="A1105" s="17" t="s">
        <v>57</v>
      </c>
      <c r="B1105" s="18">
        <v>863</v>
      </c>
      <c r="C1105" s="50"/>
      <c r="D1105" s="23" t="s">
        <v>2318</v>
      </c>
      <c r="E1105" s="29"/>
      <c r="F1105" s="59"/>
      <c r="G1105" s="20"/>
      <c r="H1105" s="18"/>
      <c r="I1105" s="18"/>
      <c r="J1105" s="24">
        <v>112168680</v>
      </c>
      <c r="K1105" s="25">
        <v>112168680</v>
      </c>
      <c r="L1105" s="25" t="s">
        <v>2321</v>
      </c>
      <c r="M1105" s="18" t="s">
        <v>36</v>
      </c>
      <c r="N1105" s="36"/>
      <c r="O1105" s="36"/>
      <c r="P1105" s="36">
        <v>1</v>
      </c>
      <c r="Q1105" s="18">
        <f>+Q1104-P1105</f>
        <v>7</v>
      </c>
      <c r="R1105" s="29" t="s">
        <v>2322</v>
      </c>
      <c r="S1105" s="25" t="s">
        <v>2323</v>
      </c>
      <c r="T1105" s="18" t="s">
        <v>90</v>
      </c>
      <c r="U1105" s="37">
        <v>44734</v>
      </c>
      <c r="V1105" s="37">
        <v>44734</v>
      </c>
      <c r="W1105" s="40" t="s">
        <v>91</v>
      </c>
      <c r="X1105" s="40" t="s">
        <v>92</v>
      </c>
      <c r="Y1105" s="40" t="s">
        <v>93</v>
      </c>
      <c r="Z1105" s="40">
        <v>215973560</v>
      </c>
      <c r="AA1105" s="40" t="s">
        <v>85</v>
      </c>
      <c r="AB1105" s="18" t="s">
        <v>57</v>
      </c>
      <c r="AC1105" s="39" t="s">
        <v>72</v>
      </c>
      <c r="AD1105" s="18" t="s">
        <v>73</v>
      </c>
      <c r="AE1105" s="18"/>
    </row>
    <row r="1106" spans="1:31" ht="28.8">
      <c r="A1106" s="17" t="s">
        <v>57</v>
      </c>
      <c r="B1106" s="18">
        <v>863</v>
      </c>
      <c r="C1106" s="50"/>
      <c r="D1106" s="23" t="s">
        <v>2318</v>
      </c>
      <c r="E1106" s="29"/>
      <c r="F1106" s="59"/>
      <c r="G1106" s="20"/>
      <c r="H1106" s="18"/>
      <c r="I1106" s="18"/>
      <c r="J1106" s="24">
        <v>112168680</v>
      </c>
      <c r="K1106" s="25">
        <v>112168680</v>
      </c>
      <c r="L1106" s="25" t="s">
        <v>2321</v>
      </c>
      <c r="M1106" s="18" t="s">
        <v>36</v>
      </c>
      <c r="N1106" s="36"/>
      <c r="O1106" s="36"/>
      <c r="P1106" s="36">
        <v>1</v>
      </c>
      <c r="Q1106" s="18">
        <f>+Q1105-P1106</f>
        <v>6</v>
      </c>
      <c r="R1106" s="29" t="s">
        <v>2322</v>
      </c>
      <c r="S1106" s="25" t="s">
        <v>2323</v>
      </c>
      <c r="T1106" s="18" t="s">
        <v>2325</v>
      </c>
      <c r="U1106" s="37">
        <v>44747</v>
      </c>
      <c r="V1106" s="37">
        <v>44747</v>
      </c>
      <c r="W1106" s="40" t="s">
        <v>2326</v>
      </c>
      <c r="X1106" s="40" t="s">
        <v>88</v>
      </c>
      <c r="Y1106" s="40" t="s">
        <v>93</v>
      </c>
      <c r="Z1106" s="40">
        <v>225530703</v>
      </c>
      <c r="AA1106" s="18" t="s">
        <v>71</v>
      </c>
      <c r="AB1106" s="18" t="s">
        <v>57</v>
      </c>
      <c r="AC1106" s="39" t="s">
        <v>89</v>
      </c>
      <c r="AD1106" s="18" t="s">
        <v>73</v>
      </c>
      <c r="AE1106" s="18"/>
    </row>
    <row r="1107" spans="1:31" ht="28.8">
      <c r="A1107" s="17"/>
      <c r="B1107" s="18">
        <v>864</v>
      </c>
      <c r="C1107" s="50">
        <v>44697</v>
      </c>
      <c r="D1107" s="23" t="s">
        <v>1709</v>
      </c>
      <c r="E1107" s="29" t="s">
        <v>2327</v>
      </c>
      <c r="F1107" s="59">
        <v>44694</v>
      </c>
      <c r="G1107" s="20" t="s">
        <v>2328</v>
      </c>
      <c r="H1107" s="18" t="s">
        <v>285</v>
      </c>
      <c r="I1107" s="18">
        <v>4510079793</v>
      </c>
      <c r="J1107" s="24">
        <v>105989962</v>
      </c>
      <c r="K1107" s="25" t="s">
        <v>2329</v>
      </c>
      <c r="L1107" s="25" t="s">
        <v>2330</v>
      </c>
      <c r="M1107" s="18" t="s">
        <v>36</v>
      </c>
      <c r="N1107" s="36">
        <v>10</v>
      </c>
      <c r="O1107" s="36"/>
      <c r="P1107" s="36"/>
      <c r="Q1107" s="18">
        <f t="shared" si="25"/>
        <v>10</v>
      </c>
      <c r="R1107" s="29" t="s">
        <v>2331</v>
      </c>
      <c r="S1107" s="25" t="s">
        <v>2332</v>
      </c>
      <c r="T1107" s="18"/>
      <c r="U1107" s="37"/>
      <c r="V1107" s="37"/>
      <c r="W1107" s="18"/>
      <c r="X1107" s="18"/>
      <c r="Y1107" s="18"/>
      <c r="Z1107" s="18"/>
      <c r="AA1107" s="18"/>
      <c r="AB1107" s="18"/>
      <c r="AC1107" s="18"/>
      <c r="AD1107" s="18"/>
      <c r="AE1107" s="18"/>
    </row>
    <row r="1108" spans="1:31" ht="28.8">
      <c r="A1108" s="17" t="s">
        <v>57</v>
      </c>
      <c r="B1108" s="18">
        <v>865</v>
      </c>
      <c r="C1108" s="50">
        <v>44698</v>
      </c>
      <c r="D1108" s="23" t="s">
        <v>2333</v>
      </c>
      <c r="E1108" s="45" t="s">
        <v>2334</v>
      </c>
      <c r="F1108" s="113">
        <v>44693</v>
      </c>
      <c r="G1108" s="20" t="s">
        <v>2335</v>
      </c>
      <c r="H1108" s="18" t="s">
        <v>285</v>
      </c>
      <c r="I1108" s="18" t="s">
        <v>156</v>
      </c>
      <c r="J1108" s="24" t="s">
        <v>2336</v>
      </c>
      <c r="K1108" s="25" t="s">
        <v>2337</v>
      </c>
      <c r="L1108" s="25" t="s">
        <v>2338</v>
      </c>
      <c r="M1108" s="18" t="s">
        <v>36</v>
      </c>
      <c r="N1108" s="36">
        <v>242</v>
      </c>
      <c r="O1108" s="36"/>
      <c r="P1108" s="36">
        <v>24</v>
      </c>
      <c r="Q1108" s="18">
        <f t="shared" si="25"/>
        <v>218</v>
      </c>
      <c r="R1108" s="29" t="s">
        <v>2339</v>
      </c>
      <c r="S1108" s="25" t="s">
        <v>2340</v>
      </c>
      <c r="T1108" s="18" t="s">
        <v>1920</v>
      </c>
      <c r="U1108" s="37">
        <v>44705</v>
      </c>
      <c r="V1108" s="37">
        <v>44705</v>
      </c>
      <c r="W1108" s="18" t="s">
        <v>75</v>
      </c>
      <c r="X1108" s="18" t="s">
        <v>692</v>
      </c>
      <c r="Y1108" s="18" t="s">
        <v>70</v>
      </c>
      <c r="Z1108" s="18" t="s">
        <v>693</v>
      </c>
      <c r="AA1108" s="18" t="s">
        <v>694</v>
      </c>
      <c r="AB1108" s="75" t="s">
        <v>695</v>
      </c>
      <c r="AC1108" s="18" t="s">
        <v>156</v>
      </c>
      <c r="AD1108" s="18"/>
      <c r="AE1108" s="18" t="s">
        <v>696</v>
      </c>
    </row>
    <row r="1109" spans="1:31" ht="28.8">
      <c r="A1109" s="17" t="s">
        <v>57</v>
      </c>
      <c r="B1109" s="18">
        <v>865</v>
      </c>
      <c r="C1109" s="50"/>
      <c r="D1109" s="23" t="s">
        <v>2333</v>
      </c>
      <c r="E1109" s="45"/>
      <c r="F1109" s="113"/>
      <c r="G1109" s="20"/>
      <c r="H1109" s="18"/>
      <c r="I1109" s="18"/>
      <c r="J1109" s="24" t="s">
        <v>2336</v>
      </c>
      <c r="K1109" s="25" t="s">
        <v>2337</v>
      </c>
      <c r="L1109" s="25" t="s">
        <v>2338</v>
      </c>
      <c r="M1109" s="18" t="s">
        <v>36</v>
      </c>
      <c r="N1109" s="36"/>
      <c r="O1109" s="36"/>
      <c r="P1109" s="36">
        <v>40</v>
      </c>
      <c r="Q1109" s="18">
        <f>+Q1108-P1109</f>
        <v>178</v>
      </c>
      <c r="R1109" s="29" t="s">
        <v>2339</v>
      </c>
      <c r="S1109" s="25" t="s">
        <v>2340</v>
      </c>
      <c r="T1109" s="18" t="s">
        <v>67</v>
      </c>
      <c r="U1109" s="37">
        <v>44707</v>
      </c>
      <c r="V1109" s="37">
        <v>44707</v>
      </c>
      <c r="W1109" s="18" t="s">
        <v>68</v>
      </c>
      <c r="X1109" s="18" t="s">
        <v>69</v>
      </c>
      <c r="Y1109" s="18" t="s">
        <v>70</v>
      </c>
      <c r="Z1109" s="18">
        <v>218110400</v>
      </c>
      <c r="AA1109" s="18" t="s">
        <v>71</v>
      </c>
      <c r="AB1109" s="18" t="s">
        <v>57</v>
      </c>
      <c r="AC1109" s="39" t="s">
        <v>72</v>
      </c>
      <c r="AD1109" s="18" t="s">
        <v>73</v>
      </c>
      <c r="AE1109" s="18"/>
    </row>
    <row r="1110" spans="1:31" ht="28.8">
      <c r="A1110" s="17" t="s">
        <v>57</v>
      </c>
      <c r="B1110" s="18">
        <v>865</v>
      </c>
      <c r="C1110" s="50"/>
      <c r="D1110" s="23" t="s">
        <v>2333</v>
      </c>
      <c r="E1110" s="45"/>
      <c r="F1110" s="113"/>
      <c r="G1110" s="20"/>
      <c r="H1110" s="18"/>
      <c r="I1110" s="18"/>
      <c r="J1110" s="24" t="s">
        <v>2336</v>
      </c>
      <c r="K1110" s="25" t="s">
        <v>2337</v>
      </c>
      <c r="L1110" s="25" t="s">
        <v>2338</v>
      </c>
      <c r="M1110" s="18" t="s">
        <v>36</v>
      </c>
      <c r="N1110" s="36"/>
      <c r="O1110" s="36"/>
      <c r="P1110" s="36">
        <v>16</v>
      </c>
      <c r="Q1110" s="18">
        <f>+Q1109-P1110</f>
        <v>162</v>
      </c>
      <c r="R1110" s="29" t="s">
        <v>2339</v>
      </c>
      <c r="S1110" s="25" t="s">
        <v>2340</v>
      </c>
      <c r="T1110" s="53" t="s">
        <v>80</v>
      </c>
      <c r="U1110" s="37">
        <v>44712</v>
      </c>
      <c r="V1110" s="37">
        <v>44712</v>
      </c>
      <c r="W1110" s="53" t="s">
        <v>81</v>
      </c>
      <c r="X1110" s="18" t="s">
        <v>82</v>
      </c>
      <c r="Y1110" s="18" t="s">
        <v>70</v>
      </c>
      <c r="Z1110" s="18">
        <v>215973860</v>
      </c>
      <c r="AA1110" s="18" t="s">
        <v>71</v>
      </c>
      <c r="AB1110" s="18" t="s">
        <v>57</v>
      </c>
      <c r="AC1110" s="39" t="s">
        <v>83</v>
      </c>
      <c r="AD1110" s="18" t="s">
        <v>73</v>
      </c>
      <c r="AE1110" s="18"/>
    </row>
    <row r="1111" spans="1:31" ht="28.8">
      <c r="A1111" s="17" t="s">
        <v>57</v>
      </c>
      <c r="B1111" s="18">
        <v>865</v>
      </c>
      <c r="C1111" s="50"/>
      <c r="D1111" s="23" t="s">
        <v>2333</v>
      </c>
      <c r="E1111" s="45"/>
      <c r="F1111" s="113"/>
      <c r="G1111" s="20"/>
      <c r="H1111" s="18"/>
      <c r="I1111" s="18"/>
      <c r="J1111" s="24" t="s">
        <v>2336</v>
      </c>
      <c r="K1111" s="25" t="s">
        <v>2337</v>
      </c>
      <c r="L1111" s="25" t="s">
        <v>2338</v>
      </c>
      <c r="M1111" s="18" t="s">
        <v>36</v>
      </c>
      <c r="N1111" s="36"/>
      <c r="O1111" s="36"/>
      <c r="P1111" s="36">
        <v>24</v>
      </c>
      <c r="Q1111" s="18">
        <f>+Q1110-P1111</f>
        <v>138</v>
      </c>
      <c r="R1111" s="29" t="s">
        <v>2339</v>
      </c>
      <c r="S1111" s="25" t="s">
        <v>2340</v>
      </c>
      <c r="T1111" s="18" t="s">
        <v>84</v>
      </c>
      <c r="U1111" s="37">
        <v>44714</v>
      </c>
      <c r="V1111" s="37">
        <v>44714</v>
      </c>
      <c r="W1111" s="18" t="s">
        <v>81</v>
      </c>
      <c r="X1111" s="18" t="s">
        <v>82</v>
      </c>
      <c r="Y1111" s="18" t="s">
        <v>70</v>
      </c>
      <c r="Z1111" s="18">
        <v>216001993</v>
      </c>
      <c r="AA1111" s="18" t="s">
        <v>85</v>
      </c>
      <c r="AB1111" s="18" t="s">
        <v>57</v>
      </c>
      <c r="AC1111" s="39" t="s">
        <v>83</v>
      </c>
      <c r="AD1111" s="18" t="s">
        <v>73</v>
      </c>
      <c r="AE1111" s="18"/>
    </row>
    <row r="1112" spans="1:31" ht="28.8">
      <c r="A1112" s="17" t="s">
        <v>57</v>
      </c>
      <c r="B1112" s="18">
        <v>865</v>
      </c>
      <c r="C1112" s="50"/>
      <c r="D1112" s="23" t="s">
        <v>2333</v>
      </c>
      <c r="E1112" s="45"/>
      <c r="F1112" s="113"/>
      <c r="G1112" s="20"/>
      <c r="H1112" s="18"/>
      <c r="I1112" s="18"/>
      <c r="J1112" s="24" t="s">
        <v>2336</v>
      </c>
      <c r="K1112" s="25" t="s">
        <v>2337</v>
      </c>
      <c r="L1112" s="25" t="s">
        <v>2338</v>
      </c>
      <c r="M1112" s="18" t="s">
        <v>36</v>
      </c>
      <c r="N1112" s="36"/>
      <c r="O1112" s="36"/>
      <c r="P1112" s="36">
        <v>16</v>
      </c>
      <c r="Q1112" s="18">
        <f>+Q1111-P1112</f>
        <v>122</v>
      </c>
      <c r="R1112" s="29" t="s">
        <v>2339</v>
      </c>
      <c r="S1112" s="25" t="s">
        <v>2340</v>
      </c>
      <c r="T1112" s="18" t="s">
        <v>86</v>
      </c>
      <c r="U1112" s="37">
        <v>44714</v>
      </c>
      <c r="V1112" s="37">
        <v>44714</v>
      </c>
      <c r="W1112" s="18" t="s">
        <v>87</v>
      </c>
      <c r="X1112" s="18" t="s">
        <v>88</v>
      </c>
      <c r="Y1112" s="18" t="s">
        <v>70</v>
      </c>
      <c r="Z1112" s="18">
        <v>216001992</v>
      </c>
      <c r="AA1112" s="18" t="s">
        <v>85</v>
      </c>
      <c r="AB1112" s="18" t="s">
        <v>57</v>
      </c>
      <c r="AC1112" s="39" t="s">
        <v>89</v>
      </c>
      <c r="AD1112" s="18" t="s">
        <v>73</v>
      </c>
      <c r="AE1112" s="18"/>
    </row>
    <row r="1113" spans="1:31" ht="28.8">
      <c r="A1113" s="17" t="s">
        <v>57</v>
      </c>
      <c r="B1113" s="18">
        <v>865</v>
      </c>
      <c r="C1113" s="50"/>
      <c r="D1113" s="23" t="s">
        <v>2333</v>
      </c>
      <c r="E1113" s="45"/>
      <c r="F1113" s="113"/>
      <c r="G1113" s="20"/>
      <c r="H1113" s="18"/>
      <c r="I1113" s="18"/>
      <c r="J1113" s="24" t="s">
        <v>2336</v>
      </c>
      <c r="K1113" s="25" t="s">
        <v>2337</v>
      </c>
      <c r="L1113" s="25" t="s">
        <v>2338</v>
      </c>
      <c r="M1113" s="18" t="s">
        <v>36</v>
      </c>
      <c r="N1113" s="36"/>
      <c r="O1113" s="36"/>
      <c r="P1113" s="36">
        <v>16</v>
      </c>
      <c r="Q1113" s="18">
        <f>+Q1112-P1113</f>
        <v>106</v>
      </c>
      <c r="R1113" s="88" t="s">
        <v>2341</v>
      </c>
      <c r="S1113" s="89" t="s">
        <v>2342</v>
      </c>
      <c r="T1113" s="18" t="s">
        <v>90</v>
      </c>
      <c r="U1113" s="37">
        <v>44734</v>
      </c>
      <c r="V1113" s="37">
        <v>44734</v>
      </c>
      <c r="W1113" s="40" t="s">
        <v>91</v>
      </c>
      <c r="X1113" s="40" t="s">
        <v>92</v>
      </c>
      <c r="Y1113" s="40" t="s">
        <v>93</v>
      </c>
      <c r="Z1113" s="40">
        <v>215973560</v>
      </c>
      <c r="AA1113" s="40" t="s">
        <v>85</v>
      </c>
      <c r="AB1113" s="18" t="s">
        <v>57</v>
      </c>
      <c r="AC1113" s="39" t="s">
        <v>72</v>
      </c>
      <c r="AD1113" s="18" t="s">
        <v>73</v>
      </c>
      <c r="AE1113" s="18"/>
    </row>
    <row r="1114" spans="1:31" ht="24">
      <c r="A1114" s="17" t="s">
        <v>57</v>
      </c>
      <c r="B1114" s="18">
        <v>866</v>
      </c>
      <c r="C1114" s="50">
        <v>44698</v>
      </c>
      <c r="D1114" s="23" t="s">
        <v>2343</v>
      </c>
      <c r="E1114" s="119" t="s">
        <v>2344</v>
      </c>
      <c r="F1114" s="113">
        <v>44686</v>
      </c>
      <c r="G1114" s="120" t="s">
        <v>2345</v>
      </c>
      <c r="H1114" s="18" t="s">
        <v>2283</v>
      </c>
      <c r="I1114" s="18">
        <v>4511059519</v>
      </c>
      <c r="J1114" s="24">
        <v>109492193</v>
      </c>
      <c r="K1114" s="52" t="s">
        <v>2228</v>
      </c>
      <c r="L1114" s="25" t="s">
        <v>2229</v>
      </c>
      <c r="M1114" s="18" t="s">
        <v>36</v>
      </c>
      <c r="N1114" s="36">
        <v>700</v>
      </c>
      <c r="O1114" s="36"/>
      <c r="P1114" s="36"/>
      <c r="Q1114" s="18">
        <f t="shared" si="25"/>
        <v>700</v>
      </c>
      <c r="R1114" s="29" t="s">
        <v>2096</v>
      </c>
      <c r="S1114" s="25" t="s">
        <v>2346</v>
      </c>
      <c r="T1114" s="18"/>
      <c r="U1114" s="37"/>
      <c r="V1114" s="37"/>
      <c r="W1114" s="18"/>
      <c r="X1114" s="18"/>
      <c r="Y1114" s="18"/>
      <c r="Z1114" s="18"/>
      <c r="AA1114" s="18"/>
      <c r="AB1114" s="18"/>
      <c r="AC1114" s="18"/>
      <c r="AD1114" s="18"/>
      <c r="AE1114" s="18"/>
    </row>
    <row r="1115" spans="1:31" ht="24">
      <c r="A1115" s="17" t="s">
        <v>57</v>
      </c>
      <c r="B1115" s="18">
        <v>867</v>
      </c>
      <c r="C1115" s="50">
        <v>44698</v>
      </c>
      <c r="D1115" s="23" t="s">
        <v>2343</v>
      </c>
      <c r="E1115" s="119" t="s">
        <v>2344</v>
      </c>
      <c r="F1115" s="113">
        <v>44686</v>
      </c>
      <c r="G1115" s="120" t="s">
        <v>2345</v>
      </c>
      <c r="H1115" s="18" t="s">
        <v>2283</v>
      </c>
      <c r="I1115" s="18">
        <v>4511059519</v>
      </c>
      <c r="J1115" s="24">
        <v>109609634</v>
      </c>
      <c r="K1115" s="25">
        <v>21038812425</v>
      </c>
      <c r="L1115" s="25" t="s">
        <v>2347</v>
      </c>
      <c r="M1115" s="18" t="s">
        <v>36</v>
      </c>
      <c r="N1115" s="36">
        <v>102</v>
      </c>
      <c r="O1115" s="36"/>
      <c r="P1115" s="36"/>
      <c r="Q1115" s="18">
        <f t="shared" si="25"/>
        <v>102</v>
      </c>
      <c r="R1115" s="29" t="s">
        <v>2096</v>
      </c>
      <c r="S1115" s="25" t="s">
        <v>2348</v>
      </c>
      <c r="T1115" s="18"/>
      <c r="U1115" s="37"/>
      <c r="V1115" s="37"/>
      <c r="W1115" s="18"/>
      <c r="X1115" s="18"/>
      <c r="Y1115" s="18"/>
      <c r="Z1115" s="18"/>
      <c r="AA1115" s="18"/>
      <c r="AB1115" s="18"/>
      <c r="AC1115" s="18"/>
      <c r="AD1115" s="18"/>
      <c r="AE1115" s="18"/>
    </row>
    <row r="1116" spans="1:31" ht="24">
      <c r="A1116" s="23" t="s">
        <v>57</v>
      </c>
      <c r="B1116" s="18">
        <v>868</v>
      </c>
      <c r="C1116" s="50">
        <v>44698</v>
      </c>
      <c r="D1116" s="23" t="s">
        <v>2343</v>
      </c>
      <c r="E1116" s="119" t="s">
        <v>2344</v>
      </c>
      <c r="F1116" s="113">
        <v>44686</v>
      </c>
      <c r="G1116" s="120" t="s">
        <v>2345</v>
      </c>
      <c r="H1116" s="18" t="s">
        <v>2283</v>
      </c>
      <c r="I1116" s="18">
        <v>4511059519</v>
      </c>
      <c r="J1116" s="24">
        <v>109492212</v>
      </c>
      <c r="K1116" s="52" t="s">
        <v>571</v>
      </c>
      <c r="L1116" s="25" t="s">
        <v>2349</v>
      </c>
      <c r="M1116" s="18" t="s">
        <v>36</v>
      </c>
      <c r="N1116" s="36">
        <v>700</v>
      </c>
      <c r="O1116" s="36"/>
      <c r="P1116" s="36"/>
      <c r="Q1116" s="18">
        <f t="shared" si="25"/>
        <v>700</v>
      </c>
      <c r="R1116" s="29" t="s">
        <v>2096</v>
      </c>
      <c r="S1116" s="25" t="s">
        <v>2346</v>
      </c>
      <c r="T1116" s="18"/>
      <c r="U1116" s="37"/>
      <c r="V1116" s="37"/>
      <c r="W1116" s="18"/>
      <c r="X1116" s="18"/>
      <c r="Y1116" s="18"/>
      <c r="Z1116" s="18"/>
      <c r="AA1116" s="18"/>
      <c r="AB1116" s="18"/>
      <c r="AC1116" s="18"/>
      <c r="AD1116" s="18"/>
      <c r="AE1116" s="18"/>
    </row>
    <row r="1117" spans="1:31" ht="31.2">
      <c r="A1117" s="17" t="s">
        <v>57</v>
      </c>
      <c r="B1117" s="18">
        <v>869</v>
      </c>
      <c r="C1117" s="50">
        <v>44698</v>
      </c>
      <c r="D1117" s="23" t="s">
        <v>2343</v>
      </c>
      <c r="E1117" s="119" t="s">
        <v>2350</v>
      </c>
      <c r="F1117" s="113">
        <v>44686</v>
      </c>
      <c r="G1117" s="120" t="s">
        <v>2345</v>
      </c>
      <c r="H1117" s="18" t="s">
        <v>2283</v>
      </c>
      <c r="I1117" s="18">
        <v>4511337617</v>
      </c>
      <c r="J1117" s="24">
        <v>112168333</v>
      </c>
      <c r="K1117" s="52" t="s">
        <v>183</v>
      </c>
      <c r="L1117" s="47" t="s">
        <v>184</v>
      </c>
      <c r="M1117" s="18" t="s">
        <v>36</v>
      </c>
      <c r="N1117" s="36">
        <v>1100</v>
      </c>
      <c r="O1117" s="36"/>
      <c r="P1117" s="36"/>
      <c r="Q1117" s="18">
        <f t="shared" si="25"/>
        <v>1100</v>
      </c>
      <c r="R1117" s="29" t="s">
        <v>2096</v>
      </c>
      <c r="S1117" s="25" t="s">
        <v>2346</v>
      </c>
      <c r="T1117" s="18"/>
      <c r="U1117" s="37"/>
      <c r="V1117" s="37"/>
      <c r="W1117" s="18"/>
      <c r="X1117" s="18"/>
      <c r="Y1117" s="18"/>
      <c r="Z1117" s="18"/>
      <c r="AA1117" s="18"/>
      <c r="AB1117" s="18"/>
      <c r="AC1117" s="18"/>
      <c r="AD1117" s="18"/>
      <c r="AE1117" s="18"/>
    </row>
    <row r="1118" spans="1:31" s="66" customFormat="1" ht="24">
      <c r="A1118" s="23"/>
      <c r="B1118" s="18">
        <v>870</v>
      </c>
      <c r="C1118" s="50">
        <v>44698</v>
      </c>
      <c r="D1118" s="23" t="s">
        <v>2343</v>
      </c>
      <c r="E1118" s="119" t="s">
        <v>2350</v>
      </c>
      <c r="F1118" s="113">
        <v>44686</v>
      </c>
      <c r="G1118" s="120" t="s">
        <v>2345</v>
      </c>
      <c r="H1118" s="18" t="s">
        <v>2283</v>
      </c>
      <c r="I1118" s="18">
        <v>4511337617</v>
      </c>
      <c r="J1118" s="24">
        <v>112168334</v>
      </c>
      <c r="K1118" s="52" t="s">
        <v>2351</v>
      </c>
      <c r="L1118" s="25" t="s">
        <v>2352</v>
      </c>
      <c r="M1118" s="18" t="s">
        <v>36</v>
      </c>
      <c r="N1118" s="36">
        <v>100</v>
      </c>
      <c r="O1118" s="36"/>
      <c r="P1118" s="36"/>
      <c r="Q1118" s="18">
        <f t="shared" si="25"/>
        <v>100</v>
      </c>
      <c r="R1118" s="29" t="s">
        <v>2096</v>
      </c>
      <c r="S1118" s="25" t="s">
        <v>2346</v>
      </c>
      <c r="T1118" s="18"/>
      <c r="U1118" s="37"/>
      <c r="V1118" s="37"/>
      <c r="W1118" s="18"/>
      <c r="X1118" s="18"/>
      <c r="Y1118" s="18"/>
      <c r="Z1118" s="18"/>
      <c r="AA1118" s="18"/>
      <c r="AB1118" s="18"/>
      <c r="AC1118" s="18"/>
      <c r="AD1118" s="18"/>
      <c r="AE1118" s="18"/>
    </row>
    <row r="1119" spans="1:31" s="66" customFormat="1" ht="24">
      <c r="A1119" s="23"/>
      <c r="B1119" s="18">
        <v>871</v>
      </c>
      <c r="C1119" s="50">
        <v>44698</v>
      </c>
      <c r="D1119" s="23" t="s">
        <v>2343</v>
      </c>
      <c r="E1119" s="119" t="s">
        <v>2350</v>
      </c>
      <c r="F1119" s="113">
        <v>44686</v>
      </c>
      <c r="G1119" s="120" t="s">
        <v>2345</v>
      </c>
      <c r="H1119" s="18" t="s">
        <v>2283</v>
      </c>
      <c r="I1119" s="18">
        <v>4511337617</v>
      </c>
      <c r="J1119" s="24">
        <v>112168337</v>
      </c>
      <c r="K1119" s="52" t="s">
        <v>2353</v>
      </c>
      <c r="L1119" s="25" t="s">
        <v>2354</v>
      </c>
      <c r="M1119" s="18" t="s">
        <v>36</v>
      </c>
      <c r="N1119" s="36">
        <v>100</v>
      </c>
      <c r="O1119" s="36"/>
      <c r="P1119" s="36"/>
      <c r="Q1119" s="18">
        <f t="shared" si="25"/>
        <v>100</v>
      </c>
      <c r="R1119" s="29" t="s">
        <v>2096</v>
      </c>
      <c r="S1119" s="25" t="s">
        <v>2346</v>
      </c>
      <c r="T1119" s="18"/>
      <c r="U1119" s="37"/>
      <c r="V1119" s="37"/>
      <c r="W1119" s="18"/>
      <c r="X1119" s="18"/>
      <c r="Y1119" s="18"/>
      <c r="Z1119" s="18"/>
      <c r="AA1119" s="18"/>
      <c r="AB1119" s="18"/>
      <c r="AC1119" s="18"/>
      <c r="AD1119" s="18"/>
      <c r="AE1119" s="18"/>
    </row>
    <row r="1120" spans="1:31" ht="14.55" customHeight="1">
      <c r="A1120" s="17"/>
      <c r="B1120" s="18">
        <v>872</v>
      </c>
      <c r="C1120" s="19">
        <v>44657</v>
      </c>
      <c r="D1120" s="20" t="s">
        <v>32</v>
      </c>
      <c r="E1120" s="45" t="s">
        <v>912</v>
      </c>
      <c r="F1120" s="46">
        <v>44649</v>
      </c>
      <c r="G1120" s="31" t="s">
        <v>2355</v>
      </c>
      <c r="H1120" s="18" t="s">
        <v>34</v>
      </c>
      <c r="I1120" s="18"/>
      <c r="J1120" s="24">
        <v>112172541</v>
      </c>
      <c r="K1120" s="29">
        <v>112172541</v>
      </c>
      <c r="L1120" s="25" t="s">
        <v>2356</v>
      </c>
      <c r="M1120" s="18" t="s">
        <v>36</v>
      </c>
      <c r="N1120" s="36">
        <v>9</v>
      </c>
      <c r="O1120" s="95">
        <v>9</v>
      </c>
      <c r="P1120" s="36">
        <v>2</v>
      </c>
      <c r="Q1120" s="18">
        <f t="shared" ref="Q1120:Q1125" si="26">+O1120-P1120</f>
        <v>7</v>
      </c>
      <c r="R1120" s="29" t="s">
        <v>731</v>
      </c>
      <c r="S1120" s="121" t="s">
        <v>732</v>
      </c>
      <c r="T1120" s="18" t="s">
        <v>690</v>
      </c>
      <c r="U1120" s="37">
        <v>44746</v>
      </c>
      <c r="V1120" s="37">
        <v>44746</v>
      </c>
      <c r="W1120" s="18" t="s">
        <v>691</v>
      </c>
      <c r="X1120" s="18" t="s">
        <v>692</v>
      </c>
      <c r="Y1120" s="18" t="s">
        <v>70</v>
      </c>
      <c r="Z1120" s="18" t="s">
        <v>693</v>
      </c>
      <c r="AA1120" s="18" t="s">
        <v>694</v>
      </c>
      <c r="AB1120" s="75" t="s">
        <v>695</v>
      </c>
      <c r="AC1120" s="18" t="s">
        <v>156</v>
      </c>
      <c r="AD1120" s="18"/>
      <c r="AE1120" s="18" t="s">
        <v>696</v>
      </c>
    </row>
    <row r="1121" spans="1:31" ht="29.1" customHeight="1">
      <c r="A1121" s="17"/>
      <c r="B1121" s="18">
        <v>873</v>
      </c>
      <c r="C1121" s="19">
        <v>44657</v>
      </c>
      <c r="D1121" s="20" t="s">
        <v>32</v>
      </c>
      <c r="E1121" s="45" t="s">
        <v>912</v>
      </c>
      <c r="F1121" s="46">
        <v>44649</v>
      </c>
      <c r="G1121" s="31" t="s">
        <v>2355</v>
      </c>
      <c r="H1121" s="18" t="s">
        <v>34</v>
      </c>
      <c r="I1121" s="18"/>
      <c r="J1121" s="24">
        <v>109721202</v>
      </c>
      <c r="K1121" s="25" t="s">
        <v>2357</v>
      </c>
      <c r="L1121" s="25" t="s">
        <v>2358</v>
      </c>
      <c r="M1121" s="18" t="s">
        <v>36</v>
      </c>
      <c r="N1121" s="36">
        <v>8</v>
      </c>
      <c r="O1121" s="95">
        <v>8</v>
      </c>
      <c r="P1121" s="36"/>
      <c r="Q1121" s="18">
        <f t="shared" si="26"/>
        <v>8</v>
      </c>
      <c r="R1121" s="29" t="s">
        <v>731</v>
      </c>
      <c r="S1121" s="121" t="s">
        <v>732</v>
      </c>
      <c r="T1121" s="18"/>
      <c r="U1121" s="37"/>
      <c r="V1121" s="37"/>
      <c r="W1121" s="18"/>
      <c r="X1121" s="18"/>
      <c r="Y1121" s="18"/>
      <c r="Z1121" s="18"/>
      <c r="AA1121" s="18"/>
      <c r="AB1121" s="18"/>
      <c r="AC1121" s="18"/>
      <c r="AD1121" s="18"/>
      <c r="AE1121" s="18"/>
    </row>
    <row r="1122" spans="1:31" ht="31.2">
      <c r="A1122" s="17"/>
      <c r="B1122" s="18">
        <v>874</v>
      </c>
      <c r="C1122" s="19">
        <v>44655</v>
      </c>
      <c r="D1122" s="20" t="s">
        <v>32</v>
      </c>
      <c r="E1122" s="45" t="s">
        <v>485</v>
      </c>
      <c r="F1122" s="46">
        <v>44650</v>
      </c>
      <c r="G1122" s="31"/>
      <c r="H1122" s="18" t="s">
        <v>34</v>
      </c>
      <c r="I1122" s="18"/>
      <c r="J1122" s="122">
        <v>109626007</v>
      </c>
      <c r="K1122" s="77" t="s">
        <v>2359</v>
      </c>
      <c r="L1122" s="123" t="s">
        <v>2360</v>
      </c>
      <c r="M1122" s="77" t="s">
        <v>36</v>
      </c>
      <c r="N1122" s="124">
        <v>85</v>
      </c>
      <c r="O1122" s="95">
        <v>85</v>
      </c>
      <c r="P1122" s="36">
        <v>12</v>
      </c>
      <c r="Q1122" s="18">
        <f t="shared" si="26"/>
        <v>73</v>
      </c>
      <c r="R1122" s="29" t="s">
        <v>672</v>
      </c>
      <c r="S1122" s="121" t="s">
        <v>673</v>
      </c>
      <c r="T1122" s="18" t="s">
        <v>690</v>
      </c>
      <c r="U1122" s="37">
        <v>44746</v>
      </c>
      <c r="V1122" s="37">
        <v>44746</v>
      </c>
      <c r="W1122" s="18" t="s">
        <v>691</v>
      </c>
      <c r="X1122" s="18" t="s">
        <v>692</v>
      </c>
      <c r="Y1122" s="18" t="s">
        <v>70</v>
      </c>
      <c r="Z1122" s="18" t="s">
        <v>693</v>
      </c>
      <c r="AA1122" s="18" t="s">
        <v>694</v>
      </c>
      <c r="AB1122" s="75" t="s">
        <v>695</v>
      </c>
      <c r="AC1122" s="18" t="s">
        <v>156</v>
      </c>
      <c r="AD1122" s="18"/>
      <c r="AE1122" s="18" t="s">
        <v>696</v>
      </c>
    </row>
    <row r="1123" spans="1:31" ht="43.2">
      <c r="A1123" s="17"/>
      <c r="B1123" s="18">
        <v>875</v>
      </c>
      <c r="C1123" s="19">
        <v>44655</v>
      </c>
      <c r="D1123" s="20" t="s">
        <v>32</v>
      </c>
      <c r="E1123" s="45" t="s">
        <v>485</v>
      </c>
      <c r="F1123" s="46">
        <v>44650</v>
      </c>
      <c r="G1123" s="31"/>
      <c r="H1123" s="18" t="s">
        <v>34</v>
      </c>
      <c r="I1123" s="18"/>
      <c r="J1123" s="24"/>
      <c r="K1123" s="25" t="s">
        <v>2361</v>
      </c>
      <c r="L1123" s="25" t="s">
        <v>2361</v>
      </c>
      <c r="M1123" s="77" t="s">
        <v>36</v>
      </c>
      <c r="N1123" s="36">
        <v>22</v>
      </c>
      <c r="O1123" s="95">
        <v>22</v>
      </c>
      <c r="P1123" s="36"/>
      <c r="Q1123" s="18">
        <f t="shared" si="26"/>
        <v>22</v>
      </c>
      <c r="R1123" s="29" t="s">
        <v>672</v>
      </c>
      <c r="S1123" s="121" t="s">
        <v>673</v>
      </c>
      <c r="T1123" s="18"/>
      <c r="U1123" s="37"/>
      <c r="V1123" s="37"/>
      <c r="W1123" s="18"/>
      <c r="X1123" s="18"/>
      <c r="Y1123" s="18"/>
      <c r="Z1123" s="18"/>
      <c r="AA1123" s="18"/>
      <c r="AB1123" s="18"/>
      <c r="AC1123" s="18"/>
      <c r="AD1123" s="18"/>
      <c r="AE1123" s="18"/>
    </row>
    <row r="1124" spans="1:31" ht="43.2">
      <c r="A1124" s="17"/>
      <c r="B1124" s="18">
        <v>876</v>
      </c>
      <c r="C1124" s="19">
        <v>44655</v>
      </c>
      <c r="D1124" s="20" t="s">
        <v>32</v>
      </c>
      <c r="E1124" s="45" t="s">
        <v>485</v>
      </c>
      <c r="F1124" s="46">
        <v>44650</v>
      </c>
      <c r="G1124" s="31"/>
      <c r="H1124" s="18" t="s">
        <v>34</v>
      </c>
      <c r="I1124" s="18"/>
      <c r="J1124" s="24"/>
      <c r="K1124" s="25" t="s">
        <v>2362</v>
      </c>
      <c r="L1124" s="25" t="s">
        <v>2362</v>
      </c>
      <c r="M1124" s="77" t="s">
        <v>36</v>
      </c>
      <c r="N1124" s="36">
        <v>9</v>
      </c>
      <c r="O1124" s="95">
        <v>9</v>
      </c>
      <c r="P1124" s="36"/>
      <c r="Q1124" s="18">
        <f t="shared" si="26"/>
        <v>9</v>
      </c>
      <c r="R1124" s="29" t="s">
        <v>672</v>
      </c>
      <c r="S1124" s="121" t="s">
        <v>673</v>
      </c>
      <c r="T1124" s="18"/>
      <c r="U1124" s="37"/>
      <c r="V1124" s="37"/>
      <c r="W1124" s="18"/>
      <c r="X1124" s="18"/>
      <c r="Y1124" s="18"/>
      <c r="Z1124" s="18"/>
      <c r="AA1124" s="18"/>
      <c r="AB1124" s="18"/>
      <c r="AC1124" s="18"/>
      <c r="AD1124" s="18"/>
      <c r="AE1124" s="18"/>
    </row>
    <row r="1125" spans="1:31" ht="24">
      <c r="A1125" s="17"/>
      <c r="B1125" s="18">
        <v>877</v>
      </c>
      <c r="C1125" s="19">
        <v>44657</v>
      </c>
      <c r="D1125" s="20" t="s">
        <v>666</v>
      </c>
      <c r="E1125" s="21" t="s">
        <v>1026</v>
      </c>
      <c r="F1125" s="22" t="s">
        <v>1027</v>
      </c>
      <c r="G1125" s="20" t="s">
        <v>1028</v>
      </c>
      <c r="H1125" s="18" t="s">
        <v>285</v>
      </c>
      <c r="I1125" s="18">
        <v>4509834703</v>
      </c>
      <c r="J1125" s="24">
        <v>110492015</v>
      </c>
      <c r="K1125" s="25" t="s">
        <v>2363</v>
      </c>
      <c r="L1125" s="25" t="s">
        <v>2364</v>
      </c>
      <c r="M1125" s="77" t="s">
        <v>36</v>
      </c>
      <c r="N1125" s="125">
        <v>23</v>
      </c>
      <c r="O1125" s="95">
        <v>23</v>
      </c>
      <c r="P1125" s="36"/>
      <c r="Q1125" s="18">
        <f t="shared" si="26"/>
        <v>23</v>
      </c>
      <c r="R1125" s="29" t="s">
        <v>595</v>
      </c>
      <c r="S1125" s="121" t="s">
        <v>2365</v>
      </c>
      <c r="T1125" s="18"/>
      <c r="U1125" s="37"/>
      <c r="V1125" s="37"/>
      <c r="W1125" s="18"/>
      <c r="X1125" s="18"/>
      <c r="Y1125" s="18"/>
      <c r="Z1125" s="18"/>
      <c r="AA1125" s="18"/>
      <c r="AB1125" s="18"/>
      <c r="AC1125" s="18"/>
      <c r="AD1125" s="18"/>
      <c r="AE1125" s="18"/>
    </row>
    <row r="1126" spans="1:31" ht="24">
      <c r="A1126" s="23" t="s">
        <v>57</v>
      </c>
      <c r="B1126" s="18">
        <v>878</v>
      </c>
      <c r="C1126" s="19">
        <v>44702</v>
      </c>
      <c r="D1126" s="23" t="s">
        <v>2366</v>
      </c>
      <c r="E1126" s="45" t="s">
        <v>2367</v>
      </c>
      <c r="F1126" s="46">
        <v>44697</v>
      </c>
      <c r="G1126" s="20" t="s">
        <v>2368</v>
      </c>
      <c r="H1126" s="18" t="s">
        <v>285</v>
      </c>
      <c r="I1126" s="18">
        <v>4511101209</v>
      </c>
      <c r="J1126" s="24">
        <v>111402534</v>
      </c>
      <c r="K1126" s="81" t="s">
        <v>1083</v>
      </c>
      <c r="L1126" s="25" t="s">
        <v>1084</v>
      </c>
      <c r="M1126" s="77" t="s">
        <v>36</v>
      </c>
      <c r="N1126" s="36">
        <f>135+245</f>
        <v>380</v>
      </c>
      <c r="O1126" s="36"/>
      <c r="P1126" s="36">
        <v>15</v>
      </c>
      <c r="Q1126" s="18">
        <f t="shared" ref="Q1126:Q1232" si="27">+N1126-P1126</f>
        <v>365</v>
      </c>
      <c r="R1126" s="29" t="s">
        <v>2369</v>
      </c>
      <c r="S1126" s="25" t="s">
        <v>2370</v>
      </c>
      <c r="T1126" s="18" t="s">
        <v>84</v>
      </c>
      <c r="U1126" s="37">
        <v>44714</v>
      </c>
      <c r="V1126" s="37">
        <v>44714</v>
      </c>
      <c r="W1126" s="18" t="s">
        <v>81</v>
      </c>
      <c r="X1126" s="18" t="s">
        <v>82</v>
      </c>
      <c r="Y1126" s="18" t="s">
        <v>70</v>
      </c>
      <c r="Z1126" s="18">
        <v>216001993</v>
      </c>
      <c r="AA1126" s="18" t="s">
        <v>85</v>
      </c>
      <c r="AB1126" s="18" t="s">
        <v>57</v>
      </c>
      <c r="AC1126" s="39" t="s">
        <v>83</v>
      </c>
      <c r="AD1126" s="18" t="s">
        <v>73</v>
      </c>
      <c r="AE1126" s="18"/>
    </row>
    <row r="1127" spans="1:31" ht="15.6">
      <c r="A1127" s="23" t="s">
        <v>57</v>
      </c>
      <c r="B1127" s="18">
        <v>878</v>
      </c>
      <c r="C1127" s="19"/>
      <c r="D1127" s="23" t="s">
        <v>2366</v>
      </c>
      <c r="E1127" s="45"/>
      <c r="F1127" s="46"/>
      <c r="G1127" s="20"/>
      <c r="H1127" s="18"/>
      <c r="I1127" s="18"/>
      <c r="J1127" s="24">
        <v>111402534</v>
      </c>
      <c r="K1127" s="81" t="s">
        <v>1083</v>
      </c>
      <c r="L1127" s="25" t="s">
        <v>1084</v>
      </c>
      <c r="M1127" s="77" t="s">
        <v>36</v>
      </c>
      <c r="N1127" s="36"/>
      <c r="O1127" s="36"/>
      <c r="P1127" s="36">
        <v>10</v>
      </c>
      <c r="Q1127" s="18">
        <f>Q1126-P1127</f>
        <v>355</v>
      </c>
      <c r="R1127" s="29" t="s">
        <v>2369</v>
      </c>
      <c r="S1127" s="25" t="s">
        <v>2370</v>
      </c>
      <c r="T1127" s="18" t="s">
        <v>90</v>
      </c>
      <c r="U1127" s="37">
        <v>44734</v>
      </c>
      <c r="V1127" s="37">
        <v>44734</v>
      </c>
      <c r="W1127" s="40" t="s">
        <v>91</v>
      </c>
      <c r="X1127" s="40" t="s">
        <v>92</v>
      </c>
      <c r="Y1127" s="40" t="s">
        <v>93</v>
      </c>
      <c r="Z1127" s="40">
        <v>215973560</v>
      </c>
      <c r="AA1127" s="40" t="s">
        <v>85</v>
      </c>
      <c r="AB1127" s="18" t="s">
        <v>57</v>
      </c>
      <c r="AC1127" s="39" t="s">
        <v>72</v>
      </c>
      <c r="AD1127" s="18" t="s">
        <v>73</v>
      </c>
      <c r="AE1127" s="18"/>
    </row>
    <row r="1128" spans="1:31" ht="28.8">
      <c r="A1128" s="17" t="s">
        <v>57</v>
      </c>
      <c r="B1128" s="18">
        <v>879</v>
      </c>
      <c r="C1128" s="19">
        <v>44702</v>
      </c>
      <c r="D1128" s="23" t="s">
        <v>2371</v>
      </c>
      <c r="E1128" s="45">
        <v>69</v>
      </c>
      <c r="F1128" s="46">
        <v>44697</v>
      </c>
      <c r="G1128" s="20" t="s">
        <v>2372</v>
      </c>
      <c r="H1128" s="18" t="s">
        <v>285</v>
      </c>
      <c r="I1128" s="18">
        <v>4511350078</v>
      </c>
      <c r="J1128" s="24">
        <v>112172541</v>
      </c>
      <c r="K1128" s="29">
        <v>112172541</v>
      </c>
      <c r="L1128" s="25" t="s">
        <v>2373</v>
      </c>
      <c r="M1128" s="77" t="s">
        <v>36</v>
      </c>
      <c r="N1128" s="36">
        <v>6</v>
      </c>
      <c r="O1128" s="36"/>
      <c r="P1128" s="36">
        <v>6</v>
      </c>
      <c r="Q1128" s="18">
        <f t="shared" si="27"/>
        <v>0</v>
      </c>
      <c r="R1128" s="29" t="s">
        <v>2374</v>
      </c>
      <c r="S1128" s="25" t="s">
        <v>2375</v>
      </c>
      <c r="T1128" s="18" t="s">
        <v>1920</v>
      </c>
      <c r="U1128" s="37">
        <v>44705</v>
      </c>
      <c r="V1128" s="37">
        <v>44705</v>
      </c>
      <c r="W1128" s="18" t="s">
        <v>75</v>
      </c>
      <c r="X1128" s="18" t="s">
        <v>692</v>
      </c>
      <c r="Y1128" s="18" t="s">
        <v>70</v>
      </c>
      <c r="Z1128" s="18" t="s">
        <v>693</v>
      </c>
      <c r="AA1128" s="18" t="s">
        <v>694</v>
      </c>
      <c r="AB1128" s="75" t="s">
        <v>695</v>
      </c>
      <c r="AC1128" s="18" t="s">
        <v>156</v>
      </c>
      <c r="AD1128" s="18"/>
      <c r="AE1128" s="18" t="s">
        <v>696</v>
      </c>
    </row>
    <row r="1129" spans="1:31" ht="28.8">
      <c r="A1129" s="17" t="s">
        <v>57</v>
      </c>
      <c r="B1129" s="18">
        <v>880</v>
      </c>
      <c r="C1129" s="19">
        <v>44702</v>
      </c>
      <c r="D1129" s="23" t="s">
        <v>2371</v>
      </c>
      <c r="E1129" s="45">
        <v>69</v>
      </c>
      <c r="F1129" s="46">
        <v>44697</v>
      </c>
      <c r="G1129" s="20" t="s">
        <v>2372</v>
      </c>
      <c r="H1129" s="18" t="s">
        <v>285</v>
      </c>
      <c r="I1129" s="18">
        <v>4511350078</v>
      </c>
      <c r="J1129" s="24">
        <v>112172542</v>
      </c>
      <c r="K1129" s="29">
        <v>112172542</v>
      </c>
      <c r="L1129" s="25" t="s">
        <v>2376</v>
      </c>
      <c r="M1129" s="77" t="s">
        <v>36</v>
      </c>
      <c r="N1129" s="36">
        <v>18</v>
      </c>
      <c r="O1129" s="36"/>
      <c r="P1129" s="36">
        <v>18</v>
      </c>
      <c r="Q1129" s="18">
        <f t="shared" si="27"/>
        <v>0</v>
      </c>
      <c r="R1129" s="29" t="s">
        <v>2374</v>
      </c>
      <c r="S1129" s="25" t="s">
        <v>2375</v>
      </c>
      <c r="T1129" s="18" t="s">
        <v>1920</v>
      </c>
      <c r="U1129" s="37">
        <v>44705</v>
      </c>
      <c r="V1129" s="37">
        <v>44705</v>
      </c>
      <c r="W1129" s="18" t="s">
        <v>75</v>
      </c>
      <c r="X1129" s="18" t="s">
        <v>692</v>
      </c>
      <c r="Y1129" s="18" t="s">
        <v>70</v>
      </c>
      <c r="Z1129" s="18" t="s">
        <v>693</v>
      </c>
      <c r="AA1129" s="18" t="s">
        <v>694</v>
      </c>
      <c r="AB1129" s="75" t="s">
        <v>695</v>
      </c>
      <c r="AC1129" s="18" t="s">
        <v>156</v>
      </c>
      <c r="AD1129" s="18"/>
      <c r="AE1129" s="18" t="s">
        <v>696</v>
      </c>
    </row>
    <row r="1130" spans="1:31" ht="28.8">
      <c r="A1130" s="17" t="s">
        <v>57</v>
      </c>
      <c r="B1130" s="18">
        <v>881</v>
      </c>
      <c r="C1130" s="19">
        <v>44702</v>
      </c>
      <c r="D1130" s="23" t="s">
        <v>2371</v>
      </c>
      <c r="E1130" s="45">
        <v>69</v>
      </c>
      <c r="F1130" s="46">
        <v>44697</v>
      </c>
      <c r="G1130" s="20" t="s">
        <v>2372</v>
      </c>
      <c r="H1130" s="18" t="s">
        <v>285</v>
      </c>
      <c r="I1130" s="18">
        <v>4511350078</v>
      </c>
      <c r="J1130" s="24">
        <v>112172543</v>
      </c>
      <c r="K1130" s="29">
        <v>112172543</v>
      </c>
      <c r="L1130" s="25" t="s">
        <v>1145</v>
      </c>
      <c r="M1130" s="77" t="s">
        <v>36</v>
      </c>
      <c r="N1130" s="36">
        <v>6</v>
      </c>
      <c r="O1130" s="36"/>
      <c r="P1130" s="36">
        <v>6</v>
      </c>
      <c r="Q1130" s="18">
        <f t="shared" si="27"/>
        <v>0</v>
      </c>
      <c r="R1130" s="29" t="s">
        <v>2374</v>
      </c>
      <c r="S1130" s="25" t="s">
        <v>2375</v>
      </c>
      <c r="T1130" s="18" t="s">
        <v>1920</v>
      </c>
      <c r="U1130" s="37">
        <v>44705</v>
      </c>
      <c r="V1130" s="37">
        <v>44705</v>
      </c>
      <c r="W1130" s="18" t="s">
        <v>75</v>
      </c>
      <c r="X1130" s="18" t="s">
        <v>692</v>
      </c>
      <c r="Y1130" s="18" t="s">
        <v>70</v>
      </c>
      <c r="Z1130" s="18" t="s">
        <v>693</v>
      </c>
      <c r="AA1130" s="18" t="s">
        <v>694</v>
      </c>
      <c r="AB1130" s="75" t="s">
        <v>695</v>
      </c>
      <c r="AC1130" s="18" t="s">
        <v>156</v>
      </c>
      <c r="AD1130" s="18"/>
      <c r="AE1130" s="18" t="s">
        <v>696</v>
      </c>
    </row>
    <row r="1131" spans="1:31" ht="28.8">
      <c r="A1131" s="17" t="s">
        <v>57</v>
      </c>
      <c r="B1131" s="18">
        <v>882</v>
      </c>
      <c r="C1131" s="19">
        <v>44702</v>
      </c>
      <c r="D1131" s="23" t="s">
        <v>2371</v>
      </c>
      <c r="E1131" s="45">
        <v>69</v>
      </c>
      <c r="F1131" s="46">
        <v>44697</v>
      </c>
      <c r="G1131" s="20" t="s">
        <v>2372</v>
      </c>
      <c r="H1131" s="18" t="s">
        <v>285</v>
      </c>
      <c r="I1131" s="18">
        <v>4511350078</v>
      </c>
      <c r="J1131" s="24">
        <v>112172544</v>
      </c>
      <c r="K1131" s="29">
        <v>112172544</v>
      </c>
      <c r="L1131" s="25" t="s">
        <v>2377</v>
      </c>
      <c r="M1131" s="77" t="s">
        <v>36</v>
      </c>
      <c r="N1131" s="36">
        <v>12</v>
      </c>
      <c r="O1131" s="36"/>
      <c r="P1131" s="36">
        <v>12</v>
      </c>
      <c r="Q1131" s="18">
        <f t="shared" si="27"/>
        <v>0</v>
      </c>
      <c r="R1131" s="29" t="s">
        <v>2374</v>
      </c>
      <c r="S1131" s="25" t="s">
        <v>2375</v>
      </c>
      <c r="T1131" s="18" t="s">
        <v>1920</v>
      </c>
      <c r="U1131" s="37">
        <v>44705</v>
      </c>
      <c r="V1131" s="37">
        <v>44705</v>
      </c>
      <c r="W1131" s="18" t="s">
        <v>75</v>
      </c>
      <c r="X1131" s="18" t="s">
        <v>692</v>
      </c>
      <c r="Y1131" s="18" t="s">
        <v>70</v>
      </c>
      <c r="Z1131" s="18" t="s">
        <v>693</v>
      </c>
      <c r="AA1131" s="18" t="s">
        <v>694</v>
      </c>
      <c r="AB1131" s="75" t="s">
        <v>695</v>
      </c>
      <c r="AC1131" s="18" t="s">
        <v>156</v>
      </c>
      <c r="AD1131" s="18"/>
      <c r="AE1131" s="18" t="s">
        <v>696</v>
      </c>
    </row>
    <row r="1132" spans="1:31" ht="28.8">
      <c r="A1132" s="17" t="s">
        <v>57</v>
      </c>
      <c r="B1132" s="18">
        <v>883</v>
      </c>
      <c r="C1132" s="19">
        <v>44702</v>
      </c>
      <c r="D1132" s="23" t="s">
        <v>2371</v>
      </c>
      <c r="E1132" s="45">
        <v>69</v>
      </c>
      <c r="F1132" s="46">
        <v>44697</v>
      </c>
      <c r="G1132" s="20" t="s">
        <v>2372</v>
      </c>
      <c r="H1132" s="18" t="s">
        <v>285</v>
      </c>
      <c r="I1132" s="18">
        <v>4511350078</v>
      </c>
      <c r="J1132" s="24">
        <v>112172545</v>
      </c>
      <c r="K1132" s="29">
        <v>112172545</v>
      </c>
      <c r="L1132" s="25" t="s">
        <v>2378</v>
      </c>
      <c r="M1132" s="77" t="s">
        <v>36</v>
      </c>
      <c r="N1132" s="36">
        <v>36</v>
      </c>
      <c r="O1132" s="36"/>
      <c r="P1132" s="36">
        <v>36</v>
      </c>
      <c r="Q1132" s="18">
        <f t="shared" si="27"/>
        <v>0</v>
      </c>
      <c r="R1132" s="29" t="s">
        <v>2374</v>
      </c>
      <c r="S1132" s="25" t="s">
        <v>2379</v>
      </c>
      <c r="T1132" s="18" t="s">
        <v>1920</v>
      </c>
      <c r="U1132" s="37">
        <v>44705</v>
      </c>
      <c r="V1132" s="37">
        <v>44705</v>
      </c>
      <c r="W1132" s="18" t="s">
        <v>75</v>
      </c>
      <c r="X1132" s="18" t="s">
        <v>692</v>
      </c>
      <c r="Y1132" s="18" t="s">
        <v>70</v>
      </c>
      <c r="Z1132" s="18" t="s">
        <v>693</v>
      </c>
      <c r="AA1132" s="18" t="s">
        <v>694</v>
      </c>
      <c r="AB1132" s="75" t="s">
        <v>695</v>
      </c>
      <c r="AC1132" s="18" t="s">
        <v>156</v>
      </c>
      <c r="AD1132" s="18"/>
      <c r="AE1132" s="18" t="s">
        <v>696</v>
      </c>
    </row>
    <row r="1133" spans="1:31" ht="28.8">
      <c r="A1133" s="17" t="s">
        <v>57</v>
      </c>
      <c r="B1133" s="18">
        <v>884</v>
      </c>
      <c r="C1133" s="19">
        <v>44702</v>
      </c>
      <c r="D1133" s="23" t="s">
        <v>2371</v>
      </c>
      <c r="E1133" s="45">
        <v>69</v>
      </c>
      <c r="F1133" s="46">
        <v>44697</v>
      </c>
      <c r="G1133" s="20" t="s">
        <v>2372</v>
      </c>
      <c r="H1133" s="18" t="s">
        <v>285</v>
      </c>
      <c r="I1133" s="18">
        <v>4511350078</v>
      </c>
      <c r="J1133" s="24">
        <v>112172546</v>
      </c>
      <c r="K1133" s="29">
        <v>112172546</v>
      </c>
      <c r="L1133" s="25" t="s">
        <v>2380</v>
      </c>
      <c r="M1133" s="77" t="s">
        <v>36</v>
      </c>
      <c r="N1133" s="36">
        <v>24</v>
      </c>
      <c r="O1133" s="36"/>
      <c r="P1133" s="36">
        <v>24</v>
      </c>
      <c r="Q1133" s="18">
        <f t="shared" si="27"/>
        <v>0</v>
      </c>
      <c r="R1133" s="29" t="s">
        <v>2374</v>
      </c>
      <c r="S1133" s="25" t="s">
        <v>2379</v>
      </c>
      <c r="T1133" s="18" t="s">
        <v>1920</v>
      </c>
      <c r="U1133" s="37">
        <v>44705</v>
      </c>
      <c r="V1133" s="37">
        <v>44705</v>
      </c>
      <c r="W1133" s="18" t="s">
        <v>75</v>
      </c>
      <c r="X1133" s="18" t="s">
        <v>692</v>
      </c>
      <c r="Y1133" s="18" t="s">
        <v>70</v>
      </c>
      <c r="Z1133" s="18" t="s">
        <v>693</v>
      </c>
      <c r="AA1133" s="18" t="s">
        <v>694</v>
      </c>
      <c r="AB1133" s="75" t="s">
        <v>695</v>
      </c>
      <c r="AC1133" s="18" t="s">
        <v>156</v>
      </c>
      <c r="AD1133" s="18"/>
      <c r="AE1133" s="18" t="s">
        <v>696</v>
      </c>
    </row>
    <row r="1134" spans="1:31" ht="28.8">
      <c r="A1134" s="17" t="s">
        <v>57</v>
      </c>
      <c r="B1134" s="18">
        <v>885</v>
      </c>
      <c r="C1134" s="19">
        <v>44702</v>
      </c>
      <c r="D1134" s="23" t="s">
        <v>2371</v>
      </c>
      <c r="E1134" s="45">
        <v>69</v>
      </c>
      <c r="F1134" s="46">
        <v>44697</v>
      </c>
      <c r="G1134" s="20" t="s">
        <v>2372</v>
      </c>
      <c r="H1134" s="18" t="s">
        <v>285</v>
      </c>
      <c r="I1134" s="18">
        <v>4511350078</v>
      </c>
      <c r="J1134" s="24">
        <v>112170848</v>
      </c>
      <c r="K1134" s="29">
        <v>112170848</v>
      </c>
      <c r="L1134" s="25" t="s">
        <v>2381</v>
      </c>
      <c r="M1134" s="77" t="s">
        <v>36</v>
      </c>
      <c r="N1134" s="36">
        <v>36</v>
      </c>
      <c r="O1134" s="36"/>
      <c r="P1134" s="36">
        <v>36</v>
      </c>
      <c r="Q1134" s="18">
        <f t="shared" si="27"/>
        <v>0</v>
      </c>
      <c r="R1134" s="29" t="s">
        <v>2374</v>
      </c>
      <c r="S1134" s="25" t="s">
        <v>2379</v>
      </c>
      <c r="T1134" s="18" t="s">
        <v>1920</v>
      </c>
      <c r="U1134" s="37">
        <v>44705</v>
      </c>
      <c r="V1134" s="37">
        <v>44705</v>
      </c>
      <c r="W1134" s="18" t="s">
        <v>75</v>
      </c>
      <c r="X1134" s="18" t="s">
        <v>692</v>
      </c>
      <c r="Y1134" s="18" t="s">
        <v>70</v>
      </c>
      <c r="Z1134" s="18" t="s">
        <v>693</v>
      </c>
      <c r="AA1134" s="18" t="s">
        <v>694</v>
      </c>
      <c r="AB1134" s="75" t="s">
        <v>695</v>
      </c>
      <c r="AC1134" s="18" t="s">
        <v>156</v>
      </c>
      <c r="AD1134" s="18"/>
      <c r="AE1134" s="18" t="s">
        <v>696</v>
      </c>
    </row>
    <row r="1135" spans="1:31" ht="28.8">
      <c r="A1135" s="17" t="s">
        <v>57</v>
      </c>
      <c r="B1135" s="18">
        <v>886</v>
      </c>
      <c r="C1135" s="19">
        <v>44702</v>
      </c>
      <c r="D1135" s="23" t="s">
        <v>2371</v>
      </c>
      <c r="E1135" s="45">
        <v>69</v>
      </c>
      <c r="F1135" s="46">
        <v>44697</v>
      </c>
      <c r="G1135" s="20" t="s">
        <v>2372</v>
      </c>
      <c r="H1135" s="18" t="s">
        <v>285</v>
      </c>
      <c r="I1135" s="18">
        <v>4511350078</v>
      </c>
      <c r="J1135" s="24">
        <v>112170849</v>
      </c>
      <c r="K1135" s="29">
        <v>112170849</v>
      </c>
      <c r="L1135" s="25" t="s">
        <v>2382</v>
      </c>
      <c r="M1135" s="77" t="s">
        <v>36</v>
      </c>
      <c r="N1135" s="36">
        <v>36</v>
      </c>
      <c r="O1135" s="36"/>
      <c r="P1135" s="36">
        <v>36</v>
      </c>
      <c r="Q1135" s="18">
        <f t="shared" si="27"/>
        <v>0</v>
      </c>
      <c r="R1135" s="29" t="s">
        <v>2374</v>
      </c>
      <c r="S1135" s="25" t="s">
        <v>2379</v>
      </c>
      <c r="T1135" s="18" t="s">
        <v>1920</v>
      </c>
      <c r="U1135" s="37">
        <v>44705</v>
      </c>
      <c r="V1135" s="37">
        <v>44705</v>
      </c>
      <c r="W1135" s="18" t="s">
        <v>75</v>
      </c>
      <c r="X1135" s="18" t="s">
        <v>692</v>
      </c>
      <c r="Y1135" s="18" t="s">
        <v>70</v>
      </c>
      <c r="Z1135" s="18" t="s">
        <v>693</v>
      </c>
      <c r="AA1135" s="18" t="s">
        <v>694</v>
      </c>
      <c r="AB1135" s="75" t="s">
        <v>695</v>
      </c>
      <c r="AC1135" s="18" t="s">
        <v>156</v>
      </c>
      <c r="AD1135" s="18"/>
      <c r="AE1135" s="18" t="s">
        <v>696</v>
      </c>
    </row>
    <row r="1136" spans="1:31" ht="24">
      <c r="A1136" s="17"/>
      <c r="B1136" s="18">
        <v>887</v>
      </c>
      <c r="C1136" s="19">
        <v>44702</v>
      </c>
      <c r="D1136" s="23" t="s">
        <v>2343</v>
      </c>
      <c r="E1136" s="45">
        <v>3600078795</v>
      </c>
      <c r="F1136" s="46">
        <v>44694</v>
      </c>
      <c r="G1136" s="20" t="s">
        <v>2383</v>
      </c>
      <c r="H1136" s="18" t="s">
        <v>2283</v>
      </c>
      <c r="I1136" s="18">
        <v>4511324938</v>
      </c>
      <c r="J1136" s="24">
        <v>112161394</v>
      </c>
      <c r="K1136" s="52" t="s">
        <v>764</v>
      </c>
      <c r="L1136" s="25" t="s">
        <v>765</v>
      </c>
      <c r="M1136" s="77" t="s">
        <v>36</v>
      </c>
      <c r="N1136" s="36">
        <v>6</v>
      </c>
      <c r="O1136" s="36"/>
      <c r="P1136" s="36">
        <v>1</v>
      </c>
      <c r="Q1136" s="18">
        <f t="shared" si="27"/>
        <v>5</v>
      </c>
      <c r="R1136" s="29" t="s">
        <v>2374</v>
      </c>
      <c r="S1136" s="25" t="s">
        <v>2384</v>
      </c>
      <c r="T1136" s="18" t="s">
        <v>1920</v>
      </c>
      <c r="U1136" s="37">
        <v>44705</v>
      </c>
      <c r="V1136" s="37">
        <v>44705</v>
      </c>
      <c r="W1136" s="18" t="s">
        <v>75</v>
      </c>
      <c r="X1136" s="18" t="s">
        <v>692</v>
      </c>
      <c r="Y1136" s="18" t="s">
        <v>70</v>
      </c>
      <c r="Z1136" s="18" t="s">
        <v>693</v>
      </c>
      <c r="AA1136" s="18" t="s">
        <v>694</v>
      </c>
      <c r="AB1136" s="101" t="s">
        <v>770</v>
      </c>
      <c r="AC1136" s="18" t="s">
        <v>156</v>
      </c>
      <c r="AD1136" s="18"/>
      <c r="AE1136" s="101" t="s">
        <v>770</v>
      </c>
    </row>
    <row r="1137" spans="1:31" ht="15.6">
      <c r="A1137" s="17"/>
      <c r="B1137" s="18">
        <v>887</v>
      </c>
      <c r="C1137" s="19"/>
      <c r="D1137" s="23" t="s">
        <v>2343</v>
      </c>
      <c r="E1137" s="45"/>
      <c r="F1137" s="46"/>
      <c r="G1137" s="20"/>
      <c r="H1137" s="18"/>
      <c r="I1137" s="18"/>
      <c r="J1137" s="24">
        <v>112161394</v>
      </c>
      <c r="K1137" s="52" t="s">
        <v>764</v>
      </c>
      <c r="L1137" s="25" t="s">
        <v>765</v>
      </c>
      <c r="M1137" s="77" t="s">
        <v>36</v>
      </c>
      <c r="N1137" s="36"/>
      <c r="O1137" s="36"/>
      <c r="P1137" s="36">
        <v>1</v>
      </c>
      <c r="Q1137" s="18">
        <f>Q1136-P1137</f>
        <v>4</v>
      </c>
      <c r="R1137" s="29" t="s">
        <v>2374</v>
      </c>
      <c r="S1137" s="25" t="s">
        <v>2384</v>
      </c>
      <c r="T1137" s="18" t="s">
        <v>209</v>
      </c>
      <c r="U1137" s="37">
        <v>44732</v>
      </c>
      <c r="V1137" s="37">
        <v>44732</v>
      </c>
      <c r="W1137" s="18" t="s">
        <v>81</v>
      </c>
      <c r="X1137" s="18" t="s">
        <v>82</v>
      </c>
      <c r="Y1137" s="18" t="s">
        <v>70</v>
      </c>
      <c r="Z1137" s="18" t="s">
        <v>210</v>
      </c>
      <c r="AA1137" s="18" t="s">
        <v>211</v>
      </c>
      <c r="AB1137" s="101" t="s">
        <v>770</v>
      </c>
      <c r="AC1137" s="18" t="s">
        <v>156</v>
      </c>
      <c r="AD1137" s="18"/>
      <c r="AE1137" s="101" t="s">
        <v>770</v>
      </c>
    </row>
    <row r="1138" spans="1:31" ht="24">
      <c r="A1138" s="17"/>
      <c r="B1138" s="18">
        <v>888</v>
      </c>
      <c r="C1138" s="19">
        <v>44702</v>
      </c>
      <c r="D1138" s="23" t="s">
        <v>2343</v>
      </c>
      <c r="E1138" s="45">
        <v>3600078795</v>
      </c>
      <c r="F1138" s="46">
        <v>44694</v>
      </c>
      <c r="G1138" s="20" t="s">
        <v>2383</v>
      </c>
      <c r="H1138" s="18" t="s">
        <v>2283</v>
      </c>
      <c r="I1138" s="18">
        <v>4511324938</v>
      </c>
      <c r="J1138" s="24">
        <v>112161396</v>
      </c>
      <c r="K1138" s="52" t="s">
        <v>2385</v>
      </c>
      <c r="L1138" s="25" t="s">
        <v>2386</v>
      </c>
      <c r="M1138" s="77" t="s">
        <v>36</v>
      </c>
      <c r="N1138" s="36">
        <v>6</v>
      </c>
      <c r="O1138" s="36"/>
      <c r="P1138" s="36">
        <v>1</v>
      </c>
      <c r="Q1138" s="18">
        <f t="shared" si="27"/>
        <v>5</v>
      </c>
      <c r="R1138" s="29" t="s">
        <v>2374</v>
      </c>
      <c r="S1138" s="25" t="s">
        <v>2384</v>
      </c>
      <c r="T1138" s="18" t="s">
        <v>1920</v>
      </c>
      <c r="U1138" s="37">
        <v>44705</v>
      </c>
      <c r="V1138" s="37">
        <v>44705</v>
      </c>
      <c r="W1138" s="18" t="s">
        <v>75</v>
      </c>
      <c r="X1138" s="18" t="s">
        <v>692</v>
      </c>
      <c r="Y1138" s="18" t="s">
        <v>70</v>
      </c>
      <c r="Z1138" s="18" t="s">
        <v>693</v>
      </c>
      <c r="AA1138" s="18" t="s">
        <v>694</v>
      </c>
      <c r="AB1138" s="101" t="s">
        <v>770</v>
      </c>
      <c r="AC1138" s="18" t="s">
        <v>156</v>
      </c>
      <c r="AD1138" s="18"/>
      <c r="AE1138" s="101" t="s">
        <v>770</v>
      </c>
    </row>
    <row r="1139" spans="1:31" ht="15.6">
      <c r="A1139" s="17"/>
      <c r="B1139" s="18">
        <v>888</v>
      </c>
      <c r="C1139" s="19"/>
      <c r="D1139" s="23" t="s">
        <v>2343</v>
      </c>
      <c r="E1139" s="45"/>
      <c r="F1139" s="46"/>
      <c r="G1139" s="20"/>
      <c r="H1139" s="18"/>
      <c r="I1139" s="18"/>
      <c r="J1139" s="24">
        <v>112161396</v>
      </c>
      <c r="K1139" s="52" t="s">
        <v>2385</v>
      </c>
      <c r="L1139" s="25" t="s">
        <v>2386</v>
      </c>
      <c r="M1139" s="77" t="s">
        <v>36</v>
      </c>
      <c r="N1139" s="36"/>
      <c r="O1139" s="36"/>
      <c r="P1139" s="36">
        <v>1</v>
      </c>
      <c r="Q1139" s="18">
        <f>Q1138-P1139</f>
        <v>4</v>
      </c>
      <c r="R1139" s="29" t="s">
        <v>2374</v>
      </c>
      <c r="S1139" s="25" t="s">
        <v>2384</v>
      </c>
      <c r="T1139" s="18" t="s">
        <v>209</v>
      </c>
      <c r="U1139" s="37">
        <v>44732</v>
      </c>
      <c r="V1139" s="37">
        <v>44732</v>
      </c>
      <c r="W1139" s="18" t="s">
        <v>81</v>
      </c>
      <c r="X1139" s="18" t="s">
        <v>82</v>
      </c>
      <c r="Y1139" s="18" t="s">
        <v>70</v>
      </c>
      <c r="Z1139" s="18" t="s">
        <v>210</v>
      </c>
      <c r="AA1139" s="18" t="s">
        <v>211</v>
      </c>
      <c r="AB1139" s="101" t="s">
        <v>770</v>
      </c>
      <c r="AC1139" s="18" t="s">
        <v>156</v>
      </c>
      <c r="AD1139" s="18"/>
      <c r="AE1139" s="101" t="s">
        <v>770</v>
      </c>
    </row>
    <row r="1140" spans="1:31" ht="15.6">
      <c r="A1140" s="17"/>
      <c r="B1140" s="18">
        <v>888</v>
      </c>
      <c r="C1140" s="19"/>
      <c r="D1140" s="23" t="s">
        <v>2343</v>
      </c>
      <c r="E1140" s="45"/>
      <c r="F1140" s="46"/>
      <c r="G1140" s="20"/>
      <c r="H1140" s="18"/>
      <c r="I1140" s="18"/>
      <c r="J1140" s="24">
        <v>112161396</v>
      </c>
      <c r="K1140" s="52" t="s">
        <v>2385</v>
      </c>
      <c r="L1140" s="25" t="s">
        <v>2386</v>
      </c>
      <c r="M1140" s="77" t="s">
        <v>36</v>
      </c>
      <c r="N1140" s="36"/>
      <c r="O1140" s="36"/>
      <c r="P1140" s="36">
        <v>1</v>
      </c>
      <c r="Q1140" s="18">
        <f>Q1139-P1140</f>
        <v>3</v>
      </c>
      <c r="R1140" s="29" t="s">
        <v>2374</v>
      </c>
      <c r="S1140" s="25" t="s">
        <v>2384</v>
      </c>
      <c r="T1140" s="18" t="s">
        <v>768</v>
      </c>
      <c r="U1140" s="37">
        <v>44739</v>
      </c>
      <c r="V1140" s="37">
        <v>44739</v>
      </c>
      <c r="W1140" s="18" t="s">
        <v>87</v>
      </c>
      <c r="X1140" s="18" t="s">
        <v>88</v>
      </c>
      <c r="Y1140" s="18" t="s">
        <v>70</v>
      </c>
      <c r="Z1140" s="18" t="s">
        <v>693</v>
      </c>
      <c r="AA1140" s="18" t="s">
        <v>78</v>
      </c>
      <c r="AB1140" s="101" t="s">
        <v>770</v>
      </c>
      <c r="AC1140" s="18" t="s">
        <v>156</v>
      </c>
      <c r="AD1140" s="18"/>
      <c r="AE1140" s="101" t="s">
        <v>770</v>
      </c>
    </row>
    <row r="1141" spans="1:31" ht="28.8">
      <c r="A1141" s="17" t="s">
        <v>57</v>
      </c>
      <c r="B1141" s="51">
        <v>889</v>
      </c>
      <c r="C1141" s="19">
        <v>44705</v>
      </c>
      <c r="D1141" s="17" t="s">
        <v>2371</v>
      </c>
      <c r="E1141" s="126">
        <v>70</v>
      </c>
      <c r="F1141" s="127">
        <v>44697</v>
      </c>
      <c r="G1141" s="128" t="s">
        <v>2387</v>
      </c>
      <c r="H1141" s="51" t="s">
        <v>285</v>
      </c>
      <c r="I1141" s="18">
        <v>4511350078</v>
      </c>
      <c r="J1141" s="24">
        <v>112172541</v>
      </c>
      <c r="K1141" s="25">
        <v>112172541</v>
      </c>
      <c r="L1141" s="89" t="s">
        <v>2373</v>
      </c>
      <c r="M1141" s="77" t="s">
        <v>36</v>
      </c>
      <c r="N1141" s="129">
        <v>33</v>
      </c>
      <c r="O1141" s="129"/>
      <c r="P1141" s="129">
        <v>10</v>
      </c>
      <c r="Q1141" s="18">
        <f t="shared" si="27"/>
        <v>23</v>
      </c>
      <c r="R1141" s="29" t="s">
        <v>2374</v>
      </c>
      <c r="S1141" s="89" t="s">
        <v>2388</v>
      </c>
      <c r="T1141" s="18" t="s">
        <v>67</v>
      </c>
      <c r="U1141" s="37">
        <v>44707</v>
      </c>
      <c r="V1141" s="37">
        <v>44707</v>
      </c>
      <c r="W1141" s="18" t="s">
        <v>68</v>
      </c>
      <c r="X1141" s="18" t="s">
        <v>69</v>
      </c>
      <c r="Y1141" s="18" t="s">
        <v>70</v>
      </c>
      <c r="Z1141" s="18">
        <v>218110400</v>
      </c>
      <c r="AA1141" s="18" t="s">
        <v>71</v>
      </c>
      <c r="AB1141" s="18" t="s">
        <v>57</v>
      </c>
      <c r="AC1141" s="39" t="s">
        <v>72</v>
      </c>
      <c r="AD1141" s="18" t="s">
        <v>73</v>
      </c>
      <c r="AE1141" s="51"/>
    </row>
    <row r="1142" spans="1:31" ht="28.8">
      <c r="A1142" s="17" t="s">
        <v>57</v>
      </c>
      <c r="B1142" s="51">
        <v>889</v>
      </c>
      <c r="C1142" s="19"/>
      <c r="D1142" s="17" t="s">
        <v>2371</v>
      </c>
      <c r="E1142" s="126"/>
      <c r="F1142" s="127"/>
      <c r="G1142" s="128"/>
      <c r="H1142" s="51"/>
      <c r="I1142" s="18"/>
      <c r="J1142" s="24">
        <v>112172541</v>
      </c>
      <c r="K1142" s="25">
        <v>112172541</v>
      </c>
      <c r="L1142" s="89" t="s">
        <v>2373</v>
      </c>
      <c r="M1142" s="77" t="s">
        <v>36</v>
      </c>
      <c r="N1142" s="129"/>
      <c r="O1142" s="129"/>
      <c r="P1142" s="129">
        <v>4</v>
      </c>
      <c r="Q1142" s="18">
        <f>Q1141-P1142</f>
        <v>19</v>
      </c>
      <c r="R1142" s="29" t="s">
        <v>2374</v>
      </c>
      <c r="S1142" s="89" t="s">
        <v>2388</v>
      </c>
      <c r="T1142" s="18" t="s">
        <v>80</v>
      </c>
      <c r="U1142" s="37">
        <v>44712</v>
      </c>
      <c r="V1142" s="37">
        <v>44712</v>
      </c>
      <c r="W1142" s="18" t="s">
        <v>81</v>
      </c>
      <c r="X1142" s="18" t="s">
        <v>82</v>
      </c>
      <c r="Y1142" s="18" t="s">
        <v>70</v>
      </c>
      <c r="Z1142" s="18">
        <v>215973860</v>
      </c>
      <c r="AA1142" s="18" t="s">
        <v>71</v>
      </c>
      <c r="AB1142" s="18" t="s">
        <v>57</v>
      </c>
      <c r="AC1142" s="39" t="s">
        <v>83</v>
      </c>
      <c r="AD1142" s="18" t="s">
        <v>73</v>
      </c>
      <c r="AE1142" s="51"/>
    </row>
    <row r="1143" spans="1:31" ht="28.8">
      <c r="A1143" s="17" t="s">
        <v>57</v>
      </c>
      <c r="B1143" s="51">
        <v>889</v>
      </c>
      <c r="C1143" s="19"/>
      <c r="D1143" s="17" t="s">
        <v>2371</v>
      </c>
      <c r="E1143" s="126"/>
      <c r="F1143" s="127"/>
      <c r="G1143" s="128"/>
      <c r="H1143" s="51"/>
      <c r="I1143" s="18"/>
      <c r="J1143" s="24">
        <v>112172541</v>
      </c>
      <c r="K1143" s="25">
        <v>112172541</v>
      </c>
      <c r="L1143" s="89" t="s">
        <v>2373</v>
      </c>
      <c r="M1143" s="77" t="s">
        <v>36</v>
      </c>
      <c r="N1143" s="129"/>
      <c r="O1143" s="129"/>
      <c r="P1143" s="129">
        <v>6</v>
      </c>
      <c r="Q1143" s="18">
        <f>Q1142-P1143</f>
        <v>13</v>
      </c>
      <c r="R1143" s="29" t="s">
        <v>2374</v>
      </c>
      <c r="S1143" s="89" t="s">
        <v>2388</v>
      </c>
      <c r="T1143" s="18" t="s">
        <v>84</v>
      </c>
      <c r="U1143" s="37">
        <v>44714</v>
      </c>
      <c r="V1143" s="37">
        <v>44714</v>
      </c>
      <c r="W1143" s="18" t="s">
        <v>81</v>
      </c>
      <c r="X1143" s="18" t="s">
        <v>82</v>
      </c>
      <c r="Y1143" s="18" t="s">
        <v>70</v>
      </c>
      <c r="Z1143" s="18">
        <v>216001993</v>
      </c>
      <c r="AA1143" s="18" t="s">
        <v>85</v>
      </c>
      <c r="AB1143" s="18" t="s">
        <v>57</v>
      </c>
      <c r="AC1143" s="39" t="s">
        <v>83</v>
      </c>
      <c r="AD1143" s="18" t="s">
        <v>73</v>
      </c>
      <c r="AE1143" s="51"/>
    </row>
    <row r="1144" spans="1:31" ht="28.8">
      <c r="A1144" s="17" t="s">
        <v>57</v>
      </c>
      <c r="B1144" s="51">
        <v>889</v>
      </c>
      <c r="C1144" s="19"/>
      <c r="D1144" s="17" t="s">
        <v>2371</v>
      </c>
      <c r="E1144" s="126"/>
      <c r="F1144" s="127"/>
      <c r="G1144" s="128"/>
      <c r="H1144" s="51"/>
      <c r="I1144" s="18"/>
      <c r="J1144" s="24">
        <v>112172541</v>
      </c>
      <c r="K1144" s="25">
        <v>112172541</v>
      </c>
      <c r="L1144" s="89" t="s">
        <v>2373</v>
      </c>
      <c r="M1144" s="77" t="s">
        <v>36</v>
      </c>
      <c r="N1144" s="129"/>
      <c r="O1144" s="129"/>
      <c r="P1144" s="129">
        <v>4</v>
      </c>
      <c r="Q1144" s="18">
        <f>Q1143-P1144</f>
        <v>9</v>
      </c>
      <c r="R1144" s="29" t="s">
        <v>2374</v>
      </c>
      <c r="S1144" s="89" t="s">
        <v>2388</v>
      </c>
      <c r="T1144" s="18" t="s">
        <v>86</v>
      </c>
      <c r="U1144" s="37">
        <v>44714</v>
      </c>
      <c r="V1144" s="37">
        <v>44714</v>
      </c>
      <c r="W1144" s="18" t="s">
        <v>87</v>
      </c>
      <c r="X1144" s="18" t="s">
        <v>88</v>
      </c>
      <c r="Y1144" s="18" t="s">
        <v>70</v>
      </c>
      <c r="Z1144" s="18">
        <v>216001992</v>
      </c>
      <c r="AA1144" s="18" t="s">
        <v>85</v>
      </c>
      <c r="AB1144" s="18" t="s">
        <v>57</v>
      </c>
      <c r="AC1144" s="39" t="s">
        <v>89</v>
      </c>
      <c r="AD1144" s="18" t="s">
        <v>73</v>
      </c>
      <c r="AE1144" s="51"/>
    </row>
    <row r="1145" spans="1:31" ht="28.8">
      <c r="A1145" s="17" t="s">
        <v>57</v>
      </c>
      <c r="B1145" s="51">
        <v>889</v>
      </c>
      <c r="C1145" s="19"/>
      <c r="D1145" s="17" t="s">
        <v>2371</v>
      </c>
      <c r="E1145" s="126"/>
      <c r="F1145" s="127"/>
      <c r="G1145" s="128"/>
      <c r="H1145" s="51"/>
      <c r="I1145" s="18"/>
      <c r="J1145" s="24">
        <v>112172541</v>
      </c>
      <c r="K1145" s="25">
        <v>112172541</v>
      </c>
      <c r="L1145" s="89" t="s">
        <v>2373</v>
      </c>
      <c r="M1145" s="77" t="s">
        <v>36</v>
      </c>
      <c r="N1145" s="129"/>
      <c r="O1145" s="129"/>
      <c r="P1145" s="129">
        <v>4</v>
      </c>
      <c r="Q1145" s="18">
        <f>Q1144-P1145</f>
        <v>5</v>
      </c>
      <c r="R1145" s="29" t="s">
        <v>2374</v>
      </c>
      <c r="S1145" s="89" t="s">
        <v>2388</v>
      </c>
      <c r="T1145" s="18" t="s">
        <v>90</v>
      </c>
      <c r="U1145" s="37">
        <v>44734</v>
      </c>
      <c r="V1145" s="37">
        <v>44734</v>
      </c>
      <c r="W1145" s="40" t="s">
        <v>91</v>
      </c>
      <c r="X1145" s="40" t="s">
        <v>92</v>
      </c>
      <c r="Y1145" s="40" t="s">
        <v>93</v>
      </c>
      <c r="Z1145" s="40">
        <v>215973560</v>
      </c>
      <c r="AA1145" s="40" t="s">
        <v>85</v>
      </c>
      <c r="AB1145" s="18" t="s">
        <v>57</v>
      </c>
      <c r="AC1145" s="39" t="s">
        <v>72</v>
      </c>
      <c r="AD1145" s="18" t="s">
        <v>73</v>
      </c>
      <c r="AE1145" s="51"/>
    </row>
    <row r="1146" spans="1:31" ht="28.8">
      <c r="A1146" s="17" t="s">
        <v>57</v>
      </c>
      <c r="B1146" s="18">
        <v>890</v>
      </c>
      <c r="C1146" s="19">
        <v>44705</v>
      </c>
      <c r="D1146" s="17" t="s">
        <v>2371</v>
      </c>
      <c r="E1146" s="126">
        <v>70</v>
      </c>
      <c r="F1146" s="127">
        <v>44697</v>
      </c>
      <c r="G1146" s="128" t="s">
        <v>2387</v>
      </c>
      <c r="H1146" s="51" t="s">
        <v>285</v>
      </c>
      <c r="I1146" s="18">
        <v>4511350078</v>
      </c>
      <c r="J1146" s="24">
        <v>112172542</v>
      </c>
      <c r="K1146" s="25">
        <v>112172542</v>
      </c>
      <c r="L1146" s="89" t="s">
        <v>2389</v>
      </c>
      <c r="M1146" s="77" t="s">
        <v>36</v>
      </c>
      <c r="N1146" s="129">
        <v>99</v>
      </c>
      <c r="O1146" s="129"/>
      <c r="P1146" s="129">
        <v>30</v>
      </c>
      <c r="Q1146" s="51">
        <f t="shared" si="27"/>
        <v>69</v>
      </c>
      <c r="R1146" s="29" t="s">
        <v>2374</v>
      </c>
      <c r="S1146" s="89" t="s">
        <v>2388</v>
      </c>
      <c r="T1146" s="18" t="s">
        <v>67</v>
      </c>
      <c r="U1146" s="37">
        <v>44707</v>
      </c>
      <c r="V1146" s="37">
        <v>44707</v>
      </c>
      <c r="W1146" s="18" t="s">
        <v>68</v>
      </c>
      <c r="X1146" s="18" t="s">
        <v>69</v>
      </c>
      <c r="Y1146" s="18" t="s">
        <v>70</v>
      </c>
      <c r="Z1146" s="18">
        <v>218110400</v>
      </c>
      <c r="AA1146" s="18" t="s">
        <v>71</v>
      </c>
      <c r="AB1146" s="18" t="s">
        <v>57</v>
      </c>
      <c r="AC1146" s="39" t="s">
        <v>72</v>
      </c>
      <c r="AD1146" s="18" t="s">
        <v>73</v>
      </c>
      <c r="AE1146" s="51"/>
    </row>
    <row r="1147" spans="1:31" ht="28.8">
      <c r="A1147" s="17" t="s">
        <v>57</v>
      </c>
      <c r="B1147" s="18">
        <v>890</v>
      </c>
      <c r="C1147" s="19"/>
      <c r="D1147" s="17" t="s">
        <v>2371</v>
      </c>
      <c r="E1147" s="126"/>
      <c r="F1147" s="127"/>
      <c r="G1147" s="128"/>
      <c r="H1147" s="51"/>
      <c r="I1147" s="18"/>
      <c r="J1147" s="24">
        <v>112172542</v>
      </c>
      <c r="K1147" s="25">
        <v>112172542</v>
      </c>
      <c r="L1147" s="89" t="s">
        <v>2389</v>
      </c>
      <c r="M1147" s="77" t="s">
        <v>36</v>
      </c>
      <c r="N1147" s="129"/>
      <c r="O1147" s="129"/>
      <c r="P1147" s="129">
        <v>12</v>
      </c>
      <c r="Q1147" s="51">
        <f>Q1146-P1147</f>
        <v>57</v>
      </c>
      <c r="R1147" s="29" t="s">
        <v>2374</v>
      </c>
      <c r="S1147" s="89" t="s">
        <v>2388</v>
      </c>
      <c r="T1147" s="18" t="s">
        <v>80</v>
      </c>
      <c r="U1147" s="37">
        <v>44712</v>
      </c>
      <c r="V1147" s="37">
        <v>44712</v>
      </c>
      <c r="W1147" s="18" t="s">
        <v>81</v>
      </c>
      <c r="X1147" s="18" t="s">
        <v>82</v>
      </c>
      <c r="Y1147" s="18" t="s">
        <v>70</v>
      </c>
      <c r="Z1147" s="18">
        <v>215973860</v>
      </c>
      <c r="AA1147" s="18" t="s">
        <v>71</v>
      </c>
      <c r="AB1147" s="18" t="s">
        <v>57</v>
      </c>
      <c r="AC1147" s="39" t="s">
        <v>83</v>
      </c>
      <c r="AD1147" s="18" t="s">
        <v>73</v>
      </c>
      <c r="AE1147" s="51"/>
    </row>
    <row r="1148" spans="1:31" ht="28.8">
      <c r="A1148" s="17" t="s">
        <v>57</v>
      </c>
      <c r="B1148" s="18">
        <v>890</v>
      </c>
      <c r="C1148" s="19"/>
      <c r="D1148" s="17" t="s">
        <v>2371</v>
      </c>
      <c r="E1148" s="126"/>
      <c r="F1148" s="127"/>
      <c r="G1148" s="128"/>
      <c r="H1148" s="51"/>
      <c r="I1148" s="18"/>
      <c r="J1148" s="24">
        <v>112172542</v>
      </c>
      <c r="K1148" s="25">
        <v>112172542</v>
      </c>
      <c r="L1148" s="89" t="s">
        <v>2389</v>
      </c>
      <c r="M1148" s="77" t="s">
        <v>36</v>
      </c>
      <c r="N1148" s="129"/>
      <c r="O1148" s="129"/>
      <c r="P1148" s="129">
        <v>18</v>
      </c>
      <c r="Q1148" s="51">
        <f>Q1147-P1148</f>
        <v>39</v>
      </c>
      <c r="R1148" s="29" t="s">
        <v>2374</v>
      </c>
      <c r="S1148" s="89" t="s">
        <v>2388</v>
      </c>
      <c r="T1148" s="18" t="s">
        <v>84</v>
      </c>
      <c r="U1148" s="37">
        <v>44714</v>
      </c>
      <c r="V1148" s="37">
        <v>44714</v>
      </c>
      <c r="W1148" s="18" t="s">
        <v>81</v>
      </c>
      <c r="X1148" s="18" t="s">
        <v>82</v>
      </c>
      <c r="Y1148" s="18" t="s">
        <v>70</v>
      </c>
      <c r="Z1148" s="18">
        <v>216001993</v>
      </c>
      <c r="AA1148" s="18" t="s">
        <v>85</v>
      </c>
      <c r="AB1148" s="18" t="s">
        <v>57</v>
      </c>
      <c r="AC1148" s="39" t="s">
        <v>83</v>
      </c>
      <c r="AD1148" s="18" t="s">
        <v>73</v>
      </c>
      <c r="AE1148" s="51"/>
    </row>
    <row r="1149" spans="1:31" ht="28.8">
      <c r="A1149" s="17" t="s">
        <v>57</v>
      </c>
      <c r="B1149" s="18">
        <v>890</v>
      </c>
      <c r="C1149" s="19"/>
      <c r="D1149" s="17" t="s">
        <v>2371</v>
      </c>
      <c r="E1149" s="126"/>
      <c r="F1149" s="127"/>
      <c r="G1149" s="128"/>
      <c r="H1149" s="51"/>
      <c r="I1149" s="18"/>
      <c r="J1149" s="24">
        <v>112172542</v>
      </c>
      <c r="K1149" s="25">
        <v>112172542</v>
      </c>
      <c r="L1149" s="89" t="s">
        <v>2389</v>
      </c>
      <c r="M1149" s="77" t="s">
        <v>36</v>
      </c>
      <c r="N1149" s="129"/>
      <c r="O1149" s="129"/>
      <c r="P1149" s="129">
        <v>12</v>
      </c>
      <c r="Q1149" s="51">
        <f>Q1148-P1149</f>
        <v>27</v>
      </c>
      <c r="R1149" s="29" t="s">
        <v>2374</v>
      </c>
      <c r="S1149" s="89" t="s">
        <v>2388</v>
      </c>
      <c r="T1149" s="18" t="s">
        <v>86</v>
      </c>
      <c r="U1149" s="37">
        <v>44714</v>
      </c>
      <c r="V1149" s="37">
        <v>44714</v>
      </c>
      <c r="W1149" s="18" t="s">
        <v>87</v>
      </c>
      <c r="X1149" s="18" t="s">
        <v>88</v>
      </c>
      <c r="Y1149" s="18" t="s">
        <v>70</v>
      </c>
      <c r="Z1149" s="18">
        <v>216001992</v>
      </c>
      <c r="AA1149" s="18" t="s">
        <v>85</v>
      </c>
      <c r="AB1149" s="18" t="s">
        <v>57</v>
      </c>
      <c r="AC1149" s="39" t="s">
        <v>89</v>
      </c>
      <c r="AD1149" s="18" t="s">
        <v>73</v>
      </c>
      <c r="AE1149" s="51"/>
    </row>
    <row r="1150" spans="1:31" ht="28.8">
      <c r="A1150" s="17" t="s">
        <v>57</v>
      </c>
      <c r="B1150" s="18">
        <v>890</v>
      </c>
      <c r="C1150" s="19"/>
      <c r="D1150" s="17" t="s">
        <v>2371</v>
      </c>
      <c r="E1150" s="126"/>
      <c r="F1150" s="127"/>
      <c r="G1150" s="128"/>
      <c r="H1150" s="51"/>
      <c r="I1150" s="18"/>
      <c r="J1150" s="24">
        <v>112172542</v>
      </c>
      <c r="K1150" s="25">
        <v>112172542</v>
      </c>
      <c r="L1150" s="89" t="s">
        <v>2389</v>
      </c>
      <c r="M1150" s="77" t="s">
        <v>36</v>
      </c>
      <c r="N1150" s="129"/>
      <c r="O1150" s="129"/>
      <c r="P1150" s="129">
        <v>12</v>
      </c>
      <c r="Q1150" s="51">
        <f>Q1149-P1150</f>
        <v>15</v>
      </c>
      <c r="R1150" s="29" t="s">
        <v>2374</v>
      </c>
      <c r="S1150" s="89" t="s">
        <v>2388</v>
      </c>
      <c r="T1150" s="18" t="s">
        <v>90</v>
      </c>
      <c r="U1150" s="37">
        <v>44734</v>
      </c>
      <c r="V1150" s="37">
        <v>44734</v>
      </c>
      <c r="W1150" s="40" t="s">
        <v>91</v>
      </c>
      <c r="X1150" s="40" t="s">
        <v>92</v>
      </c>
      <c r="Y1150" s="40" t="s">
        <v>93</v>
      </c>
      <c r="Z1150" s="40">
        <v>215973560</v>
      </c>
      <c r="AA1150" s="40" t="s">
        <v>85</v>
      </c>
      <c r="AB1150" s="18" t="s">
        <v>57</v>
      </c>
      <c r="AC1150" s="39" t="s">
        <v>72</v>
      </c>
      <c r="AD1150" s="18" t="s">
        <v>73</v>
      </c>
      <c r="AE1150" s="51"/>
    </row>
    <row r="1151" spans="1:31" ht="28.8">
      <c r="A1151" s="17" t="s">
        <v>57</v>
      </c>
      <c r="B1151" s="51">
        <v>891</v>
      </c>
      <c r="C1151" s="19">
        <v>44705</v>
      </c>
      <c r="D1151" s="17" t="s">
        <v>2371</v>
      </c>
      <c r="E1151" s="126">
        <v>70</v>
      </c>
      <c r="F1151" s="127">
        <v>44697</v>
      </c>
      <c r="G1151" s="128" t="s">
        <v>2387</v>
      </c>
      <c r="H1151" s="51" t="s">
        <v>285</v>
      </c>
      <c r="I1151" s="18">
        <v>4511350078</v>
      </c>
      <c r="J1151" s="24">
        <v>112172543</v>
      </c>
      <c r="K1151" s="25">
        <v>112172543</v>
      </c>
      <c r="L1151" s="89" t="s">
        <v>2390</v>
      </c>
      <c r="M1151" s="77" t="s">
        <v>36</v>
      </c>
      <c r="N1151" s="129">
        <v>33</v>
      </c>
      <c r="O1151" s="129"/>
      <c r="P1151" s="129">
        <v>10</v>
      </c>
      <c r="Q1151" s="51">
        <f t="shared" si="27"/>
        <v>23</v>
      </c>
      <c r="R1151" s="29" t="s">
        <v>2374</v>
      </c>
      <c r="S1151" s="89" t="s">
        <v>2388</v>
      </c>
      <c r="T1151" s="18" t="s">
        <v>67</v>
      </c>
      <c r="U1151" s="37">
        <v>44707</v>
      </c>
      <c r="V1151" s="37">
        <v>44707</v>
      </c>
      <c r="W1151" s="18" t="s">
        <v>68</v>
      </c>
      <c r="X1151" s="18" t="s">
        <v>69</v>
      </c>
      <c r="Y1151" s="18" t="s">
        <v>70</v>
      </c>
      <c r="Z1151" s="18">
        <v>218110400</v>
      </c>
      <c r="AA1151" s="18" t="s">
        <v>71</v>
      </c>
      <c r="AB1151" s="18" t="s">
        <v>57</v>
      </c>
      <c r="AC1151" s="39" t="s">
        <v>72</v>
      </c>
      <c r="AD1151" s="18" t="s">
        <v>73</v>
      </c>
      <c r="AE1151" s="51"/>
    </row>
    <row r="1152" spans="1:31" ht="28.8">
      <c r="A1152" s="17" t="s">
        <v>57</v>
      </c>
      <c r="B1152" s="51">
        <v>891</v>
      </c>
      <c r="C1152" s="19"/>
      <c r="D1152" s="17" t="s">
        <v>2371</v>
      </c>
      <c r="E1152" s="126"/>
      <c r="F1152" s="127"/>
      <c r="G1152" s="128"/>
      <c r="H1152" s="51"/>
      <c r="I1152" s="18"/>
      <c r="J1152" s="24">
        <v>112172543</v>
      </c>
      <c r="K1152" s="25">
        <v>112172543</v>
      </c>
      <c r="L1152" s="89" t="s">
        <v>2390</v>
      </c>
      <c r="M1152" s="77" t="s">
        <v>36</v>
      </c>
      <c r="N1152" s="129"/>
      <c r="O1152" s="129"/>
      <c r="P1152" s="129">
        <v>4</v>
      </c>
      <c r="Q1152" s="51">
        <f>Q1151-P1152</f>
        <v>19</v>
      </c>
      <c r="R1152" s="29" t="s">
        <v>2374</v>
      </c>
      <c r="S1152" s="89" t="s">
        <v>2388</v>
      </c>
      <c r="T1152" s="18" t="s">
        <v>80</v>
      </c>
      <c r="U1152" s="37">
        <v>44712</v>
      </c>
      <c r="V1152" s="37">
        <v>44712</v>
      </c>
      <c r="W1152" s="18" t="s">
        <v>81</v>
      </c>
      <c r="X1152" s="18" t="s">
        <v>82</v>
      </c>
      <c r="Y1152" s="18" t="s">
        <v>70</v>
      </c>
      <c r="Z1152" s="18">
        <v>215973860</v>
      </c>
      <c r="AA1152" s="18" t="s">
        <v>71</v>
      </c>
      <c r="AB1152" s="18" t="s">
        <v>57</v>
      </c>
      <c r="AC1152" s="39" t="s">
        <v>83</v>
      </c>
      <c r="AD1152" s="18" t="s">
        <v>73</v>
      </c>
      <c r="AE1152" s="51"/>
    </row>
    <row r="1153" spans="1:31" ht="28.8">
      <c r="A1153" s="17" t="s">
        <v>57</v>
      </c>
      <c r="B1153" s="51">
        <v>891</v>
      </c>
      <c r="C1153" s="19"/>
      <c r="D1153" s="17" t="s">
        <v>2371</v>
      </c>
      <c r="E1153" s="126"/>
      <c r="F1153" s="127"/>
      <c r="G1153" s="128"/>
      <c r="H1153" s="51"/>
      <c r="I1153" s="18"/>
      <c r="J1153" s="24">
        <v>112172543</v>
      </c>
      <c r="K1153" s="25">
        <v>112172543</v>
      </c>
      <c r="L1153" s="89" t="s">
        <v>2390</v>
      </c>
      <c r="M1153" s="77" t="s">
        <v>36</v>
      </c>
      <c r="N1153" s="129"/>
      <c r="O1153" s="129"/>
      <c r="P1153" s="129">
        <v>6</v>
      </c>
      <c r="Q1153" s="51">
        <f>Q1152-P1153</f>
        <v>13</v>
      </c>
      <c r="R1153" s="29" t="s">
        <v>2374</v>
      </c>
      <c r="S1153" s="89" t="s">
        <v>2388</v>
      </c>
      <c r="T1153" s="18" t="s">
        <v>84</v>
      </c>
      <c r="U1153" s="37">
        <v>44714</v>
      </c>
      <c r="V1153" s="37">
        <v>44714</v>
      </c>
      <c r="W1153" s="18" t="s">
        <v>81</v>
      </c>
      <c r="X1153" s="18" t="s">
        <v>82</v>
      </c>
      <c r="Y1153" s="18" t="s">
        <v>70</v>
      </c>
      <c r="Z1153" s="18">
        <v>216001993</v>
      </c>
      <c r="AA1153" s="18" t="s">
        <v>85</v>
      </c>
      <c r="AB1153" s="18" t="s">
        <v>57</v>
      </c>
      <c r="AC1153" s="39" t="s">
        <v>83</v>
      </c>
      <c r="AD1153" s="18" t="s">
        <v>73</v>
      </c>
      <c r="AE1153" s="51"/>
    </row>
    <row r="1154" spans="1:31" ht="28.8">
      <c r="A1154" s="17" t="s">
        <v>57</v>
      </c>
      <c r="B1154" s="51">
        <v>891</v>
      </c>
      <c r="C1154" s="19"/>
      <c r="D1154" s="17" t="s">
        <v>2371</v>
      </c>
      <c r="E1154" s="126"/>
      <c r="F1154" s="127"/>
      <c r="G1154" s="128"/>
      <c r="H1154" s="51"/>
      <c r="I1154" s="18"/>
      <c r="J1154" s="24">
        <v>112172543</v>
      </c>
      <c r="K1154" s="25">
        <v>112172543</v>
      </c>
      <c r="L1154" s="89" t="s">
        <v>2390</v>
      </c>
      <c r="M1154" s="77" t="s">
        <v>36</v>
      </c>
      <c r="N1154" s="129"/>
      <c r="O1154" s="129"/>
      <c r="P1154" s="129">
        <v>4</v>
      </c>
      <c r="Q1154" s="51">
        <f>Q1153-P1154</f>
        <v>9</v>
      </c>
      <c r="R1154" s="29" t="s">
        <v>2374</v>
      </c>
      <c r="S1154" s="89" t="s">
        <v>2388</v>
      </c>
      <c r="T1154" s="18" t="s">
        <v>86</v>
      </c>
      <c r="U1154" s="37">
        <v>44714</v>
      </c>
      <c r="V1154" s="37">
        <v>44714</v>
      </c>
      <c r="W1154" s="18" t="s">
        <v>87</v>
      </c>
      <c r="X1154" s="18" t="s">
        <v>88</v>
      </c>
      <c r="Y1154" s="18" t="s">
        <v>70</v>
      </c>
      <c r="Z1154" s="18">
        <v>216001992</v>
      </c>
      <c r="AA1154" s="18" t="s">
        <v>85</v>
      </c>
      <c r="AB1154" s="18" t="s">
        <v>57</v>
      </c>
      <c r="AC1154" s="39" t="s">
        <v>89</v>
      </c>
      <c r="AD1154" s="18" t="s">
        <v>73</v>
      </c>
      <c r="AE1154" s="51"/>
    </row>
    <row r="1155" spans="1:31" ht="28.8">
      <c r="A1155" s="17" t="s">
        <v>57</v>
      </c>
      <c r="B1155" s="51">
        <v>891</v>
      </c>
      <c r="C1155" s="19"/>
      <c r="D1155" s="17" t="s">
        <v>2371</v>
      </c>
      <c r="E1155" s="126"/>
      <c r="F1155" s="127"/>
      <c r="G1155" s="128"/>
      <c r="H1155" s="51"/>
      <c r="I1155" s="18"/>
      <c r="J1155" s="24">
        <v>112172543</v>
      </c>
      <c r="K1155" s="25">
        <v>112172543</v>
      </c>
      <c r="L1155" s="89" t="s">
        <v>2390</v>
      </c>
      <c r="M1155" s="77" t="s">
        <v>36</v>
      </c>
      <c r="N1155" s="129"/>
      <c r="O1155" s="129"/>
      <c r="P1155" s="129">
        <v>4</v>
      </c>
      <c r="Q1155" s="51">
        <f>Q1154-P1155</f>
        <v>5</v>
      </c>
      <c r="R1155" s="29" t="s">
        <v>2374</v>
      </c>
      <c r="S1155" s="89" t="s">
        <v>2388</v>
      </c>
      <c r="T1155" s="18" t="s">
        <v>90</v>
      </c>
      <c r="U1155" s="37">
        <v>44734</v>
      </c>
      <c r="V1155" s="37">
        <v>44734</v>
      </c>
      <c r="W1155" s="40" t="s">
        <v>91</v>
      </c>
      <c r="X1155" s="40" t="s">
        <v>92</v>
      </c>
      <c r="Y1155" s="40" t="s">
        <v>93</v>
      </c>
      <c r="Z1155" s="40">
        <v>215973560</v>
      </c>
      <c r="AA1155" s="40" t="s">
        <v>85</v>
      </c>
      <c r="AB1155" s="18" t="s">
        <v>57</v>
      </c>
      <c r="AC1155" s="39" t="s">
        <v>72</v>
      </c>
      <c r="AD1155" s="18" t="s">
        <v>73</v>
      </c>
      <c r="AE1155" s="51"/>
    </row>
    <row r="1156" spans="1:31" ht="28.8">
      <c r="A1156" s="17" t="s">
        <v>57</v>
      </c>
      <c r="B1156" s="18">
        <v>892</v>
      </c>
      <c r="C1156" s="19">
        <v>44705</v>
      </c>
      <c r="D1156" s="17" t="s">
        <v>2371</v>
      </c>
      <c r="E1156" s="126">
        <v>70</v>
      </c>
      <c r="F1156" s="127">
        <v>44697</v>
      </c>
      <c r="G1156" s="128" t="s">
        <v>2387</v>
      </c>
      <c r="H1156" s="51" t="s">
        <v>285</v>
      </c>
      <c r="I1156" s="18">
        <v>4511350078</v>
      </c>
      <c r="J1156" s="24">
        <v>112172544</v>
      </c>
      <c r="K1156" s="25">
        <v>112172544</v>
      </c>
      <c r="L1156" s="89" t="s">
        <v>2391</v>
      </c>
      <c r="M1156" s="77" t="s">
        <v>36</v>
      </c>
      <c r="N1156" s="129">
        <v>66</v>
      </c>
      <c r="O1156" s="129"/>
      <c r="P1156" s="129">
        <v>20</v>
      </c>
      <c r="Q1156" s="51">
        <f t="shared" si="27"/>
        <v>46</v>
      </c>
      <c r="R1156" s="29" t="s">
        <v>2374</v>
      </c>
      <c r="S1156" s="89" t="s">
        <v>2388</v>
      </c>
      <c r="T1156" s="18" t="s">
        <v>67</v>
      </c>
      <c r="U1156" s="37">
        <v>44707</v>
      </c>
      <c r="V1156" s="37">
        <v>44707</v>
      </c>
      <c r="W1156" s="18" t="s">
        <v>68</v>
      </c>
      <c r="X1156" s="18" t="s">
        <v>69</v>
      </c>
      <c r="Y1156" s="18" t="s">
        <v>70</v>
      </c>
      <c r="Z1156" s="18">
        <v>218110400</v>
      </c>
      <c r="AA1156" s="18" t="s">
        <v>71</v>
      </c>
      <c r="AB1156" s="18" t="s">
        <v>57</v>
      </c>
      <c r="AC1156" s="39" t="s">
        <v>72</v>
      </c>
      <c r="AD1156" s="18" t="s">
        <v>73</v>
      </c>
      <c r="AE1156" s="51"/>
    </row>
    <row r="1157" spans="1:31" ht="28.8">
      <c r="A1157" s="17" t="s">
        <v>57</v>
      </c>
      <c r="B1157" s="18">
        <v>892</v>
      </c>
      <c r="C1157" s="19"/>
      <c r="D1157" s="17" t="s">
        <v>2371</v>
      </c>
      <c r="E1157" s="126"/>
      <c r="F1157" s="127"/>
      <c r="G1157" s="128"/>
      <c r="H1157" s="51"/>
      <c r="I1157" s="18"/>
      <c r="J1157" s="24">
        <v>112172544</v>
      </c>
      <c r="K1157" s="25">
        <v>112172544</v>
      </c>
      <c r="L1157" s="89" t="s">
        <v>2391</v>
      </c>
      <c r="M1157" s="77" t="s">
        <v>36</v>
      </c>
      <c r="N1157" s="129"/>
      <c r="O1157" s="129"/>
      <c r="P1157" s="129">
        <v>8</v>
      </c>
      <c r="Q1157" s="51">
        <f>+Q1156-P1157</f>
        <v>38</v>
      </c>
      <c r="R1157" s="29" t="s">
        <v>2374</v>
      </c>
      <c r="S1157" s="89" t="s">
        <v>2388</v>
      </c>
      <c r="T1157" s="18" t="s">
        <v>80</v>
      </c>
      <c r="U1157" s="37">
        <v>44712</v>
      </c>
      <c r="V1157" s="37">
        <v>44712</v>
      </c>
      <c r="W1157" s="18" t="s">
        <v>81</v>
      </c>
      <c r="X1157" s="18" t="s">
        <v>82</v>
      </c>
      <c r="Y1157" s="18" t="s">
        <v>70</v>
      </c>
      <c r="Z1157" s="18">
        <v>215973860</v>
      </c>
      <c r="AA1157" s="18" t="s">
        <v>71</v>
      </c>
      <c r="AB1157" s="18" t="s">
        <v>57</v>
      </c>
      <c r="AC1157" s="39" t="s">
        <v>83</v>
      </c>
      <c r="AD1157" s="18" t="s">
        <v>73</v>
      </c>
      <c r="AE1157" s="51"/>
    </row>
    <row r="1158" spans="1:31" ht="28.8">
      <c r="A1158" s="17" t="s">
        <v>57</v>
      </c>
      <c r="B1158" s="18">
        <v>892</v>
      </c>
      <c r="C1158" s="19"/>
      <c r="D1158" s="17" t="s">
        <v>2371</v>
      </c>
      <c r="E1158" s="126"/>
      <c r="F1158" s="127"/>
      <c r="G1158" s="128"/>
      <c r="H1158" s="51"/>
      <c r="I1158" s="18"/>
      <c r="J1158" s="24">
        <v>112172544</v>
      </c>
      <c r="K1158" s="25">
        <v>112172544</v>
      </c>
      <c r="L1158" s="89" t="s">
        <v>2391</v>
      </c>
      <c r="M1158" s="77" t="s">
        <v>36</v>
      </c>
      <c r="N1158" s="129"/>
      <c r="O1158" s="129"/>
      <c r="P1158" s="129">
        <v>12</v>
      </c>
      <c r="Q1158" s="51">
        <f>+Q1157-P1158</f>
        <v>26</v>
      </c>
      <c r="R1158" s="29" t="s">
        <v>2374</v>
      </c>
      <c r="S1158" s="89" t="s">
        <v>2388</v>
      </c>
      <c r="T1158" s="18" t="s">
        <v>84</v>
      </c>
      <c r="U1158" s="37">
        <v>44714</v>
      </c>
      <c r="V1158" s="37">
        <v>44714</v>
      </c>
      <c r="W1158" s="18" t="s">
        <v>81</v>
      </c>
      <c r="X1158" s="18" t="s">
        <v>82</v>
      </c>
      <c r="Y1158" s="18" t="s">
        <v>70</v>
      </c>
      <c r="Z1158" s="18">
        <v>216001993</v>
      </c>
      <c r="AA1158" s="18" t="s">
        <v>85</v>
      </c>
      <c r="AB1158" s="18" t="s">
        <v>57</v>
      </c>
      <c r="AC1158" s="39" t="s">
        <v>83</v>
      </c>
      <c r="AD1158" s="18" t="s">
        <v>73</v>
      </c>
      <c r="AE1158" s="51"/>
    </row>
    <row r="1159" spans="1:31" ht="28.8">
      <c r="A1159" s="17" t="s">
        <v>57</v>
      </c>
      <c r="B1159" s="18">
        <v>892</v>
      </c>
      <c r="C1159" s="19"/>
      <c r="D1159" s="17" t="s">
        <v>2371</v>
      </c>
      <c r="E1159" s="126"/>
      <c r="F1159" s="127"/>
      <c r="G1159" s="128"/>
      <c r="H1159" s="51"/>
      <c r="I1159" s="18"/>
      <c r="J1159" s="24">
        <v>112172544</v>
      </c>
      <c r="K1159" s="25">
        <v>112172544</v>
      </c>
      <c r="L1159" s="89" t="s">
        <v>2391</v>
      </c>
      <c r="M1159" s="77" t="s">
        <v>36</v>
      </c>
      <c r="N1159" s="129"/>
      <c r="O1159" s="129"/>
      <c r="P1159" s="129">
        <v>8</v>
      </c>
      <c r="Q1159" s="51">
        <f>+Q1158-P1159</f>
        <v>18</v>
      </c>
      <c r="R1159" s="29" t="s">
        <v>2374</v>
      </c>
      <c r="S1159" s="89" t="s">
        <v>2388</v>
      </c>
      <c r="T1159" s="18" t="s">
        <v>86</v>
      </c>
      <c r="U1159" s="37">
        <v>44714</v>
      </c>
      <c r="V1159" s="37">
        <v>44714</v>
      </c>
      <c r="W1159" s="18" t="s">
        <v>87</v>
      </c>
      <c r="X1159" s="18" t="s">
        <v>88</v>
      </c>
      <c r="Y1159" s="18" t="s">
        <v>70</v>
      </c>
      <c r="Z1159" s="18">
        <v>216001992</v>
      </c>
      <c r="AA1159" s="18" t="s">
        <v>85</v>
      </c>
      <c r="AB1159" s="18" t="s">
        <v>57</v>
      </c>
      <c r="AC1159" s="39" t="s">
        <v>89</v>
      </c>
      <c r="AD1159" s="18" t="s">
        <v>73</v>
      </c>
      <c r="AE1159" s="51"/>
    </row>
    <row r="1160" spans="1:31" ht="28.8">
      <c r="A1160" s="17" t="s">
        <v>57</v>
      </c>
      <c r="B1160" s="18">
        <v>892</v>
      </c>
      <c r="C1160" s="19"/>
      <c r="D1160" s="17" t="s">
        <v>2371</v>
      </c>
      <c r="E1160" s="126"/>
      <c r="F1160" s="127"/>
      <c r="G1160" s="128"/>
      <c r="H1160" s="51"/>
      <c r="I1160" s="18"/>
      <c r="J1160" s="24">
        <v>112172544</v>
      </c>
      <c r="K1160" s="25">
        <v>112172544</v>
      </c>
      <c r="L1160" s="89" t="s">
        <v>2391</v>
      </c>
      <c r="M1160" s="77" t="s">
        <v>36</v>
      </c>
      <c r="N1160" s="129"/>
      <c r="O1160" s="129"/>
      <c r="P1160" s="129">
        <v>8</v>
      </c>
      <c r="Q1160" s="51">
        <f>+Q1159-P1160</f>
        <v>10</v>
      </c>
      <c r="R1160" s="29" t="s">
        <v>2374</v>
      </c>
      <c r="S1160" s="89" t="s">
        <v>2388</v>
      </c>
      <c r="T1160" s="18" t="s">
        <v>90</v>
      </c>
      <c r="U1160" s="37">
        <v>44734</v>
      </c>
      <c r="V1160" s="37">
        <v>44734</v>
      </c>
      <c r="W1160" s="40" t="s">
        <v>91</v>
      </c>
      <c r="X1160" s="40" t="s">
        <v>92</v>
      </c>
      <c r="Y1160" s="40" t="s">
        <v>93</v>
      </c>
      <c r="Z1160" s="40">
        <v>215973560</v>
      </c>
      <c r="AA1160" s="40" t="s">
        <v>85</v>
      </c>
      <c r="AB1160" s="18" t="s">
        <v>57</v>
      </c>
      <c r="AC1160" s="39" t="s">
        <v>72</v>
      </c>
      <c r="AD1160" s="18" t="s">
        <v>73</v>
      </c>
      <c r="AE1160" s="51"/>
    </row>
    <row r="1161" spans="1:31" ht="28.8">
      <c r="A1161" s="17" t="s">
        <v>57</v>
      </c>
      <c r="B1161" s="51">
        <v>893</v>
      </c>
      <c r="C1161" s="19">
        <v>44705</v>
      </c>
      <c r="D1161" s="17" t="s">
        <v>2371</v>
      </c>
      <c r="E1161" s="126">
        <v>70</v>
      </c>
      <c r="F1161" s="127">
        <v>44697</v>
      </c>
      <c r="G1161" s="128" t="s">
        <v>2387</v>
      </c>
      <c r="H1161" s="51" t="s">
        <v>285</v>
      </c>
      <c r="I1161" s="18">
        <v>4511350078</v>
      </c>
      <c r="J1161" s="24">
        <v>112172545</v>
      </c>
      <c r="K1161" s="25">
        <v>112172545</v>
      </c>
      <c r="L1161" s="89" t="s">
        <v>2392</v>
      </c>
      <c r="M1161" s="77" t="s">
        <v>36</v>
      </c>
      <c r="N1161" s="129">
        <v>198</v>
      </c>
      <c r="O1161" s="129"/>
      <c r="P1161" s="129">
        <v>60</v>
      </c>
      <c r="Q1161" s="51">
        <f t="shared" si="27"/>
        <v>138</v>
      </c>
      <c r="R1161" s="29" t="s">
        <v>2374</v>
      </c>
      <c r="S1161" s="89" t="s">
        <v>2388</v>
      </c>
      <c r="T1161" s="18" t="s">
        <v>67</v>
      </c>
      <c r="U1161" s="37">
        <v>44707</v>
      </c>
      <c r="V1161" s="37">
        <v>44707</v>
      </c>
      <c r="W1161" s="18" t="s">
        <v>68</v>
      </c>
      <c r="X1161" s="18" t="s">
        <v>69</v>
      </c>
      <c r="Y1161" s="18" t="s">
        <v>70</v>
      </c>
      <c r="Z1161" s="18">
        <v>218110400</v>
      </c>
      <c r="AA1161" s="18" t="s">
        <v>71</v>
      </c>
      <c r="AB1161" s="18" t="s">
        <v>57</v>
      </c>
      <c r="AC1161" s="39" t="s">
        <v>72</v>
      </c>
      <c r="AD1161" s="18" t="s">
        <v>73</v>
      </c>
      <c r="AE1161" s="51"/>
    </row>
    <row r="1162" spans="1:31" ht="28.8">
      <c r="A1162" s="17" t="s">
        <v>57</v>
      </c>
      <c r="B1162" s="51">
        <v>893</v>
      </c>
      <c r="C1162" s="19"/>
      <c r="D1162" s="17" t="s">
        <v>2371</v>
      </c>
      <c r="E1162" s="126"/>
      <c r="F1162" s="127"/>
      <c r="G1162" s="128"/>
      <c r="H1162" s="51"/>
      <c r="I1162" s="18"/>
      <c r="J1162" s="24">
        <v>112172545</v>
      </c>
      <c r="K1162" s="25">
        <v>112172545</v>
      </c>
      <c r="L1162" s="89" t="s">
        <v>2392</v>
      </c>
      <c r="M1162" s="77" t="s">
        <v>36</v>
      </c>
      <c r="N1162" s="129"/>
      <c r="O1162" s="129"/>
      <c r="P1162" s="129">
        <v>24</v>
      </c>
      <c r="Q1162" s="51">
        <f>Q1161-P1162</f>
        <v>114</v>
      </c>
      <c r="R1162" s="29" t="s">
        <v>2374</v>
      </c>
      <c r="S1162" s="89" t="s">
        <v>2388</v>
      </c>
      <c r="T1162" s="18" t="s">
        <v>80</v>
      </c>
      <c r="U1162" s="37">
        <v>44712</v>
      </c>
      <c r="V1162" s="37">
        <v>44712</v>
      </c>
      <c r="W1162" s="18" t="s">
        <v>81</v>
      </c>
      <c r="X1162" s="18" t="s">
        <v>82</v>
      </c>
      <c r="Y1162" s="18" t="s">
        <v>70</v>
      </c>
      <c r="Z1162" s="18">
        <v>215973860</v>
      </c>
      <c r="AA1162" s="18" t="s">
        <v>71</v>
      </c>
      <c r="AB1162" s="18" t="s">
        <v>57</v>
      </c>
      <c r="AC1162" s="39" t="s">
        <v>83</v>
      </c>
      <c r="AD1162" s="18" t="s">
        <v>73</v>
      </c>
      <c r="AE1162" s="51"/>
    </row>
    <row r="1163" spans="1:31" ht="28.8">
      <c r="A1163" s="17" t="s">
        <v>57</v>
      </c>
      <c r="B1163" s="51">
        <v>893</v>
      </c>
      <c r="C1163" s="19"/>
      <c r="D1163" s="17" t="s">
        <v>2371</v>
      </c>
      <c r="E1163" s="126"/>
      <c r="F1163" s="127"/>
      <c r="G1163" s="128"/>
      <c r="H1163" s="51"/>
      <c r="I1163" s="18"/>
      <c r="J1163" s="24">
        <v>112172545</v>
      </c>
      <c r="K1163" s="25">
        <v>112172545</v>
      </c>
      <c r="L1163" s="89" t="s">
        <v>2392</v>
      </c>
      <c r="M1163" s="77" t="s">
        <v>36</v>
      </c>
      <c r="N1163" s="129"/>
      <c r="O1163" s="129"/>
      <c r="P1163" s="129">
        <v>36</v>
      </c>
      <c r="Q1163" s="51">
        <f>Q1162-P1163</f>
        <v>78</v>
      </c>
      <c r="R1163" s="29" t="s">
        <v>2374</v>
      </c>
      <c r="S1163" s="89" t="s">
        <v>2388</v>
      </c>
      <c r="T1163" s="18" t="s">
        <v>84</v>
      </c>
      <c r="U1163" s="37">
        <v>44714</v>
      </c>
      <c r="V1163" s="37">
        <v>44714</v>
      </c>
      <c r="W1163" s="18" t="s">
        <v>81</v>
      </c>
      <c r="X1163" s="18" t="s">
        <v>82</v>
      </c>
      <c r="Y1163" s="18" t="s">
        <v>70</v>
      </c>
      <c r="Z1163" s="18">
        <v>216001993</v>
      </c>
      <c r="AA1163" s="18" t="s">
        <v>85</v>
      </c>
      <c r="AB1163" s="18" t="s">
        <v>57</v>
      </c>
      <c r="AC1163" s="39" t="s">
        <v>83</v>
      </c>
      <c r="AD1163" s="18" t="s">
        <v>73</v>
      </c>
      <c r="AE1163" s="51"/>
    </row>
    <row r="1164" spans="1:31" ht="28.8">
      <c r="A1164" s="17" t="s">
        <v>57</v>
      </c>
      <c r="B1164" s="51">
        <v>893</v>
      </c>
      <c r="C1164" s="19"/>
      <c r="D1164" s="17" t="s">
        <v>2371</v>
      </c>
      <c r="E1164" s="126"/>
      <c r="F1164" s="127"/>
      <c r="G1164" s="128"/>
      <c r="H1164" s="51"/>
      <c r="I1164" s="18"/>
      <c r="J1164" s="24">
        <v>112172545</v>
      </c>
      <c r="K1164" s="25">
        <v>112172545</v>
      </c>
      <c r="L1164" s="89" t="s">
        <v>2392</v>
      </c>
      <c r="M1164" s="77" t="s">
        <v>36</v>
      </c>
      <c r="N1164" s="129"/>
      <c r="O1164" s="129"/>
      <c r="P1164" s="129">
        <v>24</v>
      </c>
      <c r="Q1164" s="51">
        <f>Q1163-P1164</f>
        <v>54</v>
      </c>
      <c r="R1164" s="29" t="s">
        <v>2374</v>
      </c>
      <c r="S1164" s="89" t="s">
        <v>2388</v>
      </c>
      <c r="T1164" s="18" t="s">
        <v>86</v>
      </c>
      <c r="U1164" s="37">
        <v>44714</v>
      </c>
      <c r="V1164" s="37">
        <v>44714</v>
      </c>
      <c r="W1164" s="18" t="s">
        <v>87</v>
      </c>
      <c r="X1164" s="18" t="s">
        <v>88</v>
      </c>
      <c r="Y1164" s="18" t="s">
        <v>70</v>
      </c>
      <c r="Z1164" s="18">
        <v>216001992</v>
      </c>
      <c r="AA1164" s="18" t="s">
        <v>85</v>
      </c>
      <c r="AB1164" s="18" t="s">
        <v>57</v>
      </c>
      <c r="AC1164" s="39" t="s">
        <v>89</v>
      </c>
      <c r="AD1164" s="18" t="s">
        <v>73</v>
      </c>
      <c r="AE1164" s="51"/>
    </row>
    <row r="1165" spans="1:31" ht="28.8">
      <c r="A1165" s="17" t="s">
        <v>57</v>
      </c>
      <c r="B1165" s="51">
        <v>893</v>
      </c>
      <c r="C1165" s="19"/>
      <c r="D1165" s="17" t="s">
        <v>2371</v>
      </c>
      <c r="E1165" s="126"/>
      <c r="F1165" s="127"/>
      <c r="G1165" s="128"/>
      <c r="H1165" s="51"/>
      <c r="I1165" s="18"/>
      <c r="J1165" s="24">
        <v>112172545</v>
      </c>
      <c r="K1165" s="25">
        <v>112172545</v>
      </c>
      <c r="L1165" s="89" t="s">
        <v>2392</v>
      </c>
      <c r="M1165" s="77" t="s">
        <v>36</v>
      </c>
      <c r="N1165" s="129"/>
      <c r="O1165" s="129"/>
      <c r="P1165" s="129">
        <v>24</v>
      </c>
      <c r="Q1165" s="51">
        <f>Q1164-P1165</f>
        <v>30</v>
      </c>
      <c r="R1165" s="29" t="s">
        <v>2374</v>
      </c>
      <c r="S1165" s="89" t="s">
        <v>2388</v>
      </c>
      <c r="T1165" s="18" t="s">
        <v>90</v>
      </c>
      <c r="U1165" s="37">
        <v>44734</v>
      </c>
      <c r="V1165" s="37">
        <v>44734</v>
      </c>
      <c r="W1165" s="40" t="s">
        <v>91</v>
      </c>
      <c r="X1165" s="40" t="s">
        <v>92</v>
      </c>
      <c r="Y1165" s="40" t="s">
        <v>93</v>
      </c>
      <c r="Z1165" s="40">
        <v>215973560</v>
      </c>
      <c r="AA1165" s="40" t="s">
        <v>85</v>
      </c>
      <c r="AB1165" s="18" t="s">
        <v>57</v>
      </c>
      <c r="AC1165" s="39" t="s">
        <v>72</v>
      </c>
      <c r="AD1165" s="18" t="s">
        <v>73</v>
      </c>
      <c r="AE1165" s="51"/>
    </row>
    <row r="1166" spans="1:31" ht="28.8">
      <c r="A1166" s="17" t="s">
        <v>57</v>
      </c>
      <c r="B1166" s="18">
        <v>894</v>
      </c>
      <c r="C1166" s="19">
        <v>44705</v>
      </c>
      <c r="D1166" s="17" t="s">
        <v>2371</v>
      </c>
      <c r="E1166" s="126">
        <v>70</v>
      </c>
      <c r="F1166" s="127">
        <v>44697</v>
      </c>
      <c r="G1166" s="128" t="s">
        <v>2387</v>
      </c>
      <c r="H1166" s="51" t="s">
        <v>285</v>
      </c>
      <c r="I1166" s="18">
        <v>4511350078</v>
      </c>
      <c r="J1166" s="24">
        <v>112172546</v>
      </c>
      <c r="K1166" s="25">
        <v>112172546</v>
      </c>
      <c r="L1166" s="89" t="s">
        <v>2393</v>
      </c>
      <c r="M1166" s="77" t="s">
        <v>36</v>
      </c>
      <c r="N1166" s="129">
        <v>132</v>
      </c>
      <c r="O1166" s="129"/>
      <c r="P1166" s="129">
        <v>40</v>
      </c>
      <c r="Q1166" s="51">
        <f t="shared" si="27"/>
        <v>92</v>
      </c>
      <c r="R1166" s="29" t="s">
        <v>2374</v>
      </c>
      <c r="S1166" s="89" t="s">
        <v>2388</v>
      </c>
      <c r="T1166" s="18" t="s">
        <v>67</v>
      </c>
      <c r="U1166" s="37">
        <v>44707</v>
      </c>
      <c r="V1166" s="37">
        <v>44707</v>
      </c>
      <c r="W1166" s="18" t="s">
        <v>68</v>
      </c>
      <c r="X1166" s="18" t="s">
        <v>69</v>
      </c>
      <c r="Y1166" s="18" t="s">
        <v>70</v>
      </c>
      <c r="Z1166" s="18">
        <v>218110400</v>
      </c>
      <c r="AA1166" s="18" t="s">
        <v>71</v>
      </c>
      <c r="AB1166" s="18" t="s">
        <v>57</v>
      </c>
      <c r="AC1166" s="39" t="s">
        <v>72</v>
      </c>
      <c r="AD1166" s="18" t="s">
        <v>73</v>
      </c>
      <c r="AE1166" s="51"/>
    </row>
    <row r="1167" spans="1:31" ht="28.8">
      <c r="A1167" s="17" t="s">
        <v>57</v>
      </c>
      <c r="B1167" s="18">
        <v>894</v>
      </c>
      <c r="C1167" s="19"/>
      <c r="D1167" s="17" t="s">
        <v>2371</v>
      </c>
      <c r="E1167" s="126"/>
      <c r="F1167" s="127"/>
      <c r="G1167" s="128"/>
      <c r="H1167" s="51"/>
      <c r="I1167" s="18"/>
      <c r="J1167" s="24">
        <v>112172546</v>
      </c>
      <c r="K1167" s="25">
        <v>112172546</v>
      </c>
      <c r="L1167" s="89" t="s">
        <v>2393</v>
      </c>
      <c r="M1167" s="77" t="s">
        <v>36</v>
      </c>
      <c r="N1167" s="129"/>
      <c r="O1167" s="129"/>
      <c r="P1167" s="129">
        <v>16</v>
      </c>
      <c r="Q1167" s="51">
        <f>Q1166-P1167</f>
        <v>76</v>
      </c>
      <c r="R1167" s="29" t="s">
        <v>2374</v>
      </c>
      <c r="S1167" s="89" t="s">
        <v>2388</v>
      </c>
      <c r="T1167" s="18" t="s">
        <v>80</v>
      </c>
      <c r="U1167" s="37">
        <v>44712</v>
      </c>
      <c r="V1167" s="37">
        <v>44712</v>
      </c>
      <c r="W1167" s="18" t="s">
        <v>81</v>
      </c>
      <c r="X1167" s="18" t="s">
        <v>82</v>
      </c>
      <c r="Y1167" s="18" t="s">
        <v>70</v>
      </c>
      <c r="Z1167" s="18">
        <v>215973860</v>
      </c>
      <c r="AA1167" s="18" t="s">
        <v>71</v>
      </c>
      <c r="AB1167" s="18" t="s">
        <v>57</v>
      </c>
      <c r="AC1167" s="39" t="s">
        <v>83</v>
      </c>
      <c r="AD1167" s="18" t="s">
        <v>73</v>
      </c>
      <c r="AE1167" s="51"/>
    </row>
    <row r="1168" spans="1:31" ht="28.8">
      <c r="A1168" s="17" t="s">
        <v>57</v>
      </c>
      <c r="B1168" s="18">
        <v>894</v>
      </c>
      <c r="C1168" s="19"/>
      <c r="D1168" s="17" t="s">
        <v>2371</v>
      </c>
      <c r="E1168" s="126"/>
      <c r="F1168" s="127"/>
      <c r="G1168" s="128"/>
      <c r="H1168" s="51"/>
      <c r="I1168" s="18"/>
      <c r="J1168" s="24">
        <v>112172546</v>
      </c>
      <c r="K1168" s="25">
        <v>112172546</v>
      </c>
      <c r="L1168" s="89" t="s">
        <v>2393</v>
      </c>
      <c r="M1168" s="77" t="s">
        <v>36</v>
      </c>
      <c r="N1168" s="129"/>
      <c r="O1168" s="129"/>
      <c r="P1168" s="129">
        <v>24</v>
      </c>
      <c r="Q1168" s="51">
        <f>Q1167-P1168</f>
        <v>52</v>
      </c>
      <c r="R1168" s="29" t="s">
        <v>2374</v>
      </c>
      <c r="S1168" s="89" t="s">
        <v>2388</v>
      </c>
      <c r="T1168" s="18" t="s">
        <v>84</v>
      </c>
      <c r="U1168" s="37">
        <v>44714</v>
      </c>
      <c r="V1168" s="37">
        <v>44714</v>
      </c>
      <c r="W1168" s="18" t="s">
        <v>81</v>
      </c>
      <c r="X1168" s="18" t="s">
        <v>82</v>
      </c>
      <c r="Y1168" s="18" t="s">
        <v>70</v>
      </c>
      <c r="Z1168" s="18">
        <v>216001993</v>
      </c>
      <c r="AA1168" s="18" t="s">
        <v>85</v>
      </c>
      <c r="AB1168" s="18" t="s">
        <v>57</v>
      </c>
      <c r="AC1168" s="39" t="s">
        <v>83</v>
      </c>
      <c r="AD1168" s="18" t="s">
        <v>73</v>
      </c>
      <c r="AE1168" s="51"/>
    </row>
    <row r="1169" spans="1:31" ht="28.8">
      <c r="A1169" s="17" t="s">
        <v>57</v>
      </c>
      <c r="B1169" s="18">
        <v>894</v>
      </c>
      <c r="C1169" s="19"/>
      <c r="D1169" s="17" t="s">
        <v>2371</v>
      </c>
      <c r="E1169" s="126"/>
      <c r="F1169" s="127"/>
      <c r="G1169" s="128"/>
      <c r="H1169" s="51"/>
      <c r="I1169" s="18"/>
      <c r="J1169" s="24">
        <v>112172546</v>
      </c>
      <c r="K1169" s="25">
        <v>112172546</v>
      </c>
      <c r="L1169" s="89" t="s">
        <v>2393</v>
      </c>
      <c r="M1169" s="77" t="s">
        <v>36</v>
      </c>
      <c r="N1169" s="129"/>
      <c r="O1169" s="129"/>
      <c r="P1169" s="129">
        <v>16</v>
      </c>
      <c r="Q1169" s="51">
        <f>Q1168-P1169</f>
        <v>36</v>
      </c>
      <c r="R1169" s="29" t="s">
        <v>2374</v>
      </c>
      <c r="S1169" s="89" t="s">
        <v>2388</v>
      </c>
      <c r="T1169" s="18" t="s">
        <v>86</v>
      </c>
      <c r="U1169" s="37">
        <v>44714</v>
      </c>
      <c r="V1169" s="37">
        <v>44714</v>
      </c>
      <c r="W1169" s="18" t="s">
        <v>87</v>
      </c>
      <c r="X1169" s="18" t="s">
        <v>88</v>
      </c>
      <c r="Y1169" s="18" t="s">
        <v>70</v>
      </c>
      <c r="Z1169" s="18">
        <v>216001992</v>
      </c>
      <c r="AA1169" s="18" t="s">
        <v>85</v>
      </c>
      <c r="AB1169" s="18" t="s">
        <v>57</v>
      </c>
      <c r="AC1169" s="39" t="s">
        <v>89</v>
      </c>
      <c r="AD1169" s="18" t="s">
        <v>73</v>
      </c>
      <c r="AE1169" s="51"/>
    </row>
    <row r="1170" spans="1:31" ht="28.8">
      <c r="A1170" s="17" t="s">
        <v>57</v>
      </c>
      <c r="B1170" s="18">
        <v>894</v>
      </c>
      <c r="C1170" s="19"/>
      <c r="D1170" s="17" t="s">
        <v>2371</v>
      </c>
      <c r="E1170" s="126"/>
      <c r="F1170" s="127"/>
      <c r="G1170" s="128"/>
      <c r="H1170" s="51"/>
      <c r="I1170" s="18"/>
      <c r="J1170" s="24">
        <v>112172546</v>
      </c>
      <c r="K1170" s="25">
        <v>112172546</v>
      </c>
      <c r="L1170" s="89" t="s">
        <v>2393</v>
      </c>
      <c r="M1170" s="77" t="s">
        <v>36</v>
      </c>
      <c r="N1170" s="129"/>
      <c r="O1170" s="129"/>
      <c r="P1170" s="129">
        <v>16</v>
      </c>
      <c r="Q1170" s="51">
        <f>Q1169-P1170</f>
        <v>20</v>
      </c>
      <c r="R1170" s="29" t="s">
        <v>2374</v>
      </c>
      <c r="S1170" s="89" t="s">
        <v>2388</v>
      </c>
      <c r="T1170" s="18" t="s">
        <v>90</v>
      </c>
      <c r="U1170" s="37">
        <v>44734</v>
      </c>
      <c r="V1170" s="37">
        <v>44734</v>
      </c>
      <c r="W1170" s="40" t="s">
        <v>91</v>
      </c>
      <c r="X1170" s="40" t="s">
        <v>92</v>
      </c>
      <c r="Y1170" s="40" t="s">
        <v>93</v>
      </c>
      <c r="Z1170" s="40">
        <v>215973560</v>
      </c>
      <c r="AA1170" s="40" t="s">
        <v>85</v>
      </c>
      <c r="AB1170" s="18" t="s">
        <v>57</v>
      </c>
      <c r="AC1170" s="39" t="s">
        <v>72</v>
      </c>
      <c r="AD1170" s="18" t="s">
        <v>73</v>
      </c>
      <c r="AE1170" s="51"/>
    </row>
    <row r="1171" spans="1:31" ht="28.8">
      <c r="A1171" s="17" t="s">
        <v>57</v>
      </c>
      <c r="B1171" s="51">
        <v>895</v>
      </c>
      <c r="C1171" s="19">
        <v>44705</v>
      </c>
      <c r="D1171" s="17" t="s">
        <v>2371</v>
      </c>
      <c r="E1171" s="126">
        <v>70</v>
      </c>
      <c r="F1171" s="127">
        <v>44697</v>
      </c>
      <c r="G1171" s="128" t="s">
        <v>2387</v>
      </c>
      <c r="H1171" s="51" t="s">
        <v>285</v>
      </c>
      <c r="I1171" s="18">
        <v>4511350078</v>
      </c>
      <c r="J1171" s="24">
        <v>112170848</v>
      </c>
      <c r="K1171" s="25">
        <v>112170848</v>
      </c>
      <c r="L1171" s="89" t="s">
        <v>2394</v>
      </c>
      <c r="M1171" s="77" t="s">
        <v>36</v>
      </c>
      <c r="N1171" s="129">
        <v>198</v>
      </c>
      <c r="O1171" s="129"/>
      <c r="P1171" s="129">
        <v>60</v>
      </c>
      <c r="Q1171" s="51">
        <f t="shared" si="27"/>
        <v>138</v>
      </c>
      <c r="R1171" s="29" t="s">
        <v>2374</v>
      </c>
      <c r="S1171" s="89" t="s">
        <v>2388</v>
      </c>
      <c r="T1171" s="18" t="s">
        <v>67</v>
      </c>
      <c r="U1171" s="37">
        <v>44707</v>
      </c>
      <c r="V1171" s="37">
        <v>44707</v>
      </c>
      <c r="W1171" s="18" t="s">
        <v>68</v>
      </c>
      <c r="X1171" s="18" t="s">
        <v>69</v>
      </c>
      <c r="Y1171" s="18" t="s">
        <v>70</v>
      </c>
      <c r="Z1171" s="18">
        <v>218110400</v>
      </c>
      <c r="AA1171" s="18" t="s">
        <v>71</v>
      </c>
      <c r="AB1171" s="18" t="s">
        <v>57</v>
      </c>
      <c r="AC1171" s="39" t="s">
        <v>72</v>
      </c>
      <c r="AD1171" s="18" t="s">
        <v>73</v>
      </c>
      <c r="AE1171" s="51"/>
    </row>
    <row r="1172" spans="1:31" ht="28.8">
      <c r="A1172" s="17" t="s">
        <v>57</v>
      </c>
      <c r="B1172" s="51">
        <v>895</v>
      </c>
      <c r="C1172" s="19"/>
      <c r="D1172" s="17" t="s">
        <v>2371</v>
      </c>
      <c r="E1172" s="126"/>
      <c r="F1172" s="127"/>
      <c r="G1172" s="128"/>
      <c r="H1172" s="51"/>
      <c r="I1172" s="18"/>
      <c r="J1172" s="24">
        <v>112170848</v>
      </c>
      <c r="K1172" s="25">
        <v>112170848</v>
      </c>
      <c r="L1172" s="89" t="s">
        <v>2394</v>
      </c>
      <c r="M1172" s="77" t="s">
        <v>36</v>
      </c>
      <c r="N1172" s="129"/>
      <c r="O1172" s="129"/>
      <c r="P1172" s="129">
        <v>24</v>
      </c>
      <c r="Q1172" s="51">
        <f>Q1171-P1172</f>
        <v>114</v>
      </c>
      <c r="R1172" s="29" t="s">
        <v>2374</v>
      </c>
      <c r="S1172" s="89" t="s">
        <v>2388</v>
      </c>
      <c r="T1172" s="18" t="s">
        <v>80</v>
      </c>
      <c r="U1172" s="37">
        <v>44712</v>
      </c>
      <c r="V1172" s="37">
        <v>44712</v>
      </c>
      <c r="W1172" s="18" t="s">
        <v>81</v>
      </c>
      <c r="X1172" s="18" t="s">
        <v>82</v>
      </c>
      <c r="Y1172" s="18" t="s">
        <v>70</v>
      </c>
      <c r="Z1172" s="18">
        <v>215973860</v>
      </c>
      <c r="AA1172" s="18" t="s">
        <v>71</v>
      </c>
      <c r="AB1172" s="18" t="s">
        <v>57</v>
      </c>
      <c r="AC1172" s="39" t="s">
        <v>83</v>
      </c>
      <c r="AD1172" s="18" t="s">
        <v>73</v>
      </c>
      <c r="AE1172" s="51"/>
    </row>
    <row r="1173" spans="1:31" ht="28.8">
      <c r="A1173" s="17" t="s">
        <v>57</v>
      </c>
      <c r="B1173" s="51">
        <v>895</v>
      </c>
      <c r="C1173" s="19"/>
      <c r="D1173" s="17" t="s">
        <v>2371</v>
      </c>
      <c r="E1173" s="126"/>
      <c r="F1173" s="127"/>
      <c r="G1173" s="128"/>
      <c r="H1173" s="51"/>
      <c r="I1173" s="18"/>
      <c r="J1173" s="24">
        <v>112170848</v>
      </c>
      <c r="K1173" s="25">
        <v>112170848</v>
      </c>
      <c r="L1173" s="89" t="s">
        <v>2394</v>
      </c>
      <c r="M1173" s="77" t="s">
        <v>36</v>
      </c>
      <c r="N1173" s="129"/>
      <c r="O1173" s="129"/>
      <c r="P1173" s="129">
        <v>36</v>
      </c>
      <c r="Q1173" s="51">
        <f>Q1172-P1173</f>
        <v>78</v>
      </c>
      <c r="R1173" s="29" t="s">
        <v>2374</v>
      </c>
      <c r="S1173" s="89" t="s">
        <v>2388</v>
      </c>
      <c r="T1173" s="18" t="s">
        <v>84</v>
      </c>
      <c r="U1173" s="37">
        <v>44714</v>
      </c>
      <c r="V1173" s="37">
        <v>44714</v>
      </c>
      <c r="W1173" s="18" t="s">
        <v>81</v>
      </c>
      <c r="X1173" s="18" t="s">
        <v>82</v>
      </c>
      <c r="Y1173" s="18" t="s">
        <v>70</v>
      </c>
      <c r="Z1173" s="18">
        <v>216001993</v>
      </c>
      <c r="AA1173" s="18" t="s">
        <v>85</v>
      </c>
      <c r="AB1173" s="18" t="s">
        <v>57</v>
      </c>
      <c r="AC1173" s="39" t="s">
        <v>83</v>
      </c>
      <c r="AD1173" s="18" t="s">
        <v>73</v>
      </c>
      <c r="AE1173" s="51"/>
    </row>
    <row r="1174" spans="1:31" ht="28.8">
      <c r="A1174" s="17" t="s">
        <v>57</v>
      </c>
      <c r="B1174" s="51">
        <v>895</v>
      </c>
      <c r="C1174" s="19"/>
      <c r="D1174" s="17" t="s">
        <v>2371</v>
      </c>
      <c r="E1174" s="126"/>
      <c r="F1174" s="127"/>
      <c r="G1174" s="128"/>
      <c r="H1174" s="51"/>
      <c r="I1174" s="18"/>
      <c r="J1174" s="24">
        <v>112170848</v>
      </c>
      <c r="K1174" s="25">
        <v>112170848</v>
      </c>
      <c r="L1174" s="89" t="s">
        <v>2394</v>
      </c>
      <c r="M1174" s="77" t="s">
        <v>36</v>
      </c>
      <c r="N1174" s="129"/>
      <c r="O1174" s="129"/>
      <c r="P1174" s="129">
        <v>24</v>
      </c>
      <c r="Q1174" s="51">
        <f>Q1173-P1174</f>
        <v>54</v>
      </c>
      <c r="R1174" s="29" t="s">
        <v>2374</v>
      </c>
      <c r="S1174" s="89" t="s">
        <v>2388</v>
      </c>
      <c r="T1174" s="18" t="s">
        <v>86</v>
      </c>
      <c r="U1174" s="37">
        <v>44714</v>
      </c>
      <c r="V1174" s="37">
        <v>44714</v>
      </c>
      <c r="W1174" s="18" t="s">
        <v>87</v>
      </c>
      <c r="X1174" s="18" t="s">
        <v>88</v>
      </c>
      <c r="Y1174" s="18" t="s">
        <v>70</v>
      </c>
      <c r="Z1174" s="18">
        <v>216001992</v>
      </c>
      <c r="AA1174" s="18" t="s">
        <v>85</v>
      </c>
      <c r="AB1174" s="18" t="s">
        <v>57</v>
      </c>
      <c r="AC1174" s="39" t="s">
        <v>89</v>
      </c>
      <c r="AD1174" s="18" t="s">
        <v>73</v>
      </c>
      <c r="AE1174" s="51"/>
    </row>
    <row r="1175" spans="1:31" ht="28.8">
      <c r="A1175" s="17" t="s">
        <v>57</v>
      </c>
      <c r="B1175" s="51">
        <v>895</v>
      </c>
      <c r="C1175" s="19"/>
      <c r="D1175" s="17" t="s">
        <v>2371</v>
      </c>
      <c r="E1175" s="126"/>
      <c r="F1175" s="127"/>
      <c r="G1175" s="128"/>
      <c r="H1175" s="51"/>
      <c r="I1175" s="18"/>
      <c r="J1175" s="24">
        <v>112170848</v>
      </c>
      <c r="K1175" s="25">
        <v>112170848</v>
      </c>
      <c r="L1175" s="89" t="s">
        <v>2394</v>
      </c>
      <c r="M1175" s="77" t="s">
        <v>36</v>
      </c>
      <c r="N1175" s="129"/>
      <c r="O1175" s="129"/>
      <c r="P1175" s="129">
        <v>24</v>
      </c>
      <c r="Q1175" s="51">
        <f>Q1174-P1175</f>
        <v>30</v>
      </c>
      <c r="R1175" s="29" t="s">
        <v>2374</v>
      </c>
      <c r="S1175" s="89" t="s">
        <v>2388</v>
      </c>
      <c r="T1175" s="18" t="s">
        <v>90</v>
      </c>
      <c r="U1175" s="37">
        <v>44734</v>
      </c>
      <c r="V1175" s="37">
        <v>44734</v>
      </c>
      <c r="W1175" s="40" t="s">
        <v>91</v>
      </c>
      <c r="X1175" s="40" t="s">
        <v>92</v>
      </c>
      <c r="Y1175" s="40" t="s">
        <v>93</v>
      </c>
      <c r="Z1175" s="40">
        <v>215973560</v>
      </c>
      <c r="AA1175" s="40" t="s">
        <v>85</v>
      </c>
      <c r="AB1175" s="18" t="s">
        <v>57</v>
      </c>
      <c r="AC1175" s="39" t="s">
        <v>72</v>
      </c>
      <c r="AD1175" s="18" t="s">
        <v>73</v>
      </c>
      <c r="AE1175" s="51"/>
    </row>
    <row r="1176" spans="1:31" ht="28.8">
      <c r="A1176" s="17" t="s">
        <v>57</v>
      </c>
      <c r="B1176" s="18">
        <v>896</v>
      </c>
      <c r="C1176" s="19">
        <v>44705</v>
      </c>
      <c r="D1176" s="17" t="s">
        <v>2371</v>
      </c>
      <c r="E1176" s="126">
        <v>70</v>
      </c>
      <c r="F1176" s="127">
        <v>44697</v>
      </c>
      <c r="G1176" s="128" t="s">
        <v>2387</v>
      </c>
      <c r="H1176" s="51" t="s">
        <v>285</v>
      </c>
      <c r="I1176" s="18">
        <v>4511350078</v>
      </c>
      <c r="J1176" s="24">
        <v>112170849</v>
      </c>
      <c r="K1176" s="25">
        <v>112170849</v>
      </c>
      <c r="L1176" s="89" t="s">
        <v>2382</v>
      </c>
      <c r="M1176" s="77" t="s">
        <v>36</v>
      </c>
      <c r="N1176" s="129">
        <v>198</v>
      </c>
      <c r="O1176" s="129"/>
      <c r="P1176" s="129">
        <v>60</v>
      </c>
      <c r="Q1176" s="51">
        <f t="shared" si="27"/>
        <v>138</v>
      </c>
      <c r="R1176" s="29" t="s">
        <v>2374</v>
      </c>
      <c r="S1176" s="89" t="s">
        <v>2388</v>
      </c>
      <c r="T1176" s="18" t="s">
        <v>67</v>
      </c>
      <c r="U1176" s="37">
        <v>44707</v>
      </c>
      <c r="V1176" s="37">
        <v>44707</v>
      </c>
      <c r="W1176" s="18" t="s">
        <v>68</v>
      </c>
      <c r="X1176" s="18" t="s">
        <v>69</v>
      </c>
      <c r="Y1176" s="18" t="s">
        <v>70</v>
      </c>
      <c r="Z1176" s="18">
        <v>218110400</v>
      </c>
      <c r="AA1176" s="18" t="s">
        <v>71</v>
      </c>
      <c r="AB1176" s="18" t="s">
        <v>57</v>
      </c>
      <c r="AC1176" s="39" t="s">
        <v>72</v>
      </c>
      <c r="AD1176" s="18" t="s">
        <v>73</v>
      </c>
      <c r="AE1176" s="51"/>
    </row>
    <row r="1177" spans="1:31" ht="28.8">
      <c r="A1177" s="17" t="s">
        <v>57</v>
      </c>
      <c r="B1177" s="18">
        <v>896</v>
      </c>
      <c r="C1177" s="19"/>
      <c r="D1177" s="17" t="s">
        <v>2371</v>
      </c>
      <c r="E1177" s="126"/>
      <c r="F1177" s="127"/>
      <c r="G1177" s="128"/>
      <c r="H1177" s="51"/>
      <c r="I1177" s="18"/>
      <c r="J1177" s="24">
        <v>112170849</v>
      </c>
      <c r="K1177" s="25">
        <v>112170849</v>
      </c>
      <c r="L1177" s="89" t="s">
        <v>2382</v>
      </c>
      <c r="M1177" s="77" t="s">
        <v>36</v>
      </c>
      <c r="N1177" s="129"/>
      <c r="O1177" s="129"/>
      <c r="P1177" s="129">
        <v>24</v>
      </c>
      <c r="Q1177" s="51">
        <f>Q1176-P1177</f>
        <v>114</v>
      </c>
      <c r="R1177" s="29" t="s">
        <v>2374</v>
      </c>
      <c r="S1177" s="89" t="s">
        <v>2388</v>
      </c>
      <c r="T1177" s="18" t="s">
        <v>80</v>
      </c>
      <c r="U1177" s="37">
        <v>44712</v>
      </c>
      <c r="V1177" s="37">
        <v>44712</v>
      </c>
      <c r="W1177" s="18" t="s">
        <v>81</v>
      </c>
      <c r="X1177" s="18" t="s">
        <v>82</v>
      </c>
      <c r="Y1177" s="18" t="s">
        <v>70</v>
      </c>
      <c r="Z1177" s="18">
        <v>215973860</v>
      </c>
      <c r="AA1177" s="18" t="s">
        <v>71</v>
      </c>
      <c r="AB1177" s="18" t="s">
        <v>57</v>
      </c>
      <c r="AC1177" s="39" t="s">
        <v>83</v>
      </c>
      <c r="AD1177" s="18" t="s">
        <v>73</v>
      </c>
      <c r="AE1177" s="51"/>
    </row>
    <row r="1178" spans="1:31" ht="28.8">
      <c r="A1178" s="17" t="s">
        <v>57</v>
      </c>
      <c r="B1178" s="18">
        <v>896</v>
      </c>
      <c r="C1178" s="19"/>
      <c r="D1178" s="17" t="s">
        <v>2371</v>
      </c>
      <c r="E1178" s="126"/>
      <c r="F1178" s="127"/>
      <c r="G1178" s="128"/>
      <c r="H1178" s="51"/>
      <c r="I1178" s="18"/>
      <c r="J1178" s="24">
        <v>112170849</v>
      </c>
      <c r="K1178" s="25">
        <v>112170849</v>
      </c>
      <c r="L1178" s="89" t="s">
        <v>2382</v>
      </c>
      <c r="M1178" s="77" t="s">
        <v>36</v>
      </c>
      <c r="N1178" s="129"/>
      <c r="O1178" s="129"/>
      <c r="P1178" s="129">
        <v>36</v>
      </c>
      <c r="Q1178" s="51">
        <f>Q1177-P1178</f>
        <v>78</v>
      </c>
      <c r="R1178" s="29" t="s">
        <v>2374</v>
      </c>
      <c r="S1178" s="89" t="s">
        <v>2388</v>
      </c>
      <c r="T1178" s="18" t="s">
        <v>84</v>
      </c>
      <c r="U1178" s="37">
        <v>44714</v>
      </c>
      <c r="V1178" s="37">
        <v>44714</v>
      </c>
      <c r="W1178" s="18" t="s">
        <v>81</v>
      </c>
      <c r="X1178" s="18" t="s">
        <v>82</v>
      </c>
      <c r="Y1178" s="18" t="s">
        <v>70</v>
      </c>
      <c r="Z1178" s="18">
        <v>216001993</v>
      </c>
      <c r="AA1178" s="18" t="s">
        <v>85</v>
      </c>
      <c r="AB1178" s="18" t="s">
        <v>57</v>
      </c>
      <c r="AC1178" s="39" t="s">
        <v>83</v>
      </c>
      <c r="AD1178" s="18" t="s">
        <v>73</v>
      </c>
      <c r="AE1178" s="51"/>
    </row>
    <row r="1179" spans="1:31" ht="28.8">
      <c r="A1179" s="17" t="s">
        <v>57</v>
      </c>
      <c r="B1179" s="18">
        <v>896</v>
      </c>
      <c r="C1179" s="19"/>
      <c r="D1179" s="17" t="s">
        <v>2371</v>
      </c>
      <c r="E1179" s="126"/>
      <c r="F1179" s="127"/>
      <c r="G1179" s="128"/>
      <c r="H1179" s="51"/>
      <c r="I1179" s="18"/>
      <c r="J1179" s="24">
        <v>112170849</v>
      </c>
      <c r="K1179" s="25">
        <v>112170849</v>
      </c>
      <c r="L1179" s="89" t="s">
        <v>2382</v>
      </c>
      <c r="M1179" s="77" t="s">
        <v>36</v>
      </c>
      <c r="N1179" s="129"/>
      <c r="O1179" s="129"/>
      <c r="P1179" s="129">
        <v>24</v>
      </c>
      <c r="Q1179" s="51">
        <f>Q1178-P1179</f>
        <v>54</v>
      </c>
      <c r="R1179" s="29" t="s">
        <v>2374</v>
      </c>
      <c r="S1179" s="89" t="s">
        <v>2388</v>
      </c>
      <c r="T1179" s="18" t="s">
        <v>86</v>
      </c>
      <c r="U1179" s="37">
        <v>44714</v>
      </c>
      <c r="V1179" s="37">
        <v>44714</v>
      </c>
      <c r="W1179" s="18" t="s">
        <v>87</v>
      </c>
      <c r="X1179" s="18" t="s">
        <v>88</v>
      </c>
      <c r="Y1179" s="18" t="s">
        <v>70</v>
      </c>
      <c r="Z1179" s="18">
        <v>216001992</v>
      </c>
      <c r="AA1179" s="18" t="s">
        <v>85</v>
      </c>
      <c r="AB1179" s="18" t="s">
        <v>57</v>
      </c>
      <c r="AC1179" s="39" t="s">
        <v>89</v>
      </c>
      <c r="AD1179" s="18" t="s">
        <v>73</v>
      </c>
      <c r="AE1179" s="51"/>
    </row>
    <row r="1180" spans="1:31" ht="28.8">
      <c r="A1180" s="17" t="s">
        <v>57</v>
      </c>
      <c r="B1180" s="18">
        <v>896</v>
      </c>
      <c r="C1180" s="19"/>
      <c r="D1180" s="17" t="s">
        <v>2371</v>
      </c>
      <c r="E1180" s="126"/>
      <c r="F1180" s="127"/>
      <c r="G1180" s="128"/>
      <c r="H1180" s="51"/>
      <c r="I1180" s="18"/>
      <c r="J1180" s="24">
        <v>112170849</v>
      </c>
      <c r="K1180" s="25">
        <v>112170849</v>
      </c>
      <c r="L1180" s="89" t="s">
        <v>2382</v>
      </c>
      <c r="M1180" s="77" t="s">
        <v>36</v>
      </c>
      <c r="N1180" s="129"/>
      <c r="O1180" s="129"/>
      <c r="P1180" s="129">
        <v>24</v>
      </c>
      <c r="Q1180" s="51">
        <f>Q1179-P1180</f>
        <v>30</v>
      </c>
      <c r="R1180" s="29" t="s">
        <v>2374</v>
      </c>
      <c r="S1180" s="89" t="s">
        <v>2388</v>
      </c>
      <c r="T1180" s="18" t="s">
        <v>90</v>
      </c>
      <c r="U1180" s="37">
        <v>44734</v>
      </c>
      <c r="V1180" s="37">
        <v>44734</v>
      </c>
      <c r="W1180" s="40" t="s">
        <v>91</v>
      </c>
      <c r="X1180" s="40" t="s">
        <v>92</v>
      </c>
      <c r="Y1180" s="40" t="s">
        <v>93</v>
      </c>
      <c r="Z1180" s="40">
        <v>215973560</v>
      </c>
      <c r="AA1180" s="40" t="s">
        <v>85</v>
      </c>
      <c r="AB1180" s="18" t="s">
        <v>57</v>
      </c>
      <c r="AC1180" s="39" t="s">
        <v>72</v>
      </c>
      <c r="AD1180" s="18" t="s">
        <v>73</v>
      </c>
      <c r="AE1180" s="51"/>
    </row>
    <row r="1181" spans="1:31" ht="24">
      <c r="A1181" s="17"/>
      <c r="B1181" s="51">
        <v>897</v>
      </c>
      <c r="C1181" s="19">
        <v>44705</v>
      </c>
      <c r="D1181" s="17" t="s">
        <v>2371</v>
      </c>
      <c r="E1181" s="126">
        <v>71</v>
      </c>
      <c r="F1181" s="127">
        <v>44697</v>
      </c>
      <c r="G1181" s="128" t="s">
        <v>2387</v>
      </c>
      <c r="H1181" s="51" t="s">
        <v>285</v>
      </c>
      <c r="I1181" s="51">
        <v>4511272090</v>
      </c>
      <c r="J1181" s="24">
        <v>112162643</v>
      </c>
      <c r="K1181" s="25">
        <v>112162643</v>
      </c>
      <c r="L1181" s="89" t="s">
        <v>2395</v>
      </c>
      <c r="M1181" s="77" t="s">
        <v>36</v>
      </c>
      <c r="N1181" s="129">
        <v>38</v>
      </c>
      <c r="O1181" s="129"/>
      <c r="P1181" s="129"/>
      <c r="Q1181" s="51">
        <f t="shared" si="27"/>
        <v>38</v>
      </c>
      <c r="R1181" s="88" t="s">
        <v>2369</v>
      </c>
      <c r="S1181" s="89" t="s">
        <v>2396</v>
      </c>
      <c r="T1181" s="51"/>
      <c r="U1181" s="37"/>
      <c r="V1181" s="37"/>
      <c r="W1181" s="51"/>
      <c r="X1181" s="51"/>
      <c r="Y1181" s="51"/>
      <c r="Z1181" s="18"/>
      <c r="AA1181" s="51"/>
      <c r="AB1181" s="51"/>
      <c r="AC1181" s="51"/>
      <c r="AD1181" s="51"/>
      <c r="AE1181" s="51"/>
    </row>
    <row r="1182" spans="1:31" ht="15.6">
      <c r="A1182" s="23" t="s">
        <v>57</v>
      </c>
      <c r="B1182" s="18">
        <v>898</v>
      </c>
      <c r="C1182" s="19">
        <v>44706</v>
      </c>
      <c r="D1182" s="17" t="s">
        <v>2343</v>
      </c>
      <c r="E1182" s="126">
        <v>3600078985</v>
      </c>
      <c r="F1182" s="127">
        <v>44700</v>
      </c>
      <c r="G1182" s="130">
        <v>50817188240</v>
      </c>
      <c r="H1182" s="51" t="s">
        <v>2283</v>
      </c>
      <c r="I1182" s="51">
        <v>4511059519</v>
      </c>
      <c r="J1182" s="24">
        <v>112136066</v>
      </c>
      <c r="K1182" s="131" t="s">
        <v>2230</v>
      </c>
      <c r="L1182" s="89" t="s">
        <v>2397</v>
      </c>
      <c r="M1182" s="77" t="s">
        <v>36</v>
      </c>
      <c r="N1182" s="129">
        <v>50</v>
      </c>
      <c r="O1182" s="129"/>
      <c r="P1182" s="129"/>
      <c r="Q1182" s="51">
        <f t="shared" si="27"/>
        <v>50</v>
      </c>
      <c r="R1182" s="88" t="s">
        <v>2398</v>
      </c>
      <c r="S1182" s="89" t="s">
        <v>2399</v>
      </c>
      <c r="T1182" s="51"/>
      <c r="U1182" s="37"/>
      <c r="V1182" s="37"/>
      <c r="W1182" s="51"/>
      <c r="X1182" s="51"/>
      <c r="Y1182" s="51"/>
      <c r="Z1182" s="18"/>
      <c r="AA1182" s="51"/>
      <c r="AB1182" s="51"/>
      <c r="AC1182" s="51"/>
      <c r="AD1182" s="51"/>
      <c r="AE1182" s="51"/>
    </row>
    <row r="1183" spans="1:31" ht="15.6">
      <c r="A1183" s="23" t="s">
        <v>57</v>
      </c>
      <c r="B1183" s="51">
        <v>899</v>
      </c>
      <c r="C1183" s="19">
        <v>44706</v>
      </c>
      <c r="D1183" s="17" t="s">
        <v>2343</v>
      </c>
      <c r="E1183" s="126">
        <v>3600078985</v>
      </c>
      <c r="F1183" s="127">
        <v>44700</v>
      </c>
      <c r="G1183" s="130">
        <v>50817188240</v>
      </c>
      <c r="H1183" s="51" t="s">
        <v>2283</v>
      </c>
      <c r="I1183" s="51">
        <v>4511059519</v>
      </c>
      <c r="J1183" s="24">
        <v>112136069</v>
      </c>
      <c r="K1183" s="131" t="s">
        <v>2235</v>
      </c>
      <c r="L1183" s="89" t="s">
        <v>2400</v>
      </c>
      <c r="M1183" s="77" t="s">
        <v>36</v>
      </c>
      <c r="N1183" s="129">
        <v>100</v>
      </c>
      <c r="O1183" s="129"/>
      <c r="P1183" s="129"/>
      <c r="Q1183" s="51">
        <f t="shared" si="27"/>
        <v>100</v>
      </c>
      <c r="R1183" s="88" t="s">
        <v>2398</v>
      </c>
      <c r="S1183" s="89" t="s">
        <v>2401</v>
      </c>
      <c r="T1183" s="51"/>
      <c r="U1183" s="37"/>
      <c r="V1183" s="37"/>
      <c r="W1183" s="51"/>
      <c r="X1183" s="51"/>
      <c r="Y1183" s="51"/>
      <c r="Z1183" s="18"/>
      <c r="AA1183" s="51"/>
      <c r="AB1183" s="51"/>
      <c r="AC1183" s="51"/>
      <c r="AD1183" s="51"/>
      <c r="AE1183" s="51"/>
    </row>
    <row r="1184" spans="1:31" ht="15.6">
      <c r="A1184" s="17" t="s">
        <v>57</v>
      </c>
      <c r="B1184" s="18">
        <v>900</v>
      </c>
      <c r="C1184" s="19">
        <v>44706</v>
      </c>
      <c r="D1184" s="17" t="s">
        <v>2343</v>
      </c>
      <c r="E1184" s="126">
        <v>3600078985</v>
      </c>
      <c r="F1184" s="127">
        <v>44700</v>
      </c>
      <c r="G1184" s="130">
        <v>50817188240</v>
      </c>
      <c r="H1184" s="51" t="s">
        <v>2283</v>
      </c>
      <c r="I1184" s="51">
        <v>4511059519</v>
      </c>
      <c r="J1184" s="24">
        <v>109492180</v>
      </c>
      <c r="K1184" s="131" t="s">
        <v>201</v>
      </c>
      <c r="L1184" s="89" t="s">
        <v>2402</v>
      </c>
      <c r="M1184" s="77" t="s">
        <v>36</v>
      </c>
      <c r="N1184" s="129">
        <v>400</v>
      </c>
      <c r="O1184" s="129"/>
      <c r="P1184" s="129"/>
      <c r="Q1184" s="51">
        <f t="shared" si="27"/>
        <v>400</v>
      </c>
      <c r="R1184" s="88" t="s">
        <v>2398</v>
      </c>
      <c r="S1184" s="89" t="s">
        <v>2403</v>
      </c>
      <c r="T1184" s="51"/>
      <c r="U1184" s="37"/>
      <c r="V1184" s="37"/>
      <c r="W1184" s="51"/>
      <c r="X1184" s="51"/>
      <c r="Y1184" s="51"/>
      <c r="Z1184" s="18"/>
      <c r="AA1184" s="51"/>
      <c r="AB1184" s="51"/>
      <c r="AC1184" s="51"/>
      <c r="AD1184" s="51"/>
      <c r="AE1184" s="51"/>
    </row>
    <row r="1185" spans="1:31" ht="28.8">
      <c r="A1185" s="17" t="s">
        <v>57</v>
      </c>
      <c r="B1185" s="51">
        <v>901</v>
      </c>
      <c r="C1185" s="19">
        <v>44706</v>
      </c>
      <c r="D1185" s="17" t="s">
        <v>2343</v>
      </c>
      <c r="E1185" s="126">
        <v>3600078985</v>
      </c>
      <c r="F1185" s="127">
        <v>44700</v>
      </c>
      <c r="G1185" s="130">
        <v>50817188240</v>
      </c>
      <c r="H1185" s="51" t="s">
        <v>2283</v>
      </c>
      <c r="I1185" s="51">
        <v>4511059519</v>
      </c>
      <c r="J1185" s="24">
        <v>109492194</v>
      </c>
      <c r="K1185" s="89">
        <v>61030012010</v>
      </c>
      <c r="L1185" s="89" t="s">
        <v>2404</v>
      </c>
      <c r="M1185" s="77" t="s">
        <v>36</v>
      </c>
      <c r="N1185" s="129">
        <v>780</v>
      </c>
      <c r="O1185" s="129"/>
      <c r="P1185" s="129"/>
      <c r="Q1185" s="51">
        <f t="shared" si="27"/>
        <v>780</v>
      </c>
      <c r="R1185" s="88" t="s">
        <v>2405</v>
      </c>
      <c r="S1185" s="89" t="s">
        <v>2406</v>
      </c>
      <c r="T1185" s="51"/>
      <c r="U1185" s="37"/>
      <c r="V1185" s="37"/>
      <c r="W1185" s="51"/>
      <c r="X1185" s="51"/>
      <c r="Y1185" s="51"/>
      <c r="Z1185" s="18"/>
      <c r="AA1185" s="51"/>
      <c r="AB1185" s="51"/>
      <c r="AC1185" s="51"/>
      <c r="AD1185" s="51"/>
      <c r="AE1185" s="51"/>
    </row>
    <row r="1186" spans="1:31" ht="15.6">
      <c r="A1186" s="17" t="s">
        <v>57</v>
      </c>
      <c r="B1186" s="18">
        <v>902</v>
      </c>
      <c r="C1186" s="19">
        <v>44706</v>
      </c>
      <c r="D1186" s="17" t="s">
        <v>2343</v>
      </c>
      <c r="E1186" s="126">
        <v>3600078985</v>
      </c>
      <c r="F1186" s="127">
        <v>44700</v>
      </c>
      <c r="G1186" s="130">
        <v>50817188240</v>
      </c>
      <c r="H1186" s="51" t="s">
        <v>2283</v>
      </c>
      <c r="I1186" s="51">
        <v>4511059519</v>
      </c>
      <c r="J1186" s="24">
        <v>109492192</v>
      </c>
      <c r="K1186" s="131" t="s">
        <v>1290</v>
      </c>
      <c r="L1186" s="89" t="s">
        <v>2407</v>
      </c>
      <c r="M1186" s="77" t="s">
        <v>36</v>
      </c>
      <c r="N1186" s="129">
        <v>300</v>
      </c>
      <c r="O1186" s="129"/>
      <c r="P1186" s="129"/>
      <c r="Q1186" s="51">
        <f t="shared" si="27"/>
        <v>300</v>
      </c>
      <c r="R1186" s="88" t="s">
        <v>2398</v>
      </c>
      <c r="S1186" s="89" t="s">
        <v>2401</v>
      </c>
      <c r="T1186" s="51"/>
      <c r="U1186" s="37"/>
      <c r="V1186" s="37"/>
      <c r="W1186" s="51"/>
      <c r="X1186" s="51"/>
      <c r="Y1186" s="51"/>
      <c r="Z1186" s="18"/>
      <c r="AA1186" s="51"/>
      <c r="AB1186" s="51"/>
      <c r="AC1186" s="51"/>
      <c r="AD1186" s="51"/>
      <c r="AE1186" s="51"/>
    </row>
    <row r="1187" spans="1:31" ht="15.6">
      <c r="A1187" s="17" t="s">
        <v>57</v>
      </c>
      <c r="B1187" s="51">
        <v>903</v>
      </c>
      <c r="C1187" s="19">
        <v>44706</v>
      </c>
      <c r="D1187" s="17" t="s">
        <v>2343</v>
      </c>
      <c r="E1187" s="126">
        <v>3600078985</v>
      </c>
      <c r="F1187" s="127">
        <v>44700</v>
      </c>
      <c r="G1187" s="130">
        <v>50817188240</v>
      </c>
      <c r="H1187" s="51" t="s">
        <v>2283</v>
      </c>
      <c r="I1187" s="51">
        <v>4511059519</v>
      </c>
      <c r="J1187" s="24">
        <v>109492193</v>
      </c>
      <c r="K1187" s="131" t="s">
        <v>2228</v>
      </c>
      <c r="L1187" s="89" t="s">
        <v>2229</v>
      </c>
      <c r="M1187" s="77" t="s">
        <v>36</v>
      </c>
      <c r="N1187" s="129">
        <v>1400</v>
      </c>
      <c r="O1187" s="129"/>
      <c r="P1187" s="129"/>
      <c r="Q1187" s="51">
        <f t="shared" si="27"/>
        <v>1400</v>
      </c>
      <c r="R1187" s="88" t="s">
        <v>2398</v>
      </c>
      <c r="S1187" s="89" t="s">
        <v>2401</v>
      </c>
      <c r="T1187" s="51"/>
      <c r="U1187" s="37"/>
      <c r="V1187" s="37"/>
      <c r="W1187" s="51"/>
      <c r="X1187" s="51"/>
      <c r="Y1187" s="51"/>
      <c r="Z1187" s="18"/>
      <c r="AA1187" s="51"/>
      <c r="AB1187" s="51"/>
      <c r="AC1187" s="51"/>
      <c r="AD1187" s="51"/>
      <c r="AE1187" s="51"/>
    </row>
    <row r="1188" spans="1:31" ht="15.6">
      <c r="A1188" s="17" t="s">
        <v>57</v>
      </c>
      <c r="B1188" s="18">
        <v>904</v>
      </c>
      <c r="C1188" s="19">
        <v>44706</v>
      </c>
      <c r="D1188" s="17" t="s">
        <v>2343</v>
      </c>
      <c r="E1188" s="126">
        <v>3600078985</v>
      </c>
      <c r="F1188" s="127">
        <v>44700</v>
      </c>
      <c r="G1188" s="130">
        <v>50817188240</v>
      </c>
      <c r="H1188" s="51" t="s">
        <v>2283</v>
      </c>
      <c r="I1188" s="51">
        <v>4511059519</v>
      </c>
      <c r="J1188" s="24">
        <v>109609628</v>
      </c>
      <c r="K1188" s="131" t="s">
        <v>1672</v>
      </c>
      <c r="L1188" s="89" t="s">
        <v>1673</v>
      </c>
      <c r="M1188" s="77" t="s">
        <v>36</v>
      </c>
      <c r="N1188" s="129">
        <v>68</v>
      </c>
      <c r="O1188" s="129"/>
      <c r="P1188" s="129"/>
      <c r="Q1188" s="51">
        <f t="shared" si="27"/>
        <v>68</v>
      </c>
      <c r="R1188" s="88" t="s">
        <v>2398</v>
      </c>
      <c r="S1188" s="89" t="s">
        <v>2401</v>
      </c>
      <c r="T1188" s="51"/>
      <c r="U1188" s="37"/>
      <c r="V1188" s="37"/>
      <c r="W1188" s="51"/>
      <c r="X1188" s="51"/>
      <c r="Y1188" s="51"/>
      <c r="Z1188" s="18"/>
      <c r="AA1188" s="51"/>
      <c r="AB1188" s="51"/>
      <c r="AC1188" s="51"/>
      <c r="AD1188" s="51"/>
      <c r="AE1188" s="51"/>
    </row>
    <row r="1189" spans="1:31" ht="15.6">
      <c r="A1189" s="17" t="s">
        <v>57</v>
      </c>
      <c r="B1189" s="51">
        <v>905</v>
      </c>
      <c r="C1189" s="19">
        <v>44706</v>
      </c>
      <c r="D1189" s="17" t="s">
        <v>2343</v>
      </c>
      <c r="E1189" s="126">
        <v>3600078985</v>
      </c>
      <c r="F1189" s="127">
        <v>44700</v>
      </c>
      <c r="G1189" s="130">
        <v>50817188240</v>
      </c>
      <c r="H1189" s="51" t="s">
        <v>2283</v>
      </c>
      <c r="I1189" s="51">
        <v>4511059519</v>
      </c>
      <c r="J1189" s="24">
        <v>109609632</v>
      </c>
      <c r="K1189" s="131" t="s">
        <v>197</v>
      </c>
      <c r="L1189" s="89" t="s">
        <v>2408</v>
      </c>
      <c r="M1189" s="77" t="s">
        <v>36</v>
      </c>
      <c r="N1189" s="129">
        <v>60</v>
      </c>
      <c r="O1189" s="129"/>
      <c r="P1189" s="129"/>
      <c r="Q1189" s="51">
        <f t="shared" si="27"/>
        <v>60</v>
      </c>
      <c r="R1189" s="88" t="s">
        <v>2405</v>
      </c>
      <c r="S1189" s="89" t="s">
        <v>2409</v>
      </c>
      <c r="T1189" s="51"/>
      <c r="U1189" s="37"/>
      <c r="V1189" s="37"/>
      <c r="W1189" s="51"/>
      <c r="X1189" s="51"/>
      <c r="Y1189" s="51"/>
      <c r="Z1189" s="18"/>
      <c r="AA1189" s="51"/>
      <c r="AB1189" s="51"/>
      <c r="AC1189" s="51"/>
      <c r="AD1189" s="51"/>
      <c r="AE1189" s="51"/>
    </row>
    <row r="1190" spans="1:31" ht="15.6">
      <c r="A1190" s="23" t="s">
        <v>57</v>
      </c>
      <c r="B1190" s="18">
        <v>906</v>
      </c>
      <c r="C1190" s="19">
        <v>44706</v>
      </c>
      <c r="D1190" s="17" t="s">
        <v>2343</v>
      </c>
      <c r="E1190" s="126">
        <v>3600078985</v>
      </c>
      <c r="F1190" s="127">
        <v>44700</v>
      </c>
      <c r="G1190" s="130">
        <v>50817188240</v>
      </c>
      <c r="H1190" s="51" t="s">
        <v>2283</v>
      </c>
      <c r="I1190" s="51">
        <v>4511059519</v>
      </c>
      <c r="J1190" s="24">
        <v>109609633</v>
      </c>
      <c r="K1190" s="131" t="s">
        <v>1078</v>
      </c>
      <c r="L1190" s="89" t="s">
        <v>1674</v>
      </c>
      <c r="M1190" s="77" t="s">
        <v>36</v>
      </c>
      <c r="N1190" s="129">
        <v>100</v>
      </c>
      <c r="O1190" s="129"/>
      <c r="P1190" s="129"/>
      <c r="Q1190" s="51">
        <f t="shared" si="27"/>
        <v>100</v>
      </c>
      <c r="R1190" s="88" t="s">
        <v>2398</v>
      </c>
      <c r="S1190" s="89" t="s">
        <v>2399</v>
      </c>
      <c r="T1190" s="51"/>
      <c r="U1190" s="37"/>
      <c r="V1190" s="37"/>
      <c r="W1190" s="51"/>
      <c r="X1190" s="51"/>
      <c r="Y1190" s="51"/>
      <c r="Z1190" s="18"/>
      <c r="AA1190" s="51"/>
      <c r="AB1190" s="51"/>
      <c r="AC1190" s="51"/>
      <c r="AD1190" s="51"/>
      <c r="AE1190" s="51"/>
    </row>
    <row r="1191" spans="1:31" ht="15.6">
      <c r="A1191" s="17" t="s">
        <v>57</v>
      </c>
      <c r="B1191" s="51">
        <v>907</v>
      </c>
      <c r="C1191" s="19">
        <v>44706</v>
      </c>
      <c r="D1191" s="17" t="s">
        <v>2343</v>
      </c>
      <c r="E1191" s="126">
        <v>3600078985</v>
      </c>
      <c r="F1191" s="127">
        <v>44700</v>
      </c>
      <c r="G1191" s="130">
        <v>50817188240</v>
      </c>
      <c r="H1191" s="51" t="s">
        <v>2283</v>
      </c>
      <c r="I1191" s="51">
        <v>4511059519</v>
      </c>
      <c r="J1191" s="24">
        <v>112136075</v>
      </c>
      <c r="K1191" s="131" t="s">
        <v>63</v>
      </c>
      <c r="L1191" s="89" t="s">
        <v>2410</v>
      </c>
      <c r="M1191" s="77" t="s">
        <v>36</v>
      </c>
      <c r="N1191" s="129">
        <v>50</v>
      </c>
      <c r="O1191" s="129"/>
      <c r="P1191" s="129"/>
      <c r="Q1191" s="51">
        <f t="shared" si="27"/>
        <v>50</v>
      </c>
      <c r="R1191" s="88" t="s">
        <v>2398</v>
      </c>
      <c r="S1191" s="89" t="s">
        <v>2411</v>
      </c>
      <c r="T1191" s="51"/>
      <c r="U1191" s="37"/>
      <c r="V1191" s="37"/>
      <c r="W1191" s="51"/>
      <c r="X1191" s="51"/>
      <c r="Y1191" s="51"/>
      <c r="Z1191" s="18"/>
      <c r="AA1191" s="51"/>
      <c r="AB1191" s="51"/>
      <c r="AC1191" s="51"/>
      <c r="AD1191" s="51"/>
      <c r="AE1191" s="51"/>
    </row>
    <row r="1192" spans="1:31" ht="15.6">
      <c r="A1192" s="17" t="s">
        <v>57</v>
      </c>
      <c r="B1192" s="18">
        <v>908</v>
      </c>
      <c r="C1192" s="19">
        <v>44706</v>
      </c>
      <c r="D1192" s="17" t="s">
        <v>2343</v>
      </c>
      <c r="E1192" s="126">
        <v>3600078985</v>
      </c>
      <c r="F1192" s="127">
        <v>44700</v>
      </c>
      <c r="G1192" s="130">
        <v>50817188240</v>
      </c>
      <c r="H1192" s="51" t="s">
        <v>2283</v>
      </c>
      <c r="I1192" s="51">
        <v>4511059519</v>
      </c>
      <c r="J1192" s="24">
        <v>112136078</v>
      </c>
      <c r="K1192" s="131" t="s">
        <v>879</v>
      </c>
      <c r="L1192" s="89" t="s">
        <v>2412</v>
      </c>
      <c r="M1192" s="77" t="s">
        <v>36</v>
      </c>
      <c r="N1192" s="129">
        <v>58</v>
      </c>
      <c r="O1192" s="129"/>
      <c r="P1192" s="129"/>
      <c r="Q1192" s="51">
        <f t="shared" si="27"/>
        <v>58</v>
      </c>
      <c r="R1192" s="88" t="s">
        <v>2413</v>
      </c>
      <c r="S1192" s="89" t="s">
        <v>2414</v>
      </c>
      <c r="T1192" s="51"/>
      <c r="U1192" s="37"/>
      <c r="V1192" s="37"/>
      <c r="W1192" s="51"/>
      <c r="X1192" s="51"/>
      <c r="Y1192" s="51"/>
      <c r="Z1192" s="18"/>
      <c r="AA1192" s="51"/>
      <c r="AB1192" s="51"/>
      <c r="AC1192" s="51"/>
      <c r="AD1192" s="51"/>
      <c r="AE1192" s="51"/>
    </row>
    <row r="1193" spans="1:31" ht="28.8">
      <c r="A1193" s="17" t="s">
        <v>57</v>
      </c>
      <c r="B1193" s="51">
        <v>909</v>
      </c>
      <c r="C1193" s="19">
        <v>44706</v>
      </c>
      <c r="D1193" s="17" t="s">
        <v>2343</v>
      </c>
      <c r="E1193" s="126">
        <v>3600078985</v>
      </c>
      <c r="F1193" s="127">
        <v>44700</v>
      </c>
      <c r="G1193" s="130">
        <v>50817188240</v>
      </c>
      <c r="H1193" s="51" t="s">
        <v>2283</v>
      </c>
      <c r="I1193" s="51">
        <v>4511059519</v>
      </c>
      <c r="J1193" s="24">
        <v>112137134</v>
      </c>
      <c r="K1193" s="89">
        <v>21038811406</v>
      </c>
      <c r="L1193" s="89" t="s">
        <v>2415</v>
      </c>
      <c r="M1193" s="77" t="s">
        <v>36</v>
      </c>
      <c r="N1193" s="129">
        <v>660</v>
      </c>
      <c r="O1193" s="129"/>
      <c r="P1193" s="129"/>
      <c r="Q1193" s="51">
        <f t="shared" si="27"/>
        <v>660</v>
      </c>
      <c r="R1193" s="88" t="s">
        <v>2416</v>
      </c>
      <c r="S1193" s="89" t="s">
        <v>2417</v>
      </c>
      <c r="T1193" s="51"/>
      <c r="U1193" s="37"/>
      <c r="V1193" s="37"/>
      <c r="W1193" s="51"/>
      <c r="X1193" s="51"/>
      <c r="Y1193" s="51"/>
      <c r="Z1193" s="18"/>
      <c r="AA1193" s="51"/>
      <c r="AB1193" s="51"/>
      <c r="AC1193" s="51"/>
      <c r="AD1193" s="51"/>
      <c r="AE1193" s="51"/>
    </row>
    <row r="1194" spans="1:31" ht="15.6">
      <c r="A1194" s="17"/>
      <c r="B1194" s="18">
        <v>910</v>
      </c>
      <c r="C1194" s="19">
        <v>44706</v>
      </c>
      <c r="D1194" s="17" t="s">
        <v>2343</v>
      </c>
      <c r="E1194" s="126">
        <v>3600078985</v>
      </c>
      <c r="F1194" s="127">
        <v>44700</v>
      </c>
      <c r="G1194" s="130">
        <v>50817188240</v>
      </c>
      <c r="H1194" s="51" t="s">
        <v>2283</v>
      </c>
      <c r="I1194" s="51">
        <v>4511059519</v>
      </c>
      <c r="J1194" s="24">
        <v>109492221</v>
      </c>
      <c r="K1194" s="89">
        <v>21038212505</v>
      </c>
      <c r="L1194" s="89" t="s">
        <v>1684</v>
      </c>
      <c r="M1194" s="77" t="s">
        <v>36</v>
      </c>
      <c r="N1194" s="129">
        <v>18</v>
      </c>
      <c r="O1194" s="129"/>
      <c r="P1194" s="129"/>
      <c r="Q1194" s="51">
        <f t="shared" si="27"/>
        <v>18</v>
      </c>
      <c r="R1194" s="88" t="s">
        <v>2418</v>
      </c>
      <c r="S1194" s="89" t="s">
        <v>2409</v>
      </c>
      <c r="T1194" s="51"/>
      <c r="U1194" s="37"/>
      <c r="V1194" s="37"/>
      <c r="W1194" s="51"/>
      <c r="X1194" s="51"/>
      <c r="Y1194" s="51"/>
      <c r="Z1194" s="18"/>
      <c r="AA1194" s="51"/>
      <c r="AB1194" s="51"/>
      <c r="AC1194" s="51"/>
      <c r="AD1194" s="51"/>
      <c r="AE1194" s="51"/>
    </row>
    <row r="1195" spans="1:31" ht="28.8">
      <c r="A1195" s="23" t="s">
        <v>2419</v>
      </c>
      <c r="B1195" s="51">
        <v>911</v>
      </c>
      <c r="C1195" s="19">
        <v>44706</v>
      </c>
      <c r="D1195" s="17" t="s">
        <v>2343</v>
      </c>
      <c r="E1195" s="126">
        <v>3600078986</v>
      </c>
      <c r="F1195" s="127">
        <v>44700</v>
      </c>
      <c r="G1195" s="130">
        <v>50817188240</v>
      </c>
      <c r="H1195" s="51" t="s">
        <v>2283</v>
      </c>
      <c r="I1195" s="51">
        <v>4511355961</v>
      </c>
      <c r="J1195" s="24">
        <v>109492180</v>
      </c>
      <c r="K1195" s="131" t="s">
        <v>201</v>
      </c>
      <c r="L1195" s="89" t="s">
        <v>2420</v>
      </c>
      <c r="M1195" s="77" t="s">
        <v>36</v>
      </c>
      <c r="N1195" s="129">
        <v>200</v>
      </c>
      <c r="O1195" s="129"/>
      <c r="P1195" s="129"/>
      <c r="Q1195" s="51">
        <f t="shared" si="27"/>
        <v>200</v>
      </c>
      <c r="R1195" s="88" t="s">
        <v>2398</v>
      </c>
      <c r="S1195" s="89" t="s">
        <v>2403</v>
      </c>
      <c r="T1195" s="51"/>
      <c r="U1195" s="37"/>
      <c r="V1195" s="37"/>
      <c r="W1195" s="51"/>
      <c r="X1195" s="51"/>
      <c r="Y1195" s="51"/>
      <c r="Z1195" s="18"/>
      <c r="AA1195" s="51"/>
      <c r="AB1195" s="51"/>
      <c r="AC1195" s="51"/>
      <c r="AD1195" s="51"/>
      <c r="AE1195" s="51"/>
    </row>
    <row r="1196" spans="1:31" ht="28.8">
      <c r="A1196" s="23" t="s">
        <v>2419</v>
      </c>
      <c r="B1196" s="18">
        <v>912</v>
      </c>
      <c r="C1196" s="19">
        <v>44706</v>
      </c>
      <c r="D1196" s="17" t="s">
        <v>2343</v>
      </c>
      <c r="E1196" s="126">
        <v>3600078986</v>
      </c>
      <c r="F1196" s="127">
        <v>44700</v>
      </c>
      <c r="G1196" s="130">
        <v>50817188240</v>
      </c>
      <c r="H1196" s="51" t="s">
        <v>2283</v>
      </c>
      <c r="I1196" s="51">
        <v>4511355961</v>
      </c>
      <c r="J1196" s="24">
        <v>109492189</v>
      </c>
      <c r="K1196" s="89">
        <v>61030000054</v>
      </c>
      <c r="L1196" s="25" t="s">
        <v>1179</v>
      </c>
      <c r="M1196" s="77" t="s">
        <v>36</v>
      </c>
      <c r="N1196" s="129">
        <v>100</v>
      </c>
      <c r="O1196" s="129"/>
      <c r="P1196" s="129"/>
      <c r="Q1196" s="18">
        <f t="shared" si="27"/>
        <v>100</v>
      </c>
      <c r="R1196" s="88" t="s">
        <v>2398</v>
      </c>
      <c r="S1196" s="89" t="s">
        <v>2399</v>
      </c>
      <c r="T1196" s="51"/>
      <c r="U1196" s="37"/>
      <c r="V1196" s="37"/>
      <c r="W1196" s="51"/>
      <c r="X1196" s="51"/>
      <c r="Y1196" s="51"/>
      <c r="Z1196" s="18"/>
      <c r="AA1196" s="51"/>
      <c r="AB1196" s="51"/>
      <c r="AC1196" s="51"/>
      <c r="AD1196" s="51"/>
      <c r="AE1196" s="51"/>
    </row>
    <row r="1197" spans="1:31" ht="28.8">
      <c r="A1197" s="23" t="s">
        <v>2419</v>
      </c>
      <c r="B1197" s="51">
        <v>913</v>
      </c>
      <c r="C1197" s="19">
        <v>44706</v>
      </c>
      <c r="D1197" s="17" t="s">
        <v>2343</v>
      </c>
      <c r="E1197" s="126">
        <v>3600078986</v>
      </c>
      <c r="F1197" s="127">
        <v>44700</v>
      </c>
      <c r="G1197" s="130">
        <v>50817188240</v>
      </c>
      <c r="H1197" s="51" t="s">
        <v>2283</v>
      </c>
      <c r="I1197" s="51">
        <v>4511355961</v>
      </c>
      <c r="J1197" s="24">
        <v>112172900</v>
      </c>
      <c r="K1197" s="131" t="s">
        <v>1290</v>
      </c>
      <c r="L1197" s="89" t="s">
        <v>2407</v>
      </c>
      <c r="M1197" s="77" t="s">
        <v>36</v>
      </c>
      <c r="N1197" s="129">
        <v>200</v>
      </c>
      <c r="O1197" s="129"/>
      <c r="P1197" s="129"/>
      <c r="Q1197" s="51">
        <f t="shared" si="27"/>
        <v>200</v>
      </c>
      <c r="R1197" s="88" t="s">
        <v>2398</v>
      </c>
      <c r="S1197" s="89" t="s">
        <v>2401</v>
      </c>
      <c r="T1197" s="51"/>
      <c r="U1197" s="37"/>
      <c r="V1197" s="37"/>
      <c r="W1197" s="51"/>
      <c r="X1197" s="51"/>
      <c r="Y1197" s="51"/>
      <c r="Z1197" s="18"/>
      <c r="AA1197" s="51"/>
      <c r="AB1197" s="51"/>
      <c r="AC1197" s="51"/>
      <c r="AD1197" s="51"/>
      <c r="AE1197" s="51"/>
    </row>
    <row r="1198" spans="1:31" ht="28.8">
      <c r="A1198" s="23" t="s">
        <v>2419</v>
      </c>
      <c r="B1198" s="18">
        <v>914</v>
      </c>
      <c r="C1198" s="19">
        <v>44706</v>
      </c>
      <c r="D1198" s="17" t="s">
        <v>2343</v>
      </c>
      <c r="E1198" s="126">
        <v>3600078986</v>
      </c>
      <c r="F1198" s="127">
        <v>44700</v>
      </c>
      <c r="G1198" s="130">
        <v>50817188240</v>
      </c>
      <c r="H1198" s="51" t="s">
        <v>2283</v>
      </c>
      <c r="I1198" s="51">
        <v>4511355961</v>
      </c>
      <c r="J1198" s="24">
        <v>112173249</v>
      </c>
      <c r="K1198" s="131" t="s">
        <v>888</v>
      </c>
      <c r="L1198" s="25" t="s">
        <v>2223</v>
      </c>
      <c r="M1198" s="77" t="s">
        <v>36</v>
      </c>
      <c r="N1198" s="129">
        <v>96</v>
      </c>
      <c r="O1198" s="129"/>
      <c r="P1198" s="129"/>
      <c r="Q1198" s="51">
        <f t="shared" si="27"/>
        <v>96</v>
      </c>
      <c r="R1198" s="88" t="s">
        <v>2398</v>
      </c>
      <c r="S1198" s="89" t="s">
        <v>2401</v>
      </c>
      <c r="T1198" s="51"/>
      <c r="U1198" s="37"/>
      <c r="V1198" s="37"/>
      <c r="W1198" s="51"/>
      <c r="X1198" s="51"/>
      <c r="Y1198" s="51"/>
      <c r="Z1198" s="18"/>
      <c r="AA1198" s="51"/>
      <c r="AB1198" s="51"/>
      <c r="AC1198" s="51"/>
      <c r="AD1198" s="51"/>
      <c r="AE1198" s="51"/>
    </row>
    <row r="1199" spans="1:31" ht="28.8">
      <c r="A1199" s="23" t="s">
        <v>2419</v>
      </c>
      <c r="B1199" s="51">
        <v>915</v>
      </c>
      <c r="C1199" s="19">
        <v>44706</v>
      </c>
      <c r="D1199" s="17" t="s">
        <v>2343</v>
      </c>
      <c r="E1199" s="126">
        <v>3600078986</v>
      </c>
      <c r="F1199" s="127">
        <v>44700</v>
      </c>
      <c r="G1199" s="130">
        <v>50817188240</v>
      </c>
      <c r="H1199" s="51" t="s">
        <v>2283</v>
      </c>
      <c r="I1199" s="51">
        <v>4511355961</v>
      </c>
      <c r="J1199" s="24">
        <v>109609634</v>
      </c>
      <c r="K1199" s="89">
        <v>21038812425</v>
      </c>
      <c r="L1199" s="89" t="s">
        <v>2347</v>
      </c>
      <c r="M1199" s="77" t="s">
        <v>36</v>
      </c>
      <c r="N1199" s="129">
        <v>48</v>
      </c>
      <c r="O1199" s="129"/>
      <c r="P1199" s="129"/>
      <c r="Q1199" s="51">
        <f t="shared" si="27"/>
        <v>48</v>
      </c>
      <c r="R1199" s="88" t="s">
        <v>2421</v>
      </c>
      <c r="S1199" s="89" t="s">
        <v>2422</v>
      </c>
      <c r="T1199" s="51"/>
      <c r="U1199" s="37"/>
      <c r="V1199" s="37"/>
      <c r="W1199" s="51"/>
      <c r="X1199" s="51"/>
      <c r="Y1199" s="51"/>
      <c r="Z1199" s="18"/>
      <c r="AA1199" s="51"/>
      <c r="AB1199" s="51"/>
      <c r="AC1199" s="51"/>
      <c r="AD1199" s="51"/>
      <c r="AE1199" s="51"/>
    </row>
    <row r="1200" spans="1:31" ht="28.8">
      <c r="A1200" s="23" t="s">
        <v>2419</v>
      </c>
      <c r="B1200" s="18">
        <v>916</v>
      </c>
      <c r="C1200" s="19">
        <v>44706</v>
      </c>
      <c r="D1200" s="17" t="s">
        <v>2343</v>
      </c>
      <c r="E1200" s="126">
        <v>3600078986</v>
      </c>
      <c r="F1200" s="127">
        <v>44700</v>
      </c>
      <c r="G1200" s="130">
        <v>50817188240</v>
      </c>
      <c r="H1200" s="51" t="s">
        <v>2283</v>
      </c>
      <c r="I1200" s="51">
        <v>4511355961</v>
      </c>
      <c r="J1200" s="24">
        <v>112172906</v>
      </c>
      <c r="K1200" s="131" t="s">
        <v>2235</v>
      </c>
      <c r="L1200" s="89" t="s">
        <v>2423</v>
      </c>
      <c r="M1200" s="77" t="s">
        <v>36</v>
      </c>
      <c r="N1200" s="129">
        <v>200</v>
      </c>
      <c r="O1200" s="129"/>
      <c r="P1200" s="129"/>
      <c r="Q1200" s="51">
        <f t="shared" si="27"/>
        <v>200</v>
      </c>
      <c r="R1200" s="88" t="s">
        <v>2398</v>
      </c>
      <c r="S1200" s="89" t="s">
        <v>2401</v>
      </c>
      <c r="T1200" s="51"/>
      <c r="U1200" s="37"/>
      <c r="V1200" s="37"/>
      <c r="W1200" s="51"/>
      <c r="X1200" s="51"/>
      <c r="Y1200" s="51"/>
      <c r="Z1200" s="18"/>
      <c r="AA1200" s="51"/>
      <c r="AB1200" s="51"/>
      <c r="AC1200" s="51"/>
      <c r="AD1200" s="51"/>
      <c r="AE1200" s="51"/>
    </row>
    <row r="1201" spans="1:31" ht="28.8">
      <c r="A1201" s="23" t="s">
        <v>2419</v>
      </c>
      <c r="B1201" s="51">
        <v>917</v>
      </c>
      <c r="C1201" s="19">
        <v>44706</v>
      </c>
      <c r="D1201" s="17" t="s">
        <v>2343</v>
      </c>
      <c r="E1201" s="126">
        <v>3600078986</v>
      </c>
      <c r="F1201" s="127">
        <v>44700</v>
      </c>
      <c r="G1201" s="130">
        <v>50817188240</v>
      </c>
      <c r="H1201" s="51" t="s">
        <v>2283</v>
      </c>
      <c r="I1201" s="51">
        <v>4511355961</v>
      </c>
      <c r="J1201" s="24">
        <v>112172910</v>
      </c>
      <c r="K1201" s="131" t="s">
        <v>2424</v>
      </c>
      <c r="L1201" s="89" t="s">
        <v>2425</v>
      </c>
      <c r="M1201" s="77" t="s">
        <v>36</v>
      </c>
      <c r="N1201" s="129">
        <v>48</v>
      </c>
      <c r="O1201" s="129"/>
      <c r="P1201" s="129"/>
      <c r="Q1201" s="51">
        <f t="shared" si="27"/>
        <v>48</v>
      </c>
      <c r="R1201" s="88" t="s">
        <v>2398</v>
      </c>
      <c r="S1201" s="89" t="s">
        <v>2399</v>
      </c>
      <c r="T1201" s="51"/>
      <c r="U1201" s="37"/>
      <c r="V1201" s="37"/>
      <c r="W1201" s="51"/>
      <c r="X1201" s="51"/>
      <c r="Y1201" s="51"/>
      <c r="Z1201" s="18"/>
      <c r="AA1201" s="51"/>
      <c r="AB1201" s="51"/>
      <c r="AC1201" s="51"/>
      <c r="AD1201" s="51"/>
      <c r="AE1201" s="51"/>
    </row>
    <row r="1202" spans="1:31" ht="28.8">
      <c r="A1202" s="23" t="s">
        <v>2419</v>
      </c>
      <c r="B1202" s="18">
        <v>918</v>
      </c>
      <c r="C1202" s="19">
        <v>44706</v>
      </c>
      <c r="D1202" s="17" t="s">
        <v>2343</v>
      </c>
      <c r="E1202" s="126">
        <v>3600078986</v>
      </c>
      <c r="F1202" s="127">
        <v>44700</v>
      </c>
      <c r="G1202" s="130">
        <v>50817188240</v>
      </c>
      <c r="H1202" s="51" t="s">
        <v>2283</v>
      </c>
      <c r="I1202" s="51">
        <v>4511355961</v>
      </c>
      <c r="J1202" s="24">
        <v>112172911</v>
      </c>
      <c r="K1202" s="131" t="s">
        <v>441</v>
      </c>
      <c r="L1202" s="89" t="s">
        <v>2426</v>
      </c>
      <c r="M1202" s="77" t="s">
        <v>36</v>
      </c>
      <c r="N1202" s="129">
        <v>200</v>
      </c>
      <c r="O1202" s="129"/>
      <c r="P1202" s="129"/>
      <c r="Q1202" s="51">
        <f t="shared" si="27"/>
        <v>200</v>
      </c>
      <c r="R1202" s="88" t="s">
        <v>2398</v>
      </c>
      <c r="S1202" s="89" t="s">
        <v>2401</v>
      </c>
      <c r="T1202" s="51"/>
      <c r="U1202" s="37"/>
      <c r="V1202" s="37"/>
      <c r="W1202" s="51"/>
      <c r="X1202" s="51"/>
      <c r="Y1202" s="51"/>
      <c r="Z1202" s="18"/>
      <c r="AA1202" s="51"/>
      <c r="AB1202" s="51"/>
      <c r="AC1202" s="51"/>
      <c r="AD1202" s="51"/>
      <c r="AE1202" s="51"/>
    </row>
    <row r="1203" spans="1:31" ht="28.8">
      <c r="A1203" s="17"/>
      <c r="B1203" s="51">
        <v>919</v>
      </c>
      <c r="C1203" s="132">
        <v>44708</v>
      </c>
      <c r="D1203" s="17" t="s">
        <v>2268</v>
      </c>
      <c r="E1203" s="133" t="s">
        <v>2427</v>
      </c>
      <c r="F1203" s="127">
        <v>44700</v>
      </c>
      <c r="G1203" s="134">
        <v>230341404</v>
      </c>
      <c r="H1203" s="51" t="s">
        <v>2271</v>
      </c>
      <c r="I1203" s="51">
        <v>4511383149</v>
      </c>
      <c r="J1203" s="24">
        <v>112161405</v>
      </c>
      <c r="K1203" s="89" t="s">
        <v>2272</v>
      </c>
      <c r="L1203" s="25" t="s">
        <v>2273</v>
      </c>
      <c r="M1203" s="51" t="s">
        <v>36</v>
      </c>
      <c r="N1203" s="129">
        <v>12</v>
      </c>
      <c r="O1203" s="129"/>
      <c r="P1203" s="129"/>
      <c r="Q1203" s="51">
        <f t="shared" si="27"/>
        <v>12</v>
      </c>
      <c r="R1203" s="88" t="s">
        <v>2274</v>
      </c>
      <c r="S1203" s="89" t="s">
        <v>2428</v>
      </c>
      <c r="T1203" s="51"/>
      <c r="U1203" s="37"/>
      <c r="V1203" s="37"/>
      <c r="W1203" s="51"/>
      <c r="X1203" s="51"/>
      <c r="Y1203" s="51"/>
      <c r="Z1203" s="18"/>
      <c r="AA1203" s="51"/>
      <c r="AB1203" s="51"/>
      <c r="AC1203" s="51"/>
      <c r="AD1203" s="51"/>
      <c r="AE1203" s="51"/>
    </row>
    <row r="1204" spans="1:31" ht="28.8">
      <c r="A1204" s="17"/>
      <c r="B1204" s="18">
        <v>920</v>
      </c>
      <c r="C1204" s="132">
        <v>44708</v>
      </c>
      <c r="D1204" s="17" t="s">
        <v>333</v>
      </c>
      <c r="E1204" s="126" t="s">
        <v>2429</v>
      </c>
      <c r="F1204" s="127">
        <v>44701</v>
      </c>
      <c r="G1204" s="130">
        <v>235</v>
      </c>
      <c r="H1204" s="51" t="s">
        <v>285</v>
      </c>
      <c r="I1204" s="51">
        <v>4510079793</v>
      </c>
      <c r="J1204" s="24">
        <v>105989962</v>
      </c>
      <c r="K1204" s="25" t="s">
        <v>2329</v>
      </c>
      <c r="L1204" s="25" t="s">
        <v>2330</v>
      </c>
      <c r="M1204" s="18" t="s">
        <v>36</v>
      </c>
      <c r="N1204" s="129">
        <v>5</v>
      </c>
      <c r="O1204" s="129"/>
      <c r="P1204" s="129"/>
      <c r="Q1204" s="51">
        <f t="shared" si="27"/>
        <v>5</v>
      </c>
      <c r="R1204" s="88" t="s">
        <v>2339</v>
      </c>
      <c r="S1204" s="89" t="s">
        <v>2430</v>
      </c>
      <c r="T1204" s="51"/>
      <c r="U1204" s="37"/>
      <c r="V1204" s="37"/>
      <c r="W1204" s="51"/>
      <c r="X1204" s="51"/>
      <c r="Y1204" s="51"/>
      <c r="Z1204" s="18"/>
      <c r="AA1204" s="51"/>
      <c r="AB1204" s="51"/>
      <c r="AC1204" s="51"/>
      <c r="AD1204" s="51"/>
      <c r="AE1204" s="51"/>
    </row>
    <row r="1205" spans="1:31" ht="24">
      <c r="A1205" s="17"/>
      <c r="B1205" s="51">
        <v>921</v>
      </c>
      <c r="C1205" s="132">
        <v>44713</v>
      </c>
      <c r="D1205" s="17" t="s">
        <v>2343</v>
      </c>
      <c r="E1205" s="126">
        <v>3600079263</v>
      </c>
      <c r="F1205" s="127">
        <v>44707</v>
      </c>
      <c r="G1205" s="128" t="s">
        <v>2431</v>
      </c>
      <c r="H1205" s="51" t="s">
        <v>2283</v>
      </c>
      <c r="I1205" s="51">
        <v>4511324938</v>
      </c>
      <c r="J1205" s="24">
        <v>112161355</v>
      </c>
      <c r="K1205" s="131" t="s">
        <v>2432</v>
      </c>
      <c r="L1205" s="89" t="s">
        <v>2433</v>
      </c>
      <c r="M1205" s="18" t="s">
        <v>36</v>
      </c>
      <c r="N1205" s="129">
        <v>6</v>
      </c>
      <c r="O1205" s="129"/>
      <c r="P1205" s="129">
        <v>1</v>
      </c>
      <c r="Q1205" s="51">
        <f t="shared" si="27"/>
        <v>5</v>
      </c>
      <c r="R1205" s="88" t="s">
        <v>2434</v>
      </c>
      <c r="S1205" s="89" t="s">
        <v>2435</v>
      </c>
      <c r="T1205" s="51" t="s">
        <v>209</v>
      </c>
      <c r="U1205" s="37">
        <v>44732</v>
      </c>
      <c r="V1205" s="37">
        <v>44732</v>
      </c>
      <c r="W1205" s="51" t="s">
        <v>81</v>
      </c>
      <c r="X1205" s="51" t="s">
        <v>82</v>
      </c>
      <c r="Y1205" s="51" t="s">
        <v>70</v>
      </c>
      <c r="Z1205" s="18" t="s">
        <v>210</v>
      </c>
      <c r="AA1205" s="51" t="s">
        <v>211</v>
      </c>
      <c r="AB1205" s="101" t="s">
        <v>770</v>
      </c>
      <c r="AC1205" s="18" t="s">
        <v>156</v>
      </c>
      <c r="AD1205" s="18"/>
      <c r="AE1205" s="101" t="s">
        <v>770</v>
      </c>
    </row>
    <row r="1206" spans="1:31">
      <c r="A1206" s="17"/>
      <c r="B1206" s="51">
        <v>921</v>
      </c>
      <c r="C1206" s="132"/>
      <c r="D1206" s="17" t="s">
        <v>2343</v>
      </c>
      <c r="E1206" s="126"/>
      <c r="F1206" s="127"/>
      <c r="G1206" s="128"/>
      <c r="H1206" s="51"/>
      <c r="I1206" s="51"/>
      <c r="J1206" s="24">
        <v>112161355</v>
      </c>
      <c r="K1206" s="131" t="s">
        <v>2432</v>
      </c>
      <c r="L1206" s="89" t="s">
        <v>2433</v>
      </c>
      <c r="M1206" s="18" t="s">
        <v>36</v>
      </c>
      <c r="N1206" s="129"/>
      <c r="O1206" s="129"/>
      <c r="P1206" s="129">
        <v>1</v>
      </c>
      <c r="Q1206" s="51">
        <f>Q1205-P1206</f>
        <v>4</v>
      </c>
      <c r="R1206" s="88" t="s">
        <v>2434</v>
      </c>
      <c r="S1206" s="89" t="s">
        <v>2435</v>
      </c>
      <c r="T1206" s="51" t="s">
        <v>768</v>
      </c>
      <c r="U1206" s="37">
        <v>44739</v>
      </c>
      <c r="V1206" s="37">
        <v>44739</v>
      </c>
      <c r="W1206" s="51" t="s">
        <v>87</v>
      </c>
      <c r="X1206" s="51" t="s">
        <v>88</v>
      </c>
      <c r="Y1206" s="51" t="s">
        <v>70</v>
      </c>
      <c r="Z1206" s="18" t="s">
        <v>693</v>
      </c>
      <c r="AA1206" s="51" t="s">
        <v>78</v>
      </c>
      <c r="AB1206" s="101" t="s">
        <v>770</v>
      </c>
      <c r="AC1206" s="18" t="s">
        <v>156</v>
      </c>
      <c r="AD1206" s="18"/>
      <c r="AE1206" s="101" t="s">
        <v>770</v>
      </c>
    </row>
    <row r="1207" spans="1:31" ht="24">
      <c r="A1207" s="23" t="s">
        <v>57</v>
      </c>
      <c r="B1207" s="18">
        <v>922</v>
      </c>
      <c r="C1207" s="132">
        <v>44713</v>
      </c>
      <c r="D1207" s="17" t="s">
        <v>2343</v>
      </c>
      <c r="E1207" s="126">
        <v>3600079264</v>
      </c>
      <c r="F1207" s="127">
        <v>44707</v>
      </c>
      <c r="G1207" s="128" t="s">
        <v>2431</v>
      </c>
      <c r="H1207" s="51" t="s">
        <v>2283</v>
      </c>
      <c r="I1207" s="51">
        <v>4511059519</v>
      </c>
      <c r="J1207" s="24">
        <v>112136066</v>
      </c>
      <c r="K1207" s="131" t="s">
        <v>2230</v>
      </c>
      <c r="L1207" s="89" t="s">
        <v>2397</v>
      </c>
      <c r="M1207" s="18" t="s">
        <v>36</v>
      </c>
      <c r="N1207" s="129">
        <v>13</v>
      </c>
      <c r="O1207" s="129"/>
      <c r="P1207" s="129"/>
      <c r="Q1207" s="51">
        <f t="shared" si="27"/>
        <v>13</v>
      </c>
      <c r="R1207" s="88" t="s">
        <v>2436</v>
      </c>
      <c r="S1207" s="89" t="s">
        <v>2437</v>
      </c>
      <c r="T1207" s="51"/>
      <c r="U1207" s="37"/>
      <c r="V1207" s="37"/>
      <c r="W1207" s="51"/>
      <c r="X1207" s="51"/>
      <c r="Y1207" s="51"/>
      <c r="Z1207" s="18"/>
      <c r="AA1207" s="51"/>
      <c r="AB1207" s="51"/>
      <c r="AC1207" s="51"/>
      <c r="AD1207" s="51"/>
      <c r="AE1207" s="51"/>
    </row>
    <row r="1208" spans="1:31" ht="24">
      <c r="A1208" s="17" t="s">
        <v>57</v>
      </c>
      <c r="B1208" s="51">
        <v>923</v>
      </c>
      <c r="C1208" s="132">
        <v>44713</v>
      </c>
      <c r="D1208" s="17" t="s">
        <v>2343</v>
      </c>
      <c r="E1208" s="126">
        <v>3600079264</v>
      </c>
      <c r="F1208" s="127">
        <v>44707</v>
      </c>
      <c r="G1208" s="128" t="s">
        <v>2431</v>
      </c>
      <c r="H1208" s="51" t="s">
        <v>2283</v>
      </c>
      <c r="I1208" s="51">
        <v>4511059519</v>
      </c>
      <c r="J1208" s="24">
        <v>112136070</v>
      </c>
      <c r="K1208" s="89">
        <v>19628060446</v>
      </c>
      <c r="L1208" s="89" t="s">
        <v>2438</v>
      </c>
      <c r="M1208" s="18" t="s">
        <v>36</v>
      </c>
      <c r="N1208" s="129">
        <v>61</v>
      </c>
      <c r="O1208" s="129"/>
      <c r="P1208" s="129"/>
      <c r="Q1208" s="51">
        <f t="shared" si="27"/>
        <v>61</v>
      </c>
      <c r="R1208" s="88" t="s">
        <v>2434</v>
      </c>
      <c r="S1208" s="25" t="s">
        <v>2439</v>
      </c>
      <c r="T1208" s="51"/>
      <c r="U1208" s="37"/>
      <c r="V1208" s="37"/>
      <c r="W1208" s="51"/>
      <c r="X1208" s="51"/>
      <c r="Y1208" s="51"/>
      <c r="Z1208" s="18"/>
      <c r="AA1208" s="51"/>
      <c r="AB1208" s="51"/>
      <c r="AC1208" s="51"/>
      <c r="AD1208" s="51"/>
      <c r="AE1208" s="51"/>
    </row>
    <row r="1209" spans="1:31" ht="24">
      <c r="A1209" s="17"/>
      <c r="B1209" s="18">
        <v>924</v>
      </c>
      <c r="C1209" s="132">
        <v>44713</v>
      </c>
      <c r="D1209" s="17" t="s">
        <v>2343</v>
      </c>
      <c r="E1209" s="126">
        <v>3600079194</v>
      </c>
      <c r="F1209" s="127">
        <v>44706</v>
      </c>
      <c r="G1209" s="128" t="s">
        <v>2431</v>
      </c>
      <c r="H1209" s="51" t="s">
        <v>2283</v>
      </c>
      <c r="I1209" s="51">
        <v>4511337617</v>
      </c>
      <c r="J1209" s="24">
        <v>112168261</v>
      </c>
      <c r="K1209" s="89">
        <v>19000005091</v>
      </c>
      <c r="L1209" s="89" t="s">
        <v>2440</v>
      </c>
      <c r="M1209" s="18" t="s">
        <v>36</v>
      </c>
      <c r="N1209" s="129">
        <v>20</v>
      </c>
      <c r="O1209" s="129"/>
      <c r="P1209" s="129"/>
      <c r="Q1209" s="51">
        <f t="shared" si="27"/>
        <v>20</v>
      </c>
      <c r="R1209" s="88" t="s">
        <v>2434</v>
      </c>
      <c r="S1209" s="89" t="s">
        <v>2441</v>
      </c>
      <c r="T1209" s="51"/>
      <c r="U1209" s="37"/>
      <c r="V1209" s="37"/>
      <c r="W1209" s="51"/>
      <c r="X1209" s="51"/>
      <c r="Y1209" s="51"/>
      <c r="Z1209" s="18"/>
      <c r="AA1209" s="51"/>
      <c r="AB1209" s="51"/>
      <c r="AC1209" s="51"/>
      <c r="AD1209" s="51"/>
      <c r="AE1209" s="51"/>
    </row>
    <row r="1210" spans="1:31" ht="24">
      <c r="A1210" s="17"/>
      <c r="B1210" s="51">
        <v>925</v>
      </c>
      <c r="C1210" s="132">
        <v>44713</v>
      </c>
      <c r="D1210" s="17" t="s">
        <v>2343</v>
      </c>
      <c r="E1210" s="126">
        <v>3600079194</v>
      </c>
      <c r="F1210" s="127">
        <v>44706</v>
      </c>
      <c r="G1210" s="128" t="s">
        <v>2431</v>
      </c>
      <c r="H1210" s="51" t="s">
        <v>2283</v>
      </c>
      <c r="I1210" s="51">
        <v>4511337617</v>
      </c>
      <c r="J1210" s="24">
        <v>112168265</v>
      </c>
      <c r="K1210" s="89">
        <v>19300060546</v>
      </c>
      <c r="L1210" s="89" t="s">
        <v>2442</v>
      </c>
      <c r="M1210" s="18" t="s">
        <v>36</v>
      </c>
      <c r="N1210" s="129">
        <v>20</v>
      </c>
      <c r="O1210" s="129"/>
      <c r="P1210" s="129"/>
      <c r="Q1210" s="51">
        <f t="shared" si="27"/>
        <v>20</v>
      </c>
      <c r="R1210" s="88" t="s">
        <v>2434</v>
      </c>
      <c r="S1210" s="89" t="s">
        <v>2443</v>
      </c>
      <c r="T1210" s="51"/>
      <c r="U1210" s="37"/>
      <c r="V1210" s="37"/>
      <c r="W1210" s="51"/>
      <c r="X1210" s="51"/>
      <c r="Y1210" s="51"/>
      <c r="Z1210" s="18"/>
      <c r="AA1210" s="51"/>
      <c r="AB1210" s="51"/>
      <c r="AC1210" s="51"/>
      <c r="AD1210" s="51"/>
      <c r="AE1210" s="51"/>
    </row>
    <row r="1211" spans="1:31" ht="24">
      <c r="A1211" s="17"/>
      <c r="B1211" s="18">
        <v>926</v>
      </c>
      <c r="C1211" s="132">
        <v>44713</v>
      </c>
      <c r="D1211" s="17" t="s">
        <v>2343</v>
      </c>
      <c r="E1211" s="126">
        <v>3600079194</v>
      </c>
      <c r="F1211" s="127">
        <v>44706</v>
      </c>
      <c r="G1211" s="128" t="s">
        <v>2431</v>
      </c>
      <c r="H1211" s="51" t="s">
        <v>2283</v>
      </c>
      <c r="I1211" s="51">
        <v>4511337617</v>
      </c>
      <c r="J1211" s="24">
        <v>112168332</v>
      </c>
      <c r="K1211" s="131" t="s">
        <v>2444</v>
      </c>
      <c r="L1211" s="89" t="s">
        <v>2445</v>
      </c>
      <c r="M1211" s="18" t="s">
        <v>36</v>
      </c>
      <c r="N1211" s="129">
        <v>20</v>
      </c>
      <c r="O1211" s="129"/>
      <c r="P1211" s="129"/>
      <c r="Q1211" s="51">
        <f t="shared" si="27"/>
        <v>20</v>
      </c>
      <c r="R1211" s="88" t="s">
        <v>2436</v>
      </c>
      <c r="S1211" s="89" t="s">
        <v>2446</v>
      </c>
      <c r="T1211" s="51"/>
      <c r="U1211" s="37"/>
      <c r="V1211" s="37"/>
      <c r="W1211" s="51"/>
      <c r="X1211" s="51"/>
      <c r="Y1211" s="51"/>
      <c r="Z1211" s="18"/>
      <c r="AA1211" s="51"/>
      <c r="AB1211" s="51"/>
      <c r="AC1211" s="51"/>
      <c r="AD1211" s="51"/>
      <c r="AE1211" s="51"/>
    </row>
    <row r="1212" spans="1:31" ht="24">
      <c r="A1212" s="17"/>
      <c r="B1212" s="51">
        <v>927</v>
      </c>
      <c r="C1212" s="132">
        <v>44713</v>
      </c>
      <c r="D1212" s="17" t="s">
        <v>2343</v>
      </c>
      <c r="E1212" s="126">
        <v>3600079194</v>
      </c>
      <c r="F1212" s="127">
        <v>44706</v>
      </c>
      <c r="G1212" s="128" t="s">
        <v>2431</v>
      </c>
      <c r="H1212" s="51" t="s">
        <v>2283</v>
      </c>
      <c r="I1212" s="51">
        <v>4511337617</v>
      </c>
      <c r="J1212" s="24">
        <v>112168335</v>
      </c>
      <c r="K1212" s="131" t="s">
        <v>2447</v>
      </c>
      <c r="L1212" s="89" t="s">
        <v>2448</v>
      </c>
      <c r="M1212" s="18" t="s">
        <v>36</v>
      </c>
      <c r="N1212" s="129">
        <v>20</v>
      </c>
      <c r="O1212" s="129"/>
      <c r="P1212" s="129"/>
      <c r="Q1212" s="51">
        <f t="shared" si="27"/>
        <v>20</v>
      </c>
      <c r="R1212" s="88" t="s">
        <v>2436</v>
      </c>
      <c r="S1212" s="89" t="s">
        <v>2449</v>
      </c>
      <c r="T1212" s="51"/>
      <c r="U1212" s="37"/>
      <c r="V1212" s="37"/>
      <c r="W1212" s="51"/>
      <c r="X1212" s="51"/>
      <c r="Y1212" s="51"/>
      <c r="Z1212" s="18"/>
      <c r="AA1212" s="51"/>
      <c r="AB1212" s="51"/>
      <c r="AC1212" s="51"/>
      <c r="AD1212" s="51"/>
      <c r="AE1212" s="51"/>
    </row>
    <row r="1213" spans="1:31" ht="24">
      <c r="A1213" s="17"/>
      <c r="B1213" s="18">
        <v>928</v>
      </c>
      <c r="C1213" s="132">
        <v>44713</v>
      </c>
      <c r="D1213" s="17" t="s">
        <v>2343</v>
      </c>
      <c r="E1213" s="126">
        <v>3600079194</v>
      </c>
      <c r="F1213" s="127">
        <v>44706</v>
      </c>
      <c r="G1213" s="128" t="s">
        <v>2431</v>
      </c>
      <c r="H1213" s="51" t="s">
        <v>2283</v>
      </c>
      <c r="I1213" s="51">
        <v>4511337617</v>
      </c>
      <c r="J1213" s="24">
        <v>112168336</v>
      </c>
      <c r="K1213" s="131" t="s">
        <v>2450</v>
      </c>
      <c r="L1213" s="89" t="s">
        <v>2451</v>
      </c>
      <c r="M1213" s="18" t="s">
        <v>36</v>
      </c>
      <c r="N1213" s="129">
        <v>1100</v>
      </c>
      <c r="O1213" s="129"/>
      <c r="P1213" s="129"/>
      <c r="Q1213" s="51">
        <f t="shared" si="27"/>
        <v>1100</v>
      </c>
      <c r="R1213" s="88" t="s">
        <v>2434</v>
      </c>
      <c r="S1213" s="89" t="s">
        <v>2452</v>
      </c>
      <c r="T1213" s="51"/>
      <c r="U1213" s="37"/>
      <c r="V1213" s="37"/>
      <c r="W1213" s="51"/>
      <c r="X1213" s="51"/>
      <c r="Y1213" s="51"/>
      <c r="Z1213" s="18"/>
      <c r="AA1213" s="51"/>
      <c r="AB1213" s="51"/>
      <c r="AC1213" s="51"/>
      <c r="AD1213" s="51"/>
      <c r="AE1213" s="51"/>
    </row>
    <row r="1214" spans="1:31" ht="24">
      <c r="A1214" s="17"/>
      <c r="B1214" s="51">
        <v>929</v>
      </c>
      <c r="C1214" s="132">
        <v>44713</v>
      </c>
      <c r="D1214" s="17" t="s">
        <v>2343</v>
      </c>
      <c r="E1214" s="126">
        <v>3600079195</v>
      </c>
      <c r="F1214" s="127">
        <v>44706</v>
      </c>
      <c r="G1214" s="128" t="s">
        <v>2431</v>
      </c>
      <c r="H1214" s="51" t="s">
        <v>2283</v>
      </c>
      <c r="I1214" s="51">
        <v>4511324938</v>
      </c>
      <c r="J1214" s="24">
        <v>112161353</v>
      </c>
      <c r="K1214" s="131" t="s">
        <v>2453</v>
      </c>
      <c r="L1214" s="89" t="s">
        <v>2454</v>
      </c>
      <c r="M1214" s="18" t="s">
        <v>36</v>
      </c>
      <c r="N1214" s="129">
        <v>6</v>
      </c>
      <c r="O1214" s="129"/>
      <c r="P1214" s="129">
        <v>1</v>
      </c>
      <c r="Q1214" s="51">
        <f t="shared" si="27"/>
        <v>5</v>
      </c>
      <c r="R1214" s="88" t="s">
        <v>2398</v>
      </c>
      <c r="S1214" s="89" t="s">
        <v>2455</v>
      </c>
      <c r="T1214" s="51" t="s">
        <v>209</v>
      </c>
      <c r="U1214" s="37">
        <v>44732</v>
      </c>
      <c r="V1214" s="37">
        <v>44732</v>
      </c>
      <c r="W1214" s="51" t="s">
        <v>81</v>
      </c>
      <c r="X1214" s="51" t="s">
        <v>82</v>
      </c>
      <c r="Y1214" s="51" t="s">
        <v>70</v>
      </c>
      <c r="Z1214" s="18" t="s">
        <v>210</v>
      </c>
      <c r="AA1214" s="51" t="s">
        <v>211</v>
      </c>
      <c r="AB1214" s="101" t="s">
        <v>770</v>
      </c>
      <c r="AC1214" s="18" t="s">
        <v>156</v>
      </c>
      <c r="AD1214" s="18"/>
      <c r="AE1214" s="101" t="s">
        <v>770</v>
      </c>
    </row>
    <row r="1215" spans="1:31">
      <c r="A1215" s="17"/>
      <c r="B1215" s="51">
        <v>929</v>
      </c>
      <c r="C1215" s="132"/>
      <c r="D1215" s="17" t="s">
        <v>2343</v>
      </c>
      <c r="E1215" s="126"/>
      <c r="F1215" s="127"/>
      <c r="G1215" s="128"/>
      <c r="H1215" s="51"/>
      <c r="I1215" s="51"/>
      <c r="J1215" s="24">
        <v>112161353</v>
      </c>
      <c r="K1215" s="131" t="s">
        <v>2453</v>
      </c>
      <c r="L1215" s="89" t="s">
        <v>2454</v>
      </c>
      <c r="M1215" s="18" t="s">
        <v>36</v>
      </c>
      <c r="N1215" s="129"/>
      <c r="O1215" s="129"/>
      <c r="P1215" s="129">
        <v>1</v>
      </c>
      <c r="Q1215" s="51">
        <f>Q1214-P1215</f>
        <v>4</v>
      </c>
      <c r="R1215" s="88" t="s">
        <v>2398</v>
      </c>
      <c r="S1215" s="89" t="s">
        <v>2455</v>
      </c>
      <c r="T1215" s="51" t="s">
        <v>768</v>
      </c>
      <c r="U1215" s="37">
        <v>44739</v>
      </c>
      <c r="V1215" s="37">
        <v>44739</v>
      </c>
      <c r="W1215" s="51" t="s">
        <v>87</v>
      </c>
      <c r="X1215" s="51" t="s">
        <v>88</v>
      </c>
      <c r="Y1215" s="51" t="s">
        <v>70</v>
      </c>
      <c r="Z1215" s="18" t="s">
        <v>693</v>
      </c>
      <c r="AA1215" s="51" t="s">
        <v>78</v>
      </c>
      <c r="AB1215" s="101" t="s">
        <v>770</v>
      </c>
      <c r="AC1215" s="18" t="s">
        <v>156</v>
      </c>
      <c r="AD1215" s="18"/>
      <c r="AE1215" s="101" t="s">
        <v>770</v>
      </c>
    </row>
    <row r="1216" spans="1:31" ht="24">
      <c r="A1216" s="17" t="s">
        <v>57</v>
      </c>
      <c r="B1216" s="18">
        <v>930</v>
      </c>
      <c r="C1216" s="132">
        <v>44715</v>
      </c>
      <c r="D1216" s="17" t="s">
        <v>2366</v>
      </c>
      <c r="E1216" s="126" t="s">
        <v>2456</v>
      </c>
      <c r="F1216" s="127">
        <v>44711</v>
      </c>
      <c r="G1216" s="128" t="s">
        <v>2457</v>
      </c>
      <c r="H1216" s="51" t="s">
        <v>285</v>
      </c>
      <c r="I1216" s="51">
        <v>4511382224</v>
      </c>
      <c r="J1216" s="24" t="s">
        <v>2458</v>
      </c>
      <c r="K1216" s="29" t="s">
        <v>2458</v>
      </c>
      <c r="L1216" s="89" t="s">
        <v>2459</v>
      </c>
      <c r="M1216" s="18" t="s">
        <v>36</v>
      </c>
      <c r="N1216" s="129">
        <v>31</v>
      </c>
      <c r="O1216" s="129"/>
      <c r="P1216" s="129">
        <v>8</v>
      </c>
      <c r="Q1216" s="51">
        <f t="shared" si="27"/>
        <v>23</v>
      </c>
      <c r="R1216" s="88" t="s">
        <v>2460</v>
      </c>
      <c r="S1216" s="89" t="s">
        <v>2461</v>
      </c>
      <c r="T1216" s="51" t="s">
        <v>90</v>
      </c>
      <c r="U1216" s="37">
        <v>44734</v>
      </c>
      <c r="V1216" s="37">
        <v>44734</v>
      </c>
      <c r="W1216" s="40" t="s">
        <v>91</v>
      </c>
      <c r="X1216" s="40" t="s">
        <v>92</v>
      </c>
      <c r="Y1216" s="40" t="s">
        <v>93</v>
      </c>
      <c r="Z1216" s="40">
        <v>215973560</v>
      </c>
      <c r="AA1216" s="40" t="s">
        <v>85</v>
      </c>
      <c r="AB1216" s="18" t="s">
        <v>57</v>
      </c>
      <c r="AC1216" s="39" t="s">
        <v>72</v>
      </c>
      <c r="AD1216" s="18" t="s">
        <v>73</v>
      </c>
      <c r="AE1216" s="51"/>
    </row>
    <row r="1217" spans="1:31">
      <c r="A1217" s="17" t="s">
        <v>57</v>
      </c>
      <c r="B1217" s="18">
        <v>930</v>
      </c>
      <c r="C1217" s="132"/>
      <c r="D1217" s="17" t="s">
        <v>2366</v>
      </c>
      <c r="E1217" s="126"/>
      <c r="F1217" s="127"/>
      <c r="G1217" s="128"/>
      <c r="H1217" s="51"/>
      <c r="I1217" s="51"/>
      <c r="J1217" s="24" t="s">
        <v>2458</v>
      </c>
      <c r="K1217" s="29" t="s">
        <v>2458</v>
      </c>
      <c r="L1217" s="89" t="s">
        <v>2459</v>
      </c>
      <c r="M1217" s="18" t="s">
        <v>36</v>
      </c>
      <c r="N1217" s="129"/>
      <c r="O1217" s="129"/>
      <c r="P1217" s="129">
        <v>8</v>
      </c>
      <c r="Q1217" s="51">
        <f>Q1216-P1217</f>
        <v>15</v>
      </c>
      <c r="R1217" s="88" t="s">
        <v>2460</v>
      </c>
      <c r="S1217" s="89" t="s">
        <v>2461</v>
      </c>
      <c r="T1217" s="51" t="s">
        <v>2462</v>
      </c>
      <c r="U1217" s="37">
        <v>44739</v>
      </c>
      <c r="V1217" s="37">
        <v>44739</v>
      </c>
      <c r="W1217" s="51" t="s">
        <v>2463</v>
      </c>
      <c r="X1217" s="51" t="s">
        <v>88</v>
      </c>
      <c r="Y1217" s="51" t="s">
        <v>70</v>
      </c>
      <c r="Z1217" s="18" t="s">
        <v>693</v>
      </c>
      <c r="AA1217" s="51" t="s">
        <v>78</v>
      </c>
      <c r="AB1217" s="51" t="s">
        <v>57</v>
      </c>
      <c r="AC1217" s="135" t="s">
        <v>89</v>
      </c>
      <c r="AD1217" s="18" t="s">
        <v>73</v>
      </c>
      <c r="AE1217" s="51"/>
    </row>
    <row r="1218" spans="1:31">
      <c r="A1218" s="17"/>
      <c r="B1218" s="51">
        <v>931</v>
      </c>
      <c r="C1218" s="136">
        <v>44716</v>
      </c>
      <c r="D1218" s="17" t="s">
        <v>2464</v>
      </c>
      <c r="E1218" s="126" t="s">
        <v>2465</v>
      </c>
      <c r="F1218" s="127">
        <v>44711</v>
      </c>
      <c r="G1218" s="130" t="s">
        <v>2466</v>
      </c>
      <c r="H1218" s="51" t="s">
        <v>499</v>
      </c>
      <c r="I1218" s="51">
        <v>4511365870</v>
      </c>
      <c r="J1218" s="24">
        <v>112161358</v>
      </c>
      <c r="K1218" s="89" t="s">
        <v>2467</v>
      </c>
      <c r="L1218" s="89" t="s">
        <v>2468</v>
      </c>
      <c r="M1218" s="18" t="s">
        <v>36</v>
      </c>
      <c r="N1218" s="129">
        <v>1</v>
      </c>
      <c r="O1218" s="129"/>
      <c r="P1218" s="129"/>
      <c r="Q1218" s="51">
        <f t="shared" si="27"/>
        <v>1</v>
      </c>
      <c r="R1218" s="88" t="s">
        <v>2460</v>
      </c>
      <c r="S1218" s="89" t="s">
        <v>2469</v>
      </c>
      <c r="T1218" s="51"/>
      <c r="U1218" s="37"/>
      <c r="V1218" s="37"/>
      <c r="W1218" s="51"/>
      <c r="X1218" s="51"/>
      <c r="Y1218" s="51"/>
      <c r="Z1218" s="18"/>
      <c r="AA1218" s="51"/>
      <c r="AB1218" s="51"/>
      <c r="AC1218" s="51"/>
      <c r="AD1218" s="51"/>
      <c r="AE1218" s="51"/>
    </row>
    <row r="1219" spans="1:31">
      <c r="A1219" s="17"/>
      <c r="B1219" s="18">
        <v>932</v>
      </c>
      <c r="C1219" s="136">
        <v>44716</v>
      </c>
      <c r="D1219" s="17" t="s">
        <v>2464</v>
      </c>
      <c r="E1219" s="126" t="s">
        <v>2465</v>
      </c>
      <c r="F1219" s="127">
        <v>44711</v>
      </c>
      <c r="G1219" s="130" t="s">
        <v>2466</v>
      </c>
      <c r="H1219" s="51" t="s">
        <v>499</v>
      </c>
      <c r="I1219" s="51">
        <v>4511365870</v>
      </c>
      <c r="J1219" s="24">
        <v>112161372</v>
      </c>
      <c r="K1219" s="29" t="s">
        <v>2470</v>
      </c>
      <c r="L1219" s="89" t="s">
        <v>2471</v>
      </c>
      <c r="M1219" s="18" t="s">
        <v>36</v>
      </c>
      <c r="N1219" s="129">
        <v>1</v>
      </c>
      <c r="O1219" s="129"/>
      <c r="P1219" s="129"/>
      <c r="Q1219" s="51">
        <f t="shared" si="27"/>
        <v>1</v>
      </c>
      <c r="R1219" s="88" t="s">
        <v>2460</v>
      </c>
      <c r="S1219" s="89" t="s">
        <v>2469</v>
      </c>
      <c r="T1219" s="51"/>
      <c r="U1219" s="37"/>
      <c r="V1219" s="37"/>
      <c r="W1219" s="51"/>
      <c r="X1219" s="51"/>
      <c r="Y1219" s="51"/>
      <c r="Z1219" s="18"/>
      <c r="AA1219" s="51"/>
      <c r="AB1219" s="51"/>
      <c r="AC1219" s="51"/>
      <c r="AD1219" s="51"/>
      <c r="AE1219" s="51"/>
    </row>
    <row r="1220" spans="1:31">
      <c r="A1220" s="17"/>
      <c r="B1220" s="51">
        <v>933</v>
      </c>
      <c r="C1220" s="136">
        <v>44716</v>
      </c>
      <c r="D1220" s="17" t="s">
        <v>2464</v>
      </c>
      <c r="E1220" s="126" t="s">
        <v>2465</v>
      </c>
      <c r="F1220" s="127">
        <v>44711</v>
      </c>
      <c r="G1220" s="130" t="s">
        <v>2466</v>
      </c>
      <c r="H1220" s="51" t="s">
        <v>499</v>
      </c>
      <c r="I1220" s="51">
        <v>4511365870</v>
      </c>
      <c r="J1220" s="24">
        <v>112161373</v>
      </c>
      <c r="K1220" s="89" t="s">
        <v>2472</v>
      </c>
      <c r="L1220" s="89" t="s">
        <v>2473</v>
      </c>
      <c r="M1220" s="18" t="s">
        <v>36</v>
      </c>
      <c r="N1220" s="129">
        <v>1</v>
      </c>
      <c r="O1220" s="129"/>
      <c r="P1220" s="129"/>
      <c r="Q1220" s="51">
        <f t="shared" si="27"/>
        <v>1</v>
      </c>
      <c r="R1220" s="88" t="s">
        <v>2460</v>
      </c>
      <c r="S1220" s="89" t="s">
        <v>2469</v>
      </c>
      <c r="T1220" s="51"/>
      <c r="U1220" s="37"/>
      <c r="V1220" s="37"/>
      <c r="W1220" s="51"/>
      <c r="X1220" s="51"/>
      <c r="Y1220" s="51"/>
      <c r="Z1220" s="18"/>
      <c r="AA1220" s="51"/>
      <c r="AB1220" s="51"/>
      <c r="AC1220" s="51"/>
      <c r="AD1220" s="51"/>
      <c r="AE1220" s="51"/>
    </row>
    <row r="1221" spans="1:31">
      <c r="A1221" s="17"/>
      <c r="B1221" s="18">
        <v>934</v>
      </c>
      <c r="C1221" s="136">
        <v>44716</v>
      </c>
      <c r="D1221" s="17" t="s">
        <v>2464</v>
      </c>
      <c r="E1221" s="126" t="s">
        <v>2465</v>
      </c>
      <c r="F1221" s="127">
        <v>44711</v>
      </c>
      <c r="G1221" s="130" t="s">
        <v>2466</v>
      </c>
      <c r="H1221" s="51" t="s">
        <v>499</v>
      </c>
      <c r="I1221" s="51">
        <v>4511365870</v>
      </c>
      <c r="J1221" s="24">
        <v>112161377</v>
      </c>
      <c r="K1221" s="89" t="s">
        <v>2474</v>
      </c>
      <c r="L1221" s="89" t="s">
        <v>2475</v>
      </c>
      <c r="M1221" s="18" t="s">
        <v>36</v>
      </c>
      <c r="N1221" s="129">
        <v>1</v>
      </c>
      <c r="O1221" s="129"/>
      <c r="P1221" s="129"/>
      <c r="Q1221" s="51">
        <f t="shared" si="27"/>
        <v>1</v>
      </c>
      <c r="R1221" s="88" t="s">
        <v>2460</v>
      </c>
      <c r="S1221" s="89" t="s">
        <v>2469</v>
      </c>
      <c r="T1221" s="51"/>
      <c r="U1221" s="37"/>
      <c r="V1221" s="37"/>
      <c r="W1221" s="51"/>
      <c r="X1221" s="51"/>
      <c r="Y1221" s="51"/>
      <c r="Z1221" s="18"/>
      <c r="AA1221" s="51"/>
      <c r="AB1221" s="51"/>
      <c r="AC1221" s="51"/>
      <c r="AD1221" s="51"/>
      <c r="AE1221" s="51"/>
    </row>
    <row r="1222" spans="1:31">
      <c r="A1222" s="17"/>
      <c r="B1222" s="51">
        <v>935</v>
      </c>
      <c r="C1222" s="136">
        <v>44716</v>
      </c>
      <c r="D1222" s="17" t="s">
        <v>2464</v>
      </c>
      <c r="E1222" s="126" t="s">
        <v>2465</v>
      </c>
      <c r="F1222" s="127">
        <v>44711</v>
      </c>
      <c r="G1222" s="130" t="s">
        <v>2466</v>
      </c>
      <c r="H1222" s="51" t="s">
        <v>499</v>
      </c>
      <c r="I1222" s="51">
        <v>4511365870</v>
      </c>
      <c r="J1222" s="24">
        <v>112161391</v>
      </c>
      <c r="K1222" s="89" t="s">
        <v>2476</v>
      </c>
      <c r="L1222" s="89" t="s">
        <v>2477</v>
      </c>
      <c r="M1222" s="18" t="s">
        <v>36</v>
      </c>
      <c r="N1222" s="129">
        <v>1</v>
      </c>
      <c r="O1222" s="129"/>
      <c r="P1222" s="129"/>
      <c r="Q1222" s="51">
        <f t="shared" si="27"/>
        <v>1</v>
      </c>
      <c r="R1222" s="88" t="s">
        <v>2460</v>
      </c>
      <c r="S1222" s="89" t="s">
        <v>2469</v>
      </c>
      <c r="T1222" s="51"/>
      <c r="U1222" s="37"/>
      <c r="V1222" s="37"/>
      <c r="W1222" s="51"/>
      <c r="X1222" s="51"/>
      <c r="Y1222" s="51"/>
      <c r="Z1222" s="18"/>
      <c r="AA1222" s="51"/>
      <c r="AB1222" s="51"/>
      <c r="AC1222" s="51"/>
      <c r="AD1222" s="51"/>
      <c r="AE1222" s="51"/>
    </row>
    <row r="1223" spans="1:31">
      <c r="A1223" s="17"/>
      <c r="B1223" s="18">
        <v>936</v>
      </c>
      <c r="C1223" s="136">
        <v>44716</v>
      </c>
      <c r="D1223" s="17" t="s">
        <v>2464</v>
      </c>
      <c r="E1223" s="126" t="s">
        <v>2465</v>
      </c>
      <c r="F1223" s="127">
        <v>44711</v>
      </c>
      <c r="G1223" s="130" t="s">
        <v>2466</v>
      </c>
      <c r="H1223" s="51" t="s">
        <v>499</v>
      </c>
      <c r="I1223" s="51">
        <v>4511365870</v>
      </c>
      <c r="J1223" s="24">
        <v>112161392</v>
      </c>
      <c r="K1223" s="89" t="s">
        <v>2478</v>
      </c>
      <c r="L1223" s="89" t="s">
        <v>2479</v>
      </c>
      <c r="M1223" s="18" t="s">
        <v>36</v>
      </c>
      <c r="N1223" s="129">
        <v>1</v>
      </c>
      <c r="O1223" s="129"/>
      <c r="P1223" s="129"/>
      <c r="Q1223" s="51">
        <f t="shared" si="27"/>
        <v>1</v>
      </c>
      <c r="R1223" s="88" t="s">
        <v>2460</v>
      </c>
      <c r="S1223" s="89" t="s">
        <v>2469</v>
      </c>
      <c r="T1223" s="51"/>
      <c r="U1223" s="37"/>
      <c r="V1223" s="37"/>
      <c r="W1223" s="51"/>
      <c r="X1223" s="51"/>
      <c r="Y1223" s="51"/>
      <c r="Z1223" s="18"/>
      <c r="AA1223" s="51"/>
      <c r="AB1223" s="51"/>
      <c r="AC1223" s="51"/>
      <c r="AD1223" s="51"/>
      <c r="AE1223" s="51"/>
    </row>
    <row r="1224" spans="1:31">
      <c r="A1224" s="17"/>
      <c r="B1224" s="51">
        <v>937</v>
      </c>
      <c r="C1224" s="136">
        <v>44716</v>
      </c>
      <c r="D1224" s="17" t="s">
        <v>2464</v>
      </c>
      <c r="E1224" s="126" t="s">
        <v>2465</v>
      </c>
      <c r="F1224" s="127">
        <v>44711</v>
      </c>
      <c r="G1224" s="130" t="s">
        <v>2466</v>
      </c>
      <c r="H1224" s="51" t="s">
        <v>499</v>
      </c>
      <c r="I1224" s="51">
        <v>4511365870</v>
      </c>
      <c r="J1224" s="108" t="s">
        <v>2480</v>
      </c>
      <c r="K1224" s="89" t="s">
        <v>2481</v>
      </c>
      <c r="L1224" s="89" t="s">
        <v>2482</v>
      </c>
      <c r="M1224" s="18" t="s">
        <v>36</v>
      </c>
      <c r="N1224" s="129">
        <v>1</v>
      </c>
      <c r="O1224" s="129"/>
      <c r="P1224" s="129"/>
      <c r="Q1224" s="51">
        <f t="shared" si="27"/>
        <v>1</v>
      </c>
      <c r="R1224" s="88" t="s">
        <v>2460</v>
      </c>
      <c r="S1224" s="89" t="s">
        <v>2469</v>
      </c>
      <c r="T1224" s="51"/>
      <c r="U1224" s="37"/>
      <c r="V1224" s="37"/>
      <c r="W1224" s="51"/>
      <c r="X1224" s="51"/>
      <c r="Y1224" s="51"/>
      <c r="Z1224" s="18"/>
      <c r="AA1224" s="51"/>
      <c r="AB1224" s="51"/>
      <c r="AC1224" s="51"/>
      <c r="AD1224" s="51"/>
      <c r="AE1224" s="51"/>
    </row>
    <row r="1225" spans="1:31">
      <c r="A1225" s="17" t="s">
        <v>57</v>
      </c>
      <c r="B1225" s="18">
        <v>938</v>
      </c>
      <c r="C1225" s="136">
        <v>44716</v>
      </c>
      <c r="D1225" s="17" t="s">
        <v>2483</v>
      </c>
      <c r="E1225" s="126">
        <v>159</v>
      </c>
      <c r="F1225" s="127">
        <v>44712</v>
      </c>
      <c r="G1225" s="126">
        <v>51421253041</v>
      </c>
      <c r="H1225" s="51" t="s">
        <v>1996</v>
      </c>
      <c r="I1225" s="51">
        <v>4511097271</v>
      </c>
      <c r="J1225" s="24">
        <v>110710681</v>
      </c>
      <c r="K1225" s="25">
        <v>110710681</v>
      </c>
      <c r="L1225" s="89" t="s">
        <v>2209</v>
      </c>
      <c r="M1225" s="18" t="s">
        <v>36</v>
      </c>
      <c r="N1225" s="129">
        <v>320</v>
      </c>
      <c r="O1225" s="129"/>
      <c r="P1225" s="129"/>
      <c r="Q1225" s="51">
        <f t="shared" si="27"/>
        <v>320</v>
      </c>
      <c r="R1225" s="89" t="s">
        <v>2484</v>
      </c>
      <c r="S1225" s="89" t="s">
        <v>2485</v>
      </c>
      <c r="T1225" s="51"/>
      <c r="U1225" s="37"/>
      <c r="V1225" s="37"/>
      <c r="W1225" s="51"/>
      <c r="X1225" s="51"/>
      <c r="Y1225" s="51"/>
      <c r="Z1225" s="18"/>
      <c r="AA1225" s="51"/>
      <c r="AB1225" s="51"/>
      <c r="AC1225" s="51"/>
      <c r="AD1225" s="51"/>
      <c r="AE1225" s="51"/>
    </row>
    <row r="1226" spans="1:31">
      <c r="A1226" s="17" t="s">
        <v>57</v>
      </c>
      <c r="B1226" s="51">
        <v>939</v>
      </c>
      <c r="C1226" s="136">
        <v>44716</v>
      </c>
      <c r="D1226" s="17" t="s">
        <v>2483</v>
      </c>
      <c r="E1226" s="126">
        <v>159</v>
      </c>
      <c r="F1226" s="127">
        <v>44712</v>
      </c>
      <c r="G1226" s="126">
        <v>51421253041</v>
      </c>
      <c r="H1226" s="51" t="s">
        <v>1996</v>
      </c>
      <c r="I1226" s="51">
        <v>4511097271</v>
      </c>
      <c r="J1226" s="24">
        <v>110710682</v>
      </c>
      <c r="K1226" s="25">
        <v>110710682</v>
      </c>
      <c r="L1226" s="89" t="s">
        <v>2216</v>
      </c>
      <c r="M1226" s="18" t="s">
        <v>36</v>
      </c>
      <c r="N1226" s="129">
        <v>320</v>
      </c>
      <c r="O1226" s="129"/>
      <c r="P1226" s="129"/>
      <c r="Q1226" s="51">
        <f t="shared" si="27"/>
        <v>320</v>
      </c>
      <c r="R1226" s="89" t="s">
        <v>2484</v>
      </c>
      <c r="S1226" s="89" t="s">
        <v>2485</v>
      </c>
      <c r="T1226" s="51"/>
      <c r="U1226" s="37"/>
      <c r="V1226" s="37"/>
      <c r="W1226" s="51"/>
      <c r="X1226" s="51"/>
      <c r="Y1226" s="51"/>
      <c r="Z1226" s="18"/>
      <c r="AA1226" s="51"/>
      <c r="AB1226" s="51"/>
      <c r="AC1226" s="51"/>
      <c r="AD1226" s="51"/>
      <c r="AE1226" s="51"/>
    </row>
    <row r="1227" spans="1:31">
      <c r="A1227" s="17" t="s">
        <v>57</v>
      </c>
      <c r="B1227" s="18">
        <v>940</v>
      </c>
      <c r="C1227" s="136">
        <v>44716</v>
      </c>
      <c r="D1227" s="17" t="s">
        <v>2483</v>
      </c>
      <c r="E1227" s="126">
        <v>159</v>
      </c>
      <c r="F1227" s="127">
        <v>44712</v>
      </c>
      <c r="G1227" s="126">
        <v>51421253041</v>
      </c>
      <c r="H1227" s="51" t="s">
        <v>1996</v>
      </c>
      <c r="I1227" s="51">
        <v>4511097271</v>
      </c>
      <c r="J1227" s="24">
        <v>110710684</v>
      </c>
      <c r="K1227" s="25">
        <v>110710684</v>
      </c>
      <c r="L1227" s="89" t="s">
        <v>2213</v>
      </c>
      <c r="M1227" s="18" t="s">
        <v>36</v>
      </c>
      <c r="N1227" s="129">
        <v>160</v>
      </c>
      <c r="O1227" s="129"/>
      <c r="P1227" s="129"/>
      <c r="Q1227" s="51">
        <f t="shared" si="27"/>
        <v>160</v>
      </c>
      <c r="R1227" s="89" t="s">
        <v>2484</v>
      </c>
      <c r="S1227" s="89" t="s">
        <v>2485</v>
      </c>
      <c r="T1227" s="51"/>
      <c r="U1227" s="37"/>
      <c r="V1227" s="37"/>
      <c r="W1227" s="51"/>
      <c r="X1227" s="51"/>
      <c r="Y1227" s="51"/>
      <c r="Z1227" s="18"/>
      <c r="AA1227" s="51"/>
      <c r="AB1227" s="51"/>
      <c r="AC1227" s="51"/>
      <c r="AD1227" s="51"/>
      <c r="AE1227" s="51"/>
    </row>
    <row r="1228" spans="1:31" ht="28.8">
      <c r="A1228" s="17" t="s">
        <v>57</v>
      </c>
      <c r="B1228" s="51">
        <v>941</v>
      </c>
      <c r="C1228" s="136">
        <v>44719</v>
      </c>
      <c r="D1228" s="17" t="s">
        <v>2486</v>
      </c>
      <c r="E1228" s="89">
        <v>221010960</v>
      </c>
      <c r="F1228" s="127">
        <v>44712</v>
      </c>
      <c r="G1228" s="17" t="s">
        <v>2487</v>
      </c>
      <c r="H1228" s="17" t="s">
        <v>2167</v>
      </c>
      <c r="I1228" s="17">
        <v>4511353505</v>
      </c>
      <c r="J1228" s="24">
        <v>111400054</v>
      </c>
      <c r="K1228" s="25" t="s">
        <v>649</v>
      </c>
      <c r="L1228" s="56" t="s">
        <v>650</v>
      </c>
      <c r="M1228" s="26" t="s">
        <v>36</v>
      </c>
      <c r="N1228" s="129">
        <v>90</v>
      </c>
      <c r="O1228" s="137"/>
      <c r="P1228" s="129">
        <v>24</v>
      </c>
      <c r="Q1228" s="51">
        <f t="shared" si="27"/>
        <v>66</v>
      </c>
      <c r="R1228" s="88" t="s">
        <v>2488</v>
      </c>
      <c r="S1228" s="89" t="s">
        <v>2489</v>
      </c>
      <c r="T1228" s="51" t="s">
        <v>2490</v>
      </c>
      <c r="U1228" s="37">
        <v>44721</v>
      </c>
      <c r="V1228" s="37">
        <v>44721</v>
      </c>
      <c r="W1228" s="51" t="s">
        <v>81</v>
      </c>
      <c r="X1228" s="51" t="s">
        <v>82</v>
      </c>
      <c r="Y1228" s="51" t="s">
        <v>70</v>
      </c>
      <c r="Z1228" s="18">
        <v>215973899</v>
      </c>
      <c r="AA1228" s="51" t="s">
        <v>85</v>
      </c>
      <c r="AB1228" s="51" t="s">
        <v>57</v>
      </c>
      <c r="AC1228" s="135" t="s">
        <v>83</v>
      </c>
      <c r="AD1228" s="18" t="s">
        <v>73</v>
      </c>
      <c r="AE1228" s="51"/>
    </row>
    <row r="1229" spans="1:31" ht="28.8">
      <c r="A1229" s="17" t="s">
        <v>57</v>
      </c>
      <c r="B1229" s="51">
        <v>941</v>
      </c>
      <c r="C1229" s="136"/>
      <c r="D1229" s="17" t="s">
        <v>2486</v>
      </c>
      <c r="E1229" s="89"/>
      <c r="F1229" s="127"/>
      <c r="G1229" s="17"/>
      <c r="H1229" s="17"/>
      <c r="I1229" s="17"/>
      <c r="J1229" s="24">
        <v>111400054</v>
      </c>
      <c r="K1229" s="25" t="s">
        <v>649</v>
      </c>
      <c r="L1229" s="56" t="s">
        <v>650</v>
      </c>
      <c r="M1229" s="26" t="s">
        <v>36</v>
      </c>
      <c r="N1229" s="129"/>
      <c r="O1229" s="137"/>
      <c r="P1229" s="129">
        <v>30</v>
      </c>
      <c r="Q1229" s="51">
        <f>Q1228-P1229</f>
        <v>36</v>
      </c>
      <c r="R1229" s="88" t="s">
        <v>2488</v>
      </c>
      <c r="S1229" s="89" t="s">
        <v>2489</v>
      </c>
      <c r="T1229" s="51" t="s">
        <v>2491</v>
      </c>
      <c r="U1229" s="37">
        <v>44721</v>
      </c>
      <c r="V1229" s="37">
        <v>44721</v>
      </c>
      <c r="W1229" s="51" t="s">
        <v>2492</v>
      </c>
      <c r="X1229" s="18" t="s">
        <v>69</v>
      </c>
      <c r="Y1229" s="51" t="s">
        <v>70</v>
      </c>
      <c r="Z1229" s="18">
        <v>215973898</v>
      </c>
      <c r="AA1229" s="51" t="s">
        <v>85</v>
      </c>
      <c r="AB1229" s="51" t="s">
        <v>57</v>
      </c>
      <c r="AC1229" s="135" t="s">
        <v>72</v>
      </c>
      <c r="AD1229" s="18" t="s">
        <v>73</v>
      </c>
      <c r="AE1229" s="51"/>
    </row>
    <row r="1230" spans="1:31" ht="28.8">
      <c r="A1230" s="17" t="s">
        <v>57</v>
      </c>
      <c r="B1230" s="51">
        <v>941</v>
      </c>
      <c r="C1230" s="136"/>
      <c r="D1230" s="17" t="s">
        <v>2486</v>
      </c>
      <c r="E1230" s="89"/>
      <c r="F1230" s="127"/>
      <c r="G1230" s="17"/>
      <c r="H1230" s="17"/>
      <c r="I1230" s="17"/>
      <c r="J1230" s="24">
        <v>111400054</v>
      </c>
      <c r="K1230" s="25" t="s">
        <v>649</v>
      </c>
      <c r="L1230" s="56" t="s">
        <v>650</v>
      </c>
      <c r="M1230" s="26" t="s">
        <v>36</v>
      </c>
      <c r="N1230" s="129"/>
      <c r="O1230" s="137"/>
      <c r="P1230" s="129">
        <v>12</v>
      </c>
      <c r="Q1230" s="51">
        <f>Q1229-P1230</f>
        <v>24</v>
      </c>
      <c r="R1230" s="88" t="s">
        <v>2488</v>
      </c>
      <c r="S1230" s="89" t="s">
        <v>2489</v>
      </c>
      <c r="T1230" s="51" t="s">
        <v>2493</v>
      </c>
      <c r="U1230" s="37">
        <v>44720</v>
      </c>
      <c r="V1230" s="37">
        <v>44721</v>
      </c>
      <c r="W1230" s="51" t="s">
        <v>2463</v>
      </c>
      <c r="X1230" s="51" t="s">
        <v>88</v>
      </c>
      <c r="Y1230" s="51" t="s">
        <v>70</v>
      </c>
      <c r="Z1230" s="18">
        <v>215973897</v>
      </c>
      <c r="AA1230" s="51" t="s">
        <v>85</v>
      </c>
      <c r="AB1230" s="51" t="s">
        <v>57</v>
      </c>
      <c r="AC1230" s="135" t="s">
        <v>89</v>
      </c>
      <c r="AD1230" s="18" t="s">
        <v>73</v>
      </c>
      <c r="AE1230" s="51"/>
    </row>
    <row r="1231" spans="1:31" ht="28.8">
      <c r="A1231" s="17" t="s">
        <v>57</v>
      </c>
      <c r="B1231" s="51">
        <v>941</v>
      </c>
      <c r="C1231" s="136"/>
      <c r="D1231" s="17" t="s">
        <v>2486</v>
      </c>
      <c r="E1231" s="89"/>
      <c r="F1231" s="127"/>
      <c r="G1231" s="17"/>
      <c r="H1231" s="17"/>
      <c r="I1231" s="17"/>
      <c r="J1231" s="24">
        <v>111400054</v>
      </c>
      <c r="K1231" s="25" t="s">
        <v>649</v>
      </c>
      <c r="L1231" s="56" t="s">
        <v>650</v>
      </c>
      <c r="M1231" s="26" t="s">
        <v>36</v>
      </c>
      <c r="N1231" s="129"/>
      <c r="O1231" s="137"/>
      <c r="P1231" s="129">
        <v>12</v>
      </c>
      <c r="Q1231" s="51">
        <f>Q1230-P1231</f>
        <v>12</v>
      </c>
      <c r="R1231" s="88" t="s">
        <v>2488</v>
      </c>
      <c r="S1231" s="89" t="s">
        <v>2489</v>
      </c>
      <c r="T1231" s="51" t="s">
        <v>90</v>
      </c>
      <c r="U1231" s="37">
        <v>44734</v>
      </c>
      <c r="V1231" s="37">
        <v>44734</v>
      </c>
      <c r="W1231" s="40" t="s">
        <v>91</v>
      </c>
      <c r="X1231" s="40" t="s">
        <v>92</v>
      </c>
      <c r="Y1231" s="40" t="s">
        <v>93</v>
      </c>
      <c r="Z1231" s="40">
        <v>215973560</v>
      </c>
      <c r="AA1231" s="40" t="s">
        <v>85</v>
      </c>
      <c r="AB1231" s="18" t="s">
        <v>57</v>
      </c>
      <c r="AC1231" s="39" t="s">
        <v>72</v>
      </c>
      <c r="AD1231" s="18" t="s">
        <v>73</v>
      </c>
      <c r="AE1231" s="51"/>
    </row>
    <row r="1232" spans="1:31" ht="28.8">
      <c r="A1232" s="17" t="s">
        <v>57</v>
      </c>
      <c r="B1232" s="18">
        <v>942</v>
      </c>
      <c r="C1232" s="136">
        <v>44719</v>
      </c>
      <c r="D1232" s="17" t="s">
        <v>2486</v>
      </c>
      <c r="E1232" s="89">
        <v>221010865</v>
      </c>
      <c r="F1232" s="127">
        <v>44705</v>
      </c>
      <c r="G1232" s="17" t="s">
        <v>2494</v>
      </c>
      <c r="H1232" s="17" t="s">
        <v>2167</v>
      </c>
      <c r="I1232" s="17">
        <v>4511353505</v>
      </c>
      <c r="J1232" s="24">
        <v>111400055</v>
      </c>
      <c r="K1232" s="25" t="s">
        <v>653</v>
      </c>
      <c r="L1232" s="56" t="s">
        <v>654</v>
      </c>
      <c r="M1232" s="26" t="s">
        <v>36</v>
      </c>
      <c r="N1232" s="129">
        <v>90</v>
      </c>
      <c r="O1232" s="137"/>
      <c r="P1232" s="129">
        <v>24</v>
      </c>
      <c r="Q1232" s="51">
        <f t="shared" si="27"/>
        <v>66</v>
      </c>
      <c r="R1232" s="88" t="s">
        <v>2488</v>
      </c>
      <c r="S1232" s="89" t="s">
        <v>2495</v>
      </c>
      <c r="T1232" s="51" t="s">
        <v>2490</v>
      </c>
      <c r="U1232" s="37">
        <v>44721</v>
      </c>
      <c r="V1232" s="37">
        <v>44721</v>
      </c>
      <c r="W1232" s="51" t="s">
        <v>81</v>
      </c>
      <c r="X1232" s="51" t="s">
        <v>82</v>
      </c>
      <c r="Y1232" s="51" t="s">
        <v>70</v>
      </c>
      <c r="Z1232" s="18">
        <v>215973899</v>
      </c>
      <c r="AA1232" s="51" t="s">
        <v>85</v>
      </c>
      <c r="AB1232" s="51" t="s">
        <v>57</v>
      </c>
      <c r="AC1232" s="135" t="s">
        <v>83</v>
      </c>
      <c r="AD1232" s="18" t="s">
        <v>73</v>
      </c>
      <c r="AE1232" s="51"/>
    </row>
    <row r="1233" spans="1:31" ht="28.8">
      <c r="A1233" s="17" t="s">
        <v>57</v>
      </c>
      <c r="B1233" s="18">
        <v>942</v>
      </c>
      <c r="C1233" s="136"/>
      <c r="D1233" s="17" t="s">
        <v>2486</v>
      </c>
      <c r="E1233" s="89"/>
      <c r="F1233" s="127"/>
      <c r="G1233" s="17"/>
      <c r="H1233" s="17"/>
      <c r="I1233" s="17"/>
      <c r="J1233" s="24">
        <v>111400055</v>
      </c>
      <c r="K1233" s="25" t="s">
        <v>653</v>
      </c>
      <c r="L1233" s="56" t="s">
        <v>654</v>
      </c>
      <c r="M1233" s="26" t="s">
        <v>36</v>
      </c>
      <c r="N1233" s="129"/>
      <c r="O1233" s="137"/>
      <c r="P1233" s="129">
        <v>30</v>
      </c>
      <c r="Q1233" s="51">
        <f>Q1232-P1233</f>
        <v>36</v>
      </c>
      <c r="R1233" s="88" t="s">
        <v>2488</v>
      </c>
      <c r="S1233" s="89" t="s">
        <v>2495</v>
      </c>
      <c r="T1233" s="51" t="s">
        <v>2491</v>
      </c>
      <c r="U1233" s="37">
        <v>44721</v>
      </c>
      <c r="V1233" s="37">
        <v>44721</v>
      </c>
      <c r="W1233" s="51" t="s">
        <v>2492</v>
      </c>
      <c r="X1233" s="18" t="s">
        <v>69</v>
      </c>
      <c r="Y1233" s="51" t="s">
        <v>70</v>
      </c>
      <c r="Z1233" s="18">
        <v>215973898</v>
      </c>
      <c r="AA1233" s="51" t="s">
        <v>85</v>
      </c>
      <c r="AB1233" s="51" t="s">
        <v>57</v>
      </c>
      <c r="AC1233" s="135" t="s">
        <v>72</v>
      </c>
      <c r="AD1233" s="18" t="s">
        <v>73</v>
      </c>
      <c r="AE1233" s="51"/>
    </row>
    <row r="1234" spans="1:31" ht="28.8">
      <c r="A1234" s="17" t="s">
        <v>57</v>
      </c>
      <c r="B1234" s="18">
        <v>942</v>
      </c>
      <c r="C1234" s="136"/>
      <c r="D1234" s="17" t="s">
        <v>2486</v>
      </c>
      <c r="E1234" s="89"/>
      <c r="F1234" s="127"/>
      <c r="G1234" s="17"/>
      <c r="H1234" s="17"/>
      <c r="I1234" s="17"/>
      <c r="J1234" s="24">
        <v>111400055</v>
      </c>
      <c r="K1234" s="25" t="s">
        <v>653</v>
      </c>
      <c r="L1234" s="56" t="s">
        <v>654</v>
      </c>
      <c r="M1234" s="26" t="s">
        <v>36</v>
      </c>
      <c r="N1234" s="129"/>
      <c r="O1234" s="137"/>
      <c r="P1234" s="129">
        <v>12</v>
      </c>
      <c r="Q1234" s="51">
        <f>Q1233-P1234</f>
        <v>24</v>
      </c>
      <c r="R1234" s="88" t="s">
        <v>2488</v>
      </c>
      <c r="S1234" s="89" t="s">
        <v>2495</v>
      </c>
      <c r="T1234" s="51" t="s">
        <v>2493</v>
      </c>
      <c r="U1234" s="37">
        <v>44720</v>
      </c>
      <c r="V1234" s="37">
        <v>44721</v>
      </c>
      <c r="W1234" s="51" t="s">
        <v>2463</v>
      </c>
      <c r="X1234" s="51" t="s">
        <v>88</v>
      </c>
      <c r="Y1234" s="51" t="s">
        <v>70</v>
      </c>
      <c r="Z1234" s="18">
        <v>215973897</v>
      </c>
      <c r="AA1234" s="51" t="s">
        <v>85</v>
      </c>
      <c r="AB1234" s="51" t="s">
        <v>57</v>
      </c>
      <c r="AC1234" s="135" t="s">
        <v>89</v>
      </c>
      <c r="AD1234" s="18" t="s">
        <v>73</v>
      </c>
      <c r="AE1234" s="51"/>
    </row>
    <row r="1235" spans="1:31" ht="28.8">
      <c r="A1235" s="17" t="s">
        <v>57</v>
      </c>
      <c r="B1235" s="18">
        <v>942</v>
      </c>
      <c r="C1235" s="136"/>
      <c r="D1235" s="17" t="s">
        <v>2486</v>
      </c>
      <c r="E1235" s="89"/>
      <c r="F1235" s="127"/>
      <c r="G1235" s="17"/>
      <c r="H1235" s="17"/>
      <c r="I1235" s="17"/>
      <c r="J1235" s="24">
        <v>111400055</v>
      </c>
      <c r="K1235" s="25" t="s">
        <v>653</v>
      </c>
      <c r="L1235" s="56" t="s">
        <v>654</v>
      </c>
      <c r="M1235" s="26" t="s">
        <v>36</v>
      </c>
      <c r="N1235" s="129"/>
      <c r="O1235" s="137"/>
      <c r="P1235" s="129">
        <v>12</v>
      </c>
      <c r="Q1235" s="51">
        <f>Q1234-P1235</f>
        <v>12</v>
      </c>
      <c r="R1235" s="88" t="s">
        <v>2488</v>
      </c>
      <c r="S1235" s="89" t="s">
        <v>2495</v>
      </c>
      <c r="T1235" s="51" t="s">
        <v>90</v>
      </c>
      <c r="U1235" s="37">
        <v>44734</v>
      </c>
      <c r="V1235" s="37">
        <v>44734</v>
      </c>
      <c r="W1235" s="40" t="s">
        <v>91</v>
      </c>
      <c r="X1235" s="40" t="s">
        <v>92</v>
      </c>
      <c r="Y1235" s="40" t="s">
        <v>93</v>
      </c>
      <c r="Z1235" s="40">
        <v>215973560</v>
      </c>
      <c r="AA1235" s="40" t="s">
        <v>85</v>
      </c>
      <c r="AB1235" s="18" t="s">
        <v>57</v>
      </c>
      <c r="AC1235" s="39" t="s">
        <v>72</v>
      </c>
      <c r="AD1235" s="18" t="s">
        <v>73</v>
      </c>
      <c r="AE1235" s="51"/>
    </row>
    <row r="1236" spans="1:31" ht="27.6">
      <c r="A1236" s="17"/>
      <c r="B1236" s="51">
        <v>943</v>
      </c>
      <c r="C1236" s="136">
        <v>44723</v>
      </c>
      <c r="D1236" s="17" t="s">
        <v>2343</v>
      </c>
      <c r="E1236" s="126">
        <v>3600079422</v>
      </c>
      <c r="F1236" s="127">
        <v>44712</v>
      </c>
      <c r="G1236" s="130" t="s">
        <v>2496</v>
      </c>
      <c r="H1236" s="51" t="s">
        <v>2283</v>
      </c>
      <c r="I1236" s="51">
        <v>4511059519</v>
      </c>
      <c r="J1236" s="24">
        <v>109492247</v>
      </c>
      <c r="K1236" s="89">
        <v>20772083003</v>
      </c>
      <c r="L1236" s="56" t="s">
        <v>2497</v>
      </c>
      <c r="M1236" s="26" t="s">
        <v>36</v>
      </c>
      <c r="N1236" s="129">
        <v>3</v>
      </c>
      <c r="O1236" s="129"/>
      <c r="P1236" s="129"/>
      <c r="Q1236" s="18">
        <f t="shared" ref="Q1236:Q1291" si="28">+N1236-P1236</f>
        <v>3</v>
      </c>
      <c r="R1236" s="88" t="s">
        <v>2498</v>
      </c>
      <c r="S1236" s="89" t="s">
        <v>2499</v>
      </c>
      <c r="T1236" s="51"/>
      <c r="U1236" s="37"/>
      <c r="V1236" s="37"/>
      <c r="W1236" s="51"/>
      <c r="X1236" s="51"/>
      <c r="Y1236" s="51"/>
      <c r="Z1236" s="18"/>
      <c r="AA1236" s="51"/>
      <c r="AB1236" s="51"/>
      <c r="AC1236" s="51"/>
      <c r="AD1236" s="51"/>
      <c r="AE1236" s="51"/>
    </row>
    <row r="1237" spans="1:31" ht="27.6">
      <c r="A1237" s="17"/>
      <c r="B1237" s="18">
        <v>944</v>
      </c>
      <c r="C1237" s="136">
        <v>44723</v>
      </c>
      <c r="D1237" s="17" t="s">
        <v>2343</v>
      </c>
      <c r="E1237" s="126">
        <v>3600079421</v>
      </c>
      <c r="F1237" s="127">
        <v>44712</v>
      </c>
      <c r="G1237" s="130" t="s">
        <v>2496</v>
      </c>
      <c r="H1237" s="51" t="s">
        <v>2283</v>
      </c>
      <c r="I1237" s="51">
        <v>4511059519</v>
      </c>
      <c r="J1237" s="24">
        <v>109492247</v>
      </c>
      <c r="K1237" s="89">
        <v>20772083003</v>
      </c>
      <c r="L1237" s="56" t="s">
        <v>2497</v>
      </c>
      <c r="M1237" s="26" t="s">
        <v>36</v>
      </c>
      <c r="N1237" s="129">
        <v>17</v>
      </c>
      <c r="O1237" s="129"/>
      <c r="P1237" s="129"/>
      <c r="Q1237" s="18">
        <f t="shared" si="28"/>
        <v>17</v>
      </c>
      <c r="R1237" s="88" t="s">
        <v>2498</v>
      </c>
      <c r="S1237" s="89" t="s">
        <v>2500</v>
      </c>
      <c r="T1237" s="51"/>
      <c r="U1237" s="37"/>
      <c r="V1237" s="37"/>
      <c r="W1237" s="51"/>
      <c r="X1237" s="51"/>
      <c r="Y1237" s="51"/>
      <c r="Z1237" s="18"/>
      <c r="AA1237" s="51"/>
      <c r="AB1237" s="51"/>
      <c r="AC1237" s="51"/>
      <c r="AD1237" s="51"/>
      <c r="AE1237" s="51"/>
    </row>
    <row r="1238" spans="1:31" ht="15.6">
      <c r="A1238" s="17"/>
      <c r="B1238" s="51">
        <v>945</v>
      </c>
      <c r="C1238" s="136">
        <v>44725</v>
      </c>
      <c r="D1238" s="17" t="s">
        <v>2464</v>
      </c>
      <c r="E1238" s="126" t="s">
        <v>2501</v>
      </c>
      <c r="F1238" s="127">
        <v>44720</v>
      </c>
      <c r="G1238" s="130" t="s">
        <v>2502</v>
      </c>
      <c r="H1238" s="51" t="s">
        <v>499</v>
      </c>
      <c r="I1238" s="51">
        <v>4511426542</v>
      </c>
      <c r="J1238" s="24">
        <v>112177910</v>
      </c>
      <c r="K1238" s="89" t="s">
        <v>2503</v>
      </c>
      <c r="L1238" s="89" t="s">
        <v>2504</v>
      </c>
      <c r="M1238" s="26" t="s">
        <v>36</v>
      </c>
      <c r="N1238" s="129">
        <v>6</v>
      </c>
      <c r="O1238" s="129"/>
      <c r="P1238" s="129"/>
      <c r="Q1238" s="18">
        <f t="shared" si="28"/>
        <v>6</v>
      </c>
      <c r="R1238" s="88" t="s">
        <v>188</v>
      </c>
      <c r="S1238" s="89" t="s">
        <v>2505</v>
      </c>
      <c r="T1238" s="51"/>
      <c r="U1238" s="37"/>
      <c r="V1238" s="37"/>
      <c r="W1238" s="51"/>
      <c r="X1238" s="51"/>
      <c r="Y1238" s="51"/>
      <c r="Z1238" s="18"/>
      <c r="AA1238" s="51"/>
      <c r="AB1238" s="51"/>
      <c r="AC1238" s="51"/>
      <c r="AD1238" s="51"/>
      <c r="AE1238" s="51"/>
    </row>
    <row r="1239" spans="1:31" ht="28.8">
      <c r="A1239" s="17"/>
      <c r="B1239" s="18">
        <v>946</v>
      </c>
      <c r="C1239" s="136">
        <v>44726</v>
      </c>
      <c r="D1239" s="17" t="s">
        <v>1709</v>
      </c>
      <c r="E1239" s="126" t="s">
        <v>2506</v>
      </c>
      <c r="F1239" s="138">
        <v>44723</v>
      </c>
      <c r="G1239" s="130" t="s">
        <v>2507</v>
      </c>
      <c r="H1239" s="51" t="s">
        <v>285</v>
      </c>
      <c r="I1239" s="51">
        <v>4511437827</v>
      </c>
      <c r="J1239" s="24" t="s">
        <v>2508</v>
      </c>
      <c r="K1239" s="89"/>
      <c r="L1239" s="89" t="s">
        <v>2509</v>
      </c>
      <c r="M1239" s="51" t="s">
        <v>247</v>
      </c>
      <c r="N1239" s="129">
        <v>1</v>
      </c>
      <c r="O1239" s="129"/>
      <c r="P1239" s="129"/>
      <c r="Q1239" s="18">
        <f t="shared" si="28"/>
        <v>1</v>
      </c>
      <c r="R1239" s="88" t="s">
        <v>2510</v>
      </c>
      <c r="S1239" s="89" t="s">
        <v>2511</v>
      </c>
      <c r="T1239" s="51"/>
      <c r="U1239" s="37"/>
      <c r="V1239" s="37"/>
      <c r="W1239" s="51"/>
      <c r="X1239" s="51"/>
      <c r="Y1239" s="51"/>
      <c r="Z1239" s="18"/>
      <c r="AA1239" s="51"/>
      <c r="AB1239" s="51"/>
      <c r="AC1239" s="51"/>
      <c r="AD1239" s="51"/>
      <c r="AE1239" s="51"/>
    </row>
    <row r="1240" spans="1:31" ht="28.8">
      <c r="A1240" s="17"/>
      <c r="B1240" s="51">
        <v>947</v>
      </c>
      <c r="C1240" s="136">
        <v>44726</v>
      </c>
      <c r="D1240" s="17" t="s">
        <v>1709</v>
      </c>
      <c r="E1240" s="126" t="s">
        <v>2506</v>
      </c>
      <c r="F1240" s="138">
        <v>44723</v>
      </c>
      <c r="G1240" s="130" t="s">
        <v>2507</v>
      </c>
      <c r="H1240" s="51" t="s">
        <v>285</v>
      </c>
      <c r="I1240" s="51">
        <v>4511437827</v>
      </c>
      <c r="J1240" s="24" t="s">
        <v>2512</v>
      </c>
      <c r="K1240" s="89"/>
      <c r="L1240" s="89" t="s">
        <v>2513</v>
      </c>
      <c r="M1240" s="51" t="s">
        <v>247</v>
      </c>
      <c r="N1240" s="129">
        <v>1</v>
      </c>
      <c r="O1240" s="129"/>
      <c r="P1240" s="129"/>
      <c r="Q1240" s="51">
        <f t="shared" si="28"/>
        <v>1</v>
      </c>
      <c r="R1240" s="88" t="s">
        <v>2510</v>
      </c>
      <c r="S1240" s="89" t="s">
        <v>2514</v>
      </c>
      <c r="T1240" s="51"/>
      <c r="U1240" s="37"/>
      <c r="V1240" s="37"/>
      <c r="W1240" s="51"/>
      <c r="X1240" s="51"/>
      <c r="Y1240" s="51"/>
      <c r="Z1240" s="18"/>
      <c r="AA1240" s="51"/>
      <c r="AB1240" s="51"/>
      <c r="AC1240" s="51"/>
      <c r="AD1240" s="51"/>
      <c r="AE1240" s="51"/>
    </row>
    <row r="1241" spans="1:31" ht="28.8">
      <c r="A1241" s="17"/>
      <c r="B1241" s="18">
        <v>948</v>
      </c>
      <c r="C1241" s="136">
        <v>44726</v>
      </c>
      <c r="D1241" s="17" t="s">
        <v>1709</v>
      </c>
      <c r="E1241" s="126" t="s">
        <v>2506</v>
      </c>
      <c r="F1241" s="138">
        <v>44723</v>
      </c>
      <c r="G1241" s="130" t="s">
        <v>2507</v>
      </c>
      <c r="H1241" s="51" t="s">
        <v>285</v>
      </c>
      <c r="I1241" s="51">
        <v>4511437827</v>
      </c>
      <c r="J1241" s="24" t="s">
        <v>2515</v>
      </c>
      <c r="K1241" s="89"/>
      <c r="L1241" s="89" t="s">
        <v>2516</v>
      </c>
      <c r="M1241" s="51" t="s">
        <v>247</v>
      </c>
      <c r="N1241" s="129">
        <v>1</v>
      </c>
      <c r="O1241" s="129"/>
      <c r="P1241" s="129"/>
      <c r="Q1241" s="51">
        <f t="shared" si="28"/>
        <v>1</v>
      </c>
      <c r="R1241" s="88" t="s">
        <v>2510</v>
      </c>
      <c r="S1241" s="89" t="s">
        <v>2517</v>
      </c>
      <c r="T1241" s="51"/>
      <c r="U1241" s="37"/>
      <c r="V1241" s="37"/>
      <c r="W1241" s="51"/>
      <c r="X1241" s="51"/>
      <c r="Y1241" s="51"/>
      <c r="Z1241" s="18"/>
      <c r="AA1241" s="51"/>
      <c r="AB1241" s="51"/>
      <c r="AC1241" s="51"/>
      <c r="AD1241" s="51"/>
      <c r="AE1241" s="51"/>
    </row>
    <row r="1242" spans="1:31" ht="28.8">
      <c r="A1242" s="17"/>
      <c r="B1242" s="51">
        <v>949</v>
      </c>
      <c r="C1242" s="136">
        <v>44726</v>
      </c>
      <c r="D1242" s="17" t="s">
        <v>1709</v>
      </c>
      <c r="E1242" s="126" t="s">
        <v>2506</v>
      </c>
      <c r="F1242" s="138">
        <v>44723</v>
      </c>
      <c r="G1242" s="130" t="s">
        <v>2507</v>
      </c>
      <c r="H1242" s="51" t="s">
        <v>285</v>
      </c>
      <c r="I1242" s="51">
        <v>4511437827</v>
      </c>
      <c r="J1242" s="24" t="s">
        <v>2518</v>
      </c>
      <c r="K1242" s="89"/>
      <c r="L1242" s="89" t="s">
        <v>2519</v>
      </c>
      <c r="M1242" s="51" t="s">
        <v>247</v>
      </c>
      <c r="N1242" s="129">
        <v>1</v>
      </c>
      <c r="O1242" s="129"/>
      <c r="P1242" s="129"/>
      <c r="Q1242" s="51">
        <f t="shared" si="28"/>
        <v>1</v>
      </c>
      <c r="R1242" s="88" t="s">
        <v>2510</v>
      </c>
      <c r="S1242" s="89" t="s">
        <v>2520</v>
      </c>
      <c r="T1242" s="51"/>
      <c r="U1242" s="37"/>
      <c r="V1242" s="37"/>
      <c r="W1242" s="51"/>
      <c r="X1242" s="51"/>
      <c r="Y1242" s="51"/>
      <c r="Z1242" s="18"/>
      <c r="AA1242" s="51"/>
      <c r="AB1242" s="51"/>
      <c r="AC1242" s="51"/>
      <c r="AD1242" s="51"/>
      <c r="AE1242" s="51"/>
    </row>
    <row r="1243" spans="1:31" ht="28.8">
      <c r="A1243" s="17"/>
      <c r="B1243" s="18">
        <v>950</v>
      </c>
      <c r="C1243" s="136">
        <v>44726</v>
      </c>
      <c r="D1243" s="17" t="s">
        <v>1709</v>
      </c>
      <c r="E1243" s="126" t="s">
        <v>2506</v>
      </c>
      <c r="F1243" s="138">
        <v>44723</v>
      </c>
      <c r="G1243" s="130" t="s">
        <v>2507</v>
      </c>
      <c r="H1243" s="51" t="s">
        <v>285</v>
      </c>
      <c r="I1243" s="51">
        <v>4511437827</v>
      </c>
      <c r="J1243" s="24" t="s">
        <v>2521</v>
      </c>
      <c r="K1243" s="89" t="s">
        <v>2522</v>
      </c>
      <c r="L1243" s="89" t="s">
        <v>2523</v>
      </c>
      <c r="M1243" s="51" t="s">
        <v>36</v>
      </c>
      <c r="N1243" s="129">
        <v>4</v>
      </c>
      <c r="O1243" s="129"/>
      <c r="P1243" s="129"/>
      <c r="Q1243" s="51">
        <f t="shared" si="28"/>
        <v>4</v>
      </c>
      <c r="R1243" s="88" t="s">
        <v>2524</v>
      </c>
      <c r="S1243" s="89" t="s">
        <v>2525</v>
      </c>
      <c r="T1243" s="51"/>
      <c r="U1243" s="37"/>
      <c r="V1243" s="37"/>
      <c r="W1243" s="51"/>
      <c r="X1243" s="51"/>
      <c r="Y1243" s="51"/>
      <c r="Z1243" s="18"/>
      <c r="AA1243" s="51"/>
      <c r="AB1243" s="51"/>
      <c r="AC1243" s="51"/>
      <c r="AD1243" s="51"/>
      <c r="AE1243" s="51"/>
    </row>
    <row r="1244" spans="1:31" ht="41.4">
      <c r="A1244" s="17"/>
      <c r="B1244" s="18">
        <v>950</v>
      </c>
      <c r="C1244" s="136">
        <v>44726</v>
      </c>
      <c r="D1244" s="17" t="s">
        <v>1709</v>
      </c>
      <c r="E1244" s="126" t="s">
        <v>2506</v>
      </c>
      <c r="F1244" s="138">
        <v>44723</v>
      </c>
      <c r="G1244" s="130" t="s">
        <v>2507</v>
      </c>
      <c r="H1244" s="51" t="s">
        <v>285</v>
      </c>
      <c r="I1244" s="51">
        <v>4511437827</v>
      </c>
      <c r="J1244" s="56" t="s">
        <v>2526</v>
      </c>
      <c r="K1244" s="89" t="s">
        <v>2527</v>
      </c>
      <c r="L1244" s="89" t="s">
        <v>2528</v>
      </c>
      <c r="M1244" s="51" t="s">
        <v>36</v>
      </c>
      <c r="N1244" s="129">
        <v>4</v>
      </c>
      <c r="O1244" s="129"/>
      <c r="P1244" s="129"/>
      <c r="Q1244" s="51">
        <f t="shared" si="28"/>
        <v>4</v>
      </c>
      <c r="R1244" s="88" t="s">
        <v>2524</v>
      </c>
      <c r="S1244" s="89" t="s">
        <v>2525</v>
      </c>
      <c r="T1244" s="51"/>
      <c r="U1244" s="37"/>
      <c r="V1244" s="37"/>
      <c r="W1244" s="51"/>
      <c r="X1244" s="51"/>
      <c r="Y1244" s="51"/>
      <c r="Z1244" s="18"/>
      <c r="AA1244" s="51"/>
      <c r="AB1244" s="51"/>
      <c r="AC1244" s="51"/>
      <c r="AD1244" s="51"/>
      <c r="AE1244" s="51"/>
    </row>
    <row r="1245" spans="1:31">
      <c r="A1245" s="17"/>
      <c r="B1245" s="51">
        <v>951</v>
      </c>
      <c r="C1245" s="136">
        <v>44726</v>
      </c>
      <c r="D1245" s="17" t="s">
        <v>1709</v>
      </c>
      <c r="E1245" s="126" t="s">
        <v>2506</v>
      </c>
      <c r="F1245" s="138">
        <v>44723</v>
      </c>
      <c r="G1245" s="130" t="s">
        <v>2507</v>
      </c>
      <c r="H1245" s="51" t="s">
        <v>285</v>
      </c>
      <c r="I1245" s="51">
        <v>4511437827</v>
      </c>
      <c r="J1245" s="24">
        <v>100879970</v>
      </c>
      <c r="K1245" s="89"/>
      <c r="L1245" s="89" t="s">
        <v>2529</v>
      </c>
      <c r="M1245" s="51" t="s">
        <v>36</v>
      </c>
      <c r="N1245" s="129">
        <v>16</v>
      </c>
      <c r="O1245" s="129"/>
      <c r="P1245" s="129"/>
      <c r="Q1245" s="51">
        <f t="shared" si="28"/>
        <v>16</v>
      </c>
      <c r="R1245" s="88" t="s">
        <v>2524</v>
      </c>
      <c r="S1245" s="89" t="s">
        <v>2525</v>
      </c>
      <c r="T1245" s="51"/>
      <c r="U1245" s="37"/>
      <c r="V1245" s="37"/>
      <c r="W1245" s="51"/>
      <c r="X1245" s="51"/>
      <c r="Y1245" s="51"/>
      <c r="Z1245" s="18"/>
      <c r="AA1245" s="51"/>
      <c r="AB1245" s="51"/>
      <c r="AC1245" s="51"/>
      <c r="AD1245" s="51"/>
      <c r="AE1245" s="51"/>
    </row>
    <row r="1246" spans="1:31">
      <c r="A1246" s="17"/>
      <c r="B1246" s="18">
        <v>952</v>
      </c>
      <c r="C1246" s="136">
        <v>44726</v>
      </c>
      <c r="D1246" s="17" t="s">
        <v>1709</v>
      </c>
      <c r="E1246" s="126" t="s">
        <v>2506</v>
      </c>
      <c r="F1246" s="138">
        <v>44723</v>
      </c>
      <c r="G1246" s="130" t="s">
        <v>2507</v>
      </c>
      <c r="H1246" s="51" t="s">
        <v>285</v>
      </c>
      <c r="I1246" s="51">
        <v>4511437827</v>
      </c>
      <c r="J1246" s="24">
        <v>100731505</v>
      </c>
      <c r="K1246" s="89"/>
      <c r="L1246" s="89" t="s">
        <v>2530</v>
      </c>
      <c r="M1246" s="51" t="s">
        <v>36</v>
      </c>
      <c r="N1246" s="129">
        <v>16</v>
      </c>
      <c r="O1246" s="129"/>
      <c r="P1246" s="129"/>
      <c r="Q1246" s="51">
        <f t="shared" si="28"/>
        <v>16</v>
      </c>
      <c r="R1246" s="88" t="s">
        <v>2524</v>
      </c>
      <c r="S1246" s="89" t="s">
        <v>2525</v>
      </c>
      <c r="T1246" s="51"/>
      <c r="U1246" s="37"/>
      <c r="V1246" s="37"/>
      <c r="W1246" s="51"/>
      <c r="X1246" s="51"/>
      <c r="Y1246" s="51"/>
      <c r="Z1246" s="18"/>
      <c r="AA1246" s="51"/>
      <c r="AB1246" s="51"/>
      <c r="AC1246" s="51"/>
      <c r="AD1246" s="51"/>
      <c r="AE1246" s="51"/>
    </row>
    <row r="1247" spans="1:31">
      <c r="A1247" s="17"/>
      <c r="B1247" s="51">
        <v>953</v>
      </c>
      <c r="C1247" s="136">
        <v>44726</v>
      </c>
      <c r="D1247" s="17" t="s">
        <v>1709</v>
      </c>
      <c r="E1247" s="126" t="s">
        <v>2506</v>
      </c>
      <c r="F1247" s="138">
        <v>44723</v>
      </c>
      <c r="G1247" s="130" t="s">
        <v>2507</v>
      </c>
      <c r="H1247" s="51" t="s">
        <v>285</v>
      </c>
      <c r="I1247" s="51">
        <v>4511437827</v>
      </c>
      <c r="J1247" s="24">
        <v>100865604</v>
      </c>
      <c r="K1247" s="89"/>
      <c r="L1247" s="89" t="s">
        <v>2531</v>
      </c>
      <c r="M1247" s="51" t="s">
        <v>36</v>
      </c>
      <c r="N1247" s="129">
        <v>16</v>
      </c>
      <c r="O1247" s="129"/>
      <c r="P1247" s="129"/>
      <c r="Q1247" s="51">
        <f t="shared" si="28"/>
        <v>16</v>
      </c>
      <c r="R1247" s="88" t="s">
        <v>2524</v>
      </c>
      <c r="S1247" s="89" t="s">
        <v>2525</v>
      </c>
      <c r="T1247" s="51"/>
      <c r="U1247" s="37"/>
      <c r="V1247" s="37"/>
      <c r="W1247" s="51"/>
      <c r="X1247" s="51"/>
      <c r="Y1247" s="51"/>
      <c r="Z1247" s="18"/>
      <c r="AA1247" s="51"/>
      <c r="AB1247" s="51"/>
      <c r="AC1247" s="51"/>
      <c r="AD1247" s="51"/>
      <c r="AE1247" s="51"/>
    </row>
    <row r="1248" spans="1:31">
      <c r="A1248" s="23"/>
      <c r="B1248" s="51">
        <v>954</v>
      </c>
      <c r="C1248" s="136">
        <v>44726</v>
      </c>
      <c r="D1248" s="17" t="s">
        <v>1709</v>
      </c>
      <c r="E1248" s="126" t="s">
        <v>2506</v>
      </c>
      <c r="F1248" s="138">
        <v>44723</v>
      </c>
      <c r="G1248" s="130" t="s">
        <v>2507</v>
      </c>
      <c r="H1248" s="51" t="s">
        <v>285</v>
      </c>
      <c r="I1248" s="51">
        <v>4511437827</v>
      </c>
      <c r="J1248" s="24" t="s">
        <v>2532</v>
      </c>
      <c r="K1248" s="89"/>
      <c r="L1248" s="89" t="s">
        <v>2533</v>
      </c>
      <c r="M1248" s="51" t="s">
        <v>36</v>
      </c>
      <c r="N1248" s="129">
        <v>4</v>
      </c>
      <c r="O1248" s="129"/>
      <c r="P1248" s="129"/>
      <c r="Q1248" s="51">
        <f t="shared" si="28"/>
        <v>4</v>
      </c>
      <c r="R1248" s="88" t="s">
        <v>2524</v>
      </c>
      <c r="S1248" s="89" t="s">
        <v>2525</v>
      </c>
      <c r="T1248" s="51"/>
      <c r="U1248" s="37"/>
      <c r="V1248" s="37"/>
      <c r="W1248" s="51"/>
      <c r="X1248" s="51"/>
      <c r="Y1248" s="51"/>
      <c r="Z1248" s="18"/>
      <c r="AA1248" s="51"/>
      <c r="AB1248" s="51"/>
      <c r="AC1248" s="51"/>
      <c r="AD1248" s="51"/>
      <c r="AE1248" s="51"/>
    </row>
    <row r="1249" spans="1:31" ht="28.8">
      <c r="A1249" s="23"/>
      <c r="B1249" s="51">
        <v>955</v>
      </c>
      <c r="C1249" s="136">
        <v>44727</v>
      </c>
      <c r="D1249" s="17" t="s">
        <v>2268</v>
      </c>
      <c r="E1249" s="133" t="s">
        <v>2534</v>
      </c>
      <c r="F1249" s="138">
        <v>44721</v>
      </c>
      <c r="G1249" s="139" t="s">
        <v>2535</v>
      </c>
      <c r="H1249" s="51" t="s">
        <v>2271</v>
      </c>
      <c r="I1249" s="51">
        <v>4511425598</v>
      </c>
      <c r="J1249" s="24">
        <v>112161405</v>
      </c>
      <c r="K1249" s="89" t="s">
        <v>2272</v>
      </c>
      <c r="L1249" s="25" t="s">
        <v>2273</v>
      </c>
      <c r="M1249" s="51" t="s">
        <v>36</v>
      </c>
      <c r="N1249" s="129">
        <v>2</v>
      </c>
      <c r="O1249" s="129"/>
      <c r="P1249" s="129"/>
      <c r="Q1249" s="51">
        <f t="shared" si="28"/>
        <v>2</v>
      </c>
      <c r="R1249" s="88" t="s">
        <v>2274</v>
      </c>
      <c r="S1249" s="89" t="s">
        <v>2536</v>
      </c>
      <c r="T1249" s="51"/>
      <c r="U1249" s="37"/>
      <c r="V1249" s="37"/>
      <c r="W1249" s="51"/>
      <c r="X1249" s="51"/>
      <c r="Y1249" s="51"/>
      <c r="Z1249" s="18"/>
      <c r="AA1249" s="51"/>
      <c r="AB1249" s="51"/>
      <c r="AC1249" s="51"/>
      <c r="AD1249" s="51"/>
      <c r="AE1249" s="51"/>
    </row>
    <row r="1250" spans="1:31" ht="45">
      <c r="A1250" s="23"/>
      <c r="B1250" s="51">
        <v>956</v>
      </c>
      <c r="C1250" s="136">
        <v>44728</v>
      </c>
      <c r="D1250" s="17" t="s">
        <v>2537</v>
      </c>
      <c r="E1250" s="126">
        <v>56991636</v>
      </c>
      <c r="F1250" s="127">
        <v>44708</v>
      </c>
      <c r="G1250" s="130" t="s">
        <v>2538</v>
      </c>
      <c r="H1250" s="51" t="s">
        <v>2539</v>
      </c>
      <c r="I1250" s="51">
        <v>4200929262</v>
      </c>
      <c r="J1250" s="24">
        <v>109443666</v>
      </c>
      <c r="K1250" s="89" t="s">
        <v>108</v>
      </c>
      <c r="L1250" s="42" t="s">
        <v>109</v>
      </c>
      <c r="M1250" s="51" t="s">
        <v>36</v>
      </c>
      <c r="N1250" s="129">
        <v>120</v>
      </c>
      <c r="O1250" s="129"/>
      <c r="P1250" s="129"/>
      <c r="Q1250" s="51">
        <f t="shared" si="28"/>
        <v>120</v>
      </c>
      <c r="R1250" s="88" t="s">
        <v>2540</v>
      </c>
      <c r="S1250" s="89" t="s">
        <v>2541</v>
      </c>
      <c r="T1250" s="51"/>
      <c r="U1250" s="37"/>
      <c r="V1250" s="37"/>
      <c r="W1250" s="51"/>
      <c r="X1250" s="51"/>
      <c r="Y1250" s="51"/>
      <c r="Z1250" s="18"/>
      <c r="AA1250" s="51"/>
      <c r="AB1250" s="51"/>
      <c r="AC1250" s="51"/>
      <c r="AD1250" s="51"/>
      <c r="AE1250" s="51"/>
    </row>
    <row r="1251" spans="1:31" ht="28.8">
      <c r="A1251" s="23"/>
      <c r="B1251" s="51">
        <v>957</v>
      </c>
      <c r="C1251" s="136">
        <v>44729</v>
      </c>
      <c r="D1251" s="17" t="s">
        <v>2542</v>
      </c>
      <c r="E1251" s="126">
        <v>220011145</v>
      </c>
      <c r="F1251" s="138">
        <v>44714</v>
      </c>
      <c r="G1251" s="130" t="s">
        <v>2543</v>
      </c>
      <c r="H1251" s="51" t="s">
        <v>2544</v>
      </c>
      <c r="I1251" s="51">
        <v>4511398189</v>
      </c>
      <c r="J1251" s="24"/>
      <c r="K1251" s="89" t="s">
        <v>2545</v>
      </c>
      <c r="L1251" s="89" t="s">
        <v>2546</v>
      </c>
      <c r="M1251" s="51" t="s">
        <v>2255</v>
      </c>
      <c r="N1251" s="129">
        <v>50</v>
      </c>
      <c r="O1251" s="129"/>
      <c r="P1251" s="129"/>
      <c r="Q1251" s="51">
        <f t="shared" si="28"/>
        <v>50</v>
      </c>
      <c r="R1251" s="88" t="s">
        <v>2547</v>
      </c>
      <c r="S1251" s="89" t="s">
        <v>2548</v>
      </c>
      <c r="T1251" s="51"/>
      <c r="U1251" s="37"/>
      <c r="V1251" s="37"/>
      <c r="W1251" s="51"/>
      <c r="X1251" s="51"/>
      <c r="Y1251" s="51"/>
      <c r="Z1251" s="18"/>
      <c r="AA1251" s="51"/>
      <c r="AB1251" s="51"/>
      <c r="AC1251" s="51"/>
      <c r="AD1251" s="51"/>
      <c r="AE1251" s="51"/>
    </row>
    <row r="1252" spans="1:31">
      <c r="A1252" s="23"/>
      <c r="B1252" s="51">
        <v>958</v>
      </c>
      <c r="C1252" s="136">
        <v>44732</v>
      </c>
      <c r="D1252" s="17" t="s">
        <v>1709</v>
      </c>
      <c r="E1252" s="126" t="s">
        <v>2549</v>
      </c>
      <c r="F1252" s="138">
        <v>44697</v>
      </c>
      <c r="G1252" s="130" t="s">
        <v>2550</v>
      </c>
      <c r="H1252" s="51" t="s">
        <v>216</v>
      </c>
      <c r="I1252" s="51">
        <v>4511074895</v>
      </c>
      <c r="J1252" s="24">
        <v>110316600</v>
      </c>
      <c r="K1252" s="89" t="s">
        <v>2551</v>
      </c>
      <c r="L1252" s="89" t="s">
        <v>2552</v>
      </c>
      <c r="M1252" s="51" t="s">
        <v>36</v>
      </c>
      <c r="N1252" s="129">
        <f>18+28+54+98+10</f>
        <v>208</v>
      </c>
      <c r="O1252" s="129"/>
      <c r="P1252" s="129"/>
      <c r="Q1252" s="51">
        <f t="shared" si="28"/>
        <v>208</v>
      </c>
      <c r="R1252" s="88" t="s">
        <v>2553</v>
      </c>
      <c r="S1252" s="89" t="s">
        <v>2554</v>
      </c>
      <c r="T1252" s="51"/>
      <c r="U1252" s="37"/>
      <c r="V1252" s="37"/>
      <c r="W1252" s="51"/>
      <c r="X1252" s="51"/>
      <c r="Y1252" s="51"/>
      <c r="Z1252" s="18"/>
      <c r="AA1252" s="51"/>
      <c r="AB1252" s="51"/>
      <c r="AC1252" s="51"/>
      <c r="AD1252" s="51"/>
      <c r="AE1252" s="51"/>
    </row>
    <row r="1253" spans="1:31" ht="28.8">
      <c r="A1253" s="17" t="s">
        <v>57</v>
      </c>
      <c r="B1253" s="51">
        <v>959</v>
      </c>
      <c r="C1253" s="136">
        <v>44732</v>
      </c>
      <c r="D1253" s="17" t="s">
        <v>1709</v>
      </c>
      <c r="E1253" s="126" t="s">
        <v>2555</v>
      </c>
      <c r="F1253" s="138">
        <v>44697</v>
      </c>
      <c r="G1253" s="130" t="s">
        <v>2556</v>
      </c>
      <c r="H1253" s="51" t="s">
        <v>216</v>
      </c>
      <c r="I1253" s="51">
        <v>4511074895</v>
      </c>
      <c r="J1253" s="24">
        <v>102464571</v>
      </c>
      <c r="K1253" s="25" t="s">
        <v>1693</v>
      </c>
      <c r="L1253" s="25" t="s">
        <v>1694</v>
      </c>
      <c r="M1253" s="18" t="s">
        <v>36</v>
      </c>
      <c r="N1253" s="129">
        <f>17+28+54+79+19+10</f>
        <v>207</v>
      </c>
      <c r="O1253" s="129"/>
      <c r="P1253" s="129">
        <v>8</v>
      </c>
      <c r="Q1253" s="51">
        <f t="shared" si="28"/>
        <v>199</v>
      </c>
      <c r="R1253" s="88" t="s">
        <v>2557</v>
      </c>
      <c r="S1253" s="89" t="s">
        <v>2558</v>
      </c>
      <c r="T1253" s="53" t="s">
        <v>209</v>
      </c>
      <c r="U1253" s="37">
        <v>44732</v>
      </c>
      <c r="V1253" s="37">
        <v>44732</v>
      </c>
      <c r="W1253" s="53" t="s">
        <v>81</v>
      </c>
      <c r="X1253" s="18" t="s">
        <v>82</v>
      </c>
      <c r="Y1253" s="18" t="s">
        <v>70</v>
      </c>
      <c r="Z1253" s="18" t="s">
        <v>210</v>
      </c>
      <c r="AA1253" s="51" t="s">
        <v>211</v>
      </c>
      <c r="AB1253" s="18" t="s">
        <v>57</v>
      </c>
      <c r="AC1253" s="39" t="s">
        <v>83</v>
      </c>
      <c r="AD1253" s="18" t="s">
        <v>73</v>
      </c>
      <c r="AE1253" s="51"/>
    </row>
    <row r="1254" spans="1:31" ht="28.8">
      <c r="A1254" s="17" t="s">
        <v>57</v>
      </c>
      <c r="B1254" s="51">
        <v>959</v>
      </c>
      <c r="C1254" s="136"/>
      <c r="D1254" s="17" t="s">
        <v>1709</v>
      </c>
      <c r="E1254" s="126"/>
      <c r="F1254" s="138"/>
      <c r="G1254" s="130"/>
      <c r="H1254" s="51"/>
      <c r="I1254" s="51"/>
      <c r="J1254" s="24">
        <v>102464571</v>
      </c>
      <c r="K1254" s="25" t="s">
        <v>1693</v>
      </c>
      <c r="L1254" s="25" t="s">
        <v>1694</v>
      </c>
      <c r="M1254" s="18" t="s">
        <v>36</v>
      </c>
      <c r="N1254" s="129"/>
      <c r="O1254" s="129"/>
      <c r="P1254" s="129">
        <v>4</v>
      </c>
      <c r="Q1254" s="51">
        <f>Q1253-P1254</f>
        <v>195</v>
      </c>
      <c r="R1254" s="88" t="s">
        <v>2557</v>
      </c>
      <c r="S1254" s="89" t="s">
        <v>2558</v>
      </c>
      <c r="T1254" s="53" t="s">
        <v>2011</v>
      </c>
      <c r="U1254" s="37">
        <v>44734</v>
      </c>
      <c r="V1254" s="37">
        <v>44734</v>
      </c>
      <c r="W1254" s="18" t="s">
        <v>87</v>
      </c>
      <c r="X1254" s="18" t="s">
        <v>88</v>
      </c>
      <c r="Y1254" s="18" t="s">
        <v>70</v>
      </c>
      <c r="Z1254" s="18">
        <v>215973561</v>
      </c>
      <c r="AA1254" s="18" t="s">
        <v>85</v>
      </c>
      <c r="AB1254" s="18" t="s">
        <v>57</v>
      </c>
      <c r="AC1254" s="39" t="s">
        <v>89</v>
      </c>
      <c r="AD1254" s="18" t="s">
        <v>73</v>
      </c>
      <c r="AE1254" s="51"/>
    </row>
    <row r="1255" spans="1:31" ht="28.8">
      <c r="A1255" s="17" t="s">
        <v>57</v>
      </c>
      <c r="B1255" s="51">
        <v>959</v>
      </c>
      <c r="C1255" s="136"/>
      <c r="D1255" s="17" t="s">
        <v>1709</v>
      </c>
      <c r="E1255" s="126"/>
      <c r="F1255" s="138"/>
      <c r="G1255" s="130"/>
      <c r="H1255" s="51"/>
      <c r="I1255" s="51"/>
      <c r="J1255" s="24">
        <v>102464571</v>
      </c>
      <c r="K1255" s="25" t="s">
        <v>1693</v>
      </c>
      <c r="L1255" s="25" t="s">
        <v>1694</v>
      </c>
      <c r="M1255" s="18" t="s">
        <v>36</v>
      </c>
      <c r="N1255" s="129"/>
      <c r="O1255" s="129"/>
      <c r="P1255" s="129">
        <v>4</v>
      </c>
      <c r="Q1255" s="51">
        <f>Q1254-P1255</f>
        <v>191</v>
      </c>
      <c r="R1255" s="88" t="s">
        <v>2557</v>
      </c>
      <c r="S1255" s="89" t="s">
        <v>2558</v>
      </c>
      <c r="T1255" s="53" t="s">
        <v>90</v>
      </c>
      <c r="U1255" s="37">
        <v>44734</v>
      </c>
      <c r="V1255" s="37">
        <v>44734</v>
      </c>
      <c r="W1255" s="40" t="s">
        <v>91</v>
      </c>
      <c r="X1255" s="40" t="s">
        <v>92</v>
      </c>
      <c r="Y1255" s="40" t="s">
        <v>93</v>
      </c>
      <c r="Z1255" s="40">
        <v>215973560</v>
      </c>
      <c r="AA1255" s="40" t="s">
        <v>85</v>
      </c>
      <c r="AB1255" s="18" t="s">
        <v>57</v>
      </c>
      <c r="AC1255" s="39" t="s">
        <v>72</v>
      </c>
      <c r="AD1255" s="18" t="s">
        <v>73</v>
      </c>
      <c r="AE1255" s="51"/>
    </row>
    <row r="1256" spans="1:31" ht="15.6">
      <c r="A1256" s="23"/>
      <c r="B1256" s="51">
        <v>960</v>
      </c>
      <c r="C1256" s="136">
        <v>44732</v>
      </c>
      <c r="D1256" s="17" t="s">
        <v>1709</v>
      </c>
      <c r="E1256" s="126" t="s">
        <v>2555</v>
      </c>
      <c r="F1256" s="138">
        <v>44697</v>
      </c>
      <c r="G1256" s="130" t="s">
        <v>2556</v>
      </c>
      <c r="H1256" s="51" t="s">
        <v>216</v>
      </c>
      <c r="I1256" s="51">
        <v>4511074895</v>
      </c>
      <c r="J1256" s="24">
        <v>102951260</v>
      </c>
      <c r="K1256" s="25" t="s">
        <v>1697</v>
      </c>
      <c r="L1256" s="25" t="s">
        <v>1698</v>
      </c>
      <c r="M1256" s="26" t="s">
        <v>36</v>
      </c>
      <c r="N1256" s="129">
        <f>18+28+54+98+10</f>
        <v>208</v>
      </c>
      <c r="O1256" s="129"/>
      <c r="P1256" s="129"/>
      <c r="Q1256" s="51">
        <f t="shared" si="28"/>
        <v>208</v>
      </c>
      <c r="R1256" s="88" t="s">
        <v>2559</v>
      </c>
      <c r="S1256" s="89" t="s">
        <v>2560</v>
      </c>
      <c r="T1256" s="51"/>
      <c r="U1256" s="51"/>
      <c r="V1256" s="51"/>
      <c r="W1256" s="51"/>
      <c r="X1256" s="51"/>
      <c r="Y1256" s="51"/>
      <c r="Z1256" s="51"/>
      <c r="AA1256" s="51"/>
      <c r="AB1256" s="51"/>
      <c r="AC1256" s="51"/>
      <c r="AD1256" s="51"/>
      <c r="AE1256" s="51"/>
    </row>
    <row r="1257" spans="1:31" ht="15.6">
      <c r="A1257" s="23"/>
      <c r="B1257" s="51">
        <v>961</v>
      </c>
      <c r="C1257" s="136">
        <v>44732</v>
      </c>
      <c r="D1257" s="17" t="s">
        <v>2561</v>
      </c>
      <c r="E1257" s="126" t="s">
        <v>2562</v>
      </c>
      <c r="F1257" s="138">
        <v>44703</v>
      </c>
      <c r="G1257" s="130" t="s">
        <v>286</v>
      </c>
      <c r="H1257" s="51" t="s">
        <v>285</v>
      </c>
      <c r="I1257" s="51">
        <v>4511389848</v>
      </c>
      <c r="J1257" s="24">
        <v>112141777</v>
      </c>
      <c r="K1257" s="29">
        <v>112141777</v>
      </c>
      <c r="L1257" s="89" t="s">
        <v>2563</v>
      </c>
      <c r="M1257" s="26" t="s">
        <v>36</v>
      </c>
      <c r="N1257" s="129">
        <v>3240</v>
      </c>
      <c r="O1257" s="129"/>
      <c r="P1257" s="129">
        <v>72</v>
      </c>
      <c r="Q1257" s="51">
        <f t="shared" si="28"/>
        <v>3168</v>
      </c>
      <c r="R1257" s="88" t="s">
        <v>2564</v>
      </c>
      <c r="S1257" s="89" t="s">
        <v>2565</v>
      </c>
      <c r="T1257" s="51" t="s">
        <v>90</v>
      </c>
      <c r="U1257" s="136">
        <v>44734</v>
      </c>
      <c r="V1257" s="136">
        <v>44734</v>
      </c>
      <c r="W1257" s="40" t="s">
        <v>91</v>
      </c>
      <c r="X1257" s="40" t="s">
        <v>92</v>
      </c>
      <c r="Y1257" s="40" t="s">
        <v>93</v>
      </c>
      <c r="Z1257" s="40">
        <v>215973560</v>
      </c>
      <c r="AA1257" s="40" t="s">
        <v>85</v>
      </c>
      <c r="AB1257" s="18" t="s">
        <v>57</v>
      </c>
      <c r="AC1257" s="39" t="s">
        <v>72</v>
      </c>
      <c r="AD1257" s="18" t="s">
        <v>73</v>
      </c>
      <c r="AE1257" s="51"/>
    </row>
    <row r="1258" spans="1:31" ht="15.6">
      <c r="A1258" s="23"/>
      <c r="B1258" s="51">
        <v>961</v>
      </c>
      <c r="C1258" s="136"/>
      <c r="D1258" s="17" t="s">
        <v>2561</v>
      </c>
      <c r="E1258" s="126"/>
      <c r="F1258" s="138"/>
      <c r="G1258" s="130"/>
      <c r="H1258" s="51" t="s">
        <v>285</v>
      </c>
      <c r="I1258" s="51"/>
      <c r="J1258" s="24">
        <v>112141777</v>
      </c>
      <c r="K1258" s="29">
        <v>112141777</v>
      </c>
      <c r="L1258" s="89" t="s">
        <v>2563</v>
      </c>
      <c r="M1258" s="26" t="s">
        <v>36</v>
      </c>
      <c r="N1258" s="129"/>
      <c r="O1258" s="129"/>
      <c r="P1258" s="129">
        <v>72</v>
      </c>
      <c r="Q1258" s="51">
        <f>Q1257-P1258</f>
        <v>3096</v>
      </c>
      <c r="R1258" s="88" t="s">
        <v>2564</v>
      </c>
      <c r="S1258" s="89" t="s">
        <v>2565</v>
      </c>
      <c r="T1258" s="51" t="s">
        <v>2462</v>
      </c>
      <c r="U1258" s="136">
        <v>44739</v>
      </c>
      <c r="V1258" s="136">
        <v>44739</v>
      </c>
      <c r="W1258" s="51" t="s">
        <v>2463</v>
      </c>
      <c r="X1258" s="51" t="s">
        <v>88</v>
      </c>
      <c r="Y1258" s="51" t="s">
        <v>70</v>
      </c>
      <c r="Z1258" s="18" t="s">
        <v>693</v>
      </c>
      <c r="AA1258" s="51" t="s">
        <v>78</v>
      </c>
      <c r="AB1258" s="51" t="s">
        <v>57</v>
      </c>
      <c r="AC1258" s="135" t="s">
        <v>89</v>
      </c>
      <c r="AD1258" s="18" t="s">
        <v>73</v>
      </c>
      <c r="AE1258" s="51"/>
    </row>
    <row r="1259" spans="1:31" ht="15.6">
      <c r="A1259" s="23"/>
      <c r="B1259" s="51">
        <v>962</v>
      </c>
      <c r="C1259" s="136">
        <v>44732</v>
      </c>
      <c r="D1259" s="17" t="s">
        <v>2561</v>
      </c>
      <c r="E1259" s="126" t="s">
        <v>2562</v>
      </c>
      <c r="F1259" s="138">
        <v>44703</v>
      </c>
      <c r="G1259" s="130" t="s">
        <v>286</v>
      </c>
      <c r="H1259" s="51" t="s">
        <v>285</v>
      </c>
      <c r="I1259" s="51">
        <v>4511389848</v>
      </c>
      <c r="J1259" s="24">
        <v>112141778</v>
      </c>
      <c r="K1259" s="29">
        <v>112141778</v>
      </c>
      <c r="L1259" s="89" t="s">
        <v>2566</v>
      </c>
      <c r="M1259" s="26" t="s">
        <v>36</v>
      </c>
      <c r="N1259" s="129">
        <v>1800</v>
      </c>
      <c r="O1259" s="129"/>
      <c r="P1259" s="129">
        <v>40</v>
      </c>
      <c r="Q1259" s="51">
        <f t="shared" si="28"/>
        <v>1760</v>
      </c>
      <c r="R1259" s="88" t="s">
        <v>2564</v>
      </c>
      <c r="S1259" s="89" t="s">
        <v>2565</v>
      </c>
      <c r="T1259" s="51" t="s">
        <v>90</v>
      </c>
      <c r="U1259" s="136">
        <v>44734</v>
      </c>
      <c r="V1259" s="136">
        <v>44734</v>
      </c>
      <c r="W1259" s="40" t="s">
        <v>91</v>
      </c>
      <c r="X1259" s="40" t="s">
        <v>92</v>
      </c>
      <c r="Y1259" s="40" t="s">
        <v>93</v>
      </c>
      <c r="Z1259" s="40">
        <v>215973560</v>
      </c>
      <c r="AA1259" s="40" t="s">
        <v>85</v>
      </c>
      <c r="AB1259" s="18" t="s">
        <v>57</v>
      </c>
      <c r="AC1259" s="39" t="s">
        <v>72</v>
      </c>
      <c r="AD1259" s="18" t="s">
        <v>73</v>
      </c>
      <c r="AE1259" s="51"/>
    </row>
    <row r="1260" spans="1:31" ht="15.6">
      <c r="A1260" s="23"/>
      <c r="B1260" s="51">
        <v>962</v>
      </c>
      <c r="C1260" s="136"/>
      <c r="D1260" s="17" t="s">
        <v>2561</v>
      </c>
      <c r="E1260" s="126"/>
      <c r="F1260" s="138"/>
      <c r="G1260" s="130"/>
      <c r="H1260" s="51" t="s">
        <v>285</v>
      </c>
      <c r="I1260" s="51"/>
      <c r="J1260" s="24">
        <v>112141778</v>
      </c>
      <c r="K1260" s="29">
        <v>112141778</v>
      </c>
      <c r="L1260" s="89" t="s">
        <v>2566</v>
      </c>
      <c r="M1260" s="26" t="s">
        <v>36</v>
      </c>
      <c r="N1260" s="129"/>
      <c r="O1260" s="129"/>
      <c r="P1260" s="129">
        <v>40</v>
      </c>
      <c r="Q1260" s="51">
        <f>Q1259-P1260</f>
        <v>1720</v>
      </c>
      <c r="R1260" s="88" t="s">
        <v>2564</v>
      </c>
      <c r="S1260" s="89" t="s">
        <v>2565</v>
      </c>
      <c r="T1260" s="51" t="s">
        <v>2462</v>
      </c>
      <c r="U1260" s="136">
        <v>44739</v>
      </c>
      <c r="V1260" s="136">
        <v>44739</v>
      </c>
      <c r="W1260" s="51" t="s">
        <v>2463</v>
      </c>
      <c r="X1260" s="51" t="s">
        <v>88</v>
      </c>
      <c r="Y1260" s="51" t="s">
        <v>70</v>
      </c>
      <c r="Z1260" s="18" t="s">
        <v>693</v>
      </c>
      <c r="AA1260" s="51" t="s">
        <v>78</v>
      </c>
      <c r="AB1260" s="51" t="s">
        <v>57</v>
      </c>
      <c r="AC1260" s="135" t="s">
        <v>89</v>
      </c>
      <c r="AD1260" s="18" t="s">
        <v>73</v>
      </c>
      <c r="AE1260" s="51"/>
    </row>
    <row r="1261" spans="1:31" ht="43.2">
      <c r="A1261" s="23"/>
      <c r="B1261" s="51">
        <v>963</v>
      </c>
      <c r="C1261" s="136">
        <v>44732</v>
      </c>
      <c r="D1261" s="17" t="s">
        <v>2567</v>
      </c>
      <c r="E1261" s="126" t="s">
        <v>2568</v>
      </c>
      <c r="F1261" s="138">
        <v>44730</v>
      </c>
      <c r="G1261" s="130" t="s">
        <v>2569</v>
      </c>
      <c r="H1261" s="51" t="s">
        <v>2570</v>
      </c>
      <c r="I1261" s="51">
        <v>4511389627</v>
      </c>
      <c r="J1261" s="24">
        <v>108221261</v>
      </c>
      <c r="K1261" s="89"/>
      <c r="L1261" s="89" t="s">
        <v>2571</v>
      </c>
      <c r="M1261" s="51" t="s">
        <v>851</v>
      </c>
      <c r="N1261" s="129">
        <v>4</v>
      </c>
      <c r="O1261" s="129"/>
      <c r="P1261" s="129"/>
      <c r="Q1261" s="51">
        <f t="shared" si="28"/>
        <v>4</v>
      </c>
      <c r="R1261" s="88" t="s">
        <v>2572</v>
      </c>
      <c r="S1261" s="89" t="s">
        <v>2573</v>
      </c>
      <c r="T1261" s="51"/>
      <c r="U1261" s="51"/>
      <c r="V1261" s="51"/>
      <c r="W1261" s="51"/>
      <c r="X1261" s="51"/>
      <c r="Y1261" s="51"/>
      <c r="Z1261" s="51"/>
      <c r="AA1261" s="51"/>
      <c r="AB1261" s="51"/>
      <c r="AC1261" s="51"/>
      <c r="AD1261" s="51"/>
      <c r="AE1261" s="51"/>
    </row>
    <row r="1262" spans="1:31" ht="43.2">
      <c r="A1262" s="23"/>
      <c r="B1262" s="51">
        <v>964</v>
      </c>
      <c r="C1262" s="136">
        <v>44732</v>
      </c>
      <c r="D1262" s="17" t="s">
        <v>2567</v>
      </c>
      <c r="E1262" s="126" t="s">
        <v>2574</v>
      </c>
      <c r="F1262" s="138">
        <v>44730</v>
      </c>
      <c r="G1262" s="130" t="s">
        <v>2575</v>
      </c>
      <c r="H1262" s="51" t="s">
        <v>2570</v>
      </c>
      <c r="I1262" s="51">
        <v>4511389627</v>
      </c>
      <c r="J1262" s="24">
        <v>108221261</v>
      </c>
      <c r="K1262" s="89"/>
      <c r="L1262" s="89" t="s">
        <v>2571</v>
      </c>
      <c r="M1262" s="51" t="s">
        <v>851</v>
      </c>
      <c r="N1262" s="129">
        <v>16</v>
      </c>
      <c r="O1262" s="129"/>
      <c r="P1262" s="129"/>
      <c r="Q1262" s="51">
        <f t="shared" si="28"/>
        <v>16</v>
      </c>
      <c r="R1262" s="89" t="s">
        <v>2576</v>
      </c>
      <c r="S1262" s="89" t="s">
        <v>2577</v>
      </c>
      <c r="T1262" s="51"/>
      <c r="U1262" s="51"/>
      <c r="V1262" s="51"/>
      <c r="W1262" s="51"/>
      <c r="X1262" s="51"/>
      <c r="Y1262" s="51"/>
      <c r="Z1262" s="51"/>
      <c r="AA1262" s="51"/>
      <c r="AB1262" s="51"/>
      <c r="AC1262" s="51"/>
      <c r="AD1262" s="51"/>
      <c r="AE1262" s="51"/>
    </row>
    <row r="1263" spans="1:31">
      <c r="A1263" s="23" t="s">
        <v>57</v>
      </c>
      <c r="B1263" s="51">
        <v>965</v>
      </c>
      <c r="C1263" s="136">
        <v>44739</v>
      </c>
      <c r="D1263" s="17" t="s">
        <v>2343</v>
      </c>
      <c r="E1263" s="126">
        <v>3600080171</v>
      </c>
      <c r="F1263" s="138">
        <v>44732</v>
      </c>
      <c r="G1263" s="130" t="s">
        <v>2578</v>
      </c>
      <c r="H1263" s="51" t="s">
        <v>2283</v>
      </c>
      <c r="I1263" s="51">
        <v>4511059519</v>
      </c>
      <c r="J1263" s="24">
        <v>109492196</v>
      </c>
      <c r="K1263" s="89">
        <v>61030000054</v>
      </c>
      <c r="L1263" s="89" t="s">
        <v>2579</v>
      </c>
      <c r="M1263" s="51" t="s">
        <v>36</v>
      </c>
      <c r="N1263" s="129">
        <v>960</v>
      </c>
      <c r="O1263" s="129"/>
      <c r="P1263" s="129"/>
      <c r="Q1263" s="51">
        <f t="shared" si="28"/>
        <v>960</v>
      </c>
      <c r="R1263" s="88" t="s">
        <v>2580</v>
      </c>
      <c r="S1263" s="89" t="s">
        <v>2581</v>
      </c>
      <c r="T1263" s="51"/>
      <c r="U1263" s="51"/>
      <c r="V1263" s="51"/>
      <c r="W1263" s="51"/>
      <c r="X1263" s="51"/>
      <c r="Y1263" s="51"/>
      <c r="Z1263" s="51"/>
      <c r="AA1263" s="51"/>
      <c r="AB1263" s="51"/>
      <c r="AC1263" s="51"/>
      <c r="AD1263" s="51"/>
      <c r="AE1263" s="51"/>
    </row>
    <row r="1264" spans="1:31">
      <c r="A1264" s="23" t="s">
        <v>57</v>
      </c>
      <c r="B1264" s="51">
        <v>966</v>
      </c>
      <c r="C1264" s="136">
        <v>44739</v>
      </c>
      <c r="D1264" s="17" t="s">
        <v>2343</v>
      </c>
      <c r="E1264" s="126">
        <v>3600080171</v>
      </c>
      <c r="F1264" s="138">
        <v>44732</v>
      </c>
      <c r="G1264" s="130" t="s">
        <v>2578</v>
      </c>
      <c r="H1264" s="51" t="s">
        <v>2283</v>
      </c>
      <c r="I1264" s="51">
        <v>4511059519</v>
      </c>
      <c r="J1264" s="24">
        <v>109492197</v>
      </c>
      <c r="K1264" s="89">
        <v>61030000067</v>
      </c>
      <c r="L1264" s="89" t="s">
        <v>2582</v>
      </c>
      <c r="M1264" s="51" t="s">
        <v>36</v>
      </c>
      <c r="N1264" s="129">
        <v>900</v>
      </c>
      <c r="O1264" s="129"/>
      <c r="P1264" s="129"/>
      <c r="Q1264" s="51">
        <f t="shared" si="28"/>
        <v>900</v>
      </c>
      <c r="R1264" s="88" t="s">
        <v>2580</v>
      </c>
      <c r="S1264" s="89" t="s">
        <v>2583</v>
      </c>
      <c r="T1264" s="51"/>
      <c r="U1264" s="51"/>
      <c r="V1264" s="51"/>
      <c r="W1264" s="51"/>
      <c r="X1264" s="51"/>
      <c r="Y1264" s="51"/>
      <c r="Z1264" s="51"/>
      <c r="AA1264" s="51"/>
      <c r="AB1264" s="51"/>
      <c r="AC1264" s="51"/>
      <c r="AD1264" s="51"/>
      <c r="AE1264" s="51"/>
    </row>
    <row r="1265" spans="1:31">
      <c r="A1265" s="23" t="s">
        <v>57</v>
      </c>
      <c r="B1265" s="51">
        <v>967</v>
      </c>
      <c r="C1265" s="136">
        <v>44739</v>
      </c>
      <c r="D1265" s="17" t="s">
        <v>2343</v>
      </c>
      <c r="E1265" s="126">
        <v>3600080171</v>
      </c>
      <c r="F1265" s="138">
        <v>44732</v>
      </c>
      <c r="G1265" s="130" t="s">
        <v>2578</v>
      </c>
      <c r="H1265" s="51" t="s">
        <v>2283</v>
      </c>
      <c r="I1265" s="51">
        <v>4511059519</v>
      </c>
      <c r="J1265" s="24">
        <v>112136075</v>
      </c>
      <c r="K1265" s="131" t="s">
        <v>63</v>
      </c>
      <c r="L1265" s="89" t="s">
        <v>2410</v>
      </c>
      <c r="M1265" s="51" t="s">
        <v>36</v>
      </c>
      <c r="N1265" s="129">
        <v>43</v>
      </c>
      <c r="O1265" s="129"/>
      <c r="P1265" s="129"/>
      <c r="Q1265" s="51">
        <f t="shared" si="28"/>
        <v>43</v>
      </c>
      <c r="R1265" s="88" t="s">
        <v>2580</v>
      </c>
      <c r="S1265" s="89" t="s">
        <v>2584</v>
      </c>
      <c r="T1265" s="51"/>
      <c r="U1265" s="51"/>
      <c r="V1265" s="51"/>
      <c r="W1265" s="51"/>
      <c r="X1265" s="51"/>
      <c r="Y1265" s="51"/>
      <c r="Z1265" s="51"/>
      <c r="AA1265" s="51"/>
      <c r="AB1265" s="51"/>
      <c r="AC1265" s="51"/>
      <c r="AD1265" s="51"/>
      <c r="AE1265" s="51"/>
    </row>
    <row r="1266" spans="1:31">
      <c r="A1266" s="23" t="s">
        <v>57</v>
      </c>
      <c r="B1266" s="51">
        <v>968</v>
      </c>
      <c r="C1266" s="136">
        <v>44739</v>
      </c>
      <c r="D1266" s="17" t="s">
        <v>2343</v>
      </c>
      <c r="E1266" s="126">
        <v>3600080171</v>
      </c>
      <c r="F1266" s="138">
        <v>44732</v>
      </c>
      <c r="G1266" s="130" t="s">
        <v>2578</v>
      </c>
      <c r="H1266" s="51" t="s">
        <v>2283</v>
      </c>
      <c r="I1266" s="51">
        <v>4511059519</v>
      </c>
      <c r="J1266" s="24">
        <v>109609637</v>
      </c>
      <c r="K1266" s="52" t="s">
        <v>573</v>
      </c>
      <c r="L1266" s="89" t="s">
        <v>2585</v>
      </c>
      <c r="M1266" s="51" t="s">
        <v>36</v>
      </c>
      <c r="N1266" s="129">
        <v>300</v>
      </c>
      <c r="O1266" s="129"/>
      <c r="P1266" s="129"/>
      <c r="Q1266" s="51">
        <f t="shared" si="28"/>
        <v>300</v>
      </c>
      <c r="R1266" s="88" t="s">
        <v>2580</v>
      </c>
      <c r="S1266" s="89" t="s">
        <v>2583</v>
      </c>
      <c r="T1266" s="51"/>
      <c r="U1266" s="51"/>
      <c r="V1266" s="51"/>
      <c r="W1266" s="51"/>
      <c r="X1266" s="51"/>
      <c r="Y1266" s="51"/>
      <c r="Z1266" s="51"/>
      <c r="AA1266" s="51"/>
      <c r="AB1266" s="51"/>
      <c r="AC1266" s="51"/>
      <c r="AD1266" s="51"/>
      <c r="AE1266" s="51"/>
    </row>
    <row r="1267" spans="1:31">
      <c r="A1267" s="23"/>
      <c r="B1267" s="51">
        <v>969</v>
      </c>
      <c r="C1267" s="136">
        <v>44739</v>
      </c>
      <c r="D1267" s="17" t="s">
        <v>2343</v>
      </c>
      <c r="E1267" s="126">
        <v>3600080173</v>
      </c>
      <c r="F1267" s="138">
        <v>44732</v>
      </c>
      <c r="G1267" s="130" t="s">
        <v>2578</v>
      </c>
      <c r="H1267" s="51" t="s">
        <v>2283</v>
      </c>
      <c r="I1267" s="51">
        <v>4511324938</v>
      </c>
      <c r="J1267" s="24">
        <v>112161397</v>
      </c>
      <c r="K1267" s="131" t="s">
        <v>2586</v>
      </c>
      <c r="L1267" s="89" t="s">
        <v>2587</v>
      </c>
      <c r="M1267" s="51" t="s">
        <v>36</v>
      </c>
      <c r="N1267" s="129">
        <v>6</v>
      </c>
      <c r="O1267" s="129"/>
      <c r="P1267" s="129"/>
      <c r="Q1267" s="51">
        <f t="shared" si="28"/>
        <v>6</v>
      </c>
      <c r="R1267" s="88" t="s">
        <v>2588</v>
      </c>
      <c r="S1267" s="89" t="s">
        <v>2589</v>
      </c>
      <c r="T1267" s="51"/>
      <c r="U1267" s="51"/>
      <c r="V1267" s="51"/>
      <c r="W1267" s="51"/>
      <c r="X1267" s="51"/>
      <c r="Y1267" s="51"/>
      <c r="Z1267" s="51"/>
      <c r="AA1267" s="51"/>
      <c r="AB1267" s="51"/>
      <c r="AC1267" s="51"/>
      <c r="AD1267" s="51"/>
      <c r="AE1267" s="51"/>
    </row>
    <row r="1268" spans="1:31" ht="28.8">
      <c r="A1268" s="23" t="s">
        <v>2419</v>
      </c>
      <c r="B1268" s="51">
        <v>970</v>
      </c>
      <c r="C1268" s="136">
        <v>44739</v>
      </c>
      <c r="D1268" s="17" t="s">
        <v>2343</v>
      </c>
      <c r="E1268" s="126">
        <v>3600080189</v>
      </c>
      <c r="F1268" s="138">
        <v>44733</v>
      </c>
      <c r="G1268" s="130" t="s">
        <v>2578</v>
      </c>
      <c r="H1268" s="51" t="s">
        <v>2283</v>
      </c>
      <c r="I1268" s="51">
        <v>4511355961</v>
      </c>
      <c r="J1268" s="24">
        <v>109492189</v>
      </c>
      <c r="K1268" s="89">
        <v>61030000054</v>
      </c>
      <c r="L1268" s="25" t="s">
        <v>1179</v>
      </c>
      <c r="M1268" s="51" t="s">
        <v>36</v>
      </c>
      <c r="N1268" s="129">
        <v>300</v>
      </c>
      <c r="O1268" s="129"/>
      <c r="P1268" s="129"/>
      <c r="Q1268" s="51">
        <f t="shared" si="28"/>
        <v>300</v>
      </c>
      <c r="R1268" s="88" t="s">
        <v>2590</v>
      </c>
      <c r="S1268" s="89" t="s">
        <v>2591</v>
      </c>
      <c r="T1268" s="51"/>
      <c r="U1268" s="51"/>
      <c r="V1268" s="51"/>
      <c r="W1268" s="51"/>
      <c r="X1268" s="51"/>
      <c r="Y1268" s="51"/>
      <c r="Z1268" s="51"/>
      <c r="AA1268" s="51"/>
      <c r="AB1268" s="51"/>
      <c r="AC1268" s="51"/>
      <c r="AD1268" s="51"/>
      <c r="AE1268" s="51"/>
    </row>
    <row r="1269" spans="1:31" ht="28.8">
      <c r="A1269" s="23" t="s">
        <v>2419</v>
      </c>
      <c r="B1269" s="51">
        <v>971</v>
      </c>
      <c r="C1269" s="136">
        <v>44739</v>
      </c>
      <c r="D1269" s="17" t="s">
        <v>2343</v>
      </c>
      <c r="E1269" s="126">
        <v>3600080189</v>
      </c>
      <c r="F1269" s="138">
        <v>44733</v>
      </c>
      <c r="G1269" s="130" t="s">
        <v>2578</v>
      </c>
      <c r="H1269" s="51" t="s">
        <v>2283</v>
      </c>
      <c r="I1269" s="51">
        <v>4511355961</v>
      </c>
      <c r="J1269" s="24">
        <v>109492191</v>
      </c>
      <c r="K1269" s="89">
        <v>61030000067</v>
      </c>
      <c r="L1269" s="89" t="s">
        <v>2582</v>
      </c>
      <c r="M1269" s="51" t="s">
        <v>36</v>
      </c>
      <c r="N1269" s="129">
        <v>400</v>
      </c>
      <c r="O1269" s="129"/>
      <c r="P1269" s="129"/>
      <c r="Q1269" s="51">
        <f t="shared" si="28"/>
        <v>400</v>
      </c>
      <c r="R1269" s="88" t="s">
        <v>2590</v>
      </c>
      <c r="S1269" s="89" t="s">
        <v>2591</v>
      </c>
      <c r="T1269" s="51"/>
      <c r="U1269" s="51"/>
      <c r="V1269" s="51"/>
      <c r="W1269" s="51"/>
      <c r="X1269" s="51"/>
      <c r="Y1269" s="51"/>
      <c r="Z1269" s="51"/>
      <c r="AA1269" s="51"/>
      <c r="AB1269" s="51"/>
      <c r="AC1269" s="51"/>
      <c r="AD1269" s="51"/>
      <c r="AE1269" s="51"/>
    </row>
    <row r="1270" spans="1:31" ht="28.8">
      <c r="A1270" s="23" t="s">
        <v>2419</v>
      </c>
      <c r="B1270" s="51">
        <v>972</v>
      </c>
      <c r="C1270" s="136">
        <v>44739</v>
      </c>
      <c r="D1270" s="17" t="s">
        <v>2343</v>
      </c>
      <c r="E1270" s="126">
        <v>3600080189</v>
      </c>
      <c r="F1270" s="138">
        <v>44733</v>
      </c>
      <c r="G1270" s="130" t="s">
        <v>2578</v>
      </c>
      <c r="H1270" s="51" t="s">
        <v>2283</v>
      </c>
      <c r="I1270" s="51">
        <v>4511355961</v>
      </c>
      <c r="J1270" s="24">
        <v>112173248</v>
      </c>
      <c r="K1270" s="131" t="s">
        <v>751</v>
      </c>
      <c r="L1270" s="89" t="s">
        <v>2592</v>
      </c>
      <c r="M1270" s="51" t="s">
        <v>36</v>
      </c>
      <c r="N1270" s="129">
        <v>96</v>
      </c>
      <c r="O1270" s="129"/>
      <c r="P1270" s="129"/>
      <c r="Q1270" s="51">
        <f t="shared" si="28"/>
        <v>96</v>
      </c>
      <c r="R1270" s="88" t="s">
        <v>2590</v>
      </c>
      <c r="S1270" s="89" t="s">
        <v>2591</v>
      </c>
      <c r="T1270" s="51"/>
      <c r="U1270" s="51"/>
      <c r="V1270" s="51"/>
      <c r="W1270" s="51"/>
      <c r="X1270" s="51"/>
      <c r="Y1270" s="51"/>
      <c r="Z1270" s="51"/>
      <c r="AA1270" s="51"/>
      <c r="AB1270" s="51"/>
      <c r="AC1270" s="51"/>
      <c r="AD1270" s="51"/>
      <c r="AE1270" s="51"/>
    </row>
    <row r="1271" spans="1:31" ht="28.8">
      <c r="A1271" s="23" t="s">
        <v>2419</v>
      </c>
      <c r="B1271" s="51">
        <v>973</v>
      </c>
      <c r="C1271" s="136">
        <v>44739</v>
      </c>
      <c r="D1271" s="17" t="s">
        <v>2343</v>
      </c>
      <c r="E1271" s="126">
        <v>3600080189</v>
      </c>
      <c r="F1271" s="138">
        <v>44733</v>
      </c>
      <c r="G1271" s="130" t="s">
        <v>2578</v>
      </c>
      <c r="H1271" s="51" t="s">
        <v>2283</v>
      </c>
      <c r="I1271" s="51">
        <v>4511355961</v>
      </c>
      <c r="J1271" s="24">
        <v>112172903</v>
      </c>
      <c r="K1271" s="131" t="s">
        <v>2593</v>
      </c>
      <c r="L1271" s="89" t="s">
        <v>2594</v>
      </c>
      <c r="M1271" s="51" t="s">
        <v>36</v>
      </c>
      <c r="N1271" s="129">
        <v>48</v>
      </c>
      <c r="O1271" s="129"/>
      <c r="P1271" s="129"/>
      <c r="Q1271" s="51">
        <f t="shared" si="28"/>
        <v>48</v>
      </c>
      <c r="R1271" s="88" t="s">
        <v>2595</v>
      </c>
      <c r="S1271" s="89" t="s">
        <v>2596</v>
      </c>
      <c r="T1271" s="51"/>
      <c r="U1271" s="51"/>
      <c r="V1271" s="51"/>
      <c r="W1271" s="51"/>
      <c r="X1271" s="51"/>
      <c r="Y1271" s="51"/>
      <c r="Z1271" s="51"/>
      <c r="AA1271" s="51"/>
      <c r="AB1271" s="51"/>
      <c r="AC1271" s="51"/>
      <c r="AD1271" s="51"/>
      <c r="AE1271" s="51"/>
    </row>
    <row r="1272" spans="1:31" ht="28.8">
      <c r="A1272" s="23" t="s">
        <v>2419</v>
      </c>
      <c r="B1272" s="51">
        <v>974</v>
      </c>
      <c r="C1272" s="136">
        <v>44739</v>
      </c>
      <c r="D1272" s="17" t="s">
        <v>2343</v>
      </c>
      <c r="E1272" s="126">
        <v>3600080189</v>
      </c>
      <c r="F1272" s="138">
        <v>44733</v>
      </c>
      <c r="G1272" s="130" t="s">
        <v>2578</v>
      </c>
      <c r="H1272" s="51" t="s">
        <v>2283</v>
      </c>
      <c r="I1272" s="51">
        <v>4511355961</v>
      </c>
      <c r="J1272" s="24">
        <v>112172904</v>
      </c>
      <c r="K1272" s="131" t="s">
        <v>419</v>
      </c>
      <c r="L1272" s="56" t="s">
        <v>420</v>
      </c>
      <c r="M1272" s="51" t="s">
        <v>36</v>
      </c>
      <c r="N1272" s="129">
        <v>125</v>
      </c>
      <c r="O1272" s="129"/>
      <c r="P1272" s="129"/>
      <c r="Q1272" s="51">
        <f t="shared" si="28"/>
        <v>125</v>
      </c>
      <c r="R1272" s="88" t="s">
        <v>2595</v>
      </c>
      <c r="S1272" s="89" t="s">
        <v>2597</v>
      </c>
      <c r="T1272" s="51"/>
      <c r="U1272" s="51"/>
      <c r="V1272" s="51"/>
      <c r="W1272" s="51"/>
      <c r="X1272" s="51"/>
      <c r="Y1272" s="51"/>
      <c r="Z1272" s="51"/>
      <c r="AA1272" s="51"/>
      <c r="AB1272" s="51"/>
      <c r="AC1272" s="51"/>
      <c r="AD1272" s="51"/>
      <c r="AE1272" s="51"/>
    </row>
    <row r="1273" spans="1:31" ht="28.8">
      <c r="A1273" s="23" t="s">
        <v>2419</v>
      </c>
      <c r="B1273" s="51">
        <v>975</v>
      </c>
      <c r="C1273" s="136">
        <v>44739</v>
      </c>
      <c r="D1273" s="17" t="s">
        <v>2343</v>
      </c>
      <c r="E1273" s="126">
        <v>3600080189</v>
      </c>
      <c r="F1273" s="138">
        <v>44733</v>
      </c>
      <c r="G1273" s="130" t="s">
        <v>2578</v>
      </c>
      <c r="H1273" s="51" t="s">
        <v>2283</v>
      </c>
      <c r="I1273" s="51">
        <v>4511355961</v>
      </c>
      <c r="J1273" s="24">
        <v>112173253</v>
      </c>
      <c r="K1273" s="89">
        <v>19300061440</v>
      </c>
      <c r="L1273" s="56" t="s">
        <v>777</v>
      </c>
      <c r="M1273" s="26" t="s">
        <v>36</v>
      </c>
      <c r="N1273" s="129">
        <v>92</v>
      </c>
      <c r="O1273" s="129"/>
      <c r="P1273" s="129"/>
      <c r="Q1273" s="51">
        <f t="shared" si="28"/>
        <v>92</v>
      </c>
      <c r="R1273" s="88" t="s">
        <v>2598</v>
      </c>
      <c r="S1273" s="89" t="s">
        <v>2599</v>
      </c>
      <c r="T1273" s="51"/>
      <c r="U1273" s="51"/>
      <c r="V1273" s="51"/>
      <c r="W1273" s="51"/>
      <c r="X1273" s="51"/>
      <c r="Y1273" s="51"/>
      <c r="Z1273" s="51"/>
      <c r="AA1273" s="51"/>
      <c r="AB1273" s="51"/>
      <c r="AC1273" s="51"/>
      <c r="AD1273" s="51"/>
      <c r="AE1273" s="51"/>
    </row>
    <row r="1274" spans="1:31" ht="28.8">
      <c r="A1274" s="23" t="s">
        <v>2419</v>
      </c>
      <c r="B1274" s="51">
        <v>976</v>
      </c>
      <c r="C1274" s="136">
        <v>44739</v>
      </c>
      <c r="D1274" s="17" t="s">
        <v>2343</v>
      </c>
      <c r="E1274" s="126">
        <v>3600080189</v>
      </c>
      <c r="F1274" s="138">
        <v>44733</v>
      </c>
      <c r="G1274" s="130" t="s">
        <v>2578</v>
      </c>
      <c r="H1274" s="51" t="s">
        <v>2283</v>
      </c>
      <c r="I1274" s="51">
        <v>4511355961</v>
      </c>
      <c r="J1274" s="24">
        <v>111397725</v>
      </c>
      <c r="K1274" s="131" t="s">
        <v>449</v>
      </c>
      <c r="L1274" s="56" t="s">
        <v>450</v>
      </c>
      <c r="M1274" s="26" t="s">
        <v>36</v>
      </c>
      <c r="N1274" s="129">
        <v>96</v>
      </c>
      <c r="O1274" s="129"/>
      <c r="P1274" s="129"/>
      <c r="Q1274" s="51">
        <f t="shared" si="28"/>
        <v>96</v>
      </c>
      <c r="R1274" s="88" t="s">
        <v>2595</v>
      </c>
      <c r="S1274" s="89" t="s">
        <v>2597</v>
      </c>
      <c r="T1274" s="51"/>
      <c r="U1274" s="51"/>
      <c r="V1274" s="51"/>
      <c r="W1274" s="51"/>
      <c r="X1274" s="51"/>
      <c r="Y1274" s="51"/>
      <c r="Z1274" s="51"/>
      <c r="AA1274" s="51"/>
      <c r="AB1274" s="51"/>
      <c r="AC1274" s="51"/>
      <c r="AD1274" s="51"/>
      <c r="AE1274" s="51"/>
    </row>
    <row r="1275" spans="1:31" ht="28.8">
      <c r="A1275" s="23" t="s">
        <v>2419</v>
      </c>
      <c r="B1275" s="51">
        <v>977</v>
      </c>
      <c r="C1275" s="136">
        <v>44739</v>
      </c>
      <c r="D1275" s="17" t="s">
        <v>2343</v>
      </c>
      <c r="E1275" s="126">
        <v>3600080189</v>
      </c>
      <c r="F1275" s="138">
        <v>44733</v>
      </c>
      <c r="G1275" s="130" t="s">
        <v>2578</v>
      </c>
      <c r="H1275" s="51" t="s">
        <v>2283</v>
      </c>
      <c r="I1275" s="51">
        <v>4511355961</v>
      </c>
      <c r="J1275" s="24">
        <v>112173254</v>
      </c>
      <c r="K1275" s="131" t="s">
        <v>432</v>
      </c>
      <c r="L1275" s="56" t="s">
        <v>433</v>
      </c>
      <c r="M1275" s="26" t="s">
        <v>36</v>
      </c>
      <c r="N1275" s="129">
        <v>400</v>
      </c>
      <c r="O1275" s="129"/>
      <c r="P1275" s="129"/>
      <c r="Q1275" s="51">
        <f t="shared" si="28"/>
        <v>400</v>
      </c>
      <c r="R1275" s="88" t="s">
        <v>2595</v>
      </c>
      <c r="S1275" s="89" t="s">
        <v>2596</v>
      </c>
      <c r="T1275" s="51"/>
      <c r="U1275" s="51"/>
      <c r="V1275" s="51"/>
      <c r="W1275" s="51"/>
      <c r="X1275" s="51"/>
      <c r="Y1275" s="51"/>
      <c r="Z1275" s="51"/>
      <c r="AA1275" s="51"/>
      <c r="AB1275" s="51"/>
      <c r="AC1275" s="51"/>
      <c r="AD1275" s="51"/>
      <c r="AE1275" s="51"/>
    </row>
    <row r="1276" spans="1:31" ht="28.8">
      <c r="A1276" s="23" t="s">
        <v>2419</v>
      </c>
      <c r="B1276" s="51">
        <v>978</v>
      </c>
      <c r="C1276" s="136">
        <v>44739</v>
      </c>
      <c r="D1276" s="17" t="s">
        <v>2343</v>
      </c>
      <c r="E1276" s="126">
        <v>3600080189</v>
      </c>
      <c r="F1276" s="138">
        <v>44733</v>
      </c>
      <c r="G1276" s="130" t="s">
        <v>2578</v>
      </c>
      <c r="H1276" s="51" t="s">
        <v>2283</v>
      </c>
      <c r="I1276" s="51">
        <v>4511355961</v>
      </c>
      <c r="J1276" s="24">
        <v>109609637</v>
      </c>
      <c r="K1276" s="52" t="s">
        <v>573</v>
      </c>
      <c r="L1276" s="89" t="s">
        <v>2585</v>
      </c>
      <c r="M1276" s="26" t="s">
        <v>36</v>
      </c>
      <c r="N1276" s="129">
        <v>300</v>
      </c>
      <c r="O1276" s="129"/>
      <c r="P1276" s="129"/>
      <c r="Q1276" s="51">
        <f t="shared" si="28"/>
        <v>300</v>
      </c>
      <c r="R1276" s="88" t="s">
        <v>2595</v>
      </c>
      <c r="S1276" s="89" t="s">
        <v>2597</v>
      </c>
      <c r="T1276" s="51"/>
      <c r="U1276" s="51"/>
      <c r="V1276" s="51"/>
      <c r="W1276" s="51"/>
      <c r="X1276" s="51"/>
      <c r="Y1276" s="51"/>
      <c r="Z1276" s="51"/>
      <c r="AA1276" s="51"/>
      <c r="AB1276" s="51"/>
      <c r="AC1276" s="51"/>
      <c r="AD1276" s="51"/>
      <c r="AE1276" s="51"/>
    </row>
    <row r="1277" spans="1:31" ht="28.8">
      <c r="A1277" s="23" t="s">
        <v>2419</v>
      </c>
      <c r="B1277" s="51">
        <v>979</v>
      </c>
      <c r="C1277" s="136">
        <v>44739</v>
      </c>
      <c r="D1277" s="17" t="s">
        <v>2343</v>
      </c>
      <c r="E1277" s="126">
        <v>3600080189</v>
      </c>
      <c r="F1277" s="138">
        <v>44733</v>
      </c>
      <c r="G1277" s="130" t="s">
        <v>2578</v>
      </c>
      <c r="H1277" s="51" t="s">
        <v>2283</v>
      </c>
      <c r="I1277" s="51">
        <v>4511355961</v>
      </c>
      <c r="J1277" s="24">
        <v>112172907</v>
      </c>
      <c r="K1277" s="89">
        <v>19628060446</v>
      </c>
      <c r="L1277" s="89" t="s">
        <v>2438</v>
      </c>
      <c r="M1277" s="26" t="s">
        <v>36</v>
      </c>
      <c r="N1277" s="129">
        <v>48</v>
      </c>
      <c r="O1277" s="129"/>
      <c r="P1277" s="129"/>
      <c r="Q1277" s="51">
        <f t="shared" si="28"/>
        <v>48</v>
      </c>
      <c r="R1277" s="88" t="s">
        <v>2595</v>
      </c>
      <c r="S1277" s="89" t="s">
        <v>2600</v>
      </c>
      <c r="T1277" s="51"/>
      <c r="U1277" s="51"/>
      <c r="V1277" s="51"/>
      <c r="W1277" s="51"/>
      <c r="X1277" s="51"/>
      <c r="Y1277" s="51"/>
      <c r="Z1277" s="51"/>
      <c r="AA1277" s="51"/>
      <c r="AB1277" s="51"/>
      <c r="AC1277" s="51"/>
      <c r="AD1277" s="51"/>
      <c r="AE1277" s="51"/>
    </row>
    <row r="1278" spans="1:31" ht="28.8">
      <c r="A1278" s="23" t="s">
        <v>2419</v>
      </c>
      <c r="B1278" s="51">
        <v>980</v>
      </c>
      <c r="C1278" s="136">
        <v>44739</v>
      </c>
      <c r="D1278" s="17" t="s">
        <v>2343</v>
      </c>
      <c r="E1278" s="126">
        <v>3600080189</v>
      </c>
      <c r="F1278" s="138">
        <v>44733</v>
      </c>
      <c r="G1278" s="130" t="s">
        <v>2578</v>
      </c>
      <c r="H1278" s="51" t="s">
        <v>2283</v>
      </c>
      <c r="I1278" s="51">
        <v>4511355961</v>
      </c>
      <c r="J1278" s="24">
        <v>112172908</v>
      </c>
      <c r="K1278" s="89">
        <v>19620005092</v>
      </c>
      <c r="L1278" s="89" t="s">
        <v>2601</v>
      </c>
      <c r="M1278" s="26" t="s">
        <v>36</v>
      </c>
      <c r="N1278" s="129">
        <v>50</v>
      </c>
      <c r="O1278" s="129"/>
      <c r="P1278" s="129"/>
      <c r="Q1278" s="51">
        <f t="shared" si="28"/>
        <v>50</v>
      </c>
      <c r="R1278" s="88" t="s">
        <v>2595</v>
      </c>
      <c r="S1278" s="89" t="s">
        <v>2597</v>
      </c>
      <c r="T1278" s="51"/>
      <c r="U1278" s="51"/>
      <c r="V1278" s="51"/>
      <c r="W1278" s="51"/>
      <c r="X1278" s="51"/>
      <c r="Y1278" s="51"/>
      <c r="Z1278" s="51"/>
      <c r="AA1278" s="51"/>
      <c r="AB1278" s="51"/>
      <c r="AC1278" s="51"/>
      <c r="AD1278" s="51"/>
      <c r="AE1278" s="51"/>
    </row>
    <row r="1279" spans="1:31">
      <c r="A1279" s="23"/>
      <c r="B1279" s="51">
        <v>981</v>
      </c>
      <c r="C1279" s="136">
        <v>44742</v>
      </c>
      <c r="D1279" s="17" t="s">
        <v>2366</v>
      </c>
      <c r="E1279" s="126" t="s">
        <v>2602</v>
      </c>
      <c r="F1279" s="138">
        <v>44737</v>
      </c>
      <c r="G1279" s="130" t="s">
        <v>2603</v>
      </c>
      <c r="H1279" s="51" t="s">
        <v>285</v>
      </c>
      <c r="I1279" s="51">
        <v>4511382224</v>
      </c>
      <c r="J1279" s="24" t="s">
        <v>2458</v>
      </c>
      <c r="K1279" s="29" t="s">
        <v>2458</v>
      </c>
      <c r="L1279" s="89" t="s">
        <v>2459</v>
      </c>
      <c r="M1279" s="18" t="s">
        <v>36</v>
      </c>
      <c r="N1279" s="129">
        <v>269</v>
      </c>
      <c r="O1279" s="129"/>
      <c r="P1279" s="129"/>
      <c r="Q1279" s="51">
        <f t="shared" si="28"/>
        <v>269</v>
      </c>
      <c r="R1279" s="88" t="s">
        <v>37</v>
      </c>
      <c r="S1279" s="89" t="s">
        <v>2604</v>
      </c>
      <c r="T1279" s="51"/>
      <c r="U1279" s="51"/>
      <c r="V1279" s="51"/>
      <c r="W1279" s="51"/>
      <c r="X1279" s="51"/>
      <c r="Y1279" s="51"/>
      <c r="Z1279" s="51"/>
      <c r="AA1279" s="51"/>
      <c r="AB1279" s="51"/>
      <c r="AC1279" s="51"/>
      <c r="AD1279" s="51"/>
      <c r="AE1279" s="51"/>
    </row>
    <row r="1280" spans="1:31">
      <c r="A1280" s="23"/>
      <c r="B1280" s="51">
        <v>982</v>
      </c>
      <c r="C1280" s="136">
        <v>44742</v>
      </c>
      <c r="D1280" s="17" t="s">
        <v>2366</v>
      </c>
      <c r="E1280" s="126" t="s">
        <v>2602</v>
      </c>
      <c r="F1280" s="138">
        <v>44737</v>
      </c>
      <c r="G1280" s="130" t="s">
        <v>2603</v>
      </c>
      <c r="H1280" s="51" t="s">
        <v>285</v>
      </c>
      <c r="I1280" s="51">
        <v>4511382224</v>
      </c>
      <c r="J1280" s="24" t="s">
        <v>2336</v>
      </c>
      <c r="K1280" s="24" t="s">
        <v>2337</v>
      </c>
      <c r="L1280" s="25" t="s">
        <v>2605</v>
      </c>
      <c r="M1280" s="18" t="s">
        <v>36</v>
      </c>
      <c r="N1280" s="129">
        <v>588</v>
      </c>
      <c r="O1280" s="129"/>
      <c r="P1280" s="129"/>
      <c r="Q1280" s="51">
        <f t="shared" si="28"/>
        <v>588</v>
      </c>
      <c r="R1280" s="88" t="s">
        <v>2341</v>
      </c>
      <c r="S1280" s="89" t="s">
        <v>2342</v>
      </c>
      <c r="T1280" s="51"/>
      <c r="U1280" s="51"/>
      <c r="V1280" s="51"/>
      <c r="W1280" s="51"/>
      <c r="X1280" s="51"/>
      <c r="Y1280" s="51"/>
      <c r="Z1280" s="51"/>
      <c r="AA1280" s="51"/>
      <c r="AB1280" s="51"/>
      <c r="AC1280" s="51"/>
      <c r="AD1280" s="51"/>
      <c r="AE1280" s="51"/>
    </row>
    <row r="1281" spans="1:31">
      <c r="A1281" s="23"/>
      <c r="B1281" s="51">
        <v>983</v>
      </c>
      <c r="C1281" s="136">
        <v>44742</v>
      </c>
      <c r="D1281" s="17" t="s">
        <v>2343</v>
      </c>
      <c r="E1281" s="126">
        <v>3600080362</v>
      </c>
      <c r="F1281" s="138">
        <v>44736</v>
      </c>
      <c r="G1281" s="130" t="s">
        <v>2606</v>
      </c>
      <c r="H1281" s="51" t="s">
        <v>2283</v>
      </c>
      <c r="I1281" s="51">
        <v>4511059519</v>
      </c>
      <c r="J1281" s="24">
        <v>109492181</v>
      </c>
      <c r="K1281" s="131" t="s">
        <v>170</v>
      </c>
      <c r="L1281" s="89" t="s">
        <v>2607</v>
      </c>
      <c r="M1281" s="18" t="s">
        <v>36</v>
      </c>
      <c r="N1281" s="129">
        <v>1000</v>
      </c>
      <c r="O1281" s="129"/>
      <c r="P1281" s="129"/>
      <c r="Q1281" s="51">
        <f t="shared" si="28"/>
        <v>1000</v>
      </c>
      <c r="R1281" s="88" t="s">
        <v>2608</v>
      </c>
      <c r="S1281" s="89" t="s">
        <v>2609</v>
      </c>
      <c r="T1281" s="51"/>
      <c r="U1281" s="51"/>
      <c r="V1281" s="51"/>
      <c r="W1281" s="51"/>
      <c r="X1281" s="51"/>
      <c r="Y1281" s="51"/>
      <c r="Z1281" s="51"/>
      <c r="AA1281" s="51"/>
      <c r="AB1281" s="51"/>
      <c r="AC1281" s="51"/>
      <c r="AD1281" s="51"/>
      <c r="AE1281" s="51"/>
    </row>
    <row r="1282" spans="1:31">
      <c r="A1282" s="23"/>
      <c r="B1282" s="51">
        <v>984</v>
      </c>
      <c r="C1282" s="136">
        <v>44742</v>
      </c>
      <c r="D1282" s="17" t="s">
        <v>2343</v>
      </c>
      <c r="E1282" s="126">
        <v>3600080362</v>
      </c>
      <c r="F1282" s="138">
        <v>44736</v>
      </c>
      <c r="G1282" s="130" t="s">
        <v>2606</v>
      </c>
      <c r="H1282" s="51" t="s">
        <v>2283</v>
      </c>
      <c r="I1282" s="51">
        <v>4511059519</v>
      </c>
      <c r="J1282" s="24">
        <v>109492181</v>
      </c>
      <c r="K1282" s="131" t="s">
        <v>170</v>
      </c>
      <c r="L1282" s="89" t="s">
        <v>2607</v>
      </c>
      <c r="M1282" s="18" t="s">
        <v>36</v>
      </c>
      <c r="N1282" s="129">
        <v>1800</v>
      </c>
      <c r="O1282" s="129"/>
      <c r="P1282" s="129"/>
      <c r="Q1282" s="51">
        <f t="shared" si="28"/>
        <v>1800</v>
      </c>
      <c r="R1282" s="88" t="s">
        <v>2608</v>
      </c>
      <c r="S1282" s="89" t="s">
        <v>2609</v>
      </c>
      <c r="T1282" s="51"/>
      <c r="U1282" s="51"/>
      <c r="V1282" s="51"/>
      <c r="W1282" s="51"/>
      <c r="X1282" s="51"/>
      <c r="Y1282" s="51"/>
      <c r="Z1282" s="51"/>
      <c r="AA1282" s="51"/>
      <c r="AB1282" s="51"/>
      <c r="AC1282" s="51"/>
      <c r="AD1282" s="51"/>
      <c r="AE1282" s="51"/>
    </row>
    <row r="1283" spans="1:31" ht="28.8">
      <c r="A1283" s="23"/>
      <c r="B1283" s="51">
        <v>985</v>
      </c>
      <c r="C1283" s="136">
        <v>44742</v>
      </c>
      <c r="D1283" s="17" t="s">
        <v>2343</v>
      </c>
      <c r="E1283" s="126">
        <v>3600080362</v>
      </c>
      <c r="F1283" s="138">
        <v>44736</v>
      </c>
      <c r="G1283" s="130" t="s">
        <v>2606</v>
      </c>
      <c r="H1283" s="51" t="s">
        <v>2283</v>
      </c>
      <c r="I1283" s="51">
        <v>4511059519</v>
      </c>
      <c r="J1283" s="24">
        <v>109492194</v>
      </c>
      <c r="K1283" s="89">
        <v>61030012010</v>
      </c>
      <c r="L1283" s="89" t="s">
        <v>2404</v>
      </c>
      <c r="M1283" s="18" t="s">
        <v>36</v>
      </c>
      <c r="N1283" s="129">
        <v>220</v>
      </c>
      <c r="O1283" s="129"/>
      <c r="P1283" s="129"/>
      <c r="Q1283" s="51">
        <f t="shared" si="28"/>
        <v>220</v>
      </c>
      <c r="R1283" s="88" t="s">
        <v>2610</v>
      </c>
      <c r="S1283" s="89" t="s">
        <v>2611</v>
      </c>
      <c r="T1283" s="51"/>
      <c r="U1283" s="51"/>
      <c r="V1283" s="51"/>
      <c r="W1283" s="51"/>
      <c r="X1283" s="51"/>
      <c r="Y1283" s="51"/>
      <c r="Z1283" s="51"/>
      <c r="AA1283" s="51"/>
      <c r="AB1283" s="51"/>
      <c r="AC1283" s="51"/>
      <c r="AD1283" s="51"/>
      <c r="AE1283" s="51"/>
    </row>
    <row r="1284" spans="1:31">
      <c r="A1284" s="23"/>
      <c r="B1284" s="51">
        <v>986</v>
      </c>
      <c r="C1284" s="136">
        <v>44742</v>
      </c>
      <c r="D1284" s="17" t="s">
        <v>2343</v>
      </c>
      <c r="E1284" s="126">
        <v>3600080362</v>
      </c>
      <c r="F1284" s="138">
        <v>44736</v>
      </c>
      <c r="G1284" s="130" t="s">
        <v>2606</v>
      </c>
      <c r="H1284" s="51" t="s">
        <v>2283</v>
      </c>
      <c r="I1284" s="51">
        <v>4511059519</v>
      </c>
      <c r="J1284" s="24">
        <v>112136075</v>
      </c>
      <c r="K1284" s="131" t="s">
        <v>63</v>
      </c>
      <c r="L1284" s="89" t="s">
        <v>2410</v>
      </c>
      <c r="M1284" s="18" t="s">
        <v>36</v>
      </c>
      <c r="N1284" s="129">
        <v>17</v>
      </c>
      <c r="O1284" s="129"/>
      <c r="P1284" s="129"/>
      <c r="Q1284" s="51">
        <f t="shared" si="28"/>
        <v>17</v>
      </c>
      <c r="R1284" s="88" t="s">
        <v>2610</v>
      </c>
      <c r="S1284" s="89" t="s">
        <v>2612</v>
      </c>
      <c r="T1284" s="51"/>
      <c r="U1284" s="51"/>
      <c r="V1284" s="51"/>
      <c r="W1284" s="51"/>
      <c r="X1284" s="51"/>
      <c r="Y1284" s="51"/>
      <c r="Z1284" s="51"/>
      <c r="AA1284" s="51"/>
      <c r="AB1284" s="51"/>
      <c r="AC1284" s="51"/>
      <c r="AD1284" s="51"/>
      <c r="AE1284" s="51"/>
    </row>
    <row r="1285" spans="1:31" ht="28.8">
      <c r="A1285" s="23"/>
      <c r="B1285" s="51">
        <v>987</v>
      </c>
      <c r="C1285" s="136">
        <v>44742</v>
      </c>
      <c r="D1285" s="17" t="s">
        <v>2343</v>
      </c>
      <c r="E1285" s="126">
        <v>3600080362</v>
      </c>
      <c r="F1285" s="138">
        <v>44736</v>
      </c>
      <c r="G1285" s="130" t="s">
        <v>2606</v>
      </c>
      <c r="H1285" s="51" t="s">
        <v>2283</v>
      </c>
      <c r="I1285" s="51">
        <v>4511059519</v>
      </c>
      <c r="J1285" s="24">
        <v>112137134</v>
      </c>
      <c r="K1285" s="89">
        <v>21038811406</v>
      </c>
      <c r="L1285" s="89" t="s">
        <v>2613</v>
      </c>
      <c r="M1285" s="18" t="s">
        <v>36</v>
      </c>
      <c r="N1285" s="129">
        <v>520</v>
      </c>
      <c r="O1285" s="129"/>
      <c r="P1285" s="129"/>
      <c r="Q1285" s="51">
        <f t="shared" si="28"/>
        <v>520</v>
      </c>
      <c r="R1285" s="88" t="s">
        <v>2610</v>
      </c>
      <c r="S1285" s="89" t="s">
        <v>2614</v>
      </c>
      <c r="T1285" s="51"/>
      <c r="U1285" s="51"/>
      <c r="V1285" s="51"/>
      <c r="W1285" s="51"/>
      <c r="X1285" s="51"/>
      <c r="Y1285" s="51"/>
      <c r="Z1285" s="51"/>
      <c r="AA1285" s="51"/>
      <c r="AB1285" s="51"/>
      <c r="AC1285" s="51"/>
      <c r="AD1285" s="51"/>
      <c r="AE1285" s="51"/>
    </row>
    <row r="1286" spans="1:31" ht="28.8">
      <c r="A1286" s="23" t="s">
        <v>2419</v>
      </c>
      <c r="B1286" s="51">
        <v>988</v>
      </c>
      <c r="C1286" s="136">
        <v>44742</v>
      </c>
      <c r="D1286" s="17" t="s">
        <v>2343</v>
      </c>
      <c r="E1286" s="126">
        <v>3600080363</v>
      </c>
      <c r="F1286" s="138">
        <v>44736</v>
      </c>
      <c r="G1286" s="130" t="s">
        <v>2606</v>
      </c>
      <c r="H1286" s="51" t="s">
        <v>2283</v>
      </c>
      <c r="I1286" s="51">
        <v>4511355961</v>
      </c>
      <c r="J1286" s="24">
        <v>109492194</v>
      </c>
      <c r="K1286" s="89">
        <v>61030012010</v>
      </c>
      <c r="L1286" s="89" t="s">
        <v>2404</v>
      </c>
      <c r="M1286" s="18" t="s">
        <v>36</v>
      </c>
      <c r="N1286" s="129">
        <v>390</v>
      </c>
      <c r="O1286" s="129"/>
      <c r="P1286" s="129"/>
      <c r="Q1286" s="51">
        <f t="shared" si="28"/>
        <v>390</v>
      </c>
      <c r="R1286" s="88" t="s">
        <v>2610</v>
      </c>
      <c r="S1286" s="89" t="s">
        <v>2611</v>
      </c>
      <c r="T1286" s="51"/>
      <c r="U1286" s="51"/>
      <c r="V1286" s="51"/>
      <c r="W1286" s="51"/>
      <c r="X1286" s="51"/>
      <c r="Y1286" s="51"/>
      <c r="Z1286" s="51"/>
      <c r="AA1286" s="51"/>
      <c r="AB1286" s="51"/>
      <c r="AC1286" s="51"/>
      <c r="AD1286" s="51"/>
      <c r="AE1286" s="51"/>
    </row>
    <row r="1287" spans="1:31" ht="28.8">
      <c r="A1287" s="23" t="s">
        <v>2419</v>
      </c>
      <c r="B1287" s="51">
        <v>989</v>
      </c>
      <c r="C1287" s="136">
        <v>44742</v>
      </c>
      <c r="D1287" s="17" t="s">
        <v>2343</v>
      </c>
      <c r="E1287" s="126">
        <v>3600080363</v>
      </c>
      <c r="F1287" s="138">
        <v>44736</v>
      </c>
      <c r="G1287" s="130" t="s">
        <v>2606</v>
      </c>
      <c r="H1287" s="51" t="s">
        <v>2283</v>
      </c>
      <c r="I1287" s="51">
        <v>4511355961</v>
      </c>
      <c r="J1287" s="24">
        <v>109492181</v>
      </c>
      <c r="K1287" s="131" t="s">
        <v>170</v>
      </c>
      <c r="L1287" s="89" t="s">
        <v>2607</v>
      </c>
      <c r="M1287" s="18" t="s">
        <v>36</v>
      </c>
      <c r="N1287" s="129">
        <v>900</v>
      </c>
      <c r="O1287" s="129"/>
      <c r="P1287" s="129"/>
      <c r="Q1287" s="51">
        <f t="shared" si="28"/>
        <v>900</v>
      </c>
      <c r="R1287" s="88" t="s">
        <v>2615</v>
      </c>
      <c r="S1287" s="89" t="s">
        <v>2609</v>
      </c>
      <c r="T1287" s="51"/>
      <c r="U1287" s="51"/>
      <c r="V1287" s="51"/>
      <c r="W1287" s="51"/>
      <c r="X1287" s="51"/>
      <c r="Y1287" s="51"/>
      <c r="Z1287" s="51"/>
      <c r="AA1287" s="51"/>
      <c r="AB1287" s="51"/>
      <c r="AC1287" s="51"/>
      <c r="AD1287" s="51"/>
      <c r="AE1287" s="51"/>
    </row>
    <row r="1288" spans="1:31" ht="28.8">
      <c r="A1288" s="23" t="s">
        <v>2419</v>
      </c>
      <c r="B1288" s="51">
        <v>990</v>
      </c>
      <c r="C1288" s="136">
        <v>44742</v>
      </c>
      <c r="D1288" s="17" t="s">
        <v>2343</v>
      </c>
      <c r="E1288" s="126">
        <v>3600080363</v>
      </c>
      <c r="F1288" s="138">
        <v>44736</v>
      </c>
      <c r="G1288" s="130" t="s">
        <v>2606</v>
      </c>
      <c r="H1288" s="51" t="s">
        <v>2283</v>
      </c>
      <c r="I1288" s="51">
        <v>4511355961</v>
      </c>
      <c r="J1288" s="24">
        <v>112172901</v>
      </c>
      <c r="K1288" s="131" t="s">
        <v>2228</v>
      </c>
      <c r="L1288" s="89" t="s">
        <v>2616</v>
      </c>
      <c r="M1288" s="18" t="s">
        <v>36</v>
      </c>
      <c r="N1288" s="129">
        <v>800</v>
      </c>
      <c r="O1288" s="129"/>
      <c r="P1288" s="129"/>
      <c r="Q1288" s="51">
        <f t="shared" si="28"/>
        <v>800</v>
      </c>
      <c r="R1288" s="88" t="s">
        <v>2615</v>
      </c>
      <c r="S1288" s="89" t="s">
        <v>2609</v>
      </c>
      <c r="T1288" s="51"/>
      <c r="U1288" s="51"/>
      <c r="V1288" s="51"/>
      <c r="W1288" s="51"/>
      <c r="X1288" s="51"/>
      <c r="Y1288" s="51"/>
      <c r="Z1288" s="51"/>
      <c r="AA1288" s="51"/>
      <c r="AB1288" s="51"/>
      <c r="AC1288" s="51"/>
      <c r="AD1288" s="51"/>
      <c r="AE1288" s="51"/>
    </row>
    <row r="1289" spans="1:31" ht="28.8">
      <c r="A1289" s="23" t="s">
        <v>2419</v>
      </c>
      <c r="B1289" s="51">
        <v>991</v>
      </c>
      <c r="C1289" s="136">
        <v>44742</v>
      </c>
      <c r="D1289" s="17" t="s">
        <v>2343</v>
      </c>
      <c r="E1289" s="126">
        <v>3600080363</v>
      </c>
      <c r="F1289" s="138">
        <v>44736</v>
      </c>
      <c r="G1289" s="130" t="s">
        <v>2606</v>
      </c>
      <c r="H1289" s="51" t="s">
        <v>2283</v>
      </c>
      <c r="I1289" s="51">
        <v>4511355961</v>
      </c>
      <c r="J1289" s="24">
        <v>112172905</v>
      </c>
      <c r="K1289" s="131" t="s">
        <v>2230</v>
      </c>
      <c r="L1289" s="89" t="s">
        <v>2397</v>
      </c>
      <c r="M1289" s="18" t="s">
        <v>36</v>
      </c>
      <c r="N1289" s="129">
        <v>24</v>
      </c>
      <c r="O1289" s="129"/>
      <c r="P1289" s="129"/>
      <c r="Q1289" s="51">
        <f t="shared" si="28"/>
        <v>24</v>
      </c>
      <c r="R1289" s="88" t="s">
        <v>2615</v>
      </c>
      <c r="S1289" s="89" t="s">
        <v>2609</v>
      </c>
      <c r="T1289" s="51"/>
      <c r="U1289" s="51"/>
      <c r="V1289" s="51"/>
      <c r="W1289" s="51"/>
      <c r="X1289" s="51"/>
      <c r="Y1289" s="51"/>
      <c r="Z1289" s="51"/>
      <c r="AA1289" s="51"/>
      <c r="AB1289" s="51"/>
      <c r="AC1289" s="51"/>
      <c r="AD1289" s="51"/>
      <c r="AE1289" s="51"/>
    </row>
    <row r="1290" spans="1:31" ht="28.8">
      <c r="A1290" s="23" t="s">
        <v>2419</v>
      </c>
      <c r="B1290" s="51">
        <v>992</v>
      </c>
      <c r="C1290" s="136">
        <v>44742</v>
      </c>
      <c r="D1290" s="17" t="s">
        <v>2343</v>
      </c>
      <c r="E1290" s="126">
        <v>3600080363</v>
      </c>
      <c r="F1290" s="138">
        <v>44736</v>
      </c>
      <c r="G1290" s="130" t="s">
        <v>2606</v>
      </c>
      <c r="H1290" s="51" t="s">
        <v>2283</v>
      </c>
      <c r="I1290" s="51">
        <v>4511355961</v>
      </c>
      <c r="J1290" s="24">
        <v>112137134</v>
      </c>
      <c r="K1290" s="89">
        <v>21038811406</v>
      </c>
      <c r="L1290" s="89" t="s">
        <v>2613</v>
      </c>
      <c r="M1290" s="18" t="s">
        <v>36</v>
      </c>
      <c r="N1290" s="129">
        <v>240</v>
      </c>
      <c r="O1290" s="129"/>
      <c r="P1290" s="129"/>
      <c r="Q1290" s="51">
        <f t="shared" si="28"/>
        <v>240</v>
      </c>
      <c r="R1290" s="88" t="s">
        <v>2610</v>
      </c>
      <c r="S1290" s="89" t="s">
        <v>2614</v>
      </c>
      <c r="T1290" s="51"/>
      <c r="U1290" s="51"/>
      <c r="V1290" s="51"/>
      <c r="W1290" s="51"/>
      <c r="X1290" s="51"/>
      <c r="Y1290" s="51"/>
      <c r="Z1290" s="51"/>
      <c r="AA1290" s="51"/>
      <c r="AB1290" s="51"/>
      <c r="AC1290" s="51"/>
      <c r="AD1290" s="51"/>
      <c r="AE1290" s="51"/>
    </row>
    <row r="1291" spans="1:31" ht="28.8">
      <c r="A1291" s="23"/>
      <c r="B1291" s="51">
        <v>993</v>
      </c>
      <c r="C1291" s="136">
        <v>44742</v>
      </c>
      <c r="D1291" s="17" t="s">
        <v>2343</v>
      </c>
      <c r="E1291" s="126">
        <v>3600080364</v>
      </c>
      <c r="F1291" s="138">
        <v>44736</v>
      </c>
      <c r="G1291" s="130" t="s">
        <v>2606</v>
      </c>
      <c r="H1291" s="51" t="s">
        <v>2283</v>
      </c>
      <c r="I1291" s="51">
        <v>4511355961</v>
      </c>
      <c r="J1291" s="24">
        <v>112137134</v>
      </c>
      <c r="K1291" s="89">
        <v>21038811406</v>
      </c>
      <c r="L1291" s="89" t="s">
        <v>2613</v>
      </c>
      <c r="M1291" s="18" t="s">
        <v>36</v>
      </c>
      <c r="N1291" s="129">
        <v>340</v>
      </c>
      <c r="O1291" s="129"/>
      <c r="P1291" s="129"/>
      <c r="Q1291" s="51">
        <f t="shared" si="28"/>
        <v>340</v>
      </c>
      <c r="R1291" s="88" t="s">
        <v>2610</v>
      </c>
      <c r="S1291" s="89" t="s">
        <v>2614</v>
      </c>
      <c r="T1291" s="51"/>
      <c r="U1291" s="51"/>
      <c r="V1291" s="51"/>
      <c r="W1291" s="51"/>
      <c r="X1291" s="51"/>
      <c r="Y1291" s="51"/>
      <c r="Z1291" s="51"/>
      <c r="AA1291" s="51"/>
      <c r="AB1291" s="51"/>
      <c r="AC1291" s="51"/>
      <c r="AD1291" s="51"/>
      <c r="AE1291" s="51"/>
    </row>
    <row r="1292" spans="1:31">
      <c r="A1292" s="23"/>
      <c r="B1292" s="51"/>
      <c r="C1292" s="50"/>
      <c r="D1292" s="18"/>
      <c r="E1292" s="31"/>
      <c r="F1292" s="46"/>
      <c r="G1292" s="20"/>
      <c r="H1292" s="53"/>
      <c r="I1292" s="53"/>
      <c r="J1292" s="53"/>
      <c r="K1292" s="154"/>
      <c r="L1292" s="148"/>
      <c r="M1292" s="53"/>
      <c r="N1292" s="53"/>
      <c r="O1292" s="129"/>
      <c r="P1292" s="129"/>
      <c r="Q1292" s="51"/>
      <c r="R1292" s="88"/>
      <c r="S1292" s="89"/>
      <c r="T1292" s="51"/>
      <c r="U1292" s="51"/>
      <c r="V1292" s="51"/>
      <c r="W1292" s="51"/>
      <c r="X1292" s="51"/>
      <c r="Y1292" s="51"/>
      <c r="Z1292" s="51"/>
      <c r="AA1292" s="51"/>
      <c r="AB1292" s="51"/>
      <c r="AC1292" s="51"/>
      <c r="AD1292" s="51"/>
    </row>
    <row r="1293" spans="1:31">
      <c r="A1293" s="23"/>
      <c r="B1293" s="51"/>
      <c r="C1293" s="50"/>
      <c r="D1293" s="18"/>
      <c r="E1293" s="31"/>
      <c r="F1293" s="46"/>
      <c r="G1293" s="20"/>
      <c r="H1293" s="53"/>
      <c r="I1293" s="53"/>
      <c r="J1293" s="53"/>
      <c r="K1293" s="150"/>
      <c r="L1293" s="148"/>
      <c r="M1293" s="53"/>
      <c r="N1293" s="53"/>
      <c r="O1293" s="129"/>
      <c r="P1293" s="129"/>
      <c r="Q1293" s="51"/>
      <c r="R1293" s="88"/>
      <c r="S1293" s="89"/>
      <c r="T1293" s="51"/>
      <c r="U1293" s="51"/>
      <c r="V1293" s="51"/>
      <c r="W1293" s="51"/>
      <c r="X1293" s="51"/>
      <c r="Y1293" s="51"/>
      <c r="Z1293" s="51"/>
      <c r="AA1293" s="51"/>
      <c r="AB1293" s="51"/>
      <c r="AC1293" s="51"/>
      <c r="AD1293" s="51"/>
    </row>
    <row r="1294" spans="1:31">
      <c r="A1294" s="23"/>
      <c r="B1294" s="51"/>
      <c r="C1294" s="50"/>
      <c r="D1294" s="18"/>
      <c r="E1294" s="31"/>
      <c r="F1294" s="46"/>
      <c r="G1294" s="20"/>
      <c r="H1294" s="53"/>
      <c r="I1294" s="53"/>
      <c r="J1294" s="53"/>
      <c r="K1294" s="150"/>
      <c r="L1294" s="148"/>
      <c r="M1294" s="53"/>
      <c r="N1294" s="53"/>
      <c r="O1294" s="129"/>
      <c r="P1294" s="129"/>
      <c r="Q1294" s="51"/>
      <c r="R1294" s="88"/>
      <c r="S1294" s="89"/>
      <c r="T1294" s="51"/>
      <c r="U1294" s="51"/>
      <c r="V1294" s="51"/>
      <c r="W1294" s="51"/>
      <c r="X1294" s="51"/>
      <c r="Y1294" s="51"/>
      <c r="Z1294" s="51"/>
      <c r="AA1294" s="51"/>
      <c r="AB1294" s="51"/>
      <c r="AC1294" s="51"/>
      <c r="AD1294" s="51"/>
    </row>
    <row r="1295" spans="1:31">
      <c r="A1295" s="23"/>
      <c r="B1295" s="51"/>
      <c r="C1295" s="50"/>
      <c r="D1295" s="18"/>
      <c r="E1295" s="31"/>
      <c r="F1295" s="46"/>
      <c r="G1295" s="20"/>
      <c r="H1295" s="53"/>
      <c r="I1295" s="53"/>
      <c r="J1295" s="53"/>
      <c r="K1295" s="150"/>
      <c r="L1295" s="148"/>
      <c r="M1295" s="53"/>
      <c r="N1295" s="53"/>
      <c r="O1295" s="129"/>
      <c r="P1295" s="129"/>
      <c r="Q1295" s="51"/>
      <c r="R1295" s="88"/>
      <c r="S1295" s="89"/>
      <c r="T1295" s="51"/>
      <c r="U1295" s="51"/>
      <c r="V1295" s="51"/>
      <c r="W1295" s="51"/>
      <c r="X1295" s="51"/>
      <c r="Y1295" s="51"/>
      <c r="Z1295" s="51"/>
      <c r="AA1295" s="51"/>
      <c r="AB1295" s="51"/>
      <c r="AC1295" s="51"/>
      <c r="AD1295" s="51"/>
    </row>
    <row r="1296" spans="1:31">
      <c r="A1296" s="23"/>
      <c r="B1296" s="51"/>
      <c r="C1296" s="50"/>
      <c r="D1296" s="18"/>
      <c r="E1296" s="31"/>
      <c r="F1296" s="46"/>
      <c r="G1296" s="20"/>
      <c r="H1296" s="53"/>
      <c r="I1296" s="53"/>
      <c r="J1296" s="53"/>
      <c r="K1296" s="150"/>
      <c r="L1296" s="53"/>
      <c r="M1296" s="53"/>
      <c r="N1296" s="53"/>
      <c r="O1296" s="129"/>
      <c r="P1296" s="129"/>
      <c r="Q1296" s="51"/>
      <c r="R1296" s="88"/>
      <c r="S1296" s="89"/>
      <c r="T1296" s="51"/>
      <c r="U1296" s="51"/>
      <c r="V1296" s="51"/>
      <c r="W1296" s="51"/>
      <c r="X1296" s="51"/>
      <c r="Y1296" s="51"/>
      <c r="Z1296" s="51"/>
      <c r="AA1296" s="51"/>
      <c r="AB1296" s="51"/>
      <c r="AC1296" s="51"/>
      <c r="AD1296" s="51"/>
    </row>
    <row r="1297" spans="1:30">
      <c r="A1297" s="23"/>
      <c r="B1297" s="51"/>
      <c r="C1297" s="50"/>
      <c r="D1297" s="18"/>
      <c r="E1297" s="31"/>
      <c r="F1297" s="46"/>
      <c r="G1297" s="20"/>
      <c r="H1297" s="53"/>
      <c r="I1297" s="53"/>
      <c r="J1297" s="53"/>
      <c r="K1297" s="150"/>
      <c r="L1297" s="53"/>
      <c r="M1297" s="53"/>
      <c r="N1297" s="53"/>
      <c r="O1297" s="129"/>
      <c r="P1297" s="129"/>
      <c r="Q1297" s="51"/>
      <c r="R1297" s="88"/>
      <c r="S1297" s="89"/>
      <c r="T1297" s="51"/>
      <c r="U1297" s="51"/>
      <c r="V1297" s="51"/>
      <c r="W1297" s="51"/>
      <c r="X1297" s="51"/>
      <c r="Y1297" s="51"/>
      <c r="Z1297" s="51"/>
      <c r="AA1297" s="51"/>
      <c r="AB1297" s="51"/>
      <c r="AC1297" s="51"/>
      <c r="AD1297" s="51"/>
    </row>
    <row r="1298" spans="1:30">
      <c r="A1298" s="23"/>
      <c r="B1298" s="51"/>
      <c r="C1298" s="50"/>
      <c r="D1298" s="18"/>
      <c r="E1298" s="31"/>
      <c r="F1298" s="46"/>
      <c r="G1298" s="20"/>
      <c r="H1298" s="53"/>
      <c r="I1298" s="53"/>
      <c r="J1298" s="53"/>
      <c r="K1298" s="150"/>
      <c r="L1298" s="53"/>
      <c r="M1298" s="53"/>
      <c r="N1298" s="53"/>
      <c r="O1298" s="129"/>
      <c r="P1298" s="129"/>
      <c r="Q1298" s="51"/>
      <c r="R1298" s="88"/>
      <c r="S1298" s="89"/>
      <c r="T1298" s="51"/>
      <c r="U1298" s="51"/>
      <c r="V1298" s="51"/>
      <c r="W1298" s="51"/>
      <c r="X1298" s="51"/>
      <c r="Y1298" s="51"/>
      <c r="Z1298" s="51"/>
      <c r="AA1298" s="51"/>
      <c r="AB1298" s="51"/>
      <c r="AC1298" s="51"/>
      <c r="AD1298" s="51"/>
    </row>
    <row r="1299" spans="1:30">
      <c r="A1299" s="23"/>
      <c r="B1299" s="51"/>
      <c r="C1299" s="50"/>
      <c r="D1299" s="18"/>
      <c r="E1299" s="31"/>
      <c r="F1299" s="46"/>
      <c r="G1299" s="20"/>
      <c r="H1299" s="53"/>
      <c r="I1299" s="53"/>
      <c r="J1299" s="53"/>
      <c r="K1299" s="150"/>
      <c r="L1299" s="53"/>
      <c r="M1299" s="53"/>
      <c r="N1299" s="53"/>
      <c r="O1299" s="129"/>
      <c r="P1299" s="129"/>
      <c r="Q1299" s="51"/>
      <c r="R1299" s="88"/>
      <c r="S1299" s="89"/>
      <c r="T1299" s="51"/>
      <c r="U1299" s="51"/>
      <c r="V1299" s="51"/>
      <c r="W1299" s="51"/>
      <c r="X1299" s="51"/>
      <c r="Y1299" s="51"/>
      <c r="Z1299" s="51"/>
      <c r="AA1299" s="51"/>
      <c r="AB1299" s="51"/>
      <c r="AC1299" s="51"/>
      <c r="AD1299" s="51"/>
    </row>
    <row r="1300" spans="1:30">
      <c r="A1300" s="23"/>
      <c r="B1300" s="51"/>
      <c r="C1300" s="50"/>
      <c r="D1300" s="18"/>
      <c r="E1300" s="31"/>
      <c r="F1300" s="46"/>
      <c r="G1300" s="20"/>
      <c r="H1300" s="53"/>
      <c r="I1300" s="53"/>
      <c r="J1300" s="53"/>
      <c r="K1300" s="25"/>
      <c r="L1300" s="25"/>
      <c r="M1300" s="18"/>
      <c r="N1300" s="53"/>
      <c r="O1300" s="129"/>
      <c r="P1300" s="129"/>
      <c r="Q1300" s="51"/>
      <c r="R1300" s="88"/>
      <c r="S1300" s="89"/>
      <c r="T1300" s="51"/>
      <c r="U1300" s="51"/>
      <c r="V1300" s="51"/>
      <c r="W1300" s="51"/>
      <c r="X1300" s="51"/>
      <c r="Y1300" s="51"/>
      <c r="Z1300" s="51"/>
      <c r="AA1300" s="51"/>
      <c r="AB1300" s="51"/>
      <c r="AC1300" s="51"/>
      <c r="AD1300" s="51"/>
    </row>
    <row r="1301" spans="1:30">
      <c r="A1301" s="23"/>
      <c r="B1301" s="51"/>
      <c r="C1301" s="50"/>
      <c r="D1301" s="18"/>
      <c r="E1301" s="31"/>
      <c r="F1301" s="46"/>
      <c r="G1301" s="20"/>
      <c r="H1301" s="53"/>
      <c r="I1301" s="53"/>
      <c r="J1301" s="53"/>
      <c r="K1301" s="150"/>
      <c r="L1301" s="148"/>
      <c r="M1301" s="18"/>
      <c r="N1301" s="53"/>
      <c r="O1301" s="129"/>
      <c r="P1301" s="129"/>
      <c r="Q1301" s="51"/>
      <c r="R1301" s="88"/>
      <c r="S1301" s="89"/>
      <c r="T1301" s="51"/>
      <c r="U1301" s="51"/>
      <c r="V1301" s="51"/>
      <c r="W1301" s="51"/>
      <c r="X1301" s="51"/>
      <c r="Y1301" s="51"/>
      <c r="Z1301" s="51"/>
      <c r="AA1301" s="51"/>
      <c r="AB1301" s="51"/>
      <c r="AC1301" s="51"/>
      <c r="AD1301" s="51"/>
    </row>
    <row r="1302" spans="1:30">
      <c r="A1302" s="23"/>
      <c r="B1302" s="51"/>
      <c r="C1302" s="50"/>
      <c r="D1302" s="18"/>
      <c r="E1302" s="31"/>
      <c r="F1302" s="46"/>
      <c r="G1302" s="20"/>
      <c r="H1302" s="53"/>
      <c r="I1302" s="53"/>
      <c r="J1302" s="53"/>
      <c r="K1302" s="150"/>
      <c r="L1302" s="148"/>
      <c r="M1302" s="18"/>
      <c r="N1302" s="53"/>
      <c r="O1302" s="129"/>
      <c r="P1302" s="129"/>
      <c r="Q1302" s="51"/>
      <c r="R1302" s="88"/>
      <c r="S1302" s="89"/>
      <c r="T1302" s="51"/>
      <c r="U1302" s="51"/>
      <c r="V1302" s="51"/>
      <c r="W1302" s="51"/>
      <c r="X1302" s="51"/>
      <c r="Y1302" s="51"/>
      <c r="Z1302" s="51"/>
      <c r="AA1302" s="51"/>
      <c r="AB1302" s="51"/>
      <c r="AC1302" s="51"/>
      <c r="AD1302" s="51"/>
    </row>
    <row r="1303" spans="1:30">
      <c r="A1303" s="23"/>
      <c r="B1303" s="51"/>
      <c r="C1303" s="50"/>
      <c r="D1303" s="18"/>
      <c r="E1303" s="31"/>
      <c r="F1303" s="46"/>
      <c r="G1303" s="20"/>
      <c r="H1303" s="53"/>
      <c r="I1303" s="53"/>
      <c r="J1303" s="53"/>
      <c r="K1303" s="150"/>
      <c r="L1303" s="148"/>
      <c r="M1303" s="18"/>
      <c r="N1303" s="53"/>
      <c r="O1303" s="129"/>
      <c r="P1303" s="129"/>
      <c r="Q1303" s="51"/>
      <c r="R1303" s="88"/>
      <c r="S1303" s="89"/>
      <c r="T1303" s="51"/>
      <c r="U1303" s="51"/>
      <c r="V1303" s="51"/>
      <c r="W1303" s="51"/>
      <c r="X1303" s="51"/>
      <c r="Y1303" s="51"/>
      <c r="Z1303" s="51"/>
      <c r="AA1303" s="51"/>
      <c r="AB1303" s="51"/>
      <c r="AC1303" s="51"/>
      <c r="AD1303" s="51"/>
    </row>
    <row r="1304" spans="1:30">
      <c r="A1304" s="23"/>
      <c r="B1304" s="51"/>
      <c r="C1304" s="50"/>
      <c r="D1304" s="18"/>
      <c r="E1304" s="31"/>
      <c r="F1304" s="46"/>
      <c r="G1304" s="20"/>
      <c r="H1304" s="53"/>
      <c r="I1304" s="53"/>
      <c r="J1304" s="53"/>
      <c r="K1304" s="150"/>
      <c r="L1304" s="148"/>
      <c r="M1304" s="18"/>
      <c r="N1304" s="53"/>
      <c r="O1304" s="129"/>
      <c r="P1304" s="129"/>
      <c r="Q1304" s="51"/>
      <c r="R1304" s="88"/>
      <c r="S1304" s="89"/>
      <c r="T1304" s="51"/>
      <c r="U1304" s="51"/>
      <c r="V1304" s="51"/>
      <c r="W1304" s="51"/>
      <c r="X1304" s="51"/>
      <c r="Y1304" s="51"/>
      <c r="Z1304" s="51"/>
      <c r="AA1304" s="51"/>
      <c r="AB1304" s="51"/>
      <c r="AC1304" s="51"/>
      <c r="AD1304" s="51"/>
    </row>
    <row r="1305" spans="1:30">
      <c r="A1305" s="23"/>
      <c r="B1305" s="51"/>
      <c r="C1305" s="50"/>
      <c r="D1305" s="18"/>
      <c r="E1305" s="31"/>
      <c r="F1305" s="46"/>
      <c r="G1305" s="20"/>
      <c r="H1305" s="53"/>
      <c r="I1305" s="53"/>
      <c r="J1305" s="53"/>
      <c r="K1305" s="150"/>
      <c r="L1305" s="148"/>
      <c r="M1305" s="18"/>
      <c r="N1305" s="53"/>
      <c r="O1305" s="129"/>
      <c r="P1305" s="129"/>
      <c r="Q1305" s="51"/>
      <c r="R1305" s="88"/>
      <c r="S1305" s="89"/>
      <c r="T1305" s="51"/>
      <c r="U1305" s="51"/>
      <c r="V1305" s="51"/>
      <c r="W1305" s="51"/>
      <c r="X1305" s="51"/>
      <c r="Y1305" s="51"/>
      <c r="Z1305" s="51"/>
      <c r="AA1305" s="51"/>
      <c r="AB1305" s="51"/>
      <c r="AC1305" s="51"/>
      <c r="AD1305" s="51"/>
    </row>
    <row r="1306" spans="1:30">
      <c r="A1306" s="23"/>
      <c r="B1306" s="51"/>
      <c r="C1306" s="50"/>
      <c r="D1306" s="18"/>
      <c r="E1306" s="31"/>
      <c r="F1306" s="46"/>
      <c r="G1306" s="20"/>
      <c r="H1306" s="53"/>
      <c r="I1306" s="53"/>
      <c r="J1306" s="53"/>
      <c r="K1306" s="150"/>
      <c r="L1306" s="148"/>
      <c r="M1306" s="18"/>
      <c r="N1306" s="53"/>
      <c r="O1306" s="129"/>
      <c r="P1306" s="129"/>
      <c r="Q1306" s="51"/>
      <c r="R1306" s="88"/>
      <c r="S1306" s="89"/>
      <c r="T1306" s="51"/>
      <c r="U1306" s="51"/>
      <c r="V1306" s="51"/>
      <c r="W1306" s="51"/>
      <c r="X1306" s="51"/>
      <c r="Y1306" s="51"/>
      <c r="Z1306" s="51"/>
      <c r="AA1306" s="51"/>
      <c r="AB1306" s="51"/>
      <c r="AC1306" s="51"/>
      <c r="AD1306" s="51"/>
    </row>
    <row r="1307" spans="1:30">
      <c r="A1307" s="23"/>
      <c r="B1307" s="51"/>
      <c r="C1307" s="50"/>
      <c r="D1307" s="18"/>
      <c r="E1307" s="31"/>
      <c r="F1307" s="46"/>
      <c r="G1307" s="20"/>
      <c r="H1307" s="53"/>
      <c r="I1307" s="53"/>
      <c r="J1307" s="53"/>
      <c r="K1307" s="150"/>
      <c r="L1307" s="148"/>
      <c r="M1307" s="18"/>
      <c r="N1307" s="53"/>
      <c r="O1307" s="129"/>
      <c r="P1307" s="129"/>
      <c r="Q1307" s="51"/>
      <c r="R1307" s="88"/>
      <c r="S1307" s="89"/>
      <c r="T1307" s="51"/>
      <c r="U1307" s="51"/>
      <c r="V1307" s="51"/>
      <c r="W1307" s="51"/>
      <c r="X1307" s="51"/>
      <c r="Y1307" s="51"/>
      <c r="Z1307" s="51"/>
      <c r="AA1307" s="51"/>
      <c r="AB1307" s="51"/>
      <c r="AC1307" s="51"/>
      <c r="AD1307" s="51"/>
    </row>
    <row r="1308" spans="1:30">
      <c r="A1308" s="23"/>
      <c r="B1308" s="51"/>
      <c r="C1308" s="50"/>
      <c r="D1308" s="18"/>
      <c r="E1308" s="31"/>
      <c r="F1308" s="46"/>
      <c r="G1308" s="20"/>
      <c r="H1308" s="53"/>
      <c r="I1308" s="53"/>
      <c r="J1308" s="53"/>
      <c r="K1308" s="150"/>
      <c r="L1308" s="148"/>
      <c r="M1308" s="18"/>
      <c r="N1308" s="53"/>
      <c r="O1308" s="129"/>
      <c r="P1308" s="129"/>
      <c r="Q1308" s="51"/>
      <c r="R1308" s="88"/>
      <c r="S1308" s="89"/>
      <c r="T1308" s="51"/>
      <c r="U1308" s="51"/>
      <c r="V1308" s="51"/>
      <c r="W1308" s="51"/>
      <c r="X1308" s="51"/>
      <c r="Y1308" s="51"/>
      <c r="Z1308" s="51"/>
      <c r="AA1308" s="51"/>
      <c r="AB1308" s="51"/>
      <c r="AC1308" s="51"/>
      <c r="AD1308" s="51"/>
    </row>
    <row r="1309" spans="1:30">
      <c r="A1309" s="23"/>
      <c r="B1309" s="51"/>
      <c r="C1309" s="50"/>
      <c r="D1309" s="18"/>
      <c r="E1309" s="31"/>
      <c r="F1309" s="46"/>
      <c r="G1309" s="20"/>
      <c r="H1309" s="53"/>
      <c r="I1309" s="53"/>
      <c r="J1309" s="53"/>
      <c r="K1309" s="150"/>
      <c r="L1309" s="148"/>
      <c r="M1309" s="18"/>
      <c r="N1309" s="53"/>
      <c r="O1309" s="129"/>
      <c r="P1309" s="129"/>
      <c r="Q1309" s="51"/>
      <c r="R1309" s="88"/>
      <c r="S1309" s="89"/>
      <c r="T1309" s="51"/>
      <c r="U1309" s="51"/>
      <c r="V1309" s="51"/>
      <c r="W1309" s="51"/>
      <c r="X1309" s="51"/>
      <c r="Y1309" s="51"/>
      <c r="Z1309" s="51"/>
      <c r="AA1309" s="51"/>
      <c r="AB1309" s="51"/>
      <c r="AC1309" s="51"/>
      <c r="AD1309" s="51"/>
    </row>
    <row r="1310" spans="1:30">
      <c r="A1310" s="23"/>
      <c r="B1310" s="51"/>
      <c r="C1310" s="50"/>
      <c r="D1310" s="18"/>
      <c r="E1310" s="31"/>
      <c r="F1310" s="46"/>
      <c r="G1310" s="20"/>
      <c r="H1310" s="53"/>
      <c r="I1310" s="53"/>
      <c r="J1310" s="53"/>
      <c r="K1310" s="150"/>
      <c r="L1310" s="148"/>
      <c r="M1310" s="18"/>
      <c r="N1310" s="53"/>
      <c r="O1310" s="129"/>
      <c r="P1310" s="129"/>
      <c r="Q1310" s="51"/>
      <c r="R1310" s="88"/>
      <c r="S1310" s="89"/>
      <c r="T1310" s="51"/>
      <c r="U1310" s="51"/>
      <c r="V1310" s="51"/>
      <c r="W1310" s="51"/>
      <c r="X1310" s="51"/>
      <c r="Y1310" s="51"/>
      <c r="Z1310" s="51"/>
      <c r="AA1310" s="51"/>
      <c r="AB1310" s="51"/>
      <c r="AC1310" s="51"/>
      <c r="AD1310" s="51"/>
    </row>
    <row r="1311" spans="1:30">
      <c r="A1311" s="23"/>
      <c r="B1311" s="51"/>
      <c r="C1311" s="50"/>
      <c r="D1311" s="18"/>
      <c r="E1311" s="31"/>
      <c r="F1311" s="46"/>
      <c r="G1311" s="20"/>
      <c r="H1311" s="53"/>
      <c r="I1311" s="53"/>
      <c r="J1311" s="53"/>
      <c r="K1311" s="150"/>
      <c r="L1311" s="148"/>
      <c r="M1311" s="18"/>
      <c r="N1311" s="53"/>
      <c r="O1311" s="129"/>
      <c r="P1311" s="129"/>
      <c r="Q1311" s="51"/>
      <c r="R1311" s="88"/>
      <c r="S1311" s="89"/>
      <c r="T1311" s="51"/>
      <c r="U1311" s="51"/>
      <c r="V1311" s="51"/>
      <c r="W1311" s="51"/>
      <c r="X1311" s="51"/>
      <c r="Y1311" s="51"/>
      <c r="Z1311" s="51"/>
      <c r="AA1311" s="51"/>
      <c r="AB1311" s="51"/>
      <c r="AC1311" s="51"/>
      <c r="AD1311" s="51"/>
    </row>
    <row r="1312" spans="1:30">
      <c r="A1312" s="23"/>
      <c r="B1312" s="51"/>
      <c r="C1312" s="50"/>
      <c r="D1312" s="18"/>
      <c r="E1312" s="31"/>
      <c r="F1312" s="46"/>
      <c r="G1312" s="20"/>
      <c r="H1312" s="53"/>
      <c r="I1312" s="53"/>
      <c r="J1312" s="53"/>
      <c r="K1312" s="150"/>
      <c r="L1312" s="148"/>
      <c r="M1312" s="18"/>
      <c r="N1312" s="53"/>
      <c r="O1312" s="129"/>
      <c r="P1312" s="129"/>
      <c r="Q1312" s="51"/>
      <c r="R1312" s="88"/>
      <c r="S1312" s="89"/>
      <c r="T1312" s="51"/>
      <c r="U1312" s="51"/>
      <c r="V1312" s="51"/>
      <c r="W1312" s="51"/>
      <c r="X1312" s="51"/>
      <c r="Y1312" s="51"/>
      <c r="Z1312" s="51"/>
      <c r="AA1312" s="51"/>
      <c r="AB1312" s="51"/>
      <c r="AC1312" s="51"/>
      <c r="AD1312" s="51"/>
    </row>
    <row r="1313" spans="1:30">
      <c r="A1313" s="23"/>
      <c r="B1313" s="51"/>
      <c r="C1313" s="50"/>
      <c r="D1313" s="18"/>
      <c r="E1313" s="31"/>
      <c r="F1313" s="46"/>
      <c r="G1313" s="20"/>
      <c r="H1313" s="53"/>
      <c r="I1313" s="53"/>
      <c r="J1313" s="53"/>
      <c r="K1313" s="150"/>
      <c r="L1313" s="148"/>
      <c r="M1313" s="18"/>
      <c r="N1313" s="53"/>
      <c r="O1313" s="129"/>
      <c r="P1313" s="129"/>
      <c r="Q1313" s="51"/>
      <c r="R1313" s="88"/>
      <c r="S1313" s="89"/>
      <c r="T1313" s="51"/>
      <c r="U1313" s="51"/>
      <c r="V1313" s="51"/>
      <c r="W1313" s="51"/>
      <c r="X1313" s="51"/>
      <c r="Y1313" s="51"/>
      <c r="Z1313" s="51"/>
      <c r="AA1313" s="51"/>
      <c r="AB1313" s="51"/>
      <c r="AC1313" s="51"/>
      <c r="AD1313" s="51"/>
    </row>
    <row r="1314" spans="1:30">
      <c r="A1314" s="23"/>
      <c r="B1314" s="51"/>
      <c r="C1314" s="50"/>
      <c r="D1314" s="18"/>
      <c r="E1314" s="31"/>
      <c r="F1314" s="46"/>
      <c r="G1314" s="20"/>
      <c r="H1314" s="53"/>
      <c r="I1314" s="53"/>
      <c r="J1314" s="53"/>
      <c r="K1314" s="150"/>
      <c r="L1314" s="148"/>
      <c r="M1314" s="18"/>
      <c r="N1314" s="53"/>
      <c r="O1314" s="129"/>
      <c r="P1314" s="129"/>
      <c r="Q1314" s="51"/>
      <c r="R1314" s="88"/>
      <c r="S1314" s="89"/>
      <c r="T1314" s="51"/>
      <c r="U1314" s="51"/>
      <c r="V1314" s="51"/>
      <c r="W1314" s="51"/>
      <c r="X1314" s="51"/>
      <c r="Y1314" s="51"/>
      <c r="Z1314" s="51"/>
      <c r="AA1314" s="51"/>
      <c r="AB1314" s="51"/>
      <c r="AC1314" s="51"/>
      <c r="AD1314" s="51"/>
    </row>
    <row r="1315" spans="1:30">
      <c r="A1315" s="23"/>
      <c r="B1315" s="51"/>
      <c r="C1315" s="50"/>
      <c r="D1315" s="18"/>
      <c r="E1315" s="31"/>
      <c r="F1315" s="46"/>
      <c r="G1315" s="20"/>
      <c r="H1315" s="53"/>
      <c r="I1315" s="53"/>
      <c r="J1315" s="53"/>
      <c r="K1315" s="150"/>
      <c r="L1315" s="148"/>
      <c r="M1315" s="18"/>
      <c r="N1315" s="53"/>
      <c r="O1315" s="129"/>
      <c r="P1315" s="129"/>
      <c r="Q1315" s="51"/>
      <c r="R1315" s="88"/>
      <c r="S1315" s="89"/>
      <c r="T1315" s="51"/>
      <c r="U1315" s="51"/>
      <c r="V1315" s="51"/>
      <c r="W1315" s="51"/>
      <c r="X1315" s="51"/>
      <c r="Y1315" s="51"/>
      <c r="Z1315" s="51"/>
      <c r="AA1315" s="51"/>
      <c r="AB1315" s="51"/>
      <c r="AC1315" s="51"/>
      <c r="AD1315" s="51"/>
    </row>
    <row r="1316" spans="1:30">
      <c r="A1316" s="23"/>
      <c r="B1316" s="51"/>
      <c r="C1316" s="50"/>
      <c r="D1316" s="18"/>
      <c r="E1316" s="31"/>
      <c r="F1316" s="46"/>
      <c r="G1316" s="20"/>
      <c r="H1316" s="53"/>
      <c r="I1316" s="53"/>
      <c r="J1316" s="53"/>
      <c r="K1316" s="150"/>
      <c r="L1316" s="148"/>
      <c r="M1316" s="18"/>
      <c r="N1316" s="53"/>
      <c r="O1316" s="129"/>
      <c r="P1316" s="129"/>
      <c r="Q1316" s="51"/>
      <c r="R1316" s="88"/>
      <c r="S1316" s="89"/>
      <c r="T1316" s="51"/>
      <c r="U1316" s="51"/>
      <c r="V1316" s="51"/>
      <c r="W1316" s="51"/>
      <c r="X1316" s="51"/>
      <c r="Y1316" s="51"/>
      <c r="Z1316" s="51"/>
      <c r="AA1316" s="51"/>
      <c r="AB1316" s="51"/>
      <c r="AC1316" s="51"/>
      <c r="AD1316" s="51"/>
    </row>
    <row r="1317" spans="1:30">
      <c r="A1317" s="23"/>
      <c r="B1317" s="51"/>
      <c r="C1317" s="50"/>
      <c r="D1317" s="18"/>
      <c r="E1317" s="31"/>
      <c r="F1317" s="46"/>
      <c r="G1317" s="20"/>
      <c r="H1317" s="53"/>
      <c r="I1317" s="53"/>
      <c r="J1317" s="53"/>
      <c r="K1317" s="150"/>
      <c r="L1317" s="148"/>
      <c r="M1317" s="18"/>
      <c r="N1317" s="53"/>
      <c r="O1317" s="129"/>
      <c r="P1317" s="129"/>
      <c r="Q1317" s="51"/>
      <c r="R1317" s="88"/>
      <c r="S1317" s="89"/>
      <c r="T1317" s="51"/>
      <c r="U1317" s="51"/>
      <c r="V1317" s="51"/>
      <c r="W1317" s="51"/>
      <c r="X1317" s="51"/>
      <c r="Y1317" s="51"/>
      <c r="Z1317" s="51"/>
      <c r="AA1317" s="51"/>
      <c r="AB1317" s="51"/>
      <c r="AC1317" s="51"/>
      <c r="AD1317" s="51"/>
    </row>
    <row r="1318" spans="1:30">
      <c r="A1318" s="23"/>
      <c r="B1318" s="51"/>
      <c r="C1318" s="50"/>
      <c r="D1318" s="18"/>
      <c r="E1318" s="31"/>
      <c r="F1318" s="46"/>
      <c r="G1318" s="20"/>
      <c r="H1318" s="53"/>
      <c r="I1318" s="53"/>
      <c r="J1318" s="53"/>
      <c r="K1318" s="150"/>
      <c r="L1318" s="148"/>
      <c r="M1318" s="18"/>
      <c r="N1318" s="53"/>
      <c r="O1318" s="129"/>
      <c r="P1318" s="129"/>
      <c r="Q1318" s="51"/>
      <c r="R1318" s="88"/>
      <c r="S1318" s="89"/>
      <c r="T1318" s="51"/>
      <c r="U1318" s="51"/>
      <c r="V1318" s="51"/>
      <c r="W1318" s="51"/>
      <c r="X1318" s="51"/>
      <c r="Y1318" s="51"/>
      <c r="Z1318" s="51"/>
      <c r="AA1318" s="51"/>
      <c r="AB1318" s="51"/>
      <c r="AC1318" s="51"/>
      <c r="AD1318" s="51"/>
    </row>
    <row r="1319" spans="1:30">
      <c r="A1319" s="23"/>
      <c r="B1319" s="51"/>
      <c r="C1319" s="50"/>
      <c r="D1319" s="18"/>
      <c r="E1319" s="31"/>
      <c r="F1319" s="46"/>
      <c r="G1319" s="20"/>
      <c r="H1319" s="53"/>
      <c r="I1319" s="53"/>
      <c r="J1319" s="53"/>
      <c r="K1319" s="150"/>
      <c r="L1319" s="148"/>
      <c r="M1319" s="18"/>
      <c r="N1319" s="53"/>
      <c r="O1319" s="129"/>
      <c r="P1319" s="129"/>
      <c r="Q1319" s="51"/>
      <c r="R1319" s="88"/>
      <c r="S1319" s="89"/>
      <c r="T1319" s="51"/>
      <c r="U1319" s="51"/>
      <c r="V1319" s="51"/>
      <c r="W1319" s="51"/>
      <c r="X1319" s="51"/>
      <c r="Y1319" s="51"/>
      <c r="Z1319" s="51"/>
      <c r="AA1319" s="51"/>
      <c r="AB1319" s="51"/>
      <c r="AC1319" s="51"/>
      <c r="AD1319" s="51"/>
    </row>
    <row r="1320" spans="1:30">
      <c r="A1320" s="23"/>
      <c r="B1320" s="51"/>
      <c r="C1320" s="50"/>
      <c r="D1320" s="18"/>
      <c r="E1320" s="31"/>
      <c r="F1320" s="46"/>
      <c r="G1320" s="20"/>
      <c r="H1320" s="53"/>
      <c r="I1320" s="53"/>
      <c r="J1320" s="53"/>
      <c r="K1320" s="150"/>
      <c r="L1320" s="148"/>
      <c r="M1320" s="18"/>
      <c r="N1320" s="53"/>
      <c r="O1320" s="129"/>
      <c r="P1320" s="129"/>
      <c r="Q1320" s="51"/>
      <c r="R1320" s="88"/>
      <c r="S1320" s="89"/>
      <c r="T1320" s="51"/>
      <c r="U1320" s="51"/>
      <c r="V1320" s="51"/>
      <c r="W1320" s="51"/>
      <c r="X1320" s="51"/>
      <c r="Y1320" s="51"/>
      <c r="Z1320" s="51"/>
      <c r="AA1320" s="51"/>
      <c r="AB1320" s="51"/>
      <c r="AC1320" s="51"/>
      <c r="AD1320" s="51"/>
    </row>
    <row r="1321" spans="1:30">
      <c r="A1321" s="23"/>
      <c r="B1321" s="51"/>
      <c r="C1321" s="50"/>
      <c r="D1321" s="18"/>
      <c r="E1321" s="31"/>
      <c r="F1321" s="46"/>
      <c r="G1321" s="20"/>
      <c r="H1321" s="53"/>
      <c r="I1321" s="53"/>
      <c r="J1321" s="53"/>
      <c r="K1321" s="150"/>
      <c r="L1321" s="148"/>
      <c r="M1321" s="18"/>
      <c r="N1321" s="53"/>
      <c r="O1321" s="129"/>
      <c r="P1321" s="129"/>
      <c r="Q1321" s="51"/>
      <c r="R1321" s="88"/>
      <c r="S1321" s="89"/>
      <c r="T1321" s="51"/>
      <c r="U1321" s="51"/>
      <c r="V1321" s="51"/>
      <c r="W1321" s="51"/>
      <c r="X1321" s="51"/>
      <c r="Y1321" s="51"/>
      <c r="Z1321" s="51"/>
      <c r="AA1321" s="51"/>
      <c r="AB1321" s="51"/>
      <c r="AC1321" s="51"/>
      <c r="AD1321" s="51"/>
    </row>
    <row r="1322" spans="1:30">
      <c r="A1322" s="23"/>
      <c r="B1322" s="51"/>
      <c r="C1322" s="50"/>
      <c r="D1322" s="18"/>
      <c r="E1322" s="31"/>
      <c r="F1322" s="46"/>
      <c r="G1322" s="20"/>
      <c r="H1322" s="53"/>
      <c r="I1322" s="53"/>
      <c r="J1322" s="53"/>
      <c r="K1322" s="150"/>
      <c r="L1322" s="148"/>
      <c r="M1322" s="18"/>
      <c r="N1322" s="53"/>
      <c r="O1322" s="129"/>
      <c r="P1322" s="129"/>
      <c r="Q1322" s="51"/>
      <c r="R1322" s="88"/>
      <c r="S1322" s="89"/>
      <c r="T1322" s="51"/>
      <c r="U1322" s="51"/>
      <c r="V1322" s="51"/>
      <c r="W1322" s="51"/>
      <c r="X1322" s="51"/>
      <c r="Y1322" s="51"/>
      <c r="Z1322" s="51"/>
      <c r="AA1322" s="51"/>
      <c r="AB1322" s="51"/>
      <c r="AC1322" s="51"/>
      <c r="AD1322" s="51"/>
    </row>
    <row r="1323" spans="1:30">
      <c r="A1323" s="23"/>
      <c r="B1323" s="51"/>
      <c r="C1323" s="50"/>
      <c r="D1323" s="18"/>
      <c r="E1323" s="31"/>
      <c r="F1323" s="46"/>
      <c r="G1323" s="20"/>
      <c r="H1323" s="53"/>
      <c r="I1323" s="53"/>
      <c r="J1323" s="53"/>
      <c r="K1323" s="150"/>
      <c r="L1323" s="148"/>
      <c r="M1323" s="18"/>
      <c r="N1323" s="53"/>
      <c r="O1323" s="129"/>
      <c r="P1323" s="129"/>
      <c r="Q1323" s="51"/>
      <c r="R1323" s="88"/>
      <c r="S1323" s="89"/>
      <c r="T1323" s="51"/>
      <c r="U1323" s="51"/>
      <c r="V1323" s="51"/>
      <c r="W1323" s="51"/>
      <c r="X1323" s="51"/>
      <c r="Y1323" s="51"/>
      <c r="Z1323" s="51"/>
      <c r="AA1323" s="51"/>
      <c r="AB1323" s="51"/>
      <c r="AC1323" s="51"/>
      <c r="AD1323" s="51"/>
    </row>
    <row r="1324" spans="1:30">
      <c r="A1324" s="23"/>
      <c r="B1324" s="51"/>
      <c r="C1324" s="50"/>
      <c r="D1324" s="18"/>
      <c r="E1324" s="31"/>
      <c r="F1324" s="46"/>
      <c r="G1324" s="20"/>
      <c r="H1324" s="53"/>
      <c r="I1324" s="53"/>
      <c r="J1324" s="53"/>
      <c r="K1324" s="150"/>
      <c r="L1324" s="148"/>
      <c r="M1324" s="18"/>
      <c r="N1324" s="53"/>
      <c r="O1324" s="129"/>
      <c r="P1324" s="129"/>
      <c r="Q1324" s="51"/>
      <c r="R1324" s="88"/>
      <c r="S1324" s="89"/>
      <c r="T1324" s="51"/>
      <c r="U1324" s="51"/>
      <c r="V1324" s="51"/>
      <c r="W1324" s="51"/>
      <c r="X1324" s="51"/>
      <c r="Y1324" s="51"/>
      <c r="Z1324" s="51"/>
      <c r="AA1324" s="51"/>
      <c r="AB1324" s="51"/>
      <c r="AC1324" s="51"/>
      <c r="AD1324" s="51"/>
    </row>
    <row r="1325" spans="1:30">
      <c r="A1325" s="23"/>
      <c r="B1325" s="51"/>
      <c r="C1325" s="50"/>
      <c r="D1325" s="18"/>
      <c r="E1325" s="31"/>
      <c r="F1325" s="46"/>
      <c r="G1325" s="20"/>
      <c r="H1325" s="53"/>
      <c r="I1325" s="53"/>
      <c r="J1325" s="53"/>
      <c r="K1325" s="150"/>
      <c r="L1325" s="148"/>
      <c r="M1325" s="18"/>
      <c r="N1325" s="53"/>
      <c r="O1325" s="129"/>
      <c r="P1325" s="129"/>
      <c r="Q1325" s="51"/>
      <c r="R1325" s="88"/>
      <c r="S1325" s="89"/>
      <c r="T1325" s="51"/>
      <c r="U1325" s="51"/>
      <c r="V1325" s="51"/>
      <c r="W1325" s="51"/>
      <c r="X1325" s="51"/>
      <c r="Y1325" s="51"/>
      <c r="Z1325" s="51"/>
      <c r="AA1325" s="51"/>
      <c r="AB1325" s="51"/>
      <c r="AC1325" s="51"/>
      <c r="AD1325" s="51"/>
    </row>
    <row r="1326" spans="1:30">
      <c r="A1326" s="23"/>
      <c r="B1326" s="51"/>
      <c r="C1326" s="50"/>
      <c r="D1326" s="18"/>
      <c r="E1326" s="31"/>
      <c r="F1326" s="46"/>
      <c r="G1326" s="20"/>
      <c r="H1326" s="53"/>
      <c r="I1326" s="53"/>
      <c r="J1326" s="53"/>
      <c r="K1326" s="150"/>
      <c r="L1326" s="148"/>
      <c r="M1326" s="18"/>
      <c r="N1326" s="53"/>
      <c r="O1326" s="129"/>
      <c r="P1326" s="129"/>
      <c r="Q1326" s="51"/>
      <c r="R1326" s="88"/>
      <c r="S1326" s="89"/>
      <c r="T1326" s="51"/>
      <c r="U1326" s="51"/>
      <c r="V1326" s="51"/>
      <c r="W1326" s="51"/>
      <c r="X1326" s="51"/>
      <c r="Y1326" s="51"/>
      <c r="Z1326" s="51"/>
      <c r="AA1326" s="51"/>
      <c r="AB1326" s="51"/>
      <c r="AC1326" s="51"/>
      <c r="AD1326" s="51"/>
    </row>
    <row r="1327" spans="1:30">
      <c r="A1327" s="23"/>
      <c r="B1327" s="51"/>
      <c r="C1327" s="50"/>
      <c r="D1327" s="18"/>
      <c r="E1327" s="31"/>
      <c r="F1327" s="46"/>
      <c r="G1327" s="20"/>
      <c r="H1327" s="53"/>
      <c r="I1327" s="53"/>
      <c r="J1327" s="53"/>
      <c r="K1327" s="150"/>
      <c r="L1327" s="148"/>
      <c r="M1327" s="18"/>
      <c r="N1327" s="53"/>
      <c r="O1327" s="129"/>
      <c r="P1327" s="129"/>
      <c r="Q1327" s="51"/>
      <c r="R1327" s="88"/>
      <c r="S1327" s="89"/>
      <c r="T1327" s="51"/>
      <c r="U1327" s="51"/>
      <c r="V1327" s="51"/>
      <c r="W1327" s="51"/>
      <c r="X1327" s="51"/>
      <c r="Y1327" s="51"/>
      <c r="Z1327" s="51"/>
      <c r="AA1327" s="51"/>
      <c r="AB1327" s="51"/>
      <c r="AC1327" s="51"/>
      <c r="AD1327" s="51"/>
    </row>
    <row r="1328" spans="1:30">
      <c r="A1328" s="23"/>
      <c r="B1328" s="51"/>
      <c r="C1328" s="50"/>
      <c r="D1328" s="18"/>
      <c r="E1328" s="31"/>
      <c r="F1328" s="46"/>
      <c r="G1328" s="20"/>
      <c r="H1328" s="53"/>
      <c r="I1328" s="53"/>
      <c r="J1328" s="53"/>
      <c r="K1328" s="150"/>
      <c r="L1328" s="148"/>
      <c r="M1328" s="18"/>
      <c r="N1328" s="53"/>
      <c r="O1328" s="129"/>
      <c r="P1328" s="129"/>
      <c r="Q1328" s="51"/>
      <c r="R1328" s="88"/>
      <c r="S1328" s="89"/>
      <c r="T1328" s="51"/>
      <c r="U1328" s="51"/>
      <c r="V1328" s="51"/>
      <c r="W1328" s="51"/>
      <c r="X1328" s="51"/>
      <c r="Y1328" s="51"/>
      <c r="Z1328" s="51"/>
      <c r="AA1328" s="51"/>
      <c r="AB1328" s="51"/>
      <c r="AC1328" s="51"/>
      <c r="AD1328" s="51"/>
    </row>
    <row r="1329" spans="1:30">
      <c r="A1329" s="23"/>
      <c r="B1329" s="51"/>
      <c r="C1329" s="50"/>
      <c r="D1329" s="18"/>
      <c r="E1329" s="31"/>
      <c r="F1329" s="46"/>
      <c r="G1329" s="20"/>
      <c r="H1329" s="53"/>
      <c r="I1329" s="53"/>
      <c r="J1329" s="53"/>
      <c r="K1329" s="150"/>
      <c r="L1329" s="148"/>
      <c r="M1329" s="18"/>
      <c r="N1329" s="53"/>
      <c r="O1329" s="129"/>
      <c r="P1329" s="129"/>
      <c r="Q1329" s="51"/>
      <c r="R1329" s="88"/>
      <c r="S1329" s="89"/>
      <c r="T1329" s="51"/>
      <c r="U1329" s="51"/>
      <c r="V1329" s="51"/>
      <c r="W1329" s="51"/>
      <c r="X1329" s="51"/>
      <c r="Y1329" s="51"/>
      <c r="Z1329" s="51"/>
      <c r="AA1329" s="51"/>
      <c r="AB1329" s="51"/>
      <c r="AC1329" s="51"/>
      <c r="AD1329" s="51"/>
    </row>
    <row r="1330" spans="1:30">
      <c r="A1330" s="23"/>
      <c r="B1330" s="51"/>
      <c r="C1330" s="50"/>
      <c r="D1330" s="18"/>
      <c r="E1330" s="31"/>
      <c r="F1330" s="46"/>
      <c r="G1330" s="20"/>
      <c r="H1330" s="53"/>
      <c r="I1330" s="53"/>
      <c r="J1330" s="53"/>
      <c r="K1330" s="150"/>
      <c r="L1330" s="148"/>
      <c r="M1330" s="18"/>
      <c r="N1330" s="53"/>
      <c r="O1330" s="129"/>
      <c r="P1330" s="129"/>
      <c r="Q1330" s="51"/>
      <c r="R1330" s="88"/>
      <c r="S1330" s="89"/>
      <c r="T1330" s="51"/>
      <c r="U1330" s="51"/>
      <c r="V1330" s="51"/>
      <c r="W1330" s="51"/>
      <c r="X1330" s="51"/>
      <c r="Y1330" s="51"/>
      <c r="Z1330" s="51"/>
      <c r="AA1330" s="51"/>
      <c r="AB1330" s="51"/>
      <c r="AC1330" s="51"/>
      <c r="AD1330" s="51"/>
    </row>
    <row r="1331" spans="1:30">
      <c r="A1331" s="23"/>
      <c r="B1331" s="51"/>
      <c r="C1331" s="50"/>
      <c r="D1331" s="18"/>
      <c r="E1331" s="31"/>
      <c r="F1331" s="46"/>
      <c r="G1331" s="20"/>
      <c r="H1331" s="53"/>
      <c r="I1331" s="53"/>
      <c r="J1331" s="53"/>
      <c r="K1331" s="150"/>
      <c r="L1331" s="148"/>
      <c r="M1331" s="18"/>
      <c r="N1331" s="53"/>
      <c r="O1331" s="129"/>
      <c r="P1331" s="129"/>
      <c r="Q1331" s="51"/>
      <c r="R1331" s="88"/>
      <c r="S1331" s="89"/>
      <c r="T1331" s="51"/>
      <c r="U1331" s="51"/>
      <c r="V1331" s="51"/>
      <c r="W1331" s="51"/>
      <c r="X1331" s="51"/>
      <c r="Y1331" s="51"/>
      <c r="Z1331" s="51"/>
      <c r="AA1331" s="51"/>
      <c r="AB1331" s="51"/>
      <c r="AC1331" s="51"/>
      <c r="AD1331" s="51"/>
    </row>
    <row r="1332" spans="1:30">
      <c r="A1332" s="23"/>
      <c r="B1332" s="51"/>
      <c r="C1332" s="50"/>
      <c r="D1332" s="18"/>
      <c r="E1332" s="31"/>
      <c r="F1332" s="46"/>
      <c r="G1332" s="20"/>
      <c r="H1332" s="53"/>
      <c r="I1332" s="53"/>
      <c r="J1332" s="53"/>
      <c r="K1332" s="150"/>
      <c r="L1332" s="148"/>
      <c r="M1332" s="18"/>
      <c r="N1332" s="53"/>
      <c r="O1332" s="129"/>
      <c r="P1332" s="129"/>
      <c r="Q1332" s="51"/>
      <c r="R1332" s="88"/>
      <c r="S1332" s="89"/>
      <c r="T1332" s="51"/>
      <c r="U1332" s="51"/>
      <c r="V1332" s="51"/>
      <c r="W1332" s="51"/>
      <c r="X1332" s="51"/>
      <c r="Y1332" s="51"/>
      <c r="Z1332" s="51"/>
      <c r="AA1332" s="51"/>
      <c r="AB1332" s="51"/>
      <c r="AC1332" s="51"/>
      <c r="AD1332" s="51"/>
    </row>
    <row r="1333" spans="1:30">
      <c r="A1333" s="23"/>
      <c r="B1333" s="51"/>
      <c r="C1333" s="50"/>
      <c r="D1333" s="18"/>
      <c r="E1333" s="31"/>
      <c r="F1333" s="46"/>
      <c r="G1333" s="20"/>
      <c r="H1333" s="53"/>
      <c r="I1333" s="53"/>
      <c r="J1333" s="53"/>
      <c r="K1333" s="150"/>
      <c r="L1333" s="148"/>
      <c r="M1333" s="18"/>
      <c r="N1333" s="53"/>
      <c r="O1333" s="129"/>
      <c r="P1333" s="129"/>
      <c r="Q1333" s="51"/>
      <c r="R1333" s="88"/>
      <c r="S1333" s="89"/>
      <c r="T1333" s="51"/>
      <c r="U1333" s="51"/>
      <c r="V1333" s="51"/>
      <c r="W1333" s="51"/>
      <c r="X1333" s="51"/>
      <c r="Y1333" s="51"/>
      <c r="Z1333" s="51"/>
      <c r="AA1333" s="51"/>
      <c r="AB1333" s="51"/>
      <c r="AC1333" s="51"/>
      <c r="AD1333" s="51"/>
    </row>
    <row r="1334" spans="1:30">
      <c r="A1334" s="23"/>
      <c r="B1334" s="51"/>
      <c r="C1334" s="50"/>
      <c r="D1334" s="18"/>
      <c r="E1334" s="31"/>
      <c r="F1334" s="46"/>
      <c r="G1334" s="20"/>
      <c r="H1334" s="53"/>
      <c r="I1334" s="53"/>
      <c r="J1334" s="53"/>
      <c r="K1334" s="150"/>
      <c r="L1334" s="148"/>
      <c r="M1334" s="18"/>
      <c r="N1334" s="53"/>
      <c r="O1334" s="129"/>
      <c r="P1334" s="129"/>
      <c r="Q1334" s="51"/>
      <c r="R1334" s="88"/>
      <c r="S1334" s="89"/>
      <c r="T1334" s="51"/>
      <c r="U1334" s="51"/>
      <c r="V1334" s="51"/>
      <c r="W1334" s="51"/>
      <c r="X1334" s="51"/>
      <c r="Y1334" s="51"/>
      <c r="Z1334" s="51"/>
      <c r="AA1334" s="51"/>
      <c r="AB1334" s="51"/>
      <c r="AC1334" s="51"/>
      <c r="AD1334" s="51"/>
    </row>
    <row r="1335" spans="1:30">
      <c r="A1335" s="23"/>
      <c r="B1335" s="51"/>
      <c r="C1335" s="50"/>
      <c r="D1335" s="18"/>
      <c r="E1335" s="31"/>
      <c r="F1335" s="46"/>
      <c r="G1335" s="20"/>
      <c r="H1335" s="53"/>
      <c r="I1335" s="53"/>
      <c r="J1335" s="53"/>
      <c r="K1335" s="150"/>
      <c r="L1335" s="148"/>
      <c r="M1335" s="18"/>
      <c r="N1335" s="53"/>
      <c r="O1335" s="129"/>
      <c r="P1335" s="129"/>
      <c r="Q1335" s="51"/>
      <c r="R1335" s="88"/>
      <c r="S1335" s="89"/>
      <c r="T1335" s="51"/>
      <c r="U1335" s="51"/>
      <c r="V1335" s="51"/>
      <c r="W1335" s="51"/>
      <c r="X1335" s="51"/>
      <c r="Y1335" s="51"/>
      <c r="Z1335" s="51"/>
      <c r="AA1335" s="51"/>
      <c r="AB1335" s="51"/>
      <c r="AC1335" s="51"/>
      <c r="AD1335" s="51"/>
    </row>
    <row r="1336" spans="1:30">
      <c r="A1336" s="23"/>
      <c r="B1336" s="51"/>
      <c r="C1336" s="50"/>
      <c r="D1336" s="18"/>
      <c r="E1336" s="31"/>
      <c r="F1336" s="46"/>
      <c r="G1336" s="20"/>
      <c r="H1336" s="53"/>
      <c r="I1336" s="53"/>
      <c r="J1336" s="53"/>
      <c r="K1336" s="150"/>
      <c r="L1336" s="148"/>
      <c r="M1336" s="18"/>
      <c r="N1336" s="53"/>
      <c r="O1336" s="129"/>
      <c r="P1336" s="129"/>
      <c r="Q1336" s="51"/>
      <c r="R1336" s="88"/>
      <c r="S1336" s="89"/>
      <c r="T1336" s="51"/>
      <c r="U1336" s="51"/>
      <c r="V1336" s="51"/>
      <c r="W1336" s="51"/>
      <c r="X1336" s="51"/>
      <c r="Y1336" s="51"/>
      <c r="Z1336" s="51"/>
      <c r="AA1336" s="51"/>
      <c r="AB1336" s="51"/>
      <c r="AC1336" s="51"/>
      <c r="AD1336" s="51"/>
    </row>
    <row r="1337" spans="1:30">
      <c r="A1337" s="23"/>
      <c r="B1337" s="51"/>
      <c r="C1337" s="50"/>
      <c r="D1337" s="18"/>
      <c r="E1337" s="31"/>
      <c r="F1337" s="46"/>
      <c r="G1337" s="20"/>
      <c r="H1337" s="53"/>
      <c r="I1337" s="53"/>
      <c r="J1337" s="53"/>
      <c r="K1337" s="150"/>
      <c r="L1337" s="148"/>
      <c r="M1337" s="18"/>
      <c r="N1337" s="53"/>
      <c r="O1337" s="129"/>
      <c r="P1337" s="129"/>
      <c r="Q1337" s="51"/>
      <c r="R1337" s="88"/>
      <c r="S1337" s="89"/>
      <c r="T1337" s="51"/>
      <c r="U1337" s="51"/>
      <c r="V1337" s="51"/>
      <c r="W1337" s="51"/>
      <c r="X1337" s="51"/>
      <c r="Y1337" s="51"/>
      <c r="Z1337" s="51"/>
      <c r="AA1337" s="51"/>
      <c r="AB1337" s="51"/>
      <c r="AC1337" s="51"/>
      <c r="AD1337" s="51"/>
    </row>
    <row r="1338" spans="1:30">
      <c r="A1338" s="23"/>
      <c r="B1338" s="51"/>
      <c r="C1338" s="50"/>
      <c r="D1338" s="18"/>
      <c r="E1338" s="31"/>
      <c r="F1338" s="46"/>
      <c r="G1338" s="20"/>
      <c r="H1338" s="53"/>
      <c r="I1338" s="53"/>
      <c r="J1338" s="53"/>
      <c r="K1338" s="150"/>
      <c r="L1338" s="148"/>
      <c r="M1338" s="18"/>
      <c r="N1338" s="53"/>
      <c r="O1338" s="129"/>
      <c r="P1338" s="129"/>
      <c r="Q1338" s="51"/>
      <c r="R1338" s="88"/>
      <c r="S1338" s="89"/>
      <c r="T1338" s="51"/>
      <c r="U1338" s="51"/>
      <c r="V1338" s="51"/>
      <c r="W1338" s="51"/>
      <c r="X1338" s="51"/>
      <c r="Y1338" s="51"/>
      <c r="Z1338" s="51"/>
      <c r="AA1338" s="51"/>
      <c r="AB1338" s="51"/>
      <c r="AC1338" s="51"/>
      <c r="AD1338" s="51"/>
    </row>
    <row r="1339" spans="1:30">
      <c r="A1339" s="23"/>
      <c r="B1339" s="51"/>
      <c r="C1339" s="50"/>
      <c r="D1339" s="18"/>
      <c r="E1339" s="31"/>
      <c r="F1339" s="46"/>
      <c r="G1339" s="20"/>
      <c r="H1339" s="53"/>
      <c r="I1339" s="53"/>
      <c r="J1339" s="53"/>
      <c r="K1339" s="150"/>
      <c r="L1339" s="148"/>
      <c r="M1339" s="18"/>
      <c r="N1339" s="53"/>
      <c r="O1339" s="129"/>
      <c r="P1339" s="129"/>
      <c r="Q1339" s="51"/>
      <c r="R1339" s="88"/>
      <c r="S1339" s="89"/>
      <c r="T1339" s="51"/>
      <c r="U1339" s="51"/>
      <c r="V1339" s="51"/>
      <c r="W1339" s="51"/>
      <c r="X1339" s="51"/>
      <c r="Y1339" s="51"/>
      <c r="Z1339" s="51"/>
      <c r="AA1339" s="51"/>
      <c r="AB1339" s="51"/>
      <c r="AC1339" s="51"/>
      <c r="AD1339" s="51"/>
    </row>
    <row r="1340" spans="1:30">
      <c r="A1340" s="23"/>
      <c r="B1340" s="51"/>
      <c r="C1340" s="50"/>
      <c r="D1340" s="18"/>
      <c r="E1340" s="31"/>
      <c r="F1340" s="46"/>
      <c r="G1340" s="20"/>
      <c r="H1340" s="53"/>
      <c r="I1340" s="53"/>
      <c r="J1340" s="53"/>
      <c r="K1340" s="150"/>
      <c r="L1340" s="148"/>
      <c r="M1340" s="18"/>
      <c r="N1340" s="53"/>
      <c r="O1340" s="129"/>
      <c r="P1340" s="129"/>
      <c r="Q1340" s="51"/>
      <c r="R1340" s="88"/>
      <c r="S1340" s="89"/>
      <c r="T1340" s="51"/>
      <c r="U1340" s="51"/>
      <c r="V1340" s="51"/>
      <c r="W1340" s="51"/>
      <c r="X1340" s="51"/>
      <c r="Y1340" s="51"/>
      <c r="Z1340" s="51"/>
      <c r="AA1340" s="51"/>
      <c r="AB1340" s="51"/>
      <c r="AC1340" s="51"/>
      <c r="AD1340" s="51"/>
    </row>
    <row r="1341" spans="1:30">
      <c r="A1341" s="23"/>
      <c r="B1341" s="51"/>
      <c r="C1341" s="50"/>
      <c r="D1341" s="18"/>
      <c r="E1341" s="31"/>
      <c r="F1341" s="46"/>
      <c r="G1341" s="20"/>
      <c r="H1341" s="53"/>
      <c r="I1341" s="53"/>
      <c r="J1341" s="53"/>
      <c r="K1341" s="150"/>
      <c r="L1341" s="148"/>
      <c r="M1341" s="18"/>
      <c r="N1341" s="53"/>
      <c r="O1341" s="129"/>
      <c r="P1341" s="129"/>
      <c r="Q1341" s="51"/>
      <c r="R1341" s="88"/>
      <c r="S1341" s="89"/>
      <c r="T1341" s="51"/>
      <c r="U1341" s="51"/>
      <c r="V1341" s="51"/>
      <c r="W1341" s="51"/>
      <c r="X1341" s="51"/>
      <c r="Y1341" s="51"/>
      <c r="Z1341" s="51"/>
      <c r="AA1341" s="51"/>
      <c r="AB1341" s="51"/>
      <c r="AC1341" s="51"/>
      <c r="AD1341" s="51"/>
    </row>
    <row r="1342" spans="1:30">
      <c r="A1342" s="23"/>
      <c r="B1342" s="51"/>
      <c r="C1342" s="50"/>
      <c r="D1342" s="18"/>
      <c r="E1342" s="31"/>
      <c r="F1342" s="46"/>
      <c r="G1342" s="20"/>
      <c r="H1342" s="53"/>
      <c r="I1342" s="53"/>
      <c r="J1342" s="53"/>
      <c r="K1342" s="150"/>
      <c r="L1342" s="148"/>
      <c r="M1342" s="18"/>
      <c r="N1342" s="53"/>
      <c r="O1342" s="129"/>
      <c r="P1342" s="129"/>
      <c r="Q1342" s="51"/>
      <c r="R1342" s="88"/>
      <c r="S1342" s="89"/>
      <c r="T1342" s="51"/>
      <c r="U1342" s="51"/>
      <c r="V1342" s="51"/>
      <c r="W1342" s="51"/>
      <c r="X1342" s="51"/>
      <c r="Y1342" s="51"/>
      <c r="Z1342" s="51"/>
      <c r="AA1342" s="51"/>
      <c r="AB1342" s="51"/>
      <c r="AC1342" s="51"/>
      <c r="AD1342" s="51"/>
    </row>
    <row r="1343" spans="1:30">
      <c r="A1343" s="23"/>
      <c r="B1343" s="51"/>
      <c r="C1343" s="50"/>
      <c r="D1343" s="18"/>
      <c r="E1343" s="31"/>
      <c r="F1343" s="46"/>
      <c r="G1343" s="20"/>
      <c r="H1343" s="53"/>
      <c r="I1343" s="53"/>
      <c r="J1343" s="53"/>
      <c r="K1343" s="150"/>
      <c r="L1343" s="148"/>
      <c r="M1343" s="18"/>
      <c r="N1343" s="53"/>
      <c r="O1343" s="129"/>
      <c r="P1343" s="129"/>
      <c r="Q1343" s="51"/>
      <c r="R1343" s="88"/>
      <c r="S1343" s="89"/>
      <c r="T1343" s="51"/>
      <c r="U1343" s="51"/>
      <c r="V1343" s="51"/>
      <c r="W1343" s="51"/>
      <c r="X1343" s="51"/>
      <c r="Y1343" s="51"/>
      <c r="Z1343" s="51"/>
      <c r="AA1343" s="51"/>
      <c r="AB1343" s="51"/>
      <c r="AC1343" s="51"/>
      <c r="AD1343" s="51"/>
    </row>
    <row r="1344" spans="1:30">
      <c r="A1344" s="23"/>
      <c r="B1344" s="51"/>
      <c r="C1344" s="50"/>
      <c r="D1344" s="18"/>
      <c r="E1344" s="31"/>
      <c r="F1344" s="46"/>
      <c r="G1344" s="20"/>
      <c r="H1344" s="53"/>
      <c r="I1344" s="53"/>
      <c r="J1344" s="53"/>
      <c r="K1344" s="150"/>
      <c r="L1344" s="148"/>
      <c r="M1344" s="18"/>
      <c r="N1344" s="53"/>
      <c r="O1344" s="129"/>
      <c r="P1344" s="129"/>
      <c r="Q1344" s="51"/>
      <c r="R1344" s="88"/>
      <c r="S1344" s="89"/>
      <c r="T1344" s="51"/>
      <c r="U1344" s="51"/>
      <c r="V1344" s="51"/>
      <c r="W1344" s="51"/>
      <c r="X1344" s="51"/>
      <c r="Y1344" s="51"/>
      <c r="Z1344" s="51"/>
      <c r="AA1344" s="51"/>
      <c r="AB1344" s="51"/>
      <c r="AC1344" s="51"/>
      <c r="AD1344" s="51"/>
    </row>
    <row r="1345" spans="1:30">
      <c r="A1345" s="23"/>
      <c r="B1345" s="51"/>
      <c r="C1345" s="50"/>
      <c r="D1345" s="18"/>
      <c r="E1345" s="31"/>
      <c r="F1345" s="46"/>
      <c r="G1345" s="20"/>
      <c r="H1345" s="53"/>
      <c r="I1345" s="53"/>
      <c r="J1345" s="53"/>
      <c r="K1345" s="150"/>
      <c r="L1345" s="148"/>
      <c r="M1345" s="18"/>
      <c r="N1345" s="53"/>
      <c r="O1345" s="129"/>
      <c r="P1345" s="129"/>
      <c r="Q1345" s="51"/>
      <c r="R1345" s="88"/>
      <c r="S1345" s="89"/>
      <c r="T1345" s="51"/>
      <c r="U1345" s="51"/>
      <c r="V1345" s="51"/>
      <c r="W1345" s="51"/>
      <c r="X1345" s="51"/>
      <c r="Y1345" s="51"/>
      <c r="Z1345" s="51"/>
      <c r="AA1345" s="51"/>
      <c r="AB1345" s="51"/>
      <c r="AC1345" s="51"/>
      <c r="AD1345" s="51"/>
    </row>
    <row r="1346" spans="1:30">
      <c r="A1346" s="23"/>
      <c r="B1346" s="51"/>
      <c r="C1346" s="50"/>
      <c r="D1346" s="18"/>
      <c r="E1346" s="31"/>
      <c r="F1346" s="46"/>
      <c r="G1346" s="20"/>
      <c r="H1346" s="53"/>
      <c r="I1346" s="53"/>
      <c r="J1346" s="53"/>
      <c r="K1346" s="150"/>
      <c r="L1346" s="148"/>
      <c r="M1346" s="18"/>
      <c r="N1346" s="53"/>
      <c r="O1346" s="129"/>
      <c r="P1346" s="129"/>
      <c r="Q1346" s="51"/>
      <c r="R1346" s="88"/>
      <c r="S1346" s="89"/>
      <c r="T1346" s="51"/>
      <c r="U1346" s="51"/>
      <c r="V1346" s="51"/>
      <c r="W1346" s="51"/>
      <c r="X1346" s="51"/>
      <c r="Y1346" s="51"/>
      <c r="Z1346" s="51"/>
      <c r="AA1346" s="51"/>
      <c r="AB1346" s="51"/>
      <c r="AC1346" s="51"/>
      <c r="AD1346" s="51"/>
    </row>
    <row r="1347" spans="1:30">
      <c r="A1347" s="23"/>
      <c r="B1347" s="51"/>
      <c r="C1347" s="50"/>
      <c r="D1347" s="18"/>
      <c r="E1347" s="31"/>
      <c r="F1347" s="46"/>
      <c r="G1347" s="20"/>
      <c r="H1347" s="53"/>
      <c r="I1347" s="53"/>
      <c r="J1347" s="53"/>
      <c r="K1347" s="150"/>
      <c r="L1347" s="148"/>
      <c r="M1347" s="18"/>
      <c r="N1347" s="53"/>
      <c r="O1347" s="129"/>
      <c r="P1347" s="129"/>
      <c r="Q1347" s="51"/>
      <c r="R1347" s="88"/>
      <c r="S1347" s="89"/>
      <c r="T1347" s="51"/>
      <c r="U1347" s="51"/>
      <c r="V1347" s="51"/>
      <c r="W1347" s="51"/>
      <c r="X1347" s="51"/>
      <c r="Y1347" s="51"/>
      <c r="Z1347" s="51"/>
      <c r="AA1347" s="51"/>
      <c r="AB1347" s="51"/>
      <c r="AC1347" s="51"/>
      <c r="AD1347" s="51"/>
    </row>
    <row r="1348" spans="1:30">
      <c r="A1348" s="23"/>
      <c r="B1348" s="51"/>
      <c r="C1348" s="50"/>
      <c r="D1348" s="18"/>
      <c r="E1348" s="31"/>
      <c r="F1348" s="46"/>
      <c r="G1348" s="20"/>
      <c r="H1348" s="53"/>
      <c r="I1348" s="53"/>
      <c r="J1348" s="53"/>
      <c r="K1348" s="150"/>
      <c r="L1348" s="148"/>
      <c r="M1348" s="18"/>
      <c r="N1348" s="53"/>
      <c r="O1348" s="129"/>
      <c r="P1348" s="129"/>
      <c r="Q1348" s="51"/>
      <c r="R1348" s="88"/>
      <c r="S1348" s="89"/>
      <c r="T1348" s="51"/>
      <c r="U1348" s="51"/>
      <c r="V1348" s="51"/>
      <c r="W1348" s="51"/>
      <c r="X1348" s="51"/>
      <c r="Y1348" s="51"/>
      <c r="Z1348" s="51"/>
      <c r="AA1348" s="51"/>
      <c r="AB1348" s="51"/>
      <c r="AC1348" s="51"/>
      <c r="AD1348" s="51"/>
    </row>
    <row r="1349" spans="1:30">
      <c r="A1349" s="23"/>
      <c r="B1349" s="51"/>
      <c r="C1349" s="50"/>
      <c r="D1349" s="18"/>
      <c r="E1349" s="31"/>
      <c r="F1349" s="46"/>
      <c r="G1349" s="20"/>
      <c r="H1349" s="53"/>
      <c r="I1349" s="53"/>
      <c r="J1349" s="53"/>
      <c r="K1349" s="150"/>
      <c r="L1349" s="148"/>
      <c r="M1349" s="18"/>
      <c r="N1349" s="53"/>
      <c r="O1349" s="129"/>
      <c r="P1349" s="129"/>
      <c r="Q1349" s="51"/>
      <c r="R1349" s="88"/>
      <c r="S1349" s="89"/>
      <c r="T1349" s="51"/>
      <c r="U1349" s="51"/>
      <c r="V1349" s="51"/>
      <c r="W1349" s="51"/>
      <c r="X1349" s="51"/>
      <c r="Y1349" s="51"/>
      <c r="Z1349" s="51"/>
      <c r="AA1349" s="51"/>
      <c r="AB1349" s="51"/>
      <c r="AC1349" s="51"/>
      <c r="AD1349" s="51"/>
    </row>
    <row r="1350" spans="1:30">
      <c r="A1350" s="23"/>
      <c r="B1350" s="51"/>
      <c r="C1350" s="50"/>
      <c r="D1350" s="18"/>
      <c r="E1350" s="31"/>
      <c r="F1350" s="46"/>
      <c r="G1350" s="20"/>
      <c r="H1350" s="53"/>
      <c r="I1350" s="53"/>
      <c r="J1350" s="53"/>
      <c r="K1350" s="150"/>
      <c r="L1350" s="148"/>
      <c r="M1350" s="18"/>
      <c r="N1350" s="53"/>
      <c r="O1350" s="129"/>
      <c r="P1350" s="129"/>
      <c r="Q1350" s="51"/>
      <c r="R1350" s="88"/>
      <c r="S1350" s="89"/>
      <c r="T1350" s="51"/>
      <c r="U1350" s="51"/>
      <c r="V1350" s="51"/>
      <c r="W1350" s="51"/>
      <c r="X1350" s="51"/>
      <c r="Y1350" s="51"/>
      <c r="Z1350" s="51"/>
      <c r="AA1350" s="51"/>
      <c r="AB1350" s="51"/>
      <c r="AC1350" s="51"/>
      <c r="AD1350" s="51"/>
    </row>
    <row r="1351" spans="1:30">
      <c r="A1351" s="23"/>
      <c r="B1351" s="51"/>
      <c r="C1351" s="50"/>
      <c r="D1351" s="18"/>
      <c r="E1351" s="31"/>
      <c r="F1351" s="46"/>
      <c r="G1351" s="20"/>
      <c r="H1351" s="53"/>
      <c r="I1351" s="53"/>
      <c r="J1351" s="53"/>
      <c r="K1351" s="150"/>
      <c r="L1351" s="148"/>
      <c r="M1351" s="18"/>
      <c r="N1351" s="53"/>
      <c r="O1351" s="129"/>
      <c r="P1351" s="129"/>
      <c r="Q1351" s="51"/>
      <c r="R1351" s="88"/>
      <c r="S1351" s="89"/>
      <c r="T1351" s="51"/>
      <c r="U1351" s="51"/>
      <c r="V1351" s="51"/>
      <c r="W1351" s="51"/>
      <c r="X1351" s="51"/>
      <c r="Y1351" s="51"/>
      <c r="Z1351" s="51"/>
      <c r="AA1351" s="51"/>
      <c r="AB1351" s="51"/>
      <c r="AC1351" s="51"/>
      <c r="AD1351" s="51"/>
    </row>
    <row r="1352" spans="1:30">
      <c r="A1352" s="23"/>
      <c r="B1352" s="51"/>
      <c r="C1352" s="50"/>
      <c r="D1352" s="18"/>
      <c r="E1352" s="31"/>
      <c r="F1352" s="46"/>
      <c r="G1352" s="20"/>
      <c r="H1352" s="53"/>
      <c r="I1352" s="53"/>
      <c r="J1352" s="53"/>
      <c r="K1352" s="150"/>
      <c r="L1352" s="148"/>
      <c r="M1352" s="18"/>
      <c r="N1352" s="53"/>
      <c r="O1352" s="129"/>
      <c r="P1352" s="129"/>
      <c r="Q1352" s="51"/>
      <c r="R1352" s="88"/>
      <c r="S1352" s="89"/>
      <c r="T1352" s="51"/>
      <c r="U1352" s="51"/>
      <c r="V1352" s="51"/>
      <c r="W1352" s="51"/>
      <c r="X1352" s="51"/>
      <c r="Y1352" s="51"/>
      <c r="Z1352" s="51"/>
      <c r="AA1352" s="51"/>
      <c r="AB1352" s="51"/>
      <c r="AC1352" s="51"/>
      <c r="AD1352" s="51"/>
    </row>
    <row r="1353" spans="1:30">
      <c r="A1353" s="23"/>
      <c r="B1353" s="51"/>
      <c r="C1353" s="50"/>
      <c r="D1353" s="18"/>
      <c r="E1353" s="31"/>
      <c r="F1353" s="46"/>
      <c r="G1353" s="20"/>
      <c r="H1353" s="53"/>
      <c r="I1353" s="53"/>
      <c r="J1353" s="53"/>
      <c r="K1353" s="150"/>
      <c r="L1353" s="148"/>
      <c r="M1353" s="18"/>
      <c r="N1353" s="53"/>
      <c r="O1353" s="129"/>
      <c r="P1353" s="129"/>
      <c r="Q1353" s="51"/>
      <c r="R1353" s="88"/>
      <c r="S1353" s="89"/>
      <c r="T1353" s="51"/>
      <c r="U1353" s="51"/>
      <c r="V1353" s="51"/>
      <c r="W1353" s="51"/>
      <c r="X1353" s="51"/>
      <c r="Y1353" s="51"/>
      <c r="Z1353" s="51"/>
      <c r="AA1353" s="51"/>
      <c r="AB1353" s="51"/>
      <c r="AC1353" s="51"/>
      <c r="AD1353" s="51"/>
    </row>
    <row r="1354" spans="1:30">
      <c r="A1354" s="23"/>
      <c r="B1354" s="51"/>
      <c r="C1354" s="50"/>
      <c r="D1354" s="18"/>
      <c r="E1354" s="31"/>
      <c r="F1354" s="46"/>
      <c r="G1354" s="20"/>
      <c r="H1354" s="53"/>
      <c r="I1354" s="53"/>
      <c r="J1354" s="53"/>
      <c r="K1354" s="150"/>
      <c r="L1354" s="148"/>
      <c r="M1354" s="18"/>
      <c r="N1354" s="53"/>
      <c r="O1354" s="129"/>
      <c r="P1354" s="129"/>
      <c r="Q1354" s="51"/>
      <c r="R1354" s="88"/>
      <c r="S1354" s="89"/>
      <c r="T1354" s="51"/>
      <c r="U1354" s="51"/>
      <c r="V1354" s="51"/>
      <c r="W1354" s="51"/>
      <c r="X1354" s="51"/>
      <c r="Y1354" s="51"/>
      <c r="Z1354" s="51"/>
      <c r="AA1354" s="51"/>
      <c r="AB1354" s="51"/>
      <c r="AC1354" s="51"/>
      <c r="AD1354" s="51"/>
    </row>
    <row r="1355" spans="1:30">
      <c r="A1355" s="23"/>
      <c r="B1355" s="51"/>
      <c r="C1355" s="50"/>
      <c r="D1355" s="18"/>
      <c r="E1355" s="31"/>
      <c r="F1355" s="46"/>
      <c r="G1355" s="20"/>
      <c r="H1355" s="53"/>
      <c r="I1355" s="53"/>
      <c r="J1355" s="53"/>
      <c r="K1355" s="150"/>
      <c r="L1355" s="148"/>
      <c r="M1355" s="18"/>
      <c r="N1355" s="53"/>
      <c r="O1355" s="129"/>
      <c r="P1355" s="129"/>
      <c r="Q1355" s="51"/>
      <c r="R1355" s="88"/>
      <c r="S1355" s="89"/>
      <c r="T1355" s="51"/>
      <c r="U1355" s="51"/>
      <c r="V1355" s="51"/>
      <c r="W1355" s="51"/>
      <c r="X1355" s="51"/>
      <c r="Y1355" s="51"/>
      <c r="Z1355" s="51"/>
      <c r="AA1355" s="51"/>
      <c r="AB1355" s="51"/>
      <c r="AC1355" s="51"/>
      <c r="AD1355" s="51"/>
    </row>
    <row r="1356" spans="1:30" ht="15.6">
      <c r="A1356" s="23"/>
      <c r="B1356" s="51"/>
      <c r="C1356" s="50"/>
      <c r="D1356" s="18"/>
      <c r="E1356" s="31"/>
      <c r="F1356" s="46"/>
      <c r="G1356" s="20"/>
      <c r="H1356" s="53"/>
      <c r="I1356" s="53"/>
      <c r="J1356" s="24"/>
      <c r="K1356" s="131"/>
      <c r="L1356" s="25"/>
      <c r="M1356" s="77"/>
      <c r="N1356" s="53"/>
      <c r="O1356" s="129"/>
      <c r="P1356" s="129"/>
      <c r="Q1356" s="51"/>
      <c r="R1356" s="88"/>
      <c r="S1356" s="89"/>
      <c r="T1356" s="51"/>
      <c r="U1356" s="51"/>
      <c r="V1356" s="51"/>
      <c r="W1356" s="51"/>
      <c r="X1356" s="51"/>
      <c r="Y1356" s="51"/>
      <c r="Z1356" s="51"/>
      <c r="AA1356" s="51"/>
      <c r="AB1356" s="51"/>
      <c r="AC1356" s="51"/>
      <c r="AD1356" s="51"/>
    </row>
    <row r="1357" spans="1:30" ht="15.6">
      <c r="A1357" s="23"/>
      <c r="B1357" s="51"/>
      <c r="C1357" s="50"/>
      <c r="D1357" s="18"/>
      <c r="E1357" s="31"/>
      <c r="F1357" s="46"/>
      <c r="G1357" s="20"/>
      <c r="H1357" s="53"/>
      <c r="I1357" s="53"/>
      <c r="J1357" s="53"/>
      <c r="K1357" s="131"/>
      <c r="L1357" s="25"/>
      <c r="M1357" s="77"/>
      <c r="N1357" s="53"/>
      <c r="O1357" s="129"/>
      <c r="P1357" s="129"/>
      <c r="Q1357" s="51"/>
      <c r="R1357" s="88"/>
      <c r="S1357" s="89"/>
      <c r="T1357" s="51"/>
      <c r="U1357" s="51"/>
      <c r="V1357" s="51"/>
      <c r="W1357" s="51"/>
      <c r="X1357" s="51"/>
      <c r="Y1357" s="51"/>
      <c r="Z1357" s="51"/>
      <c r="AA1357" s="51"/>
      <c r="AB1357" s="51"/>
      <c r="AC1357" s="51"/>
      <c r="AD1357" s="51"/>
    </row>
    <row r="1358" spans="1:30" ht="15.6">
      <c r="A1358" s="23"/>
      <c r="B1358" s="51"/>
      <c r="C1358" s="50"/>
      <c r="D1358" s="18"/>
      <c r="E1358" s="31"/>
      <c r="F1358" s="46"/>
      <c r="G1358" s="20"/>
      <c r="H1358" s="53"/>
      <c r="I1358" s="53"/>
      <c r="J1358" s="24"/>
      <c r="K1358" s="52"/>
      <c r="L1358" s="56"/>
      <c r="M1358" s="26"/>
      <c r="N1358" s="53"/>
      <c r="O1358" s="129"/>
      <c r="P1358" s="129"/>
      <c r="Q1358" s="51"/>
      <c r="R1358" s="88"/>
      <c r="S1358" s="89"/>
      <c r="T1358" s="51"/>
      <c r="U1358" s="51"/>
      <c r="V1358" s="51"/>
      <c r="W1358" s="51"/>
      <c r="X1358" s="51"/>
      <c r="Y1358" s="51"/>
      <c r="Z1358" s="51"/>
      <c r="AA1358" s="51"/>
      <c r="AB1358" s="51"/>
      <c r="AC1358" s="51"/>
      <c r="AD1358" s="51"/>
    </row>
    <row r="1359" spans="1:30">
      <c r="A1359" s="23"/>
      <c r="B1359" s="51"/>
      <c r="C1359" s="50"/>
      <c r="D1359" s="18"/>
      <c r="E1359" s="31"/>
      <c r="F1359" s="46"/>
      <c r="G1359" s="20"/>
      <c r="H1359" s="53"/>
      <c r="I1359" s="53"/>
      <c r="J1359" s="24"/>
      <c r="K1359" s="52"/>
      <c r="L1359" s="56"/>
      <c r="M1359" s="29"/>
      <c r="N1359" s="53"/>
      <c r="O1359" s="129"/>
      <c r="P1359" s="129"/>
      <c r="Q1359" s="51"/>
      <c r="R1359" s="88"/>
      <c r="S1359" s="89"/>
      <c r="T1359" s="51"/>
      <c r="U1359" s="51"/>
      <c r="V1359" s="51"/>
      <c r="W1359" s="51"/>
      <c r="X1359" s="51"/>
      <c r="Y1359" s="51"/>
      <c r="Z1359" s="51"/>
      <c r="AA1359" s="51"/>
      <c r="AB1359" s="51"/>
      <c r="AC1359" s="51"/>
      <c r="AD1359" s="51"/>
    </row>
    <row r="1360" spans="1:30">
      <c r="A1360" s="23"/>
      <c r="B1360" s="51"/>
      <c r="C1360" s="50"/>
      <c r="D1360" s="18"/>
      <c r="E1360" s="31"/>
      <c r="F1360" s="46"/>
      <c r="G1360" s="20"/>
      <c r="H1360" s="53"/>
      <c r="I1360" s="53"/>
      <c r="J1360" s="53"/>
      <c r="K1360" s="150"/>
      <c r="L1360" s="148"/>
      <c r="M1360" s="29"/>
      <c r="N1360" s="53"/>
      <c r="O1360" s="129"/>
      <c r="P1360" s="129"/>
      <c r="Q1360" s="51"/>
      <c r="R1360" s="88"/>
      <c r="S1360" s="89"/>
      <c r="T1360" s="51"/>
      <c r="U1360" s="51"/>
      <c r="V1360" s="51"/>
      <c r="W1360" s="51"/>
      <c r="X1360" s="51"/>
      <c r="Y1360" s="51"/>
      <c r="Z1360" s="51"/>
      <c r="AA1360" s="51"/>
      <c r="AB1360" s="51"/>
      <c r="AC1360" s="51"/>
      <c r="AD1360" s="51"/>
    </row>
    <row r="1361" spans="1:30">
      <c r="A1361" s="23"/>
      <c r="B1361" s="51"/>
      <c r="C1361" s="50"/>
      <c r="D1361" s="18"/>
      <c r="E1361" s="31"/>
      <c r="F1361" s="46"/>
      <c r="G1361" s="20"/>
      <c r="H1361" s="53"/>
      <c r="I1361" s="53"/>
      <c r="J1361" s="53"/>
      <c r="K1361" s="150"/>
      <c r="L1361" s="148"/>
      <c r="M1361" s="29"/>
      <c r="N1361" s="53"/>
      <c r="O1361" s="129"/>
      <c r="P1361" s="129"/>
      <c r="Q1361" s="51"/>
      <c r="R1361" s="88"/>
      <c r="S1361" s="89"/>
      <c r="T1361" s="51"/>
      <c r="U1361" s="51"/>
      <c r="V1361" s="51"/>
      <c r="W1361" s="51"/>
      <c r="X1361" s="51"/>
      <c r="Y1361" s="51"/>
      <c r="Z1361" s="51"/>
      <c r="AA1361" s="51"/>
      <c r="AB1361" s="51"/>
      <c r="AC1361" s="51"/>
      <c r="AD1361" s="51"/>
    </row>
    <row r="1362" spans="1:30">
      <c r="A1362" s="23"/>
      <c r="B1362" s="51"/>
      <c r="C1362" s="50"/>
      <c r="D1362" s="18"/>
      <c r="E1362" s="31"/>
      <c r="F1362" s="46"/>
      <c r="G1362" s="20"/>
      <c r="H1362" s="53"/>
      <c r="I1362" s="53"/>
      <c r="J1362" s="53"/>
      <c r="K1362" s="150"/>
      <c r="L1362" s="148"/>
      <c r="M1362" s="29"/>
      <c r="N1362" s="53"/>
      <c r="O1362" s="129"/>
      <c r="P1362" s="129"/>
      <c r="Q1362" s="51"/>
      <c r="R1362" s="88"/>
      <c r="S1362" s="89"/>
      <c r="T1362" s="51"/>
      <c r="U1362" s="51"/>
      <c r="V1362" s="51"/>
      <c r="W1362" s="51"/>
      <c r="X1362" s="51"/>
      <c r="Y1362" s="51"/>
      <c r="Z1362" s="51"/>
      <c r="AA1362" s="51"/>
      <c r="AB1362" s="51"/>
      <c r="AC1362" s="51"/>
      <c r="AD1362" s="51"/>
    </row>
    <row r="1363" spans="1:30">
      <c r="A1363" s="23"/>
      <c r="B1363" s="51"/>
      <c r="C1363" s="50"/>
      <c r="D1363" s="18"/>
      <c r="E1363" s="31"/>
      <c r="F1363" s="46"/>
      <c r="G1363" s="20"/>
      <c r="H1363" s="53"/>
      <c r="I1363" s="53"/>
      <c r="J1363" s="53"/>
      <c r="K1363" s="150"/>
      <c r="L1363" s="148"/>
      <c r="M1363" s="29"/>
      <c r="N1363" s="53"/>
      <c r="O1363" s="129"/>
      <c r="P1363" s="129"/>
      <c r="Q1363" s="51"/>
      <c r="R1363" s="88"/>
      <c r="S1363" s="89"/>
      <c r="T1363" s="51"/>
      <c r="U1363" s="51"/>
      <c r="V1363" s="51"/>
      <c r="W1363" s="51"/>
      <c r="X1363" s="51"/>
      <c r="Y1363" s="51"/>
      <c r="Z1363" s="51"/>
      <c r="AA1363" s="51"/>
      <c r="AB1363" s="51"/>
      <c r="AC1363" s="51"/>
      <c r="AD1363" s="51"/>
    </row>
    <row r="1364" spans="1:30" ht="15.6">
      <c r="A1364" s="23"/>
      <c r="B1364" s="51"/>
      <c r="C1364" s="19"/>
      <c r="D1364" s="20"/>
      <c r="E1364" s="31"/>
      <c r="F1364" s="46"/>
      <c r="G1364" s="31"/>
      <c r="H1364" s="18"/>
      <c r="I1364" s="23"/>
      <c r="J1364" s="24"/>
      <c r="K1364" s="25"/>
      <c r="L1364" s="47"/>
      <c r="M1364" s="26"/>
      <c r="N1364" s="53"/>
      <c r="O1364" s="53"/>
      <c r="P1364" s="53"/>
      <c r="Q1364" s="51"/>
      <c r="R1364" s="53"/>
      <c r="S1364" s="29"/>
      <c r="T1364" s="51"/>
      <c r="U1364" s="51"/>
      <c r="V1364" s="51"/>
      <c r="W1364" s="51"/>
      <c r="X1364" s="51"/>
      <c r="Y1364" s="51"/>
      <c r="Z1364" s="51"/>
      <c r="AA1364" s="51"/>
      <c r="AB1364" s="51"/>
      <c r="AC1364" s="51"/>
      <c r="AD1364" s="51"/>
    </row>
    <row r="1365" spans="1:30" ht="15.6">
      <c r="A1365" s="23"/>
      <c r="B1365" s="51"/>
      <c r="C1365" s="19"/>
      <c r="D1365" s="20"/>
      <c r="E1365" s="31"/>
      <c r="F1365" s="46"/>
      <c r="G1365" s="31"/>
      <c r="H1365" s="18"/>
      <c r="I1365" s="18"/>
      <c r="J1365" s="24"/>
      <c r="K1365" s="25"/>
      <c r="L1365" s="47"/>
      <c r="M1365" s="26"/>
      <c r="N1365" s="53"/>
      <c r="O1365" s="53"/>
      <c r="P1365" s="53"/>
      <c r="Q1365" s="51"/>
      <c r="R1365" s="53"/>
      <c r="S1365" s="29"/>
      <c r="T1365" s="51"/>
      <c r="U1365" s="51"/>
      <c r="V1365" s="51"/>
      <c r="W1365" s="51"/>
      <c r="X1365" s="51"/>
      <c r="Y1365" s="51"/>
      <c r="Z1365" s="51"/>
      <c r="AA1365" s="51"/>
      <c r="AB1365" s="51"/>
      <c r="AC1365" s="51"/>
      <c r="AD1365" s="51"/>
    </row>
    <row r="1366" spans="1:30" ht="15.6">
      <c r="A1366" s="23"/>
      <c r="B1366" s="51"/>
      <c r="C1366" s="19"/>
      <c r="D1366" s="20"/>
      <c r="E1366" s="31"/>
      <c r="F1366" s="46"/>
      <c r="G1366" s="31"/>
      <c r="H1366" s="18"/>
      <c r="I1366" s="18"/>
      <c r="J1366" s="24"/>
      <c r="K1366" s="25"/>
      <c r="L1366" s="47"/>
      <c r="M1366" s="26"/>
      <c r="N1366" s="53"/>
      <c r="O1366" s="53"/>
      <c r="P1366" s="53"/>
      <c r="Q1366" s="51"/>
      <c r="R1366" s="53"/>
      <c r="S1366" s="29"/>
      <c r="T1366" s="51"/>
      <c r="U1366" s="51"/>
      <c r="V1366" s="51"/>
      <c r="W1366" s="51"/>
      <c r="X1366" s="51"/>
      <c r="Y1366" s="51"/>
      <c r="Z1366" s="51"/>
      <c r="AA1366" s="51"/>
      <c r="AB1366" s="51"/>
      <c r="AC1366" s="51"/>
      <c r="AD1366" s="51"/>
    </row>
    <row r="1367" spans="1:30" ht="15.6">
      <c r="A1367" s="23"/>
      <c r="B1367" s="51"/>
      <c r="C1367" s="19"/>
      <c r="D1367" s="20"/>
      <c r="E1367" s="31"/>
      <c r="F1367" s="46"/>
      <c r="G1367" s="31"/>
      <c r="H1367" s="18"/>
      <c r="I1367" s="18"/>
      <c r="J1367" s="24"/>
      <c r="K1367" s="25"/>
      <c r="L1367" s="47"/>
      <c r="M1367" s="26"/>
      <c r="N1367" s="53"/>
      <c r="O1367" s="53"/>
      <c r="P1367" s="53"/>
      <c r="Q1367" s="51"/>
      <c r="R1367" s="53"/>
      <c r="S1367" s="29"/>
      <c r="T1367" s="51"/>
      <c r="U1367" s="51"/>
      <c r="V1367" s="51"/>
      <c r="W1367" s="51"/>
      <c r="X1367" s="51"/>
      <c r="Y1367" s="51"/>
      <c r="Z1367" s="51"/>
      <c r="AA1367" s="51"/>
      <c r="AB1367" s="51"/>
      <c r="AC1367" s="51"/>
      <c r="AD1367" s="51"/>
    </row>
    <row r="1368" spans="1:30" ht="15.6">
      <c r="A1368" s="23"/>
      <c r="B1368" s="51"/>
      <c r="C1368" s="19"/>
      <c r="D1368" s="20"/>
      <c r="E1368" s="31"/>
      <c r="F1368" s="46"/>
      <c r="G1368" s="31"/>
      <c r="H1368" s="18"/>
      <c r="I1368" s="53"/>
      <c r="J1368" s="24"/>
      <c r="K1368" s="25"/>
      <c r="L1368" s="47"/>
      <c r="M1368" s="26"/>
      <c r="N1368" s="53"/>
      <c r="O1368" s="53"/>
      <c r="P1368" s="53"/>
      <c r="Q1368" s="51"/>
      <c r="R1368" s="53"/>
      <c r="S1368" s="29"/>
      <c r="T1368" s="51"/>
      <c r="U1368" s="51"/>
      <c r="V1368" s="51"/>
      <c r="W1368" s="51"/>
      <c r="X1368" s="51"/>
      <c r="Y1368" s="51"/>
      <c r="Z1368" s="51"/>
      <c r="AA1368" s="51"/>
      <c r="AB1368" s="51"/>
      <c r="AC1368" s="51"/>
      <c r="AD1368" s="51"/>
    </row>
    <row r="1369" spans="1:30" ht="15.6">
      <c r="A1369" s="23"/>
      <c r="B1369" s="51"/>
      <c r="C1369" s="19"/>
      <c r="D1369" s="20"/>
      <c r="E1369" s="31"/>
      <c r="F1369" s="46"/>
      <c r="G1369" s="31"/>
      <c r="H1369" s="18"/>
      <c r="I1369" s="53"/>
      <c r="J1369" s="24"/>
      <c r="K1369" s="25"/>
      <c r="L1369" s="47"/>
      <c r="M1369" s="26"/>
      <c r="N1369" s="53"/>
      <c r="O1369" s="53"/>
      <c r="P1369" s="53"/>
      <c r="Q1369" s="51"/>
      <c r="R1369" s="53"/>
      <c r="S1369" s="29"/>
      <c r="T1369" s="51"/>
      <c r="U1369" s="51"/>
      <c r="V1369" s="51"/>
      <c r="W1369" s="51"/>
      <c r="X1369" s="51"/>
      <c r="Y1369" s="51"/>
      <c r="Z1369" s="51"/>
      <c r="AA1369" s="51"/>
      <c r="AB1369" s="51"/>
      <c r="AC1369" s="51"/>
      <c r="AD1369" s="51"/>
    </row>
    <row r="1370" spans="1:30" ht="15.6">
      <c r="A1370" s="23"/>
      <c r="B1370" s="51"/>
      <c r="C1370" s="19"/>
      <c r="D1370" s="20"/>
      <c r="E1370" s="31"/>
      <c r="F1370" s="46"/>
      <c r="G1370" s="31"/>
      <c r="H1370" s="18"/>
      <c r="I1370" s="53"/>
      <c r="J1370" s="24"/>
      <c r="K1370" s="25"/>
      <c r="L1370" s="47"/>
      <c r="M1370" s="26"/>
      <c r="N1370" s="53"/>
      <c r="O1370" s="53"/>
      <c r="P1370" s="53"/>
      <c r="Q1370" s="51"/>
      <c r="R1370" s="53"/>
      <c r="S1370" s="29"/>
      <c r="T1370" s="51"/>
      <c r="U1370" s="51"/>
      <c r="V1370" s="51"/>
      <c r="W1370" s="51"/>
      <c r="X1370" s="51"/>
      <c r="Y1370" s="51"/>
      <c r="Z1370" s="51"/>
      <c r="AA1370" s="51"/>
      <c r="AB1370" s="51"/>
      <c r="AC1370" s="51"/>
      <c r="AD1370" s="51"/>
    </row>
    <row r="1371" spans="1:30" ht="15.6">
      <c r="A1371" s="23"/>
      <c r="B1371" s="51"/>
      <c r="C1371" s="19"/>
      <c r="D1371" s="20"/>
      <c r="E1371" s="31"/>
      <c r="F1371" s="46"/>
      <c r="G1371" s="31"/>
      <c r="H1371" s="18"/>
      <c r="I1371" s="53"/>
      <c r="J1371" s="24"/>
      <c r="K1371" s="25"/>
      <c r="L1371" s="47"/>
      <c r="M1371" s="26"/>
      <c r="N1371" s="53"/>
      <c r="O1371" s="53"/>
      <c r="P1371" s="53"/>
      <c r="Q1371" s="51"/>
      <c r="R1371" s="53"/>
      <c r="S1371" s="29"/>
      <c r="T1371" s="51"/>
      <c r="U1371" s="51"/>
      <c r="V1371" s="51"/>
      <c r="W1371" s="51"/>
      <c r="X1371" s="51"/>
      <c r="Y1371" s="51"/>
      <c r="Z1371" s="51"/>
      <c r="AA1371" s="51"/>
      <c r="AB1371" s="51"/>
      <c r="AC1371" s="51"/>
      <c r="AD1371" s="51"/>
    </row>
    <row r="1372" spans="1:30" ht="15.6">
      <c r="A1372" s="23"/>
      <c r="B1372" s="51"/>
      <c r="C1372" s="19"/>
      <c r="D1372" s="20"/>
      <c r="E1372" s="31"/>
      <c r="F1372" s="46"/>
      <c r="G1372" s="31"/>
      <c r="H1372" s="18"/>
      <c r="I1372" s="53"/>
      <c r="J1372" s="53"/>
      <c r="K1372" s="25"/>
      <c r="L1372" s="47"/>
      <c r="M1372" s="26"/>
      <c r="N1372" s="53"/>
      <c r="O1372" s="53"/>
      <c r="P1372" s="53"/>
      <c r="Q1372" s="51"/>
      <c r="R1372" s="53"/>
      <c r="S1372" s="29"/>
      <c r="T1372" s="51"/>
      <c r="U1372" s="51"/>
      <c r="V1372" s="51"/>
      <c r="W1372" s="51"/>
      <c r="X1372" s="51"/>
      <c r="Y1372" s="51"/>
      <c r="Z1372" s="51"/>
      <c r="AA1372" s="51"/>
      <c r="AB1372" s="51"/>
      <c r="AC1372" s="51"/>
      <c r="AD1372" s="51"/>
    </row>
    <row r="1373" spans="1:30" ht="15.6">
      <c r="C1373" s="19"/>
      <c r="D1373" s="20"/>
      <c r="E1373" s="31"/>
      <c r="F1373" s="46"/>
      <c r="G1373" s="31"/>
      <c r="H1373" s="18"/>
      <c r="I1373" s="53"/>
      <c r="J1373" s="24"/>
      <c r="K1373" s="25"/>
      <c r="L1373" s="47"/>
      <c r="M1373" s="26"/>
      <c r="N1373" s="53"/>
      <c r="O1373" s="53"/>
      <c r="P1373" s="53"/>
      <c r="Q1373" s="51"/>
      <c r="R1373" s="53"/>
      <c r="S1373" s="29"/>
    </row>
    <row r="1374" spans="1:30" ht="15.6">
      <c r="C1374" s="19"/>
      <c r="D1374" s="20"/>
      <c r="E1374" s="31"/>
      <c r="F1374" s="46"/>
      <c r="G1374" s="31"/>
      <c r="H1374" s="18"/>
      <c r="I1374" s="53"/>
      <c r="J1374" s="56"/>
      <c r="K1374" s="25"/>
      <c r="L1374" s="47"/>
      <c r="M1374" s="26"/>
      <c r="N1374" s="53"/>
      <c r="O1374" s="53"/>
      <c r="P1374" s="53"/>
      <c r="Q1374" s="51"/>
      <c r="R1374" s="53"/>
      <c r="S1374" s="29"/>
    </row>
    <row r="1375" spans="1:30" ht="15.6">
      <c r="C1375" s="19"/>
      <c r="D1375" s="20"/>
      <c r="E1375" s="31"/>
      <c r="F1375" s="46"/>
      <c r="G1375" s="31"/>
      <c r="H1375" s="18"/>
      <c r="I1375" s="53"/>
      <c r="J1375" s="24"/>
      <c r="K1375" s="25"/>
      <c r="L1375" s="47"/>
      <c r="M1375" s="26"/>
      <c r="N1375" s="53"/>
      <c r="O1375" s="53"/>
      <c r="P1375" s="53"/>
      <c r="Q1375" s="51"/>
      <c r="R1375" s="53"/>
      <c r="S1375" s="29"/>
    </row>
    <row r="1376" spans="1:30" ht="15.6">
      <c r="C1376" s="19"/>
      <c r="D1376" s="20"/>
      <c r="E1376" s="31"/>
      <c r="F1376" s="46"/>
      <c r="G1376" s="31"/>
      <c r="H1376" s="18"/>
      <c r="I1376" s="53"/>
      <c r="J1376" s="53"/>
      <c r="K1376" s="53"/>
      <c r="L1376" s="47"/>
      <c r="M1376" s="26"/>
      <c r="N1376" s="53"/>
      <c r="O1376" s="53"/>
      <c r="P1376" s="53"/>
      <c r="Q1376" s="51"/>
      <c r="R1376" s="53"/>
      <c r="S1376" s="29"/>
    </row>
    <row r="1377" spans="3:19" ht="15.6">
      <c r="C1377" s="19"/>
      <c r="D1377" s="20"/>
      <c r="E1377" s="31"/>
      <c r="F1377" s="46"/>
      <c r="G1377" s="31"/>
      <c r="H1377" s="18"/>
      <c r="I1377" s="53"/>
      <c r="J1377" s="24"/>
      <c r="K1377" s="25"/>
      <c r="L1377" s="47"/>
      <c r="M1377" s="26"/>
      <c r="N1377" s="53"/>
      <c r="O1377" s="53"/>
      <c r="P1377" s="53"/>
      <c r="Q1377" s="51"/>
      <c r="R1377" s="53"/>
      <c r="S1377" s="29"/>
    </row>
    <row r="1378" spans="3:19" ht="15.6">
      <c r="C1378" s="19"/>
      <c r="D1378" s="20"/>
      <c r="E1378" s="31"/>
      <c r="F1378" s="46"/>
      <c r="G1378" s="31"/>
      <c r="H1378" s="18"/>
      <c r="I1378" s="53"/>
      <c r="J1378" s="24"/>
      <c r="K1378" s="25"/>
      <c r="L1378" s="47"/>
      <c r="M1378" s="18"/>
      <c r="N1378" s="53"/>
      <c r="O1378" s="53"/>
      <c r="P1378" s="53"/>
      <c r="Q1378" s="51"/>
      <c r="R1378" s="53"/>
      <c r="S1378" s="29"/>
    </row>
    <row r="1379" spans="3:19">
      <c r="C1379" s="19"/>
      <c r="D1379" s="20"/>
      <c r="E1379" s="31"/>
      <c r="F1379" s="46"/>
      <c r="G1379" s="31"/>
      <c r="H1379" s="18"/>
      <c r="I1379" s="53"/>
      <c r="J1379" s="155"/>
      <c r="K1379" s="156"/>
      <c r="L1379" s="157"/>
      <c r="M1379" s="87"/>
      <c r="N1379" s="155"/>
      <c r="O1379" s="53"/>
      <c r="P1379" s="53"/>
      <c r="Q1379" s="51"/>
      <c r="R1379" s="53"/>
      <c r="S1379" s="29"/>
    </row>
    <row r="1380" spans="3:19" ht="15.6">
      <c r="C1380" s="19"/>
      <c r="D1380" s="20"/>
      <c r="E1380" s="31"/>
      <c r="F1380" s="46"/>
      <c r="G1380" s="31"/>
      <c r="H1380" s="18"/>
      <c r="I1380" s="53"/>
      <c r="J1380" s="24"/>
      <c r="K1380" s="25"/>
      <c r="L1380" s="56"/>
      <c r="M1380" s="26"/>
      <c r="N1380" s="53"/>
      <c r="O1380" s="53"/>
      <c r="P1380" s="53"/>
      <c r="Q1380" s="51"/>
      <c r="R1380" s="53"/>
      <c r="S1380" s="29"/>
    </row>
    <row r="1381" spans="3:19" ht="15.6">
      <c r="C1381" s="19"/>
      <c r="D1381" s="20"/>
      <c r="E1381" s="31"/>
      <c r="F1381" s="46"/>
      <c r="G1381" s="31"/>
      <c r="H1381" s="18"/>
      <c r="I1381" s="53"/>
      <c r="J1381" s="24"/>
      <c r="K1381" s="25"/>
      <c r="L1381" s="56"/>
      <c r="M1381" s="26"/>
      <c r="N1381" s="53"/>
      <c r="O1381" s="53"/>
      <c r="P1381" s="53"/>
      <c r="Q1381" s="51"/>
      <c r="R1381" s="53"/>
      <c r="S1381" s="29"/>
    </row>
    <row r="1382" spans="3:19">
      <c r="C1382" s="19"/>
      <c r="D1382" s="20"/>
      <c r="E1382" s="31"/>
      <c r="F1382" s="46"/>
      <c r="G1382" s="31"/>
      <c r="H1382" s="18"/>
      <c r="I1382" s="53"/>
      <c r="J1382" s="24"/>
      <c r="K1382" s="25"/>
      <c r="L1382" s="52"/>
      <c r="M1382" s="18"/>
      <c r="N1382" s="53"/>
      <c r="O1382" s="53"/>
      <c r="P1382" s="53"/>
      <c r="Q1382" s="51"/>
      <c r="R1382" s="53"/>
      <c r="S1382" s="29"/>
    </row>
    <row r="1383" spans="3:19" ht="15.6">
      <c r="C1383" s="19"/>
      <c r="D1383" s="20"/>
      <c r="E1383" s="31"/>
      <c r="F1383" s="46"/>
      <c r="G1383" s="31"/>
      <c r="H1383" s="18"/>
      <c r="I1383" s="53"/>
      <c r="J1383" s="24"/>
      <c r="K1383" s="29"/>
      <c r="L1383" s="56"/>
      <c r="M1383" s="26"/>
      <c r="N1383" s="53"/>
      <c r="O1383" s="53"/>
      <c r="P1383" s="53"/>
      <c r="Q1383" s="51"/>
      <c r="R1383" s="53"/>
      <c r="S1383" s="29"/>
    </row>
    <row r="1384" spans="3:19" ht="15.6">
      <c r="C1384" s="19"/>
      <c r="D1384" s="20"/>
      <c r="E1384" s="31"/>
      <c r="F1384" s="46"/>
      <c r="G1384" s="31"/>
      <c r="H1384" s="18"/>
      <c r="I1384" s="53"/>
      <c r="J1384" s="24"/>
      <c r="K1384" s="25"/>
      <c r="L1384" s="52"/>
      <c r="M1384" s="26"/>
      <c r="N1384" s="53"/>
      <c r="O1384" s="53"/>
      <c r="P1384" s="53"/>
      <c r="Q1384" s="51"/>
      <c r="R1384" s="53"/>
      <c r="S1384" s="29"/>
    </row>
    <row r="1385" spans="3:19" ht="15.6">
      <c r="C1385" s="19"/>
      <c r="D1385" s="20"/>
      <c r="E1385" s="31"/>
      <c r="F1385" s="46"/>
      <c r="G1385" s="31"/>
      <c r="H1385" s="18"/>
      <c r="I1385" s="53"/>
      <c r="J1385" s="24"/>
      <c r="K1385" s="25"/>
      <c r="L1385" s="52"/>
      <c r="M1385" s="26"/>
      <c r="N1385" s="53"/>
      <c r="O1385" s="53"/>
      <c r="P1385" s="53"/>
      <c r="Q1385" s="51"/>
      <c r="R1385" s="53"/>
      <c r="S1385" s="29"/>
    </row>
    <row r="1386" spans="3:19" ht="15.6">
      <c r="C1386" s="19"/>
      <c r="D1386" s="20"/>
      <c r="E1386" s="31"/>
      <c r="F1386" s="46"/>
      <c r="G1386" s="31"/>
      <c r="H1386" s="18"/>
      <c r="I1386" s="53"/>
      <c r="J1386" s="24"/>
      <c r="K1386" s="25"/>
      <c r="L1386" s="47"/>
      <c r="M1386" s="26"/>
      <c r="N1386" s="53"/>
      <c r="O1386" s="53"/>
      <c r="P1386" s="53"/>
      <c r="Q1386" s="51"/>
      <c r="R1386" s="53"/>
      <c r="S1386" s="29"/>
    </row>
    <row r="1387" spans="3:19" ht="15.6">
      <c r="C1387" s="19"/>
      <c r="D1387" s="20"/>
      <c r="E1387" s="31"/>
      <c r="F1387" s="46"/>
      <c r="G1387" s="31"/>
      <c r="H1387" s="18"/>
      <c r="I1387" s="53"/>
      <c r="J1387" s="53"/>
      <c r="K1387" s="53"/>
      <c r="L1387" s="148"/>
      <c r="M1387" s="26"/>
      <c r="N1387" s="53"/>
      <c r="O1387" s="53"/>
      <c r="P1387" s="53"/>
      <c r="Q1387" s="51"/>
      <c r="R1387" s="53"/>
      <c r="S1387" s="29"/>
    </row>
    <row r="1388" spans="3:19" ht="15.6">
      <c r="C1388" s="19"/>
      <c r="D1388" s="20"/>
      <c r="E1388" s="31"/>
      <c r="F1388" s="46"/>
      <c r="G1388" s="31"/>
      <c r="H1388" s="18"/>
      <c r="I1388" s="53"/>
      <c r="J1388" s="53"/>
      <c r="K1388" s="53"/>
      <c r="L1388" s="148"/>
      <c r="M1388" s="26"/>
      <c r="N1388" s="53"/>
      <c r="O1388" s="53"/>
      <c r="P1388" s="53"/>
      <c r="Q1388" s="51"/>
      <c r="R1388" s="53"/>
      <c r="S1388" s="29"/>
    </row>
    <row r="1389" spans="3:19">
      <c r="C1389" s="19"/>
      <c r="D1389" s="20"/>
      <c r="E1389" s="31"/>
      <c r="F1389" s="46"/>
      <c r="G1389" s="31"/>
      <c r="H1389" s="18"/>
      <c r="I1389" s="53"/>
      <c r="J1389" s="24"/>
      <c r="K1389" s="25"/>
      <c r="L1389" s="52"/>
      <c r="M1389" s="18"/>
      <c r="N1389" s="53"/>
      <c r="O1389" s="53"/>
      <c r="P1389" s="53"/>
      <c r="Q1389" s="51"/>
      <c r="R1389" s="53"/>
      <c r="S1389" s="29"/>
    </row>
    <row r="1390" spans="3:19" ht="15.6">
      <c r="C1390" s="19"/>
      <c r="D1390" s="20"/>
      <c r="E1390" s="31"/>
      <c r="F1390" s="46"/>
      <c r="G1390" s="31"/>
      <c r="H1390" s="18"/>
      <c r="I1390" s="53"/>
      <c r="J1390" s="24"/>
      <c r="K1390" s="25"/>
      <c r="L1390" s="56"/>
      <c r="M1390" s="26"/>
      <c r="N1390" s="53"/>
      <c r="O1390" s="53"/>
      <c r="P1390" s="53"/>
      <c r="Q1390" s="51"/>
      <c r="R1390" s="53"/>
      <c r="S1390" s="29"/>
    </row>
    <row r="1391" spans="3:19" ht="15.6">
      <c r="C1391" s="19"/>
      <c r="D1391" s="20"/>
      <c r="E1391" s="31"/>
      <c r="F1391" s="46"/>
      <c r="G1391" s="31"/>
      <c r="H1391" s="18"/>
      <c r="I1391" s="53"/>
      <c r="J1391" s="24"/>
      <c r="K1391" s="25"/>
      <c r="L1391" s="56"/>
      <c r="M1391" s="26"/>
      <c r="N1391" s="53"/>
      <c r="O1391" s="53"/>
      <c r="P1391" s="53"/>
      <c r="Q1391" s="51"/>
      <c r="R1391" s="53"/>
      <c r="S1391" s="29"/>
    </row>
    <row r="1392" spans="3:19" ht="15.6">
      <c r="C1392" s="19"/>
      <c r="D1392" s="20"/>
      <c r="E1392" s="31"/>
      <c r="F1392" s="46"/>
      <c r="G1392" s="31"/>
      <c r="H1392" s="18"/>
      <c r="I1392" s="53"/>
      <c r="J1392" s="24"/>
      <c r="K1392" s="25"/>
      <c r="L1392" s="56"/>
      <c r="M1392" s="26"/>
      <c r="N1392" s="53"/>
      <c r="O1392" s="53"/>
      <c r="P1392" s="53"/>
      <c r="Q1392" s="51"/>
      <c r="R1392" s="53"/>
      <c r="S1392" s="29"/>
    </row>
    <row r="1393" spans="3:19" ht="15.6">
      <c r="C1393" s="19"/>
      <c r="D1393" s="20"/>
      <c r="E1393" s="31"/>
      <c r="F1393" s="46"/>
      <c r="G1393" s="31"/>
      <c r="H1393" s="18"/>
      <c r="I1393" s="53"/>
      <c r="J1393" s="24"/>
      <c r="K1393" s="25"/>
      <c r="L1393" s="56"/>
      <c r="M1393" s="26"/>
      <c r="N1393" s="53"/>
      <c r="O1393" s="53"/>
      <c r="P1393" s="53"/>
      <c r="Q1393" s="51"/>
      <c r="R1393" s="53"/>
      <c r="S1393" s="29"/>
    </row>
    <row r="1394" spans="3:19" ht="15.6">
      <c r="C1394" s="19"/>
      <c r="D1394" s="20"/>
      <c r="E1394" s="31"/>
      <c r="F1394" s="46"/>
      <c r="G1394" s="31"/>
      <c r="H1394" s="18"/>
      <c r="I1394" s="53"/>
      <c r="J1394" s="24"/>
      <c r="K1394" s="25"/>
      <c r="L1394" s="56"/>
      <c r="M1394" s="26"/>
      <c r="N1394" s="53"/>
      <c r="O1394" s="53"/>
      <c r="P1394" s="53"/>
      <c r="Q1394" s="51"/>
      <c r="R1394" s="53"/>
      <c r="S1394" s="29"/>
    </row>
    <row r="1395" spans="3:19" ht="15.6">
      <c r="C1395" s="19"/>
      <c r="D1395" s="20"/>
      <c r="E1395" s="31"/>
      <c r="F1395" s="46"/>
      <c r="G1395" s="31"/>
      <c r="H1395" s="18"/>
      <c r="I1395" s="53"/>
      <c r="J1395" s="24"/>
      <c r="K1395" s="52"/>
      <c r="L1395" s="56"/>
      <c r="M1395" s="26"/>
      <c r="N1395" s="53"/>
      <c r="O1395" s="53"/>
      <c r="P1395" s="53"/>
      <c r="Q1395" s="51"/>
      <c r="R1395" s="53"/>
      <c r="S1395" s="29"/>
    </row>
    <row r="1396" spans="3:19" ht="15.6">
      <c r="C1396" s="19"/>
      <c r="D1396" s="20"/>
      <c r="E1396" s="31"/>
      <c r="F1396" s="46"/>
      <c r="G1396" s="31"/>
      <c r="H1396" s="18"/>
      <c r="I1396" s="53"/>
      <c r="J1396" s="24"/>
      <c r="K1396" s="25"/>
      <c r="L1396" s="56"/>
      <c r="M1396" s="26"/>
      <c r="N1396" s="53"/>
      <c r="O1396" s="53"/>
      <c r="P1396" s="53"/>
      <c r="Q1396" s="51"/>
      <c r="R1396" s="53"/>
      <c r="S1396" s="29"/>
    </row>
    <row r="1397" spans="3:19" ht="15.6">
      <c r="C1397" s="19"/>
      <c r="D1397" s="20"/>
      <c r="E1397" s="31"/>
      <c r="F1397" s="46"/>
      <c r="G1397" s="31"/>
      <c r="H1397" s="18"/>
      <c r="I1397" s="53"/>
      <c r="J1397" s="24"/>
      <c r="K1397" s="25"/>
      <c r="L1397" s="56"/>
      <c r="M1397" s="26"/>
      <c r="N1397" s="53"/>
      <c r="O1397" s="53"/>
      <c r="P1397" s="53"/>
      <c r="Q1397" s="51"/>
      <c r="R1397" s="53"/>
      <c r="S1397" s="29"/>
    </row>
    <row r="1398" spans="3:19" ht="15.6">
      <c r="C1398" s="19"/>
      <c r="D1398" s="20"/>
      <c r="E1398" s="31"/>
      <c r="F1398" s="46"/>
      <c r="G1398" s="31"/>
      <c r="H1398" s="18"/>
      <c r="I1398" s="53"/>
      <c r="J1398" s="24"/>
      <c r="K1398" s="25"/>
      <c r="L1398" s="56"/>
      <c r="M1398" s="26"/>
      <c r="N1398" s="53"/>
      <c r="O1398" s="53"/>
      <c r="P1398" s="53"/>
      <c r="Q1398" s="51"/>
      <c r="R1398" s="53"/>
      <c r="S1398" s="29"/>
    </row>
    <row r="1399" spans="3:19" ht="15.6">
      <c r="C1399" s="19"/>
      <c r="D1399" s="20"/>
      <c r="E1399" s="31"/>
      <c r="F1399" s="46"/>
      <c r="G1399" s="31"/>
      <c r="H1399" s="18"/>
      <c r="I1399" s="53"/>
      <c r="J1399" s="24"/>
      <c r="K1399" s="25"/>
      <c r="L1399" s="56"/>
      <c r="M1399" s="26"/>
      <c r="N1399" s="53"/>
      <c r="O1399" s="53"/>
      <c r="P1399" s="53"/>
      <c r="Q1399" s="51"/>
      <c r="R1399" s="53"/>
      <c r="S1399" s="29"/>
    </row>
    <row r="1400" spans="3:19" ht="15.6">
      <c r="C1400" s="19"/>
      <c r="D1400" s="20"/>
      <c r="E1400" s="31"/>
      <c r="F1400" s="46"/>
      <c r="G1400" s="31"/>
      <c r="H1400" s="18"/>
      <c r="I1400" s="53"/>
      <c r="J1400" s="24"/>
      <c r="K1400" s="25"/>
      <c r="L1400" s="56"/>
      <c r="M1400" s="26"/>
      <c r="N1400" s="53"/>
      <c r="O1400" s="53"/>
      <c r="P1400" s="53"/>
      <c r="Q1400" s="51"/>
      <c r="R1400" s="53"/>
      <c r="S1400" s="29"/>
    </row>
    <row r="1401" spans="3:19" ht="15.6">
      <c r="C1401" s="19"/>
      <c r="D1401" s="20"/>
      <c r="E1401" s="31"/>
      <c r="F1401" s="46"/>
      <c r="G1401" s="31"/>
      <c r="H1401" s="18"/>
      <c r="I1401" s="53"/>
      <c r="J1401" s="24"/>
      <c r="K1401" s="25"/>
      <c r="L1401" s="56"/>
      <c r="M1401" s="26"/>
      <c r="N1401" s="53"/>
      <c r="O1401" s="53"/>
      <c r="P1401" s="53"/>
      <c r="Q1401" s="51"/>
      <c r="R1401" s="53"/>
      <c r="S1401" s="29"/>
    </row>
    <row r="1402" spans="3:19" ht="15.6">
      <c r="C1402" s="19"/>
      <c r="D1402" s="20"/>
      <c r="E1402" s="31"/>
      <c r="F1402" s="46"/>
      <c r="G1402" s="31"/>
      <c r="H1402" s="18"/>
      <c r="I1402" s="53"/>
      <c r="J1402" s="24"/>
      <c r="K1402" s="25"/>
      <c r="L1402" s="56"/>
      <c r="M1402" s="26"/>
      <c r="N1402" s="53"/>
      <c r="O1402" s="53"/>
      <c r="P1402" s="53"/>
      <c r="Q1402" s="51"/>
      <c r="R1402" s="53"/>
      <c r="S1402" s="29"/>
    </row>
    <row r="1403" spans="3:19" ht="15.6">
      <c r="C1403" s="19"/>
      <c r="D1403" s="20"/>
      <c r="E1403" s="31"/>
      <c r="F1403" s="46"/>
      <c r="G1403" s="31"/>
      <c r="H1403" s="18"/>
      <c r="I1403" s="53"/>
      <c r="J1403" s="53"/>
      <c r="K1403" s="150"/>
      <c r="L1403" s="148"/>
      <c r="M1403" s="26"/>
      <c r="N1403" s="53"/>
      <c r="O1403" s="53"/>
      <c r="P1403" s="53"/>
      <c r="Q1403" s="51"/>
      <c r="R1403" s="53"/>
      <c r="S1403" s="29"/>
    </row>
    <row r="1404" spans="3:19" ht="15.6">
      <c r="C1404" s="19"/>
      <c r="D1404" s="20"/>
      <c r="E1404" s="31"/>
      <c r="F1404" s="46"/>
      <c r="G1404" s="31"/>
      <c r="H1404" s="18"/>
      <c r="I1404" s="53"/>
      <c r="J1404" s="53"/>
      <c r="K1404" s="150"/>
      <c r="L1404" s="148"/>
      <c r="M1404" s="26"/>
      <c r="N1404" s="53"/>
      <c r="O1404" s="53"/>
      <c r="P1404" s="53"/>
      <c r="Q1404" s="51"/>
      <c r="R1404" s="53"/>
      <c r="S1404" s="29"/>
    </row>
    <row r="1405" spans="3:19" ht="15.6">
      <c r="C1405" s="19"/>
      <c r="D1405" s="20"/>
      <c r="E1405" s="31"/>
      <c r="F1405" s="46"/>
      <c r="G1405" s="31"/>
      <c r="H1405" s="18"/>
      <c r="I1405" s="53"/>
      <c r="J1405" s="53"/>
      <c r="K1405" s="150"/>
      <c r="L1405" s="148"/>
      <c r="M1405" s="26"/>
      <c r="N1405" s="53"/>
      <c r="O1405" s="53"/>
      <c r="P1405" s="53"/>
      <c r="Q1405" s="51"/>
      <c r="R1405" s="53"/>
      <c r="S1405" s="29"/>
    </row>
    <row r="1406" spans="3:19">
      <c r="C1406" s="19"/>
      <c r="D1406" s="20"/>
      <c r="E1406" s="31"/>
      <c r="F1406" s="46"/>
      <c r="G1406" s="31"/>
      <c r="H1406" s="18"/>
      <c r="I1406" s="53"/>
      <c r="J1406" s="53"/>
      <c r="K1406" s="150"/>
      <c r="L1406" s="148"/>
      <c r="M1406" s="18"/>
      <c r="N1406" s="53"/>
      <c r="O1406" s="53"/>
      <c r="P1406" s="53"/>
      <c r="Q1406" s="51"/>
      <c r="R1406" s="53"/>
      <c r="S1406" s="29"/>
    </row>
    <row r="1407" spans="3:19">
      <c r="C1407" s="19"/>
      <c r="D1407" s="20"/>
      <c r="E1407" s="31"/>
      <c r="F1407" s="46"/>
      <c r="G1407" s="31"/>
      <c r="H1407" s="18"/>
      <c r="I1407" s="53"/>
      <c r="J1407" s="53"/>
      <c r="K1407" s="150"/>
      <c r="L1407" s="148"/>
      <c r="M1407" s="18"/>
      <c r="N1407" s="53"/>
      <c r="O1407" s="53"/>
      <c r="P1407" s="53"/>
      <c r="Q1407" s="51"/>
      <c r="R1407" s="53"/>
      <c r="S1407" s="29"/>
    </row>
    <row r="1408" spans="3:19">
      <c r="C1408" s="19"/>
      <c r="D1408" s="20"/>
      <c r="E1408" s="31"/>
      <c r="F1408" s="46"/>
      <c r="G1408" s="31"/>
      <c r="H1408" s="18"/>
      <c r="I1408" s="53"/>
      <c r="J1408" s="53"/>
      <c r="K1408" s="150"/>
      <c r="L1408" s="148"/>
      <c r="M1408" s="18"/>
      <c r="N1408" s="53"/>
      <c r="O1408" s="53"/>
      <c r="P1408" s="53"/>
      <c r="Q1408" s="51"/>
      <c r="R1408" s="53"/>
      <c r="S1408" s="29"/>
    </row>
    <row r="1409" spans="3:19">
      <c r="C1409" s="19"/>
      <c r="D1409" s="20"/>
      <c r="E1409" s="31"/>
      <c r="F1409" s="46"/>
      <c r="G1409" s="31"/>
      <c r="H1409" s="18"/>
      <c r="I1409" s="53"/>
      <c r="J1409" s="53"/>
      <c r="K1409" s="150"/>
      <c r="L1409" s="148"/>
      <c r="M1409" s="18"/>
      <c r="N1409" s="53"/>
      <c r="O1409" s="53"/>
      <c r="P1409" s="53"/>
      <c r="Q1409" s="51"/>
      <c r="R1409" s="53"/>
      <c r="S1409" s="29"/>
    </row>
    <row r="1410" spans="3:19" ht="15.6">
      <c r="C1410" s="19"/>
      <c r="D1410" s="20"/>
      <c r="E1410" s="31"/>
      <c r="F1410" s="46"/>
      <c r="G1410" s="31"/>
      <c r="H1410" s="18"/>
      <c r="I1410" s="53"/>
      <c r="J1410" s="24"/>
      <c r="K1410" s="89"/>
      <c r="L1410" s="56"/>
      <c r="M1410" s="26"/>
      <c r="N1410" s="53"/>
      <c r="O1410" s="53"/>
      <c r="P1410" s="53"/>
      <c r="Q1410" s="51"/>
      <c r="R1410" s="53"/>
      <c r="S1410" s="29"/>
    </row>
    <row r="1411" spans="3:19" ht="15.6">
      <c r="C1411" s="19"/>
      <c r="D1411" s="20"/>
      <c r="E1411" s="31"/>
      <c r="F1411" s="46"/>
      <c r="G1411" s="31"/>
      <c r="H1411" s="18"/>
      <c r="I1411" s="53"/>
      <c r="J1411" s="24"/>
      <c r="K1411" s="25"/>
      <c r="L1411" s="56"/>
      <c r="M1411" s="26"/>
      <c r="N1411" s="53"/>
      <c r="O1411" s="53"/>
      <c r="P1411" s="53"/>
      <c r="Q1411" s="51"/>
      <c r="R1411" s="53"/>
      <c r="S1411" s="29"/>
    </row>
    <row r="1412" spans="3:19" ht="15.6">
      <c r="C1412" s="19"/>
      <c r="D1412" s="20"/>
      <c r="E1412" s="31"/>
      <c r="F1412" s="46"/>
      <c r="G1412" s="31"/>
      <c r="H1412" s="18"/>
      <c r="I1412" s="53"/>
      <c r="J1412" s="24"/>
      <c r="K1412" s="25"/>
      <c r="L1412" s="56"/>
      <c r="M1412" s="26"/>
      <c r="N1412" s="53"/>
      <c r="O1412" s="53"/>
      <c r="P1412" s="53"/>
      <c r="Q1412" s="51"/>
      <c r="R1412" s="53"/>
      <c r="S1412" s="29"/>
    </row>
    <row r="1413" spans="3:19" ht="15.6">
      <c r="C1413" s="19"/>
      <c r="D1413" s="20"/>
      <c r="E1413" s="31"/>
      <c r="F1413" s="46"/>
      <c r="G1413" s="31"/>
      <c r="H1413" s="18"/>
      <c r="I1413" s="53"/>
      <c r="J1413" s="24"/>
      <c r="K1413" s="25"/>
      <c r="L1413" s="56"/>
      <c r="M1413" s="26"/>
      <c r="N1413" s="53"/>
      <c r="O1413" s="53"/>
      <c r="P1413" s="53"/>
      <c r="Q1413" s="51"/>
      <c r="R1413" s="53"/>
      <c r="S1413" s="29"/>
    </row>
    <row r="1414" spans="3:19" ht="15.6">
      <c r="C1414" s="19"/>
      <c r="D1414" s="20"/>
      <c r="E1414" s="31"/>
      <c r="F1414" s="46"/>
      <c r="G1414" s="31"/>
      <c r="H1414" s="18"/>
      <c r="I1414" s="53"/>
      <c r="J1414" s="24"/>
      <c r="K1414" s="25"/>
      <c r="L1414" s="56"/>
      <c r="M1414" s="26"/>
      <c r="N1414" s="53"/>
      <c r="O1414" s="53"/>
      <c r="P1414" s="53"/>
      <c r="Q1414" s="51"/>
      <c r="R1414" s="53"/>
      <c r="S1414" s="29"/>
    </row>
    <row r="1415" spans="3:19" ht="15.6">
      <c r="C1415" s="19"/>
      <c r="D1415" s="20"/>
      <c r="E1415" s="31"/>
      <c r="F1415" s="46"/>
      <c r="G1415" s="31"/>
      <c r="H1415" s="18"/>
      <c r="I1415" s="53"/>
      <c r="J1415" s="24"/>
      <c r="K1415" s="25"/>
      <c r="L1415" s="56"/>
      <c r="M1415" s="26"/>
      <c r="N1415" s="53"/>
      <c r="O1415" s="53"/>
      <c r="P1415" s="53"/>
      <c r="Q1415" s="51"/>
      <c r="R1415" s="53"/>
      <c r="S1415" s="29"/>
    </row>
    <row r="1416" spans="3:19" ht="15.6">
      <c r="C1416" s="19"/>
      <c r="D1416" s="20"/>
      <c r="E1416" s="31"/>
      <c r="F1416" s="46"/>
      <c r="G1416" s="31"/>
      <c r="H1416" s="18"/>
      <c r="I1416" s="53"/>
      <c r="J1416" s="53"/>
      <c r="K1416" s="150"/>
      <c r="L1416" s="148"/>
      <c r="M1416" s="26"/>
      <c r="N1416" s="53"/>
      <c r="O1416" s="53"/>
      <c r="P1416" s="53"/>
      <c r="Q1416" s="51"/>
      <c r="R1416" s="53"/>
      <c r="S1416" s="29"/>
    </row>
    <row r="1417" spans="3:19" ht="15.6">
      <c r="C1417" s="19"/>
      <c r="D1417" s="20"/>
      <c r="E1417" s="31"/>
      <c r="F1417" s="46"/>
      <c r="G1417" s="31"/>
      <c r="H1417" s="18"/>
      <c r="I1417" s="53"/>
      <c r="J1417" s="53"/>
      <c r="K1417" s="150"/>
      <c r="L1417" s="148"/>
      <c r="M1417" s="26"/>
      <c r="N1417" s="53"/>
      <c r="O1417" s="53"/>
      <c r="P1417" s="53"/>
      <c r="Q1417" s="51"/>
      <c r="R1417" s="53"/>
      <c r="S1417" s="29"/>
    </row>
    <row r="1418" spans="3:19" ht="15.6">
      <c r="C1418" s="19"/>
      <c r="D1418" s="20"/>
      <c r="E1418" s="31"/>
      <c r="F1418" s="46"/>
      <c r="G1418" s="31"/>
      <c r="H1418" s="18"/>
      <c r="I1418" s="53"/>
      <c r="J1418" s="53"/>
      <c r="K1418" s="150"/>
      <c r="L1418" s="148"/>
      <c r="M1418" s="26"/>
      <c r="N1418" s="53"/>
      <c r="O1418" s="53"/>
      <c r="P1418" s="53"/>
      <c r="Q1418" s="51"/>
      <c r="R1418" s="53"/>
      <c r="S1418" s="29"/>
    </row>
    <row r="1419" spans="3:19" ht="15.6">
      <c r="C1419" s="19"/>
      <c r="D1419" s="20"/>
      <c r="E1419" s="31"/>
      <c r="F1419" s="46"/>
      <c r="G1419" s="31"/>
      <c r="H1419" s="18"/>
      <c r="I1419" s="53"/>
      <c r="J1419" s="53"/>
      <c r="K1419" s="150"/>
      <c r="L1419" s="148"/>
      <c r="M1419" s="26"/>
      <c r="N1419" s="53"/>
      <c r="O1419" s="53"/>
      <c r="P1419" s="53"/>
      <c r="Q1419" s="51"/>
      <c r="R1419" s="53"/>
      <c r="S1419" s="29"/>
    </row>
    <row r="1420" spans="3:19" ht="15.6">
      <c r="C1420" s="19"/>
      <c r="D1420" s="20"/>
      <c r="E1420" s="31"/>
      <c r="F1420" s="46"/>
      <c r="G1420" s="31"/>
      <c r="H1420" s="18"/>
      <c r="I1420" s="53"/>
      <c r="J1420" s="53"/>
      <c r="K1420" s="150"/>
      <c r="L1420" s="148"/>
      <c r="M1420" s="26"/>
      <c r="N1420" s="53"/>
      <c r="O1420" s="53"/>
      <c r="P1420" s="53"/>
      <c r="Q1420" s="51"/>
      <c r="R1420" s="53"/>
      <c r="S1420" s="29"/>
    </row>
    <row r="1421" spans="3:19" ht="15.6">
      <c r="C1421" s="19"/>
      <c r="D1421" s="20"/>
      <c r="E1421" s="31"/>
      <c r="F1421" s="46"/>
      <c r="G1421" s="31"/>
      <c r="H1421" s="18"/>
      <c r="I1421" s="53"/>
      <c r="J1421" s="53"/>
      <c r="K1421" s="150"/>
      <c r="L1421" s="148"/>
      <c r="M1421" s="26"/>
      <c r="N1421" s="53"/>
      <c r="O1421" s="53"/>
      <c r="P1421" s="53"/>
      <c r="Q1421" s="51"/>
      <c r="R1421" s="53"/>
      <c r="S1421" s="29"/>
    </row>
    <row r="1422" spans="3:19" ht="15.6">
      <c r="C1422" s="19"/>
      <c r="D1422" s="20"/>
      <c r="E1422" s="31"/>
      <c r="F1422" s="46"/>
      <c r="G1422" s="31"/>
      <c r="H1422" s="18"/>
      <c r="I1422" s="53"/>
      <c r="J1422" s="53"/>
      <c r="K1422" s="150"/>
      <c r="L1422" s="148"/>
      <c r="M1422" s="26"/>
      <c r="N1422" s="53"/>
      <c r="O1422" s="53"/>
      <c r="P1422" s="53"/>
      <c r="Q1422" s="51"/>
      <c r="R1422" s="53"/>
      <c r="S1422" s="29"/>
    </row>
    <row r="1423" spans="3:19" ht="15.6">
      <c r="C1423" s="19"/>
      <c r="D1423" s="20"/>
      <c r="E1423" s="31"/>
      <c r="F1423" s="46"/>
      <c r="G1423" s="31"/>
      <c r="H1423" s="18"/>
      <c r="I1423" s="53"/>
      <c r="J1423" s="53"/>
      <c r="K1423" s="150"/>
      <c r="L1423" s="148"/>
      <c r="M1423" s="26"/>
      <c r="N1423" s="53"/>
      <c r="O1423" s="53"/>
      <c r="P1423" s="53"/>
      <c r="Q1423" s="51"/>
      <c r="R1423" s="53"/>
      <c r="S1423" s="29"/>
    </row>
    <row r="1424" spans="3:19" ht="15.6">
      <c r="C1424" s="19"/>
      <c r="D1424" s="20"/>
      <c r="E1424" s="31"/>
      <c r="F1424" s="46"/>
      <c r="G1424" s="31"/>
      <c r="H1424" s="18"/>
      <c r="I1424" s="53"/>
      <c r="J1424" s="53"/>
      <c r="K1424" s="150"/>
      <c r="L1424" s="148"/>
      <c r="M1424" s="26"/>
      <c r="N1424" s="53"/>
      <c r="O1424" s="53"/>
      <c r="P1424" s="53"/>
      <c r="Q1424" s="51"/>
      <c r="R1424" s="53"/>
      <c r="S1424" s="29"/>
    </row>
    <row r="1425" spans="3:19" ht="15.6">
      <c r="C1425" s="19"/>
      <c r="D1425" s="20"/>
      <c r="E1425" s="31"/>
      <c r="F1425" s="46"/>
      <c r="G1425" s="31"/>
      <c r="H1425" s="18"/>
      <c r="I1425" s="53"/>
      <c r="J1425" s="53"/>
      <c r="K1425" s="150"/>
      <c r="L1425" s="148"/>
      <c r="M1425" s="26"/>
      <c r="N1425" s="53"/>
      <c r="O1425" s="53"/>
      <c r="P1425" s="53"/>
      <c r="Q1425" s="51"/>
      <c r="R1425" s="53"/>
      <c r="S1425" s="29"/>
    </row>
    <row r="1426" spans="3:19" ht="15.6">
      <c r="C1426" s="19"/>
      <c r="D1426" s="20"/>
      <c r="E1426" s="31"/>
      <c r="F1426" s="46"/>
      <c r="G1426" s="31"/>
      <c r="H1426" s="18"/>
      <c r="I1426" s="53"/>
      <c r="J1426" s="53"/>
      <c r="K1426" s="150"/>
      <c r="L1426" s="148"/>
      <c r="M1426" s="26"/>
      <c r="N1426" s="53"/>
      <c r="O1426" s="53"/>
      <c r="P1426" s="53"/>
      <c r="Q1426" s="51"/>
      <c r="R1426" s="53"/>
      <c r="S1426" s="29"/>
    </row>
    <row r="1427" spans="3:19" ht="15.6">
      <c r="C1427" s="19"/>
      <c r="D1427" s="20"/>
      <c r="E1427" s="31"/>
      <c r="F1427" s="46"/>
      <c r="G1427" s="31"/>
      <c r="H1427" s="18"/>
      <c r="I1427" s="53"/>
      <c r="J1427" s="53"/>
      <c r="K1427" s="150"/>
      <c r="L1427" s="148"/>
      <c r="M1427" s="26"/>
      <c r="N1427" s="53"/>
      <c r="O1427" s="53"/>
      <c r="P1427" s="53"/>
      <c r="Q1427" s="51"/>
      <c r="R1427" s="53"/>
      <c r="S1427" s="29"/>
    </row>
    <row r="1428" spans="3:19" ht="15.6">
      <c r="C1428" s="19"/>
      <c r="D1428" s="20"/>
      <c r="E1428" s="31"/>
      <c r="F1428" s="46"/>
      <c r="G1428" s="31"/>
      <c r="H1428" s="18"/>
      <c r="I1428" s="53"/>
      <c r="J1428" s="24"/>
      <c r="K1428" s="131"/>
      <c r="L1428" s="25"/>
      <c r="M1428" s="26"/>
      <c r="N1428" s="53"/>
      <c r="O1428" s="53"/>
      <c r="P1428" s="53"/>
      <c r="Q1428" s="51"/>
      <c r="R1428" s="53"/>
      <c r="S1428" s="29"/>
    </row>
    <row r="1429" spans="3:19" ht="15.6">
      <c r="C1429" s="19"/>
      <c r="D1429" s="20"/>
      <c r="E1429" s="31"/>
      <c r="F1429" s="46"/>
      <c r="G1429" s="31"/>
      <c r="H1429" s="18"/>
      <c r="I1429" s="53"/>
      <c r="J1429" s="53"/>
      <c r="K1429" s="131"/>
      <c r="L1429" s="148"/>
      <c r="M1429" s="26"/>
      <c r="N1429" s="53"/>
      <c r="O1429" s="53"/>
      <c r="P1429" s="53"/>
      <c r="Q1429" s="51"/>
      <c r="R1429" s="53"/>
      <c r="S1429" s="29"/>
    </row>
    <row r="1430" spans="3:19" ht="15.6">
      <c r="C1430" s="19"/>
      <c r="D1430" s="20"/>
      <c r="E1430" s="31"/>
      <c r="F1430" s="46"/>
      <c r="G1430" s="31"/>
      <c r="H1430" s="18"/>
      <c r="I1430" s="53"/>
      <c r="J1430" s="24"/>
      <c r="K1430" s="52"/>
      <c r="L1430" s="56"/>
      <c r="M1430" s="26"/>
      <c r="N1430" s="53"/>
      <c r="O1430" s="53"/>
      <c r="P1430" s="53"/>
      <c r="Q1430" s="51"/>
      <c r="R1430" s="53"/>
      <c r="S1430" s="29"/>
    </row>
    <row r="1431" spans="3:19" ht="15.6">
      <c r="C1431" s="19"/>
      <c r="D1431" s="20"/>
      <c r="E1431" s="31"/>
      <c r="F1431" s="46"/>
      <c r="G1431" s="31"/>
      <c r="H1431" s="18"/>
      <c r="I1431" s="53"/>
      <c r="J1431" s="24"/>
      <c r="K1431" s="52"/>
      <c r="L1431" s="56"/>
      <c r="M1431" s="26"/>
      <c r="N1431" s="53"/>
      <c r="O1431" s="53"/>
      <c r="P1431" s="53"/>
      <c r="Q1431" s="51"/>
      <c r="R1431" s="53"/>
      <c r="S1431" s="29"/>
    </row>
    <row r="1432" spans="3:19" ht="15.6">
      <c r="C1432" s="19"/>
      <c r="D1432" s="20"/>
      <c r="E1432" s="31"/>
      <c r="F1432" s="46"/>
      <c r="G1432" s="31"/>
      <c r="H1432" s="18"/>
      <c r="I1432" s="53"/>
      <c r="J1432" s="53"/>
      <c r="K1432" s="52"/>
      <c r="L1432" s="56"/>
      <c r="M1432" s="26"/>
      <c r="N1432" s="53"/>
      <c r="O1432" s="53"/>
      <c r="P1432" s="53"/>
      <c r="Q1432" s="51"/>
      <c r="R1432" s="53"/>
      <c r="S1432" s="29"/>
    </row>
    <row r="1433" spans="3:19" ht="15.6">
      <c r="C1433" s="19"/>
      <c r="D1433" s="20"/>
      <c r="E1433" s="31"/>
      <c r="F1433" s="46"/>
      <c r="G1433" s="31"/>
      <c r="H1433" s="18"/>
      <c r="I1433" s="53"/>
      <c r="J1433" s="53"/>
      <c r="K1433" s="52"/>
      <c r="L1433" s="56"/>
      <c r="M1433" s="26"/>
      <c r="N1433" s="53"/>
      <c r="O1433" s="53"/>
      <c r="P1433" s="53"/>
      <c r="Q1433" s="51"/>
      <c r="R1433" s="53"/>
      <c r="S1433" s="29"/>
    </row>
    <row r="1434" spans="3:19" ht="15.6">
      <c r="C1434" s="19"/>
      <c r="D1434" s="20"/>
      <c r="E1434" s="31"/>
      <c r="F1434" s="46"/>
      <c r="G1434" s="31"/>
      <c r="H1434" s="18"/>
      <c r="I1434" s="53"/>
      <c r="J1434" s="53"/>
      <c r="K1434" s="52"/>
      <c r="L1434" s="56"/>
      <c r="M1434" s="26"/>
      <c r="N1434" s="53"/>
      <c r="O1434" s="53"/>
      <c r="P1434" s="53"/>
      <c r="Q1434" s="51"/>
      <c r="R1434" s="53"/>
      <c r="S1434" s="29"/>
    </row>
    <row r="1435" spans="3:19" ht="15.6">
      <c r="C1435" s="19"/>
      <c r="D1435" s="20"/>
      <c r="E1435" s="31"/>
      <c r="F1435" s="46"/>
      <c r="G1435" s="31"/>
      <c r="H1435" s="18"/>
      <c r="I1435" s="53"/>
      <c r="J1435" s="53"/>
      <c r="K1435" s="52"/>
      <c r="L1435" s="56"/>
      <c r="M1435" s="26"/>
      <c r="N1435" s="53"/>
      <c r="O1435" s="53"/>
      <c r="P1435" s="53"/>
      <c r="Q1435" s="51"/>
      <c r="R1435" s="53"/>
      <c r="S1435" s="29"/>
    </row>
    <row r="1436" spans="3:19" ht="15.6">
      <c r="C1436" s="19"/>
      <c r="D1436" s="20"/>
      <c r="E1436" s="31"/>
      <c r="F1436" s="46"/>
      <c r="G1436" s="31"/>
      <c r="H1436" s="18"/>
      <c r="I1436" s="53"/>
      <c r="J1436" s="53"/>
      <c r="K1436" s="52"/>
      <c r="L1436" s="56"/>
      <c r="M1436" s="26"/>
      <c r="N1436" s="53"/>
      <c r="O1436" s="53"/>
      <c r="P1436" s="53"/>
      <c r="Q1436" s="51"/>
      <c r="R1436" s="53"/>
      <c r="S1436" s="29"/>
    </row>
    <row r="1437" spans="3:19">
      <c r="C1437" s="19"/>
      <c r="D1437" s="20"/>
      <c r="E1437" s="31"/>
      <c r="F1437" s="46"/>
      <c r="G1437" s="31"/>
      <c r="H1437" s="18"/>
      <c r="I1437" s="18"/>
      <c r="J1437" s="53"/>
      <c r="K1437" s="154"/>
      <c r="L1437" s="148"/>
      <c r="M1437" s="53"/>
      <c r="N1437" s="53"/>
      <c r="O1437" s="53"/>
      <c r="P1437" s="53"/>
      <c r="Q1437" s="51"/>
      <c r="R1437" s="53"/>
      <c r="S1437" s="53"/>
    </row>
    <row r="1438" spans="3:19">
      <c r="C1438" s="19"/>
      <c r="D1438" s="20"/>
      <c r="E1438" s="31"/>
      <c r="F1438" s="46"/>
      <c r="G1438" s="31"/>
      <c r="H1438" s="18"/>
      <c r="I1438" s="18"/>
      <c r="J1438" s="53"/>
      <c r="K1438" s="150"/>
      <c r="L1438" s="148"/>
      <c r="M1438" s="53"/>
      <c r="N1438" s="53"/>
      <c r="O1438" s="53"/>
      <c r="P1438" s="53"/>
      <c r="Q1438" s="51"/>
      <c r="R1438" s="53"/>
      <c r="S1438" s="53"/>
    </row>
    <row r="1439" spans="3:19">
      <c r="C1439" s="19"/>
      <c r="D1439" s="20"/>
      <c r="E1439" s="31"/>
      <c r="F1439" s="46"/>
      <c r="G1439" s="31"/>
      <c r="H1439" s="18"/>
      <c r="I1439" s="18"/>
      <c r="J1439" s="53"/>
      <c r="K1439" s="150"/>
      <c r="L1439" s="148"/>
      <c r="M1439" s="53"/>
      <c r="N1439" s="53"/>
      <c r="O1439" s="53"/>
      <c r="P1439" s="53"/>
      <c r="Q1439" s="51"/>
      <c r="R1439" s="53"/>
      <c r="S1439" s="53"/>
    </row>
    <row r="1440" spans="3:19">
      <c r="C1440" s="19"/>
      <c r="D1440" s="20"/>
      <c r="E1440" s="31"/>
      <c r="F1440" s="46"/>
      <c r="G1440" s="31"/>
      <c r="H1440" s="18"/>
      <c r="I1440" s="18"/>
      <c r="J1440" s="53"/>
      <c r="K1440" s="150"/>
      <c r="L1440" s="148"/>
      <c r="M1440" s="53"/>
      <c r="N1440" s="53"/>
      <c r="O1440" s="53"/>
      <c r="P1440" s="53"/>
      <c r="Q1440" s="51"/>
      <c r="R1440" s="53"/>
      <c r="S1440" s="53"/>
    </row>
  </sheetData>
  <conditionalFormatting sqref="C1048:C1052 E1048:I1052 N1048:O1052 AE1048:XFD1051 AF1052:XFD1052">
    <cfRule type="duplicateValues" dxfId="1616" priority="943"/>
  </conditionalFormatting>
  <conditionalFormatting sqref="J1">
    <cfRule type="duplicateValues" dxfId="1615" priority="1225"/>
    <cfRule type="duplicateValues" dxfId="1614" priority="1203"/>
    <cfRule type="duplicateValues" dxfId="1613" priority="1065"/>
    <cfRule type="duplicateValues" dxfId="1612" priority="1092"/>
  </conditionalFormatting>
  <conditionalFormatting sqref="J1:J471 J1121:J1291 J473:J1119 J1441:J1048576">
    <cfRule type="duplicateValues" dxfId="1611" priority="1826"/>
  </conditionalFormatting>
  <conditionalFormatting sqref="J138:J143">
    <cfRule type="duplicateValues" dxfId="1610" priority="1230"/>
  </conditionalFormatting>
  <conditionalFormatting sqref="J191">
    <cfRule type="duplicateValues" dxfId="1609" priority="974"/>
  </conditionalFormatting>
  <conditionalFormatting sqref="J192">
    <cfRule type="duplicateValues" dxfId="1608" priority="1258"/>
  </conditionalFormatting>
  <conditionalFormatting sqref="J196:J197">
    <cfRule type="duplicateValues" dxfId="1607" priority="1252"/>
  </conditionalFormatting>
  <conditionalFormatting sqref="J233">
    <cfRule type="duplicateValues" dxfId="1606" priority="969"/>
  </conditionalFormatting>
  <conditionalFormatting sqref="J274">
    <cfRule type="duplicateValues" dxfId="1605" priority="1256"/>
  </conditionalFormatting>
  <conditionalFormatting sqref="J282">
    <cfRule type="duplicateValues" dxfId="1604" priority="1255"/>
  </conditionalFormatting>
  <conditionalFormatting sqref="J344">
    <cfRule type="duplicateValues" dxfId="1603" priority="1257"/>
  </conditionalFormatting>
  <conditionalFormatting sqref="J367">
    <cfRule type="duplicateValues" dxfId="1602" priority="1201"/>
    <cfRule type="duplicateValues" dxfId="1601" priority="1200"/>
  </conditionalFormatting>
  <conditionalFormatting sqref="J386">
    <cfRule type="duplicateValues" dxfId="1600" priority="1198"/>
    <cfRule type="duplicateValues" dxfId="1599" priority="1199"/>
  </conditionalFormatting>
  <conditionalFormatting sqref="J438:J443">
    <cfRule type="duplicateValues" dxfId="1598" priority="1251"/>
  </conditionalFormatting>
  <conditionalFormatting sqref="J472">
    <cfRule type="duplicateValues" dxfId="1597" priority="717"/>
    <cfRule type="duplicateValues" dxfId="1596" priority="719"/>
    <cfRule type="duplicateValues" dxfId="1595" priority="721"/>
    <cfRule type="duplicateValues" dxfId="1594" priority="726"/>
    <cfRule type="duplicateValues" dxfId="1593" priority="727"/>
    <cfRule type="duplicateValues" dxfId="1592" priority="715"/>
  </conditionalFormatting>
  <conditionalFormatting sqref="J500:J515 J524 J517:J518 J528:J529 J534">
    <cfRule type="duplicateValues" dxfId="1591" priority="1272"/>
  </conditionalFormatting>
  <conditionalFormatting sqref="J516">
    <cfRule type="duplicateValues" dxfId="1590" priority="1228"/>
  </conditionalFormatting>
  <conditionalFormatting sqref="J519">
    <cfRule type="duplicateValues" dxfId="1589" priority="1224"/>
  </conditionalFormatting>
  <conditionalFormatting sqref="J520:J523">
    <cfRule type="duplicateValues" dxfId="1588" priority="1229"/>
  </conditionalFormatting>
  <conditionalFormatting sqref="J525:J527">
    <cfRule type="duplicateValues" dxfId="1587" priority="1227"/>
  </conditionalFormatting>
  <conditionalFormatting sqref="J530:J533">
    <cfRule type="duplicateValues" dxfId="1586" priority="1226"/>
  </conditionalFormatting>
  <conditionalFormatting sqref="J668">
    <cfRule type="duplicateValues" dxfId="1585" priority="1249"/>
  </conditionalFormatting>
  <conditionalFormatting sqref="J669">
    <cfRule type="duplicateValues" dxfId="1584" priority="1247"/>
  </conditionalFormatting>
  <conditionalFormatting sqref="J700:J702">
    <cfRule type="duplicateValues" dxfId="1583" priority="1297"/>
  </conditionalFormatting>
  <conditionalFormatting sqref="J707">
    <cfRule type="duplicateValues" dxfId="1582" priority="1223"/>
    <cfRule type="duplicateValues" dxfId="1581" priority="1221"/>
  </conditionalFormatting>
  <conditionalFormatting sqref="J708">
    <cfRule type="cellIs" dxfId="1580" priority="1204" operator="between">
      <formula>"-"</formula>
      <formula>"-"</formula>
    </cfRule>
  </conditionalFormatting>
  <conditionalFormatting sqref="J709">
    <cfRule type="duplicateValues" dxfId="1579" priority="1218"/>
    <cfRule type="duplicateValues" dxfId="1578" priority="1220"/>
  </conditionalFormatting>
  <conditionalFormatting sqref="J710">
    <cfRule type="duplicateValues" dxfId="1577" priority="1217"/>
    <cfRule type="duplicateValues" dxfId="1576" priority="1215"/>
  </conditionalFormatting>
  <conditionalFormatting sqref="J711">
    <cfRule type="duplicateValues" dxfId="1575" priority="1212"/>
    <cfRule type="duplicateValues" dxfId="1574" priority="1214"/>
  </conditionalFormatting>
  <conditionalFormatting sqref="J712">
    <cfRule type="duplicateValues" dxfId="1573" priority="1211"/>
    <cfRule type="duplicateValues" dxfId="1572" priority="1209"/>
  </conditionalFormatting>
  <conditionalFormatting sqref="J713">
    <cfRule type="duplicateValues" dxfId="1571" priority="1208"/>
    <cfRule type="duplicateValues" dxfId="1570" priority="1206"/>
  </conditionalFormatting>
  <conditionalFormatting sqref="J754">
    <cfRule type="duplicateValues" dxfId="1569" priority="1244"/>
  </conditionalFormatting>
  <conditionalFormatting sqref="J755">
    <cfRule type="duplicateValues" dxfId="1568" priority="1242"/>
  </conditionalFormatting>
  <conditionalFormatting sqref="J756">
    <cfRule type="duplicateValues" dxfId="1567" priority="1240"/>
  </conditionalFormatting>
  <conditionalFormatting sqref="J757">
    <cfRule type="duplicateValues" dxfId="1566" priority="1238"/>
  </conditionalFormatting>
  <conditionalFormatting sqref="J758">
    <cfRule type="duplicateValues" dxfId="1565" priority="1236"/>
  </conditionalFormatting>
  <conditionalFormatting sqref="J759">
    <cfRule type="duplicateValues" dxfId="1564" priority="1234"/>
  </conditionalFormatting>
  <conditionalFormatting sqref="J766">
    <cfRule type="duplicateValues" dxfId="1563" priority="1232"/>
  </conditionalFormatting>
  <conditionalFormatting sqref="J783:J797">
    <cfRule type="cellIs" dxfId="1562" priority="1165" operator="between">
      <formula>"-"</formula>
      <formula>"-"</formula>
    </cfRule>
  </conditionalFormatting>
  <conditionalFormatting sqref="J798">
    <cfRule type="duplicateValues" dxfId="1561" priority="1161"/>
    <cfRule type="duplicateValues" dxfId="1560" priority="1162"/>
    <cfRule type="duplicateValues" dxfId="1559" priority="1164"/>
  </conditionalFormatting>
  <conditionalFormatting sqref="J820:J822">
    <cfRule type="duplicateValues" dxfId="1558" priority="1159"/>
    <cfRule type="duplicateValues" dxfId="1557" priority="1158"/>
    <cfRule type="duplicateValues" dxfId="1556" priority="1157"/>
  </conditionalFormatting>
  <conditionalFormatting sqref="J831">
    <cfRule type="duplicateValues" dxfId="1555" priority="1151"/>
    <cfRule type="duplicateValues" dxfId="1554" priority="1154"/>
    <cfRule type="duplicateValues" dxfId="1553" priority="1152"/>
  </conditionalFormatting>
  <conditionalFormatting sqref="J846">
    <cfRule type="duplicateValues" dxfId="1552" priority="1146"/>
    <cfRule type="duplicateValues" dxfId="1551" priority="1149"/>
    <cfRule type="duplicateValues" dxfId="1550" priority="1147"/>
  </conditionalFormatting>
  <conditionalFormatting sqref="J847">
    <cfRule type="duplicateValues" dxfId="1549" priority="1141"/>
    <cfRule type="duplicateValues" dxfId="1548" priority="1142"/>
    <cfRule type="duplicateValues" dxfId="1547" priority="1144"/>
  </conditionalFormatting>
  <conditionalFormatting sqref="J849">
    <cfRule type="duplicateValues" dxfId="1546" priority="1139"/>
    <cfRule type="duplicateValues" dxfId="1545" priority="1137"/>
    <cfRule type="duplicateValues" dxfId="1544" priority="1136"/>
  </conditionalFormatting>
  <conditionalFormatting sqref="J850:J855">
    <cfRule type="duplicateValues" dxfId="1543" priority="1132"/>
    <cfRule type="duplicateValues" dxfId="1542" priority="1134"/>
    <cfRule type="duplicateValues" dxfId="1541" priority="1133"/>
  </conditionalFormatting>
  <conditionalFormatting sqref="J862">
    <cfRule type="duplicateValues" dxfId="1540" priority="1128"/>
    <cfRule type="duplicateValues" dxfId="1539" priority="1127"/>
    <cfRule type="duplicateValues" dxfId="1538" priority="1129"/>
  </conditionalFormatting>
  <conditionalFormatting sqref="J864">
    <cfRule type="duplicateValues" dxfId="1537" priority="1123"/>
    <cfRule type="duplicateValues" dxfId="1536" priority="1124"/>
    <cfRule type="duplicateValues" dxfId="1535" priority="1126"/>
  </conditionalFormatting>
  <conditionalFormatting sqref="J865">
    <cfRule type="duplicateValues" dxfId="1534" priority="1119"/>
    <cfRule type="duplicateValues" dxfId="1533" priority="1118"/>
    <cfRule type="duplicateValues" dxfId="1532" priority="1121"/>
  </conditionalFormatting>
  <conditionalFormatting sqref="J868">
    <cfRule type="duplicateValues" dxfId="1531" priority="1112"/>
    <cfRule type="duplicateValues" dxfId="1530" priority="1111"/>
    <cfRule type="duplicateValues" dxfId="1529" priority="1114"/>
  </conditionalFormatting>
  <conditionalFormatting sqref="J869">
    <cfRule type="duplicateValues" dxfId="1528" priority="1106"/>
    <cfRule type="duplicateValues" dxfId="1527" priority="1107"/>
    <cfRule type="duplicateValues" dxfId="1526" priority="1105"/>
  </conditionalFormatting>
  <conditionalFormatting sqref="J871:J876">
    <cfRule type="cellIs" dxfId="1525" priority="1093" operator="between">
      <formula>"-"</formula>
      <formula>"-"</formula>
    </cfRule>
  </conditionalFormatting>
  <conditionalFormatting sqref="J911">
    <cfRule type="cellIs" dxfId="1524" priority="1085" operator="between">
      <formula>"-"</formula>
      <formula>"-"</formula>
    </cfRule>
  </conditionalFormatting>
  <conditionalFormatting sqref="J967">
    <cfRule type="duplicateValues" dxfId="1523" priority="1084"/>
    <cfRule type="duplicateValues" dxfId="1522" priority="1082"/>
    <cfRule type="duplicateValues" dxfId="1521" priority="1083"/>
  </conditionalFormatting>
  <conditionalFormatting sqref="J970">
    <cfRule type="duplicateValues" dxfId="1520" priority="1075"/>
    <cfRule type="duplicateValues" dxfId="1519" priority="1074"/>
    <cfRule type="duplicateValues" dxfId="1518" priority="1076"/>
  </conditionalFormatting>
  <conditionalFormatting sqref="J977">
    <cfRule type="duplicateValues" dxfId="1517" priority="1066"/>
    <cfRule type="duplicateValues" dxfId="1516" priority="1067"/>
    <cfRule type="duplicateValues" dxfId="1515" priority="1069"/>
    <cfRule type="duplicateValues" dxfId="1514" priority="1068"/>
  </conditionalFormatting>
  <conditionalFormatting sqref="J981">
    <cfRule type="duplicateValues" dxfId="1513" priority="1062"/>
    <cfRule type="duplicateValues" dxfId="1512" priority="1061"/>
    <cfRule type="duplicateValues" dxfId="1511" priority="1063"/>
    <cfRule type="duplicateValues" dxfId="1510" priority="1060"/>
  </conditionalFormatting>
  <conditionalFormatting sqref="J987">
    <cfRule type="duplicateValues" dxfId="1509" priority="1050"/>
    <cfRule type="duplicateValues" dxfId="1508" priority="1045"/>
    <cfRule type="duplicateValues" dxfId="1507" priority="1048"/>
    <cfRule type="duplicateValues" dxfId="1506" priority="1053"/>
    <cfRule type="duplicateValues" dxfId="1505" priority="1051"/>
  </conditionalFormatting>
  <conditionalFormatting sqref="J1021:J1026">
    <cfRule type="duplicateValues" dxfId="1504" priority="973"/>
  </conditionalFormatting>
  <conditionalFormatting sqref="J1025">
    <cfRule type="duplicateValues" dxfId="1503" priority="815"/>
  </conditionalFormatting>
  <conditionalFormatting sqref="J1028">
    <cfRule type="duplicateValues" dxfId="1502" priority="1034"/>
    <cfRule type="duplicateValues" dxfId="1501" priority="1039"/>
    <cfRule type="duplicateValues" dxfId="1500" priority="1042"/>
    <cfRule type="duplicateValues" dxfId="1499" priority="1037"/>
    <cfRule type="duplicateValues" dxfId="1498" priority="1040"/>
  </conditionalFormatting>
  <conditionalFormatting sqref="J1035:J1039">
    <cfRule type="duplicateValues" dxfId="1497" priority="996"/>
  </conditionalFormatting>
  <conditionalFormatting sqref="J1046:J1048 J1053:J1055 J1059:J1064">
    <cfRule type="duplicateValues" dxfId="1496" priority="1031"/>
  </conditionalFormatting>
  <conditionalFormatting sqref="J1046:J1048">
    <cfRule type="duplicateValues" dxfId="1495" priority="1028"/>
    <cfRule type="duplicateValues" dxfId="1494" priority="1027"/>
    <cfRule type="duplicateValues" dxfId="1493" priority="1030"/>
    <cfRule type="duplicateValues" dxfId="1492" priority="1029"/>
  </conditionalFormatting>
  <conditionalFormatting sqref="J1049:J1052">
    <cfRule type="duplicateValues" dxfId="1491" priority="890"/>
    <cfRule type="duplicateValues" dxfId="1490" priority="879"/>
    <cfRule type="duplicateValues" dxfId="1489" priority="882"/>
    <cfRule type="duplicateValues" dxfId="1488" priority="881"/>
    <cfRule type="duplicateValues" dxfId="1487" priority="880"/>
    <cfRule type="duplicateValues" dxfId="1486" priority="883"/>
  </conditionalFormatting>
  <conditionalFormatting sqref="J1056:J1058">
    <cfRule type="duplicateValues" dxfId="1485" priority="869"/>
    <cfRule type="duplicateValues" dxfId="1484" priority="876"/>
  </conditionalFormatting>
  <conditionalFormatting sqref="J1080 J1128:J1140 J1082:J1119">
    <cfRule type="duplicateValues" dxfId="1483" priority="1026"/>
  </conditionalFormatting>
  <conditionalFormatting sqref="J1080">
    <cfRule type="duplicateValues" dxfId="1482" priority="1024"/>
    <cfRule type="duplicateValues" dxfId="1481" priority="1023"/>
    <cfRule type="duplicateValues" dxfId="1480" priority="1021"/>
    <cfRule type="duplicateValues" dxfId="1479" priority="1018"/>
  </conditionalFormatting>
  <conditionalFormatting sqref="J1081">
    <cfRule type="duplicateValues" dxfId="1478" priority="1012"/>
    <cfRule type="duplicateValues" dxfId="1477" priority="1013"/>
    <cfRule type="duplicateValues" dxfId="1476" priority="1015"/>
    <cfRule type="duplicateValues" dxfId="1475" priority="1010"/>
    <cfRule type="duplicateValues" dxfId="1474" priority="1011"/>
    <cfRule type="duplicateValues" dxfId="1473" priority="1014"/>
  </conditionalFormatting>
  <conditionalFormatting sqref="J1094">
    <cfRule type="duplicateValues" dxfId="1472" priority="1008"/>
    <cfRule type="duplicateValues" dxfId="1471" priority="1009"/>
    <cfRule type="duplicateValues" dxfId="1470" priority="1007"/>
  </conditionalFormatting>
  <conditionalFormatting sqref="J1095">
    <cfRule type="duplicateValues" dxfId="1469" priority="1005"/>
    <cfRule type="duplicateValues" dxfId="1468" priority="1004"/>
    <cfRule type="duplicateValues" dxfId="1467" priority="1006"/>
  </conditionalFormatting>
  <conditionalFormatting sqref="J1120">
    <cfRule type="duplicateValues" dxfId="1466" priority="704"/>
    <cfRule type="duplicateValues" dxfId="1465" priority="706"/>
    <cfRule type="duplicateValues" dxfId="1464" priority="702"/>
    <cfRule type="duplicateValues" dxfId="1463" priority="708"/>
    <cfRule type="duplicateValues" dxfId="1462" priority="713"/>
    <cfRule type="duplicateValues" dxfId="1461" priority="714"/>
  </conditionalFormatting>
  <conditionalFormatting sqref="J1121 J1123:J1124">
    <cfRule type="duplicateValues" dxfId="1460" priority="990"/>
  </conditionalFormatting>
  <conditionalFormatting sqref="J1121:J1291 J1:J471 J473:J1119 J1441:J1048576">
    <cfRule type="duplicateValues" dxfId="1459" priority="734"/>
  </conditionalFormatting>
  <conditionalFormatting sqref="J1122">
    <cfRule type="cellIs" dxfId="1458" priority="982" operator="between">
      <formula>"-"</formula>
      <formula>"-"</formula>
    </cfRule>
  </conditionalFormatting>
  <conditionalFormatting sqref="J1123:J1124 J1121">
    <cfRule type="duplicateValues" dxfId="1457" priority="995"/>
  </conditionalFormatting>
  <conditionalFormatting sqref="J1123:J1124">
    <cfRule type="duplicateValues" dxfId="1456" priority="994"/>
    <cfRule type="duplicateValues" dxfId="1455" priority="992"/>
    <cfRule type="duplicateValues" dxfId="1454" priority="993"/>
    <cfRule type="duplicateValues" dxfId="1453" priority="991"/>
  </conditionalFormatting>
  <conditionalFormatting sqref="J1125">
    <cfRule type="duplicateValues" dxfId="1452" priority="977"/>
    <cfRule type="duplicateValues" dxfId="1451" priority="980"/>
    <cfRule type="cellIs" dxfId="1450" priority="979" operator="between">
      <formula>"-"</formula>
      <formula>"-"</formula>
    </cfRule>
    <cfRule type="duplicateValues" dxfId="1449" priority="978"/>
    <cfRule type="duplicateValues" dxfId="1448" priority="975"/>
    <cfRule type="duplicateValues" dxfId="1447" priority="976"/>
  </conditionalFormatting>
  <conditionalFormatting sqref="J1126:J1127">
    <cfRule type="duplicateValues" dxfId="1446" priority="816"/>
    <cfRule type="duplicateValues" dxfId="1445" priority="819"/>
    <cfRule type="duplicateValues" dxfId="1444" priority="820"/>
  </conditionalFormatting>
  <conditionalFormatting sqref="J1128:J1285 J1288:J1291 J1:J471 J1121:J1125 J473:J1119 J1441:J1048576">
    <cfRule type="duplicateValues" dxfId="1443" priority="1802"/>
  </conditionalFormatting>
  <conditionalFormatting sqref="J1228:J1235">
    <cfRule type="duplicateValues" dxfId="1442" priority="854"/>
  </conditionalFormatting>
  <conditionalFormatting sqref="J1236:J1285 J1053:J1055 J1 J1059:J1070 J234:J471 J1027:J1048 J192:J232 J3:J190 J1128:J1227 J1288:J1291 J474:J1020 J1072:J1119 J1441:J1048576">
    <cfRule type="duplicateValues" dxfId="1441" priority="1299"/>
  </conditionalFormatting>
  <conditionalFormatting sqref="J1286">
    <cfRule type="duplicateValues" dxfId="1440" priority="777"/>
    <cfRule type="duplicateValues" dxfId="1439" priority="779"/>
    <cfRule type="duplicateValues" dxfId="1438" priority="788"/>
  </conditionalFormatting>
  <conditionalFormatting sqref="J1287">
    <cfRule type="duplicateValues" dxfId="1437" priority="766"/>
    <cfRule type="duplicateValues" dxfId="1436" priority="764"/>
    <cfRule type="duplicateValues" dxfId="1435" priority="775"/>
  </conditionalFormatting>
  <conditionalFormatting sqref="J1288:J1291 J1:J471 J1121:J1285 J473:J1119 J1441:J1048576">
    <cfRule type="duplicateValues" dxfId="1434" priority="1815"/>
  </conditionalFormatting>
  <conditionalFormatting sqref="J1356">
    <cfRule type="duplicateValues" dxfId="1433" priority="690"/>
    <cfRule type="duplicateValues" dxfId="1432" priority="679"/>
    <cfRule type="duplicateValues" dxfId="1431" priority="681"/>
  </conditionalFormatting>
  <conditionalFormatting sqref="J1358">
    <cfRule type="duplicateValues" dxfId="1430" priority="658"/>
    <cfRule type="duplicateValues" dxfId="1429" priority="667"/>
    <cfRule type="duplicateValues" dxfId="1428" priority="656"/>
  </conditionalFormatting>
  <conditionalFormatting sqref="J1359">
    <cfRule type="duplicateValues" dxfId="1427" priority="643"/>
    <cfRule type="duplicateValues" dxfId="1426" priority="645"/>
    <cfRule type="duplicateValues" dxfId="1425" priority="654"/>
  </conditionalFormatting>
  <conditionalFormatting sqref="J1364">
    <cfRule type="duplicateValues" dxfId="1424" priority="573"/>
    <cfRule type="duplicateValues" dxfId="1423" priority="575"/>
    <cfRule type="duplicateValues" dxfId="1422" priority="586"/>
    <cfRule type="duplicateValues" dxfId="1421" priority="577"/>
  </conditionalFormatting>
  <conditionalFormatting sqref="J1365">
    <cfRule type="duplicateValues" dxfId="1420" priority="560"/>
    <cfRule type="duplicateValues" dxfId="1419" priority="562"/>
    <cfRule type="duplicateValues" dxfId="1418" priority="571"/>
    <cfRule type="duplicateValues" dxfId="1417" priority="558"/>
  </conditionalFormatting>
  <conditionalFormatting sqref="J1366">
    <cfRule type="duplicateValues" dxfId="1416" priority="547"/>
    <cfRule type="duplicateValues" dxfId="1415" priority="545"/>
    <cfRule type="duplicateValues" dxfId="1414" priority="556"/>
    <cfRule type="duplicateValues" dxfId="1413" priority="543"/>
  </conditionalFormatting>
  <conditionalFormatting sqref="J1367">
    <cfRule type="duplicateValues" dxfId="1412" priority="528"/>
    <cfRule type="duplicateValues" dxfId="1411" priority="530"/>
    <cfRule type="duplicateValues" dxfId="1410" priority="541"/>
    <cfRule type="duplicateValues" dxfId="1409" priority="532"/>
  </conditionalFormatting>
  <conditionalFormatting sqref="J1368">
    <cfRule type="duplicateValues" dxfId="1408" priority="513"/>
    <cfRule type="duplicateValues" dxfId="1407" priority="515"/>
    <cfRule type="duplicateValues" dxfId="1406" priority="526"/>
    <cfRule type="duplicateValues" dxfId="1405" priority="517"/>
  </conditionalFormatting>
  <conditionalFormatting sqref="J1369">
    <cfRule type="duplicateValues" dxfId="1404" priority="511"/>
    <cfRule type="duplicateValues" dxfId="1403" priority="498"/>
    <cfRule type="duplicateValues" dxfId="1402" priority="500"/>
    <cfRule type="duplicateValues" dxfId="1401" priority="502"/>
  </conditionalFormatting>
  <conditionalFormatting sqref="J1370">
    <cfRule type="duplicateValues" dxfId="1400" priority="496"/>
    <cfRule type="duplicateValues" dxfId="1399" priority="483"/>
    <cfRule type="duplicateValues" dxfId="1398" priority="487"/>
    <cfRule type="duplicateValues" dxfId="1397" priority="485"/>
  </conditionalFormatting>
  <conditionalFormatting sqref="J1371">
    <cfRule type="duplicateValues" dxfId="1396" priority="470"/>
    <cfRule type="duplicateValues" dxfId="1395" priority="481"/>
    <cfRule type="duplicateValues" dxfId="1394" priority="468"/>
    <cfRule type="duplicateValues" dxfId="1393" priority="472"/>
  </conditionalFormatting>
  <conditionalFormatting sqref="J1373">
    <cfRule type="duplicateValues" dxfId="1392" priority="457"/>
    <cfRule type="duplicateValues" dxfId="1391" priority="466"/>
    <cfRule type="duplicateValues" dxfId="1390" priority="455"/>
    <cfRule type="duplicateValues" dxfId="1389" priority="453"/>
  </conditionalFormatting>
  <conditionalFormatting sqref="J1374">
    <cfRule type="duplicateValues" dxfId="1388" priority="451"/>
    <cfRule type="duplicateValues" dxfId="1387" priority="442"/>
    <cfRule type="duplicateValues" dxfId="1386" priority="440"/>
    <cfRule type="duplicateValues" dxfId="1385" priority="438"/>
  </conditionalFormatting>
  <conditionalFormatting sqref="J1375">
    <cfRule type="duplicateValues" dxfId="1384" priority="423"/>
    <cfRule type="duplicateValues" dxfId="1383" priority="425"/>
    <cfRule type="duplicateValues" dxfId="1382" priority="427"/>
    <cfRule type="duplicateValues" dxfId="1381" priority="436"/>
  </conditionalFormatting>
  <conditionalFormatting sqref="J1377">
    <cfRule type="duplicateValues" dxfId="1380" priority="410"/>
    <cfRule type="duplicateValues" dxfId="1379" priority="412"/>
    <cfRule type="duplicateValues" dxfId="1378" priority="408"/>
    <cfRule type="duplicateValues" dxfId="1377" priority="421"/>
  </conditionalFormatting>
  <conditionalFormatting sqref="J1378">
    <cfRule type="duplicateValues" dxfId="1376" priority="393"/>
    <cfRule type="duplicateValues" dxfId="1375" priority="395"/>
    <cfRule type="duplicateValues" dxfId="1374" priority="406"/>
    <cfRule type="duplicateValues" dxfId="1373" priority="397"/>
  </conditionalFormatting>
  <conditionalFormatting sqref="J1380">
    <cfRule type="duplicateValues" dxfId="1372" priority="380"/>
    <cfRule type="duplicateValues" dxfId="1371" priority="391"/>
    <cfRule type="duplicateValues" dxfId="1370" priority="378"/>
    <cfRule type="duplicateValues" dxfId="1369" priority="382"/>
  </conditionalFormatting>
  <conditionalFormatting sqref="J1381">
    <cfRule type="duplicateValues" dxfId="1368" priority="363"/>
    <cfRule type="duplicateValues" dxfId="1367" priority="365"/>
    <cfRule type="duplicateValues" dxfId="1366" priority="376"/>
    <cfRule type="duplicateValues" dxfId="1365" priority="367"/>
  </conditionalFormatting>
  <conditionalFormatting sqref="J1382">
    <cfRule type="duplicateValues" dxfId="1364" priority="361"/>
    <cfRule type="duplicateValues" dxfId="1363" priority="348"/>
    <cfRule type="duplicateValues" dxfId="1362" priority="350"/>
    <cfRule type="duplicateValues" dxfId="1361" priority="352"/>
  </conditionalFormatting>
  <conditionalFormatting sqref="J1383">
    <cfRule type="duplicateValues" dxfId="1360" priority="338"/>
    <cfRule type="duplicateValues" dxfId="1359" priority="340"/>
    <cfRule type="duplicateValues" dxfId="1358" priority="346"/>
    <cfRule type="duplicateValues" dxfId="1357" priority="342"/>
  </conditionalFormatting>
  <conditionalFormatting sqref="J1384">
    <cfRule type="duplicateValues" dxfId="1356" priority="323"/>
    <cfRule type="duplicateValues" dxfId="1355" priority="325"/>
    <cfRule type="duplicateValues" dxfId="1354" priority="327"/>
    <cfRule type="duplicateValues" dxfId="1353" priority="336"/>
  </conditionalFormatting>
  <conditionalFormatting sqref="J1385">
    <cfRule type="duplicateValues" dxfId="1352" priority="310"/>
    <cfRule type="duplicateValues" dxfId="1351" priority="312"/>
    <cfRule type="duplicateValues" dxfId="1350" priority="321"/>
    <cfRule type="duplicateValues" dxfId="1349" priority="308"/>
  </conditionalFormatting>
  <conditionalFormatting sqref="J1386">
    <cfRule type="duplicateValues" dxfId="1348" priority="305"/>
    <cfRule type="duplicateValues" dxfId="1347" priority="296"/>
    <cfRule type="duplicateValues" dxfId="1346" priority="294"/>
    <cfRule type="duplicateValues" dxfId="1345" priority="292"/>
    <cfRule type="duplicateValues" dxfId="1344" priority="306"/>
  </conditionalFormatting>
  <conditionalFormatting sqref="J1389">
    <cfRule type="duplicateValues" dxfId="1343" priority="290"/>
    <cfRule type="duplicateValues" dxfId="1342" priority="275"/>
    <cfRule type="duplicateValues" dxfId="1341" priority="277"/>
    <cfRule type="duplicateValues" dxfId="1340" priority="281"/>
    <cfRule type="duplicateValues" dxfId="1339" priority="279"/>
  </conditionalFormatting>
  <conditionalFormatting sqref="J1390">
    <cfRule type="duplicateValues" dxfId="1338" priority="261"/>
    <cfRule type="duplicateValues" dxfId="1337" priority="263"/>
    <cfRule type="duplicateValues" dxfId="1336" priority="265"/>
    <cfRule type="duplicateValues" dxfId="1335" priority="274"/>
    <cfRule type="duplicateValues" dxfId="1334" priority="259"/>
  </conditionalFormatting>
  <conditionalFormatting sqref="J1391">
    <cfRule type="duplicateValues" dxfId="1333" priority="249"/>
    <cfRule type="duplicateValues" dxfId="1332" priority="247"/>
    <cfRule type="duplicateValues" dxfId="1331" priority="245"/>
    <cfRule type="duplicateValues" dxfId="1330" priority="243"/>
    <cfRule type="duplicateValues" dxfId="1329" priority="258"/>
  </conditionalFormatting>
  <conditionalFormatting sqref="J1392:J1393">
    <cfRule type="duplicateValues" dxfId="1328" priority="233"/>
    <cfRule type="duplicateValues" dxfId="1327" priority="242"/>
    <cfRule type="duplicateValues" dxfId="1326" priority="231"/>
    <cfRule type="duplicateValues" dxfId="1325" priority="227"/>
    <cfRule type="duplicateValues" dxfId="1324" priority="229"/>
  </conditionalFormatting>
  <conditionalFormatting sqref="J1394">
    <cfRule type="duplicateValues" dxfId="1323" priority="213"/>
    <cfRule type="duplicateValues" dxfId="1322" priority="226"/>
    <cfRule type="duplicateValues" dxfId="1321" priority="211"/>
    <cfRule type="duplicateValues" dxfId="1320" priority="215"/>
    <cfRule type="duplicateValues" dxfId="1319" priority="217"/>
  </conditionalFormatting>
  <conditionalFormatting sqref="J1395">
    <cfRule type="duplicateValues" dxfId="1318" priority="195"/>
    <cfRule type="duplicateValues" dxfId="1317" priority="210"/>
    <cfRule type="duplicateValues" dxfId="1316" priority="201"/>
    <cfRule type="duplicateValues" dxfId="1315" priority="199"/>
    <cfRule type="duplicateValues" dxfId="1314" priority="197"/>
  </conditionalFormatting>
  <conditionalFormatting sqref="J1396:J1397">
    <cfRule type="duplicateValues" dxfId="1313" priority="194"/>
    <cfRule type="duplicateValues" dxfId="1312" priority="179"/>
    <cfRule type="duplicateValues" dxfId="1311" priority="185"/>
    <cfRule type="duplicateValues" dxfId="1310" priority="183"/>
    <cfRule type="duplicateValues" dxfId="1309" priority="181"/>
  </conditionalFormatting>
  <conditionalFormatting sqref="J1398">
    <cfRule type="duplicateValues" dxfId="1308" priority="169"/>
    <cfRule type="duplicateValues" dxfId="1307" priority="178"/>
    <cfRule type="duplicateValues" dxfId="1306" priority="163"/>
    <cfRule type="duplicateValues" dxfId="1305" priority="165"/>
    <cfRule type="duplicateValues" dxfId="1304" priority="167"/>
  </conditionalFormatting>
  <conditionalFormatting sqref="J1399">
    <cfRule type="duplicateValues" dxfId="1303" priority="149"/>
    <cfRule type="duplicateValues" dxfId="1302" priority="156"/>
    <cfRule type="duplicateValues" dxfId="1301" priority="147"/>
    <cfRule type="duplicateValues" dxfId="1300" priority="153"/>
    <cfRule type="duplicateValues" dxfId="1299" priority="151"/>
  </conditionalFormatting>
  <conditionalFormatting sqref="J1400">
    <cfRule type="duplicateValues" dxfId="1298" priority="133"/>
    <cfRule type="duplicateValues" dxfId="1297" priority="131"/>
    <cfRule type="duplicateValues" dxfId="1296" priority="146"/>
    <cfRule type="duplicateValues" dxfId="1295" priority="135"/>
    <cfRule type="duplicateValues" dxfId="1294" priority="137"/>
  </conditionalFormatting>
  <conditionalFormatting sqref="J1401">
    <cfRule type="duplicateValues" dxfId="1293" priority="130"/>
    <cfRule type="duplicateValues" dxfId="1292" priority="119"/>
    <cfRule type="duplicateValues" dxfId="1291" priority="121"/>
    <cfRule type="duplicateValues" dxfId="1290" priority="117"/>
    <cfRule type="duplicateValues" dxfId="1289" priority="115"/>
  </conditionalFormatting>
  <conditionalFormatting sqref="J1402">
    <cfRule type="duplicateValues" dxfId="1288" priority="99"/>
    <cfRule type="duplicateValues" dxfId="1287" priority="103"/>
    <cfRule type="duplicateValues" dxfId="1286" priority="101"/>
    <cfRule type="duplicateValues" dxfId="1285" priority="114"/>
    <cfRule type="duplicateValues" dxfId="1284" priority="105"/>
  </conditionalFormatting>
  <conditionalFormatting sqref="J1410">
    <cfRule type="duplicateValues" dxfId="1283" priority="98"/>
    <cfRule type="duplicateValues" dxfId="1282" priority="89"/>
    <cfRule type="duplicateValues" dxfId="1281" priority="87"/>
    <cfRule type="duplicateValues" dxfId="1280" priority="83"/>
    <cfRule type="duplicateValues" dxfId="1279" priority="85"/>
  </conditionalFormatting>
  <conditionalFormatting sqref="J1411">
    <cfRule type="duplicateValues" dxfId="1278" priority="68"/>
    <cfRule type="duplicateValues" dxfId="1277" priority="82"/>
    <cfRule type="duplicateValues" dxfId="1276" priority="66"/>
    <cfRule type="duplicateValues" dxfId="1275" priority="72"/>
    <cfRule type="duplicateValues" dxfId="1274" priority="70"/>
  </conditionalFormatting>
  <conditionalFormatting sqref="J1412">
    <cfRule type="duplicateValues" dxfId="1273" priority="49"/>
    <cfRule type="duplicateValues" dxfId="1272" priority="51"/>
    <cfRule type="duplicateValues" dxfId="1271" priority="53"/>
    <cfRule type="duplicateValues" dxfId="1270" priority="55"/>
    <cfRule type="duplicateValues" dxfId="1269" priority="65"/>
  </conditionalFormatting>
  <conditionalFormatting sqref="J1413">
    <cfRule type="duplicateValues" dxfId="1268" priority="35"/>
    <cfRule type="duplicateValues" dxfId="1267" priority="33"/>
    <cfRule type="duplicateValues" dxfId="1266" priority="48"/>
    <cfRule type="duplicateValues" dxfId="1265" priority="37"/>
    <cfRule type="duplicateValues" dxfId="1264" priority="39"/>
  </conditionalFormatting>
  <conditionalFormatting sqref="J1414">
    <cfRule type="duplicateValues" dxfId="1263" priority="23"/>
    <cfRule type="duplicateValues" dxfId="1262" priority="17"/>
    <cfRule type="duplicateValues" dxfId="1261" priority="32"/>
    <cfRule type="duplicateValues" dxfId="1260" priority="19"/>
    <cfRule type="duplicateValues" dxfId="1259" priority="21"/>
  </conditionalFormatting>
  <conditionalFormatting sqref="J1415">
    <cfRule type="duplicateValues" dxfId="1258" priority="7"/>
    <cfRule type="duplicateValues" dxfId="1257" priority="3"/>
    <cfRule type="duplicateValues" dxfId="1256" priority="16"/>
    <cfRule type="duplicateValues" dxfId="1255" priority="5"/>
    <cfRule type="duplicateValues" dxfId="1254" priority="1"/>
  </conditionalFormatting>
  <conditionalFormatting sqref="J1428">
    <cfRule type="duplicateValues" dxfId="1253" priority="624"/>
    <cfRule type="duplicateValues" dxfId="1252" priority="626"/>
    <cfRule type="duplicateValues" dxfId="1251" priority="635"/>
  </conditionalFormatting>
  <conditionalFormatting sqref="J1430">
    <cfRule type="duplicateValues" dxfId="1250" priority="603"/>
    <cfRule type="duplicateValues" dxfId="1249" priority="601"/>
    <cfRule type="duplicateValues" dxfId="1248" priority="612"/>
  </conditionalFormatting>
  <conditionalFormatting sqref="J1431">
    <cfRule type="duplicateValues" dxfId="1247" priority="590"/>
    <cfRule type="duplicateValues" dxfId="1246" priority="599"/>
    <cfRule type="duplicateValues" dxfId="1245" priority="588"/>
  </conditionalFormatting>
  <conditionalFormatting sqref="J293:K302">
    <cfRule type="duplicateValues" dxfId="1244" priority="1259"/>
  </conditionalFormatting>
  <conditionalFormatting sqref="J425:K427">
    <cfRule type="cellIs" dxfId="1243" priority="1266" operator="between">
      <formula>"-"</formula>
      <formula>"-"</formula>
    </cfRule>
  </conditionalFormatting>
  <conditionalFormatting sqref="K1:K471 K1121:K1291 K473:K1119 K1441:K1048576">
    <cfRule type="duplicateValues" dxfId="1242" priority="761"/>
  </conditionalFormatting>
  <conditionalFormatting sqref="K60">
    <cfRule type="duplicateValues" dxfId="1241" priority="864"/>
  </conditionalFormatting>
  <conditionalFormatting sqref="K63">
    <cfRule type="duplicateValues" dxfId="1240" priority="863"/>
  </conditionalFormatting>
  <conditionalFormatting sqref="K68">
    <cfRule type="duplicateValues" dxfId="1239" priority="862"/>
  </conditionalFormatting>
  <conditionalFormatting sqref="K69">
    <cfRule type="duplicateValues" dxfId="1238" priority="861"/>
  </conditionalFormatting>
  <conditionalFormatting sqref="K218">
    <cfRule type="duplicateValues" dxfId="1237" priority="1253"/>
  </conditionalFormatting>
  <conditionalFormatting sqref="K292">
    <cfRule type="duplicateValues" dxfId="1236" priority="972"/>
  </conditionalFormatting>
  <conditionalFormatting sqref="K322">
    <cfRule type="duplicateValues" dxfId="1235" priority="1290"/>
  </conditionalFormatting>
  <conditionalFormatting sqref="K323">
    <cfRule type="duplicateValues" dxfId="1234" priority="1289"/>
  </conditionalFormatting>
  <conditionalFormatting sqref="K324">
    <cfRule type="duplicateValues" dxfId="1233" priority="1288"/>
  </conditionalFormatting>
  <conditionalFormatting sqref="K325">
    <cfRule type="duplicateValues" dxfId="1232" priority="1287"/>
  </conditionalFormatting>
  <conditionalFormatting sqref="K326">
    <cfRule type="duplicateValues" dxfId="1231" priority="1286"/>
  </conditionalFormatting>
  <conditionalFormatting sqref="K327">
    <cfRule type="duplicateValues" dxfId="1230" priority="1285"/>
  </conditionalFormatting>
  <conditionalFormatting sqref="K328">
    <cfRule type="duplicateValues" dxfId="1229" priority="1284"/>
  </conditionalFormatting>
  <conditionalFormatting sqref="K329">
    <cfRule type="duplicateValues" dxfId="1228" priority="1283"/>
  </conditionalFormatting>
  <conditionalFormatting sqref="K330">
    <cfRule type="duplicateValues" dxfId="1227" priority="1282"/>
  </conditionalFormatting>
  <conditionalFormatting sqref="K331">
    <cfRule type="duplicateValues" dxfId="1226" priority="1281"/>
  </conditionalFormatting>
  <conditionalFormatting sqref="K332">
    <cfRule type="duplicateValues" dxfId="1225" priority="1280"/>
  </conditionalFormatting>
  <conditionalFormatting sqref="K333:K337">
    <cfRule type="duplicateValues" dxfId="1224" priority="1279"/>
  </conditionalFormatting>
  <conditionalFormatting sqref="K338">
    <cfRule type="duplicateValues" dxfId="1223" priority="1278"/>
  </conditionalFormatting>
  <conditionalFormatting sqref="K339">
    <cfRule type="duplicateValues" dxfId="1222" priority="1277"/>
  </conditionalFormatting>
  <conditionalFormatting sqref="K340">
    <cfRule type="duplicateValues" dxfId="1221" priority="1254"/>
  </conditionalFormatting>
  <conditionalFormatting sqref="K341">
    <cfRule type="duplicateValues" dxfId="1220" priority="1276"/>
  </conditionalFormatting>
  <conditionalFormatting sqref="K356">
    <cfRule type="duplicateValues" dxfId="1219" priority="1275"/>
  </conditionalFormatting>
  <conditionalFormatting sqref="K396">
    <cfRule type="duplicateValues" dxfId="1218" priority="998"/>
    <cfRule type="duplicateValues" dxfId="1217" priority="1001"/>
    <cfRule type="duplicateValues" dxfId="1216" priority="999"/>
    <cfRule type="duplicateValues" dxfId="1215" priority="1000"/>
    <cfRule type="duplicateValues" dxfId="1214" priority="1002"/>
    <cfRule type="duplicateValues" dxfId="1213" priority="1003"/>
  </conditionalFormatting>
  <conditionalFormatting sqref="K416">
    <cfRule type="duplicateValues" dxfId="1212" priority="1293"/>
  </conditionalFormatting>
  <conditionalFormatting sqref="K417">
    <cfRule type="duplicateValues" dxfId="1211" priority="1292"/>
    <cfRule type="duplicateValues" dxfId="1210" priority="971"/>
  </conditionalFormatting>
  <conditionalFormatting sqref="K422">
    <cfRule type="duplicateValues" dxfId="1209" priority="1291"/>
  </conditionalFormatting>
  <conditionalFormatting sqref="K424">
    <cfRule type="duplicateValues" dxfId="1208" priority="1270"/>
  </conditionalFormatting>
  <conditionalFormatting sqref="K455">
    <cfRule type="duplicateValues" dxfId="1207" priority="1274"/>
  </conditionalFormatting>
  <conditionalFormatting sqref="K466">
    <cfRule type="duplicateValues" dxfId="1206" priority="970"/>
  </conditionalFormatting>
  <conditionalFormatting sqref="K472">
    <cfRule type="duplicateValues" dxfId="1205" priority="724"/>
    <cfRule type="duplicateValues" dxfId="1204" priority="723"/>
    <cfRule type="duplicateValues" dxfId="1203" priority="722"/>
    <cfRule type="duplicateValues" dxfId="1202" priority="720"/>
    <cfRule type="duplicateValues" dxfId="1201" priority="718"/>
    <cfRule type="duplicateValues" dxfId="1200" priority="716"/>
    <cfRule type="duplicateValues" dxfId="1199" priority="725"/>
  </conditionalFormatting>
  <conditionalFormatting sqref="K509">
    <cfRule type="duplicateValues" dxfId="1198" priority="997"/>
  </conditionalFormatting>
  <conditionalFormatting sqref="K534">
    <cfRule type="duplicateValues" dxfId="1197" priority="1273"/>
  </conditionalFormatting>
  <conditionalFormatting sqref="K539:K543">
    <cfRule type="duplicateValues" dxfId="1196" priority="1271"/>
  </conditionalFormatting>
  <conditionalFormatting sqref="K552">
    <cfRule type="duplicateValues" dxfId="1195" priority="1265"/>
  </conditionalFormatting>
  <conditionalFormatting sqref="K553">
    <cfRule type="duplicateValues" dxfId="1194" priority="1264"/>
  </conditionalFormatting>
  <conditionalFormatting sqref="K554">
    <cfRule type="duplicateValues" dxfId="1193" priority="1263"/>
  </conditionalFormatting>
  <conditionalFormatting sqref="K555">
    <cfRule type="duplicateValues" dxfId="1192" priority="1262"/>
  </conditionalFormatting>
  <conditionalFormatting sqref="K621">
    <cfRule type="duplicateValues" dxfId="1191" priority="1261"/>
  </conditionalFormatting>
  <conditionalFormatting sqref="K627">
    <cfRule type="duplicateValues" dxfId="1190" priority="1260"/>
  </conditionalFormatting>
  <conditionalFormatting sqref="K648">
    <cfRule type="duplicateValues" dxfId="1189" priority="1250"/>
  </conditionalFormatting>
  <conditionalFormatting sqref="K668">
    <cfRule type="duplicateValues" dxfId="1188" priority="1248"/>
  </conditionalFormatting>
  <conditionalFormatting sqref="K669">
    <cfRule type="duplicateValues" dxfId="1187" priority="1246"/>
  </conditionalFormatting>
  <conditionalFormatting sqref="K678">
    <cfRule type="duplicateValues" dxfId="1186" priority="1245"/>
  </conditionalFormatting>
  <conditionalFormatting sqref="K700:K702 K444">
    <cfRule type="duplicateValues" dxfId="1185" priority="1298"/>
  </conditionalFormatting>
  <conditionalFormatting sqref="K707">
    <cfRule type="duplicateValues" dxfId="1184" priority="1222"/>
  </conditionalFormatting>
  <conditionalFormatting sqref="K708">
    <cfRule type="duplicateValues" dxfId="1183" priority="1205"/>
  </conditionalFormatting>
  <conditionalFormatting sqref="K709">
    <cfRule type="duplicateValues" dxfId="1182" priority="1219"/>
  </conditionalFormatting>
  <conditionalFormatting sqref="K710">
    <cfRule type="duplicateValues" dxfId="1181" priority="1216"/>
  </conditionalFormatting>
  <conditionalFormatting sqref="K711">
    <cfRule type="duplicateValues" dxfId="1180" priority="1213"/>
  </conditionalFormatting>
  <conditionalFormatting sqref="K712">
    <cfRule type="duplicateValues" dxfId="1179" priority="1210"/>
  </conditionalFormatting>
  <conditionalFormatting sqref="K713">
    <cfRule type="duplicateValues" dxfId="1178" priority="1207"/>
  </conditionalFormatting>
  <conditionalFormatting sqref="K754">
    <cfRule type="duplicateValues" dxfId="1177" priority="1243"/>
  </conditionalFormatting>
  <conditionalFormatting sqref="K755">
    <cfRule type="duplicateValues" dxfId="1176" priority="1241"/>
  </conditionalFormatting>
  <conditionalFormatting sqref="K756">
    <cfRule type="duplicateValues" dxfId="1175" priority="1239"/>
  </conditionalFormatting>
  <conditionalFormatting sqref="K757">
    <cfRule type="duplicateValues" dxfId="1174" priority="1237"/>
  </conditionalFormatting>
  <conditionalFormatting sqref="K758">
    <cfRule type="duplicateValues" dxfId="1173" priority="1235"/>
  </conditionalFormatting>
  <conditionalFormatting sqref="K759">
    <cfRule type="duplicateValues" dxfId="1172" priority="1233"/>
  </conditionalFormatting>
  <conditionalFormatting sqref="K766">
    <cfRule type="duplicateValues" dxfId="1171" priority="1231"/>
  </conditionalFormatting>
  <conditionalFormatting sqref="K782">
    <cfRule type="duplicateValues" dxfId="1170" priority="1197"/>
    <cfRule type="duplicateValues" dxfId="1169" priority="1196"/>
    <cfRule type="duplicateValues" dxfId="1168" priority="1195"/>
  </conditionalFormatting>
  <conditionalFormatting sqref="K783">
    <cfRule type="duplicateValues" dxfId="1167" priority="1194"/>
  </conditionalFormatting>
  <conditionalFormatting sqref="K784">
    <cfRule type="duplicateValues" dxfId="1166" priority="1192"/>
  </conditionalFormatting>
  <conditionalFormatting sqref="K785">
    <cfRule type="duplicateValues" dxfId="1165" priority="1190"/>
  </conditionalFormatting>
  <conditionalFormatting sqref="K786">
    <cfRule type="duplicateValues" dxfId="1164" priority="1188"/>
  </conditionalFormatting>
  <conditionalFormatting sqref="K787">
    <cfRule type="duplicateValues" dxfId="1163" priority="1186"/>
  </conditionalFormatting>
  <conditionalFormatting sqref="K788">
    <cfRule type="duplicateValues" dxfId="1162" priority="1184"/>
  </conditionalFormatting>
  <conditionalFormatting sqref="K789">
    <cfRule type="duplicateValues" dxfId="1161" priority="1182"/>
  </conditionalFormatting>
  <conditionalFormatting sqref="K790">
    <cfRule type="duplicateValues" dxfId="1160" priority="1180"/>
  </conditionalFormatting>
  <conditionalFormatting sqref="K791">
    <cfRule type="duplicateValues" dxfId="1159" priority="1178"/>
  </conditionalFormatting>
  <conditionalFormatting sqref="K792">
    <cfRule type="duplicateValues" dxfId="1158" priority="1176"/>
  </conditionalFormatting>
  <conditionalFormatting sqref="K793">
    <cfRule type="duplicateValues" dxfId="1157" priority="1174"/>
  </conditionalFormatting>
  <conditionalFormatting sqref="K794">
    <cfRule type="duplicateValues" dxfId="1156" priority="1172"/>
  </conditionalFormatting>
  <conditionalFormatting sqref="K795">
    <cfRule type="duplicateValues" dxfId="1155" priority="1170"/>
  </conditionalFormatting>
  <conditionalFormatting sqref="K796">
    <cfRule type="duplicateValues" dxfId="1154" priority="1168"/>
  </conditionalFormatting>
  <conditionalFormatting sqref="K797">
    <cfRule type="duplicateValues" dxfId="1153" priority="1166"/>
  </conditionalFormatting>
  <conditionalFormatting sqref="K798">
    <cfRule type="duplicateValues" dxfId="1152" priority="1163"/>
    <cfRule type="duplicateValues" dxfId="1151" priority="1160"/>
  </conditionalFormatting>
  <conditionalFormatting sqref="K823">
    <cfRule type="duplicateValues" dxfId="1150" priority="1155"/>
    <cfRule type="duplicateValues" dxfId="1149" priority="1156"/>
  </conditionalFormatting>
  <conditionalFormatting sqref="K831">
    <cfRule type="duplicateValues" dxfId="1148" priority="1153"/>
    <cfRule type="duplicateValues" dxfId="1147" priority="1150"/>
  </conditionalFormatting>
  <conditionalFormatting sqref="K846">
    <cfRule type="duplicateValues" dxfId="1146" priority="1148"/>
    <cfRule type="duplicateValues" dxfId="1145" priority="1145"/>
  </conditionalFormatting>
  <conditionalFormatting sqref="K847:K848">
    <cfRule type="duplicateValues" dxfId="1144" priority="1143"/>
    <cfRule type="duplicateValues" dxfId="1143" priority="1140"/>
  </conditionalFormatting>
  <conditionalFormatting sqref="K849">
    <cfRule type="duplicateValues" dxfId="1142" priority="1135"/>
    <cfRule type="duplicateValues" dxfId="1141" priority="1138"/>
  </conditionalFormatting>
  <conditionalFormatting sqref="K862">
    <cfRule type="duplicateValues" dxfId="1140" priority="1131"/>
    <cfRule type="duplicateValues" dxfId="1139" priority="1130"/>
  </conditionalFormatting>
  <conditionalFormatting sqref="K864">
    <cfRule type="duplicateValues" dxfId="1138" priority="1125"/>
    <cfRule type="duplicateValues" dxfId="1137" priority="1122"/>
  </conditionalFormatting>
  <conditionalFormatting sqref="K865">
    <cfRule type="duplicateValues" dxfId="1136" priority="1120"/>
    <cfRule type="duplicateValues" dxfId="1135" priority="1117"/>
  </conditionalFormatting>
  <conditionalFormatting sqref="K867">
    <cfRule type="duplicateValues" dxfId="1134" priority="1115"/>
    <cfRule type="duplicateValues" dxfId="1133" priority="1116"/>
  </conditionalFormatting>
  <conditionalFormatting sqref="K868">
    <cfRule type="duplicateValues" dxfId="1132" priority="1113"/>
    <cfRule type="duplicateValues" dxfId="1131" priority="1110"/>
  </conditionalFormatting>
  <conditionalFormatting sqref="K869">
    <cfRule type="duplicateValues" dxfId="1130" priority="1109"/>
    <cfRule type="duplicateValues" dxfId="1129" priority="1108"/>
  </conditionalFormatting>
  <conditionalFormatting sqref="K871">
    <cfRule type="duplicateValues" dxfId="1128" priority="1104"/>
  </conditionalFormatting>
  <conditionalFormatting sqref="K872">
    <cfRule type="duplicateValues" dxfId="1127" priority="1102"/>
  </conditionalFormatting>
  <conditionalFormatting sqref="K873">
    <cfRule type="duplicateValues" dxfId="1126" priority="1100"/>
  </conditionalFormatting>
  <conditionalFormatting sqref="K874">
    <cfRule type="duplicateValues" dxfId="1125" priority="1098"/>
  </conditionalFormatting>
  <conditionalFormatting sqref="K875">
    <cfRule type="duplicateValues" dxfId="1124" priority="1096"/>
  </conditionalFormatting>
  <conditionalFormatting sqref="K876">
    <cfRule type="duplicateValues" dxfId="1123" priority="1094"/>
  </conditionalFormatting>
  <conditionalFormatting sqref="K893:K898">
    <cfRule type="duplicateValues" dxfId="1122" priority="1296"/>
  </conditionalFormatting>
  <conditionalFormatting sqref="K899:K903">
    <cfRule type="duplicateValues" dxfId="1121" priority="1087"/>
  </conditionalFormatting>
  <conditionalFormatting sqref="K904:K908">
    <cfRule type="duplicateValues" dxfId="1120" priority="1086"/>
  </conditionalFormatting>
  <conditionalFormatting sqref="K910">
    <cfRule type="duplicateValues" dxfId="1119" priority="1091"/>
    <cfRule type="duplicateValues" dxfId="1118" priority="1090"/>
    <cfRule type="duplicateValues" dxfId="1117" priority="1089"/>
    <cfRule type="duplicateValues" dxfId="1116" priority="1088"/>
  </conditionalFormatting>
  <conditionalFormatting sqref="K970">
    <cfRule type="duplicateValues" dxfId="1115" priority="1079"/>
    <cfRule type="duplicateValues" dxfId="1114" priority="1078"/>
    <cfRule type="duplicateValues" dxfId="1113" priority="1080"/>
  </conditionalFormatting>
  <conditionalFormatting sqref="K977">
    <cfRule type="duplicateValues" dxfId="1112" priority="1072"/>
    <cfRule type="duplicateValues" dxfId="1111" priority="1071"/>
    <cfRule type="duplicateValues" dxfId="1110" priority="1070"/>
    <cfRule type="duplicateValues" dxfId="1109" priority="1073"/>
  </conditionalFormatting>
  <conditionalFormatting sqref="K986">
    <cfRule type="duplicateValues" dxfId="1108" priority="1059"/>
    <cfRule type="duplicateValues" dxfId="1107" priority="1058"/>
    <cfRule type="duplicateValues" dxfId="1106" priority="1056"/>
    <cfRule type="duplicateValues" dxfId="1105" priority="1055"/>
    <cfRule type="duplicateValues" dxfId="1104" priority="1057"/>
  </conditionalFormatting>
  <conditionalFormatting sqref="K987 K1103:K1106">
    <cfRule type="duplicateValues" dxfId="1103" priority="860"/>
  </conditionalFormatting>
  <conditionalFormatting sqref="K987">
    <cfRule type="duplicateValues" dxfId="1102" priority="1044"/>
    <cfRule type="duplicateValues" dxfId="1101" priority="1049"/>
    <cfRule type="duplicateValues" dxfId="1100" priority="1043"/>
    <cfRule type="duplicateValues" dxfId="1099" priority="1047"/>
    <cfRule type="duplicateValues" dxfId="1098" priority="1046"/>
    <cfRule type="duplicateValues" dxfId="1097" priority="1052"/>
  </conditionalFormatting>
  <conditionalFormatting sqref="K1028">
    <cfRule type="duplicateValues" dxfId="1096" priority="1032"/>
    <cfRule type="duplicateValues" dxfId="1095" priority="1036"/>
    <cfRule type="duplicateValues" dxfId="1094" priority="1041"/>
    <cfRule type="duplicateValues" dxfId="1093" priority="1033"/>
    <cfRule type="duplicateValues" dxfId="1092" priority="1038"/>
    <cfRule type="duplicateValues" dxfId="1091" priority="1035"/>
  </conditionalFormatting>
  <conditionalFormatting sqref="K1049:K1052">
    <cfRule type="duplicateValues" dxfId="1090" priority="877"/>
    <cfRule type="duplicateValues" dxfId="1089" priority="886"/>
    <cfRule type="duplicateValues" dxfId="1088" priority="878"/>
    <cfRule type="duplicateValues" dxfId="1087" priority="884"/>
    <cfRule type="duplicateValues" dxfId="1086" priority="885"/>
    <cfRule type="duplicateValues" dxfId="1085" priority="887"/>
    <cfRule type="duplicateValues" dxfId="1084" priority="888"/>
    <cfRule type="duplicateValues" dxfId="1083" priority="889"/>
  </conditionalFormatting>
  <conditionalFormatting sqref="K1056:K1058">
    <cfRule type="duplicateValues" dxfId="1082" priority="867"/>
    <cfRule type="duplicateValues" dxfId="1081" priority="875"/>
    <cfRule type="duplicateValues" dxfId="1080" priority="868"/>
    <cfRule type="duplicateValues" dxfId="1079" priority="873"/>
    <cfRule type="duplicateValues" dxfId="1078" priority="874"/>
    <cfRule type="duplicateValues" dxfId="1077" priority="872"/>
    <cfRule type="duplicateValues" dxfId="1076" priority="871"/>
    <cfRule type="duplicateValues" dxfId="1075" priority="870"/>
  </conditionalFormatting>
  <conditionalFormatting sqref="K1080:K1090 K1092:K1101 K1103:K1119">
    <cfRule type="duplicateValues" dxfId="1074" priority="1022"/>
  </conditionalFormatting>
  <conditionalFormatting sqref="K1080:K1090 K1092:K1101 K1136:K1140 K1103:K1119">
    <cfRule type="duplicateValues" dxfId="1073" priority="1025"/>
  </conditionalFormatting>
  <conditionalFormatting sqref="K1080:K1090">
    <cfRule type="duplicateValues" dxfId="1072" priority="1020"/>
    <cfRule type="duplicateValues" dxfId="1071" priority="1019"/>
    <cfRule type="duplicateValues" dxfId="1070" priority="1017"/>
    <cfRule type="duplicateValues" dxfId="1069" priority="1016"/>
  </conditionalFormatting>
  <conditionalFormatting sqref="K1103:K1106">
    <cfRule type="duplicateValues" dxfId="1068" priority="857"/>
    <cfRule type="duplicateValues" dxfId="1067" priority="856"/>
    <cfRule type="duplicateValues" dxfId="1066" priority="855"/>
    <cfRule type="duplicateValues" dxfId="1065" priority="859"/>
    <cfRule type="duplicateValues" dxfId="1064" priority="858"/>
  </conditionalFormatting>
  <conditionalFormatting sqref="K1120">
    <cfRule type="duplicateValues" dxfId="1063" priority="711"/>
    <cfRule type="duplicateValues" dxfId="1062" priority="710"/>
    <cfRule type="duplicateValues" dxfId="1061" priority="707"/>
    <cfRule type="duplicateValues" dxfId="1060" priority="709"/>
    <cfRule type="duplicateValues" dxfId="1059" priority="712"/>
    <cfRule type="duplicateValues" dxfId="1058" priority="705"/>
    <cfRule type="duplicateValues" dxfId="1057" priority="703"/>
  </conditionalFormatting>
  <conditionalFormatting sqref="K1121">
    <cfRule type="duplicateValues" dxfId="1056" priority="988"/>
    <cfRule type="duplicateValues" dxfId="1055" priority="987"/>
    <cfRule type="duplicateValues" dxfId="1054" priority="985"/>
    <cfRule type="duplicateValues" dxfId="1053" priority="984"/>
    <cfRule type="duplicateValues" dxfId="1052" priority="986"/>
    <cfRule type="duplicateValues" dxfId="1051" priority="989"/>
  </conditionalFormatting>
  <conditionalFormatting sqref="K1122">
    <cfRule type="duplicateValues" dxfId="1050" priority="983"/>
    <cfRule type="duplicateValues" dxfId="1049" priority="981"/>
  </conditionalFormatting>
  <conditionalFormatting sqref="K1126:K1127">
    <cfRule type="duplicateValues" dxfId="1048" priority="817"/>
    <cfRule type="duplicateValues" dxfId="1047" priority="821"/>
    <cfRule type="duplicateValues" dxfId="1046" priority="818"/>
  </conditionalFormatting>
  <conditionalFormatting sqref="K1128">
    <cfRule type="duplicateValues" dxfId="1045" priority="967"/>
    <cfRule type="duplicateValues" dxfId="1044" priority="968"/>
  </conditionalFormatting>
  <conditionalFormatting sqref="K1129">
    <cfRule type="duplicateValues" dxfId="1043" priority="965"/>
    <cfRule type="duplicateValues" dxfId="1042" priority="966"/>
  </conditionalFormatting>
  <conditionalFormatting sqref="K1130">
    <cfRule type="duplicateValues" dxfId="1041" priority="963"/>
    <cfRule type="duplicateValues" dxfId="1040" priority="964"/>
  </conditionalFormatting>
  <conditionalFormatting sqref="K1131">
    <cfRule type="duplicateValues" dxfId="1039" priority="961"/>
    <cfRule type="duplicateValues" dxfId="1038" priority="962"/>
  </conditionalFormatting>
  <conditionalFormatting sqref="K1132">
    <cfRule type="duplicateValues" dxfId="1037" priority="960"/>
    <cfRule type="duplicateValues" dxfId="1036" priority="959"/>
  </conditionalFormatting>
  <conditionalFormatting sqref="K1133">
    <cfRule type="duplicateValues" dxfId="1035" priority="957"/>
    <cfRule type="duplicateValues" dxfId="1034" priority="958"/>
  </conditionalFormatting>
  <conditionalFormatting sqref="K1134">
    <cfRule type="duplicateValues" dxfId="1033" priority="956"/>
    <cfRule type="duplicateValues" dxfId="1032" priority="955"/>
  </conditionalFormatting>
  <conditionalFormatting sqref="K1135">
    <cfRule type="duplicateValues" dxfId="1031" priority="953"/>
    <cfRule type="duplicateValues" dxfId="1030" priority="954"/>
  </conditionalFormatting>
  <conditionalFormatting sqref="K1204">
    <cfRule type="duplicateValues" dxfId="1029" priority="949"/>
    <cfRule type="duplicateValues" dxfId="1028" priority="946"/>
    <cfRule type="duplicateValues" dxfId="1027" priority="947"/>
    <cfRule type="duplicateValues" dxfId="1026" priority="945"/>
    <cfRule type="duplicateValues" dxfId="1025" priority="948"/>
    <cfRule type="duplicateValues" dxfId="1024" priority="951"/>
    <cfRule type="duplicateValues" dxfId="1023" priority="950"/>
  </conditionalFormatting>
  <conditionalFormatting sqref="K1216:K1217">
    <cfRule type="duplicateValues" dxfId="1022" priority="891"/>
  </conditionalFormatting>
  <conditionalFormatting sqref="K1218 K649:K656 K1 K617:K620 K623:K626 K670:K674 K676:K677 K679:K680 K824 K863 K866 K870 K909 K978:K985 K703:K706 K1053:K1055 K61:K62 K64:K67 K397:K410 K467:K470 K510:K511 K535:K538 K557 K658 K682:K690 K799:K800 K827:K830 K877 K912:K944 K946:K959 K988:K993 K1220:K1227 K359:K364 K366:K390 K392 K394:K395 K412:K414 K463:K465 K473:K502 K504:K505 K508 K516:K528 K530:K533 K559:K612 K614 K661:K666 K693:K694 K696:K697 K699 K802:K805 K807:K822 K882:K884 K887:K890 K892 K964 K966:K969 K1071:K1072 K1236:K1252 K995:K997 K1059:K1066 K971:K976 K832:K845 K760:K765 K293:K357 K416:K443 K3:K59 K714:K753 K1000:K1027 K445:K459 K1029:K1048 K1141:K1203 K850:K861 K70:K291 K767:K781 K544:K551 K1074:K1079 K1205:K1215 K1261:K1267 K1269:K1275 K1277:K1278 K1281:K1285 K1288:K1291 K628:K646 K1441:K1048576">
    <cfRule type="duplicateValues" dxfId="1021" priority="1294"/>
  </conditionalFormatting>
  <conditionalFormatting sqref="K1218 K824 K863 K866 K870 K909 K978:K985 K1053:K1055 K61:K62 K64:K67 K397:K410 K467:K470 K510:K511 K799:K800 K827:K830 K877 K912:K944 K946:K959 K988:K993 K1220:K1227 K359:K364 K366:K390 K392 K394:K395 K412:K414 K463:K465 K473:K502 K504:K505 K508 K516:K528 K557 K559:K612 K648:K658 K661:K690 K693:K694 K696:K697 K699 K802:K805 K807:K822 K882:K884 K887:K890 K892 K964 K966:K969 K1071:K1072 K1236:K1252 K995:K997 K1059:K1066 K971:K976 K832:K845 K293:K357 K416:K443 K1:K59 K1000:K1027 K445:K459 K1029:K1048 K1141:K1203 K850:K861 K70:K291 K703:K781 K530:K555 K1074:K1079 K1205:K1215 K1261:K1267 K1269:K1275 K1277:K1278 K1281:K1285 K1288:K1291 K614:K646 K1441:K1048576">
    <cfRule type="duplicateValues" dxfId="1020" priority="1202"/>
  </conditionalFormatting>
  <conditionalFormatting sqref="K1218 K978:K985 K1053:K1055 K61:K62 K64:K67 K397:K410 K467:K470 K510:K511 K946:K959 K988:K993 K1220:K1227 K359:K364 K366:K390 K392 K394:K395 K412:K414 K463:K465 K473:K502 K504:K505 K508 K516:K528 K557 K559:K612 K648:K658 K661:K690 K693:K694 K696:K697 K699 K802:K805 K807:K825 K882:K884 K887:K890 K964 K966:K969 K1071:K1072 K1236:K1252 K995:K997 K1059:K1066 K971:K976 K892:K944 K293:K357 K416:K443 K1:K59 K1000:K1027 K445:K459 K1029:K1048 K1141:K1203 K827:K877 K70:K291 K703:K800 K530:K555 K1074:K1079 K1205:K1215 K1261:K1267 K1269:K1275 K1277:K1278 K1281:K1285 K1288:K1291 K614:K646 K1441:K1048576">
    <cfRule type="duplicateValues" dxfId="1019" priority="1081"/>
  </conditionalFormatting>
  <conditionalFormatting sqref="K1218 K978:K985 K1053:K1055 K61:K62 K64:K67 K397:K410 K467:K470 K510:K511 K946:K959 K988:K993 K1220:K1227 K359:K364 K366:K390 K392 K394:K395 K412:K414 K463:K465 K473:K502 K504:K505 K508 K516:K528 K557 K559:K612 K648:K658 K661:K690 K693:K694 K696:K697 K699 K802:K805 K807:K825 K882:K884 K887:K890 K964 K1071:K1072 K1236:K1252 K995:K997 K1059:K1066 K966:K976 K892:K944 K293:K357 K416:K443 K1:K59 K1000:K1027 K445:K459 K1029:K1048 K1141:K1203 K827:K877 K70:K291 K703:K800 K530:K555 K1074:K1079 K1205:K1215 K1261:K1267 K1269:K1275 K1277:K1278 K1281:K1285 K1288:K1291 K614:K646 K1441:K1048576">
    <cfRule type="duplicateValues" dxfId="1018" priority="1077"/>
  </conditionalFormatting>
  <conditionalFormatting sqref="K1218 K1053:K1055 K61:K62 K64:K67 K397:K410 K467:K470 K510:K511 K946:K959 K988:K993 K1220:K1227 K359:K364 K366:K390 K392 K394:K395 K412:K414 K463:K465 K473:K502 K504:K505 K508 K516:K528 K557 K559:K612 K648:K658 K661:K690 K693:K694 K696:K697 K699 K802:K805 K807:K825 K882:K884 K887:K890 K964 K1071:K1072 K1236:K1252 K995:K997 K1059:K1066 K966:K985 K892:K944 K293:K357 K416:K443 K1:K59 K1000:K1027 K445:K459 K1029:K1048 K1141:K1203 K827:K877 K70:K291 K703:K800 K530:K555 K1074:K1079 K1205:K1215 K1261:K1267 K1269:K1275 K1277:K1278 K1281:K1285 K1288:K1291 K614:K646 K1441:K1048576">
    <cfRule type="duplicateValues" dxfId="1017" priority="1064"/>
  </conditionalFormatting>
  <conditionalFormatting sqref="K1218 K1053:K1055 K61:K62 K64:K67 K397:K410 K467:K470 K510:K511 K946:K959 K988:K993 K1220:K1227 K359:K364 K366:K390 K392 K394:K395 K412:K414 K463:K465 K473:K502 K504:K505 K508 K516:K528 K557 K559:K612 K648:K658 K661:K690 K693:K694 K696:K697 K699 K802:K805 K807:K825 K882:K884 K887:K890 K964 K1071:K1072 K1236:K1252 K995:K997 K1059:K1066 K966:K986 K892:K944 K293:K357 K416:K443 K1:K59 K1000:K1027 K445:K459 K1029:K1048 K1141:K1203 K827:K877 K70:K291 K703:K800 K530:K555 K1074:K1079 K1205:K1215 K1261:K1267 K1269:K1275 K1277:K1278 K1281:K1285 K1288:K1291 K614:K646 K1441:K1048576">
    <cfRule type="duplicateValues" dxfId="1016" priority="1054"/>
  </conditionalFormatting>
  <conditionalFormatting sqref="K1218 K1053:K1055 K61:K62 K64:K67 K1220:K1227 K359:K364 K366:K390 K392 K394:K410 K412:K414 K463:K470 K473:K502 K504:K505 K508:K511 K516:K528 K557 K559:K612 K648:K658 K661:K690 K693:K694 K696:K697 K802:K805 K807:K825 K882:K884 K887:K890 K964 K1071:K1072 K1092:K1101 K1121:K1122 K1236:K1252 K995:K997 K1125 K1059:K1066 K966:K993 K892:K959 K1:K59 K416:K459 K1000:K1048 K827:K877 K70:K357 K699:K800 K530:K555 K1074:K1090 K1128:K1203 K1205:K1215 K1261:K1267 K1269:K1275 K1277:K1278 K1281:K1285 K1288:K1291 K614:K646 K1103:K1119 K1441:K1048576">
    <cfRule type="duplicateValues" dxfId="1015" priority="952"/>
  </conditionalFormatting>
  <conditionalFormatting sqref="K1218 K1053:K1055 K61:K62 K64:K67 K1220:K1227 K359:K364 K366:K390 K392 K394:K410 K412:K414 K463:K470 K473:K502 K504:K505 K508:K511 K516:K528 K557 K559:K612 K648:K658 K661:K690 K693:K694 K696:K697 K802:K805 K807:K825 K882:K884 K887:K890 K964 K1071:K1072 K1092:K1101 K1121:K1122 K1236:K1252 K995:K997 K1125 K1059:K1066 K966:K993 K892:K959 K1:K59 K416:K459 K1000:K1048 K827:K877 K70:K357 K699:K800 K530:K555 K1074:K1090 K1128:K1215 K1261:K1267 K1269:K1275 K1277:K1278 K1281:K1285 K1288:K1291 K614:K646 K1103:K1119 K1441:K1048576">
    <cfRule type="duplicateValues" dxfId="1014" priority="944"/>
  </conditionalFormatting>
  <conditionalFormatting sqref="K1219">
    <cfRule type="duplicateValues" dxfId="1013" priority="865"/>
  </conditionalFormatting>
  <conditionalFormatting sqref="K1228:K1235">
    <cfRule type="duplicateValues" dxfId="1012" priority="848"/>
    <cfRule type="duplicateValues" dxfId="1011" priority="851"/>
    <cfRule type="duplicateValues" dxfId="1010" priority="853"/>
    <cfRule type="duplicateValues" dxfId="1009" priority="845"/>
    <cfRule type="duplicateValues" dxfId="1008" priority="850"/>
    <cfRule type="duplicateValues" dxfId="1007" priority="849"/>
    <cfRule type="duplicateValues" dxfId="1006" priority="847"/>
    <cfRule type="duplicateValues" dxfId="1005" priority="846"/>
  </conditionalFormatting>
  <conditionalFormatting sqref="K1232:K1235">
    <cfRule type="duplicateValues" dxfId="1004" priority="852"/>
  </conditionalFormatting>
  <conditionalFormatting sqref="K1253:K1255">
    <cfRule type="duplicateValues" dxfId="1003" priority="841"/>
    <cfRule type="duplicateValues" dxfId="1002" priority="838"/>
    <cfRule type="duplicateValues" dxfId="1001" priority="837"/>
    <cfRule type="duplicateValues" dxfId="1000" priority="842"/>
    <cfRule type="duplicateValues" dxfId="999" priority="843"/>
    <cfRule type="duplicateValues" dxfId="998" priority="840"/>
    <cfRule type="duplicateValues" dxfId="997" priority="836"/>
    <cfRule type="duplicateValues" dxfId="996" priority="839"/>
  </conditionalFormatting>
  <conditionalFormatting sqref="K1256">
    <cfRule type="duplicateValues" dxfId="995" priority="828"/>
    <cfRule type="duplicateValues" dxfId="994" priority="830"/>
    <cfRule type="duplicateValues" dxfId="993" priority="831"/>
    <cfRule type="duplicateValues" dxfId="992" priority="832"/>
    <cfRule type="duplicateValues" dxfId="991" priority="835"/>
    <cfRule type="duplicateValues" dxfId="990" priority="833"/>
    <cfRule type="duplicateValues" dxfId="989" priority="829"/>
    <cfRule type="duplicateValues" dxfId="988" priority="834"/>
  </conditionalFormatting>
  <conditionalFormatting sqref="K1257:K1258">
    <cfRule type="duplicateValues" dxfId="987" priority="826"/>
    <cfRule type="duplicateValues" dxfId="986" priority="827"/>
  </conditionalFormatting>
  <conditionalFormatting sqref="K1259:K1260">
    <cfRule type="duplicateValues" dxfId="985" priority="824"/>
    <cfRule type="duplicateValues" dxfId="984" priority="825"/>
  </conditionalFormatting>
  <conditionalFormatting sqref="K1268:K1269">
    <cfRule type="duplicateValues" dxfId="983" priority="810"/>
    <cfRule type="duplicateValues" dxfId="982" priority="811"/>
    <cfRule type="duplicateValues" dxfId="981" priority="812"/>
    <cfRule type="duplicateValues" dxfId="980" priority="813"/>
    <cfRule type="duplicateValues" dxfId="979" priority="808"/>
    <cfRule type="duplicateValues" dxfId="978" priority="814"/>
    <cfRule type="duplicateValues" dxfId="977" priority="807"/>
    <cfRule type="duplicateValues" dxfId="976" priority="809"/>
  </conditionalFormatting>
  <conditionalFormatting sqref="K1276">
    <cfRule type="duplicateValues" dxfId="975" priority="798"/>
    <cfRule type="duplicateValues" dxfId="974" priority="800"/>
    <cfRule type="duplicateValues" dxfId="973" priority="804"/>
    <cfRule type="duplicateValues" dxfId="972" priority="801"/>
    <cfRule type="duplicateValues" dxfId="971" priority="799"/>
    <cfRule type="duplicateValues" dxfId="970" priority="803"/>
    <cfRule type="duplicateValues" dxfId="969" priority="797"/>
    <cfRule type="duplicateValues" dxfId="968" priority="805"/>
    <cfRule type="duplicateValues" dxfId="967" priority="802"/>
  </conditionalFormatting>
  <conditionalFormatting sqref="K1277:K1278 K1281:K1285 K1288:K1291 K1:K471 K1121:K1275 K473:K1119 K1441:K1048576">
    <cfRule type="duplicateValues" dxfId="966" priority="806"/>
  </conditionalFormatting>
  <conditionalFormatting sqref="K1279">
    <cfRule type="duplicateValues" dxfId="965" priority="792"/>
    <cfRule type="duplicateValues" dxfId="964" priority="793"/>
    <cfRule type="duplicateValues" dxfId="963" priority="794"/>
  </conditionalFormatting>
  <conditionalFormatting sqref="K1280">
    <cfRule type="duplicateValues" dxfId="962" priority="791"/>
    <cfRule type="duplicateValues" dxfId="961" priority="789"/>
    <cfRule type="duplicateValues" dxfId="960" priority="790"/>
  </conditionalFormatting>
  <conditionalFormatting sqref="K1281:K1285 K1288:K1291 K1:K471 K1121:K1278 K473:K1119 K1441:K1048576">
    <cfRule type="duplicateValues" dxfId="959" priority="795"/>
  </conditionalFormatting>
  <conditionalFormatting sqref="K1286">
    <cfRule type="duplicateValues" dxfId="958" priority="780"/>
    <cfRule type="duplicateValues" dxfId="957" priority="781"/>
    <cfRule type="duplicateValues" dxfId="956" priority="782"/>
    <cfRule type="duplicateValues" dxfId="955" priority="783"/>
    <cfRule type="duplicateValues" dxfId="954" priority="785"/>
    <cfRule type="duplicateValues" dxfId="953" priority="786"/>
    <cfRule type="duplicateValues" dxfId="952" priority="787"/>
    <cfRule type="duplicateValues" dxfId="951" priority="778"/>
    <cfRule type="duplicateValues" dxfId="950" priority="784"/>
    <cfRule type="duplicateValues" dxfId="949" priority="776"/>
  </conditionalFormatting>
  <conditionalFormatting sqref="K1287">
    <cfRule type="duplicateValues" dxfId="948" priority="772"/>
    <cfRule type="duplicateValues" dxfId="947" priority="768"/>
    <cfRule type="duplicateValues" dxfId="946" priority="767"/>
    <cfRule type="duplicateValues" dxfId="945" priority="771"/>
    <cfRule type="duplicateValues" dxfId="944" priority="770"/>
    <cfRule type="duplicateValues" dxfId="943" priority="763"/>
    <cfRule type="duplicateValues" dxfId="942" priority="765"/>
    <cfRule type="duplicateValues" dxfId="941" priority="773"/>
    <cfRule type="duplicateValues" dxfId="940" priority="774"/>
    <cfRule type="duplicateValues" dxfId="939" priority="769"/>
  </conditionalFormatting>
  <conditionalFormatting sqref="K1300">
    <cfRule type="duplicateValues" dxfId="938" priority="695"/>
    <cfRule type="duplicateValues" dxfId="937" priority="692"/>
    <cfRule type="duplicateValues" dxfId="936" priority="694"/>
    <cfRule type="duplicateValues" dxfId="935" priority="691"/>
    <cfRule type="duplicateValues" dxfId="934" priority="693"/>
    <cfRule type="duplicateValues" dxfId="933" priority="696"/>
  </conditionalFormatting>
  <conditionalFormatting sqref="K1356">
    <cfRule type="duplicateValues" dxfId="932" priority="683"/>
    <cfRule type="duplicateValues" dxfId="931" priority="680"/>
    <cfRule type="duplicateValues" dxfId="930" priority="678"/>
    <cfRule type="duplicateValues" dxfId="929" priority="685"/>
    <cfRule type="duplicateValues" dxfId="928" priority="688"/>
    <cfRule type="duplicateValues" dxfId="927" priority="687"/>
    <cfRule type="duplicateValues" dxfId="926" priority="686"/>
    <cfRule type="duplicateValues" dxfId="925" priority="682"/>
    <cfRule type="duplicateValues" dxfId="924" priority="689"/>
    <cfRule type="duplicateValues" dxfId="923" priority="684"/>
  </conditionalFormatting>
  <conditionalFormatting sqref="K1357">
    <cfRule type="duplicateValues" dxfId="922" priority="672"/>
    <cfRule type="duplicateValues" dxfId="921" priority="673"/>
    <cfRule type="duplicateValues" dxfId="920" priority="674"/>
    <cfRule type="duplicateValues" dxfId="919" priority="676"/>
    <cfRule type="duplicateValues" dxfId="918" priority="677"/>
    <cfRule type="duplicateValues" dxfId="917" priority="675"/>
    <cfRule type="duplicateValues" dxfId="916" priority="668"/>
    <cfRule type="duplicateValues" dxfId="915" priority="669"/>
    <cfRule type="duplicateValues" dxfId="914" priority="670"/>
    <cfRule type="duplicateValues" dxfId="913" priority="671"/>
  </conditionalFormatting>
  <conditionalFormatting sqref="K1358">
    <cfRule type="duplicateValues" dxfId="912" priority="660"/>
    <cfRule type="duplicateValues" dxfId="911" priority="655"/>
    <cfRule type="duplicateValues" dxfId="910" priority="659"/>
    <cfRule type="duplicateValues" dxfId="909" priority="657"/>
    <cfRule type="duplicateValues" dxfId="908" priority="661"/>
    <cfRule type="duplicateValues" dxfId="907" priority="662"/>
    <cfRule type="duplicateValues" dxfId="906" priority="663"/>
    <cfRule type="duplicateValues" dxfId="905" priority="664"/>
    <cfRule type="duplicateValues" dxfId="904" priority="665"/>
    <cfRule type="duplicateValues" dxfId="903" priority="666"/>
  </conditionalFormatting>
  <conditionalFormatting sqref="K1359">
    <cfRule type="duplicateValues" dxfId="902" priority="650"/>
    <cfRule type="duplicateValues" dxfId="901" priority="652"/>
    <cfRule type="duplicateValues" dxfId="900" priority="646"/>
    <cfRule type="duplicateValues" dxfId="899" priority="653"/>
    <cfRule type="duplicateValues" dxfId="898" priority="649"/>
    <cfRule type="duplicateValues" dxfId="897" priority="651"/>
    <cfRule type="duplicateValues" dxfId="896" priority="648"/>
    <cfRule type="duplicateValues" dxfId="895" priority="644"/>
    <cfRule type="duplicateValues" dxfId="894" priority="647"/>
    <cfRule type="duplicateValues" dxfId="893" priority="642"/>
  </conditionalFormatting>
  <conditionalFormatting sqref="K1364">
    <cfRule type="duplicateValues" dxfId="892" priority="585"/>
    <cfRule type="duplicateValues" dxfId="891" priority="576"/>
    <cfRule type="duplicateValues" dxfId="890" priority="584"/>
    <cfRule type="duplicateValues" dxfId="889" priority="574"/>
    <cfRule type="duplicateValues" dxfId="888" priority="579"/>
    <cfRule type="duplicateValues" dxfId="887" priority="580"/>
    <cfRule type="duplicateValues" dxfId="886" priority="581"/>
    <cfRule type="duplicateValues" dxfId="885" priority="582"/>
    <cfRule type="duplicateValues" dxfId="884" priority="583"/>
    <cfRule type="duplicateValues" dxfId="883" priority="578"/>
    <cfRule type="duplicateValues" dxfId="882" priority="572"/>
  </conditionalFormatting>
  <conditionalFormatting sqref="K1365">
    <cfRule type="duplicateValues" dxfId="881" priority="561"/>
    <cfRule type="duplicateValues" dxfId="880" priority="563"/>
    <cfRule type="duplicateValues" dxfId="879" priority="564"/>
    <cfRule type="duplicateValues" dxfId="878" priority="565"/>
    <cfRule type="duplicateValues" dxfId="877" priority="566"/>
    <cfRule type="duplicateValues" dxfId="876" priority="567"/>
    <cfRule type="duplicateValues" dxfId="875" priority="557"/>
    <cfRule type="duplicateValues" dxfId="874" priority="559"/>
    <cfRule type="duplicateValues" dxfId="873" priority="570"/>
    <cfRule type="duplicateValues" dxfId="872" priority="569"/>
    <cfRule type="duplicateValues" dxfId="871" priority="568"/>
  </conditionalFormatting>
  <conditionalFormatting sqref="K1366">
    <cfRule type="duplicateValues" dxfId="870" priority="554"/>
    <cfRule type="duplicateValues" dxfId="869" priority="555"/>
    <cfRule type="duplicateValues" dxfId="868" priority="553"/>
    <cfRule type="duplicateValues" dxfId="867" priority="550"/>
    <cfRule type="duplicateValues" dxfId="866" priority="552"/>
    <cfRule type="duplicateValues" dxfId="865" priority="549"/>
    <cfRule type="duplicateValues" dxfId="864" priority="551"/>
    <cfRule type="duplicateValues" dxfId="863" priority="548"/>
    <cfRule type="duplicateValues" dxfId="862" priority="544"/>
    <cfRule type="duplicateValues" dxfId="861" priority="546"/>
    <cfRule type="duplicateValues" dxfId="860" priority="542"/>
  </conditionalFormatting>
  <conditionalFormatting sqref="K1367">
    <cfRule type="duplicateValues" dxfId="859" priority="531"/>
    <cfRule type="duplicateValues" dxfId="858" priority="537"/>
    <cfRule type="duplicateValues" dxfId="857" priority="533"/>
    <cfRule type="duplicateValues" dxfId="856" priority="534"/>
    <cfRule type="duplicateValues" dxfId="855" priority="540"/>
    <cfRule type="duplicateValues" dxfId="854" priority="539"/>
    <cfRule type="duplicateValues" dxfId="853" priority="535"/>
    <cfRule type="duplicateValues" dxfId="852" priority="527"/>
    <cfRule type="duplicateValues" dxfId="851" priority="536"/>
    <cfRule type="duplicateValues" dxfId="850" priority="529"/>
    <cfRule type="duplicateValues" dxfId="849" priority="538"/>
  </conditionalFormatting>
  <conditionalFormatting sqref="K1368">
    <cfRule type="duplicateValues" dxfId="848" priority="518"/>
    <cfRule type="duplicateValues" dxfId="847" priority="514"/>
    <cfRule type="duplicateValues" dxfId="846" priority="516"/>
    <cfRule type="duplicateValues" dxfId="845" priority="519"/>
    <cfRule type="duplicateValues" dxfId="844" priority="520"/>
    <cfRule type="duplicateValues" dxfId="843" priority="521"/>
    <cfRule type="duplicateValues" dxfId="842" priority="522"/>
    <cfRule type="duplicateValues" dxfId="841" priority="523"/>
    <cfRule type="duplicateValues" dxfId="840" priority="524"/>
    <cfRule type="duplicateValues" dxfId="839" priority="525"/>
    <cfRule type="duplicateValues" dxfId="838" priority="512"/>
  </conditionalFormatting>
  <conditionalFormatting sqref="K1369">
    <cfRule type="duplicateValues" dxfId="837" priority="507"/>
    <cfRule type="duplicateValues" dxfId="836" priority="510"/>
    <cfRule type="duplicateValues" dxfId="835" priority="509"/>
    <cfRule type="duplicateValues" dxfId="834" priority="508"/>
    <cfRule type="duplicateValues" dxfId="833" priority="506"/>
    <cfRule type="duplicateValues" dxfId="832" priority="505"/>
    <cfRule type="duplicateValues" dxfId="831" priority="504"/>
    <cfRule type="duplicateValues" dxfId="830" priority="503"/>
    <cfRule type="duplicateValues" dxfId="829" priority="501"/>
    <cfRule type="duplicateValues" dxfId="828" priority="499"/>
    <cfRule type="duplicateValues" dxfId="827" priority="497"/>
  </conditionalFormatting>
  <conditionalFormatting sqref="K1370">
    <cfRule type="duplicateValues" dxfId="826" priority="490"/>
    <cfRule type="duplicateValues" dxfId="825" priority="489"/>
    <cfRule type="duplicateValues" dxfId="824" priority="488"/>
    <cfRule type="duplicateValues" dxfId="823" priority="486"/>
    <cfRule type="duplicateValues" dxfId="822" priority="484"/>
    <cfRule type="duplicateValues" dxfId="821" priority="482"/>
    <cfRule type="duplicateValues" dxfId="820" priority="495"/>
    <cfRule type="duplicateValues" dxfId="819" priority="493"/>
    <cfRule type="duplicateValues" dxfId="818" priority="492"/>
    <cfRule type="duplicateValues" dxfId="817" priority="491"/>
    <cfRule type="duplicateValues" dxfId="816" priority="494"/>
  </conditionalFormatting>
  <conditionalFormatting sqref="K1371">
    <cfRule type="duplicateValues" dxfId="815" priority="471"/>
    <cfRule type="duplicateValues" dxfId="814" priority="473"/>
    <cfRule type="duplicateValues" dxfId="813" priority="474"/>
    <cfRule type="duplicateValues" dxfId="812" priority="475"/>
    <cfRule type="duplicateValues" dxfId="811" priority="476"/>
    <cfRule type="duplicateValues" dxfId="810" priority="477"/>
    <cfRule type="duplicateValues" dxfId="809" priority="478"/>
    <cfRule type="duplicateValues" dxfId="808" priority="480"/>
    <cfRule type="duplicateValues" dxfId="807" priority="479"/>
    <cfRule type="duplicateValues" dxfId="806" priority="467"/>
    <cfRule type="duplicateValues" dxfId="805" priority="469"/>
  </conditionalFormatting>
  <conditionalFormatting sqref="K1372">
    <cfRule type="duplicateValues" dxfId="804" priority="640"/>
    <cfRule type="duplicateValues" dxfId="803" priority="641"/>
    <cfRule type="duplicateValues" dxfId="802" priority="636"/>
    <cfRule type="duplicateValues" dxfId="801" priority="637"/>
    <cfRule type="duplicateValues" dxfId="800" priority="638"/>
    <cfRule type="duplicateValues" dxfId="799" priority="639"/>
  </conditionalFormatting>
  <conditionalFormatting sqref="K1373">
    <cfRule type="duplicateValues" dxfId="798" priority="452"/>
    <cfRule type="duplicateValues" dxfId="797" priority="454"/>
    <cfRule type="duplicateValues" dxfId="796" priority="456"/>
    <cfRule type="duplicateValues" dxfId="795" priority="458"/>
    <cfRule type="duplicateValues" dxfId="794" priority="459"/>
    <cfRule type="duplicateValues" dxfId="793" priority="460"/>
    <cfRule type="duplicateValues" dxfId="792" priority="461"/>
    <cfRule type="duplicateValues" dxfId="791" priority="462"/>
    <cfRule type="duplicateValues" dxfId="790" priority="463"/>
    <cfRule type="duplicateValues" dxfId="789" priority="464"/>
    <cfRule type="duplicateValues" dxfId="788" priority="465"/>
  </conditionalFormatting>
  <conditionalFormatting sqref="K1374">
    <cfRule type="duplicateValues" dxfId="787" priority="443"/>
    <cfRule type="duplicateValues" dxfId="786" priority="449"/>
    <cfRule type="duplicateValues" dxfId="785" priority="450"/>
    <cfRule type="duplicateValues" dxfId="784" priority="437"/>
    <cfRule type="duplicateValues" dxfId="783" priority="439"/>
    <cfRule type="duplicateValues" dxfId="782" priority="441"/>
    <cfRule type="duplicateValues" dxfId="781" priority="444"/>
    <cfRule type="duplicateValues" dxfId="780" priority="445"/>
    <cfRule type="duplicateValues" dxfId="779" priority="446"/>
    <cfRule type="duplicateValues" dxfId="778" priority="447"/>
    <cfRule type="duplicateValues" dxfId="777" priority="448"/>
  </conditionalFormatting>
  <conditionalFormatting sqref="K1375">
    <cfRule type="duplicateValues" dxfId="776" priority="431"/>
    <cfRule type="duplicateValues" dxfId="775" priority="424"/>
    <cfRule type="duplicateValues" dxfId="774" priority="435"/>
    <cfRule type="duplicateValues" dxfId="773" priority="428"/>
    <cfRule type="duplicateValues" dxfId="772" priority="429"/>
    <cfRule type="duplicateValues" dxfId="771" priority="430"/>
    <cfRule type="duplicateValues" dxfId="770" priority="426"/>
    <cfRule type="duplicateValues" dxfId="769" priority="432"/>
    <cfRule type="duplicateValues" dxfId="768" priority="433"/>
    <cfRule type="duplicateValues" dxfId="767" priority="434"/>
    <cfRule type="duplicateValues" dxfId="766" priority="422"/>
  </conditionalFormatting>
  <conditionalFormatting sqref="K1377">
    <cfRule type="duplicateValues" dxfId="765" priority="414"/>
    <cfRule type="duplicateValues" dxfId="764" priority="415"/>
    <cfRule type="duplicateValues" dxfId="763" priority="416"/>
    <cfRule type="duplicateValues" dxfId="762" priority="417"/>
    <cfRule type="duplicateValues" dxfId="761" priority="418"/>
    <cfRule type="duplicateValues" dxfId="760" priority="419"/>
    <cfRule type="duplicateValues" dxfId="759" priority="420"/>
    <cfRule type="duplicateValues" dxfId="758" priority="407"/>
    <cfRule type="duplicateValues" dxfId="757" priority="413"/>
    <cfRule type="duplicateValues" dxfId="756" priority="409"/>
    <cfRule type="duplicateValues" dxfId="755" priority="411"/>
  </conditionalFormatting>
  <conditionalFormatting sqref="K1378">
    <cfRule type="duplicateValues" dxfId="754" priority="405"/>
    <cfRule type="duplicateValues" dxfId="753" priority="398"/>
    <cfRule type="duplicateValues" dxfId="752" priority="394"/>
    <cfRule type="duplicateValues" dxfId="751" priority="396"/>
    <cfRule type="duplicateValues" dxfId="750" priority="404"/>
    <cfRule type="duplicateValues" dxfId="749" priority="403"/>
    <cfRule type="duplicateValues" dxfId="748" priority="402"/>
    <cfRule type="duplicateValues" dxfId="747" priority="401"/>
    <cfRule type="duplicateValues" dxfId="746" priority="400"/>
    <cfRule type="duplicateValues" dxfId="745" priority="399"/>
    <cfRule type="duplicateValues" dxfId="744" priority="392"/>
  </conditionalFormatting>
  <conditionalFormatting sqref="K1380">
    <cfRule type="duplicateValues" dxfId="743" priority="386"/>
    <cfRule type="duplicateValues" dxfId="742" priority="387"/>
    <cfRule type="duplicateValues" dxfId="741" priority="388"/>
    <cfRule type="duplicateValues" dxfId="740" priority="389"/>
    <cfRule type="duplicateValues" dxfId="739" priority="390"/>
    <cfRule type="duplicateValues" dxfId="738" priority="383"/>
    <cfRule type="duplicateValues" dxfId="737" priority="377"/>
    <cfRule type="duplicateValues" dxfId="736" priority="379"/>
    <cfRule type="duplicateValues" dxfId="735" priority="381"/>
    <cfRule type="duplicateValues" dxfId="734" priority="384"/>
    <cfRule type="duplicateValues" dxfId="733" priority="385"/>
  </conditionalFormatting>
  <conditionalFormatting sqref="K1381">
    <cfRule type="duplicateValues" dxfId="732" priority="362"/>
    <cfRule type="duplicateValues" dxfId="731" priority="364"/>
    <cfRule type="duplicateValues" dxfId="730" priority="372"/>
    <cfRule type="duplicateValues" dxfId="729" priority="371"/>
    <cfRule type="duplicateValues" dxfId="728" priority="370"/>
    <cfRule type="duplicateValues" dxfId="727" priority="369"/>
    <cfRule type="duplicateValues" dxfId="726" priority="373"/>
    <cfRule type="duplicateValues" dxfId="725" priority="368"/>
    <cfRule type="duplicateValues" dxfId="724" priority="375"/>
    <cfRule type="duplicateValues" dxfId="723" priority="374"/>
    <cfRule type="duplicateValues" dxfId="722" priority="366"/>
  </conditionalFormatting>
  <conditionalFormatting sqref="K1382">
    <cfRule type="duplicateValues" dxfId="721" priority="354"/>
    <cfRule type="duplicateValues" dxfId="720" priority="353"/>
    <cfRule type="duplicateValues" dxfId="719" priority="351"/>
    <cfRule type="duplicateValues" dxfId="718" priority="349"/>
    <cfRule type="duplicateValues" dxfId="717" priority="347"/>
    <cfRule type="duplicateValues" dxfId="716" priority="360"/>
    <cfRule type="duplicateValues" dxfId="715" priority="359"/>
    <cfRule type="duplicateValues" dxfId="714" priority="358"/>
    <cfRule type="duplicateValues" dxfId="713" priority="357"/>
    <cfRule type="duplicateValues" dxfId="712" priority="356"/>
    <cfRule type="duplicateValues" dxfId="711" priority="355"/>
  </conditionalFormatting>
  <conditionalFormatting sqref="K1383">
    <cfRule type="duplicateValues" dxfId="710" priority="345"/>
    <cfRule type="duplicateValues" dxfId="709" priority="344"/>
    <cfRule type="duplicateValues" dxfId="708" priority="343"/>
    <cfRule type="duplicateValues" dxfId="707" priority="341"/>
    <cfRule type="duplicateValues" dxfId="706" priority="339"/>
    <cfRule type="duplicateValues" dxfId="705" priority="337"/>
  </conditionalFormatting>
  <conditionalFormatting sqref="K1384">
    <cfRule type="duplicateValues" dxfId="704" priority="324"/>
    <cfRule type="duplicateValues" dxfId="703" priority="330"/>
    <cfRule type="duplicateValues" dxfId="702" priority="332"/>
    <cfRule type="duplicateValues" dxfId="701" priority="326"/>
    <cfRule type="duplicateValues" dxfId="700" priority="335"/>
    <cfRule type="duplicateValues" dxfId="699" priority="334"/>
    <cfRule type="duplicateValues" dxfId="698" priority="331"/>
    <cfRule type="duplicateValues" dxfId="697" priority="333"/>
    <cfRule type="duplicateValues" dxfId="696" priority="322"/>
    <cfRule type="duplicateValues" dxfId="695" priority="329"/>
    <cfRule type="duplicateValues" dxfId="694" priority="328"/>
  </conditionalFormatting>
  <conditionalFormatting sqref="K1385">
    <cfRule type="duplicateValues" dxfId="693" priority="309"/>
    <cfRule type="duplicateValues" dxfId="692" priority="311"/>
    <cfRule type="duplicateValues" dxfId="691" priority="317"/>
    <cfRule type="duplicateValues" dxfId="690" priority="314"/>
    <cfRule type="duplicateValues" dxfId="689" priority="315"/>
    <cfRule type="duplicateValues" dxfId="688" priority="316"/>
    <cfRule type="duplicateValues" dxfId="687" priority="318"/>
    <cfRule type="duplicateValues" dxfId="686" priority="320"/>
    <cfRule type="duplicateValues" dxfId="685" priority="319"/>
    <cfRule type="duplicateValues" dxfId="684" priority="313"/>
    <cfRule type="duplicateValues" dxfId="683" priority="307"/>
  </conditionalFormatting>
  <conditionalFormatting sqref="K1386">
    <cfRule type="duplicateValues" dxfId="682" priority="303"/>
    <cfRule type="duplicateValues" dxfId="681" priority="304"/>
    <cfRule type="duplicateValues" dxfId="680" priority="302"/>
    <cfRule type="duplicateValues" dxfId="679" priority="301"/>
    <cfRule type="duplicateValues" dxfId="678" priority="300"/>
    <cfRule type="duplicateValues" dxfId="677" priority="299"/>
    <cfRule type="duplicateValues" dxfId="676" priority="298"/>
    <cfRule type="duplicateValues" dxfId="675" priority="297"/>
    <cfRule type="duplicateValues" dxfId="674" priority="295"/>
    <cfRule type="duplicateValues" dxfId="673" priority="293"/>
    <cfRule type="duplicateValues" dxfId="672" priority="291"/>
  </conditionalFormatting>
  <conditionalFormatting sqref="K1389">
    <cfRule type="duplicateValues" dxfId="671" priority="289"/>
    <cfRule type="duplicateValues" dxfId="670" priority="288"/>
    <cfRule type="duplicateValues" dxfId="669" priority="287"/>
    <cfRule type="duplicateValues" dxfId="668" priority="286"/>
    <cfRule type="duplicateValues" dxfId="667" priority="285"/>
    <cfRule type="duplicateValues" dxfId="666" priority="284"/>
    <cfRule type="duplicateValues" dxfId="665" priority="283"/>
    <cfRule type="duplicateValues" dxfId="664" priority="282"/>
    <cfRule type="duplicateValues" dxfId="663" priority="280"/>
    <cfRule type="duplicateValues" dxfId="662" priority="278"/>
    <cfRule type="duplicateValues" dxfId="661" priority="276"/>
  </conditionalFormatting>
  <conditionalFormatting sqref="K1390">
    <cfRule type="duplicateValues" dxfId="660" priority="270"/>
    <cfRule type="duplicateValues" dxfId="659" priority="273"/>
    <cfRule type="duplicateValues" dxfId="658" priority="272"/>
    <cfRule type="duplicateValues" dxfId="657" priority="271"/>
    <cfRule type="duplicateValues" dxfId="656" priority="269"/>
    <cfRule type="duplicateValues" dxfId="655" priority="268"/>
    <cfRule type="duplicateValues" dxfId="654" priority="267"/>
    <cfRule type="duplicateValues" dxfId="653" priority="266"/>
    <cfRule type="duplicateValues" dxfId="652" priority="264"/>
    <cfRule type="duplicateValues" dxfId="651" priority="262"/>
    <cfRule type="duplicateValues" dxfId="650" priority="260"/>
  </conditionalFormatting>
  <conditionalFormatting sqref="K1391">
    <cfRule type="duplicateValues" dxfId="649" priority="251"/>
    <cfRule type="duplicateValues" dxfId="648" priority="244"/>
    <cfRule type="duplicateValues" dxfId="647" priority="246"/>
    <cfRule type="duplicateValues" dxfId="646" priority="248"/>
    <cfRule type="duplicateValues" dxfId="645" priority="250"/>
    <cfRule type="duplicateValues" dxfId="644" priority="257"/>
    <cfRule type="duplicateValues" dxfId="643" priority="256"/>
    <cfRule type="duplicateValues" dxfId="642" priority="255"/>
    <cfRule type="duplicateValues" dxfId="641" priority="254"/>
    <cfRule type="duplicateValues" dxfId="640" priority="253"/>
    <cfRule type="duplicateValues" dxfId="639" priority="252"/>
  </conditionalFormatting>
  <conditionalFormatting sqref="K1392:K1393">
    <cfRule type="duplicateValues" dxfId="638" priority="234"/>
    <cfRule type="duplicateValues" dxfId="637" priority="239"/>
    <cfRule type="duplicateValues" dxfId="636" priority="238"/>
    <cfRule type="duplicateValues" dxfId="635" priority="237"/>
    <cfRule type="duplicateValues" dxfId="634" priority="236"/>
    <cfRule type="duplicateValues" dxfId="633" priority="240"/>
    <cfRule type="duplicateValues" dxfId="632" priority="235"/>
    <cfRule type="duplicateValues" dxfId="631" priority="232"/>
    <cfRule type="duplicateValues" dxfId="630" priority="230"/>
    <cfRule type="duplicateValues" dxfId="629" priority="228"/>
    <cfRule type="duplicateValues" dxfId="628" priority="241"/>
  </conditionalFormatting>
  <conditionalFormatting sqref="K1394">
    <cfRule type="duplicateValues" dxfId="627" priority="221"/>
    <cfRule type="duplicateValues" dxfId="626" priority="220"/>
    <cfRule type="duplicateValues" dxfId="625" priority="219"/>
    <cfRule type="duplicateValues" dxfId="624" priority="218"/>
    <cfRule type="duplicateValues" dxfId="623" priority="216"/>
    <cfRule type="duplicateValues" dxfId="622" priority="214"/>
    <cfRule type="duplicateValues" dxfId="621" priority="212"/>
    <cfRule type="duplicateValues" dxfId="620" priority="225"/>
    <cfRule type="duplicateValues" dxfId="619" priority="224"/>
    <cfRule type="duplicateValues" dxfId="618" priority="223"/>
    <cfRule type="duplicateValues" dxfId="617" priority="222"/>
  </conditionalFormatting>
  <conditionalFormatting sqref="K1395">
    <cfRule type="duplicateValues" dxfId="616" priority="205"/>
    <cfRule type="duplicateValues" dxfId="615" priority="204"/>
    <cfRule type="duplicateValues" dxfId="614" priority="207"/>
    <cfRule type="duplicateValues" dxfId="613" priority="200"/>
    <cfRule type="duplicateValues" dxfId="612" priority="196"/>
    <cfRule type="duplicateValues" dxfId="611" priority="206"/>
    <cfRule type="duplicateValues" dxfId="610" priority="202"/>
    <cfRule type="duplicateValues" dxfId="609" priority="198"/>
    <cfRule type="duplicateValues" dxfId="608" priority="203"/>
    <cfRule type="duplicateValues" dxfId="607" priority="209"/>
    <cfRule type="duplicateValues" dxfId="606" priority="208"/>
  </conditionalFormatting>
  <conditionalFormatting sqref="K1396:K1397">
    <cfRule type="duplicateValues" dxfId="605" priority="192"/>
    <cfRule type="duplicateValues" dxfId="604" priority="193"/>
    <cfRule type="duplicateValues" dxfId="603" priority="191"/>
    <cfRule type="duplicateValues" dxfId="602" priority="190"/>
    <cfRule type="duplicateValues" dxfId="601" priority="189"/>
    <cfRule type="duplicateValues" dxfId="600" priority="188"/>
    <cfRule type="duplicateValues" dxfId="599" priority="187"/>
    <cfRule type="duplicateValues" dxfId="598" priority="186"/>
    <cfRule type="duplicateValues" dxfId="597" priority="184"/>
    <cfRule type="duplicateValues" dxfId="596" priority="182"/>
    <cfRule type="duplicateValues" dxfId="595" priority="180"/>
  </conditionalFormatting>
  <conditionalFormatting sqref="K1398">
    <cfRule type="duplicateValues" dxfId="594" priority="174"/>
    <cfRule type="duplicateValues" dxfId="593" priority="166"/>
    <cfRule type="duplicateValues" dxfId="592" priority="170"/>
    <cfRule type="duplicateValues" dxfId="591" priority="175"/>
    <cfRule type="duplicateValues" dxfId="590" priority="176"/>
    <cfRule type="duplicateValues" dxfId="589" priority="172"/>
    <cfRule type="duplicateValues" dxfId="588" priority="177"/>
    <cfRule type="duplicateValues" dxfId="587" priority="164"/>
    <cfRule type="duplicateValues" dxfId="586" priority="171"/>
    <cfRule type="duplicateValues" dxfId="585" priority="168"/>
    <cfRule type="duplicateValues" dxfId="584" priority="173"/>
  </conditionalFormatting>
  <conditionalFormatting sqref="K1399">
    <cfRule type="duplicateValues" dxfId="583" priority="152"/>
    <cfRule type="duplicateValues" dxfId="582" priority="162"/>
    <cfRule type="duplicateValues" dxfId="581" priority="157"/>
    <cfRule type="duplicateValues" dxfId="580" priority="154"/>
    <cfRule type="duplicateValues" dxfId="579" priority="155"/>
    <cfRule type="duplicateValues" dxfId="578" priority="148"/>
    <cfRule type="duplicateValues" dxfId="577" priority="159"/>
    <cfRule type="duplicateValues" dxfId="576" priority="158"/>
    <cfRule type="duplicateValues" dxfId="575" priority="160"/>
    <cfRule type="duplicateValues" dxfId="574" priority="161"/>
    <cfRule type="duplicateValues" dxfId="573" priority="150"/>
  </conditionalFormatting>
  <conditionalFormatting sqref="K1400">
    <cfRule type="duplicateValues" dxfId="572" priority="142"/>
    <cfRule type="duplicateValues" dxfId="571" priority="141"/>
    <cfRule type="duplicateValues" dxfId="570" priority="132"/>
    <cfRule type="duplicateValues" dxfId="569" priority="134"/>
    <cfRule type="duplicateValues" dxfId="568" priority="139"/>
    <cfRule type="duplicateValues" dxfId="567" priority="145"/>
    <cfRule type="duplicateValues" dxfId="566" priority="136"/>
    <cfRule type="duplicateValues" dxfId="565" priority="140"/>
    <cfRule type="duplicateValues" dxfId="564" priority="144"/>
    <cfRule type="duplicateValues" dxfId="563" priority="143"/>
    <cfRule type="duplicateValues" dxfId="562" priority="138"/>
  </conditionalFormatting>
  <conditionalFormatting sqref="K1401">
    <cfRule type="duplicateValues" dxfId="561" priority="128"/>
    <cfRule type="duplicateValues" dxfId="560" priority="129"/>
    <cfRule type="duplicateValues" dxfId="559" priority="126"/>
    <cfRule type="duplicateValues" dxfId="558" priority="118"/>
    <cfRule type="duplicateValues" dxfId="557" priority="120"/>
    <cfRule type="duplicateValues" dxfId="556" priority="123"/>
    <cfRule type="duplicateValues" dxfId="555" priority="122"/>
    <cfRule type="duplicateValues" dxfId="554" priority="116"/>
    <cfRule type="duplicateValues" dxfId="553" priority="124"/>
    <cfRule type="duplicateValues" dxfId="552" priority="127"/>
    <cfRule type="duplicateValues" dxfId="551" priority="125"/>
  </conditionalFormatting>
  <conditionalFormatting sqref="K1402">
    <cfRule type="duplicateValues" dxfId="550" priority="113"/>
    <cfRule type="duplicateValues" dxfId="549" priority="107"/>
    <cfRule type="duplicateValues" dxfId="548" priority="100"/>
    <cfRule type="duplicateValues" dxfId="547" priority="102"/>
    <cfRule type="duplicateValues" dxfId="546" priority="104"/>
    <cfRule type="duplicateValues" dxfId="545" priority="106"/>
    <cfRule type="duplicateValues" dxfId="544" priority="108"/>
    <cfRule type="duplicateValues" dxfId="543" priority="109"/>
    <cfRule type="duplicateValues" dxfId="542" priority="110"/>
    <cfRule type="duplicateValues" dxfId="541" priority="111"/>
    <cfRule type="duplicateValues" dxfId="540" priority="112"/>
  </conditionalFormatting>
  <conditionalFormatting sqref="K1410">
    <cfRule type="duplicateValues" dxfId="539" priority="86"/>
    <cfRule type="duplicateValues" dxfId="538" priority="93"/>
    <cfRule type="duplicateValues" dxfId="537" priority="92"/>
    <cfRule type="duplicateValues" dxfId="536" priority="91"/>
    <cfRule type="duplicateValues" dxfId="535" priority="90"/>
    <cfRule type="duplicateValues" dxfId="534" priority="94"/>
    <cfRule type="duplicateValues" dxfId="533" priority="88"/>
    <cfRule type="duplicateValues" dxfId="532" priority="95"/>
    <cfRule type="duplicateValues" dxfId="531" priority="96"/>
    <cfRule type="duplicateValues" dxfId="530" priority="97"/>
    <cfRule type="duplicateValues" dxfId="529" priority="84"/>
  </conditionalFormatting>
  <conditionalFormatting sqref="K1411">
    <cfRule type="duplicateValues" dxfId="528" priority="81"/>
    <cfRule type="duplicateValues" dxfId="527" priority="80"/>
    <cfRule type="duplicateValues" dxfId="526" priority="79"/>
    <cfRule type="duplicateValues" dxfId="525" priority="78"/>
    <cfRule type="duplicateValues" dxfId="524" priority="77"/>
    <cfRule type="duplicateValues" dxfId="523" priority="71"/>
    <cfRule type="duplicateValues" dxfId="522" priority="67"/>
    <cfRule type="duplicateValues" dxfId="521" priority="69"/>
    <cfRule type="duplicateValues" dxfId="520" priority="76"/>
    <cfRule type="duplicateValues" dxfId="519" priority="75"/>
    <cfRule type="duplicateValues" dxfId="518" priority="74"/>
    <cfRule type="duplicateValues" dxfId="517" priority="73"/>
  </conditionalFormatting>
  <conditionalFormatting sqref="K1412">
    <cfRule type="duplicateValues" dxfId="516" priority="54"/>
    <cfRule type="duplicateValues" dxfId="515" priority="52"/>
    <cfRule type="duplicateValues" dxfId="514" priority="64"/>
    <cfRule type="duplicateValues" dxfId="513" priority="63"/>
    <cfRule type="duplicateValues" dxfId="512" priority="50"/>
    <cfRule type="duplicateValues" dxfId="511" priority="60"/>
    <cfRule type="duplicateValues" dxfId="510" priority="62"/>
    <cfRule type="duplicateValues" dxfId="509" priority="61"/>
    <cfRule type="duplicateValues" dxfId="508" priority="59"/>
    <cfRule type="duplicateValues" dxfId="507" priority="58"/>
    <cfRule type="duplicateValues" dxfId="506" priority="57"/>
    <cfRule type="duplicateValues" dxfId="505" priority="56"/>
  </conditionalFormatting>
  <conditionalFormatting sqref="K1413">
    <cfRule type="duplicateValues" dxfId="504" priority="47"/>
    <cfRule type="duplicateValues" dxfId="503" priority="46"/>
    <cfRule type="duplicateValues" dxfId="502" priority="45"/>
    <cfRule type="duplicateValues" dxfId="501" priority="44"/>
    <cfRule type="duplicateValues" dxfId="500" priority="43"/>
    <cfRule type="duplicateValues" dxfId="499" priority="42"/>
    <cfRule type="duplicateValues" dxfId="498" priority="41"/>
    <cfRule type="duplicateValues" dxfId="497" priority="40"/>
    <cfRule type="duplicateValues" dxfId="496" priority="38"/>
    <cfRule type="duplicateValues" dxfId="495" priority="36"/>
    <cfRule type="duplicateValues" dxfId="494" priority="34"/>
  </conditionalFormatting>
  <conditionalFormatting sqref="K1414">
    <cfRule type="duplicateValues" dxfId="493" priority="18"/>
    <cfRule type="duplicateValues" dxfId="492" priority="27"/>
    <cfRule type="duplicateValues" dxfId="491" priority="28"/>
    <cfRule type="duplicateValues" dxfId="490" priority="25"/>
    <cfRule type="duplicateValues" dxfId="489" priority="24"/>
    <cfRule type="duplicateValues" dxfId="488" priority="26"/>
    <cfRule type="duplicateValues" dxfId="487" priority="22"/>
    <cfRule type="duplicateValues" dxfId="486" priority="20"/>
    <cfRule type="duplicateValues" dxfId="485" priority="31"/>
    <cfRule type="duplicateValues" dxfId="484" priority="30"/>
    <cfRule type="duplicateValues" dxfId="483" priority="29"/>
  </conditionalFormatting>
  <conditionalFormatting sqref="K1415">
    <cfRule type="duplicateValues" dxfId="482" priority="9"/>
    <cfRule type="duplicateValues" dxfId="481" priority="10"/>
    <cfRule type="duplicateValues" dxfId="480" priority="11"/>
    <cfRule type="duplicateValues" dxfId="479" priority="12"/>
    <cfRule type="duplicateValues" dxfId="478" priority="13"/>
    <cfRule type="duplicateValues" dxfId="477" priority="14"/>
    <cfRule type="duplicateValues" dxfId="476" priority="15"/>
    <cfRule type="duplicateValues" dxfId="475" priority="2"/>
    <cfRule type="duplicateValues" dxfId="474" priority="4"/>
    <cfRule type="duplicateValues" dxfId="473" priority="6"/>
    <cfRule type="duplicateValues" dxfId="472" priority="8"/>
  </conditionalFormatting>
  <conditionalFormatting sqref="K1428">
    <cfRule type="duplicateValues" dxfId="471" priority="628"/>
    <cfRule type="duplicateValues" dxfId="470" priority="629"/>
    <cfRule type="duplicateValues" dxfId="469" priority="623"/>
    <cfRule type="duplicateValues" dxfId="468" priority="625"/>
    <cfRule type="duplicateValues" dxfId="467" priority="627"/>
    <cfRule type="duplicateValues" dxfId="466" priority="630"/>
    <cfRule type="duplicateValues" dxfId="465" priority="631"/>
    <cfRule type="duplicateValues" dxfId="464" priority="632"/>
    <cfRule type="duplicateValues" dxfId="463" priority="633"/>
    <cfRule type="duplicateValues" dxfId="462" priority="634"/>
  </conditionalFormatting>
  <conditionalFormatting sqref="K1429">
    <cfRule type="duplicateValues" dxfId="461" priority="620"/>
    <cfRule type="duplicateValues" dxfId="460" priority="619"/>
    <cfRule type="duplicateValues" dxfId="459" priority="622"/>
    <cfRule type="duplicateValues" dxfId="458" priority="617"/>
    <cfRule type="duplicateValues" dxfId="457" priority="616"/>
    <cfRule type="duplicateValues" dxfId="456" priority="615"/>
    <cfRule type="duplicateValues" dxfId="455" priority="618"/>
    <cfRule type="duplicateValues" dxfId="454" priority="613"/>
    <cfRule type="duplicateValues" dxfId="453" priority="614"/>
    <cfRule type="duplicateValues" dxfId="452" priority="621"/>
  </conditionalFormatting>
  <conditionalFormatting sqref="K1430">
    <cfRule type="duplicateValues" dxfId="451" priority="604"/>
    <cfRule type="duplicateValues" dxfId="450" priority="602"/>
    <cfRule type="duplicateValues" dxfId="449" priority="609"/>
    <cfRule type="duplicateValues" dxfId="448" priority="600"/>
    <cfRule type="duplicateValues" dxfId="447" priority="611"/>
    <cfRule type="duplicateValues" dxfId="446" priority="608"/>
    <cfRule type="duplicateValues" dxfId="445" priority="607"/>
    <cfRule type="duplicateValues" dxfId="444" priority="606"/>
    <cfRule type="duplicateValues" dxfId="443" priority="605"/>
    <cfRule type="duplicateValues" dxfId="442" priority="610"/>
  </conditionalFormatting>
  <conditionalFormatting sqref="K1431:K1436">
    <cfRule type="duplicateValues" dxfId="441" priority="598"/>
    <cfRule type="duplicateValues" dxfId="440" priority="596"/>
    <cfRule type="duplicateValues" dxfId="439" priority="595"/>
    <cfRule type="duplicateValues" dxfId="438" priority="594"/>
    <cfRule type="duplicateValues" dxfId="437" priority="597"/>
    <cfRule type="duplicateValues" dxfId="436" priority="587"/>
    <cfRule type="duplicateValues" dxfId="435" priority="593"/>
    <cfRule type="duplicateValues" dxfId="434" priority="589"/>
    <cfRule type="duplicateValues" dxfId="433" priority="591"/>
    <cfRule type="duplicateValues" dxfId="432" priority="592"/>
  </conditionalFormatting>
  <conditionalFormatting sqref="Q1:Q1048576">
    <cfRule type="cellIs" dxfId="431" priority="866" operator="equal">
      <formula>0</formula>
    </cfRule>
  </conditionalFormatting>
  <conditionalFormatting sqref="T26">
    <cfRule type="cellIs" dxfId="430" priority="932" operator="lessThan">
      <formula>0</formula>
    </cfRule>
  </conditionalFormatting>
  <conditionalFormatting sqref="T35">
    <cfRule type="cellIs" dxfId="429" priority="924" operator="lessThan">
      <formula>0</formula>
    </cfRule>
  </conditionalFormatting>
  <conditionalFormatting sqref="T41">
    <cfRule type="cellIs" dxfId="428" priority="930" operator="lessThan">
      <formula>0</formula>
    </cfRule>
  </conditionalFormatting>
  <conditionalFormatting sqref="T48">
    <cfRule type="cellIs" dxfId="427" priority="900" operator="lessThan">
      <formula>0</formula>
    </cfRule>
  </conditionalFormatting>
  <conditionalFormatting sqref="T53">
    <cfRule type="cellIs" dxfId="426" priority="934" operator="lessThan">
      <formula>0</formula>
    </cfRule>
  </conditionalFormatting>
  <conditionalFormatting sqref="T140">
    <cfRule type="cellIs" dxfId="425" priority="936" operator="lessThan">
      <formula>0</formula>
    </cfRule>
  </conditionalFormatting>
  <conditionalFormatting sqref="T522">
    <cfRule type="cellIs" dxfId="424" priority="928" operator="lessThan">
      <formula>0</formula>
    </cfRule>
  </conditionalFormatting>
  <conditionalFormatting sqref="T527">
    <cfRule type="cellIs" dxfId="423" priority="926" operator="lessThan">
      <formula>0</formula>
    </cfRule>
  </conditionalFormatting>
  <conditionalFormatting sqref="T531">
    <cfRule type="cellIs" dxfId="422" priority="922" operator="lessThan">
      <formula>0</formula>
    </cfRule>
  </conditionalFormatting>
  <conditionalFormatting sqref="T753">
    <cfRule type="cellIs" dxfId="421" priority="912" operator="lessThan">
      <formula>0</formula>
    </cfRule>
  </conditionalFormatting>
  <conditionalFormatting sqref="T761">
    <cfRule type="cellIs" dxfId="420" priority="910" operator="lessThan">
      <formula>0</formula>
    </cfRule>
  </conditionalFormatting>
  <conditionalFormatting sqref="T834">
    <cfRule type="cellIs" dxfId="419" priority="914" operator="lessThan">
      <formula>0</formula>
    </cfRule>
  </conditionalFormatting>
  <conditionalFormatting sqref="T842">
    <cfRule type="cellIs" dxfId="418" priority="918" operator="lessThan">
      <formula>0</formula>
    </cfRule>
  </conditionalFormatting>
  <conditionalFormatting sqref="T895">
    <cfRule type="cellIs" dxfId="417" priority="908" operator="lessThan">
      <formula>0</formula>
    </cfRule>
  </conditionalFormatting>
  <conditionalFormatting sqref="T900">
    <cfRule type="cellIs" dxfId="416" priority="906" operator="lessThan">
      <formula>0</formula>
    </cfRule>
  </conditionalFormatting>
  <conditionalFormatting sqref="T905">
    <cfRule type="cellIs" dxfId="415" priority="904" operator="lessThan">
      <formula>0</formula>
    </cfRule>
  </conditionalFormatting>
  <conditionalFormatting sqref="T973">
    <cfRule type="cellIs" dxfId="414" priority="916" operator="lessThan">
      <formula>0</formula>
    </cfRule>
  </conditionalFormatting>
  <conditionalFormatting sqref="T1041">
    <cfRule type="cellIs" dxfId="413" priority="920" operator="lessThan">
      <formula>0</formula>
    </cfRule>
  </conditionalFormatting>
  <conditionalFormatting sqref="T1048">
    <cfRule type="cellIs" dxfId="412" priority="942" operator="lessThan">
      <formula>0</formula>
    </cfRule>
  </conditionalFormatting>
  <conditionalFormatting sqref="T1055">
    <cfRule type="cellIs" dxfId="411" priority="940" operator="lessThan">
      <formula>0</formula>
    </cfRule>
  </conditionalFormatting>
  <conditionalFormatting sqref="T1061">
    <cfRule type="cellIs" dxfId="410" priority="938" operator="lessThan">
      <formula>0</formula>
    </cfRule>
  </conditionalFormatting>
  <conditionalFormatting sqref="T1110">
    <cfRule type="cellIs" dxfId="409" priority="902" operator="lessThan">
      <formula>0</formula>
    </cfRule>
  </conditionalFormatting>
  <conditionalFormatting sqref="T1253:T1255">
    <cfRule type="cellIs" dxfId="408" priority="823" operator="lessThan">
      <formula>0</formula>
    </cfRule>
  </conditionalFormatting>
  <conditionalFormatting sqref="W26">
    <cfRule type="cellIs" dxfId="407" priority="931" operator="lessThan">
      <formula>0</formula>
    </cfRule>
  </conditionalFormatting>
  <conditionalFormatting sqref="W35">
    <cfRule type="cellIs" dxfId="406" priority="923" operator="lessThan">
      <formula>0</formula>
    </cfRule>
  </conditionalFormatting>
  <conditionalFormatting sqref="W41">
    <cfRule type="cellIs" dxfId="405" priority="929" operator="lessThan">
      <formula>0</formula>
    </cfRule>
  </conditionalFormatting>
  <conditionalFormatting sqref="W48">
    <cfRule type="cellIs" dxfId="404" priority="899" operator="lessThan">
      <formula>0</formula>
    </cfRule>
  </conditionalFormatting>
  <conditionalFormatting sqref="W53">
    <cfRule type="cellIs" dxfId="403" priority="933" operator="lessThan">
      <formula>0</formula>
    </cfRule>
  </conditionalFormatting>
  <conditionalFormatting sqref="W78">
    <cfRule type="cellIs" dxfId="402" priority="896" operator="lessThan">
      <formula>0</formula>
    </cfRule>
  </conditionalFormatting>
  <conditionalFormatting sqref="W140">
    <cfRule type="cellIs" dxfId="401" priority="935" operator="lessThan">
      <formula>0</formula>
    </cfRule>
  </conditionalFormatting>
  <conditionalFormatting sqref="W522">
    <cfRule type="cellIs" dxfId="400" priority="927" operator="lessThan">
      <formula>0</formula>
    </cfRule>
  </conditionalFormatting>
  <conditionalFormatting sqref="W527">
    <cfRule type="cellIs" dxfId="399" priority="925" operator="lessThan">
      <formula>0</formula>
    </cfRule>
  </conditionalFormatting>
  <conditionalFormatting sqref="W531">
    <cfRule type="cellIs" dxfId="398" priority="921" operator="lessThan">
      <formula>0</formula>
    </cfRule>
  </conditionalFormatting>
  <conditionalFormatting sqref="W540">
    <cfRule type="cellIs" dxfId="397" priority="894" operator="lessThan">
      <formula>0</formula>
    </cfRule>
  </conditionalFormatting>
  <conditionalFormatting sqref="W545">
    <cfRule type="cellIs" dxfId="396" priority="893" operator="lessThan">
      <formula>0</formula>
    </cfRule>
  </conditionalFormatting>
  <conditionalFormatting sqref="W753">
    <cfRule type="cellIs" dxfId="395" priority="911" operator="lessThan">
      <formula>0</formula>
    </cfRule>
  </conditionalFormatting>
  <conditionalFormatting sqref="W761">
    <cfRule type="cellIs" dxfId="394" priority="909" operator="lessThan">
      <formula>0</formula>
    </cfRule>
  </conditionalFormatting>
  <conditionalFormatting sqref="W778">
    <cfRule type="cellIs" dxfId="393" priority="895" operator="lessThan">
      <formula>0</formula>
    </cfRule>
  </conditionalFormatting>
  <conditionalFormatting sqref="W834">
    <cfRule type="cellIs" dxfId="392" priority="913" operator="lessThan">
      <formula>0</formula>
    </cfRule>
  </conditionalFormatting>
  <conditionalFormatting sqref="W842">
    <cfRule type="cellIs" dxfId="391" priority="917" operator="lessThan">
      <formula>0</formula>
    </cfRule>
  </conditionalFormatting>
  <conditionalFormatting sqref="W852">
    <cfRule type="cellIs" dxfId="390" priority="898" operator="lessThan">
      <formula>0</formula>
    </cfRule>
  </conditionalFormatting>
  <conditionalFormatting sqref="W857">
    <cfRule type="cellIs" dxfId="389" priority="897" operator="lessThan">
      <formula>0</formula>
    </cfRule>
  </conditionalFormatting>
  <conditionalFormatting sqref="W895">
    <cfRule type="cellIs" dxfId="388" priority="907" operator="lessThan">
      <formula>0</formula>
    </cfRule>
  </conditionalFormatting>
  <conditionalFormatting sqref="W900">
    <cfRule type="cellIs" dxfId="387" priority="905" operator="lessThan">
      <formula>0</formula>
    </cfRule>
  </conditionalFormatting>
  <conditionalFormatting sqref="W905">
    <cfRule type="cellIs" dxfId="386" priority="903" operator="lessThan">
      <formula>0</formula>
    </cfRule>
  </conditionalFormatting>
  <conditionalFormatting sqref="W973">
    <cfRule type="cellIs" dxfId="385" priority="915" operator="lessThan">
      <formula>0</formula>
    </cfRule>
  </conditionalFormatting>
  <conditionalFormatting sqref="W1041">
    <cfRule type="cellIs" dxfId="384" priority="919" operator="lessThan">
      <formula>0</formula>
    </cfRule>
  </conditionalFormatting>
  <conditionalFormatting sqref="W1048">
    <cfRule type="cellIs" dxfId="383" priority="941" operator="lessThan">
      <formula>0</formula>
    </cfRule>
  </conditionalFormatting>
  <conditionalFormatting sqref="W1055">
    <cfRule type="cellIs" dxfId="382" priority="939" operator="lessThan">
      <formula>0</formula>
    </cfRule>
  </conditionalFormatting>
  <conditionalFormatting sqref="W1061">
    <cfRule type="cellIs" dxfId="381" priority="937" operator="lessThan">
      <formula>0</formula>
    </cfRule>
  </conditionalFormatting>
  <conditionalFormatting sqref="W1104">
    <cfRule type="cellIs" dxfId="380" priority="892" operator="lessThan">
      <formula>0</formula>
    </cfRule>
  </conditionalFormatting>
  <conditionalFormatting sqref="W1110">
    <cfRule type="cellIs" dxfId="379" priority="901" operator="lessThan">
      <formula>0</formula>
    </cfRule>
  </conditionalFormatting>
  <conditionalFormatting sqref="W1253">
    <cfRule type="cellIs" dxfId="378" priority="822" operator="lessThan">
      <formula>0</formula>
    </cfRule>
  </conditionalFormatting>
  <conditionalFormatting sqref="AE1052">
    <cfRule type="duplicateValues" dxfId="377" priority="733"/>
  </conditionalFormatting>
  <pageMargins left="0" right="0" top="0.25" bottom="0.25" header="0.3" footer="0.3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R2516"/>
  <sheetViews>
    <sheetView workbookViewId="0">
      <pane xSplit="5" ySplit="3" topLeftCell="I961" activePane="bottomRight" state="frozen"/>
      <selection pane="topRight" activeCell="F1" sqref="F1"/>
      <selection pane="bottomLeft" activeCell="A4" sqref="A4"/>
      <selection pane="bottomRight" activeCell="C967" sqref="C967"/>
    </sheetView>
  </sheetViews>
  <sheetFormatPr defaultColWidth="8.77734375" defaultRowHeight="13.8"/>
  <cols>
    <col min="1" max="1" width="8.88671875" style="181" bestFit="1" customWidth="1"/>
    <col min="2" max="2" width="13.5546875" style="182" customWidth="1"/>
    <col min="3" max="3" width="26.5546875" style="181" customWidth="1"/>
    <col min="4" max="4" width="20" style="181" customWidth="1"/>
    <col min="5" max="5" width="24.5546875" style="203" customWidth="1"/>
    <col min="6" max="6" width="16.44140625" style="183" customWidth="1"/>
    <col min="7" max="7" width="16" style="181" bestFit="1" customWidth="1"/>
    <col min="8" max="8" width="12.21875" style="522" customWidth="1"/>
    <col min="9" max="9" width="13.88671875" style="185" bestFit="1" customWidth="1"/>
    <col min="10" max="10" width="21.77734375" style="185" customWidth="1"/>
    <col min="11" max="11" width="58.5546875" style="184" customWidth="1"/>
    <col min="12" max="12" width="4.5546875" style="184" bestFit="1" customWidth="1"/>
    <col min="13" max="13" width="8.88671875" style="185" bestFit="1" customWidth="1"/>
    <col min="14" max="14" width="13.88671875" style="186" bestFit="1" customWidth="1"/>
    <col min="15" max="15" width="13.5546875" style="186" bestFit="1" customWidth="1"/>
    <col min="16" max="16" width="11.21875" style="181" bestFit="1" customWidth="1"/>
    <col min="17" max="17" width="11.44140625" style="181" bestFit="1" customWidth="1"/>
    <col min="18" max="18" width="13.33203125" style="181" customWidth="1"/>
    <col min="19" max="16384" width="8.77734375" style="181"/>
  </cols>
  <sheetData>
    <row r="1" spans="1:17">
      <c r="N1" s="186">
        <f>M1-M2</f>
        <v>-1157585.44</v>
      </c>
      <c r="O1" s="186">
        <f>O2/10000000</f>
        <v>0.28611668200000001</v>
      </c>
    </row>
    <row r="2" spans="1:17" ht="24.6">
      <c r="B2" s="190" t="s">
        <v>6630</v>
      </c>
      <c r="E2" s="204"/>
      <c r="M2" s="187">
        <f>SUM(M4:M1048576)</f>
        <v>1157585.44</v>
      </c>
      <c r="O2" s="188">
        <f>SUBTOTAL(9,O3:O1735)</f>
        <v>2861166.8200000003</v>
      </c>
      <c r="P2" s="198"/>
      <c r="Q2" s="198">
        <v>55</v>
      </c>
    </row>
    <row r="3" spans="1:17" ht="24">
      <c r="A3" s="512" t="s">
        <v>2</v>
      </c>
      <c r="B3" s="513" t="s">
        <v>3</v>
      </c>
      <c r="C3" s="512" t="s">
        <v>4</v>
      </c>
      <c r="D3" s="514" t="s">
        <v>5</v>
      </c>
      <c r="E3" s="513" t="s">
        <v>6</v>
      </c>
      <c r="F3" s="512" t="s">
        <v>7</v>
      </c>
      <c r="G3" s="512" t="s">
        <v>8</v>
      </c>
      <c r="H3" s="512" t="s">
        <v>6419</v>
      </c>
      <c r="I3" s="512" t="s">
        <v>5632</v>
      </c>
      <c r="J3" s="512" t="s">
        <v>11</v>
      </c>
      <c r="K3" s="512" t="s">
        <v>12</v>
      </c>
      <c r="L3" s="512" t="s">
        <v>13</v>
      </c>
      <c r="M3" s="512" t="s">
        <v>14</v>
      </c>
      <c r="N3" s="512" t="s">
        <v>3377</v>
      </c>
      <c r="O3" s="512" t="s">
        <v>3453</v>
      </c>
      <c r="P3" s="512" t="s">
        <v>4827</v>
      </c>
    </row>
    <row r="4" spans="1:17" ht="20.399999999999999" hidden="1">
      <c r="A4" s="235">
        <v>1</v>
      </c>
      <c r="B4" s="410">
        <v>44637</v>
      </c>
      <c r="C4" s="238" t="s">
        <v>2908</v>
      </c>
      <c r="D4" s="238" t="s">
        <v>33</v>
      </c>
      <c r="E4" s="411">
        <v>44634</v>
      </c>
      <c r="F4" s="238"/>
      <c r="G4" s="235" t="s">
        <v>34</v>
      </c>
      <c r="H4" s="238">
        <v>4509249408</v>
      </c>
      <c r="I4" s="235">
        <v>109687772</v>
      </c>
      <c r="J4" s="238">
        <v>109687772</v>
      </c>
      <c r="K4" s="238" t="s">
        <v>35</v>
      </c>
      <c r="L4" s="235" t="s">
        <v>36</v>
      </c>
      <c r="M4" s="235">
        <v>20</v>
      </c>
      <c r="N4" s="334">
        <v>911</v>
      </c>
      <c r="O4" s="334">
        <f t="shared" ref="O4:O66" si="0">M4*N4</f>
        <v>18220</v>
      </c>
      <c r="P4" s="246"/>
    </row>
    <row r="5" spans="1:17" ht="20.399999999999999" hidden="1">
      <c r="A5" s="235">
        <v>2</v>
      </c>
      <c r="B5" s="410">
        <v>44637</v>
      </c>
      <c r="C5" s="238" t="s">
        <v>2909</v>
      </c>
      <c r="D5" s="238" t="s">
        <v>39</v>
      </c>
      <c r="E5" s="411">
        <v>44634</v>
      </c>
      <c r="F5" s="238"/>
      <c r="G5" s="235" t="s">
        <v>34</v>
      </c>
      <c r="H5" s="238">
        <v>4508422862</v>
      </c>
      <c r="I5" s="238">
        <v>108227130</v>
      </c>
      <c r="J5" s="238" t="s">
        <v>40</v>
      </c>
      <c r="K5" s="238" t="s">
        <v>2910</v>
      </c>
      <c r="L5" s="235" t="s">
        <v>36</v>
      </c>
      <c r="M5" s="235">
        <v>8</v>
      </c>
      <c r="N5" s="334">
        <v>42000</v>
      </c>
      <c r="O5" s="334">
        <f t="shared" si="0"/>
        <v>336000</v>
      </c>
      <c r="P5" s="246"/>
    </row>
    <row r="6" spans="1:17" ht="20.399999999999999" hidden="1">
      <c r="A6" s="235">
        <v>3</v>
      </c>
      <c r="B6" s="410">
        <v>44643</v>
      </c>
      <c r="C6" s="238" t="s">
        <v>43</v>
      </c>
      <c r="D6" s="238" t="s">
        <v>44</v>
      </c>
      <c r="E6" s="411" t="s">
        <v>45</v>
      </c>
      <c r="F6" s="238" t="s">
        <v>46</v>
      </c>
      <c r="G6" s="235" t="s">
        <v>47</v>
      </c>
      <c r="H6" s="238">
        <v>4509462642</v>
      </c>
      <c r="I6" s="235">
        <v>102316360</v>
      </c>
      <c r="J6" s="238" t="s">
        <v>48</v>
      </c>
      <c r="K6" s="238" t="s">
        <v>49</v>
      </c>
      <c r="L6" s="235" t="s">
        <v>36</v>
      </c>
      <c r="M6" s="235">
        <v>24</v>
      </c>
      <c r="N6" s="334">
        <v>1141</v>
      </c>
      <c r="O6" s="334">
        <f t="shared" si="0"/>
        <v>27384</v>
      </c>
      <c r="P6" s="246"/>
    </row>
    <row r="7" spans="1:17" ht="20.399999999999999" hidden="1">
      <c r="A7" s="235">
        <v>4</v>
      </c>
      <c r="B7" s="410">
        <v>44643</v>
      </c>
      <c r="C7" s="238" t="s">
        <v>43</v>
      </c>
      <c r="D7" s="238" t="s">
        <v>44</v>
      </c>
      <c r="E7" s="411" t="s">
        <v>45</v>
      </c>
      <c r="F7" s="238" t="s">
        <v>46</v>
      </c>
      <c r="G7" s="235" t="s">
        <v>47</v>
      </c>
      <c r="H7" s="238">
        <v>4509462642</v>
      </c>
      <c r="I7" s="235" t="s">
        <v>52</v>
      </c>
      <c r="J7" s="238" t="s">
        <v>53</v>
      </c>
      <c r="K7" s="238" t="s">
        <v>54</v>
      </c>
      <c r="L7" s="235" t="s">
        <v>36</v>
      </c>
      <c r="M7" s="235">
        <v>24</v>
      </c>
      <c r="N7" s="334">
        <v>953</v>
      </c>
      <c r="O7" s="334">
        <f t="shared" si="0"/>
        <v>22872</v>
      </c>
      <c r="P7" s="246"/>
    </row>
    <row r="8" spans="1:17" ht="30.6" hidden="1">
      <c r="A8" s="235">
        <v>5</v>
      </c>
      <c r="B8" s="410">
        <v>44643</v>
      </c>
      <c r="C8" s="238" t="s">
        <v>58</v>
      </c>
      <c r="D8" s="238" t="s">
        <v>59</v>
      </c>
      <c r="E8" s="411" t="s">
        <v>60</v>
      </c>
      <c r="F8" s="238" t="s">
        <v>61</v>
      </c>
      <c r="G8" s="235" t="s">
        <v>62</v>
      </c>
      <c r="H8" s="238">
        <v>4509978514</v>
      </c>
      <c r="I8" s="235">
        <v>112136075</v>
      </c>
      <c r="J8" s="238" t="s">
        <v>63</v>
      </c>
      <c r="K8" s="238" t="s">
        <v>64</v>
      </c>
      <c r="L8" s="235" t="s">
        <v>36</v>
      </c>
      <c r="M8" s="235">
        <v>54</v>
      </c>
      <c r="N8" s="334">
        <v>1196.19</v>
      </c>
      <c r="O8" s="334">
        <f t="shared" si="0"/>
        <v>64594.26</v>
      </c>
      <c r="P8" s="246"/>
    </row>
    <row r="9" spans="1:17" ht="30.6" hidden="1">
      <c r="A9" s="235">
        <v>6</v>
      </c>
      <c r="B9" s="410">
        <v>44643</v>
      </c>
      <c r="C9" s="238" t="s">
        <v>94</v>
      </c>
      <c r="D9" s="238" t="s">
        <v>95</v>
      </c>
      <c r="E9" s="411" t="s">
        <v>96</v>
      </c>
      <c r="F9" s="238" t="s">
        <v>97</v>
      </c>
      <c r="G9" s="235" t="s">
        <v>98</v>
      </c>
      <c r="H9" s="238">
        <v>4509411596</v>
      </c>
      <c r="I9" s="235">
        <v>109710324</v>
      </c>
      <c r="J9" s="238" t="s">
        <v>99</v>
      </c>
      <c r="K9" s="238" t="s">
        <v>100</v>
      </c>
      <c r="L9" s="235" t="s">
        <v>36</v>
      </c>
      <c r="M9" s="235">
        <v>36</v>
      </c>
      <c r="N9" s="334">
        <v>74</v>
      </c>
      <c r="O9" s="334">
        <f t="shared" si="0"/>
        <v>2664</v>
      </c>
      <c r="P9" s="246"/>
    </row>
    <row r="10" spans="1:17" ht="30.6" hidden="1">
      <c r="A10" s="235">
        <v>7</v>
      </c>
      <c r="B10" s="410">
        <v>44643</v>
      </c>
      <c r="C10" s="238" t="s">
        <v>103</v>
      </c>
      <c r="D10" s="238" t="s">
        <v>104</v>
      </c>
      <c r="E10" s="411" t="s">
        <v>105</v>
      </c>
      <c r="F10" s="238" t="s">
        <v>106</v>
      </c>
      <c r="G10" s="235" t="s">
        <v>107</v>
      </c>
      <c r="H10" s="238">
        <v>4200899863</v>
      </c>
      <c r="I10" s="235">
        <v>109443666</v>
      </c>
      <c r="J10" s="238" t="s">
        <v>108</v>
      </c>
      <c r="K10" s="238" t="s">
        <v>109</v>
      </c>
      <c r="L10" s="235" t="s">
        <v>36</v>
      </c>
      <c r="M10" s="235">
        <v>19</v>
      </c>
      <c r="N10" s="334">
        <v>4222.16</v>
      </c>
      <c r="O10" s="334">
        <f t="shared" si="0"/>
        <v>80221.039999999994</v>
      </c>
      <c r="P10" s="246"/>
    </row>
    <row r="11" spans="1:17" ht="20.399999999999999" hidden="1">
      <c r="A11" s="235">
        <v>8</v>
      </c>
      <c r="B11" s="410">
        <v>44643</v>
      </c>
      <c r="C11" s="238" t="s">
        <v>112</v>
      </c>
      <c r="D11" s="238" t="s">
        <v>113</v>
      </c>
      <c r="E11" s="411" t="s">
        <v>114</v>
      </c>
      <c r="F11" s="238" t="s">
        <v>115</v>
      </c>
      <c r="G11" s="235" t="s">
        <v>116</v>
      </c>
      <c r="H11" s="238">
        <v>4510318862</v>
      </c>
      <c r="I11" s="235">
        <v>110320774</v>
      </c>
      <c r="J11" s="238" t="s">
        <v>117</v>
      </c>
      <c r="K11" s="238" t="s">
        <v>118</v>
      </c>
      <c r="L11" s="235" t="s">
        <v>2729</v>
      </c>
      <c r="M11" s="235">
        <v>94</v>
      </c>
      <c r="N11" s="334">
        <v>295</v>
      </c>
      <c r="O11" s="334">
        <f t="shared" si="0"/>
        <v>27730</v>
      </c>
      <c r="P11" s="246"/>
    </row>
    <row r="12" spans="1:17" ht="20.399999999999999" hidden="1">
      <c r="A12" s="235">
        <v>9</v>
      </c>
      <c r="B12" s="410">
        <v>44643</v>
      </c>
      <c r="C12" s="238" t="s">
        <v>2911</v>
      </c>
      <c r="D12" s="235" t="s">
        <v>122</v>
      </c>
      <c r="E12" s="411">
        <v>44646</v>
      </c>
      <c r="F12" s="238"/>
      <c r="G12" s="235" t="s">
        <v>34</v>
      </c>
      <c r="H12" s="238">
        <v>4508872517</v>
      </c>
      <c r="I12" s="235">
        <v>107146625</v>
      </c>
      <c r="J12" s="238" t="s">
        <v>123</v>
      </c>
      <c r="K12" s="238" t="s">
        <v>124</v>
      </c>
      <c r="L12" s="235" t="s">
        <v>36</v>
      </c>
      <c r="M12" s="235">
        <v>25</v>
      </c>
      <c r="N12" s="334">
        <v>4954</v>
      </c>
      <c r="O12" s="334">
        <f t="shared" si="0"/>
        <v>123850</v>
      </c>
      <c r="P12" s="246"/>
    </row>
    <row r="13" spans="1:17" ht="20.399999999999999" hidden="1">
      <c r="A13" s="235">
        <v>10</v>
      </c>
      <c r="B13" s="410">
        <v>44643</v>
      </c>
      <c r="C13" s="238" t="s">
        <v>127</v>
      </c>
      <c r="D13" s="238" t="s">
        <v>128</v>
      </c>
      <c r="E13" s="411" t="s">
        <v>129</v>
      </c>
      <c r="F13" s="238" t="s">
        <v>130</v>
      </c>
      <c r="G13" s="235" t="s">
        <v>131</v>
      </c>
      <c r="H13" s="238">
        <v>4200791659</v>
      </c>
      <c r="I13" s="235">
        <v>101999218</v>
      </c>
      <c r="J13" s="238" t="s">
        <v>132</v>
      </c>
      <c r="K13" s="336" t="s">
        <v>3615</v>
      </c>
      <c r="L13" s="235" t="s">
        <v>36</v>
      </c>
      <c r="M13" s="235">
        <v>36</v>
      </c>
      <c r="N13" s="334">
        <v>239925.69</v>
      </c>
      <c r="O13" s="334">
        <f t="shared" si="0"/>
        <v>8637324.8399999999</v>
      </c>
      <c r="P13" s="246"/>
    </row>
    <row r="14" spans="1:17" ht="30.6" hidden="1">
      <c r="A14" s="235">
        <v>11</v>
      </c>
      <c r="B14" s="410">
        <v>44645</v>
      </c>
      <c r="C14" s="238" t="s">
        <v>143</v>
      </c>
      <c r="D14" s="238" t="s">
        <v>144</v>
      </c>
      <c r="E14" s="411" t="s">
        <v>145</v>
      </c>
      <c r="F14" s="238" t="s">
        <v>146</v>
      </c>
      <c r="G14" s="235" t="s">
        <v>131</v>
      </c>
      <c r="H14" s="238">
        <v>4200754583</v>
      </c>
      <c r="I14" s="235">
        <v>107123964</v>
      </c>
      <c r="J14" s="238" t="s">
        <v>147</v>
      </c>
      <c r="K14" s="238" t="s">
        <v>148</v>
      </c>
      <c r="L14" s="235" t="s">
        <v>36</v>
      </c>
      <c r="M14" s="235">
        <v>230</v>
      </c>
      <c r="N14" s="334">
        <v>9467.32</v>
      </c>
      <c r="O14" s="334">
        <f t="shared" si="0"/>
        <v>2177483.6</v>
      </c>
      <c r="P14" s="246"/>
    </row>
    <row r="15" spans="1:17" ht="20.399999999999999" hidden="1">
      <c r="A15" s="235">
        <v>12</v>
      </c>
      <c r="B15" s="410">
        <v>44645</v>
      </c>
      <c r="C15" s="238" t="s">
        <v>2906</v>
      </c>
      <c r="D15" s="235" t="s">
        <v>159</v>
      </c>
      <c r="E15" s="411">
        <v>44639</v>
      </c>
      <c r="F15" s="238"/>
      <c r="G15" s="235" t="s">
        <v>2912</v>
      </c>
      <c r="H15" s="238">
        <v>4507585177</v>
      </c>
      <c r="I15" s="235">
        <v>107123967</v>
      </c>
      <c r="J15" s="238" t="s">
        <v>160</v>
      </c>
      <c r="K15" s="238" t="s">
        <v>161</v>
      </c>
      <c r="L15" s="235" t="s">
        <v>36</v>
      </c>
      <c r="M15" s="235">
        <v>38</v>
      </c>
      <c r="N15" s="334">
        <v>11000</v>
      </c>
      <c r="O15" s="334">
        <f t="shared" si="0"/>
        <v>418000</v>
      </c>
      <c r="P15" s="246"/>
    </row>
    <row r="16" spans="1:17" ht="20.399999999999999" hidden="1">
      <c r="A16" s="235">
        <v>13</v>
      </c>
      <c r="B16" s="410">
        <v>44645</v>
      </c>
      <c r="C16" s="238" t="s">
        <v>2913</v>
      </c>
      <c r="D16" s="235" t="s">
        <v>159</v>
      </c>
      <c r="E16" s="411">
        <v>44639</v>
      </c>
      <c r="F16" s="238"/>
      <c r="G16" s="235"/>
      <c r="H16" s="238">
        <v>4505739651</v>
      </c>
      <c r="I16" s="235">
        <v>101668554</v>
      </c>
      <c r="J16" s="238" t="s">
        <v>164</v>
      </c>
      <c r="K16" s="238" t="s">
        <v>2914</v>
      </c>
      <c r="L16" s="235" t="s">
        <v>36</v>
      </c>
      <c r="M16" s="235">
        <v>3</v>
      </c>
      <c r="N16" s="412">
        <v>0</v>
      </c>
      <c r="O16" s="412">
        <f t="shared" si="0"/>
        <v>0</v>
      </c>
      <c r="P16" s="246"/>
    </row>
    <row r="17" spans="1:16" ht="20.399999999999999" hidden="1">
      <c r="A17" s="235">
        <v>14</v>
      </c>
      <c r="B17" s="410">
        <v>44645</v>
      </c>
      <c r="C17" s="238" t="s">
        <v>58</v>
      </c>
      <c r="D17" s="238" t="s">
        <v>167</v>
      </c>
      <c r="E17" s="411" t="s">
        <v>168</v>
      </c>
      <c r="F17" s="238" t="s">
        <v>169</v>
      </c>
      <c r="G17" s="235" t="s">
        <v>62</v>
      </c>
      <c r="H17" s="238">
        <v>4511059519</v>
      </c>
      <c r="I17" s="235">
        <v>109492181</v>
      </c>
      <c r="J17" s="337" t="s">
        <v>170</v>
      </c>
      <c r="K17" s="238" t="s">
        <v>171</v>
      </c>
      <c r="L17" s="235" t="s">
        <v>36</v>
      </c>
      <c r="M17" s="235">
        <v>1000</v>
      </c>
      <c r="N17" s="334">
        <v>18.350000000000001</v>
      </c>
      <c r="O17" s="334">
        <f t="shared" si="0"/>
        <v>18350</v>
      </c>
      <c r="P17" s="246"/>
    </row>
    <row r="18" spans="1:16" ht="20.399999999999999" hidden="1">
      <c r="A18" s="235">
        <v>15</v>
      </c>
      <c r="B18" s="410">
        <v>44645</v>
      </c>
      <c r="C18" s="238" t="s">
        <v>58</v>
      </c>
      <c r="D18" s="238" t="s">
        <v>167</v>
      </c>
      <c r="E18" s="411" t="s">
        <v>168</v>
      </c>
      <c r="F18" s="238" t="s">
        <v>181</v>
      </c>
      <c r="G18" s="235" t="s">
        <v>182</v>
      </c>
      <c r="H18" s="235">
        <v>4511059519</v>
      </c>
      <c r="I18" s="235">
        <v>109609630</v>
      </c>
      <c r="J18" s="337" t="s">
        <v>183</v>
      </c>
      <c r="K18" s="238" t="s">
        <v>184</v>
      </c>
      <c r="L18" s="235" t="s">
        <v>36</v>
      </c>
      <c r="M18" s="235">
        <v>200</v>
      </c>
      <c r="N18" s="334">
        <v>19.260000000000002</v>
      </c>
      <c r="O18" s="334">
        <f t="shared" si="0"/>
        <v>3852.0000000000005</v>
      </c>
      <c r="P18" s="246"/>
    </row>
    <row r="19" spans="1:16" ht="20.399999999999999" hidden="1">
      <c r="A19" s="235">
        <v>16</v>
      </c>
      <c r="B19" s="410">
        <v>44645</v>
      </c>
      <c r="C19" s="238" t="s">
        <v>58</v>
      </c>
      <c r="D19" s="238" t="s">
        <v>167</v>
      </c>
      <c r="E19" s="411">
        <v>44641</v>
      </c>
      <c r="F19" s="238" t="s">
        <v>181</v>
      </c>
      <c r="G19" s="235" t="s">
        <v>62</v>
      </c>
      <c r="H19" s="238">
        <v>4511059519</v>
      </c>
      <c r="I19" s="235">
        <v>109492197</v>
      </c>
      <c r="J19" s="337" t="s">
        <v>186</v>
      </c>
      <c r="K19" s="238" t="s">
        <v>187</v>
      </c>
      <c r="L19" s="235" t="s">
        <v>36</v>
      </c>
      <c r="M19" s="235">
        <v>600</v>
      </c>
      <c r="N19" s="334">
        <v>66.92</v>
      </c>
      <c r="O19" s="334">
        <f t="shared" si="0"/>
        <v>40152</v>
      </c>
      <c r="P19" s="246"/>
    </row>
    <row r="20" spans="1:16" ht="20.399999999999999" hidden="1">
      <c r="A20" s="235">
        <v>17</v>
      </c>
      <c r="B20" s="410">
        <v>44645</v>
      </c>
      <c r="C20" s="238" t="s">
        <v>58</v>
      </c>
      <c r="D20" s="238" t="s">
        <v>167</v>
      </c>
      <c r="E20" s="411" t="s">
        <v>190</v>
      </c>
      <c r="F20" s="238" t="s">
        <v>191</v>
      </c>
      <c r="G20" s="235" t="s">
        <v>182</v>
      </c>
      <c r="H20" s="238">
        <v>4511059519</v>
      </c>
      <c r="I20" s="235">
        <v>109492194</v>
      </c>
      <c r="J20" s="337" t="s">
        <v>192</v>
      </c>
      <c r="K20" s="238" t="s">
        <v>193</v>
      </c>
      <c r="L20" s="235" t="s">
        <v>36</v>
      </c>
      <c r="M20" s="235">
        <v>470</v>
      </c>
      <c r="N20" s="334">
        <v>234.9</v>
      </c>
      <c r="O20" s="334">
        <f t="shared" si="0"/>
        <v>110403</v>
      </c>
      <c r="P20" s="246"/>
    </row>
    <row r="21" spans="1:16" ht="20.399999999999999" hidden="1">
      <c r="A21" s="235">
        <v>18</v>
      </c>
      <c r="B21" s="410">
        <v>44645</v>
      </c>
      <c r="C21" s="238" t="s">
        <v>58</v>
      </c>
      <c r="D21" s="238" t="s">
        <v>167</v>
      </c>
      <c r="E21" s="411" t="s">
        <v>168</v>
      </c>
      <c r="F21" s="238" t="s">
        <v>181</v>
      </c>
      <c r="G21" s="235" t="s">
        <v>182</v>
      </c>
      <c r="H21" s="235">
        <v>4511059519</v>
      </c>
      <c r="I21" s="235">
        <v>109609632</v>
      </c>
      <c r="J21" s="337" t="s">
        <v>197</v>
      </c>
      <c r="K21" s="239" t="s">
        <v>2747</v>
      </c>
      <c r="L21" s="235" t="s">
        <v>36</v>
      </c>
      <c r="M21" s="235">
        <v>60</v>
      </c>
      <c r="N21" s="334">
        <v>100.06</v>
      </c>
      <c r="O21" s="334">
        <f t="shared" si="0"/>
        <v>6003.6</v>
      </c>
      <c r="P21" s="246"/>
    </row>
    <row r="22" spans="1:16" ht="20.399999999999999" hidden="1">
      <c r="A22" s="235">
        <v>19</v>
      </c>
      <c r="B22" s="410">
        <v>44645</v>
      </c>
      <c r="C22" s="238" t="s">
        <v>58</v>
      </c>
      <c r="D22" s="238" t="s">
        <v>167</v>
      </c>
      <c r="E22" s="411" t="s">
        <v>168</v>
      </c>
      <c r="F22" s="238" t="s">
        <v>199</v>
      </c>
      <c r="G22" s="238" t="s">
        <v>200</v>
      </c>
      <c r="H22" s="238">
        <v>4511059519</v>
      </c>
      <c r="I22" s="235">
        <v>109492180</v>
      </c>
      <c r="J22" s="337" t="s">
        <v>201</v>
      </c>
      <c r="K22" s="349" t="s">
        <v>2748</v>
      </c>
      <c r="L22" s="235" t="s">
        <v>36</v>
      </c>
      <c r="M22" s="235">
        <v>600</v>
      </c>
      <c r="N22" s="334">
        <v>32.22</v>
      </c>
      <c r="O22" s="334">
        <f t="shared" si="0"/>
        <v>19332</v>
      </c>
      <c r="P22" s="246"/>
    </row>
    <row r="23" spans="1:16" ht="30.6" hidden="1">
      <c r="A23" s="235">
        <v>20</v>
      </c>
      <c r="B23" s="410">
        <v>44645</v>
      </c>
      <c r="C23" s="238" t="s">
        <v>212</v>
      </c>
      <c r="D23" s="238" t="s">
        <v>213</v>
      </c>
      <c r="E23" s="411" t="s">
        <v>214</v>
      </c>
      <c r="F23" s="238" t="s">
        <v>215</v>
      </c>
      <c r="G23" s="235" t="s">
        <v>216</v>
      </c>
      <c r="H23" s="238">
        <v>4509192857</v>
      </c>
      <c r="I23" s="235">
        <v>108140376</v>
      </c>
      <c r="J23" s="238" t="s">
        <v>217</v>
      </c>
      <c r="K23" s="238" t="s">
        <v>218</v>
      </c>
      <c r="L23" s="235" t="s">
        <v>36</v>
      </c>
      <c r="M23" s="235">
        <v>18</v>
      </c>
      <c r="N23" s="334">
        <v>29845</v>
      </c>
      <c r="O23" s="334">
        <f t="shared" si="0"/>
        <v>537210</v>
      </c>
      <c r="P23" s="246"/>
    </row>
    <row r="24" spans="1:16" ht="20.399999999999999" hidden="1">
      <c r="A24" s="235">
        <v>21</v>
      </c>
      <c r="B24" s="410">
        <v>44648</v>
      </c>
      <c r="C24" s="238" t="s">
        <v>2911</v>
      </c>
      <c r="D24" s="235" t="s">
        <v>221</v>
      </c>
      <c r="E24" s="411">
        <v>44644</v>
      </c>
      <c r="F24" s="238"/>
      <c r="G24" s="235" t="s">
        <v>34</v>
      </c>
      <c r="H24" s="238">
        <v>4508872517</v>
      </c>
      <c r="I24" s="235">
        <v>107146625</v>
      </c>
      <c r="J24" s="238" t="s">
        <v>123</v>
      </c>
      <c r="K24" s="238" t="s">
        <v>124</v>
      </c>
      <c r="L24" s="235" t="s">
        <v>36</v>
      </c>
      <c r="M24" s="235">
        <v>100</v>
      </c>
      <c r="N24" s="334">
        <v>4954</v>
      </c>
      <c r="O24" s="334">
        <f t="shared" si="0"/>
        <v>495400</v>
      </c>
      <c r="P24" s="246"/>
    </row>
    <row r="25" spans="1:16" ht="20.399999999999999" hidden="1">
      <c r="A25" s="235">
        <v>22</v>
      </c>
      <c r="B25" s="410">
        <v>44648</v>
      </c>
      <c r="C25" s="238" t="s">
        <v>231</v>
      </c>
      <c r="D25" s="238" t="s">
        <v>232</v>
      </c>
      <c r="E25" s="411" t="s">
        <v>233</v>
      </c>
      <c r="F25" s="238"/>
      <c r="G25" s="235" t="s">
        <v>234</v>
      </c>
      <c r="H25" s="238">
        <v>4200826011</v>
      </c>
      <c r="I25" s="235">
        <v>111381215</v>
      </c>
      <c r="J25" s="238" t="s">
        <v>235</v>
      </c>
      <c r="K25" s="238" t="s">
        <v>236</v>
      </c>
      <c r="L25" s="235" t="s">
        <v>36</v>
      </c>
      <c r="M25" s="235">
        <v>4</v>
      </c>
      <c r="N25" s="334">
        <v>79877</v>
      </c>
      <c r="O25" s="334">
        <f t="shared" si="0"/>
        <v>319508</v>
      </c>
      <c r="P25" s="246"/>
    </row>
    <row r="26" spans="1:16" ht="20.399999999999999" hidden="1">
      <c r="A26" s="235">
        <v>23</v>
      </c>
      <c r="B26" s="410">
        <v>44648</v>
      </c>
      <c r="C26" s="238" t="s">
        <v>231</v>
      </c>
      <c r="D26" s="238" t="s">
        <v>232</v>
      </c>
      <c r="E26" s="411" t="s">
        <v>233</v>
      </c>
      <c r="F26" s="238"/>
      <c r="G26" s="235" t="s">
        <v>234</v>
      </c>
      <c r="H26" s="238">
        <v>4200826011</v>
      </c>
      <c r="I26" s="235">
        <v>111381216</v>
      </c>
      <c r="J26" s="238" t="s">
        <v>3646</v>
      </c>
      <c r="K26" s="238" t="s">
        <v>3647</v>
      </c>
      <c r="L26" s="235" t="s">
        <v>36</v>
      </c>
      <c r="M26" s="235">
        <v>6</v>
      </c>
      <c r="N26" s="334">
        <v>4438</v>
      </c>
      <c r="O26" s="334">
        <f t="shared" si="0"/>
        <v>26628</v>
      </c>
      <c r="P26" s="246"/>
    </row>
    <row r="27" spans="1:16" ht="20.399999999999999" hidden="1">
      <c r="A27" s="235">
        <v>24</v>
      </c>
      <c r="B27" s="410">
        <v>44648</v>
      </c>
      <c r="C27" s="238" t="s">
        <v>231</v>
      </c>
      <c r="D27" s="238" t="s">
        <v>238</v>
      </c>
      <c r="E27" s="411" t="s">
        <v>239</v>
      </c>
      <c r="F27" s="238"/>
      <c r="G27" s="235" t="s">
        <v>234</v>
      </c>
      <c r="H27" s="238">
        <v>4200826011</v>
      </c>
      <c r="I27" s="235">
        <v>111381214</v>
      </c>
      <c r="J27" s="238" t="s">
        <v>240</v>
      </c>
      <c r="K27" s="238" t="s">
        <v>241</v>
      </c>
      <c r="L27" s="235" t="s">
        <v>36</v>
      </c>
      <c r="M27" s="235">
        <v>1</v>
      </c>
      <c r="N27" s="334">
        <v>97627</v>
      </c>
      <c r="O27" s="334">
        <f t="shared" si="0"/>
        <v>97627</v>
      </c>
      <c r="P27" s="246"/>
    </row>
    <row r="28" spans="1:16" ht="20.399999999999999" hidden="1">
      <c r="A28" s="235">
        <v>25</v>
      </c>
      <c r="B28" s="410">
        <v>44648</v>
      </c>
      <c r="C28" s="238" t="s">
        <v>242</v>
      </c>
      <c r="D28" s="238" t="s">
        <v>243</v>
      </c>
      <c r="E28" s="411" t="s">
        <v>244</v>
      </c>
      <c r="F28" s="238"/>
      <c r="G28" s="235" t="s">
        <v>245</v>
      </c>
      <c r="H28" s="238">
        <v>4510395452</v>
      </c>
      <c r="I28" s="235">
        <v>111391860</v>
      </c>
      <c r="J28" s="235">
        <v>111391860</v>
      </c>
      <c r="K28" s="238" t="s">
        <v>246</v>
      </c>
      <c r="L28" s="235" t="s">
        <v>247</v>
      </c>
      <c r="M28" s="235">
        <v>1</v>
      </c>
      <c r="N28" s="334">
        <v>375000</v>
      </c>
      <c r="O28" s="334">
        <f t="shared" si="0"/>
        <v>375000</v>
      </c>
      <c r="P28" s="246"/>
    </row>
    <row r="29" spans="1:16" ht="20.399999999999999" hidden="1">
      <c r="A29" s="235">
        <v>26</v>
      </c>
      <c r="B29" s="410">
        <v>44648</v>
      </c>
      <c r="C29" s="238" t="s">
        <v>2907</v>
      </c>
      <c r="D29" s="235" t="s">
        <v>248</v>
      </c>
      <c r="E29" s="411">
        <v>44637</v>
      </c>
      <c r="F29" s="238"/>
      <c r="G29" s="235" t="s">
        <v>34</v>
      </c>
      <c r="H29" s="238">
        <v>4510365470</v>
      </c>
      <c r="I29" s="235">
        <v>101668585</v>
      </c>
      <c r="J29" s="238" t="s">
        <v>249</v>
      </c>
      <c r="K29" s="238" t="s">
        <v>250</v>
      </c>
      <c r="L29" s="235" t="s">
        <v>2729</v>
      </c>
      <c r="M29" s="235">
        <v>50</v>
      </c>
      <c r="N29" s="334">
        <v>415</v>
      </c>
      <c r="O29" s="334">
        <f t="shared" si="0"/>
        <v>20750</v>
      </c>
      <c r="P29" s="246"/>
    </row>
    <row r="30" spans="1:16" ht="20.399999999999999" hidden="1">
      <c r="A30" s="235">
        <v>27</v>
      </c>
      <c r="B30" s="410">
        <v>44648</v>
      </c>
      <c r="C30" s="238" t="s">
        <v>2915</v>
      </c>
      <c r="D30" s="235" t="s">
        <v>252</v>
      </c>
      <c r="E30" s="411">
        <v>44642</v>
      </c>
      <c r="F30" s="238"/>
      <c r="G30" s="235" t="s">
        <v>34</v>
      </c>
      <c r="H30" s="238">
        <v>4510927065</v>
      </c>
      <c r="I30" s="235" t="s">
        <v>253</v>
      </c>
      <c r="J30" s="238" t="s">
        <v>254</v>
      </c>
      <c r="K30" s="238" t="s">
        <v>255</v>
      </c>
      <c r="L30" s="235" t="s">
        <v>36</v>
      </c>
      <c r="M30" s="235">
        <v>46</v>
      </c>
      <c r="N30" s="334">
        <v>10.53</v>
      </c>
      <c r="O30" s="334">
        <f t="shared" si="0"/>
        <v>484.38</v>
      </c>
      <c r="P30" s="246"/>
    </row>
    <row r="31" spans="1:16" ht="20.399999999999999" hidden="1">
      <c r="A31" s="235">
        <v>28</v>
      </c>
      <c r="B31" s="410">
        <v>44648</v>
      </c>
      <c r="C31" s="238" t="s">
        <v>2915</v>
      </c>
      <c r="D31" s="235" t="s">
        <v>252</v>
      </c>
      <c r="E31" s="411">
        <v>44642</v>
      </c>
      <c r="F31" s="238"/>
      <c r="G31" s="235" t="s">
        <v>34</v>
      </c>
      <c r="H31" s="238">
        <v>4508414831</v>
      </c>
      <c r="I31" s="235" t="s">
        <v>256</v>
      </c>
      <c r="J31" s="238" t="s">
        <v>257</v>
      </c>
      <c r="K31" s="238" t="s">
        <v>258</v>
      </c>
      <c r="L31" s="235" t="s">
        <v>36</v>
      </c>
      <c r="M31" s="235">
        <v>48</v>
      </c>
      <c r="N31" s="334">
        <v>1.17</v>
      </c>
      <c r="O31" s="334">
        <f t="shared" si="0"/>
        <v>56.16</v>
      </c>
      <c r="P31" s="246"/>
    </row>
    <row r="32" spans="1:16" ht="20.399999999999999" hidden="1">
      <c r="A32" s="235">
        <v>29</v>
      </c>
      <c r="B32" s="410">
        <v>44648</v>
      </c>
      <c r="C32" s="238" t="s">
        <v>2916</v>
      </c>
      <c r="D32" s="235" t="s">
        <v>252</v>
      </c>
      <c r="E32" s="411">
        <v>44642</v>
      </c>
      <c r="F32" s="238"/>
      <c r="G32" s="235" t="s">
        <v>34</v>
      </c>
      <c r="H32" s="238">
        <v>4510987455</v>
      </c>
      <c r="I32" s="235" t="s">
        <v>259</v>
      </c>
      <c r="J32" s="238" t="s">
        <v>260</v>
      </c>
      <c r="K32" s="238" t="s">
        <v>261</v>
      </c>
      <c r="L32" s="235" t="s">
        <v>36</v>
      </c>
      <c r="M32" s="235">
        <v>4</v>
      </c>
      <c r="N32" s="334">
        <v>406</v>
      </c>
      <c r="O32" s="334">
        <f t="shared" si="0"/>
        <v>1624</v>
      </c>
      <c r="P32" s="246"/>
    </row>
    <row r="33" spans="1:16" hidden="1">
      <c r="A33" s="235">
        <v>30</v>
      </c>
      <c r="B33" s="410">
        <v>44648</v>
      </c>
      <c r="C33" s="238" t="s">
        <v>32</v>
      </c>
      <c r="D33" s="235" t="s">
        <v>248</v>
      </c>
      <c r="E33" s="411">
        <v>44637</v>
      </c>
      <c r="F33" s="238"/>
      <c r="G33" s="235" t="s">
        <v>34</v>
      </c>
      <c r="H33" s="238"/>
      <c r="I33" s="235">
        <v>102086056</v>
      </c>
      <c r="J33" s="235">
        <v>102086056</v>
      </c>
      <c r="K33" s="238" t="s">
        <v>262</v>
      </c>
      <c r="L33" s="235" t="s">
        <v>2729</v>
      </c>
      <c r="M33" s="235">
        <v>100</v>
      </c>
      <c r="N33" s="334">
        <v>8.75</v>
      </c>
      <c r="O33" s="334">
        <f t="shared" si="0"/>
        <v>875</v>
      </c>
      <c r="P33" s="246"/>
    </row>
    <row r="34" spans="1:16" ht="20.399999999999999" hidden="1">
      <c r="A34" s="235">
        <v>31</v>
      </c>
      <c r="B34" s="410">
        <v>44648</v>
      </c>
      <c r="C34" s="238" t="s">
        <v>2917</v>
      </c>
      <c r="D34" s="235" t="s">
        <v>248</v>
      </c>
      <c r="E34" s="411">
        <v>44637</v>
      </c>
      <c r="F34" s="238"/>
      <c r="G34" s="235" t="s">
        <v>34</v>
      </c>
      <c r="H34" s="238">
        <v>4510385088</v>
      </c>
      <c r="I34" s="235" t="s">
        <v>264</v>
      </c>
      <c r="J34" s="235" t="s">
        <v>264</v>
      </c>
      <c r="K34" s="238" t="s">
        <v>265</v>
      </c>
      <c r="L34" s="235" t="s">
        <v>2729</v>
      </c>
      <c r="M34" s="235">
        <v>50</v>
      </c>
      <c r="N34" s="334">
        <v>34</v>
      </c>
      <c r="O34" s="334">
        <f t="shared" si="0"/>
        <v>1700</v>
      </c>
      <c r="P34" s="246"/>
    </row>
    <row r="35" spans="1:16" hidden="1">
      <c r="A35" s="235">
        <v>32</v>
      </c>
      <c r="B35" s="410">
        <v>44648</v>
      </c>
      <c r="C35" s="238" t="s">
        <v>32</v>
      </c>
      <c r="D35" s="235" t="s">
        <v>248</v>
      </c>
      <c r="E35" s="411">
        <v>44637</v>
      </c>
      <c r="F35" s="238"/>
      <c r="G35" s="235" t="s">
        <v>34</v>
      </c>
      <c r="H35" s="238">
        <v>4509771905</v>
      </c>
      <c r="I35" s="235">
        <v>110408140</v>
      </c>
      <c r="J35" s="238">
        <v>110408140</v>
      </c>
      <c r="K35" s="238" t="s">
        <v>1118</v>
      </c>
      <c r="L35" s="235" t="s">
        <v>2729</v>
      </c>
      <c r="M35" s="235">
        <v>100</v>
      </c>
      <c r="N35" s="334">
        <v>40</v>
      </c>
      <c r="O35" s="334">
        <f t="shared" si="0"/>
        <v>4000</v>
      </c>
      <c r="P35" s="246"/>
    </row>
    <row r="36" spans="1:16" ht="20.399999999999999" hidden="1">
      <c r="A36" s="235">
        <v>33</v>
      </c>
      <c r="B36" s="410">
        <v>44648</v>
      </c>
      <c r="C36" s="238" t="s">
        <v>267</v>
      </c>
      <c r="D36" s="238" t="s">
        <v>268</v>
      </c>
      <c r="E36" s="411" t="s">
        <v>269</v>
      </c>
      <c r="F36" s="238"/>
      <c r="G36" s="235" t="s">
        <v>270</v>
      </c>
      <c r="H36" s="238">
        <v>4510011036</v>
      </c>
      <c r="I36" s="235">
        <v>110456652</v>
      </c>
      <c r="J36" s="337" t="s">
        <v>271</v>
      </c>
      <c r="K36" s="238" t="s">
        <v>272</v>
      </c>
      <c r="L36" s="235" t="s">
        <v>2729</v>
      </c>
      <c r="M36" s="235">
        <v>50</v>
      </c>
      <c r="N36" s="334">
        <v>33</v>
      </c>
      <c r="O36" s="334">
        <f t="shared" si="0"/>
        <v>1650</v>
      </c>
      <c r="P36" s="246"/>
    </row>
    <row r="37" spans="1:16" ht="20.399999999999999" hidden="1">
      <c r="A37" s="235">
        <v>34</v>
      </c>
      <c r="B37" s="410">
        <v>44648</v>
      </c>
      <c r="C37" s="238" t="s">
        <v>267</v>
      </c>
      <c r="D37" s="238" t="s">
        <v>268</v>
      </c>
      <c r="E37" s="411" t="s">
        <v>269</v>
      </c>
      <c r="F37" s="238"/>
      <c r="G37" s="235" t="s">
        <v>270</v>
      </c>
      <c r="H37" s="238">
        <v>4510011036</v>
      </c>
      <c r="I37" s="238">
        <v>110456658</v>
      </c>
      <c r="J37" s="238">
        <v>110456658</v>
      </c>
      <c r="K37" s="238" t="s">
        <v>273</v>
      </c>
      <c r="L37" s="235" t="s">
        <v>2729</v>
      </c>
      <c r="M37" s="235">
        <v>100</v>
      </c>
      <c r="N37" s="334">
        <v>8.75</v>
      </c>
      <c r="O37" s="334">
        <f t="shared" si="0"/>
        <v>875</v>
      </c>
      <c r="P37" s="246"/>
    </row>
    <row r="38" spans="1:16" ht="20.399999999999999" hidden="1">
      <c r="A38" s="235">
        <v>35</v>
      </c>
      <c r="B38" s="410">
        <v>44648</v>
      </c>
      <c r="C38" s="238" t="s">
        <v>267</v>
      </c>
      <c r="D38" s="238" t="s">
        <v>268</v>
      </c>
      <c r="E38" s="411" t="s">
        <v>269</v>
      </c>
      <c r="F38" s="238"/>
      <c r="G38" s="235" t="s">
        <v>270</v>
      </c>
      <c r="H38" s="238">
        <v>4510011036</v>
      </c>
      <c r="I38" s="235">
        <v>110456655</v>
      </c>
      <c r="J38" s="238">
        <v>110456655</v>
      </c>
      <c r="K38" s="238" t="s">
        <v>274</v>
      </c>
      <c r="L38" s="235" t="s">
        <v>2729</v>
      </c>
      <c r="M38" s="235">
        <v>100</v>
      </c>
      <c r="N38" s="334">
        <v>11</v>
      </c>
      <c r="O38" s="334">
        <f t="shared" si="0"/>
        <v>1100</v>
      </c>
      <c r="P38" s="246"/>
    </row>
    <row r="39" spans="1:16" ht="20.399999999999999" hidden="1">
      <c r="A39" s="235">
        <v>36</v>
      </c>
      <c r="B39" s="410">
        <v>44648</v>
      </c>
      <c r="C39" s="238" t="s">
        <v>267</v>
      </c>
      <c r="D39" s="238" t="s">
        <v>268</v>
      </c>
      <c r="E39" s="411" t="s">
        <v>269</v>
      </c>
      <c r="F39" s="238"/>
      <c r="G39" s="235" t="s">
        <v>270</v>
      </c>
      <c r="H39" s="238">
        <v>4510011036</v>
      </c>
      <c r="I39" s="235">
        <v>110408141</v>
      </c>
      <c r="J39" s="238">
        <v>110408141</v>
      </c>
      <c r="K39" s="238" t="s">
        <v>1124</v>
      </c>
      <c r="L39" s="235" t="s">
        <v>2729</v>
      </c>
      <c r="M39" s="235">
        <v>100</v>
      </c>
      <c r="N39" s="334">
        <v>19.5</v>
      </c>
      <c r="O39" s="334">
        <f t="shared" si="0"/>
        <v>1950</v>
      </c>
      <c r="P39" s="246"/>
    </row>
    <row r="40" spans="1:16" hidden="1">
      <c r="A40" s="235">
        <v>37</v>
      </c>
      <c r="B40" s="410">
        <v>44648</v>
      </c>
      <c r="C40" s="238" t="s">
        <v>32</v>
      </c>
      <c r="D40" s="235" t="s">
        <v>248</v>
      </c>
      <c r="E40" s="411">
        <v>44637</v>
      </c>
      <c r="F40" s="238"/>
      <c r="G40" s="235" t="s">
        <v>34</v>
      </c>
      <c r="H40" s="238"/>
      <c r="I40" s="235" t="s">
        <v>276</v>
      </c>
      <c r="J40" s="238" t="s">
        <v>276</v>
      </c>
      <c r="K40" s="238" t="s">
        <v>277</v>
      </c>
      <c r="L40" s="235" t="s">
        <v>2730</v>
      </c>
      <c r="M40" s="235">
        <v>2</v>
      </c>
      <c r="N40" s="412">
        <v>0</v>
      </c>
      <c r="O40" s="412">
        <f t="shared" si="0"/>
        <v>0</v>
      </c>
      <c r="P40" s="246"/>
    </row>
    <row r="41" spans="1:16" ht="20.399999999999999" hidden="1">
      <c r="A41" s="235">
        <v>38</v>
      </c>
      <c r="B41" s="410">
        <v>44648</v>
      </c>
      <c r="C41" s="238" t="s">
        <v>2918</v>
      </c>
      <c r="D41" s="235" t="s">
        <v>280</v>
      </c>
      <c r="E41" s="411">
        <v>44642</v>
      </c>
      <c r="F41" s="238"/>
      <c r="G41" s="235" t="s">
        <v>34</v>
      </c>
      <c r="H41" s="238">
        <v>4200791035</v>
      </c>
      <c r="I41" s="235">
        <v>109611234</v>
      </c>
      <c r="J41" s="238">
        <v>3742612236</v>
      </c>
      <c r="K41" s="337" t="s">
        <v>281</v>
      </c>
      <c r="L41" s="235" t="s">
        <v>36</v>
      </c>
      <c r="M41" s="235">
        <v>101</v>
      </c>
      <c r="N41" s="334">
        <v>19072.55</v>
      </c>
      <c r="O41" s="334">
        <f t="shared" si="0"/>
        <v>1926327.5499999998</v>
      </c>
      <c r="P41" s="246"/>
    </row>
    <row r="42" spans="1:16" hidden="1">
      <c r="A42" s="235">
        <v>39</v>
      </c>
      <c r="B42" s="410">
        <v>44648</v>
      </c>
      <c r="C42" s="238" t="s">
        <v>32</v>
      </c>
      <c r="D42" s="235" t="s">
        <v>248</v>
      </c>
      <c r="E42" s="411">
        <v>44637</v>
      </c>
      <c r="F42" s="238"/>
      <c r="G42" s="235" t="s">
        <v>34</v>
      </c>
      <c r="H42" s="238"/>
      <c r="I42" s="235"/>
      <c r="J42" s="238" t="s">
        <v>1542</v>
      </c>
      <c r="K42" s="238" t="s">
        <v>1543</v>
      </c>
      <c r="L42" s="235" t="s">
        <v>36</v>
      </c>
      <c r="M42" s="347">
        <v>4</v>
      </c>
      <c r="N42" s="412">
        <v>0</v>
      </c>
      <c r="O42" s="412">
        <f t="shared" si="0"/>
        <v>0</v>
      </c>
      <c r="P42" s="246"/>
    </row>
    <row r="43" spans="1:16" hidden="1">
      <c r="A43" s="235">
        <v>40</v>
      </c>
      <c r="B43" s="410">
        <v>44648</v>
      </c>
      <c r="C43" s="238" t="s">
        <v>32</v>
      </c>
      <c r="D43" s="235" t="s">
        <v>248</v>
      </c>
      <c r="E43" s="411">
        <v>44637</v>
      </c>
      <c r="F43" s="238"/>
      <c r="G43" s="235" t="s">
        <v>34</v>
      </c>
      <c r="H43" s="235"/>
      <c r="I43" s="235">
        <v>110411274</v>
      </c>
      <c r="J43" s="238" t="s">
        <v>781</v>
      </c>
      <c r="K43" s="238" t="s">
        <v>782</v>
      </c>
      <c r="L43" s="235" t="s">
        <v>36</v>
      </c>
      <c r="M43" s="347">
        <v>16</v>
      </c>
      <c r="N43" s="412">
        <v>0</v>
      </c>
      <c r="O43" s="412">
        <f t="shared" si="0"/>
        <v>0</v>
      </c>
      <c r="P43" s="246"/>
    </row>
    <row r="44" spans="1:16" ht="20.399999999999999" hidden="1">
      <c r="A44" s="235">
        <v>41</v>
      </c>
      <c r="B44" s="410">
        <v>44648</v>
      </c>
      <c r="C44" s="238" t="s">
        <v>32</v>
      </c>
      <c r="D44" s="235" t="s">
        <v>248</v>
      </c>
      <c r="E44" s="411">
        <v>44637</v>
      </c>
      <c r="F44" s="238"/>
      <c r="G44" s="235" t="s">
        <v>34</v>
      </c>
      <c r="H44" s="235"/>
      <c r="I44" s="235">
        <v>110316950</v>
      </c>
      <c r="J44" s="238" t="s">
        <v>1466</v>
      </c>
      <c r="K44" s="238" t="s">
        <v>1467</v>
      </c>
      <c r="L44" s="235" t="s">
        <v>36</v>
      </c>
      <c r="M44" s="347">
        <v>4</v>
      </c>
      <c r="N44" s="412">
        <v>0</v>
      </c>
      <c r="O44" s="412">
        <f t="shared" si="0"/>
        <v>0</v>
      </c>
      <c r="P44" s="246"/>
    </row>
    <row r="45" spans="1:16" ht="20.399999999999999" hidden="1">
      <c r="A45" s="235">
        <v>42</v>
      </c>
      <c r="B45" s="410">
        <v>44648</v>
      </c>
      <c r="C45" s="238" t="s">
        <v>32</v>
      </c>
      <c r="D45" s="235" t="s">
        <v>248</v>
      </c>
      <c r="E45" s="411">
        <v>44637</v>
      </c>
      <c r="F45" s="238"/>
      <c r="G45" s="235" t="s">
        <v>34</v>
      </c>
      <c r="H45" s="235"/>
      <c r="I45" s="235">
        <v>110316958</v>
      </c>
      <c r="J45" s="238" t="s">
        <v>1472</v>
      </c>
      <c r="K45" s="238" t="s">
        <v>1473</v>
      </c>
      <c r="L45" s="235" t="s">
        <v>36</v>
      </c>
      <c r="M45" s="347">
        <v>8</v>
      </c>
      <c r="N45" s="412">
        <v>0</v>
      </c>
      <c r="O45" s="412">
        <f t="shared" si="0"/>
        <v>0</v>
      </c>
      <c r="P45" s="246"/>
    </row>
    <row r="46" spans="1:16" hidden="1">
      <c r="A46" s="235">
        <v>43</v>
      </c>
      <c r="B46" s="410">
        <v>44648</v>
      </c>
      <c r="C46" s="238" t="s">
        <v>32</v>
      </c>
      <c r="D46" s="235" t="s">
        <v>248</v>
      </c>
      <c r="E46" s="411">
        <v>44637</v>
      </c>
      <c r="F46" s="238"/>
      <c r="G46" s="235" t="s">
        <v>34</v>
      </c>
      <c r="H46" s="246"/>
      <c r="I46" s="235">
        <v>100168113</v>
      </c>
      <c r="J46" s="238" t="s">
        <v>363</v>
      </c>
      <c r="K46" s="238" t="s">
        <v>364</v>
      </c>
      <c r="L46" s="235" t="s">
        <v>36</v>
      </c>
      <c r="M46" s="347">
        <v>2</v>
      </c>
      <c r="N46" s="334">
        <v>3650</v>
      </c>
      <c r="O46" s="334">
        <f t="shared" si="0"/>
        <v>7300</v>
      </c>
      <c r="P46" s="246"/>
    </row>
    <row r="47" spans="1:16" hidden="1">
      <c r="A47" s="235">
        <v>44</v>
      </c>
      <c r="B47" s="410">
        <v>44648</v>
      </c>
      <c r="C47" s="238" t="s">
        <v>32</v>
      </c>
      <c r="D47" s="235" t="s">
        <v>248</v>
      </c>
      <c r="E47" s="411">
        <v>44637</v>
      </c>
      <c r="F47" s="238"/>
      <c r="G47" s="235" t="s">
        <v>34</v>
      </c>
      <c r="H47" s="246"/>
      <c r="I47" s="235">
        <v>102373683</v>
      </c>
      <c r="J47" s="238" t="s">
        <v>367</v>
      </c>
      <c r="K47" s="238" t="s">
        <v>368</v>
      </c>
      <c r="L47" s="235" t="s">
        <v>36</v>
      </c>
      <c r="M47" s="347">
        <v>1</v>
      </c>
      <c r="N47" s="334">
        <v>1256</v>
      </c>
      <c r="O47" s="334">
        <f t="shared" si="0"/>
        <v>1256</v>
      </c>
      <c r="P47" s="246"/>
    </row>
    <row r="48" spans="1:16" hidden="1">
      <c r="A48" s="235">
        <v>45</v>
      </c>
      <c r="B48" s="410">
        <v>44648</v>
      </c>
      <c r="C48" s="238" t="s">
        <v>32</v>
      </c>
      <c r="D48" s="235" t="s">
        <v>248</v>
      </c>
      <c r="E48" s="411">
        <v>44637</v>
      </c>
      <c r="F48" s="238"/>
      <c r="G48" s="235" t="s">
        <v>34</v>
      </c>
      <c r="H48" s="246"/>
      <c r="I48" s="235">
        <v>102625238</v>
      </c>
      <c r="J48" s="238" t="s">
        <v>359</v>
      </c>
      <c r="K48" s="238" t="s">
        <v>360</v>
      </c>
      <c r="L48" s="235" t="s">
        <v>36</v>
      </c>
      <c r="M48" s="347">
        <v>1</v>
      </c>
      <c r="N48" s="334">
        <v>2206</v>
      </c>
      <c r="O48" s="334">
        <f t="shared" si="0"/>
        <v>2206</v>
      </c>
      <c r="P48" s="246"/>
    </row>
    <row r="49" spans="1:16" hidden="1">
      <c r="A49" s="235">
        <v>46</v>
      </c>
      <c r="B49" s="410">
        <v>44648</v>
      </c>
      <c r="C49" s="238" t="s">
        <v>32</v>
      </c>
      <c r="D49" s="235" t="s">
        <v>248</v>
      </c>
      <c r="E49" s="411">
        <v>44637</v>
      </c>
      <c r="F49" s="238"/>
      <c r="G49" s="235" t="s">
        <v>34</v>
      </c>
      <c r="H49" s="246"/>
      <c r="I49" s="235">
        <v>109710326</v>
      </c>
      <c r="J49" s="238" t="s">
        <v>1195</v>
      </c>
      <c r="K49" s="238" t="s">
        <v>1196</v>
      </c>
      <c r="L49" s="235" t="s">
        <v>36</v>
      </c>
      <c r="M49" s="347">
        <v>10</v>
      </c>
      <c r="N49" s="334">
        <v>5.88</v>
      </c>
      <c r="O49" s="334">
        <f t="shared" si="0"/>
        <v>58.8</v>
      </c>
      <c r="P49" s="246"/>
    </row>
    <row r="50" spans="1:16" hidden="1">
      <c r="A50" s="235">
        <v>47</v>
      </c>
      <c r="B50" s="410">
        <v>44648</v>
      </c>
      <c r="C50" s="238" t="s">
        <v>32</v>
      </c>
      <c r="D50" s="235" t="s">
        <v>248</v>
      </c>
      <c r="E50" s="411">
        <v>44637</v>
      </c>
      <c r="F50" s="238"/>
      <c r="G50" s="235" t="s">
        <v>34</v>
      </c>
      <c r="H50" s="246"/>
      <c r="I50" s="351">
        <v>100185391</v>
      </c>
      <c r="J50" s="238" t="s">
        <v>2688</v>
      </c>
      <c r="K50" s="238" t="s">
        <v>2689</v>
      </c>
      <c r="L50" s="235" t="s">
        <v>36</v>
      </c>
      <c r="M50" s="347">
        <v>1</v>
      </c>
      <c r="N50" s="334">
        <v>14</v>
      </c>
      <c r="O50" s="334">
        <f t="shared" si="0"/>
        <v>14</v>
      </c>
      <c r="P50" s="246"/>
    </row>
    <row r="51" spans="1:16" hidden="1">
      <c r="A51" s="235">
        <v>48</v>
      </c>
      <c r="B51" s="410">
        <v>44648</v>
      </c>
      <c r="C51" s="238" t="s">
        <v>32</v>
      </c>
      <c r="D51" s="235" t="s">
        <v>248</v>
      </c>
      <c r="E51" s="411">
        <v>44637</v>
      </c>
      <c r="F51" s="238"/>
      <c r="G51" s="235" t="s">
        <v>34</v>
      </c>
      <c r="H51" s="246"/>
      <c r="I51" s="235">
        <v>110408141</v>
      </c>
      <c r="J51" s="238">
        <v>110408141</v>
      </c>
      <c r="K51" s="238" t="s">
        <v>1124</v>
      </c>
      <c r="L51" s="235" t="s">
        <v>2729</v>
      </c>
      <c r="M51" s="347">
        <v>3</v>
      </c>
      <c r="N51" s="334">
        <v>19.5</v>
      </c>
      <c r="O51" s="412">
        <f t="shared" si="0"/>
        <v>58.5</v>
      </c>
      <c r="P51" s="246"/>
    </row>
    <row r="52" spans="1:16" hidden="1">
      <c r="A52" s="235">
        <v>49</v>
      </c>
      <c r="B52" s="410">
        <v>44648</v>
      </c>
      <c r="C52" s="238" t="s">
        <v>32</v>
      </c>
      <c r="D52" s="235" t="s">
        <v>248</v>
      </c>
      <c r="E52" s="411">
        <v>44637</v>
      </c>
      <c r="F52" s="238"/>
      <c r="G52" s="235" t="s">
        <v>34</v>
      </c>
      <c r="H52" s="246"/>
      <c r="I52" s="238">
        <v>110456658</v>
      </c>
      <c r="J52" s="238">
        <v>110456658</v>
      </c>
      <c r="K52" s="238" t="s">
        <v>273</v>
      </c>
      <c r="L52" s="235" t="s">
        <v>2729</v>
      </c>
      <c r="M52" s="347">
        <v>3</v>
      </c>
      <c r="N52" s="412">
        <v>0</v>
      </c>
      <c r="O52" s="412">
        <f t="shared" si="0"/>
        <v>0</v>
      </c>
      <c r="P52" s="246"/>
    </row>
    <row r="53" spans="1:16" hidden="1">
      <c r="A53" s="235">
        <v>50</v>
      </c>
      <c r="B53" s="410">
        <v>44648</v>
      </c>
      <c r="C53" s="238" t="s">
        <v>32</v>
      </c>
      <c r="D53" s="235" t="s">
        <v>248</v>
      </c>
      <c r="E53" s="411">
        <v>44637</v>
      </c>
      <c r="F53" s="238"/>
      <c r="G53" s="235" t="s">
        <v>34</v>
      </c>
      <c r="H53" s="235">
        <v>4510011036</v>
      </c>
      <c r="I53" s="235">
        <v>110408140</v>
      </c>
      <c r="J53" s="238">
        <v>110408140</v>
      </c>
      <c r="K53" s="238" t="s">
        <v>1118</v>
      </c>
      <c r="L53" s="235" t="s">
        <v>2729</v>
      </c>
      <c r="M53" s="347">
        <v>3</v>
      </c>
      <c r="N53" s="334">
        <v>40</v>
      </c>
      <c r="O53" s="412">
        <f t="shared" si="0"/>
        <v>120</v>
      </c>
      <c r="P53" s="246"/>
    </row>
    <row r="54" spans="1:16" hidden="1">
      <c r="A54" s="235">
        <v>51</v>
      </c>
      <c r="B54" s="410">
        <v>44648</v>
      </c>
      <c r="C54" s="238" t="s">
        <v>32</v>
      </c>
      <c r="D54" s="235" t="s">
        <v>248</v>
      </c>
      <c r="E54" s="411">
        <v>44637</v>
      </c>
      <c r="F54" s="238"/>
      <c r="G54" s="235" t="s">
        <v>34</v>
      </c>
      <c r="H54" s="246"/>
      <c r="I54" s="347">
        <v>110456653</v>
      </c>
      <c r="J54" s="347">
        <v>110456653</v>
      </c>
      <c r="K54" s="238" t="s">
        <v>2690</v>
      </c>
      <c r="L54" s="235" t="s">
        <v>2729</v>
      </c>
      <c r="M54" s="347">
        <v>3</v>
      </c>
      <c r="N54" s="334">
        <v>40</v>
      </c>
      <c r="O54" s="412">
        <f t="shared" si="0"/>
        <v>120</v>
      </c>
      <c r="P54" s="246"/>
    </row>
    <row r="55" spans="1:16" hidden="1">
      <c r="A55" s="235">
        <v>52</v>
      </c>
      <c r="B55" s="410">
        <v>44648</v>
      </c>
      <c r="C55" s="238" t="s">
        <v>32</v>
      </c>
      <c r="D55" s="235" t="s">
        <v>248</v>
      </c>
      <c r="E55" s="411">
        <v>44637</v>
      </c>
      <c r="F55" s="238"/>
      <c r="G55" s="235" t="s">
        <v>34</v>
      </c>
      <c r="H55" s="246"/>
      <c r="I55" s="235">
        <v>110408141</v>
      </c>
      <c r="J55" s="238">
        <v>110408141</v>
      </c>
      <c r="K55" s="238" t="s">
        <v>1124</v>
      </c>
      <c r="L55" s="235" t="s">
        <v>2729</v>
      </c>
      <c r="M55" s="347">
        <v>3</v>
      </c>
      <c r="N55" s="334">
        <v>19.5</v>
      </c>
      <c r="O55" s="412">
        <f t="shared" si="0"/>
        <v>58.5</v>
      </c>
      <c r="P55" s="246"/>
    </row>
    <row r="56" spans="1:16" ht="20.399999999999999" hidden="1">
      <c r="A56" s="235">
        <v>53</v>
      </c>
      <c r="B56" s="410">
        <v>44648</v>
      </c>
      <c r="C56" s="238" t="s">
        <v>32</v>
      </c>
      <c r="D56" s="235" t="s">
        <v>248</v>
      </c>
      <c r="E56" s="411">
        <v>44637</v>
      </c>
      <c r="F56" s="238"/>
      <c r="G56" s="235" t="s">
        <v>34</v>
      </c>
      <c r="H56" s="246"/>
      <c r="I56" s="235">
        <v>110492019</v>
      </c>
      <c r="J56" s="238" t="s">
        <v>638</v>
      </c>
      <c r="K56" s="238" t="s">
        <v>639</v>
      </c>
      <c r="L56" s="235" t="s">
        <v>36</v>
      </c>
      <c r="M56" s="347">
        <v>10</v>
      </c>
      <c r="N56" s="412">
        <v>4.5999999999999996</v>
      </c>
      <c r="O56" s="412">
        <f t="shared" si="0"/>
        <v>46</v>
      </c>
      <c r="P56" s="246"/>
    </row>
    <row r="57" spans="1:16" hidden="1">
      <c r="A57" s="235">
        <v>54</v>
      </c>
      <c r="B57" s="410">
        <v>44648</v>
      </c>
      <c r="C57" s="238" t="s">
        <v>32</v>
      </c>
      <c r="D57" s="235" t="s">
        <v>248</v>
      </c>
      <c r="E57" s="411">
        <v>44637</v>
      </c>
      <c r="F57" s="238"/>
      <c r="G57" s="235" t="s">
        <v>34</v>
      </c>
      <c r="H57" s="246"/>
      <c r="I57" s="352"/>
      <c r="J57" s="352" t="s">
        <v>2691</v>
      </c>
      <c r="K57" s="413" t="s">
        <v>2692</v>
      </c>
      <c r="L57" s="235" t="s">
        <v>36</v>
      </c>
      <c r="M57" s="347">
        <v>15</v>
      </c>
      <c r="N57" s="412">
        <v>0</v>
      </c>
      <c r="O57" s="412">
        <f t="shared" si="0"/>
        <v>0</v>
      </c>
      <c r="P57" s="246"/>
    </row>
    <row r="58" spans="1:16" ht="30.6" hidden="1">
      <c r="A58" s="235">
        <v>55</v>
      </c>
      <c r="B58" s="410">
        <v>44648</v>
      </c>
      <c r="C58" s="238" t="s">
        <v>32</v>
      </c>
      <c r="D58" s="235" t="s">
        <v>248</v>
      </c>
      <c r="E58" s="411">
        <v>44637</v>
      </c>
      <c r="F58" s="238"/>
      <c r="G58" s="235" t="s">
        <v>34</v>
      </c>
      <c r="H58" s="261"/>
      <c r="I58" s="235">
        <v>100071911</v>
      </c>
      <c r="J58" s="238" t="s">
        <v>479</v>
      </c>
      <c r="K58" s="238" t="s">
        <v>480</v>
      </c>
      <c r="L58" s="235" t="s">
        <v>36</v>
      </c>
      <c r="M58" s="333">
        <v>6</v>
      </c>
      <c r="N58" s="334">
        <v>448</v>
      </c>
      <c r="O58" s="334">
        <f t="shared" si="0"/>
        <v>2688</v>
      </c>
      <c r="P58" s="246"/>
    </row>
    <row r="59" spans="1:16" hidden="1">
      <c r="A59" s="235">
        <v>56</v>
      </c>
      <c r="B59" s="410">
        <v>44648</v>
      </c>
      <c r="C59" s="238" t="s">
        <v>32</v>
      </c>
      <c r="D59" s="235" t="s">
        <v>248</v>
      </c>
      <c r="E59" s="411">
        <v>44637</v>
      </c>
      <c r="F59" s="238"/>
      <c r="G59" s="235" t="s">
        <v>34</v>
      </c>
      <c r="H59" s="246"/>
      <c r="I59" s="235">
        <v>110317035</v>
      </c>
      <c r="J59" s="238" t="s">
        <v>607</v>
      </c>
      <c r="K59" s="238" t="s">
        <v>608</v>
      </c>
      <c r="L59" s="235" t="s">
        <v>36</v>
      </c>
      <c r="M59" s="347">
        <v>30</v>
      </c>
      <c r="N59" s="412">
        <v>4.2699999999999996</v>
      </c>
      <c r="O59" s="412">
        <f t="shared" si="0"/>
        <v>128.1</v>
      </c>
      <c r="P59" s="246"/>
    </row>
    <row r="60" spans="1:16" hidden="1">
      <c r="A60" s="235">
        <v>57</v>
      </c>
      <c r="B60" s="410">
        <v>44648</v>
      </c>
      <c r="C60" s="238" t="s">
        <v>32</v>
      </c>
      <c r="D60" s="235" t="s">
        <v>248</v>
      </c>
      <c r="E60" s="411">
        <v>44637</v>
      </c>
      <c r="F60" s="238"/>
      <c r="G60" s="235" t="s">
        <v>34</v>
      </c>
      <c r="H60" s="246"/>
      <c r="I60" s="235">
        <v>110408123</v>
      </c>
      <c r="J60" s="238">
        <v>110408123</v>
      </c>
      <c r="K60" s="337" t="s">
        <v>1498</v>
      </c>
      <c r="L60" s="235" t="s">
        <v>2729</v>
      </c>
      <c r="M60" s="347">
        <v>5</v>
      </c>
      <c r="N60" s="412">
        <v>0</v>
      </c>
      <c r="O60" s="412">
        <f t="shared" si="0"/>
        <v>0</v>
      </c>
      <c r="P60" s="246"/>
    </row>
    <row r="61" spans="1:16" hidden="1">
      <c r="A61" s="235">
        <v>58</v>
      </c>
      <c r="B61" s="410">
        <v>44648</v>
      </c>
      <c r="C61" s="238" t="s">
        <v>32</v>
      </c>
      <c r="D61" s="235" t="s">
        <v>248</v>
      </c>
      <c r="E61" s="411">
        <v>44637</v>
      </c>
      <c r="F61" s="238"/>
      <c r="G61" s="235" t="s">
        <v>34</v>
      </c>
      <c r="H61" s="246"/>
      <c r="I61" s="235">
        <v>110408136</v>
      </c>
      <c r="J61" s="235">
        <v>110408136</v>
      </c>
      <c r="K61" s="238" t="s">
        <v>1127</v>
      </c>
      <c r="L61" s="235" t="s">
        <v>2729</v>
      </c>
      <c r="M61" s="347">
        <v>3</v>
      </c>
      <c r="N61" s="334">
        <v>41</v>
      </c>
      <c r="O61" s="334">
        <f t="shared" si="0"/>
        <v>123</v>
      </c>
      <c r="P61" s="246"/>
    </row>
    <row r="62" spans="1:16" hidden="1">
      <c r="A62" s="235">
        <v>59</v>
      </c>
      <c r="B62" s="410">
        <v>44648</v>
      </c>
      <c r="C62" s="238" t="s">
        <v>32</v>
      </c>
      <c r="D62" s="235" t="s">
        <v>248</v>
      </c>
      <c r="E62" s="411">
        <v>44637</v>
      </c>
      <c r="F62" s="238"/>
      <c r="G62" s="235" t="s">
        <v>34</v>
      </c>
      <c r="H62" s="246"/>
      <c r="I62" s="235">
        <v>110408122</v>
      </c>
      <c r="J62" s="238">
        <v>110408122</v>
      </c>
      <c r="K62" s="337" t="s">
        <v>1499</v>
      </c>
      <c r="L62" s="235" t="s">
        <v>2729</v>
      </c>
      <c r="M62" s="347">
        <v>30</v>
      </c>
      <c r="N62" s="412">
        <v>0</v>
      </c>
      <c r="O62" s="412">
        <f t="shared" si="0"/>
        <v>0</v>
      </c>
      <c r="P62" s="246"/>
    </row>
    <row r="63" spans="1:16" hidden="1">
      <c r="A63" s="235">
        <v>60</v>
      </c>
      <c r="B63" s="410">
        <v>44648</v>
      </c>
      <c r="C63" s="238" t="s">
        <v>32</v>
      </c>
      <c r="D63" s="235" t="s">
        <v>248</v>
      </c>
      <c r="E63" s="411">
        <v>44637</v>
      </c>
      <c r="F63" s="238"/>
      <c r="G63" s="235" t="s">
        <v>34</v>
      </c>
      <c r="H63" s="246"/>
      <c r="I63" s="235">
        <v>110408139</v>
      </c>
      <c r="J63" s="238" t="s">
        <v>1485</v>
      </c>
      <c r="K63" s="238" t="s">
        <v>1126</v>
      </c>
      <c r="L63" s="235" t="s">
        <v>2729</v>
      </c>
      <c r="M63" s="347">
        <v>3</v>
      </c>
      <c r="N63" s="334">
        <v>19.5</v>
      </c>
      <c r="O63" s="334">
        <f t="shared" si="0"/>
        <v>58.5</v>
      </c>
      <c r="P63" s="246"/>
    </row>
    <row r="64" spans="1:16" ht="20.399999999999999" hidden="1">
      <c r="A64" s="235">
        <v>61</v>
      </c>
      <c r="B64" s="410">
        <v>44648</v>
      </c>
      <c r="C64" s="238" t="s">
        <v>2911</v>
      </c>
      <c r="D64" s="235" t="s">
        <v>248</v>
      </c>
      <c r="E64" s="411">
        <v>44637</v>
      </c>
      <c r="F64" s="238"/>
      <c r="G64" s="235" t="s">
        <v>34</v>
      </c>
      <c r="H64" s="238">
        <v>4508872517</v>
      </c>
      <c r="I64" s="235">
        <v>107146625</v>
      </c>
      <c r="J64" s="238" t="s">
        <v>1701</v>
      </c>
      <c r="K64" s="238" t="s">
        <v>124</v>
      </c>
      <c r="L64" s="235" t="s">
        <v>36</v>
      </c>
      <c r="M64" s="347">
        <v>3</v>
      </c>
      <c r="N64" s="334">
        <v>4954</v>
      </c>
      <c r="O64" s="412">
        <f t="shared" si="0"/>
        <v>14862</v>
      </c>
      <c r="P64" s="246"/>
    </row>
    <row r="65" spans="1:16" ht="21" hidden="1">
      <c r="A65" s="235">
        <v>62</v>
      </c>
      <c r="B65" s="410">
        <v>44648</v>
      </c>
      <c r="C65" s="238" t="s">
        <v>32</v>
      </c>
      <c r="D65" s="235" t="s">
        <v>248</v>
      </c>
      <c r="E65" s="411">
        <v>44637</v>
      </c>
      <c r="F65" s="238"/>
      <c r="G65" s="235" t="s">
        <v>34</v>
      </c>
      <c r="H65" s="246"/>
      <c r="I65" s="349" t="s">
        <v>5947</v>
      </c>
      <c r="J65" s="350" t="s">
        <v>2693</v>
      </c>
      <c r="K65" s="350" t="s">
        <v>3552</v>
      </c>
      <c r="L65" s="235" t="s">
        <v>36</v>
      </c>
      <c r="M65" s="347">
        <v>12</v>
      </c>
      <c r="N65" s="334">
        <v>10</v>
      </c>
      <c r="O65" s="412">
        <f t="shared" si="0"/>
        <v>120</v>
      </c>
      <c r="P65" s="246"/>
    </row>
    <row r="66" spans="1:16" hidden="1">
      <c r="A66" s="235">
        <v>63</v>
      </c>
      <c r="B66" s="410">
        <v>44648</v>
      </c>
      <c r="C66" s="238" t="s">
        <v>32</v>
      </c>
      <c r="D66" s="235" t="s">
        <v>248</v>
      </c>
      <c r="E66" s="411">
        <v>44637</v>
      </c>
      <c r="F66" s="238"/>
      <c r="G66" s="235" t="s">
        <v>34</v>
      </c>
      <c r="H66" s="246"/>
      <c r="I66" s="347" t="s">
        <v>2694</v>
      </c>
      <c r="J66" s="347" t="s">
        <v>2694</v>
      </c>
      <c r="K66" s="347" t="s">
        <v>3458</v>
      </c>
      <c r="L66" s="235" t="s">
        <v>36</v>
      </c>
      <c r="M66" s="347">
        <v>4</v>
      </c>
      <c r="N66" s="334">
        <v>20</v>
      </c>
      <c r="O66" s="412">
        <f t="shared" si="0"/>
        <v>80</v>
      </c>
      <c r="P66" s="246"/>
    </row>
    <row r="67" spans="1:16" ht="20.399999999999999" hidden="1">
      <c r="A67" s="235">
        <v>64</v>
      </c>
      <c r="B67" s="410">
        <v>44648</v>
      </c>
      <c r="C67" s="238" t="s">
        <v>32</v>
      </c>
      <c r="D67" s="235" t="s">
        <v>248</v>
      </c>
      <c r="E67" s="411">
        <v>44637</v>
      </c>
      <c r="F67" s="238"/>
      <c r="G67" s="235" t="s">
        <v>34</v>
      </c>
      <c r="H67" s="246"/>
      <c r="I67" s="235">
        <v>110408100</v>
      </c>
      <c r="J67" s="238">
        <v>110408100</v>
      </c>
      <c r="K67" s="337" t="s">
        <v>1501</v>
      </c>
      <c r="L67" s="235" t="s">
        <v>36</v>
      </c>
      <c r="M67" s="347">
        <v>1</v>
      </c>
      <c r="N67" s="412">
        <v>0</v>
      </c>
      <c r="O67" s="412">
        <f t="shared" ref="O67:O130" si="1">M67*N67</f>
        <v>0</v>
      </c>
      <c r="P67" s="246"/>
    </row>
    <row r="68" spans="1:16" hidden="1">
      <c r="A68" s="235">
        <v>65</v>
      </c>
      <c r="B68" s="410">
        <v>44648</v>
      </c>
      <c r="C68" s="238" t="s">
        <v>32</v>
      </c>
      <c r="D68" s="235" t="s">
        <v>248</v>
      </c>
      <c r="E68" s="411">
        <v>44637</v>
      </c>
      <c r="F68" s="238"/>
      <c r="G68" s="235" t="s">
        <v>34</v>
      </c>
      <c r="H68" s="246"/>
      <c r="I68" s="235">
        <v>111418258</v>
      </c>
      <c r="J68" s="238" t="s">
        <v>526</v>
      </c>
      <c r="K68" s="238" t="s">
        <v>527</v>
      </c>
      <c r="L68" s="235" t="s">
        <v>36</v>
      </c>
      <c r="M68" s="347">
        <v>6</v>
      </c>
      <c r="N68" s="334">
        <v>28.68</v>
      </c>
      <c r="O68" s="334">
        <f t="shared" si="1"/>
        <v>172.07999999999998</v>
      </c>
      <c r="P68" s="246"/>
    </row>
    <row r="69" spans="1:16" ht="20.399999999999999" hidden="1">
      <c r="A69" s="235">
        <v>66</v>
      </c>
      <c r="B69" s="410">
        <v>44648</v>
      </c>
      <c r="C69" s="238" t="s">
        <v>32</v>
      </c>
      <c r="D69" s="235" t="s">
        <v>248</v>
      </c>
      <c r="E69" s="411">
        <v>44637</v>
      </c>
      <c r="F69" s="238"/>
      <c r="G69" s="235" t="s">
        <v>34</v>
      </c>
      <c r="H69" s="246"/>
      <c r="I69" s="235">
        <v>110294841</v>
      </c>
      <c r="J69" s="238" t="s">
        <v>533</v>
      </c>
      <c r="K69" s="238" t="s">
        <v>534</v>
      </c>
      <c r="L69" s="235" t="s">
        <v>36</v>
      </c>
      <c r="M69" s="347">
        <v>26</v>
      </c>
      <c r="N69" s="412">
        <v>0</v>
      </c>
      <c r="O69" s="412">
        <f t="shared" si="1"/>
        <v>0</v>
      </c>
      <c r="P69" s="246"/>
    </row>
    <row r="70" spans="1:16" hidden="1">
      <c r="A70" s="235">
        <v>67</v>
      </c>
      <c r="B70" s="410">
        <v>44648</v>
      </c>
      <c r="C70" s="238" t="s">
        <v>32</v>
      </c>
      <c r="D70" s="235" t="s">
        <v>248</v>
      </c>
      <c r="E70" s="411">
        <v>44637</v>
      </c>
      <c r="F70" s="238"/>
      <c r="G70" s="235" t="s">
        <v>34</v>
      </c>
      <c r="H70" s="246"/>
      <c r="I70" s="235">
        <v>109601556</v>
      </c>
      <c r="J70" s="238">
        <v>1609320050</v>
      </c>
      <c r="K70" s="238" t="s">
        <v>716</v>
      </c>
      <c r="L70" s="235" t="s">
        <v>36</v>
      </c>
      <c r="M70" s="347">
        <v>6</v>
      </c>
      <c r="N70" s="412">
        <v>0</v>
      </c>
      <c r="O70" s="412">
        <f t="shared" si="1"/>
        <v>0</v>
      </c>
      <c r="P70" s="246"/>
    </row>
    <row r="71" spans="1:16" hidden="1">
      <c r="A71" s="235">
        <v>68</v>
      </c>
      <c r="B71" s="410">
        <v>44648</v>
      </c>
      <c r="C71" s="238" t="s">
        <v>32</v>
      </c>
      <c r="D71" s="235" t="s">
        <v>248</v>
      </c>
      <c r="E71" s="411">
        <v>44637</v>
      </c>
      <c r="F71" s="238"/>
      <c r="G71" s="235" t="s">
        <v>34</v>
      </c>
      <c r="H71" s="246"/>
      <c r="I71" s="235" t="s">
        <v>728</v>
      </c>
      <c r="J71" s="238">
        <v>1161320050</v>
      </c>
      <c r="K71" s="238" t="s">
        <v>729</v>
      </c>
      <c r="L71" s="235" t="s">
        <v>36</v>
      </c>
      <c r="M71" s="347">
        <v>6</v>
      </c>
      <c r="N71" s="412">
        <v>0</v>
      </c>
      <c r="O71" s="412">
        <f t="shared" si="1"/>
        <v>0</v>
      </c>
      <c r="P71" s="246"/>
    </row>
    <row r="72" spans="1:16" hidden="1">
      <c r="A72" s="235">
        <v>69</v>
      </c>
      <c r="B72" s="410">
        <v>44648</v>
      </c>
      <c r="C72" s="238" t="s">
        <v>32</v>
      </c>
      <c r="D72" s="235" t="s">
        <v>248</v>
      </c>
      <c r="E72" s="411">
        <v>44637</v>
      </c>
      <c r="F72" s="238"/>
      <c r="G72" s="235" t="s">
        <v>34</v>
      </c>
      <c r="H72" s="246"/>
      <c r="I72" s="235">
        <v>110315978</v>
      </c>
      <c r="J72" s="238">
        <v>1161250050</v>
      </c>
      <c r="K72" s="238" t="s">
        <v>393</v>
      </c>
      <c r="L72" s="235" t="s">
        <v>36</v>
      </c>
      <c r="M72" s="347">
        <v>4</v>
      </c>
      <c r="N72" s="412">
        <v>0</v>
      </c>
      <c r="O72" s="412">
        <f t="shared" si="1"/>
        <v>0</v>
      </c>
      <c r="P72" s="246"/>
    </row>
    <row r="73" spans="1:16" hidden="1">
      <c r="A73" s="235">
        <v>70</v>
      </c>
      <c r="B73" s="410">
        <v>44648</v>
      </c>
      <c r="C73" s="238" t="s">
        <v>32</v>
      </c>
      <c r="D73" s="235" t="s">
        <v>248</v>
      </c>
      <c r="E73" s="411">
        <v>44637</v>
      </c>
      <c r="F73" s="238"/>
      <c r="G73" s="235" t="s">
        <v>34</v>
      </c>
      <c r="H73" s="246"/>
      <c r="I73" s="235">
        <v>110315975</v>
      </c>
      <c r="J73" s="337" t="s">
        <v>391</v>
      </c>
      <c r="K73" s="238" t="s">
        <v>392</v>
      </c>
      <c r="L73" s="235" t="s">
        <v>36</v>
      </c>
      <c r="M73" s="347">
        <v>4</v>
      </c>
      <c r="N73" s="412">
        <v>0</v>
      </c>
      <c r="O73" s="412">
        <f t="shared" si="1"/>
        <v>0</v>
      </c>
      <c r="P73" s="246"/>
    </row>
    <row r="74" spans="1:16" hidden="1">
      <c r="A74" s="235">
        <v>71</v>
      </c>
      <c r="B74" s="410">
        <v>44648</v>
      </c>
      <c r="C74" s="238" t="s">
        <v>32</v>
      </c>
      <c r="D74" s="235" t="s">
        <v>248</v>
      </c>
      <c r="E74" s="411">
        <v>44637</v>
      </c>
      <c r="F74" s="238"/>
      <c r="G74" s="235" t="s">
        <v>34</v>
      </c>
      <c r="H74" s="246"/>
      <c r="I74" s="235">
        <v>110315977</v>
      </c>
      <c r="J74" s="238">
        <v>1609120050</v>
      </c>
      <c r="K74" s="238" t="s">
        <v>394</v>
      </c>
      <c r="L74" s="235" t="s">
        <v>36</v>
      </c>
      <c r="M74" s="347">
        <v>5</v>
      </c>
      <c r="N74" s="412">
        <v>0</v>
      </c>
      <c r="O74" s="412">
        <f t="shared" si="1"/>
        <v>0</v>
      </c>
      <c r="P74" s="246"/>
    </row>
    <row r="75" spans="1:16" hidden="1">
      <c r="A75" s="235">
        <v>72</v>
      </c>
      <c r="B75" s="410">
        <v>44648</v>
      </c>
      <c r="C75" s="238" t="s">
        <v>32</v>
      </c>
      <c r="D75" s="235" t="s">
        <v>248</v>
      </c>
      <c r="E75" s="411">
        <v>44637</v>
      </c>
      <c r="F75" s="238"/>
      <c r="G75" s="235" t="s">
        <v>34</v>
      </c>
      <c r="H75" s="246"/>
      <c r="I75" s="235">
        <v>110315979</v>
      </c>
      <c r="J75" s="238">
        <v>1161120050</v>
      </c>
      <c r="K75" s="238" t="s">
        <v>395</v>
      </c>
      <c r="L75" s="235" t="s">
        <v>36</v>
      </c>
      <c r="M75" s="347">
        <v>5</v>
      </c>
      <c r="N75" s="412">
        <v>0</v>
      </c>
      <c r="O75" s="412">
        <f t="shared" si="1"/>
        <v>0</v>
      </c>
      <c r="P75" s="246"/>
    </row>
    <row r="76" spans="1:16" hidden="1">
      <c r="A76" s="235">
        <v>73</v>
      </c>
      <c r="B76" s="410">
        <v>44648</v>
      </c>
      <c r="C76" s="238" t="s">
        <v>32</v>
      </c>
      <c r="D76" s="235" t="s">
        <v>248</v>
      </c>
      <c r="E76" s="411">
        <v>44637</v>
      </c>
      <c r="F76" s="238"/>
      <c r="G76" s="235" t="s">
        <v>34</v>
      </c>
      <c r="H76" s="246"/>
      <c r="I76" s="235">
        <v>110322233</v>
      </c>
      <c r="J76" s="238" t="s">
        <v>663</v>
      </c>
      <c r="K76" s="238" t="s">
        <v>664</v>
      </c>
      <c r="L76" s="235" t="s">
        <v>36</v>
      </c>
      <c r="M76" s="347">
        <v>1</v>
      </c>
      <c r="N76" s="334">
        <v>1006</v>
      </c>
      <c r="O76" s="334">
        <f t="shared" si="1"/>
        <v>1006</v>
      </c>
      <c r="P76" s="246"/>
    </row>
    <row r="77" spans="1:16" hidden="1">
      <c r="A77" s="235">
        <v>74</v>
      </c>
      <c r="B77" s="410">
        <v>44648</v>
      </c>
      <c r="C77" s="238" t="s">
        <v>32</v>
      </c>
      <c r="D77" s="235" t="s">
        <v>248</v>
      </c>
      <c r="E77" s="411">
        <v>44637</v>
      </c>
      <c r="F77" s="238"/>
      <c r="G77" s="235" t="s">
        <v>34</v>
      </c>
      <c r="H77" s="246"/>
      <c r="I77" s="235">
        <v>110322239</v>
      </c>
      <c r="J77" s="238">
        <v>42905</v>
      </c>
      <c r="K77" s="238" t="s">
        <v>686</v>
      </c>
      <c r="L77" s="235" t="s">
        <v>36</v>
      </c>
      <c r="M77" s="347">
        <v>2</v>
      </c>
      <c r="N77" s="334">
        <v>38</v>
      </c>
      <c r="O77" s="334">
        <f t="shared" si="1"/>
        <v>76</v>
      </c>
      <c r="P77" s="246"/>
    </row>
    <row r="78" spans="1:16" hidden="1">
      <c r="A78" s="235">
        <v>75</v>
      </c>
      <c r="B78" s="410">
        <v>44648</v>
      </c>
      <c r="C78" s="238" t="s">
        <v>32</v>
      </c>
      <c r="D78" s="235" t="s">
        <v>248</v>
      </c>
      <c r="E78" s="411">
        <v>44637</v>
      </c>
      <c r="F78" s="238"/>
      <c r="G78" s="235" t="s">
        <v>34</v>
      </c>
      <c r="H78" s="246"/>
      <c r="I78" s="235">
        <v>110322243</v>
      </c>
      <c r="J78" s="238">
        <v>42040</v>
      </c>
      <c r="K78" s="238" t="s">
        <v>662</v>
      </c>
      <c r="L78" s="235" t="s">
        <v>36</v>
      </c>
      <c r="M78" s="347">
        <v>1</v>
      </c>
      <c r="N78" s="334">
        <v>405</v>
      </c>
      <c r="O78" s="334">
        <f t="shared" si="1"/>
        <v>405</v>
      </c>
      <c r="P78" s="246"/>
    </row>
    <row r="79" spans="1:16" hidden="1">
      <c r="A79" s="235">
        <v>76</v>
      </c>
      <c r="B79" s="410">
        <v>44648</v>
      </c>
      <c r="C79" s="238" t="s">
        <v>32</v>
      </c>
      <c r="D79" s="235" t="s">
        <v>248</v>
      </c>
      <c r="E79" s="411">
        <v>44637</v>
      </c>
      <c r="F79" s="238"/>
      <c r="G79" s="235" t="s">
        <v>34</v>
      </c>
      <c r="H79" s="246"/>
      <c r="I79" s="235">
        <v>110322235</v>
      </c>
      <c r="J79" s="238">
        <v>41205</v>
      </c>
      <c r="K79" s="238" t="s">
        <v>687</v>
      </c>
      <c r="L79" s="235" t="s">
        <v>36</v>
      </c>
      <c r="M79" s="347">
        <v>2</v>
      </c>
      <c r="N79" s="334">
        <v>69</v>
      </c>
      <c r="O79" s="334">
        <f t="shared" si="1"/>
        <v>138</v>
      </c>
      <c r="P79" s="246"/>
    </row>
    <row r="80" spans="1:16" hidden="1">
      <c r="A80" s="235">
        <v>77</v>
      </c>
      <c r="B80" s="410">
        <v>44648</v>
      </c>
      <c r="C80" s="238" t="s">
        <v>32</v>
      </c>
      <c r="D80" s="235" t="s">
        <v>248</v>
      </c>
      <c r="E80" s="411">
        <v>44637</v>
      </c>
      <c r="F80" s="238"/>
      <c r="G80" s="235" t="s">
        <v>34</v>
      </c>
      <c r="H80" s="246"/>
      <c r="I80" s="235">
        <v>110322239</v>
      </c>
      <c r="J80" s="238">
        <v>41207</v>
      </c>
      <c r="K80" s="238" t="s">
        <v>665</v>
      </c>
      <c r="L80" s="235" t="s">
        <v>36</v>
      </c>
      <c r="M80" s="347">
        <v>6</v>
      </c>
      <c r="N80" s="334">
        <v>69</v>
      </c>
      <c r="O80" s="334">
        <f t="shared" si="1"/>
        <v>414</v>
      </c>
      <c r="P80" s="246"/>
    </row>
    <row r="81" spans="1:16" hidden="1">
      <c r="A81" s="235">
        <v>78</v>
      </c>
      <c r="B81" s="410">
        <v>44648</v>
      </c>
      <c r="C81" s="238" t="s">
        <v>32</v>
      </c>
      <c r="D81" s="235" t="s">
        <v>248</v>
      </c>
      <c r="E81" s="411">
        <v>44637</v>
      </c>
      <c r="F81" s="238"/>
      <c r="G81" s="235" t="s">
        <v>34</v>
      </c>
      <c r="H81" s="246"/>
      <c r="I81" s="347">
        <v>110315212</v>
      </c>
      <c r="J81" s="347">
        <v>110315212</v>
      </c>
      <c r="K81" s="239" t="s">
        <v>3685</v>
      </c>
      <c r="L81" s="235" t="s">
        <v>2729</v>
      </c>
      <c r="M81" s="347">
        <v>100</v>
      </c>
      <c r="N81" s="334">
        <v>1.5</v>
      </c>
      <c r="O81" s="412">
        <f t="shared" si="1"/>
        <v>150</v>
      </c>
      <c r="P81" s="246"/>
    </row>
    <row r="82" spans="1:16" hidden="1">
      <c r="A82" s="235">
        <v>79</v>
      </c>
      <c r="B82" s="410">
        <v>44648</v>
      </c>
      <c r="C82" s="238" t="s">
        <v>32</v>
      </c>
      <c r="D82" s="235" t="s">
        <v>248</v>
      </c>
      <c r="E82" s="411">
        <v>44637</v>
      </c>
      <c r="F82" s="238"/>
      <c r="G82" s="235" t="s">
        <v>34</v>
      </c>
      <c r="H82" s="246"/>
      <c r="I82" s="347">
        <v>110315349</v>
      </c>
      <c r="J82" s="347">
        <v>110315349</v>
      </c>
      <c r="K82" s="337" t="s">
        <v>1493</v>
      </c>
      <c r="L82" s="235" t="s">
        <v>2729</v>
      </c>
      <c r="M82" s="347">
        <v>20</v>
      </c>
      <c r="N82" s="334">
        <v>2.65</v>
      </c>
      <c r="O82" s="412">
        <f t="shared" si="1"/>
        <v>53</v>
      </c>
      <c r="P82" s="246"/>
    </row>
    <row r="83" spans="1:16" hidden="1">
      <c r="A83" s="235">
        <v>80</v>
      </c>
      <c r="B83" s="410">
        <v>44648</v>
      </c>
      <c r="C83" s="238" t="s">
        <v>32</v>
      </c>
      <c r="D83" s="235" t="s">
        <v>248</v>
      </c>
      <c r="E83" s="411">
        <v>44637</v>
      </c>
      <c r="F83" s="238"/>
      <c r="G83" s="235" t="s">
        <v>34</v>
      </c>
      <c r="H83" s="246"/>
      <c r="I83" s="347">
        <v>110315347</v>
      </c>
      <c r="J83" s="347">
        <v>110315347</v>
      </c>
      <c r="K83" s="414" t="s">
        <v>1492</v>
      </c>
      <c r="L83" s="235" t="s">
        <v>2729</v>
      </c>
      <c r="M83" s="347">
        <v>20</v>
      </c>
      <c r="N83" s="412">
        <v>0</v>
      </c>
      <c r="O83" s="412">
        <f t="shared" si="1"/>
        <v>0</v>
      </c>
      <c r="P83" s="246"/>
    </row>
    <row r="84" spans="1:16" hidden="1">
      <c r="A84" s="235">
        <v>81</v>
      </c>
      <c r="B84" s="410">
        <v>44648</v>
      </c>
      <c r="C84" s="238" t="s">
        <v>32</v>
      </c>
      <c r="D84" s="235" t="s">
        <v>248</v>
      </c>
      <c r="E84" s="411">
        <v>44637</v>
      </c>
      <c r="F84" s="238"/>
      <c r="G84" s="235" t="s">
        <v>34</v>
      </c>
      <c r="H84" s="246"/>
      <c r="I84" s="347">
        <v>110315376</v>
      </c>
      <c r="J84" s="347">
        <v>110315376</v>
      </c>
      <c r="K84" s="414" t="s">
        <v>2695</v>
      </c>
      <c r="L84" s="235" t="s">
        <v>36</v>
      </c>
      <c r="M84" s="347">
        <v>1000</v>
      </c>
      <c r="N84" s="334">
        <v>1.33</v>
      </c>
      <c r="O84" s="412">
        <f t="shared" si="1"/>
        <v>1330</v>
      </c>
      <c r="P84" s="246"/>
    </row>
    <row r="85" spans="1:16" ht="20.399999999999999" hidden="1">
      <c r="A85" s="235">
        <v>82</v>
      </c>
      <c r="B85" s="410">
        <v>44648</v>
      </c>
      <c r="C85" s="238" t="s">
        <v>32</v>
      </c>
      <c r="D85" s="235" t="s">
        <v>248</v>
      </c>
      <c r="E85" s="411">
        <v>44637</v>
      </c>
      <c r="F85" s="238"/>
      <c r="G85" s="235" t="s">
        <v>34</v>
      </c>
      <c r="H85" s="246"/>
      <c r="I85" s="347">
        <v>110408152</v>
      </c>
      <c r="J85" s="347">
        <v>110408152</v>
      </c>
      <c r="K85" s="238" t="s">
        <v>1491</v>
      </c>
      <c r="L85" s="235" t="s">
        <v>36</v>
      </c>
      <c r="M85" s="347">
        <v>1000</v>
      </c>
      <c r="N85" s="334">
        <v>2.65</v>
      </c>
      <c r="O85" s="412">
        <f t="shared" si="1"/>
        <v>2650</v>
      </c>
      <c r="P85" s="246"/>
    </row>
    <row r="86" spans="1:16" hidden="1">
      <c r="A86" s="235">
        <v>83</v>
      </c>
      <c r="B86" s="410">
        <v>44648</v>
      </c>
      <c r="C86" s="238" t="s">
        <v>32</v>
      </c>
      <c r="D86" s="235" t="s">
        <v>248</v>
      </c>
      <c r="E86" s="411">
        <v>44637</v>
      </c>
      <c r="F86" s="238"/>
      <c r="G86" s="235" t="s">
        <v>34</v>
      </c>
      <c r="H86" s="246"/>
      <c r="I86" s="347">
        <v>110315371</v>
      </c>
      <c r="J86" s="347">
        <v>110315371</v>
      </c>
      <c r="K86" s="414" t="s">
        <v>2696</v>
      </c>
      <c r="L86" s="235" t="s">
        <v>36</v>
      </c>
      <c r="M86" s="347">
        <v>1000</v>
      </c>
      <c r="N86" s="334">
        <v>0.82</v>
      </c>
      <c r="O86" s="412">
        <f t="shared" si="1"/>
        <v>820</v>
      </c>
      <c r="P86" s="246"/>
    </row>
    <row r="87" spans="1:16" hidden="1">
      <c r="A87" s="235">
        <v>84</v>
      </c>
      <c r="B87" s="410">
        <v>44648</v>
      </c>
      <c r="C87" s="238" t="s">
        <v>32</v>
      </c>
      <c r="D87" s="235" t="s">
        <v>248</v>
      </c>
      <c r="E87" s="411">
        <v>44637</v>
      </c>
      <c r="F87" s="238"/>
      <c r="G87" s="235" t="s">
        <v>34</v>
      </c>
      <c r="H87" s="246"/>
      <c r="I87" s="347"/>
      <c r="J87" s="347"/>
      <c r="K87" s="414" t="s">
        <v>2697</v>
      </c>
      <c r="L87" s="235" t="s">
        <v>36</v>
      </c>
      <c r="M87" s="347">
        <v>3</v>
      </c>
      <c r="N87" s="412">
        <v>0</v>
      </c>
      <c r="O87" s="412">
        <f t="shared" si="1"/>
        <v>0</v>
      </c>
      <c r="P87" s="246"/>
    </row>
    <row r="88" spans="1:16" hidden="1">
      <c r="A88" s="235">
        <v>85</v>
      </c>
      <c r="B88" s="410">
        <v>44648</v>
      </c>
      <c r="C88" s="238" t="s">
        <v>32</v>
      </c>
      <c r="D88" s="235" t="s">
        <v>248</v>
      </c>
      <c r="E88" s="411">
        <v>44637</v>
      </c>
      <c r="F88" s="238"/>
      <c r="G88" s="235" t="s">
        <v>34</v>
      </c>
      <c r="H88" s="246"/>
      <c r="I88" s="235">
        <v>109492247</v>
      </c>
      <c r="J88" s="239">
        <v>20772083003</v>
      </c>
      <c r="K88" s="238" t="s">
        <v>2497</v>
      </c>
      <c r="L88" s="235" t="s">
        <v>36</v>
      </c>
      <c r="M88" s="347">
        <v>1</v>
      </c>
      <c r="N88" s="334">
        <v>44921</v>
      </c>
      <c r="O88" s="334">
        <f t="shared" si="1"/>
        <v>44921</v>
      </c>
      <c r="P88" s="246"/>
    </row>
    <row r="89" spans="1:16" hidden="1">
      <c r="A89" s="235">
        <v>86</v>
      </c>
      <c r="B89" s="410">
        <v>44648</v>
      </c>
      <c r="C89" s="238" t="s">
        <v>32</v>
      </c>
      <c r="D89" s="235" t="s">
        <v>248</v>
      </c>
      <c r="E89" s="411">
        <v>44637</v>
      </c>
      <c r="F89" s="238"/>
      <c r="G89" s="235" t="s">
        <v>34</v>
      </c>
      <c r="H89" s="246"/>
      <c r="I89" s="235">
        <v>107180447</v>
      </c>
      <c r="J89" s="238">
        <v>107180447</v>
      </c>
      <c r="K89" s="238" t="s">
        <v>858</v>
      </c>
      <c r="L89" s="235" t="s">
        <v>36</v>
      </c>
      <c r="M89" s="347">
        <v>20</v>
      </c>
      <c r="N89" s="412">
        <v>0</v>
      </c>
      <c r="O89" s="412">
        <f t="shared" si="1"/>
        <v>0</v>
      </c>
      <c r="P89" s="246"/>
    </row>
    <row r="90" spans="1:16" hidden="1">
      <c r="A90" s="235">
        <v>87</v>
      </c>
      <c r="B90" s="410">
        <v>44648</v>
      </c>
      <c r="C90" s="238" t="s">
        <v>32</v>
      </c>
      <c r="D90" s="235" t="s">
        <v>248</v>
      </c>
      <c r="E90" s="411">
        <v>44637</v>
      </c>
      <c r="F90" s="238"/>
      <c r="G90" s="235" t="s">
        <v>34</v>
      </c>
      <c r="H90" s="246"/>
      <c r="I90" s="235">
        <v>110408156</v>
      </c>
      <c r="J90" s="238">
        <v>110408156</v>
      </c>
      <c r="K90" s="238" t="s">
        <v>857</v>
      </c>
      <c r="L90" s="235" t="s">
        <v>36</v>
      </c>
      <c r="M90" s="347">
        <v>4</v>
      </c>
      <c r="N90" s="412">
        <v>0</v>
      </c>
      <c r="O90" s="412">
        <f t="shared" si="1"/>
        <v>0</v>
      </c>
      <c r="P90" s="246"/>
    </row>
    <row r="91" spans="1:16" hidden="1">
      <c r="A91" s="235">
        <v>88</v>
      </c>
      <c r="B91" s="410">
        <v>44648</v>
      </c>
      <c r="C91" s="238" t="s">
        <v>32</v>
      </c>
      <c r="D91" s="235" t="s">
        <v>248</v>
      </c>
      <c r="E91" s="411">
        <v>44637</v>
      </c>
      <c r="F91" s="238"/>
      <c r="G91" s="235" t="s">
        <v>34</v>
      </c>
      <c r="H91" s="246"/>
      <c r="I91" s="235">
        <v>109710327</v>
      </c>
      <c r="J91" s="238" t="s">
        <v>1183</v>
      </c>
      <c r="K91" s="238" t="s">
        <v>1184</v>
      </c>
      <c r="L91" s="235" t="s">
        <v>36</v>
      </c>
      <c r="M91" s="347">
        <v>60</v>
      </c>
      <c r="N91" s="334">
        <v>25.31</v>
      </c>
      <c r="O91" s="334">
        <f t="shared" si="1"/>
        <v>1518.6</v>
      </c>
      <c r="P91" s="246"/>
    </row>
    <row r="92" spans="1:16" hidden="1">
      <c r="A92" s="235">
        <v>89</v>
      </c>
      <c r="B92" s="410">
        <v>44648</v>
      </c>
      <c r="C92" s="238" t="s">
        <v>32</v>
      </c>
      <c r="D92" s="235" t="s">
        <v>248</v>
      </c>
      <c r="E92" s="411">
        <v>44637</v>
      </c>
      <c r="F92" s="238"/>
      <c r="G92" s="235" t="s">
        <v>34</v>
      </c>
      <c r="H92" s="246"/>
      <c r="I92" s="235" t="s">
        <v>507</v>
      </c>
      <c r="J92" s="238" t="s">
        <v>508</v>
      </c>
      <c r="K92" s="238" t="s">
        <v>509</v>
      </c>
      <c r="L92" s="235" t="s">
        <v>36</v>
      </c>
      <c r="M92" s="347">
        <v>2</v>
      </c>
      <c r="N92" s="412">
        <v>0</v>
      </c>
      <c r="O92" s="412">
        <f t="shared" si="1"/>
        <v>0</v>
      </c>
      <c r="P92" s="246"/>
    </row>
    <row r="93" spans="1:16" hidden="1">
      <c r="A93" s="235">
        <v>90</v>
      </c>
      <c r="B93" s="410">
        <v>44648</v>
      </c>
      <c r="C93" s="238" t="s">
        <v>32</v>
      </c>
      <c r="D93" s="235" t="s">
        <v>248</v>
      </c>
      <c r="E93" s="411">
        <v>44637</v>
      </c>
      <c r="F93" s="238"/>
      <c r="G93" s="235" t="s">
        <v>34</v>
      </c>
      <c r="H93" s="246"/>
      <c r="I93" s="235">
        <v>100754372</v>
      </c>
      <c r="J93" s="238">
        <v>138238151</v>
      </c>
      <c r="K93" s="238" t="s">
        <v>506</v>
      </c>
      <c r="L93" s="235" t="s">
        <v>36</v>
      </c>
      <c r="M93" s="347">
        <v>2</v>
      </c>
      <c r="N93" s="412">
        <v>0</v>
      </c>
      <c r="O93" s="412">
        <f t="shared" si="1"/>
        <v>0</v>
      </c>
      <c r="P93" s="246"/>
    </row>
    <row r="94" spans="1:16" hidden="1">
      <c r="A94" s="235">
        <v>91</v>
      </c>
      <c r="B94" s="410">
        <v>44648</v>
      </c>
      <c r="C94" s="238" t="s">
        <v>32</v>
      </c>
      <c r="D94" s="235" t="s">
        <v>248</v>
      </c>
      <c r="E94" s="411">
        <v>44637</v>
      </c>
      <c r="F94" s="238"/>
      <c r="G94" s="235" t="s">
        <v>34</v>
      </c>
      <c r="H94" s="246"/>
      <c r="I94" s="347"/>
      <c r="J94" s="347"/>
      <c r="K94" s="414" t="s">
        <v>2698</v>
      </c>
      <c r="L94" s="235" t="s">
        <v>36</v>
      </c>
      <c r="M94" s="347">
        <v>6</v>
      </c>
      <c r="N94" s="334">
        <v>1141</v>
      </c>
      <c r="O94" s="412">
        <f t="shared" si="1"/>
        <v>6846</v>
      </c>
      <c r="P94" s="246"/>
    </row>
    <row r="95" spans="1:16" hidden="1">
      <c r="A95" s="235">
        <v>92</v>
      </c>
      <c r="B95" s="410">
        <v>44648</v>
      </c>
      <c r="C95" s="238" t="s">
        <v>32</v>
      </c>
      <c r="D95" s="235" t="s">
        <v>248</v>
      </c>
      <c r="E95" s="411">
        <v>44637</v>
      </c>
      <c r="F95" s="238"/>
      <c r="G95" s="235" t="s">
        <v>34</v>
      </c>
      <c r="H95" s="246"/>
      <c r="I95" s="347"/>
      <c r="J95" s="347"/>
      <c r="K95" s="414" t="s">
        <v>2699</v>
      </c>
      <c r="L95" s="235" t="s">
        <v>36</v>
      </c>
      <c r="M95" s="347">
        <v>6</v>
      </c>
      <c r="N95" s="334">
        <v>953</v>
      </c>
      <c r="O95" s="412">
        <f t="shared" si="1"/>
        <v>5718</v>
      </c>
      <c r="P95" s="246"/>
    </row>
    <row r="96" spans="1:16" hidden="1">
      <c r="A96" s="235">
        <v>93</v>
      </c>
      <c r="B96" s="410">
        <v>44648</v>
      </c>
      <c r="C96" s="238" t="s">
        <v>32</v>
      </c>
      <c r="D96" s="235" t="s">
        <v>248</v>
      </c>
      <c r="E96" s="411">
        <v>44637</v>
      </c>
      <c r="F96" s="238"/>
      <c r="G96" s="235" t="s">
        <v>34</v>
      </c>
      <c r="H96" s="246"/>
      <c r="I96" s="347"/>
      <c r="J96" s="347"/>
      <c r="K96" s="414" t="s">
        <v>2700</v>
      </c>
      <c r="L96" s="235" t="s">
        <v>36</v>
      </c>
      <c r="M96" s="347">
        <v>27</v>
      </c>
      <c r="N96" s="334">
        <v>62.25</v>
      </c>
      <c r="O96" s="412">
        <f t="shared" si="1"/>
        <v>1680.75</v>
      </c>
      <c r="P96" s="246"/>
    </row>
    <row r="97" spans="1:16" hidden="1">
      <c r="A97" s="235">
        <v>94</v>
      </c>
      <c r="B97" s="410">
        <v>44648</v>
      </c>
      <c r="C97" s="238" t="s">
        <v>32</v>
      </c>
      <c r="D97" s="235" t="s">
        <v>248</v>
      </c>
      <c r="E97" s="411">
        <v>44637</v>
      </c>
      <c r="F97" s="238"/>
      <c r="G97" s="235" t="s">
        <v>34</v>
      </c>
      <c r="H97" s="246"/>
      <c r="I97" s="347"/>
      <c r="J97" s="347"/>
      <c r="K97" s="414" t="s">
        <v>2701</v>
      </c>
      <c r="L97" s="235" t="s">
        <v>36</v>
      </c>
      <c r="M97" s="347">
        <v>12</v>
      </c>
      <c r="N97" s="334">
        <v>98.4</v>
      </c>
      <c r="O97" s="412">
        <f t="shared" si="1"/>
        <v>1180.8000000000002</v>
      </c>
      <c r="P97" s="246"/>
    </row>
    <row r="98" spans="1:16" hidden="1">
      <c r="A98" s="235">
        <v>95</v>
      </c>
      <c r="B98" s="410">
        <v>44648</v>
      </c>
      <c r="C98" s="238" t="s">
        <v>32</v>
      </c>
      <c r="D98" s="235" t="s">
        <v>248</v>
      </c>
      <c r="E98" s="411">
        <v>44637</v>
      </c>
      <c r="F98" s="238"/>
      <c r="G98" s="235" t="s">
        <v>34</v>
      </c>
      <c r="H98" s="246"/>
      <c r="I98" s="347"/>
      <c r="J98" s="347"/>
      <c r="K98" s="414" t="s">
        <v>2702</v>
      </c>
      <c r="L98" s="235" t="s">
        <v>36</v>
      </c>
      <c r="M98" s="347">
        <v>6</v>
      </c>
      <c r="N98" s="412">
        <v>72.8</v>
      </c>
      <c r="O98" s="412">
        <f t="shared" si="1"/>
        <v>436.79999999999995</v>
      </c>
      <c r="P98" s="246"/>
    </row>
    <row r="99" spans="1:16" hidden="1">
      <c r="A99" s="235">
        <v>96</v>
      </c>
      <c r="B99" s="410">
        <v>44648</v>
      </c>
      <c r="C99" s="238" t="s">
        <v>32</v>
      </c>
      <c r="D99" s="235" t="s">
        <v>248</v>
      </c>
      <c r="E99" s="411">
        <v>44637</v>
      </c>
      <c r="F99" s="238"/>
      <c r="G99" s="235" t="s">
        <v>34</v>
      </c>
      <c r="H99" s="246"/>
      <c r="I99" s="347"/>
      <c r="J99" s="347"/>
      <c r="K99" s="414" t="s">
        <v>2703</v>
      </c>
      <c r="L99" s="235" t="s">
        <v>36</v>
      </c>
      <c r="M99" s="347">
        <v>6</v>
      </c>
      <c r="N99" s="334">
        <v>78.400000000000006</v>
      </c>
      <c r="O99" s="412">
        <f t="shared" si="1"/>
        <v>470.40000000000003</v>
      </c>
      <c r="P99" s="246"/>
    </row>
    <row r="100" spans="1:16" ht="20.399999999999999" hidden="1">
      <c r="A100" s="235">
        <v>97</v>
      </c>
      <c r="B100" s="410">
        <v>44648</v>
      </c>
      <c r="C100" s="238" t="s">
        <v>32</v>
      </c>
      <c r="D100" s="235" t="s">
        <v>248</v>
      </c>
      <c r="E100" s="411">
        <v>44637</v>
      </c>
      <c r="F100" s="238"/>
      <c r="G100" s="235" t="s">
        <v>34</v>
      </c>
      <c r="H100" s="246"/>
      <c r="I100" s="238" t="s">
        <v>3562</v>
      </c>
      <c r="J100" s="238" t="s">
        <v>1033</v>
      </c>
      <c r="K100" s="238" t="s">
        <v>3069</v>
      </c>
      <c r="L100" s="235" t="s">
        <v>36</v>
      </c>
      <c r="M100" s="347">
        <v>4</v>
      </c>
      <c r="N100" s="334">
        <v>218.95</v>
      </c>
      <c r="O100" s="412">
        <f t="shared" si="1"/>
        <v>875.8</v>
      </c>
      <c r="P100" s="246"/>
    </row>
    <row r="101" spans="1:16" hidden="1">
      <c r="A101" s="235">
        <v>98</v>
      </c>
      <c r="B101" s="410">
        <v>44648</v>
      </c>
      <c r="C101" s="238" t="s">
        <v>32</v>
      </c>
      <c r="D101" s="235" t="s">
        <v>248</v>
      </c>
      <c r="E101" s="411">
        <v>44637</v>
      </c>
      <c r="F101" s="238"/>
      <c r="G101" s="235" t="s">
        <v>34</v>
      </c>
      <c r="H101" s="246"/>
      <c r="I101" s="347">
        <v>110492012</v>
      </c>
      <c r="J101" s="347"/>
      <c r="K101" s="238" t="s">
        <v>1042</v>
      </c>
      <c r="L101" s="235" t="s">
        <v>36</v>
      </c>
      <c r="M101" s="347">
        <v>34</v>
      </c>
      <c r="N101" s="334">
        <v>3</v>
      </c>
      <c r="O101" s="412">
        <f t="shared" si="1"/>
        <v>102</v>
      </c>
      <c r="P101" s="246"/>
    </row>
    <row r="102" spans="1:16" hidden="1">
      <c r="A102" s="235">
        <v>99</v>
      </c>
      <c r="B102" s="410">
        <v>44648</v>
      </c>
      <c r="C102" s="238" t="s">
        <v>32</v>
      </c>
      <c r="D102" s="235" t="s">
        <v>248</v>
      </c>
      <c r="E102" s="411">
        <v>44637</v>
      </c>
      <c r="F102" s="238"/>
      <c r="G102" s="235" t="s">
        <v>34</v>
      </c>
      <c r="H102" s="246"/>
      <c r="I102" s="347"/>
      <c r="J102" s="347"/>
      <c r="K102" s="414" t="s">
        <v>2704</v>
      </c>
      <c r="L102" s="235" t="s">
        <v>36</v>
      </c>
      <c r="M102" s="347">
        <v>10</v>
      </c>
      <c r="N102" s="334">
        <v>3.8</v>
      </c>
      <c r="O102" s="412">
        <f t="shared" si="1"/>
        <v>38</v>
      </c>
      <c r="P102" s="246"/>
    </row>
    <row r="103" spans="1:16" hidden="1">
      <c r="A103" s="235">
        <v>100</v>
      </c>
      <c r="B103" s="410">
        <v>44648</v>
      </c>
      <c r="C103" s="238" t="s">
        <v>32</v>
      </c>
      <c r="D103" s="235" t="s">
        <v>248</v>
      </c>
      <c r="E103" s="411">
        <v>44637</v>
      </c>
      <c r="F103" s="238"/>
      <c r="G103" s="235" t="s">
        <v>34</v>
      </c>
      <c r="H103" s="246"/>
      <c r="I103" s="347"/>
      <c r="J103" s="347"/>
      <c r="K103" s="414" t="s">
        <v>2705</v>
      </c>
      <c r="L103" s="235" t="s">
        <v>36</v>
      </c>
      <c r="M103" s="347">
        <v>3</v>
      </c>
      <c r="N103" s="334">
        <v>19.2</v>
      </c>
      <c r="O103" s="412">
        <f t="shared" si="1"/>
        <v>57.599999999999994</v>
      </c>
      <c r="P103" s="246"/>
    </row>
    <row r="104" spans="1:16" hidden="1">
      <c r="A104" s="235">
        <v>101</v>
      </c>
      <c r="B104" s="410">
        <v>44648</v>
      </c>
      <c r="C104" s="238" t="s">
        <v>32</v>
      </c>
      <c r="D104" s="235" t="s">
        <v>248</v>
      </c>
      <c r="E104" s="411">
        <v>44637</v>
      </c>
      <c r="F104" s="238"/>
      <c r="G104" s="235" t="s">
        <v>34</v>
      </c>
      <c r="H104" s="246"/>
      <c r="I104" s="347">
        <v>110315391</v>
      </c>
      <c r="J104" s="347"/>
      <c r="K104" s="414" t="s">
        <v>2706</v>
      </c>
      <c r="L104" s="235" t="s">
        <v>36</v>
      </c>
      <c r="M104" s="347">
        <v>3</v>
      </c>
      <c r="N104" s="412">
        <v>40</v>
      </c>
      <c r="O104" s="412">
        <f t="shared" si="1"/>
        <v>120</v>
      </c>
      <c r="P104" s="246"/>
    </row>
    <row r="105" spans="1:16" hidden="1">
      <c r="A105" s="235">
        <v>102</v>
      </c>
      <c r="B105" s="410">
        <v>44648</v>
      </c>
      <c r="C105" s="238" t="s">
        <v>32</v>
      </c>
      <c r="D105" s="235" t="s">
        <v>248</v>
      </c>
      <c r="E105" s="411">
        <v>44637</v>
      </c>
      <c r="F105" s="238"/>
      <c r="G105" s="235" t="s">
        <v>34</v>
      </c>
      <c r="H105" s="246"/>
      <c r="I105" s="347">
        <v>110492014</v>
      </c>
      <c r="J105" s="347"/>
      <c r="K105" s="414" t="s">
        <v>2707</v>
      </c>
      <c r="L105" s="235" t="s">
        <v>36</v>
      </c>
      <c r="M105" s="347">
        <v>9</v>
      </c>
      <c r="N105" s="412">
        <v>3.2</v>
      </c>
      <c r="O105" s="412">
        <f t="shared" si="1"/>
        <v>28.8</v>
      </c>
      <c r="P105" s="246"/>
    </row>
    <row r="106" spans="1:16" hidden="1">
      <c r="A106" s="235">
        <v>103</v>
      </c>
      <c r="B106" s="410">
        <v>44648</v>
      </c>
      <c r="C106" s="238" t="s">
        <v>32</v>
      </c>
      <c r="D106" s="235" t="s">
        <v>248</v>
      </c>
      <c r="E106" s="411">
        <v>44637</v>
      </c>
      <c r="F106" s="238"/>
      <c r="G106" s="235" t="s">
        <v>34</v>
      </c>
      <c r="H106" s="246"/>
      <c r="I106" s="235">
        <v>110315408</v>
      </c>
      <c r="J106" s="346"/>
      <c r="K106" s="238" t="s">
        <v>1038</v>
      </c>
      <c r="L106" s="235" t="s">
        <v>36</v>
      </c>
      <c r="M106" s="347">
        <v>12</v>
      </c>
      <c r="N106" s="412">
        <v>24.8</v>
      </c>
      <c r="O106" s="412">
        <f t="shared" si="1"/>
        <v>297.60000000000002</v>
      </c>
      <c r="P106" s="246"/>
    </row>
    <row r="107" spans="1:16" hidden="1">
      <c r="A107" s="235">
        <v>104</v>
      </c>
      <c r="B107" s="410">
        <v>44648</v>
      </c>
      <c r="C107" s="238" t="s">
        <v>32</v>
      </c>
      <c r="D107" s="235" t="s">
        <v>248</v>
      </c>
      <c r="E107" s="411">
        <v>44637</v>
      </c>
      <c r="F107" s="238"/>
      <c r="G107" s="235" t="s">
        <v>34</v>
      </c>
      <c r="H107" s="246"/>
      <c r="I107" s="347"/>
      <c r="J107" s="346"/>
      <c r="K107" s="414" t="s">
        <v>2704</v>
      </c>
      <c r="L107" s="235" t="s">
        <v>36</v>
      </c>
      <c r="M107" s="347">
        <v>2</v>
      </c>
      <c r="N107" s="334">
        <v>3.8</v>
      </c>
      <c r="O107" s="412">
        <f t="shared" si="1"/>
        <v>7.6</v>
      </c>
      <c r="P107" s="246"/>
    </row>
    <row r="108" spans="1:16" hidden="1">
      <c r="A108" s="235">
        <v>105</v>
      </c>
      <c r="B108" s="410">
        <v>44648</v>
      </c>
      <c r="C108" s="238" t="s">
        <v>32</v>
      </c>
      <c r="D108" s="235" t="s">
        <v>248</v>
      </c>
      <c r="E108" s="411">
        <v>44637</v>
      </c>
      <c r="F108" s="238"/>
      <c r="G108" s="235" t="s">
        <v>34</v>
      </c>
      <c r="H108" s="246"/>
      <c r="I108" s="235" t="s">
        <v>3553</v>
      </c>
      <c r="J108" s="337" t="s">
        <v>3554</v>
      </c>
      <c r="K108" s="238" t="s">
        <v>2708</v>
      </c>
      <c r="L108" s="235" t="s">
        <v>36</v>
      </c>
      <c r="M108" s="347">
        <v>1</v>
      </c>
      <c r="N108" s="412">
        <v>600</v>
      </c>
      <c r="O108" s="412">
        <f t="shared" si="1"/>
        <v>600</v>
      </c>
      <c r="P108" s="246"/>
    </row>
    <row r="109" spans="1:16" hidden="1">
      <c r="A109" s="235">
        <v>106</v>
      </c>
      <c r="B109" s="410">
        <v>44648</v>
      </c>
      <c r="C109" s="238" t="s">
        <v>32</v>
      </c>
      <c r="D109" s="235" t="s">
        <v>248</v>
      </c>
      <c r="E109" s="411">
        <v>44637</v>
      </c>
      <c r="F109" s="238"/>
      <c r="G109" s="235" t="s">
        <v>34</v>
      </c>
      <c r="H109" s="246"/>
      <c r="I109" s="235">
        <v>110648092</v>
      </c>
      <c r="J109" s="337" t="s">
        <v>2709</v>
      </c>
      <c r="K109" s="238" t="s">
        <v>2710</v>
      </c>
      <c r="L109" s="235" t="s">
        <v>36</v>
      </c>
      <c r="M109" s="347">
        <v>1</v>
      </c>
      <c r="N109" s="334">
        <v>1282.8499999999999</v>
      </c>
      <c r="O109" s="412">
        <f t="shared" si="1"/>
        <v>1282.8499999999999</v>
      </c>
      <c r="P109" s="246"/>
    </row>
    <row r="110" spans="1:16" hidden="1">
      <c r="A110" s="235">
        <v>107</v>
      </c>
      <c r="B110" s="410">
        <v>44648</v>
      </c>
      <c r="C110" s="238" t="s">
        <v>32</v>
      </c>
      <c r="D110" s="235" t="s">
        <v>248</v>
      </c>
      <c r="E110" s="411">
        <v>44637</v>
      </c>
      <c r="F110" s="238"/>
      <c r="G110" s="235" t="s">
        <v>34</v>
      </c>
      <c r="H110" s="246"/>
      <c r="I110" s="235">
        <v>110648088</v>
      </c>
      <c r="J110" s="337" t="s">
        <v>2711</v>
      </c>
      <c r="K110" s="238" t="s">
        <v>2712</v>
      </c>
      <c r="L110" s="235" t="s">
        <v>36</v>
      </c>
      <c r="M110" s="347">
        <v>2</v>
      </c>
      <c r="N110" s="334">
        <v>334.57</v>
      </c>
      <c r="O110" s="412">
        <f t="shared" si="1"/>
        <v>669.14</v>
      </c>
      <c r="P110" s="246"/>
    </row>
    <row r="111" spans="1:16" hidden="1">
      <c r="A111" s="235">
        <v>108</v>
      </c>
      <c r="B111" s="410">
        <v>44648</v>
      </c>
      <c r="C111" s="238" t="s">
        <v>32</v>
      </c>
      <c r="D111" s="235" t="s">
        <v>248</v>
      </c>
      <c r="E111" s="411">
        <v>44637</v>
      </c>
      <c r="F111" s="238"/>
      <c r="G111" s="235" t="s">
        <v>34</v>
      </c>
      <c r="H111" s="246"/>
      <c r="I111" s="235">
        <v>110648089</v>
      </c>
      <c r="J111" s="337" t="s">
        <v>2713</v>
      </c>
      <c r="K111" s="238" t="s">
        <v>2714</v>
      </c>
      <c r="L111" s="235" t="s">
        <v>36</v>
      </c>
      <c r="M111" s="347">
        <v>3</v>
      </c>
      <c r="N111" s="334">
        <v>690.77</v>
      </c>
      <c r="O111" s="412">
        <f t="shared" si="1"/>
        <v>2072.31</v>
      </c>
      <c r="P111" s="246"/>
    </row>
    <row r="112" spans="1:16" hidden="1">
      <c r="A112" s="235">
        <v>109</v>
      </c>
      <c r="B112" s="410">
        <v>44648</v>
      </c>
      <c r="C112" s="238" t="s">
        <v>32</v>
      </c>
      <c r="D112" s="235" t="s">
        <v>248</v>
      </c>
      <c r="E112" s="411">
        <v>44637</v>
      </c>
      <c r="F112" s="238"/>
      <c r="G112" s="235" t="s">
        <v>34</v>
      </c>
      <c r="H112" s="246"/>
      <c r="I112" s="235">
        <v>110648093</v>
      </c>
      <c r="J112" s="337" t="s">
        <v>2715</v>
      </c>
      <c r="K112" s="238" t="s">
        <v>2716</v>
      </c>
      <c r="L112" s="235" t="s">
        <v>36</v>
      </c>
      <c r="M112" s="347">
        <v>1</v>
      </c>
      <c r="N112" s="334">
        <v>816.7</v>
      </c>
      <c r="O112" s="412">
        <f t="shared" si="1"/>
        <v>816.7</v>
      </c>
      <c r="P112" s="246"/>
    </row>
    <row r="113" spans="1:16" hidden="1">
      <c r="A113" s="235">
        <v>110</v>
      </c>
      <c r="B113" s="410">
        <v>44648</v>
      </c>
      <c r="C113" s="238" t="s">
        <v>32</v>
      </c>
      <c r="D113" s="235" t="s">
        <v>248</v>
      </c>
      <c r="E113" s="411">
        <v>44637</v>
      </c>
      <c r="F113" s="238"/>
      <c r="G113" s="235" t="s">
        <v>34</v>
      </c>
      <c r="H113" s="246"/>
      <c r="I113" s="235">
        <v>110648097</v>
      </c>
      <c r="J113" s="337" t="s">
        <v>2717</v>
      </c>
      <c r="K113" s="238" t="s">
        <v>2718</v>
      </c>
      <c r="L113" s="235" t="s">
        <v>36</v>
      </c>
      <c r="M113" s="347">
        <v>2</v>
      </c>
      <c r="N113" s="334">
        <v>569.53</v>
      </c>
      <c r="O113" s="412">
        <f t="shared" si="1"/>
        <v>1139.06</v>
      </c>
      <c r="P113" s="246"/>
    </row>
    <row r="114" spans="1:16" hidden="1">
      <c r="A114" s="235">
        <v>111</v>
      </c>
      <c r="B114" s="410">
        <v>44648</v>
      </c>
      <c r="C114" s="238" t="s">
        <v>32</v>
      </c>
      <c r="D114" s="235" t="s">
        <v>248</v>
      </c>
      <c r="E114" s="411">
        <v>44637</v>
      </c>
      <c r="F114" s="238"/>
      <c r="G114" s="235" t="s">
        <v>34</v>
      </c>
      <c r="H114" s="246"/>
      <c r="I114" s="235">
        <v>110648086</v>
      </c>
      <c r="J114" s="337" t="s">
        <v>2719</v>
      </c>
      <c r="K114" s="238" t="s">
        <v>2720</v>
      </c>
      <c r="L114" s="235" t="s">
        <v>36</v>
      </c>
      <c r="M114" s="347">
        <v>3</v>
      </c>
      <c r="N114" s="334">
        <v>2340.14</v>
      </c>
      <c r="O114" s="412">
        <f t="shared" si="1"/>
        <v>7020.42</v>
      </c>
      <c r="P114" s="246"/>
    </row>
    <row r="115" spans="1:16" hidden="1">
      <c r="A115" s="235">
        <v>112</v>
      </c>
      <c r="B115" s="410">
        <v>44648</v>
      </c>
      <c r="C115" s="238" t="s">
        <v>32</v>
      </c>
      <c r="D115" s="235" t="s">
        <v>221</v>
      </c>
      <c r="E115" s="411">
        <v>44644</v>
      </c>
      <c r="F115" s="238"/>
      <c r="G115" s="235" t="s">
        <v>34</v>
      </c>
      <c r="H115" s="235">
        <v>4200828472</v>
      </c>
      <c r="I115" s="347">
        <v>111381218</v>
      </c>
      <c r="J115" s="348" t="s">
        <v>2721</v>
      </c>
      <c r="K115" s="414" t="s">
        <v>2722</v>
      </c>
      <c r="L115" s="235" t="s">
        <v>36</v>
      </c>
      <c r="M115" s="347">
        <v>4</v>
      </c>
      <c r="N115" s="412">
        <v>93822</v>
      </c>
      <c r="O115" s="412">
        <f t="shared" si="1"/>
        <v>375288</v>
      </c>
      <c r="P115" s="246"/>
    </row>
    <row r="116" spans="1:16" hidden="1">
      <c r="A116" s="235">
        <v>113</v>
      </c>
      <c r="B116" s="410">
        <v>44648</v>
      </c>
      <c r="C116" s="238" t="s">
        <v>32</v>
      </c>
      <c r="D116" s="235" t="s">
        <v>221</v>
      </c>
      <c r="E116" s="411">
        <v>44644</v>
      </c>
      <c r="F116" s="238"/>
      <c r="G116" s="235" t="s">
        <v>34</v>
      </c>
      <c r="H116" s="235">
        <v>4200828472</v>
      </c>
      <c r="I116" s="347">
        <v>111382476</v>
      </c>
      <c r="J116" s="347" t="s">
        <v>2723</v>
      </c>
      <c r="K116" s="414" t="s">
        <v>2724</v>
      </c>
      <c r="L116" s="235" t="s">
        <v>36</v>
      </c>
      <c r="M116" s="347">
        <v>4</v>
      </c>
      <c r="N116" s="412">
        <v>92320</v>
      </c>
      <c r="O116" s="412">
        <f t="shared" si="1"/>
        <v>369280</v>
      </c>
      <c r="P116" s="246"/>
    </row>
    <row r="117" spans="1:16" hidden="1">
      <c r="A117" s="235">
        <v>114</v>
      </c>
      <c r="B117" s="410">
        <v>44648</v>
      </c>
      <c r="C117" s="238" t="s">
        <v>32</v>
      </c>
      <c r="D117" s="235" t="s">
        <v>221</v>
      </c>
      <c r="E117" s="411">
        <v>44644</v>
      </c>
      <c r="F117" s="238"/>
      <c r="G117" s="235" t="s">
        <v>34</v>
      </c>
      <c r="H117" s="235">
        <v>4200828472</v>
      </c>
      <c r="I117" s="347">
        <v>111381218</v>
      </c>
      <c r="J117" s="347" t="s">
        <v>2725</v>
      </c>
      <c r="K117" s="414" t="s">
        <v>2726</v>
      </c>
      <c r="L117" s="235" t="s">
        <v>36</v>
      </c>
      <c r="M117" s="347">
        <v>4</v>
      </c>
      <c r="N117" s="412">
        <v>93822</v>
      </c>
      <c r="O117" s="412">
        <f t="shared" si="1"/>
        <v>375288</v>
      </c>
      <c r="P117" s="246"/>
    </row>
    <row r="118" spans="1:16" hidden="1">
      <c r="A118" s="235">
        <v>115</v>
      </c>
      <c r="B118" s="410">
        <v>44648</v>
      </c>
      <c r="C118" s="238" t="s">
        <v>32</v>
      </c>
      <c r="D118" s="235" t="s">
        <v>221</v>
      </c>
      <c r="E118" s="411">
        <v>44644</v>
      </c>
      <c r="F118" s="238"/>
      <c r="G118" s="235" t="s">
        <v>34</v>
      </c>
      <c r="H118" s="235">
        <v>4200828472</v>
      </c>
      <c r="I118" s="347">
        <v>111382476</v>
      </c>
      <c r="J118" s="347" t="s">
        <v>2727</v>
      </c>
      <c r="K118" s="414" t="s">
        <v>2724</v>
      </c>
      <c r="L118" s="235" t="s">
        <v>36</v>
      </c>
      <c r="M118" s="347">
        <v>4</v>
      </c>
      <c r="N118" s="412">
        <v>92320</v>
      </c>
      <c r="O118" s="412">
        <f t="shared" si="1"/>
        <v>369280</v>
      </c>
      <c r="P118" s="246"/>
    </row>
    <row r="119" spans="1:16" hidden="1">
      <c r="A119" s="235">
        <v>116</v>
      </c>
      <c r="B119" s="410">
        <v>44651</v>
      </c>
      <c r="C119" s="238" t="s">
        <v>291</v>
      </c>
      <c r="D119" s="235" t="s">
        <v>292</v>
      </c>
      <c r="E119" s="411">
        <v>44648</v>
      </c>
      <c r="F119" s="238"/>
      <c r="G119" s="235" t="s">
        <v>293</v>
      </c>
      <c r="H119" s="235">
        <v>4511101428</v>
      </c>
      <c r="I119" s="235">
        <v>107143203</v>
      </c>
      <c r="J119" s="238">
        <v>107143203</v>
      </c>
      <c r="K119" s="238" t="s">
        <v>294</v>
      </c>
      <c r="L119" s="235" t="s">
        <v>36</v>
      </c>
      <c r="M119" s="235">
        <v>8</v>
      </c>
      <c r="N119" s="334">
        <v>84537.5</v>
      </c>
      <c r="O119" s="334">
        <f t="shared" si="1"/>
        <v>676300</v>
      </c>
      <c r="P119" s="246"/>
    </row>
    <row r="120" spans="1:16" hidden="1">
      <c r="A120" s="235">
        <v>117</v>
      </c>
      <c r="B120" s="410">
        <v>44652</v>
      </c>
      <c r="C120" s="238" t="s">
        <v>32</v>
      </c>
      <c r="D120" s="235" t="s">
        <v>297</v>
      </c>
      <c r="E120" s="411">
        <v>44645</v>
      </c>
      <c r="F120" s="238"/>
      <c r="G120" s="235" t="s">
        <v>34</v>
      </c>
      <c r="H120" s="235"/>
      <c r="I120" s="235">
        <v>108334275</v>
      </c>
      <c r="J120" s="238" t="s">
        <v>298</v>
      </c>
      <c r="K120" s="238" t="s">
        <v>299</v>
      </c>
      <c r="L120" s="235" t="s">
        <v>300</v>
      </c>
      <c r="M120" s="235">
        <v>30</v>
      </c>
      <c r="N120" s="334">
        <v>633</v>
      </c>
      <c r="O120" s="334">
        <f t="shared" si="1"/>
        <v>18990</v>
      </c>
      <c r="P120" s="246"/>
    </row>
    <row r="121" spans="1:16" hidden="1">
      <c r="A121" s="235">
        <v>118</v>
      </c>
      <c r="B121" s="410">
        <v>44652</v>
      </c>
      <c r="C121" s="238" t="s">
        <v>32</v>
      </c>
      <c r="D121" s="235" t="s">
        <v>297</v>
      </c>
      <c r="E121" s="411">
        <v>44645</v>
      </c>
      <c r="F121" s="238"/>
      <c r="G121" s="235" t="s">
        <v>34</v>
      </c>
      <c r="H121" s="235"/>
      <c r="I121" s="235">
        <v>107151794</v>
      </c>
      <c r="J121" s="337" t="s">
        <v>303</v>
      </c>
      <c r="K121" s="238" t="s">
        <v>304</v>
      </c>
      <c r="L121" s="235" t="s">
        <v>300</v>
      </c>
      <c r="M121" s="235">
        <v>600</v>
      </c>
      <c r="N121" s="334">
        <v>69</v>
      </c>
      <c r="O121" s="334">
        <f t="shared" si="1"/>
        <v>41400</v>
      </c>
      <c r="P121" s="246"/>
    </row>
    <row r="122" spans="1:16" ht="30.6" hidden="1">
      <c r="A122" s="235">
        <v>119</v>
      </c>
      <c r="B122" s="410">
        <v>44652</v>
      </c>
      <c r="C122" s="238" t="s">
        <v>32</v>
      </c>
      <c r="D122" s="235" t="s">
        <v>297</v>
      </c>
      <c r="E122" s="411">
        <v>44645</v>
      </c>
      <c r="F122" s="238"/>
      <c r="G122" s="235" t="s">
        <v>34</v>
      </c>
      <c r="H122" s="235"/>
      <c r="I122" s="235">
        <v>107151794</v>
      </c>
      <c r="J122" s="238" t="s">
        <v>305</v>
      </c>
      <c r="K122" s="238" t="s">
        <v>306</v>
      </c>
      <c r="L122" s="235" t="s">
        <v>300</v>
      </c>
      <c r="M122" s="235">
        <v>60</v>
      </c>
      <c r="N122" s="412">
        <v>87</v>
      </c>
      <c r="O122" s="412">
        <f t="shared" si="1"/>
        <v>5220</v>
      </c>
      <c r="P122" s="246"/>
    </row>
    <row r="123" spans="1:16" ht="30.6" hidden="1">
      <c r="A123" s="235">
        <v>120</v>
      </c>
      <c r="B123" s="410">
        <v>44652</v>
      </c>
      <c r="C123" s="238" t="s">
        <v>307</v>
      </c>
      <c r="D123" s="238" t="s">
        <v>308</v>
      </c>
      <c r="E123" s="411" t="s">
        <v>309</v>
      </c>
      <c r="F123" s="238" t="s">
        <v>310</v>
      </c>
      <c r="G123" s="235" t="s">
        <v>62</v>
      </c>
      <c r="H123" s="235">
        <v>4509974791</v>
      </c>
      <c r="I123" s="235">
        <v>107146625</v>
      </c>
      <c r="J123" s="238" t="s">
        <v>311</v>
      </c>
      <c r="K123" s="238" t="s">
        <v>312</v>
      </c>
      <c r="L123" s="235" t="s">
        <v>36</v>
      </c>
      <c r="M123" s="235">
        <v>69</v>
      </c>
      <c r="N123" s="334">
        <v>1516</v>
      </c>
      <c r="O123" s="334">
        <f t="shared" si="1"/>
        <v>104604</v>
      </c>
      <c r="P123" s="246"/>
    </row>
    <row r="124" spans="1:16" hidden="1">
      <c r="A124" s="235">
        <v>121</v>
      </c>
      <c r="B124" s="410">
        <v>44652</v>
      </c>
      <c r="C124" s="238" t="s">
        <v>32</v>
      </c>
      <c r="D124" s="235" t="s">
        <v>315</v>
      </c>
      <c r="E124" s="411">
        <v>44646</v>
      </c>
      <c r="F124" s="238"/>
      <c r="G124" s="235" t="s">
        <v>34</v>
      </c>
      <c r="H124" s="235"/>
      <c r="I124" s="235">
        <v>106288808</v>
      </c>
      <c r="J124" s="238">
        <v>106288808</v>
      </c>
      <c r="K124" s="238" t="s">
        <v>316</v>
      </c>
      <c r="L124" s="235" t="s">
        <v>2729</v>
      </c>
      <c r="M124" s="235">
        <v>2000</v>
      </c>
      <c r="N124" s="412">
        <v>0</v>
      </c>
      <c r="O124" s="412">
        <f t="shared" si="1"/>
        <v>0</v>
      </c>
      <c r="P124" s="246"/>
    </row>
    <row r="125" spans="1:16" hidden="1">
      <c r="A125" s="235">
        <v>122</v>
      </c>
      <c r="B125" s="410">
        <v>44652</v>
      </c>
      <c r="C125" s="238" t="s">
        <v>32</v>
      </c>
      <c r="D125" s="235" t="s">
        <v>315</v>
      </c>
      <c r="E125" s="411">
        <v>44646</v>
      </c>
      <c r="F125" s="238"/>
      <c r="G125" s="235" t="s">
        <v>34</v>
      </c>
      <c r="H125" s="235"/>
      <c r="I125" s="235">
        <v>106288811</v>
      </c>
      <c r="J125" s="238">
        <v>106288811</v>
      </c>
      <c r="K125" s="238" t="s">
        <v>318</v>
      </c>
      <c r="L125" s="235" t="s">
        <v>2729</v>
      </c>
      <c r="M125" s="235">
        <v>100</v>
      </c>
      <c r="N125" s="412">
        <v>0</v>
      </c>
      <c r="O125" s="412">
        <f t="shared" si="1"/>
        <v>0</v>
      </c>
      <c r="P125" s="246"/>
    </row>
    <row r="126" spans="1:16" hidden="1">
      <c r="A126" s="235">
        <v>123</v>
      </c>
      <c r="B126" s="410">
        <v>44652</v>
      </c>
      <c r="C126" s="238" t="s">
        <v>32</v>
      </c>
      <c r="D126" s="235" t="s">
        <v>315</v>
      </c>
      <c r="E126" s="411">
        <v>44646</v>
      </c>
      <c r="F126" s="238"/>
      <c r="G126" s="235" t="s">
        <v>34</v>
      </c>
      <c r="H126" s="235"/>
      <c r="I126" s="235">
        <v>107143092</v>
      </c>
      <c r="J126" s="238">
        <v>107143092</v>
      </c>
      <c r="K126" s="238" t="s">
        <v>319</v>
      </c>
      <c r="L126" s="235" t="s">
        <v>2729</v>
      </c>
      <c r="M126" s="235">
        <v>800</v>
      </c>
      <c r="N126" s="412">
        <v>0</v>
      </c>
      <c r="O126" s="412">
        <f t="shared" si="1"/>
        <v>0</v>
      </c>
      <c r="P126" s="246"/>
    </row>
    <row r="127" spans="1:16" ht="20.399999999999999" hidden="1">
      <c r="A127" s="235">
        <v>124</v>
      </c>
      <c r="B127" s="410">
        <v>44652</v>
      </c>
      <c r="C127" s="238" t="s">
        <v>32</v>
      </c>
      <c r="D127" s="235" t="s">
        <v>315</v>
      </c>
      <c r="E127" s="411">
        <v>44646</v>
      </c>
      <c r="F127" s="238"/>
      <c r="G127" s="235" t="s">
        <v>34</v>
      </c>
      <c r="H127" s="235"/>
      <c r="I127" s="235">
        <v>107123142</v>
      </c>
      <c r="J127" s="238" t="s">
        <v>320</v>
      </c>
      <c r="K127" s="337" t="s">
        <v>321</v>
      </c>
      <c r="L127" s="235" t="s">
        <v>36</v>
      </c>
      <c r="M127" s="235">
        <v>38</v>
      </c>
      <c r="N127" s="334">
        <v>3550</v>
      </c>
      <c r="O127" s="334">
        <f t="shared" si="1"/>
        <v>134900</v>
      </c>
      <c r="P127" s="246"/>
    </row>
    <row r="128" spans="1:16" hidden="1">
      <c r="A128" s="235">
        <v>125</v>
      </c>
      <c r="B128" s="410">
        <v>44652</v>
      </c>
      <c r="C128" s="238" t="s">
        <v>32</v>
      </c>
      <c r="D128" s="235" t="s">
        <v>315</v>
      </c>
      <c r="E128" s="411">
        <v>44646</v>
      </c>
      <c r="F128" s="238"/>
      <c r="G128" s="235" t="s">
        <v>34</v>
      </c>
      <c r="H128" s="235"/>
      <c r="I128" s="235">
        <v>101148348</v>
      </c>
      <c r="J128" s="238">
        <v>101148348</v>
      </c>
      <c r="K128" s="337" t="s">
        <v>324</v>
      </c>
      <c r="L128" s="235" t="s">
        <v>36</v>
      </c>
      <c r="M128" s="235">
        <v>2</v>
      </c>
      <c r="N128" s="412">
        <v>0</v>
      </c>
      <c r="O128" s="412">
        <f t="shared" si="1"/>
        <v>0</v>
      </c>
      <c r="P128" s="246"/>
    </row>
    <row r="129" spans="1:16" ht="20.399999999999999" hidden="1">
      <c r="A129" s="235">
        <v>126</v>
      </c>
      <c r="B129" s="410">
        <v>44652</v>
      </c>
      <c r="C129" s="238" t="s">
        <v>325</v>
      </c>
      <c r="D129" s="238" t="s">
        <v>326</v>
      </c>
      <c r="E129" s="411" t="s">
        <v>327</v>
      </c>
      <c r="F129" s="238" t="s">
        <v>328</v>
      </c>
      <c r="G129" s="235" t="s">
        <v>131</v>
      </c>
      <c r="H129" s="235">
        <v>4200789641</v>
      </c>
      <c r="I129" s="235">
        <v>109447737</v>
      </c>
      <c r="J129" s="337" t="s">
        <v>329</v>
      </c>
      <c r="K129" s="337" t="s">
        <v>330</v>
      </c>
      <c r="L129" s="235" t="s">
        <v>36</v>
      </c>
      <c r="M129" s="235">
        <v>89</v>
      </c>
      <c r="N129" s="334">
        <v>18020</v>
      </c>
      <c r="O129" s="334">
        <f t="shared" si="1"/>
        <v>1603780</v>
      </c>
      <c r="P129" s="246"/>
    </row>
    <row r="130" spans="1:16" ht="30.6" hidden="1">
      <c r="A130" s="235">
        <v>127</v>
      </c>
      <c r="B130" s="410">
        <v>44652</v>
      </c>
      <c r="C130" s="238" t="s">
        <v>325</v>
      </c>
      <c r="D130" s="238" t="s">
        <v>334</v>
      </c>
      <c r="E130" s="411" t="s">
        <v>335</v>
      </c>
      <c r="F130" s="238" t="s">
        <v>336</v>
      </c>
      <c r="G130" s="235" t="s">
        <v>131</v>
      </c>
      <c r="H130" s="235">
        <v>4200789641</v>
      </c>
      <c r="I130" s="235">
        <v>109447740</v>
      </c>
      <c r="J130" s="337" t="s">
        <v>337</v>
      </c>
      <c r="K130" s="238" t="s">
        <v>338</v>
      </c>
      <c r="L130" s="235" t="s">
        <v>36</v>
      </c>
      <c r="M130" s="235">
        <v>91</v>
      </c>
      <c r="N130" s="334">
        <v>40800</v>
      </c>
      <c r="O130" s="334">
        <f t="shared" si="1"/>
        <v>3712800</v>
      </c>
      <c r="P130" s="246"/>
    </row>
    <row r="131" spans="1:16" ht="30.6" hidden="1">
      <c r="A131" s="235">
        <v>128</v>
      </c>
      <c r="B131" s="410">
        <v>44652</v>
      </c>
      <c r="C131" s="238" t="s">
        <v>325</v>
      </c>
      <c r="D131" s="238" t="s">
        <v>339</v>
      </c>
      <c r="E131" s="411" t="s">
        <v>340</v>
      </c>
      <c r="F131" s="238" t="s">
        <v>341</v>
      </c>
      <c r="G131" s="235" t="s">
        <v>131</v>
      </c>
      <c r="H131" s="235">
        <v>4200789641</v>
      </c>
      <c r="I131" s="235">
        <v>109447743</v>
      </c>
      <c r="J131" s="238">
        <v>803201</v>
      </c>
      <c r="K131" s="238" t="s">
        <v>342</v>
      </c>
      <c r="L131" s="235" t="s">
        <v>36</v>
      </c>
      <c r="M131" s="235">
        <v>89</v>
      </c>
      <c r="N131" s="334">
        <v>18615</v>
      </c>
      <c r="O131" s="334">
        <f t="shared" ref="O131:O194" si="2">M131*N131</f>
        <v>1656735</v>
      </c>
      <c r="P131" s="246"/>
    </row>
    <row r="132" spans="1:16" ht="30.6" hidden="1">
      <c r="A132" s="235">
        <v>129</v>
      </c>
      <c r="B132" s="410">
        <v>44652</v>
      </c>
      <c r="C132" s="238" t="s">
        <v>325</v>
      </c>
      <c r="D132" s="238" t="s">
        <v>339</v>
      </c>
      <c r="E132" s="411" t="s">
        <v>340</v>
      </c>
      <c r="F132" s="238" t="s">
        <v>341</v>
      </c>
      <c r="G132" s="235" t="s">
        <v>131</v>
      </c>
      <c r="H132" s="235">
        <v>4200789641</v>
      </c>
      <c r="I132" s="235">
        <v>109447744</v>
      </c>
      <c r="J132" s="238">
        <v>803203</v>
      </c>
      <c r="K132" s="336" t="s">
        <v>3732</v>
      </c>
      <c r="L132" s="235" t="s">
        <v>36</v>
      </c>
      <c r="M132" s="235">
        <v>129</v>
      </c>
      <c r="N132" s="334">
        <v>19040</v>
      </c>
      <c r="O132" s="334">
        <f t="shared" si="2"/>
        <v>2456160</v>
      </c>
      <c r="P132" s="246"/>
    </row>
    <row r="133" spans="1:16" ht="30.6" hidden="1">
      <c r="A133" s="235">
        <v>130</v>
      </c>
      <c r="B133" s="410">
        <v>44652</v>
      </c>
      <c r="C133" s="238" t="s">
        <v>325</v>
      </c>
      <c r="D133" s="238" t="s">
        <v>339</v>
      </c>
      <c r="E133" s="411" t="s">
        <v>340</v>
      </c>
      <c r="F133" s="238" t="s">
        <v>341</v>
      </c>
      <c r="G133" s="235" t="s">
        <v>131</v>
      </c>
      <c r="H133" s="235">
        <v>4200789641</v>
      </c>
      <c r="I133" s="235">
        <v>109447745</v>
      </c>
      <c r="J133" s="238">
        <v>803301</v>
      </c>
      <c r="K133" s="238" t="s">
        <v>344</v>
      </c>
      <c r="L133" s="235" t="s">
        <v>36</v>
      </c>
      <c r="M133" s="235">
        <v>35</v>
      </c>
      <c r="N133" s="334">
        <v>26265</v>
      </c>
      <c r="O133" s="334">
        <f t="shared" si="2"/>
        <v>919275</v>
      </c>
      <c r="P133" s="246"/>
    </row>
    <row r="134" spans="1:16" hidden="1">
      <c r="A134" s="235">
        <v>131</v>
      </c>
      <c r="B134" s="410">
        <v>44652</v>
      </c>
      <c r="C134" s="238" t="s">
        <v>32</v>
      </c>
      <c r="D134" s="235" t="s">
        <v>345</v>
      </c>
      <c r="E134" s="411">
        <v>44643</v>
      </c>
      <c r="F134" s="238"/>
      <c r="G134" s="235" t="s">
        <v>34</v>
      </c>
      <c r="H134" s="235"/>
      <c r="I134" s="235">
        <v>109447749</v>
      </c>
      <c r="J134" s="238">
        <v>803401</v>
      </c>
      <c r="K134" s="238" t="s">
        <v>346</v>
      </c>
      <c r="L134" s="235" t="s">
        <v>36</v>
      </c>
      <c r="M134" s="235">
        <v>36</v>
      </c>
      <c r="N134" s="334">
        <v>22525</v>
      </c>
      <c r="O134" s="334">
        <f t="shared" si="2"/>
        <v>810900</v>
      </c>
      <c r="P134" s="246"/>
    </row>
    <row r="135" spans="1:16" ht="20.399999999999999" hidden="1">
      <c r="A135" s="235">
        <v>132</v>
      </c>
      <c r="B135" s="410">
        <v>44655</v>
      </c>
      <c r="C135" s="238" t="s">
        <v>347</v>
      </c>
      <c r="D135" s="238" t="s">
        <v>348</v>
      </c>
      <c r="E135" s="411" t="s">
        <v>349</v>
      </c>
      <c r="F135" s="238">
        <v>2113001728</v>
      </c>
      <c r="G135" s="235" t="s">
        <v>34</v>
      </c>
      <c r="H135" s="235">
        <v>4510789342</v>
      </c>
      <c r="I135" s="235">
        <v>111448667</v>
      </c>
      <c r="J135" s="337" t="s">
        <v>350</v>
      </c>
      <c r="K135" s="238" t="s">
        <v>351</v>
      </c>
      <c r="L135" s="235" t="s">
        <v>36</v>
      </c>
      <c r="M135" s="235">
        <v>48</v>
      </c>
      <c r="N135" s="334">
        <v>475.2</v>
      </c>
      <c r="O135" s="334">
        <f t="shared" si="2"/>
        <v>22809.599999999999</v>
      </c>
      <c r="P135" s="246"/>
    </row>
    <row r="136" spans="1:16" hidden="1">
      <c r="A136" s="235">
        <v>133</v>
      </c>
      <c r="B136" s="410">
        <v>44655</v>
      </c>
      <c r="C136" s="238" t="s">
        <v>32</v>
      </c>
      <c r="D136" s="235" t="s">
        <v>355</v>
      </c>
      <c r="E136" s="411">
        <v>44649</v>
      </c>
      <c r="F136" s="238"/>
      <c r="G136" s="235" t="s">
        <v>34</v>
      </c>
      <c r="H136" s="235"/>
      <c r="I136" s="235">
        <v>109350976</v>
      </c>
      <c r="J136" s="337" t="s">
        <v>356</v>
      </c>
      <c r="K136" s="238" t="s">
        <v>357</v>
      </c>
      <c r="L136" s="235" t="s">
        <v>36</v>
      </c>
      <c r="M136" s="235">
        <v>9</v>
      </c>
      <c r="N136" s="334">
        <v>897</v>
      </c>
      <c r="O136" s="334">
        <f t="shared" si="2"/>
        <v>8073</v>
      </c>
      <c r="P136" s="246"/>
    </row>
    <row r="137" spans="1:16" hidden="1">
      <c r="A137" s="235">
        <v>134</v>
      </c>
      <c r="B137" s="410">
        <v>44655</v>
      </c>
      <c r="C137" s="238" t="s">
        <v>32</v>
      </c>
      <c r="D137" s="235" t="s">
        <v>355</v>
      </c>
      <c r="E137" s="411">
        <v>44649</v>
      </c>
      <c r="F137" s="238"/>
      <c r="G137" s="235" t="s">
        <v>34</v>
      </c>
      <c r="H137" s="235"/>
      <c r="I137" s="235">
        <v>102625238</v>
      </c>
      <c r="J137" s="238" t="s">
        <v>359</v>
      </c>
      <c r="K137" s="238" t="s">
        <v>360</v>
      </c>
      <c r="L137" s="235" t="s">
        <v>36</v>
      </c>
      <c r="M137" s="235">
        <v>5</v>
      </c>
      <c r="N137" s="334">
        <v>2206</v>
      </c>
      <c r="O137" s="334">
        <f t="shared" si="2"/>
        <v>11030</v>
      </c>
      <c r="P137" s="246"/>
    </row>
    <row r="138" spans="1:16" hidden="1">
      <c r="A138" s="235">
        <v>135</v>
      </c>
      <c r="B138" s="410">
        <v>44655</v>
      </c>
      <c r="C138" s="238" t="s">
        <v>32</v>
      </c>
      <c r="D138" s="235" t="s">
        <v>355</v>
      </c>
      <c r="E138" s="411">
        <v>44649</v>
      </c>
      <c r="F138" s="238"/>
      <c r="G138" s="235" t="s">
        <v>34</v>
      </c>
      <c r="H138" s="235"/>
      <c r="I138" s="235">
        <v>107145540</v>
      </c>
      <c r="J138" s="238" t="s">
        <v>361</v>
      </c>
      <c r="K138" s="238" t="s">
        <v>362</v>
      </c>
      <c r="L138" s="235" t="s">
        <v>36</v>
      </c>
      <c r="M138" s="235">
        <v>12</v>
      </c>
      <c r="N138" s="334">
        <v>295</v>
      </c>
      <c r="O138" s="334">
        <f t="shared" si="2"/>
        <v>3540</v>
      </c>
      <c r="P138" s="246"/>
    </row>
    <row r="139" spans="1:16" hidden="1">
      <c r="A139" s="235">
        <v>136</v>
      </c>
      <c r="B139" s="410">
        <v>44655</v>
      </c>
      <c r="C139" s="238" t="s">
        <v>32</v>
      </c>
      <c r="D139" s="235" t="s">
        <v>355</v>
      </c>
      <c r="E139" s="411">
        <v>44649</v>
      </c>
      <c r="F139" s="238"/>
      <c r="G139" s="235" t="s">
        <v>34</v>
      </c>
      <c r="H139" s="235"/>
      <c r="I139" s="235">
        <v>100168113</v>
      </c>
      <c r="J139" s="238" t="s">
        <v>363</v>
      </c>
      <c r="K139" s="238" t="s">
        <v>364</v>
      </c>
      <c r="L139" s="235" t="s">
        <v>36</v>
      </c>
      <c r="M139" s="235">
        <v>8</v>
      </c>
      <c r="N139" s="334">
        <v>3650</v>
      </c>
      <c r="O139" s="334">
        <f t="shared" si="2"/>
        <v>29200</v>
      </c>
      <c r="P139" s="246"/>
    </row>
    <row r="140" spans="1:16" hidden="1">
      <c r="A140" s="235">
        <v>137</v>
      </c>
      <c r="B140" s="410">
        <v>44655</v>
      </c>
      <c r="C140" s="238" t="s">
        <v>32</v>
      </c>
      <c r="D140" s="235" t="s">
        <v>355</v>
      </c>
      <c r="E140" s="411">
        <v>44649</v>
      </c>
      <c r="F140" s="238"/>
      <c r="G140" s="235" t="s">
        <v>34</v>
      </c>
      <c r="H140" s="235"/>
      <c r="I140" s="235">
        <v>100187036</v>
      </c>
      <c r="J140" s="238" t="s">
        <v>365</v>
      </c>
      <c r="K140" s="238" t="s">
        <v>366</v>
      </c>
      <c r="L140" s="235" t="s">
        <v>36</v>
      </c>
      <c r="M140" s="235">
        <v>9</v>
      </c>
      <c r="N140" s="334">
        <v>1956</v>
      </c>
      <c r="O140" s="334">
        <f t="shared" si="2"/>
        <v>17604</v>
      </c>
      <c r="P140" s="246"/>
    </row>
    <row r="141" spans="1:16" hidden="1">
      <c r="A141" s="235">
        <v>138</v>
      </c>
      <c r="B141" s="410">
        <v>44655</v>
      </c>
      <c r="C141" s="238" t="s">
        <v>32</v>
      </c>
      <c r="D141" s="235" t="s">
        <v>355</v>
      </c>
      <c r="E141" s="411">
        <v>44649</v>
      </c>
      <c r="F141" s="238"/>
      <c r="G141" s="235" t="s">
        <v>34</v>
      </c>
      <c r="H141" s="235"/>
      <c r="I141" s="235">
        <v>102373683</v>
      </c>
      <c r="J141" s="238" t="s">
        <v>367</v>
      </c>
      <c r="K141" s="238" t="s">
        <v>368</v>
      </c>
      <c r="L141" s="235" t="s">
        <v>36</v>
      </c>
      <c r="M141" s="235">
        <v>2</v>
      </c>
      <c r="N141" s="334">
        <v>1256</v>
      </c>
      <c r="O141" s="334">
        <f t="shared" si="2"/>
        <v>2512</v>
      </c>
      <c r="P141" s="246"/>
    </row>
    <row r="142" spans="1:16" ht="20.399999999999999" hidden="1">
      <c r="A142" s="235">
        <v>139</v>
      </c>
      <c r="B142" s="410">
        <v>44655</v>
      </c>
      <c r="C142" s="238" t="s">
        <v>369</v>
      </c>
      <c r="D142" s="238" t="s">
        <v>370</v>
      </c>
      <c r="E142" s="411" t="s">
        <v>371</v>
      </c>
      <c r="F142" s="238" t="s">
        <v>215</v>
      </c>
      <c r="G142" s="235" t="s">
        <v>216</v>
      </c>
      <c r="H142" s="235">
        <v>4509192857</v>
      </c>
      <c r="I142" s="235">
        <v>106946763</v>
      </c>
      <c r="J142" s="238" t="s">
        <v>372</v>
      </c>
      <c r="K142" s="238" t="s">
        <v>373</v>
      </c>
      <c r="L142" s="235" t="s">
        <v>36</v>
      </c>
      <c r="M142" s="235">
        <v>17</v>
      </c>
      <c r="N142" s="334">
        <v>1294</v>
      </c>
      <c r="O142" s="334">
        <f t="shared" si="2"/>
        <v>21998</v>
      </c>
      <c r="P142" s="246"/>
    </row>
    <row r="143" spans="1:16" hidden="1">
      <c r="A143" s="235">
        <v>140</v>
      </c>
      <c r="B143" s="410">
        <v>44655</v>
      </c>
      <c r="C143" s="238" t="s">
        <v>32</v>
      </c>
      <c r="D143" s="235" t="s">
        <v>355</v>
      </c>
      <c r="E143" s="411">
        <v>44649</v>
      </c>
      <c r="F143" s="238"/>
      <c r="G143" s="235" t="s">
        <v>34</v>
      </c>
      <c r="H143" s="235"/>
      <c r="I143" s="235">
        <v>102825566</v>
      </c>
      <c r="J143" s="238" t="s">
        <v>379</v>
      </c>
      <c r="K143" s="238" t="s">
        <v>380</v>
      </c>
      <c r="L143" s="235" t="s">
        <v>36</v>
      </c>
      <c r="M143" s="235">
        <v>2</v>
      </c>
      <c r="N143" s="334">
        <v>1042.58</v>
      </c>
      <c r="O143" s="334">
        <f t="shared" si="2"/>
        <v>2085.16</v>
      </c>
      <c r="P143" s="246"/>
    </row>
    <row r="144" spans="1:16" hidden="1">
      <c r="A144" s="235">
        <v>141</v>
      </c>
      <c r="B144" s="410">
        <v>44655</v>
      </c>
      <c r="C144" s="238" t="s">
        <v>32</v>
      </c>
      <c r="D144" s="235" t="s">
        <v>355</v>
      </c>
      <c r="E144" s="411">
        <v>44649</v>
      </c>
      <c r="F144" s="238"/>
      <c r="G144" s="235" t="s">
        <v>34</v>
      </c>
      <c r="H144" s="235"/>
      <c r="I144" s="235">
        <v>109562500</v>
      </c>
      <c r="J144" s="238" t="s">
        <v>381</v>
      </c>
      <c r="K144" s="238" t="s">
        <v>382</v>
      </c>
      <c r="L144" s="235" t="s">
        <v>36</v>
      </c>
      <c r="M144" s="235">
        <v>1</v>
      </c>
      <c r="N144" s="334">
        <v>7000</v>
      </c>
      <c r="O144" s="334">
        <f t="shared" si="2"/>
        <v>7000</v>
      </c>
      <c r="P144" s="246"/>
    </row>
    <row r="145" spans="1:16" hidden="1">
      <c r="A145" s="235">
        <v>142</v>
      </c>
      <c r="B145" s="410">
        <v>44655</v>
      </c>
      <c r="C145" s="238" t="s">
        <v>32</v>
      </c>
      <c r="D145" s="235" t="s">
        <v>355</v>
      </c>
      <c r="E145" s="411">
        <v>44649</v>
      </c>
      <c r="F145" s="238"/>
      <c r="G145" s="235" t="s">
        <v>34</v>
      </c>
      <c r="H145" s="235"/>
      <c r="I145" s="235">
        <v>109917808</v>
      </c>
      <c r="J145" s="238" t="s">
        <v>383</v>
      </c>
      <c r="K145" s="238" t="s">
        <v>384</v>
      </c>
      <c r="L145" s="235" t="s">
        <v>36</v>
      </c>
      <c r="M145" s="235">
        <v>3</v>
      </c>
      <c r="N145" s="334">
        <v>24296.34</v>
      </c>
      <c r="O145" s="334">
        <f t="shared" si="2"/>
        <v>72889.02</v>
      </c>
      <c r="P145" s="246"/>
    </row>
    <row r="146" spans="1:16" hidden="1">
      <c r="A146" s="235">
        <v>143</v>
      </c>
      <c r="B146" s="410">
        <v>44655</v>
      </c>
      <c r="C146" s="238" t="s">
        <v>32</v>
      </c>
      <c r="D146" s="235" t="s">
        <v>355</v>
      </c>
      <c r="E146" s="411">
        <v>44649</v>
      </c>
      <c r="F146" s="238"/>
      <c r="G146" s="235" t="s">
        <v>34</v>
      </c>
      <c r="H146" s="235"/>
      <c r="I146" s="235">
        <v>102327829</v>
      </c>
      <c r="J146" s="238" t="s">
        <v>385</v>
      </c>
      <c r="K146" s="238" t="s">
        <v>386</v>
      </c>
      <c r="L146" s="235" t="s">
        <v>36</v>
      </c>
      <c r="M146" s="235">
        <v>3</v>
      </c>
      <c r="N146" s="334">
        <v>6613</v>
      </c>
      <c r="O146" s="334">
        <f t="shared" si="2"/>
        <v>19839</v>
      </c>
      <c r="P146" s="246"/>
    </row>
    <row r="147" spans="1:16" hidden="1">
      <c r="A147" s="235">
        <v>144</v>
      </c>
      <c r="B147" s="410">
        <v>44655</v>
      </c>
      <c r="C147" s="238" t="s">
        <v>32</v>
      </c>
      <c r="D147" s="235" t="s">
        <v>355</v>
      </c>
      <c r="E147" s="411">
        <v>44649</v>
      </c>
      <c r="F147" s="238"/>
      <c r="G147" s="235" t="s">
        <v>34</v>
      </c>
      <c r="H147" s="235"/>
      <c r="I147" s="235">
        <v>102327830</v>
      </c>
      <c r="J147" s="238" t="s">
        <v>387</v>
      </c>
      <c r="K147" s="238" t="s">
        <v>388</v>
      </c>
      <c r="L147" s="235" t="s">
        <v>36</v>
      </c>
      <c r="M147" s="235">
        <v>4</v>
      </c>
      <c r="N147" s="334">
        <v>5790</v>
      </c>
      <c r="O147" s="334">
        <f t="shared" si="2"/>
        <v>23160</v>
      </c>
      <c r="P147" s="246"/>
    </row>
    <row r="148" spans="1:16" hidden="1">
      <c r="A148" s="235">
        <v>145</v>
      </c>
      <c r="B148" s="410">
        <v>44655</v>
      </c>
      <c r="C148" s="238" t="s">
        <v>32</v>
      </c>
      <c r="D148" s="235" t="s">
        <v>355</v>
      </c>
      <c r="E148" s="411">
        <v>44649</v>
      </c>
      <c r="F148" s="238"/>
      <c r="G148" s="235" t="s">
        <v>34</v>
      </c>
      <c r="H148" s="235"/>
      <c r="I148" s="235">
        <v>100024115</v>
      </c>
      <c r="J148" s="238" t="s">
        <v>389</v>
      </c>
      <c r="K148" s="238" t="s">
        <v>390</v>
      </c>
      <c r="L148" s="235" t="s">
        <v>36</v>
      </c>
      <c r="M148" s="235">
        <v>9</v>
      </c>
      <c r="N148" s="334">
        <v>1448</v>
      </c>
      <c r="O148" s="334">
        <f t="shared" si="2"/>
        <v>13032</v>
      </c>
      <c r="P148" s="246"/>
    </row>
    <row r="149" spans="1:16" hidden="1">
      <c r="A149" s="235">
        <v>146</v>
      </c>
      <c r="B149" s="410">
        <v>44655</v>
      </c>
      <c r="C149" s="238" t="s">
        <v>32</v>
      </c>
      <c r="D149" s="235" t="s">
        <v>355</v>
      </c>
      <c r="E149" s="411">
        <v>44649</v>
      </c>
      <c r="F149" s="238"/>
      <c r="G149" s="235" t="s">
        <v>34</v>
      </c>
      <c r="H149" s="235"/>
      <c r="I149" s="235">
        <v>110315975</v>
      </c>
      <c r="J149" s="337" t="s">
        <v>391</v>
      </c>
      <c r="K149" s="238" t="s">
        <v>392</v>
      </c>
      <c r="L149" s="235" t="s">
        <v>36</v>
      </c>
      <c r="M149" s="235">
        <v>16</v>
      </c>
      <c r="N149" s="334">
        <v>214.5</v>
      </c>
      <c r="O149" s="334">
        <f t="shared" si="2"/>
        <v>3432</v>
      </c>
      <c r="P149" s="246"/>
    </row>
    <row r="150" spans="1:16" hidden="1">
      <c r="A150" s="235">
        <v>147</v>
      </c>
      <c r="B150" s="410">
        <v>44655</v>
      </c>
      <c r="C150" s="238" t="s">
        <v>32</v>
      </c>
      <c r="D150" s="235" t="s">
        <v>355</v>
      </c>
      <c r="E150" s="411">
        <v>44649</v>
      </c>
      <c r="F150" s="238"/>
      <c r="G150" s="235" t="s">
        <v>34</v>
      </c>
      <c r="H150" s="235"/>
      <c r="I150" s="235">
        <v>110315978</v>
      </c>
      <c r="J150" s="238">
        <v>1161250050</v>
      </c>
      <c r="K150" s="238" t="s">
        <v>393</v>
      </c>
      <c r="L150" s="235" t="s">
        <v>36</v>
      </c>
      <c r="M150" s="235">
        <v>16</v>
      </c>
      <c r="N150" s="334">
        <v>13.5</v>
      </c>
      <c r="O150" s="334">
        <f t="shared" si="2"/>
        <v>216</v>
      </c>
      <c r="P150" s="246"/>
    </row>
    <row r="151" spans="1:16" hidden="1">
      <c r="A151" s="235">
        <v>148</v>
      </c>
      <c r="B151" s="410">
        <v>44655</v>
      </c>
      <c r="C151" s="238" t="s">
        <v>32</v>
      </c>
      <c r="D151" s="235" t="s">
        <v>355</v>
      </c>
      <c r="E151" s="411">
        <v>44649</v>
      </c>
      <c r="F151" s="238"/>
      <c r="G151" s="235" t="s">
        <v>34</v>
      </c>
      <c r="H151" s="235"/>
      <c r="I151" s="235">
        <v>110315977</v>
      </c>
      <c r="J151" s="238">
        <v>1609120050</v>
      </c>
      <c r="K151" s="238" t="s">
        <v>394</v>
      </c>
      <c r="L151" s="235" t="s">
        <v>36</v>
      </c>
      <c r="M151" s="235">
        <v>20</v>
      </c>
      <c r="N151" s="334">
        <v>81.75</v>
      </c>
      <c r="O151" s="334">
        <f t="shared" si="2"/>
        <v>1635</v>
      </c>
      <c r="P151" s="246"/>
    </row>
    <row r="152" spans="1:16" hidden="1">
      <c r="A152" s="235">
        <v>149</v>
      </c>
      <c r="B152" s="410">
        <v>44655</v>
      </c>
      <c r="C152" s="238" t="s">
        <v>32</v>
      </c>
      <c r="D152" s="235" t="s">
        <v>355</v>
      </c>
      <c r="E152" s="411">
        <v>44649</v>
      </c>
      <c r="F152" s="238"/>
      <c r="G152" s="235" t="s">
        <v>34</v>
      </c>
      <c r="H152" s="235"/>
      <c r="I152" s="235">
        <v>110315979</v>
      </c>
      <c r="J152" s="238">
        <v>1161120050</v>
      </c>
      <c r="K152" s="238" t="s">
        <v>395</v>
      </c>
      <c r="L152" s="235" t="s">
        <v>36</v>
      </c>
      <c r="M152" s="235">
        <v>20</v>
      </c>
      <c r="N152" s="334">
        <v>6</v>
      </c>
      <c r="O152" s="334">
        <f t="shared" si="2"/>
        <v>120</v>
      </c>
      <c r="P152" s="246"/>
    </row>
    <row r="153" spans="1:16" ht="20.399999999999999" hidden="1">
      <c r="A153" s="235">
        <v>150</v>
      </c>
      <c r="B153" s="410">
        <v>44655</v>
      </c>
      <c r="C153" s="238" t="s">
        <v>58</v>
      </c>
      <c r="D153" s="238" t="s">
        <v>396</v>
      </c>
      <c r="E153" s="411" t="s">
        <v>397</v>
      </c>
      <c r="F153" s="238">
        <v>50780314045</v>
      </c>
      <c r="G153" s="235" t="s">
        <v>182</v>
      </c>
      <c r="H153" s="235">
        <v>4510778711</v>
      </c>
      <c r="I153" s="235">
        <v>109708584</v>
      </c>
      <c r="J153" s="238" t="s">
        <v>398</v>
      </c>
      <c r="K153" s="238" t="s">
        <v>399</v>
      </c>
      <c r="L153" s="235" t="s">
        <v>36</v>
      </c>
      <c r="M153" s="235">
        <v>10</v>
      </c>
      <c r="N153" s="334">
        <v>215.24</v>
      </c>
      <c r="O153" s="334">
        <f t="shared" si="2"/>
        <v>2152.4</v>
      </c>
      <c r="P153" s="246"/>
    </row>
    <row r="154" spans="1:16" ht="20.399999999999999" hidden="1">
      <c r="A154" s="235">
        <v>151</v>
      </c>
      <c r="B154" s="410">
        <v>44655</v>
      </c>
      <c r="C154" s="238" t="s">
        <v>58</v>
      </c>
      <c r="D154" s="238" t="s">
        <v>402</v>
      </c>
      <c r="E154" s="411" t="s">
        <v>403</v>
      </c>
      <c r="F154" s="238" t="s">
        <v>404</v>
      </c>
      <c r="G154" s="235" t="s">
        <v>62</v>
      </c>
      <c r="H154" s="235">
        <v>4509357235</v>
      </c>
      <c r="I154" s="235">
        <v>109720348</v>
      </c>
      <c r="J154" s="337" t="s">
        <v>405</v>
      </c>
      <c r="K154" s="238" t="s">
        <v>406</v>
      </c>
      <c r="L154" s="235" t="s">
        <v>36</v>
      </c>
      <c r="M154" s="235">
        <v>40</v>
      </c>
      <c r="N154" s="334">
        <v>42.28</v>
      </c>
      <c r="O154" s="334">
        <f t="shared" si="2"/>
        <v>1691.2</v>
      </c>
      <c r="P154" s="246"/>
    </row>
    <row r="155" spans="1:16" ht="20.399999999999999" hidden="1">
      <c r="A155" s="235">
        <v>152</v>
      </c>
      <c r="B155" s="410">
        <v>44655</v>
      </c>
      <c r="C155" s="238" t="s">
        <v>58</v>
      </c>
      <c r="D155" s="238" t="s">
        <v>402</v>
      </c>
      <c r="E155" s="411" t="s">
        <v>407</v>
      </c>
      <c r="F155" s="238" t="s">
        <v>404</v>
      </c>
      <c r="G155" s="235" t="s">
        <v>62</v>
      </c>
      <c r="H155" s="235">
        <v>4509357235</v>
      </c>
      <c r="I155" s="235">
        <v>109720349</v>
      </c>
      <c r="J155" s="337" t="s">
        <v>408</v>
      </c>
      <c r="K155" s="238" t="s">
        <v>409</v>
      </c>
      <c r="L155" s="235" t="s">
        <v>36</v>
      </c>
      <c r="M155" s="235">
        <v>20</v>
      </c>
      <c r="N155" s="334">
        <v>153.13</v>
      </c>
      <c r="O155" s="334">
        <f t="shared" si="2"/>
        <v>3062.6</v>
      </c>
      <c r="P155" s="246"/>
    </row>
    <row r="156" spans="1:16" ht="20.399999999999999" hidden="1">
      <c r="A156" s="235">
        <v>153</v>
      </c>
      <c r="B156" s="410">
        <v>44655</v>
      </c>
      <c r="C156" s="238" t="s">
        <v>58</v>
      </c>
      <c r="D156" s="238" t="s">
        <v>410</v>
      </c>
      <c r="E156" s="411" t="s">
        <v>411</v>
      </c>
      <c r="F156" s="238" t="s">
        <v>404</v>
      </c>
      <c r="G156" s="235" t="s">
        <v>62</v>
      </c>
      <c r="H156" s="235">
        <v>4509357235</v>
      </c>
      <c r="I156" s="235">
        <v>109708587</v>
      </c>
      <c r="J156" s="337" t="s">
        <v>412</v>
      </c>
      <c r="K156" s="238" t="s">
        <v>413</v>
      </c>
      <c r="L156" s="235" t="s">
        <v>36</v>
      </c>
      <c r="M156" s="235">
        <v>100</v>
      </c>
      <c r="N156" s="334">
        <v>141.47999999999999</v>
      </c>
      <c r="O156" s="334">
        <f t="shared" si="2"/>
        <v>14147.999999999998</v>
      </c>
      <c r="P156" s="246"/>
    </row>
    <row r="157" spans="1:16" ht="20.399999999999999" hidden="1">
      <c r="A157" s="235">
        <v>154</v>
      </c>
      <c r="B157" s="410">
        <v>44655</v>
      </c>
      <c r="C157" s="238" t="s">
        <v>58</v>
      </c>
      <c r="D157" s="238" t="s">
        <v>402</v>
      </c>
      <c r="E157" s="411" t="s">
        <v>411</v>
      </c>
      <c r="F157" s="238" t="s">
        <v>404</v>
      </c>
      <c r="G157" s="235" t="s">
        <v>62</v>
      </c>
      <c r="H157" s="235">
        <v>4509357235</v>
      </c>
      <c r="I157" s="235">
        <v>109720352</v>
      </c>
      <c r="J157" s="337" t="s">
        <v>414</v>
      </c>
      <c r="K157" s="238" t="s">
        <v>415</v>
      </c>
      <c r="L157" s="235" t="s">
        <v>36</v>
      </c>
      <c r="M157" s="235">
        <v>50</v>
      </c>
      <c r="N157" s="334">
        <v>40.86</v>
      </c>
      <c r="O157" s="334">
        <f t="shared" si="2"/>
        <v>2043</v>
      </c>
      <c r="P157" s="246"/>
    </row>
    <row r="158" spans="1:16" ht="20.399999999999999" hidden="1">
      <c r="A158" s="235">
        <v>155</v>
      </c>
      <c r="B158" s="410">
        <v>44655</v>
      </c>
      <c r="C158" s="238" t="s">
        <v>58</v>
      </c>
      <c r="D158" s="238" t="s">
        <v>402</v>
      </c>
      <c r="E158" s="411" t="s">
        <v>411</v>
      </c>
      <c r="F158" s="238" t="s">
        <v>404</v>
      </c>
      <c r="G158" s="235" t="s">
        <v>62</v>
      </c>
      <c r="H158" s="235">
        <v>4509357235</v>
      </c>
      <c r="I158" s="235">
        <v>109720344</v>
      </c>
      <c r="J158" s="337" t="s">
        <v>416</v>
      </c>
      <c r="K158" s="238" t="s">
        <v>417</v>
      </c>
      <c r="L158" s="235" t="s">
        <v>36</v>
      </c>
      <c r="M158" s="235">
        <v>18</v>
      </c>
      <c r="N158" s="334">
        <v>153.13</v>
      </c>
      <c r="O158" s="334">
        <f t="shared" si="2"/>
        <v>2756.34</v>
      </c>
      <c r="P158" s="246"/>
    </row>
    <row r="159" spans="1:16" ht="30.6" hidden="1">
      <c r="A159" s="235">
        <v>156</v>
      </c>
      <c r="B159" s="410">
        <v>44655</v>
      </c>
      <c r="C159" s="238" t="s">
        <v>58</v>
      </c>
      <c r="D159" s="238" t="s">
        <v>396</v>
      </c>
      <c r="E159" s="411" t="s">
        <v>397</v>
      </c>
      <c r="F159" s="238" t="s">
        <v>418</v>
      </c>
      <c r="G159" s="235" t="s">
        <v>182</v>
      </c>
      <c r="H159" s="235">
        <v>4510778711</v>
      </c>
      <c r="I159" s="235">
        <v>111397726</v>
      </c>
      <c r="J159" s="337" t="s">
        <v>419</v>
      </c>
      <c r="K159" s="238" t="s">
        <v>420</v>
      </c>
      <c r="L159" s="235" t="s">
        <v>36</v>
      </c>
      <c r="M159" s="235">
        <v>20</v>
      </c>
      <c r="N159" s="334">
        <v>36.17</v>
      </c>
      <c r="O159" s="334">
        <f t="shared" si="2"/>
        <v>723.40000000000009</v>
      </c>
      <c r="P159" s="246"/>
    </row>
    <row r="160" spans="1:16" ht="20.399999999999999" hidden="1">
      <c r="A160" s="235">
        <v>157</v>
      </c>
      <c r="B160" s="410">
        <v>44655</v>
      </c>
      <c r="C160" s="238" t="s">
        <v>58</v>
      </c>
      <c r="D160" s="238" t="s">
        <v>421</v>
      </c>
      <c r="E160" s="411" t="s">
        <v>422</v>
      </c>
      <c r="F160" s="238" t="s">
        <v>423</v>
      </c>
      <c r="G160" s="235" t="s">
        <v>62</v>
      </c>
      <c r="H160" s="235">
        <v>3600048085</v>
      </c>
      <c r="I160" s="235">
        <v>109708579</v>
      </c>
      <c r="J160" s="337" t="s">
        <v>424</v>
      </c>
      <c r="K160" s="238" t="s">
        <v>425</v>
      </c>
      <c r="L160" s="235" t="s">
        <v>36</v>
      </c>
      <c r="M160" s="235">
        <v>92</v>
      </c>
      <c r="N160" s="334">
        <v>6.72</v>
      </c>
      <c r="O160" s="334">
        <f t="shared" si="2"/>
        <v>618.24</v>
      </c>
      <c r="P160" s="246"/>
    </row>
    <row r="161" spans="1:16" hidden="1">
      <c r="A161" s="235">
        <v>158</v>
      </c>
      <c r="B161" s="410">
        <v>44655</v>
      </c>
      <c r="C161" s="238" t="s">
        <v>32</v>
      </c>
      <c r="D161" s="235" t="s">
        <v>355</v>
      </c>
      <c r="E161" s="411">
        <v>44649</v>
      </c>
      <c r="F161" s="238"/>
      <c r="G161" s="235" t="s">
        <v>34</v>
      </c>
      <c r="H161" s="235"/>
      <c r="I161" s="235">
        <v>109708593</v>
      </c>
      <c r="J161" s="337" t="s">
        <v>426</v>
      </c>
      <c r="K161" s="238" t="s">
        <v>427</v>
      </c>
      <c r="L161" s="235" t="s">
        <v>36</v>
      </c>
      <c r="M161" s="235">
        <v>100</v>
      </c>
      <c r="N161" s="334">
        <v>7.67</v>
      </c>
      <c r="O161" s="334">
        <f t="shared" si="2"/>
        <v>767</v>
      </c>
      <c r="P161" s="246"/>
    </row>
    <row r="162" spans="1:16" ht="20.399999999999999" hidden="1">
      <c r="A162" s="235">
        <v>159</v>
      </c>
      <c r="B162" s="410">
        <v>44655</v>
      </c>
      <c r="C162" s="238" t="s">
        <v>58</v>
      </c>
      <c r="D162" s="238" t="s">
        <v>421</v>
      </c>
      <c r="E162" s="411" t="s">
        <v>422</v>
      </c>
      <c r="F162" s="238" t="s">
        <v>423</v>
      </c>
      <c r="G162" s="235" t="s">
        <v>62</v>
      </c>
      <c r="H162" s="235">
        <v>4509357235</v>
      </c>
      <c r="I162" s="235">
        <v>109708580</v>
      </c>
      <c r="J162" s="337" t="s">
        <v>428</v>
      </c>
      <c r="K162" s="238" t="s">
        <v>429</v>
      </c>
      <c r="L162" s="235" t="s">
        <v>36</v>
      </c>
      <c r="M162" s="235">
        <v>100</v>
      </c>
      <c r="N162" s="334">
        <v>38.22</v>
      </c>
      <c r="O162" s="334">
        <f t="shared" si="2"/>
        <v>3822</v>
      </c>
      <c r="P162" s="246"/>
    </row>
    <row r="163" spans="1:16" hidden="1">
      <c r="A163" s="235">
        <v>160</v>
      </c>
      <c r="B163" s="410">
        <v>44655</v>
      </c>
      <c r="C163" s="238" t="s">
        <v>32</v>
      </c>
      <c r="D163" s="235" t="s">
        <v>355</v>
      </c>
      <c r="E163" s="411">
        <v>44649</v>
      </c>
      <c r="F163" s="238"/>
      <c r="G163" s="235" t="s">
        <v>34</v>
      </c>
      <c r="H163" s="235"/>
      <c r="I163" s="235">
        <v>107885480</v>
      </c>
      <c r="J163" s="337" t="s">
        <v>430</v>
      </c>
      <c r="K163" s="238" t="s">
        <v>431</v>
      </c>
      <c r="L163" s="235" t="s">
        <v>36</v>
      </c>
      <c r="M163" s="235">
        <v>70</v>
      </c>
      <c r="N163" s="334">
        <v>18.28</v>
      </c>
      <c r="O163" s="334">
        <f t="shared" si="2"/>
        <v>1279.6000000000001</v>
      </c>
      <c r="P163" s="246"/>
    </row>
    <row r="164" spans="1:16" ht="20.399999999999999" hidden="1">
      <c r="A164" s="235">
        <v>161</v>
      </c>
      <c r="B164" s="410">
        <v>44655</v>
      </c>
      <c r="C164" s="238" t="s">
        <v>58</v>
      </c>
      <c r="D164" s="238" t="s">
        <v>421</v>
      </c>
      <c r="E164" s="411" t="s">
        <v>422</v>
      </c>
      <c r="F164" s="238" t="s">
        <v>423</v>
      </c>
      <c r="G164" s="235" t="s">
        <v>62</v>
      </c>
      <c r="H164" s="235">
        <v>4509357235</v>
      </c>
      <c r="I164" s="235">
        <v>109708583</v>
      </c>
      <c r="J164" s="337" t="s">
        <v>432</v>
      </c>
      <c r="K164" s="238" t="s">
        <v>433</v>
      </c>
      <c r="L164" s="235" t="s">
        <v>36</v>
      </c>
      <c r="M164" s="235">
        <v>435</v>
      </c>
      <c r="N164" s="334">
        <v>7.18</v>
      </c>
      <c r="O164" s="334">
        <f t="shared" si="2"/>
        <v>3123.2999999999997</v>
      </c>
      <c r="P164" s="246"/>
    </row>
    <row r="165" spans="1:16" ht="20.399999999999999" hidden="1">
      <c r="A165" s="235">
        <v>162</v>
      </c>
      <c r="B165" s="410">
        <v>44655</v>
      </c>
      <c r="C165" s="238" t="s">
        <v>58</v>
      </c>
      <c r="D165" s="238" t="s">
        <v>421</v>
      </c>
      <c r="E165" s="411" t="s">
        <v>422</v>
      </c>
      <c r="F165" s="238" t="s">
        <v>423</v>
      </c>
      <c r="G165" s="235" t="s">
        <v>62</v>
      </c>
      <c r="H165" s="235">
        <v>4509357235</v>
      </c>
      <c r="I165" s="235">
        <v>109708572</v>
      </c>
      <c r="J165" s="337" t="s">
        <v>434</v>
      </c>
      <c r="K165" s="238" t="s">
        <v>435</v>
      </c>
      <c r="L165" s="235" t="s">
        <v>36</v>
      </c>
      <c r="M165" s="235">
        <v>100</v>
      </c>
      <c r="N165" s="334">
        <v>46.25</v>
      </c>
      <c r="O165" s="334">
        <f t="shared" si="2"/>
        <v>4625</v>
      </c>
      <c r="P165" s="246"/>
    </row>
    <row r="166" spans="1:16" ht="20.399999999999999" hidden="1">
      <c r="A166" s="235">
        <v>163</v>
      </c>
      <c r="B166" s="410">
        <v>44655</v>
      </c>
      <c r="C166" s="238" t="s">
        <v>58</v>
      </c>
      <c r="D166" s="238" t="s">
        <v>421</v>
      </c>
      <c r="E166" s="411" t="s">
        <v>422</v>
      </c>
      <c r="F166" s="238" t="s">
        <v>423</v>
      </c>
      <c r="G166" s="235" t="s">
        <v>62</v>
      </c>
      <c r="H166" s="235">
        <v>4509357235</v>
      </c>
      <c r="I166" s="235">
        <v>109708571</v>
      </c>
      <c r="J166" s="337" t="s">
        <v>436</v>
      </c>
      <c r="K166" s="238" t="s">
        <v>437</v>
      </c>
      <c r="L166" s="235" t="s">
        <v>36</v>
      </c>
      <c r="M166" s="235">
        <v>100</v>
      </c>
      <c r="N166" s="334">
        <v>7.13</v>
      </c>
      <c r="O166" s="334">
        <f t="shared" si="2"/>
        <v>713</v>
      </c>
      <c r="P166" s="246"/>
    </row>
    <row r="167" spans="1:16" ht="20.399999999999999" hidden="1">
      <c r="A167" s="235">
        <v>164</v>
      </c>
      <c r="B167" s="410">
        <v>44655</v>
      </c>
      <c r="C167" s="238" t="s">
        <v>58</v>
      </c>
      <c r="D167" s="238" t="s">
        <v>438</v>
      </c>
      <c r="E167" s="411">
        <v>44649</v>
      </c>
      <c r="F167" s="238"/>
      <c r="G167" s="235" t="s">
        <v>34</v>
      </c>
      <c r="H167" s="235"/>
      <c r="I167" s="235">
        <v>109708590</v>
      </c>
      <c r="J167" s="337" t="s">
        <v>439</v>
      </c>
      <c r="K167" s="238" t="s">
        <v>440</v>
      </c>
      <c r="L167" s="235" t="s">
        <v>36</v>
      </c>
      <c r="M167" s="235">
        <v>100</v>
      </c>
      <c r="N167" s="334">
        <v>7.13</v>
      </c>
      <c r="O167" s="334">
        <f t="shared" si="2"/>
        <v>713</v>
      </c>
      <c r="P167" s="246"/>
    </row>
    <row r="168" spans="1:16" hidden="1">
      <c r="A168" s="235">
        <v>165</v>
      </c>
      <c r="B168" s="410">
        <v>44655</v>
      </c>
      <c r="C168" s="238" t="s">
        <v>32</v>
      </c>
      <c r="D168" s="235" t="s">
        <v>355</v>
      </c>
      <c r="E168" s="411">
        <v>44649</v>
      </c>
      <c r="F168" s="238"/>
      <c r="G168" s="235" t="s">
        <v>34</v>
      </c>
      <c r="H168" s="235"/>
      <c r="I168" s="235">
        <v>109350983</v>
      </c>
      <c r="J168" s="337" t="s">
        <v>441</v>
      </c>
      <c r="K168" s="238" t="s">
        <v>442</v>
      </c>
      <c r="L168" s="235" t="s">
        <v>36</v>
      </c>
      <c r="M168" s="235">
        <v>153</v>
      </c>
      <c r="N168" s="334">
        <v>7.34</v>
      </c>
      <c r="O168" s="334">
        <f t="shared" si="2"/>
        <v>1123.02</v>
      </c>
      <c r="P168" s="246"/>
    </row>
    <row r="169" spans="1:16" ht="20.399999999999999" hidden="1">
      <c r="A169" s="235">
        <v>166</v>
      </c>
      <c r="B169" s="410">
        <v>44655</v>
      </c>
      <c r="C169" s="238" t="s">
        <v>443</v>
      </c>
      <c r="D169" s="238" t="s">
        <v>444</v>
      </c>
      <c r="E169" s="411" t="s">
        <v>445</v>
      </c>
      <c r="F169" s="238" t="s">
        <v>446</v>
      </c>
      <c r="G169" s="235" t="s">
        <v>116</v>
      </c>
      <c r="H169" s="235">
        <v>4509886371</v>
      </c>
      <c r="I169" s="235">
        <v>101074025</v>
      </c>
      <c r="J169" s="238" t="s">
        <v>447</v>
      </c>
      <c r="K169" s="238" t="s">
        <v>448</v>
      </c>
      <c r="L169" s="235" t="s">
        <v>36</v>
      </c>
      <c r="M169" s="235">
        <v>200</v>
      </c>
      <c r="N169" s="334">
        <v>3.5490900000000001</v>
      </c>
      <c r="O169" s="334">
        <f t="shared" si="2"/>
        <v>709.81799999999998</v>
      </c>
      <c r="P169" s="246"/>
    </row>
    <row r="170" spans="1:16" ht="20.399999999999999" hidden="1">
      <c r="A170" s="235">
        <v>167</v>
      </c>
      <c r="B170" s="410">
        <v>44655</v>
      </c>
      <c r="C170" s="238" t="s">
        <v>58</v>
      </c>
      <c r="D170" s="238" t="s">
        <v>421</v>
      </c>
      <c r="E170" s="411" t="s">
        <v>422</v>
      </c>
      <c r="F170" s="238" t="s">
        <v>423</v>
      </c>
      <c r="G170" s="235" t="s">
        <v>62</v>
      </c>
      <c r="H170" s="235">
        <v>4509357235</v>
      </c>
      <c r="I170" s="235">
        <v>109708585</v>
      </c>
      <c r="J170" s="337" t="s">
        <v>449</v>
      </c>
      <c r="K170" s="238" t="s">
        <v>450</v>
      </c>
      <c r="L170" s="235" t="s">
        <v>36</v>
      </c>
      <c r="M170" s="235">
        <v>20</v>
      </c>
      <c r="N170" s="334">
        <v>54.65</v>
      </c>
      <c r="O170" s="334">
        <f t="shared" si="2"/>
        <v>1093</v>
      </c>
      <c r="P170" s="246"/>
    </row>
    <row r="171" spans="1:16" ht="20.399999999999999" hidden="1">
      <c r="A171" s="235">
        <v>168</v>
      </c>
      <c r="B171" s="410">
        <v>44655</v>
      </c>
      <c r="C171" s="238" t="s">
        <v>58</v>
      </c>
      <c r="D171" s="238" t="s">
        <v>421</v>
      </c>
      <c r="E171" s="411" t="s">
        <v>422</v>
      </c>
      <c r="F171" s="238" t="s">
        <v>423</v>
      </c>
      <c r="G171" s="235" t="s">
        <v>62</v>
      </c>
      <c r="H171" s="235">
        <v>4509357235</v>
      </c>
      <c r="I171" s="235">
        <v>109708589</v>
      </c>
      <c r="J171" s="337" t="s">
        <v>451</v>
      </c>
      <c r="K171" s="238" t="s">
        <v>452</v>
      </c>
      <c r="L171" s="235" t="s">
        <v>36</v>
      </c>
      <c r="M171" s="235">
        <v>18</v>
      </c>
      <c r="N171" s="334">
        <v>54.65</v>
      </c>
      <c r="O171" s="334">
        <f t="shared" si="2"/>
        <v>983.69999999999993</v>
      </c>
      <c r="P171" s="246"/>
    </row>
    <row r="172" spans="1:16" hidden="1">
      <c r="A172" s="235">
        <v>169</v>
      </c>
      <c r="B172" s="410">
        <v>44655</v>
      </c>
      <c r="C172" s="238" t="s">
        <v>32</v>
      </c>
      <c r="D172" s="235" t="s">
        <v>355</v>
      </c>
      <c r="E172" s="411">
        <v>44649</v>
      </c>
      <c r="F172" s="238"/>
      <c r="G172" s="235" t="s">
        <v>34</v>
      </c>
      <c r="H172" s="235"/>
      <c r="I172" s="235">
        <v>109708592</v>
      </c>
      <c r="J172" s="337" t="s">
        <v>453</v>
      </c>
      <c r="K172" s="238" t="s">
        <v>454</v>
      </c>
      <c r="L172" s="235" t="s">
        <v>36</v>
      </c>
      <c r="M172" s="235">
        <v>10</v>
      </c>
      <c r="N172" s="334">
        <v>515.47</v>
      </c>
      <c r="O172" s="334">
        <f t="shared" si="2"/>
        <v>5154.7000000000007</v>
      </c>
      <c r="P172" s="246"/>
    </row>
    <row r="173" spans="1:16" hidden="1">
      <c r="A173" s="235">
        <v>170</v>
      </c>
      <c r="B173" s="410">
        <v>44655</v>
      </c>
      <c r="C173" s="238" t="s">
        <v>32</v>
      </c>
      <c r="D173" s="235" t="s">
        <v>355</v>
      </c>
      <c r="E173" s="411">
        <v>44649</v>
      </c>
      <c r="F173" s="238"/>
      <c r="G173" s="235" t="s">
        <v>34</v>
      </c>
      <c r="H173" s="235"/>
      <c r="I173" s="235">
        <v>109708584</v>
      </c>
      <c r="J173" s="238" t="s">
        <v>398</v>
      </c>
      <c r="K173" s="238" t="s">
        <v>399</v>
      </c>
      <c r="L173" s="235" t="s">
        <v>36</v>
      </c>
      <c r="M173" s="235">
        <v>21</v>
      </c>
      <c r="N173" s="334">
        <v>215.24</v>
      </c>
      <c r="O173" s="334">
        <f t="shared" si="2"/>
        <v>4520.04</v>
      </c>
      <c r="P173" s="246"/>
    </row>
    <row r="174" spans="1:16" ht="30.6" hidden="1">
      <c r="A174" s="235">
        <v>171</v>
      </c>
      <c r="B174" s="410">
        <v>44655</v>
      </c>
      <c r="C174" s="238" t="s">
        <v>58</v>
      </c>
      <c r="D174" s="238" t="s">
        <v>455</v>
      </c>
      <c r="E174" s="411" t="s">
        <v>456</v>
      </c>
      <c r="F174" s="238" t="s">
        <v>61</v>
      </c>
      <c r="G174" s="235" t="s">
        <v>182</v>
      </c>
      <c r="H174" s="235">
        <v>4509978514</v>
      </c>
      <c r="I174" s="235">
        <v>112136072</v>
      </c>
      <c r="J174" s="238">
        <v>19620005092</v>
      </c>
      <c r="K174" s="238" t="s">
        <v>457</v>
      </c>
      <c r="L174" s="235" t="s">
        <v>36</v>
      </c>
      <c r="M174" s="235">
        <v>107</v>
      </c>
      <c r="N174" s="334">
        <v>404.26</v>
      </c>
      <c r="O174" s="334">
        <f t="shared" si="2"/>
        <v>43255.82</v>
      </c>
      <c r="P174" s="246"/>
    </row>
    <row r="175" spans="1:16" ht="20.399999999999999" hidden="1">
      <c r="A175" s="235">
        <v>172</v>
      </c>
      <c r="B175" s="410">
        <v>44655</v>
      </c>
      <c r="C175" s="238" t="s">
        <v>58</v>
      </c>
      <c r="D175" s="238" t="s">
        <v>410</v>
      </c>
      <c r="E175" s="411" t="s">
        <v>411</v>
      </c>
      <c r="F175" s="238" t="s">
        <v>404</v>
      </c>
      <c r="G175" s="235" t="s">
        <v>182</v>
      </c>
      <c r="H175" s="235">
        <v>4509357235</v>
      </c>
      <c r="I175" s="235">
        <v>109708570</v>
      </c>
      <c r="J175" s="238" t="s">
        <v>459</v>
      </c>
      <c r="K175" s="238" t="s">
        <v>460</v>
      </c>
      <c r="L175" s="235" t="s">
        <v>36</v>
      </c>
      <c r="M175" s="235">
        <v>46</v>
      </c>
      <c r="N175" s="334">
        <v>211.1</v>
      </c>
      <c r="O175" s="334">
        <f t="shared" si="2"/>
        <v>9710.6</v>
      </c>
      <c r="P175" s="246"/>
    </row>
    <row r="176" spans="1:16" ht="20.399999999999999" hidden="1">
      <c r="A176" s="235">
        <v>173</v>
      </c>
      <c r="B176" s="410">
        <v>44655</v>
      </c>
      <c r="C176" s="238" t="s">
        <v>58</v>
      </c>
      <c r="D176" s="238" t="s">
        <v>402</v>
      </c>
      <c r="E176" s="411" t="s">
        <v>411</v>
      </c>
      <c r="F176" s="238" t="s">
        <v>404</v>
      </c>
      <c r="G176" s="235" t="s">
        <v>182</v>
      </c>
      <c r="H176" s="235">
        <v>4509357235</v>
      </c>
      <c r="I176" s="235">
        <v>109720353</v>
      </c>
      <c r="J176" s="238" t="s">
        <v>461</v>
      </c>
      <c r="K176" s="238" t="s">
        <v>462</v>
      </c>
      <c r="L176" s="235" t="s">
        <v>36</v>
      </c>
      <c r="M176" s="235">
        <v>8</v>
      </c>
      <c r="N176" s="334">
        <v>426.96</v>
      </c>
      <c r="O176" s="334">
        <f t="shared" si="2"/>
        <v>3415.68</v>
      </c>
      <c r="P176" s="246"/>
    </row>
    <row r="177" spans="1:16" ht="30.6" hidden="1">
      <c r="A177" s="235">
        <v>174</v>
      </c>
      <c r="B177" s="410">
        <v>44655</v>
      </c>
      <c r="C177" s="238" t="s">
        <v>58</v>
      </c>
      <c r="D177" s="238" t="s">
        <v>455</v>
      </c>
      <c r="E177" s="411" t="s">
        <v>456</v>
      </c>
      <c r="F177" s="238" t="s">
        <v>61</v>
      </c>
      <c r="G177" s="235" t="s">
        <v>182</v>
      </c>
      <c r="H177" s="235">
        <v>4509978514</v>
      </c>
      <c r="I177" s="235">
        <v>109492198</v>
      </c>
      <c r="J177" s="238" t="s">
        <v>463</v>
      </c>
      <c r="K177" s="238" t="s">
        <v>464</v>
      </c>
      <c r="L177" s="235" t="s">
        <v>36</v>
      </c>
      <c r="M177" s="235">
        <v>247</v>
      </c>
      <c r="N177" s="334">
        <v>1139.3800000000001</v>
      </c>
      <c r="O177" s="334">
        <f t="shared" si="2"/>
        <v>281426.86000000004</v>
      </c>
      <c r="P177" s="246"/>
    </row>
    <row r="178" spans="1:16" hidden="1">
      <c r="A178" s="235">
        <v>175</v>
      </c>
      <c r="B178" s="410">
        <v>44655</v>
      </c>
      <c r="C178" s="238" t="s">
        <v>32</v>
      </c>
      <c r="D178" s="235" t="s">
        <v>355</v>
      </c>
      <c r="E178" s="411">
        <v>44649</v>
      </c>
      <c r="F178" s="238"/>
      <c r="G178" s="235" t="s">
        <v>34</v>
      </c>
      <c r="H178" s="235"/>
      <c r="I178" s="235">
        <v>101638198</v>
      </c>
      <c r="J178" s="238" t="s">
        <v>467</v>
      </c>
      <c r="K178" s="238" t="s">
        <v>468</v>
      </c>
      <c r="L178" s="235" t="s">
        <v>36</v>
      </c>
      <c r="M178" s="235">
        <v>5</v>
      </c>
      <c r="N178" s="334">
        <v>162.81</v>
      </c>
      <c r="O178" s="334">
        <f t="shared" si="2"/>
        <v>814.05</v>
      </c>
      <c r="P178" s="246"/>
    </row>
    <row r="179" spans="1:16" hidden="1">
      <c r="A179" s="235">
        <v>176</v>
      </c>
      <c r="B179" s="410">
        <v>44655</v>
      </c>
      <c r="C179" s="238" t="s">
        <v>32</v>
      </c>
      <c r="D179" s="235" t="s">
        <v>355</v>
      </c>
      <c r="E179" s="411">
        <v>44649</v>
      </c>
      <c r="F179" s="238"/>
      <c r="G179" s="235" t="s">
        <v>34</v>
      </c>
      <c r="H179" s="235"/>
      <c r="I179" s="235">
        <v>100842592</v>
      </c>
      <c r="J179" s="238" t="s">
        <v>471</v>
      </c>
      <c r="K179" s="238" t="s">
        <v>472</v>
      </c>
      <c r="L179" s="235" t="s">
        <v>36</v>
      </c>
      <c r="M179" s="235">
        <v>1</v>
      </c>
      <c r="N179" s="412">
        <v>0</v>
      </c>
      <c r="O179" s="412">
        <f t="shared" si="2"/>
        <v>0</v>
      </c>
      <c r="P179" s="246"/>
    </row>
    <row r="180" spans="1:16" hidden="1">
      <c r="A180" s="235">
        <v>177</v>
      </c>
      <c r="B180" s="410">
        <v>44655</v>
      </c>
      <c r="C180" s="238" t="s">
        <v>32</v>
      </c>
      <c r="D180" s="235" t="s">
        <v>355</v>
      </c>
      <c r="E180" s="411">
        <v>44649</v>
      </c>
      <c r="F180" s="238"/>
      <c r="G180" s="235" t="s">
        <v>34</v>
      </c>
      <c r="H180" s="235"/>
      <c r="I180" s="235">
        <v>101183276</v>
      </c>
      <c r="J180" s="238" t="s">
        <v>473</v>
      </c>
      <c r="K180" s="238" t="s">
        <v>474</v>
      </c>
      <c r="L180" s="235" t="s">
        <v>36</v>
      </c>
      <c r="M180" s="235">
        <v>2</v>
      </c>
      <c r="N180" s="334">
        <v>583.61</v>
      </c>
      <c r="O180" s="334">
        <f t="shared" si="2"/>
        <v>1167.22</v>
      </c>
      <c r="P180" s="246"/>
    </row>
    <row r="181" spans="1:16" hidden="1">
      <c r="A181" s="235">
        <v>178</v>
      </c>
      <c r="B181" s="410">
        <v>44655</v>
      </c>
      <c r="C181" s="238" t="s">
        <v>32</v>
      </c>
      <c r="D181" s="235" t="s">
        <v>355</v>
      </c>
      <c r="E181" s="411">
        <v>44649</v>
      </c>
      <c r="F181" s="238"/>
      <c r="G181" s="235" t="s">
        <v>34</v>
      </c>
      <c r="H181" s="235"/>
      <c r="I181" s="235">
        <v>101999930</v>
      </c>
      <c r="J181" s="238" t="s">
        <v>475</v>
      </c>
      <c r="K181" s="238" t="s">
        <v>476</v>
      </c>
      <c r="L181" s="235" t="s">
        <v>36</v>
      </c>
      <c r="M181" s="235">
        <v>2</v>
      </c>
      <c r="N181" s="334">
        <v>20864.18</v>
      </c>
      <c r="O181" s="334">
        <f t="shared" si="2"/>
        <v>41728.36</v>
      </c>
      <c r="P181" s="246"/>
    </row>
    <row r="182" spans="1:16" hidden="1">
      <c r="A182" s="235">
        <v>179</v>
      </c>
      <c r="B182" s="410">
        <v>44655</v>
      </c>
      <c r="C182" s="238" t="s">
        <v>32</v>
      </c>
      <c r="D182" s="235" t="s">
        <v>355</v>
      </c>
      <c r="E182" s="411">
        <v>44649</v>
      </c>
      <c r="F182" s="238"/>
      <c r="G182" s="235" t="s">
        <v>34</v>
      </c>
      <c r="H182" s="235"/>
      <c r="I182" s="235">
        <v>102358293</v>
      </c>
      <c r="J182" s="238" t="s">
        <v>477</v>
      </c>
      <c r="K182" s="238" t="s">
        <v>478</v>
      </c>
      <c r="L182" s="235" t="s">
        <v>36</v>
      </c>
      <c r="M182" s="235">
        <v>1</v>
      </c>
      <c r="N182" s="334">
        <v>151000</v>
      </c>
      <c r="O182" s="334">
        <f t="shared" si="2"/>
        <v>151000</v>
      </c>
      <c r="P182" s="246"/>
    </row>
    <row r="183" spans="1:16" ht="30.6" hidden="1">
      <c r="A183" s="235">
        <v>180</v>
      </c>
      <c r="B183" s="410">
        <v>44655</v>
      </c>
      <c r="C183" s="238" t="s">
        <v>32</v>
      </c>
      <c r="D183" s="235" t="s">
        <v>355</v>
      </c>
      <c r="E183" s="411">
        <v>44649</v>
      </c>
      <c r="F183" s="238"/>
      <c r="G183" s="235" t="s">
        <v>34</v>
      </c>
      <c r="H183" s="235"/>
      <c r="I183" s="235">
        <v>100071911</v>
      </c>
      <c r="J183" s="238" t="s">
        <v>479</v>
      </c>
      <c r="K183" s="238" t="s">
        <v>480</v>
      </c>
      <c r="L183" s="235" t="s">
        <v>36</v>
      </c>
      <c r="M183" s="235">
        <v>30</v>
      </c>
      <c r="N183" s="334">
        <v>448</v>
      </c>
      <c r="O183" s="334">
        <f t="shared" si="2"/>
        <v>13440</v>
      </c>
      <c r="P183" s="246"/>
    </row>
    <row r="184" spans="1:16" ht="30.6" hidden="1">
      <c r="A184" s="235">
        <v>181</v>
      </c>
      <c r="B184" s="410">
        <v>44655</v>
      </c>
      <c r="C184" s="238" t="s">
        <v>32</v>
      </c>
      <c r="D184" s="235" t="s">
        <v>355</v>
      </c>
      <c r="E184" s="411">
        <v>44649</v>
      </c>
      <c r="F184" s="238"/>
      <c r="G184" s="235" t="s">
        <v>34</v>
      </c>
      <c r="H184" s="235"/>
      <c r="I184" s="235">
        <v>100071911</v>
      </c>
      <c r="J184" s="238" t="s">
        <v>479</v>
      </c>
      <c r="K184" s="238" t="s">
        <v>480</v>
      </c>
      <c r="L184" s="235" t="s">
        <v>36</v>
      </c>
      <c r="M184" s="235">
        <v>4</v>
      </c>
      <c r="N184" s="334">
        <v>448</v>
      </c>
      <c r="O184" s="334">
        <f t="shared" si="2"/>
        <v>1792</v>
      </c>
      <c r="P184" s="246"/>
    </row>
    <row r="185" spans="1:16" ht="30.6" hidden="1">
      <c r="A185" s="235">
        <v>182</v>
      </c>
      <c r="B185" s="410">
        <v>44655</v>
      </c>
      <c r="C185" s="238" t="s">
        <v>58</v>
      </c>
      <c r="D185" s="238" t="s">
        <v>481</v>
      </c>
      <c r="E185" s="411" t="s">
        <v>482</v>
      </c>
      <c r="F185" s="238" t="s">
        <v>418</v>
      </c>
      <c r="G185" s="235" t="s">
        <v>182</v>
      </c>
      <c r="H185" s="235">
        <v>4510778711</v>
      </c>
      <c r="I185" s="235">
        <v>109609639</v>
      </c>
      <c r="J185" s="337" t="s">
        <v>483</v>
      </c>
      <c r="K185" s="238" t="s">
        <v>3269</v>
      </c>
      <c r="L185" s="235" t="s">
        <v>36</v>
      </c>
      <c r="M185" s="235">
        <v>8</v>
      </c>
      <c r="N185" s="334">
        <v>499.79</v>
      </c>
      <c r="O185" s="334">
        <f t="shared" si="2"/>
        <v>3998.32</v>
      </c>
      <c r="P185" s="246"/>
    </row>
    <row r="186" spans="1:16" hidden="1">
      <c r="A186" s="235">
        <v>183</v>
      </c>
      <c r="B186" s="410">
        <v>44655</v>
      </c>
      <c r="C186" s="238" t="s">
        <v>32</v>
      </c>
      <c r="D186" s="235" t="s">
        <v>485</v>
      </c>
      <c r="E186" s="411">
        <v>44650</v>
      </c>
      <c r="F186" s="238"/>
      <c r="G186" s="235" t="s">
        <v>34</v>
      </c>
      <c r="H186" s="235"/>
      <c r="I186" s="235">
        <v>101999942</v>
      </c>
      <c r="J186" s="238" t="s">
        <v>486</v>
      </c>
      <c r="K186" s="238" t="s">
        <v>487</v>
      </c>
      <c r="L186" s="235" t="s">
        <v>36</v>
      </c>
      <c r="M186" s="235">
        <v>11</v>
      </c>
      <c r="N186" s="334">
        <v>16157.64</v>
      </c>
      <c r="O186" s="334">
        <f t="shared" si="2"/>
        <v>177734.03999999998</v>
      </c>
      <c r="P186" s="246"/>
    </row>
    <row r="187" spans="1:16" hidden="1">
      <c r="A187" s="235">
        <v>184</v>
      </c>
      <c r="B187" s="410">
        <v>44655</v>
      </c>
      <c r="C187" s="238" t="s">
        <v>32</v>
      </c>
      <c r="D187" s="235" t="s">
        <v>485</v>
      </c>
      <c r="E187" s="411">
        <v>44650</v>
      </c>
      <c r="F187" s="238"/>
      <c r="G187" s="235" t="s">
        <v>34</v>
      </c>
      <c r="H187" s="235"/>
      <c r="I187" s="235">
        <v>109492174</v>
      </c>
      <c r="J187" s="238" t="s">
        <v>488</v>
      </c>
      <c r="K187" s="238" t="s">
        <v>489</v>
      </c>
      <c r="L187" s="235" t="s">
        <v>36</v>
      </c>
      <c r="M187" s="235">
        <v>58</v>
      </c>
      <c r="N187" s="334">
        <v>4051</v>
      </c>
      <c r="O187" s="334">
        <f t="shared" si="2"/>
        <v>234958</v>
      </c>
      <c r="P187" s="246"/>
    </row>
    <row r="188" spans="1:16" hidden="1">
      <c r="A188" s="235">
        <v>185</v>
      </c>
      <c r="B188" s="410">
        <v>44655</v>
      </c>
      <c r="C188" s="238" t="s">
        <v>32</v>
      </c>
      <c r="D188" s="235" t="s">
        <v>485</v>
      </c>
      <c r="E188" s="411">
        <v>44650</v>
      </c>
      <c r="F188" s="238"/>
      <c r="G188" s="235" t="s">
        <v>34</v>
      </c>
      <c r="H188" s="235"/>
      <c r="I188" s="235">
        <v>101999190</v>
      </c>
      <c r="J188" s="238" t="s">
        <v>490</v>
      </c>
      <c r="K188" s="238" t="s">
        <v>491</v>
      </c>
      <c r="L188" s="235" t="s">
        <v>36</v>
      </c>
      <c r="M188" s="235">
        <v>20</v>
      </c>
      <c r="N188" s="412">
        <v>0</v>
      </c>
      <c r="O188" s="412">
        <f t="shared" si="2"/>
        <v>0</v>
      </c>
      <c r="P188" s="246"/>
    </row>
    <row r="189" spans="1:16" hidden="1">
      <c r="A189" s="235">
        <v>186</v>
      </c>
      <c r="B189" s="410">
        <v>44655</v>
      </c>
      <c r="C189" s="238" t="s">
        <v>32</v>
      </c>
      <c r="D189" s="235" t="s">
        <v>485</v>
      </c>
      <c r="E189" s="411">
        <v>44650</v>
      </c>
      <c r="F189" s="238"/>
      <c r="G189" s="235" t="s">
        <v>34</v>
      </c>
      <c r="H189" s="235"/>
      <c r="I189" s="235">
        <v>109492198</v>
      </c>
      <c r="J189" s="337">
        <v>21038821415</v>
      </c>
      <c r="K189" s="238" t="s">
        <v>1220</v>
      </c>
      <c r="L189" s="235" t="s">
        <v>36</v>
      </c>
      <c r="M189" s="235">
        <v>42</v>
      </c>
      <c r="N189" s="334">
        <v>765.81</v>
      </c>
      <c r="O189" s="334">
        <f t="shared" si="2"/>
        <v>32164.019999999997</v>
      </c>
      <c r="P189" s="246"/>
    </row>
    <row r="190" spans="1:16" hidden="1">
      <c r="A190" s="235">
        <v>187</v>
      </c>
      <c r="B190" s="410">
        <v>44655</v>
      </c>
      <c r="C190" s="238" t="s">
        <v>32</v>
      </c>
      <c r="D190" s="235" t="s">
        <v>485</v>
      </c>
      <c r="E190" s="411">
        <v>44650</v>
      </c>
      <c r="F190" s="238"/>
      <c r="G190" s="235" t="s">
        <v>34</v>
      </c>
      <c r="H190" s="235"/>
      <c r="I190" s="235">
        <v>102120187</v>
      </c>
      <c r="J190" s="337" t="s">
        <v>493</v>
      </c>
      <c r="K190" s="238" t="s">
        <v>494</v>
      </c>
      <c r="L190" s="235" t="s">
        <v>36</v>
      </c>
      <c r="M190" s="235">
        <v>1</v>
      </c>
      <c r="N190" s="334">
        <v>618.59</v>
      </c>
      <c r="O190" s="334">
        <f t="shared" si="2"/>
        <v>618.59</v>
      </c>
      <c r="P190" s="246"/>
    </row>
    <row r="191" spans="1:16" ht="20.399999999999999" hidden="1">
      <c r="A191" s="235">
        <v>188</v>
      </c>
      <c r="B191" s="410">
        <v>44655</v>
      </c>
      <c r="C191" s="238" t="s">
        <v>495</v>
      </c>
      <c r="D191" s="238" t="s">
        <v>496</v>
      </c>
      <c r="E191" s="411" t="s">
        <v>497</v>
      </c>
      <c r="F191" s="238" t="s">
        <v>498</v>
      </c>
      <c r="G191" s="235" t="s">
        <v>499</v>
      </c>
      <c r="H191" s="235">
        <v>4510778714</v>
      </c>
      <c r="I191" s="235">
        <v>111402536</v>
      </c>
      <c r="J191" s="238" t="s">
        <v>500</v>
      </c>
      <c r="K191" s="238" t="s">
        <v>501</v>
      </c>
      <c r="L191" s="235" t="s">
        <v>36</v>
      </c>
      <c r="M191" s="235">
        <v>120</v>
      </c>
      <c r="N191" s="334">
        <v>150</v>
      </c>
      <c r="O191" s="334">
        <f t="shared" si="2"/>
        <v>18000</v>
      </c>
      <c r="P191" s="246"/>
    </row>
    <row r="192" spans="1:16" hidden="1">
      <c r="A192" s="235">
        <v>189</v>
      </c>
      <c r="B192" s="410">
        <v>44655</v>
      </c>
      <c r="C192" s="238" t="s">
        <v>32</v>
      </c>
      <c r="D192" s="235" t="s">
        <v>485</v>
      </c>
      <c r="E192" s="411">
        <v>44650</v>
      </c>
      <c r="F192" s="238"/>
      <c r="G192" s="235" t="s">
        <v>34</v>
      </c>
      <c r="H192" s="235"/>
      <c r="I192" s="235">
        <v>105987441</v>
      </c>
      <c r="J192" s="337" t="s">
        <v>502</v>
      </c>
      <c r="K192" s="238" t="s">
        <v>503</v>
      </c>
      <c r="L192" s="235" t="s">
        <v>36</v>
      </c>
      <c r="M192" s="235">
        <v>12</v>
      </c>
      <c r="N192" s="334">
        <v>332</v>
      </c>
      <c r="O192" s="334">
        <f t="shared" si="2"/>
        <v>3984</v>
      </c>
      <c r="P192" s="246"/>
    </row>
    <row r="193" spans="1:16" hidden="1">
      <c r="A193" s="235">
        <v>190</v>
      </c>
      <c r="B193" s="410">
        <v>44655</v>
      </c>
      <c r="C193" s="238" t="s">
        <v>32</v>
      </c>
      <c r="D193" s="235" t="s">
        <v>485</v>
      </c>
      <c r="E193" s="411">
        <v>44650</v>
      </c>
      <c r="F193" s="238"/>
      <c r="G193" s="235" t="s">
        <v>34</v>
      </c>
      <c r="H193" s="235"/>
      <c r="I193" s="235">
        <v>100754372</v>
      </c>
      <c r="J193" s="238">
        <v>138238151</v>
      </c>
      <c r="K193" s="238" t="s">
        <v>506</v>
      </c>
      <c r="L193" s="235" t="s">
        <v>36</v>
      </c>
      <c r="M193" s="235">
        <v>8</v>
      </c>
      <c r="N193" s="334">
        <v>3467.51</v>
      </c>
      <c r="O193" s="334">
        <f t="shared" si="2"/>
        <v>27740.080000000002</v>
      </c>
      <c r="P193" s="246"/>
    </row>
    <row r="194" spans="1:16" hidden="1">
      <c r="A194" s="235">
        <v>191</v>
      </c>
      <c r="B194" s="410">
        <v>44655</v>
      </c>
      <c r="C194" s="238" t="s">
        <v>32</v>
      </c>
      <c r="D194" s="235" t="s">
        <v>485</v>
      </c>
      <c r="E194" s="411">
        <v>44650</v>
      </c>
      <c r="F194" s="238"/>
      <c r="G194" s="235" t="s">
        <v>34</v>
      </c>
      <c r="H194" s="235"/>
      <c r="I194" s="235" t="s">
        <v>507</v>
      </c>
      <c r="J194" s="238" t="s">
        <v>508</v>
      </c>
      <c r="K194" s="238" t="s">
        <v>509</v>
      </c>
      <c r="L194" s="235" t="s">
        <v>36</v>
      </c>
      <c r="M194" s="235">
        <v>8</v>
      </c>
      <c r="N194" s="334">
        <v>6347.02</v>
      </c>
      <c r="O194" s="334">
        <f t="shared" si="2"/>
        <v>50776.160000000003</v>
      </c>
      <c r="P194" s="246"/>
    </row>
    <row r="195" spans="1:16" ht="20.399999999999999" hidden="1">
      <c r="A195" s="235">
        <v>192</v>
      </c>
      <c r="B195" s="410">
        <v>44655</v>
      </c>
      <c r="C195" s="238" t="s">
        <v>495</v>
      </c>
      <c r="D195" s="238" t="s">
        <v>510</v>
      </c>
      <c r="E195" s="411" t="s">
        <v>511</v>
      </c>
      <c r="F195" s="238" t="s">
        <v>512</v>
      </c>
      <c r="G195" s="235" t="s">
        <v>499</v>
      </c>
      <c r="H195" s="235">
        <v>4510461226</v>
      </c>
      <c r="I195" s="235">
        <v>111401280</v>
      </c>
      <c r="J195" s="238" t="s">
        <v>513</v>
      </c>
      <c r="K195" s="238" t="s">
        <v>514</v>
      </c>
      <c r="L195" s="235" t="s">
        <v>36</v>
      </c>
      <c r="M195" s="235">
        <v>5</v>
      </c>
      <c r="N195" s="334">
        <v>160</v>
      </c>
      <c r="O195" s="334">
        <f t="shared" ref="O195:O258" si="3">M195*N195</f>
        <v>800</v>
      </c>
      <c r="P195" s="246"/>
    </row>
    <row r="196" spans="1:16" ht="30.6" hidden="1">
      <c r="A196" s="235">
        <v>193</v>
      </c>
      <c r="B196" s="410">
        <v>44655</v>
      </c>
      <c r="C196" s="238" t="s">
        <v>515</v>
      </c>
      <c r="D196" s="238" t="s">
        <v>516</v>
      </c>
      <c r="E196" s="411" t="s">
        <v>517</v>
      </c>
      <c r="F196" s="238" t="s">
        <v>518</v>
      </c>
      <c r="G196" s="235" t="s">
        <v>519</v>
      </c>
      <c r="H196" s="235">
        <v>4509974544</v>
      </c>
      <c r="I196" s="235">
        <v>109492175</v>
      </c>
      <c r="J196" s="238" t="s">
        <v>520</v>
      </c>
      <c r="K196" s="238" t="s">
        <v>521</v>
      </c>
      <c r="L196" s="235" t="s">
        <v>36</v>
      </c>
      <c r="M196" s="235">
        <v>59</v>
      </c>
      <c r="N196" s="334">
        <v>1404</v>
      </c>
      <c r="O196" s="334">
        <f t="shared" si="3"/>
        <v>82836</v>
      </c>
      <c r="P196" s="246"/>
    </row>
    <row r="197" spans="1:16" ht="20.399999999999999" hidden="1">
      <c r="A197" s="235">
        <v>194</v>
      </c>
      <c r="B197" s="410">
        <v>44655</v>
      </c>
      <c r="C197" s="238" t="s">
        <v>495</v>
      </c>
      <c r="D197" s="238" t="s">
        <v>496</v>
      </c>
      <c r="E197" s="411" t="s">
        <v>497</v>
      </c>
      <c r="F197" s="238" t="s">
        <v>498</v>
      </c>
      <c r="G197" s="235" t="s">
        <v>499</v>
      </c>
      <c r="H197" s="235">
        <v>4510778714</v>
      </c>
      <c r="I197" s="235">
        <v>109544079</v>
      </c>
      <c r="J197" s="238" t="s">
        <v>522</v>
      </c>
      <c r="K197" s="238" t="s">
        <v>523</v>
      </c>
      <c r="L197" s="235" t="s">
        <v>36</v>
      </c>
      <c r="M197" s="235">
        <v>1</v>
      </c>
      <c r="N197" s="334">
        <v>950</v>
      </c>
      <c r="O197" s="334">
        <f t="shared" si="3"/>
        <v>950</v>
      </c>
      <c r="P197" s="246"/>
    </row>
    <row r="198" spans="1:16" hidden="1">
      <c r="A198" s="235">
        <v>195</v>
      </c>
      <c r="B198" s="410">
        <v>44655</v>
      </c>
      <c r="C198" s="238" t="s">
        <v>32</v>
      </c>
      <c r="D198" s="235" t="s">
        <v>485</v>
      </c>
      <c r="E198" s="411">
        <v>44650</v>
      </c>
      <c r="F198" s="238"/>
      <c r="G198" s="235" t="s">
        <v>34</v>
      </c>
      <c r="H198" s="235">
        <v>4508914313</v>
      </c>
      <c r="I198" s="235">
        <v>109544083</v>
      </c>
      <c r="J198" s="238" t="s">
        <v>524</v>
      </c>
      <c r="K198" s="238" t="s">
        <v>525</v>
      </c>
      <c r="L198" s="235" t="s">
        <v>36</v>
      </c>
      <c r="M198" s="235">
        <v>1</v>
      </c>
      <c r="N198" s="334">
        <v>1350</v>
      </c>
      <c r="O198" s="334">
        <f t="shared" si="3"/>
        <v>1350</v>
      </c>
      <c r="P198" s="246"/>
    </row>
    <row r="199" spans="1:16" hidden="1">
      <c r="A199" s="235">
        <v>196</v>
      </c>
      <c r="B199" s="410">
        <v>44655</v>
      </c>
      <c r="C199" s="238" t="s">
        <v>32</v>
      </c>
      <c r="D199" s="235" t="s">
        <v>485</v>
      </c>
      <c r="E199" s="411">
        <v>44650</v>
      </c>
      <c r="F199" s="238"/>
      <c r="G199" s="235" t="s">
        <v>34</v>
      </c>
      <c r="H199" s="235"/>
      <c r="I199" s="235">
        <v>111418258</v>
      </c>
      <c r="J199" s="238" t="s">
        <v>526</v>
      </c>
      <c r="K199" s="238" t="s">
        <v>527</v>
      </c>
      <c r="L199" s="235" t="s">
        <v>36</v>
      </c>
      <c r="M199" s="235">
        <v>36</v>
      </c>
      <c r="N199" s="334">
        <v>28.68</v>
      </c>
      <c r="O199" s="334">
        <f t="shared" si="3"/>
        <v>1032.48</v>
      </c>
      <c r="P199" s="246"/>
    </row>
    <row r="200" spans="1:16" ht="20.399999999999999" hidden="1">
      <c r="A200" s="235">
        <v>197</v>
      </c>
      <c r="B200" s="410">
        <v>44655</v>
      </c>
      <c r="C200" s="238" t="s">
        <v>528</v>
      </c>
      <c r="D200" s="238" t="s">
        <v>529</v>
      </c>
      <c r="E200" s="411" t="s">
        <v>530</v>
      </c>
      <c r="F200" s="238" t="s">
        <v>531</v>
      </c>
      <c r="G200" s="235" t="s">
        <v>532</v>
      </c>
      <c r="H200" s="235">
        <v>4510008126</v>
      </c>
      <c r="I200" s="235">
        <v>110294841</v>
      </c>
      <c r="J200" s="238" t="s">
        <v>533</v>
      </c>
      <c r="K200" s="238" t="s">
        <v>534</v>
      </c>
      <c r="L200" s="235" t="s">
        <v>36</v>
      </c>
      <c r="M200" s="235">
        <v>18</v>
      </c>
      <c r="N200" s="334">
        <v>29.55</v>
      </c>
      <c r="O200" s="334">
        <f t="shared" si="3"/>
        <v>531.9</v>
      </c>
      <c r="P200" s="246"/>
    </row>
    <row r="201" spans="1:16" hidden="1">
      <c r="A201" s="235">
        <v>198</v>
      </c>
      <c r="B201" s="410">
        <v>44655</v>
      </c>
      <c r="C201" s="238" t="s">
        <v>32</v>
      </c>
      <c r="D201" s="235" t="s">
        <v>485</v>
      </c>
      <c r="E201" s="411">
        <v>44650</v>
      </c>
      <c r="F201" s="238"/>
      <c r="G201" s="235" t="s">
        <v>34</v>
      </c>
      <c r="H201" s="235"/>
      <c r="I201" s="235">
        <v>109708593</v>
      </c>
      <c r="J201" s="337" t="s">
        <v>426</v>
      </c>
      <c r="K201" s="238" t="s">
        <v>427</v>
      </c>
      <c r="L201" s="235" t="s">
        <v>36</v>
      </c>
      <c r="M201" s="235">
        <v>200</v>
      </c>
      <c r="N201" s="334">
        <v>7.67</v>
      </c>
      <c r="O201" s="334">
        <f t="shared" si="3"/>
        <v>1534</v>
      </c>
      <c r="P201" s="246"/>
    </row>
    <row r="202" spans="1:16" hidden="1">
      <c r="A202" s="235">
        <v>199</v>
      </c>
      <c r="B202" s="410">
        <v>44655</v>
      </c>
      <c r="C202" s="238" t="s">
        <v>32</v>
      </c>
      <c r="D202" s="235" t="s">
        <v>485</v>
      </c>
      <c r="E202" s="411">
        <v>44650</v>
      </c>
      <c r="F202" s="238"/>
      <c r="G202" s="235" t="s">
        <v>34</v>
      </c>
      <c r="H202" s="235"/>
      <c r="I202" s="235">
        <v>104494822</v>
      </c>
      <c r="J202" s="238" t="s">
        <v>535</v>
      </c>
      <c r="K202" s="238" t="s">
        <v>536</v>
      </c>
      <c r="L202" s="235" t="s">
        <v>36</v>
      </c>
      <c r="M202" s="235">
        <v>1</v>
      </c>
      <c r="N202" s="412">
        <v>0</v>
      </c>
      <c r="O202" s="412">
        <f t="shared" si="3"/>
        <v>0</v>
      </c>
      <c r="P202" s="246"/>
    </row>
    <row r="203" spans="1:16" ht="20.399999999999999" hidden="1">
      <c r="A203" s="235">
        <v>200</v>
      </c>
      <c r="B203" s="410">
        <v>44655</v>
      </c>
      <c r="C203" s="238" t="s">
        <v>347</v>
      </c>
      <c r="D203" s="238" t="s">
        <v>537</v>
      </c>
      <c r="E203" s="411" t="s">
        <v>538</v>
      </c>
      <c r="F203" s="238" t="s">
        <v>539</v>
      </c>
      <c r="G203" s="235" t="s">
        <v>270</v>
      </c>
      <c r="H203" s="235">
        <v>4510465593</v>
      </c>
      <c r="I203" s="235">
        <v>111401283</v>
      </c>
      <c r="J203" s="238" t="s">
        <v>540</v>
      </c>
      <c r="K203" s="238" t="s">
        <v>541</v>
      </c>
      <c r="L203" s="235" t="s">
        <v>36</v>
      </c>
      <c r="M203" s="235">
        <v>50</v>
      </c>
      <c r="N203" s="334">
        <v>68.599999999999994</v>
      </c>
      <c r="O203" s="334">
        <f t="shared" si="3"/>
        <v>3429.9999999999995</v>
      </c>
      <c r="P203" s="246"/>
    </row>
    <row r="204" spans="1:16" ht="20.399999999999999" hidden="1">
      <c r="A204" s="235">
        <v>201</v>
      </c>
      <c r="B204" s="410">
        <v>44655</v>
      </c>
      <c r="C204" s="238" t="s">
        <v>347</v>
      </c>
      <c r="D204" s="238" t="s">
        <v>537</v>
      </c>
      <c r="E204" s="411" t="s">
        <v>538</v>
      </c>
      <c r="F204" s="238" t="s">
        <v>539</v>
      </c>
      <c r="G204" s="235" t="s">
        <v>270</v>
      </c>
      <c r="H204" s="235">
        <v>4510465593</v>
      </c>
      <c r="I204" s="235">
        <v>111401281</v>
      </c>
      <c r="J204" s="238" t="s">
        <v>544</v>
      </c>
      <c r="K204" s="238" t="s">
        <v>545</v>
      </c>
      <c r="L204" s="235" t="s">
        <v>36</v>
      </c>
      <c r="M204" s="235">
        <v>15</v>
      </c>
      <c r="N204" s="334">
        <v>68.599999999999994</v>
      </c>
      <c r="O204" s="334">
        <f t="shared" si="3"/>
        <v>1029</v>
      </c>
      <c r="P204" s="246"/>
    </row>
    <row r="205" spans="1:16" hidden="1">
      <c r="A205" s="235">
        <v>202</v>
      </c>
      <c r="B205" s="410">
        <v>44655</v>
      </c>
      <c r="C205" s="238" t="s">
        <v>32</v>
      </c>
      <c r="D205" s="235" t="s">
        <v>485</v>
      </c>
      <c r="E205" s="411">
        <v>44650</v>
      </c>
      <c r="F205" s="238"/>
      <c r="G205" s="235" t="s">
        <v>34</v>
      </c>
      <c r="H205" s="235"/>
      <c r="I205" s="235">
        <v>100694250</v>
      </c>
      <c r="J205" s="238" t="s">
        <v>546</v>
      </c>
      <c r="K205" s="238" t="s">
        <v>547</v>
      </c>
      <c r="L205" s="235" t="s">
        <v>36</v>
      </c>
      <c r="M205" s="235">
        <v>9</v>
      </c>
      <c r="N205" s="412">
        <v>0</v>
      </c>
      <c r="O205" s="412">
        <f t="shared" si="3"/>
        <v>0</v>
      </c>
      <c r="P205" s="246"/>
    </row>
    <row r="206" spans="1:16" hidden="1">
      <c r="A206" s="235">
        <v>203</v>
      </c>
      <c r="B206" s="410">
        <v>44655</v>
      </c>
      <c r="C206" s="238" t="s">
        <v>32</v>
      </c>
      <c r="D206" s="235" t="s">
        <v>485</v>
      </c>
      <c r="E206" s="411">
        <v>44650</v>
      </c>
      <c r="F206" s="238"/>
      <c r="G206" s="235" t="s">
        <v>34</v>
      </c>
      <c r="H206" s="235"/>
      <c r="I206" s="235">
        <v>100541402</v>
      </c>
      <c r="J206" s="238" t="s">
        <v>548</v>
      </c>
      <c r="K206" s="238" t="s">
        <v>549</v>
      </c>
      <c r="L206" s="235" t="s">
        <v>36</v>
      </c>
      <c r="M206" s="235">
        <v>10</v>
      </c>
      <c r="N206" s="412">
        <v>0</v>
      </c>
      <c r="O206" s="412">
        <f t="shared" si="3"/>
        <v>0</v>
      </c>
      <c r="P206" s="246"/>
    </row>
    <row r="207" spans="1:16" hidden="1">
      <c r="A207" s="235">
        <v>204</v>
      </c>
      <c r="B207" s="410">
        <v>44655</v>
      </c>
      <c r="C207" s="238" t="s">
        <v>32</v>
      </c>
      <c r="D207" s="235" t="s">
        <v>485</v>
      </c>
      <c r="E207" s="411">
        <v>44650</v>
      </c>
      <c r="F207" s="238"/>
      <c r="G207" s="235" t="s">
        <v>34</v>
      </c>
      <c r="H207" s="235"/>
      <c r="I207" s="235">
        <v>100542739</v>
      </c>
      <c r="J207" s="238" t="s">
        <v>550</v>
      </c>
      <c r="K207" s="238" t="s">
        <v>551</v>
      </c>
      <c r="L207" s="235" t="s">
        <v>36</v>
      </c>
      <c r="M207" s="235">
        <v>8</v>
      </c>
      <c r="N207" s="412">
        <v>0</v>
      </c>
      <c r="O207" s="412">
        <f t="shared" si="3"/>
        <v>0</v>
      </c>
      <c r="P207" s="246"/>
    </row>
    <row r="208" spans="1:16" ht="20.399999999999999" hidden="1">
      <c r="A208" s="235">
        <v>205</v>
      </c>
      <c r="B208" s="410">
        <v>44655</v>
      </c>
      <c r="C208" s="238" t="s">
        <v>347</v>
      </c>
      <c r="D208" s="238" t="s">
        <v>552</v>
      </c>
      <c r="E208" s="411" t="s">
        <v>553</v>
      </c>
      <c r="F208" s="238"/>
      <c r="G208" s="235" t="s">
        <v>270</v>
      </c>
      <c r="H208" s="235">
        <v>4509785521</v>
      </c>
      <c r="I208" s="235">
        <v>110415837</v>
      </c>
      <c r="J208" s="238" t="s">
        <v>554</v>
      </c>
      <c r="K208" s="238" t="s">
        <v>555</v>
      </c>
      <c r="L208" s="235" t="s">
        <v>36</v>
      </c>
      <c r="M208" s="235">
        <v>24</v>
      </c>
      <c r="N208" s="334">
        <v>87.13</v>
      </c>
      <c r="O208" s="334">
        <f t="shared" si="3"/>
        <v>2091.12</v>
      </c>
      <c r="P208" s="246"/>
    </row>
    <row r="209" spans="1:16" hidden="1">
      <c r="A209" s="235">
        <v>206</v>
      </c>
      <c r="B209" s="410">
        <v>44655</v>
      </c>
      <c r="C209" s="238" t="s">
        <v>32</v>
      </c>
      <c r="D209" s="235" t="s">
        <v>485</v>
      </c>
      <c r="E209" s="411">
        <v>44650</v>
      </c>
      <c r="F209" s="238"/>
      <c r="G209" s="235" t="s">
        <v>34</v>
      </c>
      <c r="H209" s="235"/>
      <c r="I209" s="235" t="s">
        <v>558</v>
      </c>
      <c r="J209" s="238" t="s">
        <v>559</v>
      </c>
      <c r="K209" s="238" t="s">
        <v>560</v>
      </c>
      <c r="L209" s="235" t="s">
        <v>36</v>
      </c>
      <c r="M209" s="235">
        <v>37</v>
      </c>
      <c r="N209" s="334">
        <v>56594.64</v>
      </c>
      <c r="O209" s="334">
        <f t="shared" si="3"/>
        <v>2094001.68</v>
      </c>
      <c r="P209" s="246"/>
    </row>
    <row r="210" spans="1:16" ht="20.399999999999999" hidden="1">
      <c r="A210" s="235">
        <v>207</v>
      </c>
      <c r="B210" s="410">
        <v>44655</v>
      </c>
      <c r="C210" s="238" t="s">
        <v>58</v>
      </c>
      <c r="D210" s="238" t="s">
        <v>561</v>
      </c>
      <c r="E210" s="411" t="s">
        <v>562</v>
      </c>
      <c r="F210" s="238" t="s">
        <v>563</v>
      </c>
      <c r="G210" s="235" t="s">
        <v>182</v>
      </c>
      <c r="H210" s="235">
        <v>4509978514</v>
      </c>
      <c r="I210" s="235">
        <v>109492247</v>
      </c>
      <c r="J210" s="238">
        <v>20772083003</v>
      </c>
      <c r="K210" s="349" t="s">
        <v>2497</v>
      </c>
      <c r="L210" s="235" t="s">
        <v>36</v>
      </c>
      <c r="M210" s="235">
        <v>2</v>
      </c>
      <c r="N210" s="334">
        <v>40838.07</v>
      </c>
      <c r="O210" s="334">
        <f t="shared" si="3"/>
        <v>81676.14</v>
      </c>
      <c r="P210" s="246"/>
    </row>
    <row r="211" spans="1:16" hidden="1">
      <c r="A211" s="235">
        <v>208</v>
      </c>
      <c r="B211" s="410">
        <v>44655</v>
      </c>
      <c r="C211" s="238" t="s">
        <v>32</v>
      </c>
      <c r="D211" s="235" t="s">
        <v>485</v>
      </c>
      <c r="E211" s="411">
        <v>44650</v>
      </c>
      <c r="F211" s="238"/>
      <c r="G211" s="235" t="s">
        <v>34</v>
      </c>
      <c r="H211" s="235"/>
      <c r="I211" s="235">
        <v>108341416</v>
      </c>
      <c r="J211" s="337" t="s">
        <v>565</v>
      </c>
      <c r="K211" s="238" t="s">
        <v>566</v>
      </c>
      <c r="L211" s="235" t="s">
        <v>36</v>
      </c>
      <c r="M211" s="235">
        <v>1</v>
      </c>
      <c r="N211" s="334">
        <v>2360.56</v>
      </c>
      <c r="O211" s="334">
        <f t="shared" si="3"/>
        <v>2360.56</v>
      </c>
      <c r="P211" s="246"/>
    </row>
    <row r="212" spans="1:16" hidden="1">
      <c r="A212" s="235">
        <v>209</v>
      </c>
      <c r="B212" s="410">
        <v>44655</v>
      </c>
      <c r="C212" s="238" t="s">
        <v>32</v>
      </c>
      <c r="D212" s="235" t="s">
        <v>485</v>
      </c>
      <c r="E212" s="411">
        <v>44650</v>
      </c>
      <c r="F212" s="238"/>
      <c r="G212" s="235" t="s">
        <v>34</v>
      </c>
      <c r="H212" s="235"/>
      <c r="I212" s="235">
        <v>111355844</v>
      </c>
      <c r="J212" s="337" t="s">
        <v>567</v>
      </c>
      <c r="K212" s="238" t="s">
        <v>568</v>
      </c>
      <c r="L212" s="235" t="s">
        <v>36</v>
      </c>
      <c r="M212" s="235">
        <v>6</v>
      </c>
      <c r="N212" s="334">
        <v>1620</v>
      </c>
      <c r="O212" s="334">
        <f t="shared" si="3"/>
        <v>9720</v>
      </c>
      <c r="P212" s="246"/>
    </row>
    <row r="213" spans="1:16" ht="30.6" hidden="1">
      <c r="A213" s="235">
        <v>210</v>
      </c>
      <c r="B213" s="410">
        <v>44655</v>
      </c>
      <c r="C213" s="238" t="s">
        <v>58</v>
      </c>
      <c r="D213" s="238" t="s">
        <v>569</v>
      </c>
      <c r="E213" s="411" t="s">
        <v>570</v>
      </c>
      <c r="F213" s="238" t="s">
        <v>61</v>
      </c>
      <c r="G213" s="235" t="s">
        <v>182</v>
      </c>
      <c r="H213" s="235">
        <v>4509978514</v>
      </c>
      <c r="I213" s="235">
        <v>109492212</v>
      </c>
      <c r="J213" s="337" t="s">
        <v>571</v>
      </c>
      <c r="K213" s="238" t="s">
        <v>2741</v>
      </c>
      <c r="L213" s="235" t="s">
        <v>36</v>
      </c>
      <c r="M213" s="235">
        <v>139</v>
      </c>
      <c r="N213" s="334">
        <v>11.26</v>
      </c>
      <c r="O213" s="334">
        <f t="shared" si="3"/>
        <v>1565.1399999999999</v>
      </c>
      <c r="P213" s="246"/>
    </row>
    <row r="214" spans="1:16" ht="30.6" hidden="1">
      <c r="A214" s="235">
        <v>211</v>
      </c>
      <c r="B214" s="410">
        <v>44655</v>
      </c>
      <c r="C214" s="238" t="s">
        <v>58</v>
      </c>
      <c r="D214" s="238" t="s">
        <v>569</v>
      </c>
      <c r="E214" s="411" t="s">
        <v>570</v>
      </c>
      <c r="F214" s="238" t="s">
        <v>61</v>
      </c>
      <c r="G214" s="235" t="s">
        <v>182</v>
      </c>
      <c r="H214" s="235">
        <v>4509978514</v>
      </c>
      <c r="I214" s="341">
        <v>109609637</v>
      </c>
      <c r="J214" s="337" t="s">
        <v>573</v>
      </c>
      <c r="K214" s="238" t="s">
        <v>574</v>
      </c>
      <c r="L214" s="235" t="s">
        <v>36</v>
      </c>
      <c r="M214" s="235">
        <v>57</v>
      </c>
      <c r="N214" s="334">
        <v>18.62</v>
      </c>
      <c r="O214" s="334">
        <f t="shared" si="3"/>
        <v>1061.3400000000001</v>
      </c>
      <c r="P214" s="246"/>
    </row>
    <row r="215" spans="1:16" ht="20.399999999999999" hidden="1">
      <c r="A215" s="235">
        <v>212</v>
      </c>
      <c r="B215" s="410">
        <v>44655</v>
      </c>
      <c r="C215" s="238" t="s">
        <v>58</v>
      </c>
      <c r="D215" s="238" t="s">
        <v>575</v>
      </c>
      <c r="E215" s="411" t="s">
        <v>576</v>
      </c>
      <c r="F215" s="238" t="s">
        <v>577</v>
      </c>
      <c r="G215" s="235" t="s">
        <v>182</v>
      </c>
      <c r="H215" s="235">
        <v>4509978514</v>
      </c>
      <c r="I215" s="235">
        <v>100941030</v>
      </c>
      <c r="J215" s="337" t="s">
        <v>578</v>
      </c>
      <c r="K215" s="238" t="s">
        <v>579</v>
      </c>
      <c r="L215" s="235" t="s">
        <v>36</v>
      </c>
      <c r="M215" s="235">
        <v>25</v>
      </c>
      <c r="N215" s="412">
        <v>0</v>
      </c>
      <c r="O215" s="412">
        <f t="shared" si="3"/>
        <v>0</v>
      </c>
      <c r="P215" s="246"/>
    </row>
    <row r="216" spans="1:16" hidden="1">
      <c r="A216" s="235">
        <v>213</v>
      </c>
      <c r="B216" s="410">
        <v>44655</v>
      </c>
      <c r="C216" s="238" t="s">
        <v>32</v>
      </c>
      <c r="D216" s="235" t="s">
        <v>485</v>
      </c>
      <c r="E216" s="411">
        <v>44650</v>
      </c>
      <c r="F216" s="238"/>
      <c r="G216" s="235" t="s">
        <v>34</v>
      </c>
      <c r="H216" s="235"/>
      <c r="I216" s="235"/>
      <c r="J216" s="337" t="s">
        <v>583</v>
      </c>
      <c r="K216" s="238" t="s">
        <v>584</v>
      </c>
      <c r="L216" s="235" t="s">
        <v>36</v>
      </c>
      <c r="M216" s="235">
        <v>34</v>
      </c>
      <c r="N216" s="412">
        <v>0</v>
      </c>
      <c r="O216" s="412">
        <f t="shared" si="3"/>
        <v>0</v>
      </c>
      <c r="P216" s="246"/>
    </row>
    <row r="217" spans="1:16" hidden="1">
      <c r="A217" s="235">
        <v>214</v>
      </c>
      <c r="B217" s="410">
        <v>44655</v>
      </c>
      <c r="C217" s="238" t="s">
        <v>32</v>
      </c>
      <c r="D217" s="235" t="s">
        <v>485</v>
      </c>
      <c r="E217" s="411">
        <v>44650</v>
      </c>
      <c r="F217" s="238"/>
      <c r="G217" s="235" t="s">
        <v>34</v>
      </c>
      <c r="H217" s="235"/>
      <c r="I217" s="235">
        <v>106366432</v>
      </c>
      <c r="J217" s="238" t="s">
        <v>585</v>
      </c>
      <c r="K217" s="238" t="s">
        <v>586</v>
      </c>
      <c r="L217" s="235" t="s">
        <v>36</v>
      </c>
      <c r="M217" s="235">
        <v>48</v>
      </c>
      <c r="N217" s="412">
        <v>103.73</v>
      </c>
      <c r="O217" s="412">
        <f t="shared" si="3"/>
        <v>4979.04</v>
      </c>
      <c r="P217" s="246"/>
    </row>
    <row r="218" spans="1:16" hidden="1">
      <c r="A218" s="235">
        <v>215</v>
      </c>
      <c r="B218" s="410">
        <v>44655</v>
      </c>
      <c r="C218" s="238" t="s">
        <v>32</v>
      </c>
      <c r="D218" s="235" t="s">
        <v>485</v>
      </c>
      <c r="E218" s="411">
        <v>44650</v>
      </c>
      <c r="F218" s="238"/>
      <c r="G218" s="235" t="s">
        <v>34</v>
      </c>
      <c r="H218" s="235"/>
      <c r="I218" s="235">
        <v>106366442</v>
      </c>
      <c r="J218" s="238" t="s">
        <v>589</v>
      </c>
      <c r="K218" s="238" t="s">
        <v>590</v>
      </c>
      <c r="L218" s="235" t="s">
        <v>36</v>
      </c>
      <c r="M218" s="235">
        <v>54</v>
      </c>
      <c r="N218" s="412">
        <v>218.54</v>
      </c>
      <c r="O218" s="412">
        <f t="shared" si="3"/>
        <v>11801.16</v>
      </c>
      <c r="P218" s="246"/>
    </row>
    <row r="219" spans="1:16" hidden="1">
      <c r="A219" s="235">
        <v>216</v>
      </c>
      <c r="B219" s="410">
        <v>44655</v>
      </c>
      <c r="C219" s="238" t="s">
        <v>32</v>
      </c>
      <c r="D219" s="235" t="s">
        <v>485</v>
      </c>
      <c r="E219" s="411">
        <v>44650</v>
      </c>
      <c r="F219" s="238"/>
      <c r="G219" s="235" t="s">
        <v>34</v>
      </c>
      <c r="H219" s="235"/>
      <c r="I219" s="235">
        <v>110312927</v>
      </c>
      <c r="J219" s="238">
        <v>110312927</v>
      </c>
      <c r="K219" s="238" t="s">
        <v>591</v>
      </c>
      <c r="L219" s="235" t="s">
        <v>36</v>
      </c>
      <c r="M219" s="235">
        <v>200</v>
      </c>
      <c r="N219" s="412">
        <v>2.38</v>
      </c>
      <c r="O219" s="412">
        <f t="shared" si="3"/>
        <v>476</v>
      </c>
      <c r="P219" s="246"/>
    </row>
    <row r="220" spans="1:16" hidden="1">
      <c r="A220" s="235">
        <v>217</v>
      </c>
      <c r="B220" s="410">
        <v>44655</v>
      </c>
      <c r="C220" s="238" t="s">
        <v>32</v>
      </c>
      <c r="D220" s="235" t="s">
        <v>485</v>
      </c>
      <c r="E220" s="411">
        <v>44650</v>
      </c>
      <c r="F220" s="238"/>
      <c r="G220" s="235" t="s">
        <v>34</v>
      </c>
      <c r="H220" s="235"/>
      <c r="I220" s="235">
        <v>101774439</v>
      </c>
      <c r="J220" s="238">
        <v>101774439</v>
      </c>
      <c r="K220" s="238" t="s">
        <v>592</v>
      </c>
      <c r="L220" s="235" t="s">
        <v>36</v>
      </c>
      <c r="M220" s="235">
        <v>200</v>
      </c>
      <c r="N220" s="412">
        <v>0</v>
      </c>
      <c r="O220" s="415">
        <f t="shared" si="3"/>
        <v>0</v>
      </c>
      <c r="P220" s="246"/>
    </row>
    <row r="221" spans="1:16" hidden="1">
      <c r="A221" s="235">
        <v>218</v>
      </c>
      <c r="B221" s="410">
        <v>44655</v>
      </c>
      <c r="C221" s="238" t="s">
        <v>32</v>
      </c>
      <c r="D221" s="235" t="s">
        <v>485</v>
      </c>
      <c r="E221" s="411">
        <v>44650</v>
      </c>
      <c r="F221" s="238"/>
      <c r="G221" s="235" t="s">
        <v>34</v>
      </c>
      <c r="H221" s="235"/>
      <c r="I221" s="235">
        <v>110294852</v>
      </c>
      <c r="J221" s="238" t="s">
        <v>593</v>
      </c>
      <c r="K221" s="238" t="s">
        <v>594</v>
      </c>
      <c r="L221" s="235" t="s">
        <v>36</v>
      </c>
      <c r="M221" s="235">
        <v>100</v>
      </c>
      <c r="N221" s="415">
        <v>12.19</v>
      </c>
      <c r="O221" s="415">
        <f t="shared" si="3"/>
        <v>1219</v>
      </c>
      <c r="P221" s="246"/>
    </row>
    <row r="222" spans="1:16" ht="20.399999999999999" hidden="1">
      <c r="A222" s="235">
        <v>219</v>
      </c>
      <c r="B222" s="410">
        <v>44655</v>
      </c>
      <c r="C222" s="238" t="s">
        <v>528</v>
      </c>
      <c r="D222" s="238" t="s">
        <v>529</v>
      </c>
      <c r="E222" s="411" t="s">
        <v>530</v>
      </c>
      <c r="F222" s="238" t="s">
        <v>531</v>
      </c>
      <c r="G222" s="235" t="s">
        <v>532</v>
      </c>
      <c r="H222" s="235">
        <v>4510008126</v>
      </c>
      <c r="I222" s="235">
        <v>109612592</v>
      </c>
      <c r="J222" s="238" t="s">
        <v>597</v>
      </c>
      <c r="K222" s="238" t="s">
        <v>598</v>
      </c>
      <c r="L222" s="235" t="s">
        <v>36</v>
      </c>
      <c r="M222" s="235">
        <v>57</v>
      </c>
      <c r="N222" s="334">
        <v>136.19999999999999</v>
      </c>
      <c r="O222" s="334">
        <f t="shared" si="3"/>
        <v>7763.4</v>
      </c>
      <c r="P222" s="246"/>
    </row>
    <row r="223" spans="1:16" hidden="1">
      <c r="A223" s="235">
        <v>220</v>
      </c>
      <c r="B223" s="410">
        <v>44655</v>
      </c>
      <c r="C223" s="238" t="s">
        <v>32</v>
      </c>
      <c r="D223" s="235" t="s">
        <v>485</v>
      </c>
      <c r="E223" s="411">
        <v>44650</v>
      </c>
      <c r="F223" s="238"/>
      <c r="G223" s="235" t="s">
        <v>34</v>
      </c>
      <c r="H223" s="235"/>
      <c r="I223" s="235">
        <v>110317035</v>
      </c>
      <c r="J223" s="238" t="s">
        <v>607</v>
      </c>
      <c r="K223" s="238" t="s">
        <v>608</v>
      </c>
      <c r="L223" s="235" t="s">
        <v>36</v>
      </c>
      <c r="M223" s="235">
        <v>1049</v>
      </c>
      <c r="N223" s="412">
        <v>4.2699999999999996</v>
      </c>
      <c r="O223" s="412">
        <f t="shared" si="3"/>
        <v>4479.2299999999996</v>
      </c>
      <c r="P223" s="246"/>
    </row>
    <row r="224" spans="1:16" hidden="1">
      <c r="A224" s="235">
        <v>221</v>
      </c>
      <c r="B224" s="410">
        <v>44655</v>
      </c>
      <c r="C224" s="238" t="s">
        <v>32</v>
      </c>
      <c r="D224" s="235" t="s">
        <v>485</v>
      </c>
      <c r="E224" s="411">
        <v>44650</v>
      </c>
      <c r="F224" s="238"/>
      <c r="G224" s="235" t="s">
        <v>34</v>
      </c>
      <c r="H224" s="235"/>
      <c r="I224" s="238">
        <v>280</v>
      </c>
      <c r="J224" s="238">
        <v>280</v>
      </c>
      <c r="K224" s="238" t="s">
        <v>609</v>
      </c>
      <c r="L224" s="235" t="s">
        <v>36</v>
      </c>
      <c r="M224" s="235">
        <v>130</v>
      </c>
      <c r="N224" s="412">
        <v>0</v>
      </c>
      <c r="O224" s="415">
        <f t="shared" si="3"/>
        <v>0</v>
      </c>
      <c r="P224" s="246"/>
    </row>
    <row r="225" spans="1:16" hidden="1">
      <c r="A225" s="235">
        <v>222</v>
      </c>
      <c r="B225" s="410">
        <v>44655</v>
      </c>
      <c r="C225" s="238" t="s">
        <v>32</v>
      </c>
      <c r="D225" s="235" t="s">
        <v>485</v>
      </c>
      <c r="E225" s="411">
        <v>44650</v>
      </c>
      <c r="F225" s="238"/>
      <c r="G225" s="235" t="s">
        <v>34</v>
      </c>
      <c r="H225" s="235"/>
      <c r="I225" s="235">
        <v>107164513</v>
      </c>
      <c r="J225" s="238" t="s">
        <v>610</v>
      </c>
      <c r="K225" s="238" t="s">
        <v>611</v>
      </c>
      <c r="L225" s="235" t="s">
        <v>36</v>
      </c>
      <c r="M225" s="235">
        <v>100</v>
      </c>
      <c r="N225" s="412">
        <v>7.07</v>
      </c>
      <c r="O225" s="412">
        <f t="shared" si="3"/>
        <v>707</v>
      </c>
      <c r="P225" s="246"/>
    </row>
    <row r="226" spans="1:16" ht="20.399999999999999" hidden="1">
      <c r="A226" s="235">
        <v>223</v>
      </c>
      <c r="B226" s="410">
        <v>44655</v>
      </c>
      <c r="C226" s="238" t="s">
        <v>528</v>
      </c>
      <c r="D226" s="238" t="s">
        <v>612</v>
      </c>
      <c r="E226" s="411" t="s">
        <v>613</v>
      </c>
      <c r="F226" s="238" t="s">
        <v>614</v>
      </c>
      <c r="G226" s="235" t="s">
        <v>532</v>
      </c>
      <c r="H226" s="235">
        <v>4509886458</v>
      </c>
      <c r="I226" s="235">
        <v>102016323</v>
      </c>
      <c r="J226" s="238" t="s">
        <v>615</v>
      </c>
      <c r="K226" s="238" t="s">
        <v>616</v>
      </c>
      <c r="L226" s="235" t="s">
        <v>36</v>
      </c>
      <c r="M226" s="235">
        <v>100</v>
      </c>
      <c r="N226" s="412">
        <v>3.68</v>
      </c>
      <c r="O226" s="412">
        <f t="shared" si="3"/>
        <v>368</v>
      </c>
      <c r="P226" s="246"/>
    </row>
    <row r="227" spans="1:16" hidden="1">
      <c r="A227" s="235">
        <v>224</v>
      </c>
      <c r="B227" s="410">
        <v>44655</v>
      </c>
      <c r="C227" s="238" t="s">
        <v>32</v>
      </c>
      <c r="D227" s="235" t="s">
        <v>485</v>
      </c>
      <c r="E227" s="411">
        <v>44650</v>
      </c>
      <c r="F227" s="238"/>
      <c r="G227" s="235" t="s">
        <v>34</v>
      </c>
      <c r="H227" s="235"/>
      <c r="I227" s="235">
        <v>109612594</v>
      </c>
      <c r="J227" s="238" t="s">
        <v>617</v>
      </c>
      <c r="K227" s="238" t="s">
        <v>618</v>
      </c>
      <c r="L227" s="235" t="s">
        <v>36</v>
      </c>
      <c r="M227" s="235">
        <v>200</v>
      </c>
      <c r="N227" s="334">
        <v>8.2200000000000006</v>
      </c>
      <c r="O227" s="334">
        <f t="shared" si="3"/>
        <v>1644.0000000000002</v>
      </c>
      <c r="P227" s="246"/>
    </row>
    <row r="228" spans="1:16" ht="20.399999999999999" hidden="1">
      <c r="A228" s="235">
        <v>225</v>
      </c>
      <c r="B228" s="410">
        <v>44655</v>
      </c>
      <c r="C228" s="238" t="s">
        <v>528</v>
      </c>
      <c r="D228" s="238" t="s">
        <v>619</v>
      </c>
      <c r="E228" s="411" t="s">
        <v>620</v>
      </c>
      <c r="F228" s="238" t="s">
        <v>621</v>
      </c>
      <c r="G228" s="235" t="s">
        <v>532</v>
      </c>
      <c r="H228" s="235">
        <v>4510008126</v>
      </c>
      <c r="I228" s="235">
        <v>109710328</v>
      </c>
      <c r="J228" s="238" t="s">
        <v>622</v>
      </c>
      <c r="K228" s="238" t="s">
        <v>623</v>
      </c>
      <c r="L228" s="235" t="s">
        <v>36</v>
      </c>
      <c r="M228" s="235">
        <v>240</v>
      </c>
      <c r="N228" s="412">
        <v>7.75</v>
      </c>
      <c r="O228" s="412">
        <f t="shared" si="3"/>
        <v>1860</v>
      </c>
      <c r="P228" s="246"/>
    </row>
    <row r="229" spans="1:16" hidden="1">
      <c r="A229" s="235">
        <v>226</v>
      </c>
      <c r="B229" s="410">
        <v>44655</v>
      </c>
      <c r="C229" s="238" t="s">
        <v>32</v>
      </c>
      <c r="D229" s="235" t="s">
        <v>485</v>
      </c>
      <c r="E229" s="411">
        <v>44650</v>
      </c>
      <c r="F229" s="238"/>
      <c r="G229" s="235" t="s">
        <v>34</v>
      </c>
      <c r="H229" s="235"/>
      <c r="I229" s="235">
        <v>109612594</v>
      </c>
      <c r="J229" s="238" t="s">
        <v>624</v>
      </c>
      <c r="K229" s="238" t="s">
        <v>625</v>
      </c>
      <c r="L229" s="235" t="s">
        <v>36</v>
      </c>
      <c r="M229" s="235">
        <v>118</v>
      </c>
      <c r="N229" s="412">
        <v>7.25</v>
      </c>
      <c r="O229" s="412">
        <f t="shared" si="3"/>
        <v>855.5</v>
      </c>
      <c r="P229" s="246"/>
    </row>
    <row r="230" spans="1:16" hidden="1">
      <c r="A230" s="235">
        <v>227</v>
      </c>
      <c r="B230" s="410">
        <v>44655</v>
      </c>
      <c r="C230" s="238" t="s">
        <v>32</v>
      </c>
      <c r="D230" s="235" t="s">
        <v>485</v>
      </c>
      <c r="E230" s="411">
        <v>44650</v>
      </c>
      <c r="F230" s="238"/>
      <c r="G230" s="235" t="s">
        <v>34</v>
      </c>
      <c r="H230" s="235"/>
      <c r="I230" s="235">
        <v>110294844</v>
      </c>
      <c r="J230" s="238" t="s">
        <v>626</v>
      </c>
      <c r="K230" s="238" t="s">
        <v>627</v>
      </c>
      <c r="L230" s="235" t="s">
        <v>36</v>
      </c>
      <c r="M230" s="235">
        <v>130</v>
      </c>
      <c r="N230" s="412">
        <v>21.06</v>
      </c>
      <c r="O230" s="412">
        <f t="shared" si="3"/>
        <v>2737.7999999999997</v>
      </c>
      <c r="P230" s="246"/>
    </row>
    <row r="231" spans="1:16" ht="20.399999999999999" hidden="1">
      <c r="A231" s="235">
        <v>228</v>
      </c>
      <c r="B231" s="410">
        <v>44655</v>
      </c>
      <c r="C231" s="238" t="s">
        <v>528</v>
      </c>
      <c r="D231" s="238" t="s">
        <v>612</v>
      </c>
      <c r="E231" s="411" t="s">
        <v>613</v>
      </c>
      <c r="F231" s="238" t="s">
        <v>614</v>
      </c>
      <c r="G231" s="235" t="s">
        <v>532</v>
      </c>
      <c r="H231" s="235">
        <v>4509886458</v>
      </c>
      <c r="I231" s="235">
        <v>112171849</v>
      </c>
      <c r="J231" s="238" t="s">
        <v>628</v>
      </c>
      <c r="K231" s="238" t="s">
        <v>629</v>
      </c>
      <c r="L231" s="235" t="s">
        <v>36</v>
      </c>
      <c r="M231" s="235">
        <v>50</v>
      </c>
      <c r="N231" s="415">
        <v>5.53</v>
      </c>
      <c r="O231" s="415">
        <f t="shared" si="3"/>
        <v>276.5</v>
      </c>
      <c r="P231" s="246"/>
    </row>
    <row r="232" spans="1:16" hidden="1">
      <c r="A232" s="235">
        <v>229</v>
      </c>
      <c r="B232" s="410">
        <v>44655</v>
      </c>
      <c r="C232" s="238" t="s">
        <v>32</v>
      </c>
      <c r="D232" s="235" t="s">
        <v>485</v>
      </c>
      <c r="E232" s="411">
        <v>44650</v>
      </c>
      <c r="F232" s="238"/>
      <c r="G232" s="235" t="s">
        <v>34</v>
      </c>
      <c r="H232" s="235"/>
      <c r="I232" s="235">
        <v>110294852</v>
      </c>
      <c r="J232" s="238" t="s">
        <v>630</v>
      </c>
      <c r="K232" s="238" t="s">
        <v>631</v>
      </c>
      <c r="L232" s="235" t="s">
        <v>36</v>
      </c>
      <c r="M232" s="235">
        <v>100</v>
      </c>
      <c r="N232" s="412">
        <v>6.66</v>
      </c>
      <c r="O232" s="412">
        <f t="shared" si="3"/>
        <v>666</v>
      </c>
      <c r="P232" s="246"/>
    </row>
    <row r="233" spans="1:16" ht="20.399999999999999" hidden="1">
      <c r="A233" s="235">
        <v>230</v>
      </c>
      <c r="B233" s="410">
        <v>44655</v>
      </c>
      <c r="C233" s="238" t="s">
        <v>528</v>
      </c>
      <c r="D233" s="238" t="s">
        <v>529</v>
      </c>
      <c r="E233" s="411" t="s">
        <v>530</v>
      </c>
      <c r="F233" s="238" t="s">
        <v>531</v>
      </c>
      <c r="G233" s="235" t="s">
        <v>532</v>
      </c>
      <c r="H233" s="235">
        <v>4511504730</v>
      </c>
      <c r="I233" s="235">
        <v>109710324</v>
      </c>
      <c r="J233" s="238" t="s">
        <v>632</v>
      </c>
      <c r="K233" s="238" t="s">
        <v>633</v>
      </c>
      <c r="L233" s="235" t="s">
        <v>36</v>
      </c>
      <c r="M233" s="235">
        <v>50</v>
      </c>
      <c r="N233" s="334">
        <v>74</v>
      </c>
      <c r="O233" s="334">
        <f t="shared" si="3"/>
        <v>3700</v>
      </c>
      <c r="P233" s="246"/>
    </row>
    <row r="234" spans="1:16" hidden="1">
      <c r="A234" s="235">
        <v>231</v>
      </c>
      <c r="B234" s="410">
        <v>44655</v>
      </c>
      <c r="C234" s="238" t="s">
        <v>32</v>
      </c>
      <c r="D234" s="235" t="s">
        <v>485</v>
      </c>
      <c r="E234" s="411">
        <v>44650</v>
      </c>
      <c r="F234" s="238"/>
      <c r="G234" s="235" t="s">
        <v>34</v>
      </c>
      <c r="H234" s="235"/>
      <c r="I234" s="235">
        <v>109492221</v>
      </c>
      <c r="J234" s="238">
        <v>21038122405</v>
      </c>
      <c r="K234" s="238" t="s">
        <v>634</v>
      </c>
      <c r="L234" s="235" t="s">
        <v>36</v>
      </c>
      <c r="M234" s="235">
        <v>41</v>
      </c>
      <c r="N234" s="412">
        <v>939.32999999999993</v>
      </c>
      <c r="O234" s="412">
        <f t="shared" si="3"/>
        <v>38512.53</v>
      </c>
      <c r="P234" s="246"/>
    </row>
    <row r="235" spans="1:16" ht="20.399999999999999" hidden="1">
      <c r="A235" s="235">
        <v>232</v>
      </c>
      <c r="B235" s="410">
        <v>44655</v>
      </c>
      <c r="C235" s="238" t="s">
        <v>637</v>
      </c>
      <c r="D235" s="238" t="s">
        <v>529</v>
      </c>
      <c r="E235" s="411" t="s">
        <v>530</v>
      </c>
      <c r="F235" s="238" t="s">
        <v>531</v>
      </c>
      <c r="G235" s="235" t="s">
        <v>532</v>
      </c>
      <c r="H235" s="235">
        <v>4510008126</v>
      </c>
      <c r="I235" s="235">
        <v>107164513</v>
      </c>
      <c r="J235" s="238" t="s">
        <v>638</v>
      </c>
      <c r="K235" s="238" t="s">
        <v>639</v>
      </c>
      <c r="L235" s="235" t="s">
        <v>36</v>
      </c>
      <c r="M235" s="235">
        <v>100</v>
      </c>
      <c r="N235" s="412">
        <v>4.5999999999999996</v>
      </c>
      <c r="O235" s="412">
        <f t="shared" si="3"/>
        <v>459.99999999999994</v>
      </c>
      <c r="P235" s="246"/>
    </row>
    <row r="236" spans="1:16" hidden="1">
      <c r="A236" s="235">
        <v>233</v>
      </c>
      <c r="B236" s="410">
        <v>44655</v>
      </c>
      <c r="C236" s="238" t="s">
        <v>32</v>
      </c>
      <c r="D236" s="235" t="s">
        <v>485</v>
      </c>
      <c r="E236" s="411">
        <v>44650</v>
      </c>
      <c r="F236" s="238"/>
      <c r="G236" s="235" t="s">
        <v>34</v>
      </c>
      <c r="H236" s="235"/>
      <c r="I236" s="235">
        <v>101540470</v>
      </c>
      <c r="J236" s="238" t="s">
        <v>640</v>
      </c>
      <c r="K236" s="238" t="s">
        <v>641</v>
      </c>
      <c r="L236" s="235" t="s">
        <v>36</v>
      </c>
      <c r="M236" s="235">
        <v>5</v>
      </c>
      <c r="N236" s="412">
        <v>120</v>
      </c>
      <c r="O236" s="415">
        <f t="shared" si="3"/>
        <v>600</v>
      </c>
      <c r="P236" s="246"/>
    </row>
    <row r="237" spans="1:16" hidden="1">
      <c r="A237" s="235">
        <v>234</v>
      </c>
      <c r="B237" s="410">
        <v>44655</v>
      </c>
      <c r="C237" s="238" t="s">
        <v>32</v>
      </c>
      <c r="D237" s="235" t="s">
        <v>485</v>
      </c>
      <c r="E237" s="411">
        <v>44650</v>
      </c>
      <c r="F237" s="238"/>
      <c r="G237" s="235" t="s">
        <v>34</v>
      </c>
      <c r="H237" s="235"/>
      <c r="I237" s="235">
        <v>109552692</v>
      </c>
      <c r="J237" s="238" t="s">
        <v>642</v>
      </c>
      <c r="K237" s="238" t="s">
        <v>643</v>
      </c>
      <c r="L237" s="235" t="s">
        <v>36</v>
      </c>
      <c r="M237" s="235">
        <v>4962</v>
      </c>
      <c r="N237" s="334">
        <v>0.49</v>
      </c>
      <c r="O237" s="334">
        <f t="shared" si="3"/>
        <v>2431.38</v>
      </c>
      <c r="P237" s="246"/>
    </row>
    <row r="238" spans="1:16" hidden="1">
      <c r="A238" s="235">
        <v>235</v>
      </c>
      <c r="B238" s="410">
        <v>44655</v>
      </c>
      <c r="C238" s="238" t="s">
        <v>32</v>
      </c>
      <c r="D238" s="235" t="s">
        <v>485</v>
      </c>
      <c r="E238" s="411">
        <v>44650</v>
      </c>
      <c r="F238" s="238"/>
      <c r="G238" s="235" t="s">
        <v>34</v>
      </c>
      <c r="H238" s="235"/>
      <c r="I238" s="235">
        <v>109552691</v>
      </c>
      <c r="J238" s="238" t="s">
        <v>644</v>
      </c>
      <c r="K238" s="238" t="s">
        <v>645</v>
      </c>
      <c r="L238" s="235" t="s">
        <v>36</v>
      </c>
      <c r="M238" s="235">
        <v>2462</v>
      </c>
      <c r="N238" s="334">
        <v>2.2200000000000002</v>
      </c>
      <c r="O238" s="334">
        <f t="shared" si="3"/>
        <v>5465.64</v>
      </c>
      <c r="P238" s="246"/>
    </row>
    <row r="239" spans="1:16" ht="30.6" hidden="1">
      <c r="A239" s="235">
        <v>236</v>
      </c>
      <c r="B239" s="410">
        <v>44655</v>
      </c>
      <c r="C239" s="238" t="s">
        <v>515</v>
      </c>
      <c r="D239" s="238" t="s">
        <v>646</v>
      </c>
      <c r="E239" s="411" t="s">
        <v>647</v>
      </c>
      <c r="F239" s="238" t="s">
        <v>648</v>
      </c>
      <c r="G239" s="235" t="s">
        <v>519</v>
      </c>
      <c r="H239" s="235">
        <v>4511062832</v>
      </c>
      <c r="I239" s="235">
        <v>111400054</v>
      </c>
      <c r="J239" s="238" t="s">
        <v>649</v>
      </c>
      <c r="K239" s="238" t="s">
        <v>650</v>
      </c>
      <c r="L239" s="235" t="s">
        <v>36</v>
      </c>
      <c r="M239" s="235">
        <v>6</v>
      </c>
      <c r="N239" s="334">
        <v>1410</v>
      </c>
      <c r="O239" s="334">
        <f t="shared" si="3"/>
        <v>8460</v>
      </c>
      <c r="P239" s="246"/>
    </row>
    <row r="240" spans="1:16" ht="30.6" hidden="1">
      <c r="A240" s="235">
        <v>237</v>
      </c>
      <c r="B240" s="410">
        <v>44655</v>
      </c>
      <c r="C240" s="238" t="s">
        <v>515</v>
      </c>
      <c r="D240" s="238" t="s">
        <v>651</v>
      </c>
      <c r="E240" s="411" t="s">
        <v>652</v>
      </c>
      <c r="F240" s="238">
        <v>51406810195</v>
      </c>
      <c r="G240" s="235" t="s">
        <v>519</v>
      </c>
      <c r="H240" s="235">
        <v>4511062832</v>
      </c>
      <c r="I240" s="235">
        <v>111400055</v>
      </c>
      <c r="J240" s="238" t="s">
        <v>653</v>
      </c>
      <c r="K240" s="238" t="s">
        <v>654</v>
      </c>
      <c r="L240" s="235" t="s">
        <v>36</v>
      </c>
      <c r="M240" s="235">
        <v>6</v>
      </c>
      <c r="N240" s="334">
        <v>1732</v>
      </c>
      <c r="O240" s="334">
        <f t="shared" si="3"/>
        <v>10392</v>
      </c>
      <c r="P240" s="246"/>
    </row>
    <row r="241" spans="1:16" hidden="1">
      <c r="A241" s="235">
        <v>238</v>
      </c>
      <c r="B241" s="410">
        <v>44655</v>
      </c>
      <c r="C241" s="238" t="s">
        <v>32</v>
      </c>
      <c r="D241" s="235" t="s">
        <v>485</v>
      </c>
      <c r="E241" s="411">
        <v>44650</v>
      </c>
      <c r="F241" s="238"/>
      <c r="G241" s="235" t="s">
        <v>34</v>
      </c>
      <c r="H241" s="235"/>
      <c r="I241" s="235">
        <v>101576439</v>
      </c>
      <c r="J241" s="238" t="s">
        <v>655</v>
      </c>
      <c r="K241" s="238" t="s">
        <v>656</v>
      </c>
      <c r="L241" s="235" t="s">
        <v>36</v>
      </c>
      <c r="M241" s="235">
        <v>46</v>
      </c>
      <c r="N241" s="334">
        <v>1184</v>
      </c>
      <c r="O241" s="334">
        <f t="shared" si="3"/>
        <v>54464</v>
      </c>
      <c r="P241" s="246"/>
    </row>
    <row r="242" spans="1:16" ht="20.399999999999999" hidden="1">
      <c r="A242" s="235">
        <v>239</v>
      </c>
      <c r="B242" s="410">
        <v>44655</v>
      </c>
      <c r="C242" s="238" t="s">
        <v>657</v>
      </c>
      <c r="D242" s="238" t="s">
        <v>658</v>
      </c>
      <c r="E242" s="411" t="s">
        <v>659</v>
      </c>
      <c r="F242" s="238" t="s">
        <v>660</v>
      </c>
      <c r="G242" s="235" t="s">
        <v>661</v>
      </c>
      <c r="H242" s="235">
        <v>4509698594</v>
      </c>
      <c r="I242" s="235">
        <v>110322243</v>
      </c>
      <c r="J242" s="238">
        <v>42040</v>
      </c>
      <c r="K242" s="238" t="s">
        <v>662</v>
      </c>
      <c r="L242" s="235" t="s">
        <v>36</v>
      </c>
      <c r="M242" s="235">
        <v>9</v>
      </c>
      <c r="N242" s="334">
        <v>405</v>
      </c>
      <c r="O242" s="334">
        <f t="shared" si="3"/>
        <v>3645</v>
      </c>
      <c r="P242" s="246"/>
    </row>
    <row r="243" spans="1:16" ht="20.399999999999999" hidden="1">
      <c r="A243" s="235">
        <v>240</v>
      </c>
      <c r="B243" s="410">
        <v>44655</v>
      </c>
      <c r="C243" s="238" t="s">
        <v>657</v>
      </c>
      <c r="D243" s="238" t="s">
        <v>658</v>
      </c>
      <c r="E243" s="411" t="s">
        <v>659</v>
      </c>
      <c r="F243" s="238" t="s">
        <v>660</v>
      </c>
      <c r="G243" s="235" t="s">
        <v>661</v>
      </c>
      <c r="H243" s="235">
        <v>4509698594</v>
      </c>
      <c r="I243" s="235">
        <v>110322233</v>
      </c>
      <c r="J243" s="238" t="s">
        <v>663</v>
      </c>
      <c r="K243" s="238" t="s">
        <v>664</v>
      </c>
      <c r="L243" s="235" t="s">
        <v>36</v>
      </c>
      <c r="M243" s="235">
        <v>9</v>
      </c>
      <c r="N243" s="334">
        <v>1006</v>
      </c>
      <c r="O243" s="334">
        <f t="shared" si="3"/>
        <v>9054</v>
      </c>
      <c r="P243" s="246"/>
    </row>
    <row r="244" spans="1:16" ht="20.399999999999999" hidden="1">
      <c r="A244" s="235">
        <v>241</v>
      </c>
      <c r="B244" s="410">
        <v>44655</v>
      </c>
      <c r="C244" s="238" t="s">
        <v>657</v>
      </c>
      <c r="D244" s="238" t="s">
        <v>658</v>
      </c>
      <c r="E244" s="411" t="s">
        <v>659</v>
      </c>
      <c r="F244" s="238" t="s">
        <v>660</v>
      </c>
      <c r="G244" s="235" t="s">
        <v>661</v>
      </c>
      <c r="H244" s="235">
        <v>4509698594</v>
      </c>
      <c r="I244" s="235">
        <v>110322239</v>
      </c>
      <c r="J244" s="238">
        <v>41207</v>
      </c>
      <c r="K244" s="238" t="s">
        <v>665</v>
      </c>
      <c r="L244" s="235" t="s">
        <v>36</v>
      </c>
      <c r="M244" s="235">
        <v>24</v>
      </c>
      <c r="N244" s="334">
        <v>69</v>
      </c>
      <c r="O244" s="334">
        <f t="shared" si="3"/>
        <v>1656</v>
      </c>
      <c r="P244" s="246"/>
    </row>
    <row r="245" spans="1:16" ht="20.399999999999999" hidden="1">
      <c r="A245" s="235">
        <v>242</v>
      </c>
      <c r="B245" s="410">
        <v>44655</v>
      </c>
      <c r="C245" s="238" t="s">
        <v>666</v>
      </c>
      <c r="D245" s="238" t="s">
        <v>667</v>
      </c>
      <c r="E245" s="411" t="s">
        <v>668</v>
      </c>
      <c r="F245" s="238" t="s">
        <v>669</v>
      </c>
      <c r="G245" s="235" t="s">
        <v>116</v>
      </c>
      <c r="H245" s="235">
        <v>4510462543</v>
      </c>
      <c r="I245" s="235">
        <v>111401277</v>
      </c>
      <c r="J245" s="238" t="s">
        <v>670</v>
      </c>
      <c r="K245" s="238" t="s">
        <v>671</v>
      </c>
      <c r="L245" s="235" t="s">
        <v>36</v>
      </c>
      <c r="M245" s="235">
        <v>100</v>
      </c>
      <c r="N245" s="412">
        <v>52.8</v>
      </c>
      <c r="O245" s="412">
        <f t="shared" si="3"/>
        <v>5280</v>
      </c>
      <c r="P245" s="246"/>
    </row>
    <row r="246" spans="1:16" ht="20.399999999999999" hidden="1">
      <c r="A246" s="235">
        <v>243</v>
      </c>
      <c r="B246" s="410">
        <v>44655</v>
      </c>
      <c r="C246" s="238" t="s">
        <v>666</v>
      </c>
      <c r="D246" s="238" t="s">
        <v>667</v>
      </c>
      <c r="E246" s="411" t="s">
        <v>668</v>
      </c>
      <c r="F246" s="238" t="s">
        <v>669</v>
      </c>
      <c r="G246" s="235" t="s">
        <v>116</v>
      </c>
      <c r="H246" s="235">
        <v>4510462543</v>
      </c>
      <c r="I246" s="235">
        <v>110315408</v>
      </c>
      <c r="J246" s="238" t="s">
        <v>674</v>
      </c>
      <c r="K246" s="238" t="s">
        <v>1038</v>
      </c>
      <c r="L246" s="235" t="s">
        <v>36</v>
      </c>
      <c r="M246" s="235">
        <v>50</v>
      </c>
      <c r="N246" s="412">
        <v>24.8</v>
      </c>
      <c r="O246" s="412">
        <f t="shared" si="3"/>
        <v>1240</v>
      </c>
      <c r="P246" s="246"/>
    </row>
    <row r="247" spans="1:16" ht="20.399999999999999" hidden="1">
      <c r="A247" s="235">
        <v>244</v>
      </c>
      <c r="B247" s="410">
        <v>44655</v>
      </c>
      <c r="C247" s="238" t="s">
        <v>666</v>
      </c>
      <c r="D247" s="238" t="s">
        <v>667</v>
      </c>
      <c r="E247" s="411" t="s">
        <v>668</v>
      </c>
      <c r="F247" s="238" t="s">
        <v>669</v>
      </c>
      <c r="G247" s="235" t="s">
        <v>116</v>
      </c>
      <c r="H247" s="235">
        <v>4510462543</v>
      </c>
      <c r="I247" s="235">
        <v>111401271</v>
      </c>
      <c r="J247" s="238" t="s">
        <v>676</v>
      </c>
      <c r="K247" s="238" t="s">
        <v>677</v>
      </c>
      <c r="L247" s="235" t="s">
        <v>36</v>
      </c>
      <c r="M247" s="235">
        <v>100</v>
      </c>
      <c r="N247" s="412">
        <v>10.24</v>
      </c>
      <c r="O247" s="412">
        <f t="shared" si="3"/>
        <v>1024</v>
      </c>
      <c r="P247" s="246"/>
    </row>
    <row r="248" spans="1:16" ht="20.399999999999999" hidden="1">
      <c r="A248" s="235">
        <v>245</v>
      </c>
      <c r="B248" s="410">
        <v>44655</v>
      </c>
      <c r="C248" s="238" t="s">
        <v>666</v>
      </c>
      <c r="D248" s="238" t="s">
        <v>667</v>
      </c>
      <c r="E248" s="411" t="s">
        <v>668</v>
      </c>
      <c r="F248" s="238" t="s">
        <v>678</v>
      </c>
      <c r="G248" s="235" t="s">
        <v>116</v>
      </c>
      <c r="H248" s="235">
        <v>4510462543</v>
      </c>
      <c r="I248" s="235">
        <v>110492011</v>
      </c>
      <c r="J248" s="238" t="s">
        <v>679</v>
      </c>
      <c r="K248" s="238" t="s">
        <v>1047</v>
      </c>
      <c r="L248" s="235" t="s">
        <v>36</v>
      </c>
      <c r="M248" s="235">
        <v>100</v>
      </c>
      <c r="N248" s="412">
        <v>2.72</v>
      </c>
      <c r="O248" s="412">
        <f t="shared" si="3"/>
        <v>272</v>
      </c>
      <c r="P248" s="246"/>
    </row>
    <row r="249" spans="1:16" ht="20.399999999999999" hidden="1">
      <c r="A249" s="235">
        <v>246</v>
      </c>
      <c r="B249" s="410">
        <v>44655</v>
      </c>
      <c r="C249" s="238" t="s">
        <v>666</v>
      </c>
      <c r="D249" s="238" t="s">
        <v>667</v>
      </c>
      <c r="E249" s="411" t="s">
        <v>668</v>
      </c>
      <c r="F249" s="238" t="s">
        <v>681</v>
      </c>
      <c r="G249" s="235" t="s">
        <v>116</v>
      </c>
      <c r="H249" s="235">
        <v>4510462543</v>
      </c>
      <c r="I249" s="235">
        <v>111401272</v>
      </c>
      <c r="J249" s="238" t="s">
        <v>682</v>
      </c>
      <c r="K249" s="238" t="s">
        <v>683</v>
      </c>
      <c r="L249" s="235" t="s">
        <v>36</v>
      </c>
      <c r="M249" s="235">
        <v>100</v>
      </c>
      <c r="N249" s="412">
        <v>6.52</v>
      </c>
      <c r="O249" s="412">
        <f t="shared" si="3"/>
        <v>652</v>
      </c>
      <c r="P249" s="246"/>
    </row>
    <row r="250" spans="1:16" ht="20.399999999999999" hidden="1">
      <c r="A250" s="235">
        <v>247</v>
      </c>
      <c r="B250" s="410">
        <v>44655</v>
      </c>
      <c r="C250" s="238" t="s">
        <v>32</v>
      </c>
      <c r="D250" s="238" t="s">
        <v>667</v>
      </c>
      <c r="E250" s="411" t="s">
        <v>668</v>
      </c>
      <c r="F250" s="238" t="s">
        <v>681</v>
      </c>
      <c r="G250" s="235" t="s">
        <v>116</v>
      </c>
      <c r="H250" s="235">
        <v>4510462543</v>
      </c>
      <c r="I250" s="235">
        <v>111401274</v>
      </c>
      <c r="J250" s="238" t="s">
        <v>684</v>
      </c>
      <c r="K250" s="238" t="s">
        <v>685</v>
      </c>
      <c r="L250" s="235" t="s">
        <v>36</v>
      </c>
      <c r="M250" s="235">
        <v>100</v>
      </c>
      <c r="N250" s="412">
        <v>5</v>
      </c>
      <c r="O250" s="412">
        <f t="shared" si="3"/>
        <v>500</v>
      </c>
      <c r="P250" s="246"/>
    </row>
    <row r="251" spans="1:16" ht="20.399999999999999" hidden="1">
      <c r="A251" s="235">
        <v>248</v>
      </c>
      <c r="B251" s="410">
        <v>44655</v>
      </c>
      <c r="C251" s="238" t="s">
        <v>657</v>
      </c>
      <c r="D251" s="238" t="s">
        <v>658</v>
      </c>
      <c r="E251" s="411" t="s">
        <v>659</v>
      </c>
      <c r="F251" s="238" t="s">
        <v>660</v>
      </c>
      <c r="G251" s="235" t="s">
        <v>661</v>
      </c>
      <c r="H251" s="235">
        <v>4509698594</v>
      </c>
      <c r="I251" s="235">
        <v>110322239</v>
      </c>
      <c r="J251" s="238">
        <v>42905</v>
      </c>
      <c r="K251" s="238" t="s">
        <v>686</v>
      </c>
      <c r="L251" s="235" t="s">
        <v>36</v>
      </c>
      <c r="M251" s="235">
        <v>23</v>
      </c>
      <c r="N251" s="334">
        <v>38</v>
      </c>
      <c r="O251" s="334">
        <f t="shared" si="3"/>
        <v>874</v>
      </c>
      <c r="P251" s="246"/>
    </row>
    <row r="252" spans="1:16" ht="20.399999999999999" hidden="1">
      <c r="A252" s="235">
        <v>249</v>
      </c>
      <c r="B252" s="410">
        <v>44655</v>
      </c>
      <c r="C252" s="238" t="s">
        <v>657</v>
      </c>
      <c r="D252" s="238" t="s">
        <v>658</v>
      </c>
      <c r="E252" s="411" t="s">
        <v>659</v>
      </c>
      <c r="F252" s="238" t="s">
        <v>660</v>
      </c>
      <c r="G252" s="235" t="s">
        <v>661</v>
      </c>
      <c r="H252" s="235">
        <v>4509698594</v>
      </c>
      <c r="I252" s="235">
        <v>110322235</v>
      </c>
      <c r="J252" s="238">
        <v>41205</v>
      </c>
      <c r="K252" s="238" t="s">
        <v>687</v>
      </c>
      <c r="L252" s="235" t="s">
        <v>36</v>
      </c>
      <c r="M252" s="235">
        <v>8</v>
      </c>
      <c r="N252" s="334">
        <v>69</v>
      </c>
      <c r="O252" s="334">
        <f t="shared" si="3"/>
        <v>552</v>
      </c>
      <c r="P252" s="246"/>
    </row>
    <row r="253" spans="1:16" hidden="1">
      <c r="A253" s="235">
        <v>250</v>
      </c>
      <c r="B253" s="410">
        <v>44655</v>
      </c>
      <c r="C253" s="238" t="s">
        <v>32</v>
      </c>
      <c r="D253" s="235" t="s">
        <v>485</v>
      </c>
      <c r="E253" s="411">
        <v>44650</v>
      </c>
      <c r="F253" s="238"/>
      <c r="G253" s="235" t="s">
        <v>34</v>
      </c>
      <c r="H253" s="235"/>
      <c r="I253" s="235">
        <v>110317064</v>
      </c>
      <c r="J253" s="238">
        <v>110317064</v>
      </c>
      <c r="K253" s="238" t="s">
        <v>688</v>
      </c>
      <c r="L253" s="235" t="s">
        <v>36</v>
      </c>
      <c r="M253" s="235">
        <v>784</v>
      </c>
      <c r="N253" s="412">
        <v>1.1000000000000001</v>
      </c>
      <c r="O253" s="412">
        <f t="shared" si="3"/>
        <v>862.40000000000009</v>
      </c>
      <c r="P253" s="246"/>
    </row>
    <row r="254" spans="1:16" hidden="1">
      <c r="A254" s="235">
        <v>251</v>
      </c>
      <c r="B254" s="410">
        <v>44655</v>
      </c>
      <c r="C254" s="238" t="s">
        <v>32</v>
      </c>
      <c r="D254" s="235" t="s">
        <v>485</v>
      </c>
      <c r="E254" s="411">
        <v>44650</v>
      </c>
      <c r="F254" s="238"/>
      <c r="G254" s="235" t="s">
        <v>34</v>
      </c>
      <c r="H254" s="235"/>
      <c r="I254" s="235">
        <v>109626009</v>
      </c>
      <c r="J254" s="238">
        <v>109626009</v>
      </c>
      <c r="K254" s="238" t="s">
        <v>689</v>
      </c>
      <c r="L254" s="235" t="s">
        <v>36</v>
      </c>
      <c r="M254" s="235">
        <v>56</v>
      </c>
      <c r="N254" s="334">
        <v>10.5</v>
      </c>
      <c r="O254" s="334">
        <f t="shared" si="3"/>
        <v>588</v>
      </c>
      <c r="P254" s="246"/>
    </row>
    <row r="255" spans="1:16" hidden="1">
      <c r="A255" s="235">
        <v>252</v>
      </c>
      <c r="B255" s="410">
        <v>44655</v>
      </c>
      <c r="C255" s="238" t="s">
        <v>32</v>
      </c>
      <c r="D255" s="235" t="s">
        <v>485</v>
      </c>
      <c r="E255" s="411">
        <v>44650</v>
      </c>
      <c r="F255" s="238"/>
      <c r="G255" s="235" t="s">
        <v>34</v>
      </c>
      <c r="H255" s="235"/>
      <c r="I255" s="235">
        <v>110408252</v>
      </c>
      <c r="J255" s="238">
        <v>110408252</v>
      </c>
      <c r="K255" s="238" t="s">
        <v>808</v>
      </c>
      <c r="L255" s="235" t="s">
        <v>36</v>
      </c>
      <c r="M255" s="235">
        <v>140</v>
      </c>
      <c r="N255" s="412">
        <v>0.88</v>
      </c>
      <c r="O255" s="412">
        <f t="shared" si="3"/>
        <v>123.2</v>
      </c>
      <c r="P255" s="246"/>
    </row>
    <row r="256" spans="1:16" hidden="1">
      <c r="A256" s="235">
        <v>253</v>
      </c>
      <c r="B256" s="410">
        <v>44655</v>
      </c>
      <c r="C256" s="238" t="s">
        <v>32</v>
      </c>
      <c r="D256" s="235" t="s">
        <v>485</v>
      </c>
      <c r="E256" s="411">
        <v>44650</v>
      </c>
      <c r="F256" s="238"/>
      <c r="G256" s="235" t="s">
        <v>34</v>
      </c>
      <c r="H256" s="235"/>
      <c r="I256" s="235">
        <v>110408254</v>
      </c>
      <c r="J256" s="238">
        <v>110408254</v>
      </c>
      <c r="K256" s="238" t="s">
        <v>698</v>
      </c>
      <c r="L256" s="235" t="s">
        <v>36</v>
      </c>
      <c r="M256" s="235">
        <v>140</v>
      </c>
      <c r="N256" s="412">
        <v>0.79</v>
      </c>
      <c r="O256" s="412">
        <f t="shared" si="3"/>
        <v>110.60000000000001</v>
      </c>
      <c r="P256" s="246"/>
    </row>
    <row r="257" spans="1:16" hidden="1">
      <c r="A257" s="235">
        <v>254</v>
      </c>
      <c r="B257" s="410">
        <v>44655</v>
      </c>
      <c r="C257" s="238" t="s">
        <v>32</v>
      </c>
      <c r="D257" s="235" t="s">
        <v>485</v>
      </c>
      <c r="E257" s="411">
        <v>44650</v>
      </c>
      <c r="F257" s="238"/>
      <c r="G257" s="235" t="s">
        <v>34</v>
      </c>
      <c r="H257" s="235"/>
      <c r="I257" s="235"/>
      <c r="J257" s="238"/>
      <c r="K257" s="238" t="s">
        <v>699</v>
      </c>
      <c r="L257" s="235" t="s">
        <v>36</v>
      </c>
      <c r="M257" s="235">
        <v>112</v>
      </c>
      <c r="N257" s="412">
        <v>10.6</v>
      </c>
      <c r="O257" s="415">
        <f t="shared" si="3"/>
        <v>1187.2</v>
      </c>
      <c r="P257" s="246"/>
    </row>
    <row r="258" spans="1:16" hidden="1">
      <c r="A258" s="235">
        <v>255</v>
      </c>
      <c r="B258" s="410">
        <v>44655</v>
      </c>
      <c r="C258" s="238" t="s">
        <v>32</v>
      </c>
      <c r="D258" s="235" t="s">
        <v>485</v>
      </c>
      <c r="E258" s="411">
        <v>44650</v>
      </c>
      <c r="F258" s="238"/>
      <c r="G258" s="235" t="s">
        <v>34</v>
      </c>
      <c r="H258" s="235"/>
      <c r="I258" s="235"/>
      <c r="J258" s="238"/>
      <c r="K258" s="238" t="s">
        <v>700</v>
      </c>
      <c r="L258" s="235" t="s">
        <v>36</v>
      </c>
      <c r="M258" s="235">
        <v>560</v>
      </c>
      <c r="N258" s="412">
        <v>6.06</v>
      </c>
      <c r="O258" s="415">
        <f t="shared" si="3"/>
        <v>3393.6</v>
      </c>
      <c r="P258" s="246"/>
    </row>
    <row r="259" spans="1:16" hidden="1">
      <c r="A259" s="235">
        <v>256</v>
      </c>
      <c r="B259" s="410">
        <v>44655</v>
      </c>
      <c r="C259" s="238" t="s">
        <v>32</v>
      </c>
      <c r="D259" s="235" t="s">
        <v>485</v>
      </c>
      <c r="E259" s="411">
        <v>44650</v>
      </c>
      <c r="F259" s="238"/>
      <c r="G259" s="235" t="s">
        <v>34</v>
      </c>
      <c r="H259" s="235"/>
      <c r="I259" s="235">
        <v>109627316</v>
      </c>
      <c r="J259" s="238">
        <v>109627316</v>
      </c>
      <c r="K259" s="238" t="s">
        <v>701</v>
      </c>
      <c r="L259" s="235" t="s">
        <v>36</v>
      </c>
      <c r="M259" s="235">
        <v>132</v>
      </c>
      <c r="N259" s="334">
        <v>14</v>
      </c>
      <c r="O259" s="334">
        <f t="shared" ref="O259:O322" si="4">M259*N259</f>
        <v>1848</v>
      </c>
      <c r="P259" s="246"/>
    </row>
    <row r="260" spans="1:16" hidden="1">
      <c r="A260" s="235">
        <v>257</v>
      </c>
      <c r="B260" s="410">
        <v>44655</v>
      </c>
      <c r="C260" s="238" t="s">
        <v>32</v>
      </c>
      <c r="D260" s="235" t="s">
        <v>485</v>
      </c>
      <c r="E260" s="411">
        <v>44650</v>
      </c>
      <c r="F260" s="238"/>
      <c r="G260" s="235" t="s">
        <v>34</v>
      </c>
      <c r="H260" s="235"/>
      <c r="I260" s="235">
        <v>110317060</v>
      </c>
      <c r="J260" s="238">
        <v>105645270</v>
      </c>
      <c r="K260" s="238" t="s">
        <v>702</v>
      </c>
      <c r="L260" s="235" t="s">
        <v>36</v>
      </c>
      <c r="M260" s="235">
        <v>224</v>
      </c>
      <c r="N260" s="412">
        <v>2.06</v>
      </c>
      <c r="O260" s="412">
        <f t="shared" si="4"/>
        <v>461.44</v>
      </c>
      <c r="P260" s="246"/>
    </row>
    <row r="261" spans="1:16" hidden="1">
      <c r="A261" s="235">
        <v>258</v>
      </c>
      <c r="B261" s="410">
        <v>44655</v>
      </c>
      <c r="C261" s="238" t="s">
        <v>32</v>
      </c>
      <c r="D261" s="235" t="s">
        <v>485</v>
      </c>
      <c r="E261" s="411">
        <v>44650</v>
      </c>
      <c r="F261" s="238"/>
      <c r="G261" s="235" t="s">
        <v>34</v>
      </c>
      <c r="H261" s="235"/>
      <c r="I261" s="235">
        <v>110317067</v>
      </c>
      <c r="J261" s="238">
        <v>110317067</v>
      </c>
      <c r="K261" s="238" t="s">
        <v>703</v>
      </c>
      <c r="L261" s="235" t="s">
        <v>36</v>
      </c>
      <c r="M261" s="235">
        <v>784</v>
      </c>
      <c r="N261" s="412">
        <v>0.45</v>
      </c>
      <c r="O261" s="412">
        <f t="shared" si="4"/>
        <v>352.8</v>
      </c>
      <c r="P261" s="246"/>
    </row>
    <row r="262" spans="1:16" hidden="1">
      <c r="A262" s="235">
        <v>259</v>
      </c>
      <c r="B262" s="410">
        <v>44655</v>
      </c>
      <c r="C262" s="238" t="s">
        <v>32</v>
      </c>
      <c r="D262" s="235" t="s">
        <v>485</v>
      </c>
      <c r="E262" s="411">
        <v>44650</v>
      </c>
      <c r="F262" s="238"/>
      <c r="G262" s="235" t="s">
        <v>34</v>
      </c>
      <c r="H262" s="235"/>
      <c r="I262" s="235">
        <v>111357082</v>
      </c>
      <c r="J262" s="238">
        <v>111357082</v>
      </c>
      <c r="K262" s="238" t="s">
        <v>704</v>
      </c>
      <c r="L262" s="235" t="s">
        <v>36</v>
      </c>
      <c r="M262" s="235">
        <v>445</v>
      </c>
      <c r="N262" s="412">
        <v>2.5299999999999998</v>
      </c>
      <c r="O262" s="412">
        <f t="shared" si="4"/>
        <v>1125.8499999999999</v>
      </c>
      <c r="P262" s="246"/>
    </row>
    <row r="263" spans="1:16" hidden="1">
      <c r="A263" s="235">
        <v>260</v>
      </c>
      <c r="B263" s="410">
        <v>44655</v>
      </c>
      <c r="C263" s="238" t="s">
        <v>32</v>
      </c>
      <c r="D263" s="235" t="s">
        <v>485</v>
      </c>
      <c r="E263" s="411">
        <v>44650</v>
      </c>
      <c r="F263" s="238"/>
      <c r="G263" s="235" t="s">
        <v>34</v>
      </c>
      <c r="H263" s="235"/>
      <c r="I263" s="235">
        <v>110317065</v>
      </c>
      <c r="J263" s="238">
        <v>110317065</v>
      </c>
      <c r="K263" s="238" t="s">
        <v>705</v>
      </c>
      <c r="L263" s="235" t="s">
        <v>36</v>
      </c>
      <c r="M263" s="235">
        <v>784</v>
      </c>
      <c r="N263" s="412">
        <v>1.4</v>
      </c>
      <c r="O263" s="412">
        <f t="shared" si="4"/>
        <v>1097.5999999999999</v>
      </c>
      <c r="P263" s="246"/>
    </row>
    <row r="264" spans="1:16" hidden="1">
      <c r="A264" s="235">
        <v>261</v>
      </c>
      <c r="B264" s="410">
        <v>44655</v>
      </c>
      <c r="C264" s="238" t="s">
        <v>32</v>
      </c>
      <c r="D264" s="235" t="s">
        <v>485</v>
      </c>
      <c r="E264" s="411">
        <v>44650</v>
      </c>
      <c r="F264" s="238"/>
      <c r="G264" s="235" t="s">
        <v>34</v>
      </c>
      <c r="H264" s="235"/>
      <c r="I264" s="235"/>
      <c r="J264" s="238"/>
      <c r="K264" s="238" t="s">
        <v>707</v>
      </c>
      <c r="L264" s="235" t="s">
        <v>36</v>
      </c>
      <c r="M264" s="235">
        <v>112</v>
      </c>
      <c r="N264" s="412">
        <v>0</v>
      </c>
      <c r="O264" s="412">
        <f t="shared" si="4"/>
        <v>0</v>
      </c>
      <c r="P264" s="246"/>
    </row>
    <row r="265" spans="1:16" hidden="1">
      <c r="A265" s="235">
        <v>262</v>
      </c>
      <c r="B265" s="410">
        <v>44655</v>
      </c>
      <c r="C265" s="238" t="s">
        <v>32</v>
      </c>
      <c r="D265" s="235" t="s">
        <v>485</v>
      </c>
      <c r="E265" s="411">
        <v>44650</v>
      </c>
      <c r="F265" s="238"/>
      <c r="G265" s="235" t="s">
        <v>34</v>
      </c>
      <c r="H265" s="235"/>
      <c r="I265" s="235">
        <v>110317068</v>
      </c>
      <c r="J265" s="238">
        <v>110317068</v>
      </c>
      <c r="K265" s="238" t="s">
        <v>708</v>
      </c>
      <c r="L265" s="235" t="s">
        <v>36</v>
      </c>
      <c r="M265" s="235">
        <v>784</v>
      </c>
      <c r="N265" s="412">
        <v>0.8</v>
      </c>
      <c r="O265" s="412">
        <f t="shared" si="4"/>
        <v>627.20000000000005</v>
      </c>
      <c r="P265" s="246"/>
    </row>
    <row r="266" spans="1:16" hidden="1">
      <c r="A266" s="235">
        <v>263</v>
      </c>
      <c r="B266" s="410">
        <v>44655</v>
      </c>
      <c r="C266" s="238" t="s">
        <v>32</v>
      </c>
      <c r="D266" s="235" t="s">
        <v>485</v>
      </c>
      <c r="E266" s="411">
        <v>44650</v>
      </c>
      <c r="F266" s="238"/>
      <c r="G266" s="235" t="s">
        <v>34</v>
      </c>
      <c r="H266" s="235"/>
      <c r="I266" s="235">
        <v>109627317</v>
      </c>
      <c r="J266" s="238">
        <v>109627317</v>
      </c>
      <c r="K266" s="238" t="s">
        <v>709</v>
      </c>
      <c r="L266" s="235" t="s">
        <v>36</v>
      </c>
      <c r="M266" s="235">
        <v>132</v>
      </c>
      <c r="N266" s="412">
        <v>6.6</v>
      </c>
      <c r="O266" s="412">
        <f t="shared" si="4"/>
        <v>871.19999999999993</v>
      </c>
      <c r="P266" s="246"/>
    </row>
    <row r="267" spans="1:16" hidden="1">
      <c r="A267" s="235">
        <v>264</v>
      </c>
      <c r="B267" s="410">
        <v>44655</v>
      </c>
      <c r="C267" s="238" t="s">
        <v>32</v>
      </c>
      <c r="D267" s="235" t="s">
        <v>485</v>
      </c>
      <c r="E267" s="411">
        <v>44650</v>
      </c>
      <c r="F267" s="238"/>
      <c r="G267" s="235" t="s">
        <v>34</v>
      </c>
      <c r="H267" s="235"/>
      <c r="I267" s="235">
        <v>100651694</v>
      </c>
      <c r="J267" s="238">
        <v>100651694</v>
      </c>
      <c r="K267" s="238" t="s">
        <v>710</v>
      </c>
      <c r="L267" s="235" t="s">
        <v>36</v>
      </c>
      <c r="M267" s="235">
        <v>28</v>
      </c>
      <c r="N267" s="412">
        <v>0</v>
      </c>
      <c r="O267" s="412">
        <f t="shared" si="4"/>
        <v>0</v>
      </c>
      <c r="P267" s="246"/>
    </row>
    <row r="268" spans="1:16" hidden="1">
      <c r="A268" s="235">
        <v>265</v>
      </c>
      <c r="B268" s="410">
        <v>44655</v>
      </c>
      <c r="C268" s="238" t="s">
        <v>32</v>
      </c>
      <c r="D268" s="235" t="s">
        <v>485</v>
      </c>
      <c r="E268" s="411">
        <v>44650</v>
      </c>
      <c r="F268" s="238"/>
      <c r="G268" s="235" t="s">
        <v>34</v>
      </c>
      <c r="H268" s="235"/>
      <c r="I268" s="235">
        <v>105269477</v>
      </c>
      <c r="J268" s="238">
        <v>105269477</v>
      </c>
      <c r="K268" s="238" t="s">
        <v>711</v>
      </c>
      <c r="L268" s="235" t="s">
        <v>36</v>
      </c>
      <c r="M268" s="235">
        <v>112</v>
      </c>
      <c r="N268" s="412">
        <v>0</v>
      </c>
      <c r="O268" s="412">
        <f t="shared" si="4"/>
        <v>0</v>
      </c>
      <c r="P268" s="246"/>
    </row>
    <row r="269" spans="1:16" ht="20.399999999999999" hidden="1">
      <c r="A269" s="235">
        <v>266</v>
      </c>
      <c r="B269" s="410">
        <v>44655</v>
      </c>
      <c r="C269" s="238" t="s">
        <v>712</v>
      </c>
      <c r="D269" s="238" t="s">
        <v>713</v>
      </c>
      <c r="E269" s="411" t="s">
        <v>714</v>
      </c>
      <c r="F269" s="238"/>
      <c r="G269" s="235" t="s">
        <v>715</v>
      </c>
      <c r="H269" s="235">
        <v>4509747793</v>
      </c>
      <c r="I269" s="235">
        <v>109601556</v>
      </c>
      <c r="J269" s="238">
        <v>1609320050</v>
      </c>
      <c r="K269" s="238" t="s">
        <v>716</v>
      </c>
      <c r="L269" s="235" t="s">
        <v>36</v>
      </c>
      <c r="M269" s="235">
        <v>24</v>
      </c>
      <c r="N269" s="412">
        <v>0</v>
      </c>
      <c r="O269" s="412">
        <f t="shared" si="4"/>
        <v>0</v>
      </c>
      <c r="P269" s="246"/>
    </row>
    <row r="270" spans="1:16" ht="20.399999999999999" hidden="1">
      <c r="A270" s="235">
        <v>267</v>
      </c>
      <c r="B270" s="410">
        <v>44655</v>
      </c>
      <c r="C270" s="238" t="s">
        <v>666</v>
      </c>
      <c r="D270" s="238" t="s">
        <v>717</v>
      </c>
      <c r="E270" s="411" t="s">
        <v>718</v>
      </c>
      <c r="F270" s="238" t="s">
        <v>719</v>
      </c>
      <c r="G270" s="235" t="s">
        <v>116</v>
      </c>
      <c r="H270" s="235">
        <v>4510789290</v>
      </c>
      <c r="I270" s="235">
        <v>110408147</v>
      </c>
      <c r="J270" s="238" t="s">
        <v>720</v>
      </c>
      <c r="K270" s="238" t="s">
        <v>721</v>
      </c>
      <c r="L270" s="235" t="s">
        <v>36</v>
      </c>
      <c r="M270" s="235">
        <v>18</v>
      </c>
      <c r="N270" s="412">
        <v>257.13</v>
      </c>
      <c r="O270" s="412">
        <f t="shared" si="4"/>
        <v>4628.34</v>
      </c>
      <c r="P270" s="246"/>
    </row>
    <row r="271" spans="1:16" ht="20.399999999999999" hidden="1">
      <c r="A271" s="235">
        <v>268</v>
      </c>
      <c r="B271" s="410">
        <v>44655</v>
      </c>
      <c r="C271" s="238" t="s">
        <v>666</v>
      </c>
      <c r="D271" s="238" t="s">
        <v>722</v>
      </c>
      <c r="E271" s="411" t="s">
        <v>723</v>
      </c>
      <c r="F271" s="238" t="s">
        <v>724</v>
      </c>
      <c r="G271" s="235" t="s">
        <v>116</v>
      </c>
      <c r="H271" s="235">
        <v>4509772530</v>
      </c>
      <c r="I271" s="235">
        <v>110408151</v>
      </c>
      <c r="J271" s="238">
        <v>110408151</v>
      </c>
      <c r="K271" s="238" t="s">
        <v>725</v>
      </c>
      <c r="L271" s="235" t="s">
        <v>36</v>
      </c>
      <c r="M271" s="235">
        <v>18</v>
      </c>
      <c r="N271" s="412">
        <v>48.8</v>
      </c>
      <c r="O271" s="412">
        <f t="shared" si="4"/>
        <v>878.4</v>
      </c>
      <c r="P271" s="246"/>
    </row>
    <row r="272" spans="1:16" ht="20.399999999999999" hidden="1">
      <c r="A272" s="235">
        <v>269</v>
      </c>
      <c r="B272" s="410">
        <v>44655</v>
      </c>
      <c r="C272" s="238" t="s">
        <v>666</v>
      </c>
      <c r="D272" s="238" t="s">
        <v>722</v>
      </c>
      <c r="E272" s="411" t="s">
        <v>723</v>
      </c>
      <c r="F272" s="238" t="s">
        <v>724</v>
      </c>
      <c r="G272" s="235" t="s">
        <v>116</v>
      </c>
      <c r="H272" s="235">
        <v>4509772530</v>
      </c>
      <c r="I272" s="235">
        <v>110408149</v>
      </c>
      <c r="J272" s="238">
        <v>110408149</v>
      </c>
      <c r="K272" s="238" t="s">
        <v>726</v>
      </c>
      <c r="L272" s="235" t="s">
        <v>36</v>
      </c>
      <c r="M272" s="235">
        <v>18</v>
      </c>
      <c r="N272" s="412">
        <v>43.2</v>
      </c>
      <c r="O272" s="412">
        <f t="shared" si="4"/>
        <v>777.6</v>
      </c>
      <c r="P272" s="246"/>
    </row>
    <row r="273" spans="1:16" ht="20.399999999999999" hidden="1">
      <c r="A273" s="235">
        <v>270</v>
      </c>
      <c r="B273" s="410">
        <v>44655</v>
      </c>
      <c r="C273" s="238" t="s">
        <v>666</v>
      </c>
      <c r="D273" s="238" t="s">
        <v>722</v>
      </c>
      <c r="E273" s="411" t="s">
        <v>723</v>
      </c>
      <c r="F273" s="238" t="s">
        <v>724</v>
      </c>
      <c r="G273" s="235" t="s">
        <v>116</v>
      </c>
      <c r="H273" s="235">
        <v>4509772530</v>
      </c>
      <c r="I273" s="235">
        <v>110408148</v>
      </c>
      <c r="J273" s="238">
        <v>110408148</v>
      </c>
      <c r="K273" s="238" t="s">
        <v>727</v>
      </c>
      <c r="L273" s="235" t="s">
        <v>36</v>
      </c>
      <c r="M273" s="235">
        <v>4</v>
      </c>
      <c r="N273" s="412">
        <v>176</v>
      </c>
      <c r="O273" s="412">
        <f t="shared" si="4"/>
        <v>704</v>
      </c>
      <c r="P273" s="246"/>
    </row>
    <row r="274" spans="1:16" ht="20.399999999999999" hidden="1">
      <c r="A274" s="235">
        <v>271</v>
      </c>
      <c r="B274" s="410">
        <v>44655</v>
      </c>
      <c r="C274" s="238" t="s">
        <v>712</v>
      </c>
      <c r="D274" s="238" t="s">
        <v>713</v>
      </c>
      <c r="E274" s="411" t="s">
        <v>714</v>
      </c>
      <c r="F274" s="238"/>
      <c r="G274" s="235" t="s">
        <v>715</v>
      </c>
      <c r="H274" s="235">
        <v>4509747793</v>
      </c>
      <c r="I274" s="235" t="s">
        <v>728</v>
      </c>
      <c r="J274" s="238">
        <v>1161320050</v>
      </c>
      <c r="K274" s="238" t="s">
        <v>729</v>
      </c>
      <c r="L274" s="235" t="s">
        <v>36</v>
      </c>
      <c r="M274" s="235">
        <v>24</v>
      </c>
      <c r="N274" s="412">
        <v>0</v>
      </c>
      <c r="O274" s="412">
        <f t="shared" si="4"/>
        <v>0</v>
      </c>
      <c r="P274" s="246"/>
    </row>
    <row r="275" spans="1:16" hidden="1">
      <c r="A275" s="235">
        <v>272</v>
      </c>
      <c r="B275" s="410">
        <v>44655</v>
      </c>
      <c r="C275" s="238" t="s">
        <v>32</v>
      </c>
      <c r="D275" s="235" t="s">
        <v>485</v>
      </c>
      <c r="E275" s="411">
        <v>44650</v>
      </c>
      <c r="F275" s="238"/>
      <c r="G275" s="235" t="s">
        <v>34</v>
      </c>
      <c r="H275" s="235"/>
      <c r="I275" s="235">
        <v>111390704</v>
      </c>
      <c r="J275" s="238">
        <v>111390704</v>
      </c>
      <c r="K275" s="238" t="s">
        <v>730</v>
      </c>
      <c r="L275" s="235" t="s">
        <v>36</v>
      </c>
      <c r="M275" s="235">
        <v>10</v>
      </c>
      <c r="N275" s="412">
        <v>374</v>
      </c>
      <c r="O275" s="412">
        <f t="shared" si="4"/>
        <v>3740</v>
      </c>
      <c r="P275" s="246"/>
    </row>
    <row r="276" spans="1:16" hidden="1">
      <c r="A276" s="235">
        <v>273</v>
      </c>
      <c r="B276" s="410">
        <v>44655</v>
      </c>
      <c r="C276" s="238" t="s">
        <v>32</v>
      </c>
      <c r="D276" s="235" t="s">
        <v>485</v>
      </c>
      <c r="E276" s="411">
        <v>44650</v>
      </c>
      <c r="F276" s="238"/>
      <c r="G276" s="235" t="s">
        <v>34</v>
      </c>
      <c r="H276" s="235"/>
      <c r="I276" s="235">
        <v>109721199</v>
      </c>
      <c r="J276" s="238">
        <v>109721199</v>
      </c>
      <c r="K276" s="238" t="s">
        <v>733</v>
      </c>
      <c r="L276" s="235" t="s">
        <v>36</v>
      </c>
      <c r="M276" s="235">
        <v>8</v>
      </c>
      <c r="N276" s="412">
        <v>86</v>
      </c>
      <c r="O276" s="412">
        <f t="shared" si="4"/>
        <v>688</v>
      </c>
      <c r="P276" s="246"/>
    </row>
    <row r="277" spans="1:16" hidden="1">
      <c r="A277" s="235">
        <v>274</v>
      </c>
      <c r="B277" s="410">
        <v>44655</v>
      </c>
      <c r="C277" s="238" t="s">
        <v>32</v>
      </c>
      <c r="D277" s="235" t="s">
        <v>485</v>
      </c>
      <c r="E277" s="411">
        <v>44650</v>
      </c>
      <c r="F277" s="238"/>
      <c r="G277" s="235" t="s">
        <v>34</v>
      </c>
      <c r="H277" s="235"/>
      <c r="I277" s="235"/>
      <c r="J277" s="238" t="s">
        <v>734</v>
      </c>
      <c r="K277" s="238" t="s">
        <v>735</v>
      </c>
      <c r="L277" s="235" t="s">
        <v>36</v>
      </c>
      <c r="M277" s="235">
        <v>1000</v>
      </c>
      <c r="N277" s="412">
        <v>0</v>
      </c>
      <c r="O277" s="412">
        <f t="shared" si="4"/>
        <v>0</v>
      </c>
      <c r="P277" s="246"/>
    </row>
    <row r="278" spans="1:16" ht="20.399999999999999" hidden="1">
      <c r="A278" s="235">
        <v>275</v>
      </c>
      <c r="B278" s="410">
        <v>44655</v>
      </c>
      <c r="C278" s="238" t="s">
        <v>736</v>
      </c>
      <c r="D278" s="238" t="s">
        <v>737</v>
      </c>
      <c r="E278" s="411" t="s">
        <v>738</v>
      </c>
      <c r="F278" s="238" t="s">
        <v>739</v>
      </c>
      <c r="G278" s="238" t="s">
        <v>740</v>
      </c>
      <c r="H278" s="235">
        <v>4511155473</v>
      </c>
      <c r="I278" s="235">
        <v>110408290</v>
      </c>
      <c r="J278" s="238">
        <v>110408290</v>
      </c>
      <c r="K278" s="238" t="s">
        <v>2775</v>
      </c>
      <c r="L278" s="235" t="s">
        <v>36</v>
      </c>
      <c r="M278" s="235">
        <v>62</v>
      </c>
      <c r="N278" s="334">
        <v>540.54999999999995</v>
      </c>
      <c r="O278" s="334">
        <f t="shared" si="4"/>
        <v>33514.1</v>
      </c>
      <c r="P278" s="246"/>
    </row>
    <row r="279" spans="1:16" hidden="1">
      <c r="A279" s="235">
        <v>276</v>
      </c>
      <c r="B279" s="410">
        <v>44655</v>
      </c>
      <c r="C279" s="238" t="s">
        <v>32</v>
      </c>
      <c r="D279" s="235" t="s">
        <v>485</v>
      </c>
      <c r="E279" s="411">
        <v>44650</v>
      </c>
      <c r="F279" s="238"/>
      <c r="G279" s="235" t="s">
        <v>34</v>
      </c>
      <c r="H279" s="235"/>
      <c r="I279" s="235">
        <v>101636508</v>
      </c>
      <c r="J279" s="238">
        <v>101636508</v>
      </c>
      <c r="K279" s="238" t="s">
        <v>743</v>
      </c>
      <c r="L279" s="235" t="s">
        <v>36</v>
      </c>
      <c r="M279" s="235">
        <v>15</v>
      </c>
      <c r="N279" s="412">
        <v>2000</v>
      </c>
      <c r="O279" s="412">
        <f t="shared" si="4"/>
        <v>30000</v>
      </c>
      <c r="P279" s="246"/>
    </row>
    <row r="280" spans="1:16" hidden="1">
      <c r="A280" s="235">
        <v>277</v>
      </c>
      <c r="B280" s="410">
        <v>44655</v>
      </c>
      <c r="C280" s="238" t="s">
        <v>32</v>
      </c>
      <c r="D280" s="235" t="s">
        <v>485</v>
      </c>
      <c r="E280" s="411">
        <v>44650</v>
      </c>
      <c r="F280" s="238"/>
      <c r="G280" s="235" t="s">
        <v>34</v>
      </c>
      <c r="H280" s="235"/>
      <c r="I280" s="235">
        <v>100775588</v>
      </c>
      <c r="J280" s="238">
        <v>100775588</v>
      </c>
      <c r="K280" s="238" t="s">
        <v>744</v>
      </c>
      <c r="L280" s="235" t="s">
        <v>36</v>
      </c>
      <c r="M280" s="235">
        <v>2</v>
      </c>
      <c r="N280" s="412">
        <v>0</v>
      </c>
      <c r="O280" s="412">
        <f t="shared" si="4"/>
        <v>0</v>
      </c>
      <c r="P280" s="246"/>
    </row>
    <row r="281" spans="1:16" hidden="1">
      <c r="A281" s="235">
        <v>278</v>
      </c>
      <c r="B281" s="410">
        <v>44655</v>
      </c>
      <c r="C281" s="238" t="s">
        <v>32</v>
      </c>
      <c r="D281" s="235" t="s">
        <v>485</v>
      </c>
      <c r="E281" s="411">
        <v>44650</v>
      </c>
      <c r="F281" s="238"/>
      <c r="G281" s="235" t="s">
        <v>34</v>
      </c>
      <c r="H281" s="235"/>
      <c r="I281" s="235">
        <v>104494774</v>
      </c>
      <c r="J281" s="238" t="s">
        <v>745</v>
      </c>
      <c r="K281" s="238" t="s">
        <v>746</v>
      </c>
      <c r="L281" s="235" t="s">
        <v>36</v>
      </c>
      <c r="M281" s="235">
        <v>1</v>
      </c>
      <c r="N281" s="412">
        <v>16870</v>
      </c>
      <c r="O281" s="412">
        <f t="shared" si="4"/>
        <v>16870</v>
      </c>
      <c r="P281" s="246"/>
    </row>
    <row r="282" spans="1:16" ht="20.399999999999999" hidden="1">
      <c r="A282" s="235">
        <v>279</v>
      </c>
      <c r="B282" s="410">
        <v>44655</v>
      </c>
      <c r="C282" s="238" t="s">
        <v>58</v>
      </c>
      <c r="D282" s="238" t="s">
        <v>747</v>
      </c>
      <c r="E282" s="411" t="s">
        <v>748</v>
      </c>
      <c r="F282" s="238" t="s">
        <v>404</v>
      </c>
      <c r="G282" s="235" t="s">
        <v>182</v>
      </c>
      <c r="H282" s="235">
        <v>4509357235</v>
      </c>
      <c r="I282" s="235">
        <v>109708588</v>
      </c>
      <c r="J282" s="238" t="s">
        <v>749</v>
      </c>
      <c r="K282" s="238" t="s">
        <v>750</v>
      </c>
      <c r="L282" s="235" t="s">
        <v>36</v>
      </c>
      <c r="M282" s="235">
        <v>20</v>
      </c>
      <c r="N282" s="412">
        <v>181.31</v>
      </c>
      <c r="O282" s="412">
        <f t="shared" si="4"/>
        <v>3626.2</v>
      </c>
      <c r="P282" s="246"/>
    </row>
    <row r="283" spans="1:16" ht="20.399999999999999" hidden="1">
      <c r="A283" s="235">
        <v>280</v>
      </c>
      <c r="B283" s="410">
        <v>44655</v>
      </c>
      <c r="C283" s="238" t="s">
        <v>58</v>
      </c>
      <c r="D283" s="238" t="s">
        <v>747</v>
      </c>
      <c r="E283" s="411" t="s">
        <v>748</v>
      </c>
      <c r="F283" s="238" t="s">
        <v>404</v>
      </c>
      <c r="G283" s="235" t="s">
        <v>182</v>
      </c>
      <c r="H283" s="235">
        <v>4509357135</v>
      </c>
      <c r="I283" s="235">
        <v>109708582</v>
      </c>
      <c r="J283" s="238" t="s">
        <v>751</v>
      </c>
      <c r="K283" s="238" t="s">
        <v>752</v>
      </c>
      <c r="L283" s="235" t="s">
        <v>36</v>
      </c>
      <c r="M283" s="235">
        <v>32</v>
      </c>
      <c r="N283" s="334">
        <v>173.01</v>
      </c>
      <c r="O283" s="334">
        <f t="shared" si="4"/>
        <v>5536.32</v>
      </c>
      <c r="P283" s="246"/>
    </row>
    <row r="284" spans="1:16" ht="20.399999999999999" hidden="1">
      <c r="A284" s="235">
        <v>281</v>
      </c>
      <c r="B284" s="410">
        <v>44655</v>
      </c>
      <c r="C284" s="238" t="s">
        <v>58</v>
      </c>
      <c r="D284" s="238" t="s">
        <v>753</v>
      </c>
      <c r="E284" s="411" t="s">
        <v>754</v>
      </c>
      <c r="F284" s="238" t="s">
        <v>423</v>
      </c>
      <c r="G284" s="235" t="s">
        <v>182</v>
      </c>
      <c r="H284" s="235">
        <v>4509357235</v>
      </c>
      <c r="I284" s="235">
        <v>109708575</v>
      </c>
      <c r="J284" s="238">
        <v>9330062602</v>
      </c>
      <c r="K284" s="238" t="s">
        <v>755</v>
      </c>
      <c r="L284" s="235" t="s">
        <v>36</v>
      </c>
      <c r="M284" s="235">
        <v>36</v>
      </c>
      <c r="N284" s="412">
        <v>127.53</v>
      </c>
      <c r="O284" s="412">
        <f t="shared" si="4"/>
        <v>4591.08</v>
      </c>
      <c r="P284" s="246"/>
    </row>
    <row r="285" spans="1:16" hidden="1">
      <c r="A285" s="235">
        <v>282</v>
      </c>
      <c r="B285" s="410">
        <v>44655</v>
      </c>
      <c r="C285" s="238" t="s">
        <v>32</v>
      </c>
      <c r="D285" s="235" t="s">
        <v>485</v>
      </c>
      <c r="E285" s="411">
        <v>44650</v>
      </c>
      <c r="F285" s="238"/>
      <c r="G285" s="235" t="s">
        <v>34</v>
      </c>
      <c r="H285" s="235"/>
      <c r="I285" s="235">
        <v>109618392</v>
      </c>
      <c r="J285" s="238" t="s">
        <v>756</v>
      </c>
      <c r="K285" s="238" t="s">
        <v>757</v>
      </c>
      <c r="L285" s="235" t="s">
        <v>36</v>
      </c>
      <c r="M285" s="235">
        <v>30</v>
      </c>
      <c r="N285" s="334">
        <v>65</v>
      </c>
      <c r="O285" s="334">
        <f t="shared" si="4"/>
        <v>1950</v>
      </c>
      <c r="P285" s="246"/>
    </row>
    <row r="286" spans="1:16" hidden="1">
      <c r="A286" s="235">
        <v>283</v>
      </c>
      <c r="B286" s="410">
        <v>44655</v>
      </c>
      <c r="C286" s="238" t="s">
        <v>32</v>
      </c>
      <c r="D286" s="235" t="s">
        <v>485</v>
      </c>
      <c r="E286" s="411">
        <v>44650</v>
      </c>
      <c r="F286" s="238"/>
      <c r="G286" s="235" t="s">
        <v>34</v>
      </c>
      <c r="H286" s="235"/>
      <c r="I286" s="235">
        <v>109618394</v>
      </c>
      <c r="J286" s="238" t="s">
        <v>758</v>
      </c>
      <c r="K286" s="238" t="s">
        <v>759</v>
      </c>
      <c r="L286" s="235" t="s">
        <v>36</v>
      </c>
      <c r="M286" s="235">
        <v>17</v>
      </c>
      <c r="N286" s="412">
        <v>141.4</v>
      </c>
      <c r="O286" s="412">
        <f t="shared" si="4"/>
        <v>2403.8000000000002</v>
      </c>
      <c r="P286" s="246"/>
    </row>
    <row r="287" spans="1:16" hidden="1">
      <c r="A287" s="235">
        <v>284</v>
      </c>
      <c r="B287" s="410">
        <v>44655</v>
      </c>
      <c r="C287" s="238" t="s">
        <v>32</v>
      </c>
      <c r="D287" s="235" t="s">
        <v>485</v>
      </c>
      <c r="E287" s="411">
        <v>44650</v>
      </c>
      <c r="F287" s="238"/>
      <c r="G287" s="235" t="s">
        <v>34</v>
      </c>
      <c r="H287" s="235"/>
      <c r="I287" s="235">
        <v>112172545</v>
      </c>
      <c r="J287" s="235">
        <v>112172545</v>
      </c>
      <c r="K287" s="238" t="s">
        <v>2378</v>
      </c>
      <c r="L287" s="235" t="s">
        <v>36</v>
      </c>
      <c r="M287" s="235">
        <v>54</v>
      </c>
      <c r="N287" s="412">
        <v>8.5</v>
      </c>
      <c r="O287" s="412">
        <f t="shared" si="4"/>
        <v>459</v>
      </c>
      <c r="P287" s="246"/>
    </row>
    <row r="288" spans="1:16" ht="20.399999999999999" hidden="1">
      <c r="A288" s="235">
        <v>285</v>
      </c>
      <c r="B288" s="410">
        <v>44655</v>
      </c>
      <c r="C288" s="238" t="s">
        <v>58</v>
      </c>
      <c r="D288" s="238" t="s">
        <v>761</v>
      </c>
      <c r="E288" s="411" t="s">
        <v>562</v>
      </c>
      <c r="F288" s="238" t="s">
        <v>762</v>
      </c>
      <c r="G288" s="235" t="s">
        <v>182</v>
      </c>
      <c r="H288" s="235">
        <v>4510419901</v>
      </c>
      <c r="I288" s="235">
        <v>111397727</v>
      </c>
      <c r="J288" s="238">
        <v>9330006207</v>
      </c>
      <c r="K288" s="238" t="s">
        <v>763</v>
      </c>
      <c r="L288" s="235" t="s">
        <v>36</v>
      </c>
      <c r="M288" s="235">
        <v>200</v>
      </c>
      <c r="N288" s="412">
        <v>7.34</v>
      </c>
      <c r="O288" s="412">
        <f t="shared" si="4"/>
        <v>1468</v>
      </c>
      <c r="P288" s="246"/>
    </row>
    <row r="289" spans="1:16" hidden="1">
      <c r="A289" s="235">
        <v>286</v>
      </c>
      <c r="B289" s="410">
        <v>44655</v>
      </c>
      <c r="C289" s="238" t="s">
        <v>32</v>
      </c>
      <c r="D289" s="235" t="s">
        <v>485</v>
      </c>
      <c r="E289" s="411">
        <v>44650</v>
      </c>
      <c r="F289" s="238"/>
      <c r="G289" s="235" t="s">
        <v>34</v>
      </c>
      <c r="H289" s="235"/>
      <c r="I289" s="235">
        <v>109563306</v>
      </c>
      <c r="J289" s="238" t="s">
        <v>764</v>
      </c>
      <c r="K289" s="238" t="s">
        <v>765</v>
      </c>
      <c r="L289" s="235" t="s">
        <v>36</v>
      </c>
      <c r="M289" s="235">
        <v>1</v>
      </c>
      <c r="N289" s="334">
        <v>1155.52</v>
      </c>
      <c r="O289" s="334">
        <f t="shared" si="4"/>
        <v>1155.52</v>
      </c>
      <c r="P289" s="246"/>
    </row>
    <row r="290" spans="1:16" ht="20.399999999999999" hidden="1">
      <c r="A290" s="235">
        <v>287</v>
      </c>
      <c r="B290" s="410">
        <v>44655</v>
      </c>
      <c r="C290" s="238" t="s">
        <v>58</v>
      </c>
      <c r="D290" s="238" t="s">
        <v>771</v>
      </c>
      <c r="E290" s="411" t="s">
        <v>772</v>
      </c>
      <c r="F290" s="238">
        <v>50768989821</v>
      </c>
      <c r="G290" s="235" t="s">
        <v>182</v>
      </c>
      <c r="H290" s="235">
        <v>4510778711</v>
      </c>
      <c r="I290" s="235">
        <v>111397725</v>
      </c>
      <c r="J290" s="238" t="s">
        <v>773</v>
      </c>
      <c r="K290" s="238" t="s">
        <v>774</v>
      </c>
      <c r="L290" s="235" t="s">
        <v>36</v>
      </c>
      <c r="M290" s="235">
        <v>16</v>
      </c>
      <c r="N290" s="334">
        <v>52.81</v>
      </c>
      <c r="O290" s="334">
        <f t="shared" si="4"/>
        <v>844.96</v>
      </c>
      <c r="P290" s="246"/>
    </row>
    <row r="291" spans="1:16" hidden="1">
      <c r="A291" s="235">
        <v>288</v>
      </c>
      <c r="B291" s="410">
        <v>44655</v>
      </c>
      <c r="C291" s="238" t="s">
        <v>32</v>
      </c>
      <c r="D291" s="235" t="s">
        <v>485</v>
      </c>
      <c r="E291" s="411">
        <v>44650</v>
      </c>
      <c r="F291" s="238"/>
      <c r="G291" s="235" t="s">
        <v>34</v>
      </c>
      <c r="H291" s="235"/>
      <c r="I291" s="235">
        <v>109563304</v>
      </c>
      <c r="J291" s="238" t="s">
        <v>775</v>
      </c>
      <c r="K291" s="238" t="s">
        <v>776</v>
      </c>
      <c r="L291" s="235" t="s">
        <v>36</v>
      </c>
      <c r="M291" s="235">
        <v>1</v>
      </c>
      <c r="N291" s="412">
        <v>1502.85</v>
      </c>
      <c r="O291" s="412">
        <f t="shared" si="4"/>
        <v>1502.85</v>
      </c>
      <c r="P291" s="246"/>
    </row>
    <row r="292" spans="1:16" ht="20.399999999999999" hidden="1">
      <c r="A292" s="235">
        <v>289</v>
      </c>
      <c r="B292" s="410">
        <v>44655</v>
      </c>
      <c r="C292" s="238" t="s">
        <v>58</v>
      </c>
      <c r="D292" s="238" t="s">
        <v>753</v>
      </c>
      <c r="E292" s="411" t="s">
        <v>754</v>
      </c>
      <c r="F292" s="238" t="s">
        <v>423</v>
      </c>
      <c r="G292" s="235" t="s">
        <v>182</v>
      </c>
      <c r="H292" s="235">
        <v>4509357235</v>
      </c>
      <c r="I292" s="235">
        <v>111451145</v>
      </c>
      <c r="J292" s="238">
        <v>19300061440</v>
      </c>
      <c r="K292" s="238" t="s">
        <v>777</v>
      </c>
      <c r="L292" s="235" t="s">
        <v>36</v>
      </c>
      <c r="M292" s="235">
        <v>21</v>
      </c>
      <c r="N292" s="334">
        <v>267.55</v>
      </c>
      <c r="O292" s="334">
        <f t="shared" si="4"/>
        <v>5618.55</v>
      </c>
      <c r="P292" s="246"/>
    </row>
    <row r="293" spans="1:16" hidden="1">
      <c r="A293" s="235">
        <v>290</v>
      </c>
      <c r="B293" s="410">
        <v>44655</v>
      </c>
      <c r="C293" s="238" t="s">
        <v>32</v>
      </c>
      <c r="D293" s="235" t="s">
        <v>485</v>
      </c>
      <c r="E293" s="411">
        <v>44650</v>
      </c>
      <c r="F293" s="238"/>
      <c r="G293" s="235" t="s">
        <v>34</v>
      </c>
      <c r="H293" s="235"/>
      <c r="I293" s="235"/>
      <c r="J293" s="238" t="s">
        <v>778</v>
      </c>
      <c r="K293" s="238" t="s">
        <v>779</v>
      </c>
      <c r="L293" s="235" t="s">
        <v>2729</v>
      </c>
      <c r="M293" s="235">
        <v>150</v>
      </c>
      <c r="N293" s="412">
        <v>0</v>
      </c>
      <c r="O293" s="412">
        <f t="shared" si="4"/>
        <v>0</v>
      </c>
      <c r="P293" s="246"/>
    </row>
    <row r="294" spans="1:16" ht="20.399999999999999" hidden="1">
      <c r="A294" s="235">
        <v>291</v>
      </c>
      <c r="B294" s="410">
        <v>44655</v>
      </c>
      <c r="C294" s="238" t="s">
        <v>347</v>
      </c>
      <c r="D294" s="238" t="s">
        <v>780</v>
      </c>
      <c r="E294" s="411" t="s">
        <v>659</v>
      </c>
      <c r="F294" s="238"/>
      <c r="G294" s="235" t="s">
        <v>270</v>
      </c>
      <c r="H294" s="235">
        <v>4509888300</v>
      </c>
      <c r="I294" s="235">
        <v>110411274</v>
      </c>
      <c r="J294" s="238" t="s">
        <v>781</v>
      </c>
      <c r="K294" s="238" t="s">
        <v>782</v>
      </c>
      <c r="L294" s="235" t="s">
        <v>36</v>
      </c>
      <c r="M294" s="235">
        <v>20</v>
      </c>
      <c r="N294" s="412">
        <v>119.7</v>
      </c>
      <c r="O294" s="412">
        <f t="shared" si="4"/>
        <v>2394</v>
      </c>
      <c r="P294" s="246"/>
    </row>
    <row r="295" spans="1:16" hidden="1">
      <c r="A295" s="235">
        <v>292</v>
      </c>
      <c r="B295" s="410">
        <v>44655</v>
      </c>
      <c r="C295" s="238" t="s">
        <v>32</v>
      </c>
      <c r="D295" s="235" t="s">
        <v>485</v>
      </c>
      <c r="E295" s="411">
        <v>44650</v>
      </c>
      <c r="F295" s="238"/>
      <c r="G295" s="235" t="s">
        <v>34</v>
      </c>
      <c r="H295" s="235"/>
      <c r="I295" s="235">
        <v>107035724</v>
      </c>
      <c r="J295" s="238" t="s">
        <v>783</v>
      </c>
      <c r="K295" s="238" t="s">
        <v>784</v>
      </c>
      <c r="L295" s="235" t="s">
        <v>36</v>
      </c>
      <c r="M295" s="235">
        <v>1</v>
      </c>
      <c r="N295" s="412">
        <v>3442.12</v>
      </c>
      <c r="O295" s="412">
        <f t="shared" si="4"/>
        <v>3442.12</v>
      </c>
      <c r="P295" s="246"/>
    </row>
    <row r="296" spans="1:16" ht="20.399999999999999" hidden="1">
      <c r="A296" s="235">
        <v>293</v>
      </c>
      <c r="B296" s="410">
        <v>44655</v>
      </c>
      <c r="C296" s="238" t="s">
        <v>785</v>
      </c>
      <c r="D296" s="238" t="s">
        <v>786</v>
      </c>
      <c r="E296" s="411" t="s">
        <v>787</v>
      </c>
      <c r="F296" s="238" t="s">
        <v>788</v>
      </c>
      <c r="G296" s="235" t="s">
        <v>116</v>
      </c>
      <c r="H296" s="235">
        <v>4509774899</v>
      </c>
      <c r="I296" s="235">
        <v>110408279</v>
      </c>
      <c r="J296" s="238" t="s">
        <v>789</v>
      </c>
      <c r="K296" s="238" t="s">
        <v>790</v>
      </c>
      <c r="L296" s="235" t="s">
        <v>36</v>
      </c>
      <c r="M296" s="235">
        <v>800</v>
      </c>
      <c r="N296" s="412">
        <v>0.42</v>
      </c>
      <c r="O296" s="412">
        <f t="shared" si="4"/>
        <v>336</v>
      </c>
      <c r="P296" s="246"/>
    </row>
    <row r="297" spans="1:16" ht="20.399999999999999" hidden="1">
      <c r="A297" s="235">
        <v>294</v>
      </c>
      <c r="B297" s="410">
        <v>44655</v>
      </c>
      <c r="C297" s="238" t="s">
        <v>347</v>
      </c>
      <c r="D297" s="238" t="s">
        <v>552</v>
      </c>
      <c r="E297" s="411" t="s">
        <v>553</v>
      </c>
      <c r="F297" s="238"/>
      <c r="G297" s="235" t="s">
        <v>270</v>
      </c>
      <c r="H297" s="235">
        <v>4509785521</v>
      </c>
      <c r="I297" s="235">
        <v>110415839</v>
      </c>
      <c r="J297" s="238" t="s">
        <v>793</v>
      </c>
      <c r="K297" s="333" t="s">
        <v>794</v>
      </c>
      <c r="L297" s="235" t="s">
        <v>36</v>
      </c>
      <c r="M297" s="235">
        <v>24</v>
      </c>
      <c r="N297" s="412">
        <v>17.43</v>
      </c>
      <c r="O297" s="412">
        <f t="shared" si="4"/>
        <v>418.32</v>
      </c>
      <c r="P297" s="246"/>
    </row>
    <row r="298" spans="1:16" ht="20.399999999999999" hidden="1">
      <c r="A298" s="235">
        <v>295</v>
      </c>
      <c r="B298" s="410">
        <v>44655</v>
      </c>
      <c r="C298" s="238" t="s">
        <v>785</v>
      </c>
      <c r="D298" s="238" t="s">
        <v>786</v>
      </c>
      <c r="E298" s="411" t="s">
        <v>787</v>
      </c>
      <c r="F298" s="238" t="s">
        <v>788</v>
      </c>
      <c r="G298" s="235" t="s">
        <v>116</v>
      </c>
      <c r="H298" s="235">
        <v>4509774899</v>
      </c>
      <c r="I298" s="235">
        <v>110408277</v>
      </c>
      <c r="J298" s="238" t="s">
        <v>795</v>
      </c>
      <c r="K298" s="238" t="s">
        <v>796</v>
      </c>
      <c r="L298" s="235" t="s">
        <v>36</v>
      </c>
      <c r="M298" s="235">
        <v>800</v>
      </c>
      <c r="N298" s="412">
        <v>0.28000000000000003</v>
      </c>
      <c r="O298" s="412">
        <f t="shared" si="4"/>
        <v>224.00000000000003</v>
      </c>
      <c r="P298" s="246"/>
    </row>
    <row r="299" spans="1:16" ht="20.399999999999999" hidden="1">
      <c r="A299" s="235">
        <v>296</v>
      </c>
      <c r="B299" s="410">
        <v>44655</v>
      </c>
      <c r="C299" s="238" t="s">
        <v>785</v>
      </c>
      <c r="D299" s="238" t="s">
        <v>786</v>
      </c>
      <c r="E299" s="411" t="s">
        <v>787</v>
      </c>
      <c r="F299" s="238" t="s">
        <v>788</v>
      </c>
      <c r="G299" s="235" t="s">
        <v>116</v>
      </c>
      <c r="H299" s="235">
        <v>4509774899</v>
      </c>
      <c r="I299" s="235">
        <v>110408280</v>
      </c>
      <c r="J299" s="238" t="s">
        <v>797</v>
      </c>
      <c r="K299" s="238" t="s">
        <v>798</v>
      </c>
      <c r="L299" s="235" t="s">
        <v>36</v>
      </c>
      <c r="M299" s="235">
        <v>65</v>
      </c>
      <c r="N299" s="412">
        <v>2.29</v>
      </c>
      <c r="O299" s="412">
        <f t="shared" si="4"/>
        <v>148.85</v>
      </c>
      <c r="P299" s="246"/>
    </row>
    <row r="300" spans="1:16" ht="20.399999999999999" hidden="1">
      <c r="A300" s="235">
        <v>297</v>
      </c>
      <c r="B300" s="410">
        <v>44655</v>
      </c>
      <c r="C300" s="238" t="s">
        <v>785</v>
      </c>
      <c r="D300" s="238" t="s">
        <v>786</v>
      </c>
      <c r="E300" s="411" t="s">
        <v>787</v>
      </c>
      <c r="F300" s="238" t="s">
        <v>788</v>
      </c>
      <c r="G300" s="235" t="s">
        <v>116</v>
      </c>
      <c r="H300" s="235">
        <v>4509774899</v>
      </c>
      <c r="I300" s="235">
        <v>110408275</v>
      </c>
      <c r="J300" s="238" t="s">
        <v>799</v>
      </c>
      <c r="K300" s="238" t="s">
        <v>800</v>
      </c>
      <c r="L300" s="235" t="s">
        <v>36</v>
      </c>
      <c r="M300" s="235">
        <v>650</v>
      </c>
      <c r="N300" s="412">
        <v>2.0099999999999998</v>
      </c>
      <c r="O300" s="412">
        <f t="shared" si="4"/>
        <v>1306.4999999999998</v>
      </c>
      <c r="P300" s="246"/>
    </row>
    <row r="301" spans="1:16" ht="20.399999999999999" hidden="1">
      <c r="A301" s="235">
        <v>298</v>
      </c>
      <c r="B301" s="410">
        <v>44655</v>
      </c>
      <c r="C301" s="238" t="s">
        <v>785</v>
      </c>
      <c r="D301" s="238" t="s">
        <v>786</v>
      </c>
      <c r="E301" s="411" t="s">
        <v>787</v>
      </c>
      <c r="F301" s="238" t="s">
        <v>788</v>
      </c>
      <c r="G301" s="235" t="s">
        <v>116</v>
      </c>
      <c r="H301" s="235">
        <v>4509774899</v>
      </c>
      <c r="I301" s="235">
        <v>110408251</v>
      </c>
      <c r="J301" s="238" t="s">
        <v>801</v>
      </c>
      <c r="K301" s="238" t="s">
        <v>802</v>
      </c>
      <c r="L301" s="235" t="s">
        <v>36</v>
      </c>
      <c r="M301" s="235">
        <v>25</v>
      </c>
      <c r="N301" s="412">
        <v>2.15</v>
      </c>
      <c r="O301" s="412">
        <f t="shared" si="4"/>
        <v>53.75</v>
      </c>
      <c r="P301" s="246"/>
    </row>
    <row r="302" spans="1:16" ht="20.399999999999999" hidden="1">
      <c r="A302" s="235">
        <v>299</v>
      </c>
      <c r="B302" s="410">
        <v>44655</v>
      </c>
      <c r="C302" s="238" t="s">
        <v>785</v>
      </c>
      <c r="D302" s="238" t="s">
        <v>786</v>
      </c>
      <c r="E302" s="411" t="s">
        <v>787</v>
      </c>
      <c r="F302" s="238" t="s">
        <v>788</v>
      </c>
      <c r="G302" s="235" t="s">
        <v>116</v>
      </c>
      <c r="H302" s="235">
        <v>4509774899</v>
      </c>
      <c r="I302" s="235">
        <v>110408285</v>
      </c>
      <c r="J302" s="238" t="s">
        <v>803</v>
      </c>
      <c r="K302" s="238" t="s">
        <v>804</v>
      </c>
      <c r="L302" s="235" t="s">
        <v>36</v>
      </c>
      <c r="M302" s="235">
        <v>8</v>
      </c>
      <c r="N302" s="412">
        <v>2.99</v>
      </c>
      <c r="O302" s="412">
        <f t="shared" si="4"/>
        <v>23.92</v>
      </c>
      <c r="P302" s="246"/>
    </row>
    <row r="303" spans="1:16" ht="20.399999999999999" hidden="1">
      <c r="A303" s="235">
        <v>300</v>
      </c>
      <c r="B303" s="410">
        <v>44655</v>
      </c>
      <c r="C303" s="238" t="s">
        <v>785</v>
      </c>
      <c r="D303" s="238" t="s">
        <v>786</v>
      </c>
      <c r="E303" s="411" t="s">
        <v>787</v>
      </c>
      <c r="F303" s="238" t="s">
        <v>788</v>
      </c>
      <c r="G303" s="235" t="s">
        <v>116</v>
      </c>
      <c r="H303" s="235">
        <v>4509774899</v>
      </c>
      <c r="I303" s="235">
        <v>110408254</v>
      </c>
      <c r="J303" s="238" t="s">
        <v>805</v>
      </c>
      <c r="K303" s="238" t="s">
        <v>698</v>
      </c>
      <c r="L303" s="235" t="s">
        <v>36</v>
      </c>
      <c r="M303" s="235">
        <v>28</v>
      </c>
      <c r="N303" s="412">
        <v>0.79</v>
      </c>
      <c r="O303" s="412">
        <f t="shared" si="4"/>
        <v>22.12</v>
      </c>
      <c r="P303" s="246"/>
    </row>
    <row r="304" spans="1:16" ht="20.399999999999999" hidden="1">
      <c r="A304" s="235">
        <v>301</v>
      </c>
      <c r="B304" s="410">
        <v>44655</v>
      </c>
      <c r="C304" s="238" t="s">
        <v>785</v>
      </c>
      <c r="D304" s="238" t="s">
        <v>786</v>
      </c>
      <c r="E304" s="411" t="s">
        <v>787</v>
      </c>
      <c r="F304" s="238" t="s">
        <v>788</v>
      </c>
      <c r="G304" s="235" t="s">
        <v>116</v>
      </c>
      <c r="H304" s="235">
        <v>4509774899</v>
      </c>
      <c r="I304" s="235">
        <v>110408252</v>
      </c>
      <c r="J304" s="238">
        <v>110408252</v>
      </c>
      <c r="K304" s="238" t="s">
        <v>808</v>
      </c>
      <c r="L304" s="235" t="s">
        <v>36</v>
      </c>
      <c r="M304" s="235">
        <v>30</v>
      </c>
      <c r="N304" s="412">
        <v>0.88</v>
      </c>
      <c r="O304" s="412">
        <f t="shared" si="4"/>
        <v>26.4</v>
      </c>
      <c r="P304" s="246"/>
    </row>
    <row r="305" spans="1:16" ht="20.399999999999999" hidden="1">
      <c r="A305" s="235">
        <v>302</v>
      </c>
      <c r="B305" s="410">
        <v>44655</v>
      </c>
      <c r="C305" s="238" t="s">
        <v>785</v>
      </c>
      <c r="D305" s="238" t="s">
        <v>786</v>
      </c>
      <c r="E305" s="411" t="s">
        <v>787</v>
      </c>
      <c r="F305" s="238" t="s">
        <v>788</v>
      </c>
      <c r="G305" s="235" t="s">
        <v>116</v>
      </c>
      <c r="H305" s="235">
        <v>4509774899</v>
      </c>
      <c r="I305" s="235">
        <v>110408282</v>
      </c>
      <c r="J305" s="238" t="s">
        <v>809</v>
      </c>
      <c r="K305" s="238" t="s">
        <v>810</v>
      </c>
      <c r="L305" s="235" t="s">
        <v>36</v>
      </c>
      <c r="M305" s="235">
        <v>65</v>
      </c>
      <c r="N305" s="412">
        <v>2.86</v>
      </c>
      <c r="O305" s="412">
        <f t="shared" si="4"/>
        <v>185.9</v>
      </c>
      <c r="P305" s="246"/>
    </row>
    <row r="306" spans="1:16" ht="20.399999999999999" hidden="1">
      <c r="A306" s="235">
        <v>303</v>
      </c>
      <c r="B306" s="410">
        <v>44655</v>
      </c>
      <c r="C306" s="238" t="s">
        <v>785</v>
      </c>
      <c r="D306" s="238" t="s">
        <v>786</v>
      </c>
      <c r="E306" s="411" t="s">
        <v>787</v>
      </c>
      <c r="F306" s="238" t="s">
        <v>788</v>
      </c>
      <c r="G306" s="235" t="s">
        <v>116</v>
      </c>
      <c r="H306" s="235">
        <v>4509774899</v>
      </c>
      <c r="I306" s="235">
        <v>110408283</v>
      </c>
      <c r="J306" s="238" t="s">
        <v>811</v>
      </c>
      <c r="K306" s="238" t="s">
        <v>812</v>
      </c>
      <c r="L306" s="235" t="s">
        <v>36</v>
      </c>
      <c r="M306" s="235">
        <v>8</v>
      </c>
      <c r="N306" s="412">
        <v>2.69</v>
      </c>
      <c r="O306" s="412">
        <f t="shared" si="4"/>
        <v>21.52</v>
      </c>
      <c r="P306" s="246"/>
    </row>
    <row r="307" spans="1:16" hidden="1">
      <c r="A307" s="235">
        <v>304</v>
      </c>
      <c r="B307" s="410">
        <v>44655</v>
      </c>
      <c r="C307" s="238" t="s">
        <v>32</v>
      </c>
      <c r="D307" s="235" t="s">
        <v>485</v>
      </c>
      <c r="E307" s="411">
        <v>44650</v>
      </c>
      <c r="F307" s="238"/>
      <c r="G307" s="235" t="s">
        <v>34</v>
      </c>
      <c r="H307" s="235"/>
      <c r="I307" s="235" t="s">
        <v>3742</v>
      </c>
      <c r="J307" s="341">
        <v>107184793</v>
      </c>
      <c r="K307" s="238" t="s">
        <v>813</v>
      </c>
      <c r="L307" s="235" t="s">
        <v>36</v>
      </c>
      <c r="M307" s="235">
        <v>1800</v>
      </c>
      <c r="N307" s="412">
        <v>0.6</v>
      </c>
      <c r="O307" s="412">
        <f t="shared" si="4"/>
        <v>1080</v>
      </c>
      <c r="P307" s="246"/>
    </row>
    <row r="308" spans="1:16" hidden="1">
      <c r="A308" s="235">
        <v>305</v>
      </c>
      <c r="B308" s="410">
        <v>44655</v>
      </c>
      <c r="C308" s="238" t="s">
        <v>32</v>
      </c>
      <c r="D308" s="235" t="s">
        <v>485</v>
      </c>
      <c r="E308" s="411">
        <v>44650</v>
      </c>
      <c r="F308" s="238"/>
      <c r="G308" s="235" t="s">
        <v>34</v>
      </c>
      <c r="H308" s="235"/>
      <c r="I308" s="235">
        <v>107156629</v>
      </c>
      <c r="J308" s="238">
        <v>107156629</v>
      </c>
      <c r="K308" s="238" t="s">
        <v>814</v>
      </c>
      <c r="L308" s="235" t="s">
        <v>36</v>
      </c>
      <c r="M308" s="235">
        <v>746</v>
      </c>
      <c r="N308" s="334">
        <v>16.2</v>
      </c>
      <c r="O308" s="334">
        <f t="shared" si="4"/>
        <v>12085.199999999999</v>
      </c>
      <c r="P308" s="246"/>
    </row>
    <row r="309" spans="1:16" hidden="1">
      <c r="A309" s="235">
        <v>306</v>
      </c>
      <c r="B309" s="410">
        <v>44655</v>
      </c>
      <c r="C309" s="238" t="s">
        <v>32</v>
      </c>
      <c r="D309" s="235" t="s">
        <v>485</v>
      </c>
      <c r="E309" s="411">
        <v>44650</v>
      </c>
      <c r="F309" s="238"/>
      <c r="G309" s="235" t="s">
        <v>34</v>
      </c>
      <c r="H309" s="235"/>
      <c r="I309" s="235">
        <v>107156657</v>
      </c>
      <c r="J309" s="238">
        <v>107156657</v>
      </c>
      <c r="K309" s="238" t="s">
        <v>815</v>
      </c>
      <c r="L309" s="235" t="s">
        <v>36</v>
      </c>
      <c r="M309" s="235">
        <v>1088</v>
      </c>
      <c r="N309" s="334">
        <v>13.68</v>
      </c>
      <c r="O309" s="334">
        <f t="shared" si="4"/>
        <v>14883.84</v>
      </c>
      <c r="P309" s="246"/>
    </row>
    <row r="310" spans="1:16" ht="20.399999999999999" hidden="1">
      <c r="A310" s="235">
        <v>307</v>
      </c>
      <c r="B310" s="410">
        <v>44655</v>
      </c>
      <c r="C310" s="238" t="s">
        <v>32</v>
      </c>
      <c r="D310" s="235" t="s">
        <v>485</v>
      </c>
      <c r="E310" s="411">
        <v>44650</v>
      </c>
      <c r="F310" s="238"/>
      <c r="G310" s="235" t="s">
        <v>34</v>
      </c>
      <c r="H310" s="235"/>
      <c r="I310" s="238" t="s">
        <v>818</v>
      </c>
      <c r="J310" s="238" t="s">
        <v>818</v>
      </c>
      <c r="K310" s="238" t="s">
        <v>819</v>
      </c>
      <c r="L310" s="235" t="s">
        <v>36</v>
      </c>
      <c r="M310" s="235">
        <v>1304</v>
      </c>
      <c r="N310" s="334">
        <v>3.84</v>
      </c>
      <c r="O310" s="334">
        <f t="shared" si="4"/>
        <v>5007.3599999999997</v>
      </c>
      <c r="P310" s="246"/>
    </row>
    <row r="311" spans="1:16" ht="20.399999999999999" hidden="1">
      <c r="A311" s="235">
        <v>308</v>
      </c>
      <c r="B311" s="410">
        <v>44655</v>
      </c>
      <c r="C311" s="238" t="s">
        <v>32</v>
      </c>
      <c r="D311" s="235" t="s">
        <v>485</v>
      </c>
      <c r="E311" s="411">
        <v>44650</v>
      </c>
      <c r="F311" s="238"/>
      <c r="G311" s="235" t="s">
        <v>34</v>
      </c>
      <c r="H311" s="235"/>
      <c r="I311" s="238" t="s">
        <v>820</v>
      </c>
      <c r="J311" s="238" t="s">
        <v>820</v>
      </c>
      <c r="K311" s="238" t="s">
        <v>821</v>
      </c>
      <c r="L311" s="235" t="s">
        <v>36</v>
      </c>
      <c r="M311" s="235">
        <v>2276</v>
      </c>
      <c r="N311" s="334">
        <v>0.51</v>
      </c>
      <c r="O311" s="334">
        <f t="shared" si="4"/>
        <v>1160.76</v>
      </c>
      <c r="P311" s="246"/>
    </row>
    <row r="312" spans="1:16" ht="20.399999999999999" hidden="1">
      <c r="A312" s="235">
        <v>309</v>
      </c>
      <c r="B312" s="410">
        <v>44655</v>
      </c>
      <c r="C312" s="238" t="s">
        <v>822</v>
      </c>
      <c r="D312" s="238" t="s">
        <v>823</v>
      </c>
      <c r="E312" s="411" t="s">
        <v>824</v>
      </c>
      <c r="F312" s="238" t="s">
        <v>825</v>
      </c>
      <c r="G312" s="235" t="s">
        <v>826</v>
      </c>
      <c r="H312" s="235">
        <v>4510789342</v>
      </c>
      <c r="I312" s="235">
        <v>111448661</v>
      </c>
      <c r="J312" s="238" t="s">
        <v>827</v>
      </c>
      <c r="K312" s="238" t="s">
        <v>828</v>
      </c>
      <c r="L312" s="235" t="s">
        <v>36</v>
      </c>
      <c r="M312" s="235">
        <v>300</v>
      </c>
      <c r="N312" s="334">
        <v>48.6</v>
      </c>
      <c r="O312" s="334">
        <f t="shared" si="4"/>
        <v>14580</v>
      </c>
      <c r="P312" s="246"/>
    </row>
    <row r="313" spans="1:16" hidden="1">
      <c r="A313" s="235">
        <v>310</v>
      </c>
      <c r="B313" s="410">
        <v>44655</v>
      </c>
      <c r="C313" s="238" t="s">
        <v>32</v>
      </c>
      <c r="D313" s="235" t="s">
        <v>485</v>
      </c>
      <c r="E313" s="411">
        <v>44650</v>
      </c>
      <c r="F313" s="238"/>
      <c r="G313" s="235" t="s">
        <v>34</v>
      </c>
      <c r="H313" s="235"/>
      <c r="I313" s="235">
        <v>109626007</v>
      </c>
      <c r="J313" s="333" t="s">
        <v>2359</v>
      </c>
      <c r="K313" s="239" t="s">
        <v>2360</v>
      </c>
      <c r="L313" s="235" t="s">
        <v>36</v>
      </c>
      <c r="M313" s="239">
        <v>85</v>
      </c>
      <c r="N313" s="334">
        <v>8.5</v>
      </c>
      <c r="O313" s="334">
        <f t="shared" si="4"/>
        <v>722.5</v>
      </c>
      <c r="P313" s="246"/>
    </row>
    <row r="314" spans="1:16" ht="20.399999999999999" hidden="1">
      <c r="A314" s="235">
        <v>311</v>
      </c>
      <c r="B314" s="410">
        <v>44655</v>
      </c>
      <c r="C314" s="238" t="s">
        <v>32</v>
      </c>
      <c r="D314" s="235" t="s">
        <v>485</v>
      </c>
      <c r="E314" s="411">
        <v>44650</v>
      </c>
      <c r="F314" s="238"/>
      <c r="G314" s="235" t="s">
        <v>34</v>
      </c>
      <c r="H314" s="235"/>
      <c r="I314" s="235"/>
      <c r="J314" s="238" t="s">
        <v>2361</v>
      </c>
      <c r="K314" s="238" t="s">
        <v>2361</v>
      </c>
      <c r="L314" s="235" t="s">
        <v>36</v>
      </c>
      <c r="M314" s="235">
        <v>22</v>
      </c>
      <c r="N314" s="412">
        <v>0</v>
      </c>
      <c r="O314" s="412">
        <f t="shared" si="4"/>
        <v>0</v>
      </c>
      <c r="P314" s="246"/>
    </row>
    <row r="315" spans="1:16" ht="20.399999999999999" hidden="1">
      <c r="A315" s="235">
        <v>312</v>
      </c>
      <c r="B315" s="410">
        <v>44655</v>
      </c>
      <c r="C315" s="238" t="s">
        <v>32</v>
      </c>
      <c r="D315" s="235" t="s">
        <v>485</v>
      </c>
      <c r="E315" s="411">
        <v>44650</v>
      </c>
      <c r="F315" s="238"/>
      <c r="G315" s="235" t="s">
        <v>34</v>
      </c>
      <c r="H315" s="235"/>
      <c r="I315" s="235"/>
      <c r="J315" s="238" t="s">
        <v>2362</v>
      </c>
      <c r="K315" s="238" t="s">
        <v>2362</v>
      </c>
      <c r="L315" s="235" t="s">
        <v>36</v>
      </c>
      <c r="M315" s="235">
        <v>9</v>
      </c>
      <c r="N315" s="412">
        <v>0</v>
      </c>
      <c r="O315" s="412">
        <f t="shared" si="4"/>
        <v>0</v>
      </c>
      <c r="P315" s="246"/>
    </row>
    <row r="316" spans="1:16" hidden="1">
      <c r="A316" s="235">
        <v>313</v>
      </c>
      <c r="B316" s="410">
        <v>44657</v>
      </c>
      <c r="C316" s="238" t="s">
        <v>32</v>
      </c>
      <c r="D316" s="235" t="s">
        <v>830</v>
      </c>
      <c r="E316" s="411">
        <v>44648</v>
      </c>
      <c r="F316" s="238"/>
      <c r="G316" s="235" t="s">
        <v>34</v>
      </c>
      <c r="H316" s="235"/>
      <c r="I316" s="235">
        <v>102427608</v>
      </c>
      <c r="J316" s="238" t="s">
        <v>831</v>
      </c>
      <c r="K316" s="238" t="s">
        <v>832</v>
      </c>
      <c r="L316" s="235" t="s">
        <v>36</v>
      </c>
      <c r="M316" s="235">
        <v>7200</v>
      </c>
      <c r="N316" s="412">
        <v>2</v>
      </c>
      <c r="O316" s="412">
        <f t="shared" si="4"/>
        <v>14400</v>
      </c>
      <c r="P316" s="246"/>
    </row>
    <row r="317" spans="1:16" hidden="1">
      <c r="A317" s="235">
        <v>314</v>
      </c>
      <c r="B317" s="410">
        <v>44657</v>
      </c>
      <c r="C317" s="238" t="s">
        <v>32</v>
      </c>
      <c r="D317" s="235" t="s">
        <v>830</v>
      </c>
      <c r="E317" s="411">
        <v>44648</v>
      </c>
      <c r="F317" s="238"/>
      <c r="G317" s="235" t="s">
        <v>34</v>
      </c>
      <c r="H317" s="235"/>
      <c r="I317" s="235"/>
      <c r="J317" s="238" t="s">
        <v>835</v>
      </c>
      <c r="K317" s="238" t="s">
        <v>836</v>
      </c>
      <c r="L317" s="235" t="s">
        <v>36</v>
      </c>
      <c r="M317" s="235">
        <v>23</v>
      </c>
      <c r="N317" s="412">
        <v>0</v>
      </c>
      <c r="O317" s="412">
        <f t="shared" si="4"/>
        <v>0</v>
      </c>
      <c r="P317" s="246"/>
    </row>
    <row r="318" spans="1:16" hidden="1">
      <c r="A318" s="235">
        <v>315</v>
      </c>
      <c r="B318" s="410">
        <v>44657</v>
      </c>
      <c r="C318" s="238" t="s">
        <v>32</v>
      </c>
      <c r="D318" s="235" t="s">
        <v>830</v>
      </c>
      <c r="E318" s="411">
        <v>44648</v>
      </c>
      <c r="F318" s="238"/>
      <c r="G318" s="235" t="s">
        <v>34</v>
      </c>
      <c r="H318" s="235"/>
      <c r="I318" s="235"/>
      <c r="J318" s="238" t="s">
        <v>583</v>
      </c>
      <c r="K318" s="238" t="s">
        <v>584</v>
      </c>
      <c r="L318" s="235" t="s">
        <v>36</v>
      </c>
      <c r="M318" s="235">
        <v>16</v>
      </c>
      <c r="N318" s="412">
        <v>0</v>
      </c>
      <c r="O318" s="412">
        <f t="shared" si="4"/>
        <v>0</v>
      </c>
      <c r="P318" s="246"/>
    </row>
    <row r="319" spans="1:16" hidden="1">
      <c r="A319" s="235">
        <v>316</v>
      </c>
      <c r="B319" s="410">
        <v>44657</v>
      </c>
      <c r="C319" s="238" t="s">
        <v>32</v>
      </c>
      <c r="D319" s="235" t="s">
        <v>830</v>
      </c>
      <c r="E319" s="411">
        <v>44648</v>
      </c>
      <c r="F319" s="238"/>
      <c r="G319" s="235" t="s">
        <v>34</v>
      </c>
      <c r="H319" s="235"/>
      <c r="I319" s="235"/>
      <c r="J319" s="238" t="s">
        <v>839</v>
      </c>
      <c r="K319" s="238" t="s">
        <v>840</v>
      </c>
      <c r="L319" s="235" t="s">
        <v>36</v>
      </c>
      <c r="M319" s="235">
        <v>50</v>
      </c>
      <c r="N319" s="412">
        <v>0</v>
      </c>
      <c r="O319" s="412">
        <f t="shared" si="4"/>
        <v>0</v>
      </c>
      <c r="P319" s="246"/>
    </row>
    <row r="320" spans="1:16" ht="20.399999999999999" hidden="1">
      <c r="A320" s="235">
        <v>317</v>
      </c>
      <c r="B320" s="410">
        <v>44657</v>
      </c>
      <c r="C320" s="238" t="s">
        <v>58</v>
      </c>
      <c r="D320" s="238" t="s">
        <v>843</v>
      </c>
      <c r="E320" s="411" t="s">
        <v>844</v>
      </c>
      <c r="F320" s="238" t="s">
        <v>577</v>
      </c>
      <c r="G320" s="235" t="s">
        <v>182</v>
      </c>
      <c r="H320" s="235">
        <v>4509978514</v>
      </c>
      <c r="I320" s="235">
        <v>112136075</v>
      </c>
      <c r="J320" s="238" t="s">
        <v>63</v>
      </c>
      <c r="K320" s="238" t="s">
        <v>64</v>
      </c>
      <c r="L320" s="235" t="s">
        <v>36</v>
      </c>
      <c r="M320" s="235">
        <v>28</v>
      </c>
      <c r="N320" s="334">
        <v>1196.19</v>
      </c>
      <c r="O320" s="334">
        <f t="shared" si="4"/>
        <v>33493.32</v>
      </c>
      <c r="P320" s="246"/>
    </row>
    <row r="321" spans="1:16" hidden="1">
      <c r="A321" s="235">
        <v>318</v>
      </c>
      <c r="B321" s="410">
        <v>44657</v>
      </c>
      <c r="C321" s="238" t="s">
        <v>32</v>
      </c>
      <c r="D321" s="235" t="s">
        <v>830</v>
      </c>
      <c r="E321" s="411">
        <v>44648</v>
      </c>
      <c r="F321" s="238"/>
      <c r="G321" s="235" t="s">
        <v>34</v>
      </c>
      <c r="H321" s="235"/>
      <c r="I321" s="235"/>
      <c r="J321" s="238" t="s">
        <v>845</v>
      </c>
      <c r="K321" s="238" t="s">
        <v>6401</v>
      </c>
      <c r="L321" s="235" t="s">
        <v>36</v>
      </c>
      <c r="M321" s="235">
        <v>3</v>
      </c>
      <c r="N321" s="412">
        <v>0</v>
      </c>
      <c r="O321" s="412">
        <f t="shared" si="4"/>
        <v>0</v>
      </c>
      <c r="P321" s="246"/>
    </row>
    <row r="322" spans="1:16" ht="20.399999999999999" hidden="1">
      <c r="A322" s="235">
        <v>319</v>
      </c>
      <c r="B322" s="410">
        <v>44657</v>
      </c>
      <c r="C322" s="238" t="s">
        <v>736</v>
      </c>
      <c r="D322" s="238" t="s">
        <v>847</v>
      </c>
      <c r="E322" s="411" t="s">
        <v>848</v>
      </c>
      <c r="F322" s="238" t="s">
        <v>849</v>
      </c>
      <c r="G322" s="235" t="s">
        <v>740</v>
      </c>
      <c r="H322" s="235">
        <v>4510360274</v>
      </c>
      <c r="I322" s="235">
        <v>111388202</v>
      </c>
      <c r="J322" s="238" t="s">
        <v>850</v>
      </c>
      <c r="K322" s="238" t="s">
        <v>733</v>
      </c>
      <c r="L322" s="235" t="s">
        <v>247</v>
      </c>
      <c r="M322" s="235">
        <v>18</v>
      </c>
      <c r="N322" s="412">
        <v>86</v>
      </c>
      <c r="O322" s="412">
        <f t="shared" si="4"/>
        <v>1548</v>
      </c>
      <c r="P322" s="246"/>
    </row>
    <row r="323" spans="1:16" hidden="1">
      <c r="A323" s="235">
        <v>320</v>
      </c>
      <c r="B323" s="410">
        <v>44657</v>
      </c>
      <c r="C323" s="238" t="s">
        <v>32</v>
      </c>
      <c r="D323" s="235" t="s">
        <v>830</v>
      </c>
      <c r="E323" s="411">
        <v>44648</v>
      </c>
      <c r="F323" s="238"/>
      <c r="G323" s="235" t="s">
        <v>34</v>
      </c>
      <c r="H323" s="235"/>
      <c r="I323" s="235">
        <v>110408249</v>
      </c>
      <c r="J323" s="238" t="s">
        <v>854</v>
      </c>
      <c r="K323" s="238" t="s">
        <v>855</v>
      </c>
      <c r="L323" s="235" t="s">
        <v>36</v>
      </c>
      <c r="M323" s="235">
        <v>5</v>
      </c>
      <c r="N323" s="412">
        <v>140</v>
      </c>
      <c r="O323" s="412">
        <f t="shared" ref="O323:O386" si="5">M323*N323</f>
        <v>700</v>
      </c>
      <c r="P323" s="246"/>
    </row>
    <row r="324" spans="1:16" hidden="1">
      <c r="A324" s="235">
        <v>321</v>
      </c>
      <c r="B324" s="410">
        <v>44657</v>
      </c>
      <c r="C324" s="238" t="s">
        <v>32</v>
      </c>
      <c r="D324" s="235" t="s">
        <v>830</v>
      </c>
      <c r="E324" s="411">
        <v>44648</v>
      </c>
      <c r="F324" s="238"/>
      <c r="G324" s="235" t="s">
        <v>34</v>
      </c>
      <c r="H324" s="235"/>
      <c r="I324" s="235">
        <v>107863721</v>
      </c>
      <c r="J324" s="238">
        <v>107863721</v>
      </c>
      <c r="K324" s="238" t="s">
        <v>856</v>
      </c>
      <c r="L324" s="235" t="s">
        <v>36</v>
      </c>
      <c r="M324" s="235">
        <v>4</v>
      </c>
      <c r="N324" s="412">
        <v>190</v>
      </c>
      <c r="O324" s="412">
        <f t="shared" si="5"/>
        <v>760</v>
      </c>
      <c r="P324" s="246"/>
    </row>
    <row r="325" spans="1:16" hidden="1">
      <c r="A325" s="235">
        <v>322</v>
      </c>
      <c r="B325" s="410">
        <v>44657</v>
      </c>
      <c r="C325" s="238" t="s">
        <v>32</v>
      </c>
      <c r="D325" s="235" t="s">
        <v>830</v>
      </c>
      <c r="E325" s="411">
        <v>44648</v>
      </c>
      <c r="F325" s="238"/>
      <c r="G325" s="235" t="s">
        <v>34</v>
      </c>
      <c r="H325" s="235"/>
      <c r="I325" s="235">
        <v>110408156</v>
      </c>
      <c r="J325" s="238">
        <v>110408156</v>
      </c>
      <c r="K325" s="238" t="s">
        <v>857</v>
      </c>
      <c r="L325" s="235" t="s">
        <v>36</v>
      </c>
      <c r="M325" s="235">
        <v>4</v>
      </c>
      <c r="N325" s="412">
        <v>56</v>
      </c>
      <c r="O325" s="412">
        <f t="shared" si="5"/>
        <v>224</v>
      </c>
      <c r="P325" s="246"/>
    </row>
    <row r="326" spans="1:16" hidden="1">
      <c r="A326" s="235">
        <v>323</v>
      </c>
      <c r="B326" s="410">
        <v>44657</v>
      </c>
      <c r="C326" s="238" t="s">
        <v>32</v>
      </c>
      <c r="D326" s="235" t="s">
        <v>830</v>
      </c>
      <c r="E326" s="411">
        <v>44648</v>
      </c>
      <c r="F326" s="238"/>
      <c r="G326" s="235" t="s">
        <v>34</v>
      </c>
      <c r="H326" s="235"/>
      <c r="I326" s="235">
        <v>107180447</v>
      </c>
      <c r="J326" s="238">
        <v>107180447</v>
      </c>
      <c r="K326" s="238" t="s">
        <v>858</v>
      </c>
      <c r="L326" s="235" t="s">
        <v>36</v>
      </c>
      <c r="M326" s="235">
        <v>2</v>
      </c>
      <c r="N326" s="412">
        <v>3</v>
      </c>
      <c r="O326" s="412">
        <f t="shared" si="5"/>
        <v>6</v>
      </c>
      <c r="P326" s="246"/>
    </row>
    <row r="327" spans="1:16" ht="20.399999999999999" hidden="1">
      <c r="A327" s="235">
        <v>324</v>
      </c>
      <c r="B327" s="410">
        <v>44657</v>
      </c>
      <c r="C327" s="238" t="s">
        <v>736</v>
      </c>
      <c r="D327" s="238" t="s">
        <v>847</v>
      </c>
      <c r="E327" s="411" t="s">
        <v>848</v>
      </c>
      <c r="F327" s="238" t="s">
        <v>849</v>
      </c>
      <c r="G327" s="235" t="s">
        <v>740</v>
      </c>
      <c r="H327" s="235">
        <v>4510360274</v>
      </c>
      <c r="I327" s="235">
        <v>111373923</v>
      </c>
      <c r="J327" s="238">
        <v>111373923</v>
      </c>
      <c r="K327" s="238" t="s">
        <v>859</v>
      </c>
      <c r="L327" s="235" t="s">
        <v>36</v>
      </c>
      <c r="M327" s="235">
        <v>4</v>
      </c>
      <c r="N327" s="412">
        <v>1</v>
      </c>
      <c r="O327" s="412">
        <f t="shared" si="5"/>
        <v>4</v>
      </c>
      <c r="P327" s="246"/>
    </row>
    <row r="328" spans="1:16" hidden="1">
      <c r="A328" s="235">
        <v>325</v>
      </c>
      <c r="B328" s="410">
        <v>44657</v>
      </c>
      <c r="C328" s="238" t="s">
        <v>32</v>
      </c>
      <c r="D328" s="235" t="s">
        <v>830</v>
      </c>
      <c r="E328" s="411">
        <v>44648</v>
      </c>
      <c r="F328" s="238"/>
      <c r="G328" s="235" t="s">
        <v>34</v>
      </c>
      <c r="H328" s="235"/>
      <c r="I328" s="235">
        <v>108132676</v>
      </c>
      <c r="J328" s="238">
        <v>108132676</v>
      </c>
      <c r="K328" s="238" t="s">
        <v>860</v>
      </c>
      <c r="L328" s="235" t="s">
        <v>36</v>
      </c>
      <c r="M328" s="235">
        <v>6</v>
      </c>
      <c r="N328" s="412">
        <v>12.6</v>
      </c>
      <c r="O328" s="412">
        <f t="shared" si="5"/>
        <v>75.599999999999994</v>
      </c>
      <c r="P328" s="246"/>
    </row>
    <row r="329" spans="1:16" ht="20.399999999999999" hidden="1">
      <c r="A329" s="235">
        <v>326</v>
      </c>
      <c r="B329" s="410">
        <v>44657</v>
      </c>
      <c r="C329" s="238" t="s">
        <v>736</v>
      </c>
      <c r="D329" s="238" t="s">
        <v>847</v>
      </c>
      <c r="E329" s="411" t="s">
        <v>848</v>
      </c>
      <c r="F329" s="238" t="s">
        <v>849</v>
      </c>
      <c r="G329" s="235" t="s">
        <v>740</v>
      </c>
      <c r="H329" s="235">
        <v>4510360274</v>
      </c>
      <c r="I329" s="235">
        <v>111388205</v>
      </c>
      <c r="J329" s="238">
        <v>111388205</v>
      </c>
      <c r="K329" s="238" t="s">
        <v>861</v>
      </c>
      <c r="L329" s="235" t="s">
        <v>36</v>
      </c>
      <c r="M329" s="235">
        <v>3</v>
      </c>
      <c r="N329" s="412">
        <v>1</v>
      </c>
      <c r="O329" s="412">
        <f t="shared" si="5"/>
        <v>3</v>
      </c>
      <c r="P329" s="246"/>
    </row>
    <row r="330" spans="1:16" ht="20.399999999999999" hidden="1">
      <c r="A330" s="235">
        <v>327</v>
      </c>
      <c r="B330" s="410">
        <v>44657</v>
      </c>
      <c r="C330" s="238" t="s">
        <v>736</v>
      </c>
      <c r="D330" s="238" t="s">
        <v>847</v>
      </c>
      <c r="E330" s="411" t="s">
        <v>848</v>
      </c>
      <c r="F330" s="238" t="s">
        <v>849</v>
      </c>
      <c r="G330" s="235" t="s">
        <v>740</v>
      </c>
      <c r="H330" s="235">
        <v>4510360274</v>
      </c>
      <c r="I330" s="235">
        <v>111388204</v>
      </c>
      <c r="J330" s="238">
        <v>111388204</v>
      </c>
      <c r="K330" s="238" t="s">
        <v>862</v>
      </c>
      <c r="L330" s="235" t="s">
        <v>36</v>
      </c>
      <c r="M330" s="235">
        <v>52</v>
      </c>
      <c r="N330" s="412">
        <v>1</v>
      </c>
      <c r="O330" s="412">
        <f t="shared" si="5"/>
        <v>52</v>
      </c>
      <c r="P330" s="246"/>
    </row>
    <row r="331" spans="1:16" hidden="1">
      <c r="A331" s="235">
        <v>328</v>
      </c>
      <c r="B331" s="410">
        <v>44657</v>
      </c>
      <c r="C331" s="238" t="s">
        <v>32</v>
      </c>
      <c r="D331" s="235" t="s">
        <v>830</v>
      </c>
      <c r="E331" s="411">
        <v>44648</v>
      </c>
      <c r="F331" s="238"/>
      <c r="G331" s="235" t="s">
        <v>34</v>
      </c>
      <c r="H331" s="235"/>
      <c r="I331" s="235">
        <v>107157990</v>
      </c>
      <c r="J331" s="238">
        <v>107157990</v>
      </c>
      <c r="K331" s="238" t="s">
        <v>863</v>
      </c>
      <c r="L331" s="235" t="s">
        <v>36</v>
      </c>
      <c r="M331" s="235">
        <v>10</v>
      </c>
      <c r="N331" s="412">
        <v>1260</v>
      </c>
      <c r="O331" s="412">
        <f t="shared" si="5"/>
        <v>12600</v>
      </c>
      <c r="P331" s="246"/>
    </row>
    <row r="332" spans="1:16" ht="20.399999999999999" hidden="1">
      <c r="A332" s="235">
        <v>329</v>
      </c>
      <c r="B332" s="410">
        <v>44657</v>
      </c>
      <c r="C332" s="238" t="s">
        <v>32</v>
      </c>
      <c r="D332" s="235" t="s">
        <v>830</v>
      </c>
      <c r="E332" s="411">
        <v>44648</v>
      </c>
      <c r="F332" s="238"/>
      <c r="G332" s="235" t="s">
        <v>34</v>
      </c>
      <c r="H332" s="235"/>
      <c r="I332" s="235">
        <v>108186992</v>
      </c>
      <c r="J332" s="238">
        <v>108186992</v>
      </c>
      <c r="K332" s="238" t="s">
        <v>864</v>
      </c>
      <c r="L332" s="235" t="s">
        <v>36</v>
      </c>
      <c r="M332" s="235">
        <v>15</v>
      </c>
      <c r="N332" s="412">
        <v>2.25</v>
      </c>
      <c r="O332" s="412">
        <f t="shared" si="5"/>
        <v>33.75</v>
      </c>
      <c r="P332" s="246"/>
    </row>
    <row r="333" spans="1:16" hidden="1">
      <c r="A333" s="235">
        <v>330</v>
      </c>
      <c r="B333" s="410">
        <v>44657</v>
      </c>
      <c r="C333" s="238" t="s">
        <v>32</v>
      </c>
      <c r="D333" s="235" t="s">
        <v>830</v>
      </c>
      <c r="E333" s="411">
        <v>44648</v>
      </c>
      <c r="F333" s="238"/>
      <c r="G333" s="235" t="s">
        <v>34</v>
      </c>
      <c r="H333" s="235"/>
      <c r="I333" s="235">
        <v>110408155</v>
      </c>
      <c r="J333" s="238">
        <v>110408155</v>
      </c>
      <c r="K333" s="238" t="s">
        <v>865</v>
      </c>
      <c r="L333" s="235" t="s">
        <v>36</v>
      </c>
      <c r="M333" s="235">
        <v>9</v>
      </c>
      <c r="N333" s="412">
        <v>2</v>
      </c>
      <c r="O333" s="412">
        <f t="shared" si="5"/>
        <v>18</v>
      </c>
      <c r="P333" s="246"/>
    </row>
    <row r="334" spans="1:16" hidden="1">
      <c r="A334" s="235">
        <v>331</v>
      </c>
      <c r="B334" s="410">
        <v>44657</v>
      </c>
      <c r="C334" s="238" t="s">
        <v>32</v>
      </c>
      <c r="D334" s="235" t="s">
        <v>830</v>
      </c>
      <c r="E334" s="411">
        <v>44648</v>
      </c>
      <c r="F334" s="238"/>
      <c r="G334" s="235" t="s">
        <v>34</v>
      </c>
      <c r="H334" s="235"/>
      <c r="I334" s="235">
        <v>110317066</v>
      </c>
      <c r="J334" s="238">
        <v>110317066</v>
      </c>
      <c r="K334" s="238" t="s">
        <v>866</v>
      </c>
      <c r="L334" s="235" t="s">
        <v>36</v>
      </c>
      <c r="M334" s="235">
        <v>640</v>
      </c>
      <c r="N334" s="334">
        <v>1.1499999999999999</v>
      </c>
      <c r="O334" s="334">
        <f t="shared" si="5"/>
        <v>736</v>
      </c>
      <c r="P334" s="246"/>
    </row>
    <row r="335" spans="1:16" hidden="1">
      <c r="A335" s="235">
        <v>332</v>
      </c>
      <c r="B335" s="410">
        <v>44657</v>
      </c>
      <c r="C335" s="238" t="s">
        <v>32</v>
      </c>
      <c r="D335" s="235" t="s">
        <v>830</v>
      </c>
      <c r="E335" s="411">
        <v>44648</v>
      </c>
      <c r="F335" s="238"/>
      <c r="G335" s="235" t="s">
        <v>34</v>
      </c>
      <c r="H335" s="235"/>
      <c r="I335" s="235">
        <v>107184793</v>
      </c>
      <c r="J335" s="238">
        <v>107184793</v>
      </c>
      <c r="K335" s="238" t="s">
        <v>867</v>
      </c>
      <c r="L335" s="235" t="s">
        <v>36</v>
      </c>
      <c r="M335" s="235">
        <v>1728</v>
      </c>
      <c r="N335" s="334">
        <v>0.75</v>
      </c>
      <c r="O335" s="334">
        <f t="shared" si="5"/>
        <v>1296</v>
      </c>
      <c r="P335" s="246"/>
    </row>
    <row r="336" spans="1:16" hidden="1">
      <c r="A336" s="235">
        <v>333</v>
      </c>
      <c r="B336" s="410">
        <v>44657</v>
      </c>
      <c r="C336" s="238" t="s">
        <v>32</v>
      </c>
      <c r="D336" s="235" t="s">
        <v>830</v>
      </c>
      <c r="E336" s="411">
        <v>44648</v>
      </c>
      <c r="F336" s="238"/>
      <c r="G336" s="235" t="s">
        <v>34</v>
      </c>
      <c r="H336" s="235"/>
      <c r="I336" s="235">
        <v>110317065</v>
      </c>
      <c r="J336" s="238">
        <v>110317065</v>
      </c>
      <c r="K336" s="238" t="s">
        <v>868</v>
      </c>
      <c r="L336" s="235" t="s">
        <v>36</v>
      </c>
      <c r="M336" s="235">
        <v>150</v>
      </c>
      <c r="N336" s="412">
        <v>1.4</v>
      </c>
      <c r="O336" s="412">
        <f t="shared" si="5"/>
        <v>210</v>
      </c>
      <c r="P336" s="246"/>
    </row>
    <row r="337" spans="1:16" hidden="1">
      <c r="A337" s="235">
        <v>334</v>
      </c>
      <c r="B337" s="410">
        <v>44657</v>
      </c>
      <c r="C337" s="238" t="s">
        <v>32</v>
      </c>
      <c r="D337" s="235" t="s">
        <v>830</v>
      </c>
      <c r="E337" s="411">
        <v>44648</v>
      </c>
      <c r="F337" s="238"/>
      <c r="G337" s="235" t="s">
        <v>34</v>
      </c>
      <c r="H337" s="235"/>
      <c r="I337" s="235">
        <v>107184793</v>
      </c>
      <c r="J337" s="238">
        <v>107184793</v>
      </c>
      <c r="K337" s="238" t="s">
        <v>869</v>
      </c>
      <c r="L337" s="235" t="s">
        <v>36</v>
      </c>
      <c r="M337" s="235">
        <v>660</v>
      </c>
      <c r="N337" s="412">
        <v>2.4500000000000002</v>
      </c>
      <c r="O337" s="412">
        <f t="shared" si="5"/>
        <v>1617.0000000000002</v>
      </c>
      <c r="P337" s="246"/>
    </row>
    <row r="338" spans="1:16" hidden="1">
      <c r="A338" s="235">
        <v>335</v>
      </c>
      <c r="B338" s="410">
        <v>44657</v>
      </c>
      <c r="C338" s="238" t="s">
        <v>32</v>
      </c>
      <c r="D338" s="235" t="s">
        <v>830</v>
      </c>
      <c r="E338" s="411">
        <v>44648</v>
      </c>
      <c r="F338" s="238"/>
      <c r="G338" s="235" t="s">
        <v>34</v>
      </c>
      <c r="H338" s="235"/>
      <c r="I338" s="235"/>
      <c r="J338" s="238"/>
      <c r="K338" s="238" t="s">
        <v>870</v>
      </c>
      <c r="L338" s="235" t="s">
        <v>36</v>
      </c>
      <c r="M338" s="235">
        <v>624</v>
      </c>
      <c r="N338" s="412">
        <v>1.1000000000000001</v>
      </c>
      <c r="O338" s="412">
        <f t="shared" si="5"/>
        <v>686.40000000000009</v>
      </c>
      <c r="P338" s="246"/>
    </row>
    <row r="339" spans="1:16" hidden="1">
      <c r="A339" s="235">
        <v>336</v>
      </c>
      <c r="B339" s="410">
        <v>44657</v>
      </c>
      <c r="C339" s="238" t="s">
        <v>32</v>
      </c>
      <c r="D339" s="235" t="s">
        <v>830</v>
      </c>
      <c r="E339" s="411">
        <v>44648</v>
      </c>
      <c r="F339" s="238"/>
      <c r="G339" s="235" t="s">
        <v>34</v>
      </c>
      <c r="H339" s="235"/>
      <c r="I339" s="235">
        <v>110708879</v>
      </c>
      <c r="J339" s="238">
        <v>110708879</v>
      </c>
      <c r="K339" s="238" t="s">
        <v>871</v>
      </c>
      <c r="L339" s="235" t="s">
        <v>36</v>
      </c>
      <c r="M339" s="235">
        <v>200</v>
      </c>
      <c r="N339" s="412">
        <v>0.48</v>
      </c>
      <c r="O339" s="412">
        <f t="shared" si="5"/>
        <v>96</v>
      </c>
      <c r="P339" s="246"/>
    </row>
    <row r="340" spans="1:16" hidden="1">
      <c r="A340" s="235">
        <v>337</v>
      </c>
      <c r="B340" s="410">
        <v>44657</v>
      </c>
      <c r="C340" s="238" t="s">
        <v>32</v>
      </c>
      <c r="D340" s="235" t="s">
        <v>830</v>
      </c>
      <c r="E340" s="411">
        <v>44648</v>
      </c>
      <c r="F340" s="238"/>
      <c r="G340" s="235" t="s">
        <v>34</v>
      </c>
      <c r="H340" s="235"/>
      <c r="I340" s="235"/>
      <c r="J340" s="238" t="s">
        <v>872</v>
      </c>
      <c r="K340" s="238" t="s">
        <v>873</v>
      </c>
      <c r="L340" s="235" t="s">
        <v>36</v>
      </c>
      <c r="M340" s="235">
        <v>64</v>
      </c>
      <c r="N340" s="412">
        <v>0</v>
      </c>
      <c r="O340" s="412">
        <f t="shared" si="5"/>
        <v>0</v>
      </c>
      <c r="P340" s="246"/>
    </row>
    <row r="341" spans="1:16" hidden="1">
      <c r="A341" s="235">
        <v>338</v>
      </c>
      <c r="B341" s="410">
        <v>44657</v>
      </c>
      <c r="C341" s="238" t="s">
        <v>32</v>
      </c>
      <c r="D341" s="235" t="s">
        <v>830</v>
      </c>
      <c r="E341" s="411">
        <v>44648</v>
      </c>
      <c r="F341" s="238"/>
      <c r="G341" s="235" t="s">
        <v>34</v>
      </c>
      <c r="H341" s="235"/>
      <c r="I341" s="235"/>
      <c r="J341" s="238" t="s">
        <v>876</v>
      </c>
      <c r="K341" s="238" t="s">
        <v>877</v>
      </c>
      <c r="L341" s="235" t="s">
        <v>36</v>
      </c>
      <c r="M341" s="235">
        <v>35</v>
      </c>
      <c r="N341" s="412">
        <v>0</v>
      </c>
      <c r="O341" s="412">
        <f t="shared" si="5"/>
        <v>0</v>
      </c>
      <c r="P341" s="246"/>
    </row>
    <row r="342" spans="1:16" hidden="1">
      <c r="A342" s="235">
        <v>339</v>
      </c>
      <c r="B342" s="410">
        <v>44657</v>
      </c>
      <c r="C342" s="238" t="s">
        <v>32</v>
      </c>
      <c r="D342" s="235" t="s">
        <v>830</v>
      </c>
      <c r="E342" s="411">
        <v>44648</v>
      </c>
      <c r="F342" s="238"/>
      <c r="G342" s="235" t="s">
        <v>34</v>
      </c>
      <c r="H342" s="235"/>
      <c r="I342" s="235">
        <v>100941030</v>
      </c>
      <c r="J342" s="238" t="s">
        <v>578</v>
      </c>
      <c r="K342" s="238" t="s">
        <v>579</v>
      </c>
      <c r="L342" s="235" t="s">
        <v>36</v>
      </c>
      <c r="M342" s="235">
        <v>85</v>
      </c>
      <c r="N342" s="412">
        <v>0</v>
      </c>
      <c r="O342" s="412">
        <f t="shared" si="5"/>
        <v>0</v>
      </c>
      <c r="P342" s="246"/>
    </row>
    <row r="343" spans="1:16" ht="20.399999999999999" hidden="1">
      <c r="A343" s="235">
        <v>340</v>
      </c>
      <c r="B343" s="410">
        <v>44657</v>
      </c>
      <c r="C343" s="238" t="s">
        <v>878</v>
      </c>
      <c r="D343" s="238" t="s">
        <v>843</v>
      </c>
      <c r="E343" s="411" t="s">
        <v>844</v>
      </c>
      <c r="F343" s="238" t="s">
        <v>577</v>
      </c>
      <c r="G343" s="235" t="s">
        <v>182</v>
      </c>
      <c r="H343" s="235">
        <v>4509978514</v>
      </c>
      <c r="I343" s="235">
        <v>112136078</v>
      </c>
      <c r="J343" s="238">
        <v>9140240313</v>
      </c>
      <c r="K343" s="238" t="s">
        <v>880</v>
      </c>
      <c r="L343" s="235" t="s">
        <v>36</v>
      </c>
      <c r="M343" s="235">
        <v>2</v>
      </c>
      <c r="N343" s="334">
        <v>138.97999999999999</v>
      </c>
      <c r="O343" s="334">
        <f t="shared" si="5"/>
        <v>277.95999999999998</v>
      </c>
      <c r="P343" s="246"/>
    </row>
    <row r="344" spans="1:16" hidden="1">
      <c r="A344" s="235">
        <v>341</v>
      </c>
      <c r="B344" s="410">
        <v>44657</v>
      </c>
      <c r="C344" s="238" t="s">
        <v>32</v>
      </c>
      <c r="D344" s="235" t="s">
        <v>830</v>
      </c>
      <c r="E344" s="411">
        <v>44648</v>
      </c>
      <c r="F344" s="238"/>
      <c r="G344" s="235" t="s">
        <v>34</v>
      </c>
      <c r="H344" s="235"/>
      <c r="I344" s="235"/>
      <c r="J344" s="238" t="s">
        <v>882</v>
      </c>
      <c r="K344" s="238" t="s">
        <v>883</v>
      </c>
      <c r="L344" s="235" t="s">
        <v>36</v>
      </c>
      <c r="M344" s="235">
        <v>3</v>
      </c>
      <c r="N344" s="412">
        <v>0</v>
      </c>
      <c r="O344" s="412">
        <f t="shared" si="5"/>
        <v>0</v>
      </c>
      <c r="P344" s="246"/>
    </row>
    <row r="345" spans="1:16" hidden="1">
      <c r="A345" s="235">
        <v>342</v>
      </c>
      <c r="B345" s="410">
        <v>44657</v>
      </c>
      <c r="C345" s="238" t="s">
        <v>32</v>
      </c>
      <c r="D345" s="235" t="s">
        <v>830</v>
      </c>
      <c r="E345" s="411">
        <v>44648</v>
      </c>
      <c r="F345" s="238"/>
      <c r="G345" s="235" t="s">
        <v>34</v>
      </c>
      <c r="H345" s="235"/>
      <c r="I345" s="235"/>
      <c r="J345" s="238">
        <v>19400030410</v>
      </c>
      <c r="K345" s="238" t="s">
        <v>884</v>
      </c>
      <c r="L345" s="235" t="s">
        <v>36</v>
      </c>
      <c r="M345" s="235">
        <v>1</v>
      </c>
      <c r="N345" s="412">
        <v>0</v>
      </c>
      <c r="O345" s="412">
        <f t="shared" si="5"/>
        <v>0</v>
      </c>
      <c r="P345" s="246"/>
    </row>
    <row r="346" spans="1:16" ht="20.399999999999999" hidden="1">
      <c r="A346" s="235">
        <v>343</v>
      </c>
      <c r="B346" s="410">
        <v>44657</v>
      </c>
      <c r="C346" s="238" t="s">
        <v>58</v>
      </c>
      <c r="D346" s="238" t="s">
        <v>885</v>
      </c>
      <c r="E346" s="411" t="s">
        <v>886</v>
      </c>
      <c r="F346" s="238" t="s">
        <v>887</v>
      </c>
      <c r="G346" s="235" t="s">
        <v>182</v>
      </c>
      <c r="H346" s="235">
        <v>4510778711</v>
      </c>
      <c r="I346" s="235">
        <v>112136080</v>
      </c>
      <c r="J346" s="238">
        <v>9140009950</v>
      </c>
      <c r="K346" s="238" t="s">
        <v>889</v>
      </c>
      <c r="L346" s="235" t="s">
        <v>36</v>
      </c>
      <c r="M346" s="235">
        <v>4</v>
      </c>
      <c r="N346" s="334">
        <v>13.72</v>
      </c>
      <c r="O346" s="334">
        <f t="shared" si="5"/>
        <v>54.88</v>
      </c>
      <c r="P346" s="246"/>
    </row>
    <row r="347" spans="1:16" hidden="1">
      <c r="A347" s="235">
        <v>344</v>
      </c>
      <c r="B347" s="410">
        <v>44657</v>
      </c>
      <c r="C347" s="238" t="s">
        <v>32</v>
      </c>
      <c r="D347" s="235" t="s">
        <v>830</v>
      </c>
      <c r="E347" s="411">
        <v>44648</v>
      </c>
      <c r="F347" s="238"/>
      <c r="G347" s="235" t="s">
        <v>34</v>
      </c>
      <c r="H347" s="235"/>
      <c r="I347" s="235">
        <v>101105248</v>
      </c>
      <c r="J347" s="238" t="s">
        <v>891</v>
      </c>
      <c r="K347" s="238" t="s">
        <v>892</v>
      </c>
      <c r="L347" s="235" t="s">
        <v>36</v>
      </c>
      <c r="M347" s="235">
        <v>170</v>
      </c>
      <c r="N347" s="412">
        <v>0</v>
      </c>
      <c r="O347" s="412">
        <f t="shared" si="5"/>
        <v>0</v>
      </c>
      <c r="P347" s="246"/>
    </row>
    <row r="348" spans="1:16" hidden="1">
      <c r="A348" s="235">
        <v>345</v>
      </c>
      <c r="B348" s="410">
        <v>44657</v>
      </c>
      <c r="C348" s="238" t="s">
        <v>32</v>
      </c>
      <c r="D348" s="235" t="s">
        <v>830</v>
      </c>
      <c r="E348" s="411">
        <v>44648</v>
      </c>
      <c r="F348" s="238"/>
      <c r="G348" s="235" t="s">
        <v>34</v>
      </c>
      <c r="H348" s="235"/>
      <c r="I348" s="235">
        <v>107965064</v>
      </c>
      <c r="J348" s="238" t="s">
        <v>895</v>
      </c>
      <c r="K348" s="238" t="s">
        <v>896</v>
      </c>
      <c r="L348" s="235" t="s">
        <v>36</v>
      </c>
      <c r="M348" s="235">
        <v>2</v>
      </c>
      <c r="N348" s="412">
        <v>124184.78</v>
      </c>
      <c r="O348" s="412">
        <f t="shared" si="5"/>
        <v>248369.56</v>
      </c>
      <c r="P348" s="246"/>
    </row>
    <row r="349" spans="1:16" hidden="1">
      <c r="A349" s="235">
        <v>346</v>
      </c>
      <c r="B349" s="410">
        <v>44657</v>
      </c>
      <c r="C349" s="238" t="s">
        <v>32</v>
      </c>
      <c r="D349" s="235" t="s">
        <v>830</v>
      </c>
      <c r="E349" s="411">
        <v>44648</v>
      </c>
      <c r="F349" s="238"/>
      <c r="G349" s="235" t="s">
        <v>34</v>
      </c>
      <c r="H349" s="235"/>
      <c r="I349" s="235">
        <v>100710606</v>
      </c>
      <c r="J349" s="238" t="s">
        <v>899</v>
      </c>
      <c r="K349" s="238" t="s">
        <v>900</v>
      </c>
      <c r="L349" s="235" t="s">
        <v>36</v>
      </c>
      <c r="M349" s="235">
        <v>1</v>
      </c>
      <c r="N349" s="412">
        <v>12623.6</v>
      </c>
      <c r="O349" s="412">
        <f t="shared" si="5"/>
        <v>12623.6</v>
      </c>
      <c r="P349" s="246"/>
    </row>
    <row r="350" spans="1:16" hidden="1">
      <c r="A350" s="235">
        <v>347</v>
      </c>
      <c r="B350" s="410">
        <v>44657</v>
      </c>
      <c r="C350" s="238" t="s">
        <v>32</v>
      </c>
      <c r="D350" s="235" t="s">
        <v>830</v>
      </c>
      <c r="E350" s="411">
        <v>44648</v>
      </c>
      <c r="F350" s="238"/>
      <c r="G350" s="235" t="s">
        <v>34</v>
      </c>
      <c r="H350" s="235"/>
      <c r="I350" s="235">
        <v>102009698</v>
      </c>
      <c r="J350" s="238" t="s">
        <v>901</v>
      </c>
      <c r="K350" s="238" t="s">
        <v>902</v>
      </c>
      <c r="L350" s="235" t="s">
        <v>36</v>
      </c>
      <c r="M350" s="235">
        <v>1</v>
      </c>
      <c r="N350" s="412">
        <v>1252.19</v>
      </c>
      <c r="O350" s="412">
        <f t="shared" si="5"/>
        <v>1252.19</v>
      </c>
      <c r="P350" s="246"/>
    </row>
    <row r="351" spans="1:16" hidden="1">
      <c r="A351" s="235">
        <v>348</v>
      </c>
      <c r="B351" s="410">
        <v>44657</v>
      </c>
      <c r="C351" s="238" t="s">
        <v>32</v>
      </c>
      <c r="D351" s="235" t="s">
        <v>830</v>
      </c>
      <c r="E351" s="411">
        <v>44648</v>
      </c>
      <c r="F351" s="238"/>
      <c r="G351" s="235" t="s">
        <v>34</v>
      </c>
      <c r="H351" s="235"/>
      <c r="I351" s="235">
        <v>102223342</v>
      </c>
      <c r="J351" s="238" t="s">
        <v>903</v>
      </c>
      <c r="K351" s="238" t="s">
        <v>904</v>
      </c>
      <c r="L351" s="235" t="s">
        <v>36</v>
      </c>
      <c r="M351" s="235">
        <v>10</v>
      </c>
      <c r="N351" s="412">
        <v>2821.58</v>
      </c>
      <c r="O351" s="412">
        <f t="shared" si="5"/>
        <v>28215.8</v>
      </c>
      <c r="P351" s="246"/>
    </row>
    <row r="352" spans="1:16" hidden="1">
      <c r="A352" s="235">
        <v>349</v>
      </c>
      <c r="B352" s="410">
        <v>44657</v>
      </c>
      <c r="C352" s="238" t="s">
        <v>32</v>
      </c>
      <c r="D352" s="235" t="s">
        <v>830</v>
      </c>
      <c r="E352" s="411">
        <v>44648</v>
      </c>
      <c r="F352" s="238"/>
      <c r="G352" s="235" t="s">
        <v>34</v>
      </c>
      <c r="H352" s="235"/>
      <c r="I352" s="235">
        <v>102223342</v>
      </c>
      <c r="J352" s="238" t="s">
        <v>905</v>
      </c>
      <c r="K352" s="238" t="s">
        <v>906</v>
      </c>
      <c r="L352" s="235" t="s">
        <v>36</v>
      </c>
      <c r="M352" s="235">
        <v>1</v>
      </c>
      <c r="N352" s="412">
        <v>2821.58</v>
      </c>
      <c r="O352" s="412">
        <f t="shared" si="5"/>
        <v>2821.58</v>
      </c>
      <c r="P352" s="246"/>
    </row>
    <row r="353" spans="1:16" ht="20.399999999999999" hidden="1">
      <c r="A353" s="235">
        <v>350</v>
      </c>
      <c r="B353" s="410">
        <v>44657</v>
      </c>
      <c r="C353" s="238" t="s">
        <v>32</v>
      </c>
      <c r="D353" s="235" t="s">
        <v>830</v>
      </c>
      <c r="E353" s="411">
        <v>44648</v>
      </c>
      <c r="F353" s="238"/>
      <c r="G353" s="235" t="s">
        <v>34</v>
      </c>
      <c r="H353" s="235"/>
      <c r="I353" s="235">
        <v>110418167</v>
      </c>
      <c r="J353" s="238" t="s">
        <v>907</v>
      </c>
      <c r="K353" s="238" t="s">
        <v>908</v>
      </c>
      <c r="L353" s="235" t="s">
        <v>36</v>
      </c>
      <c r="M353" s="235">
        <v>1</v>
      </c>
      <c r="N353" s="412">
        <v>23339</v>
      </c>
      <c r="O353" s="412">
        <f t="shared" si="5"/>
        <v>23339</v>
      </c>
      <c r="P353" s="246"/>
    </row>
    <row r="354" spans="1:16" hidden="1">
      <c r="A354" s="235">
        <v>351</v>
      </c>
      <c r="B354" s="410">
        <v>44657</v>
      </c>
      <c r="C354" s="238" t="s">
        <v>32</v>
      </c>
      <c r="D354" s="235" t="s">
        <v>830</v>
      </c>
      <c r="E354" s="411">
        <v>44648</v>
      </c>
      <c r="F354" s="238"/>
      <c r="G354" s="235" t="s">
        <v>34</v>
      </c>
      <c r="H354" s="235"/>
      <c r="I354" s="235">
        <v>102811770</v>
      </c>
      <c r="J354" s="238">
        <v>102811770</v>
      </c>
      <c r="K354" s="238" t="s">
        <v>909</v>
      </c>
      <c r="L354" s="235" t="s">
        <v>36</v>
      </c>
      <c r="M354" s="235">
        <v>1</v>
      </c>
      <c r="N354" s="412">
        <v>0</v>
      </c>
      <c r="O354" s="412">
        <f t="shared" si="5"/>
        <v>0</v>
      </c>
      <c r="P354" s="246"/>
    </row>
    <row r="355" spans="1:16" hidden="1">
      <c r="A355" s="235">
        <v>352</v>
      </c>
      <c r="B355" s="410">
        <v>44657</v>
      </c>
      <c r="C355" s="238" t="s">
        <v>32</v>
      </c>
      <c r="D355" s="235" t="s">
        <v>830</v>
      </c>
      <c r="E355" s="411">
        <v>44648</v>
      </c>
      <c r="F355" s="238"/>
      <c r="G355" s="235" t="s">
        <v>34</v>
      </c>
      <c r="H355" s="235"/>
      <c r="I355" s="235"/>
      <c r="J355" s="238" t="s">
        <v>910</v>
      </c>
      <c r="K355" s="238" t="s">
        <v>911</v>
      </c>
      <c r="L355" s="235" t="s">
        <v>36</v>
      </c>
      <c r="M355" s="235">
        <v>1</v>
      </c>
      <c r="N355" s="412">
        <v>0</v>
      </c>
      <c r="O355" s="412">
        <f t="shared" si="5"/>
        <v>0</v>
      </c>
      <c r="P355" s="246"/>
    </row>
    <row r="356" spans="1:16" hidden="1">
      <c r="A356" s="235">
        <v>353</v>
      </c>
      <c r="B356" s="410">
        <v>44657</v>
      </c>
      <c r="C356" s="238" t="s">
        <v>32</v>
      </c>
      <c r="D356" s="235" t="s">
        <v>912</v>
      </c>
      <c r="E356" s="411">
        <v>44649</v>
      </c>
      <c r="F356" s="238"/>
      <c r="G356" s="235" t="s">
        <v>34</v>
      </c>
      <c r="H356" s="235"/>
      <c r="I356" s="235"/>
      <c r="J356" s="238" t="s">
        <v>913</v>
      </c>
      <c r="K356" s="238" t="s">
        <v>913</v>
      </c>
      <c r="L356" s="235" t="s">
        <v>36</v>
      </c>
      <c r="M356" s="235">
        <v>2</v>
      </c>
      <c r="N356" s="412">
        <v>0</v>
      </c>
      <c r="O356" s="412">
        <f t="shared" si="5"/>
        <v>0</v>
      </c>
      <c r="P356" s="246"/>
    </row>
    <row r="357" spans="1:16" hidden="1">
      <c r="A357" s="235">
        <v>354</v>
      </c>
      <c r="B357" s="410">
        <v>44657</v>
      </c>
      <c r="C357" s="238" t="s">
        <v>32</v>
      </c>
      <c r="D357" s="235" t="s">
        <v>912</v>
      </c>
      <c r="E357" s="411">
        <v>44649</v>
      </c>
      <c r="F357" s="238"/>
      <c r="G357" s="235" t="s">
        <v>34</v>
      </c>
      <c r="H357" s="235"/>
      <c r="I357" s="235"/>
      <c r="J357" s="238" t="s">
        <v>914</v>
      </c>
      <c r="K357" s="238" t="s">
        <v>915</v>
      </c>
      <c r="L357" s="235" t="s">
        <v>36</v>
      </c>
      <c r="M357" s="235">
        <v>233</v>
      </c>
      <c r="N357" s="412">
        <v>0</v>
      </c>
      <c r="O357" s="412">
        <f t="shared" si="5"/>
        <v>0</v>
      </c>
      <c r="P357" s="246"/>
    </row>
    <row r="358" spans="1:16" ht="20.399999999999999" hidden="1">
      <c r="A358" s="235">
        <v>355</v>
      </c>
      <c r="B358" s="410">
        <v>44657</v>
      </c>
      <c r="C358" s="238" t="s">
        <v>32</v>
      </c>
      <c r="D358" s="235" t="s">
        <v>912</v>
      </c>
      <c r="E358" s="411">
        <v>44649</v>
      </c>
      <c r="F358" s="238"/>
      <c r="G358" s="235" t="s">
        <v>34</v>
      </c>
      <c r="H358" s="235"/>
      <c r="I358" s="235" t="s">
        <v>917</v>
      </c>
      <c r="J358" s="238" t="s">
        <v>918</v>
      </c>
      <c r="K358" s="238" t="s">
        <v>752</v>
      </c>
      <c r="L358" s="235" t="s">
        <v>36</v>
      </c>
      <c r="M358" s="235">
        <v>17</v>
      </c>
      <c r="N358" s="334">
        <v>173.01</v>
      </c>
      <c r="O358" s="334">
        <f t="shared" si="5"/>
        <v>2941.17</v>
      </c>
      <c r="P358" s="246"/>
    </row>
    <row r="359" spans="1:16" hidden="1">
      <c r="A359" s="235">
        <v>356</v>
      </c>
      <c r="B359" s="410">
        <v>44657</v>
      </c>
      <c r="C359" s="238" t="s">
        <v>32</v>
      </c>
      <c r="D359" s="235" t="s">
        <v>912</v>
      </c>
      <c r="E359" s="411">
        <v>44649</v>
      </c>
      <c r="F359" s="238"/>
      <c r="G359" s="235" t="s">
        <v>34</v>
      </c>
      <c r="H359" s="235"/>
      <c r="I359" s="235">
        <v>109350981</v>
      </c>
      <c r="J359" s="238" t="s">
        <v>921</v>
      </c>
      <c r="K359" s="238" t="s">
        <v>922</v>
      </c>
      <c r="L359" s="235" t="s">
        <v>36</v>
      </c>
      <c r="M359" s="235">
        <v>9</v>
      </c>
      <c r="N359" s="412">
        <v>1640</v>
      </c>
      <c r="O359" s="412">
        <f t="shared" si="5"/>
        <v>14760</v>
      </c>
      <c r="P359" s="246"/>
    </row>
    <row r="360" spans="1:16" hidden="1">
      <c r="A360" s="235">
        <v>357</v>
      </c>
      <c r="B360" s="410">
        <v>44657</v>
      </c>
      <c r="C360" s="238" t="s">
        <v>32</v>
      </c>
      <c r="D360" s="235" t="s">
        <v>912</v>
      </c>
      <c r="E360" s="411">
        <v>44649</v>
      </c>
      <c r="F360" s="238"/>
      <c r="G360" s="235" t="s">
        <v>34</v>
      </c>
      <c r="H360" s="235"/>
      <c r="I360" s="235">
        <v>109350983</v>
      </c>
      <c r="J360" s="238" t="s">
        <v>923</v>
      </c>
      <c r="K360" s="238" t="s">
        <v>924</v>
      </c>
      <c r="L360" s="235" t="s">
        <v>36</v>
      </c>
      <c r="M360" s="235">
        <v>17</v>
      </c>
      <c r="N360" s="412">
        <v>1345</v>
      </c>
      <c r="O360" s="412">
        <f t="shared" si="5"/>
        <v>22865</v>
      </c>
      <c r="P360" s="246"/>
    </row>
    <row r="361" spans="1:16" ht="20.399999999999999" hidden="1">
      <c r="A361" s="235">
        <v>358</v>
      </c>
      <c r="B361" s="410">
        <v>44657</v>
      </c>
      <c r="C361" s="238" t="s">
        <v>32</v>
      </c>
      <c r="D361" s="235" t="s">
        <v>912</v>
      </c>
      <c r="E361" s="411">
        <v>44649</v>
      </c>
      <c r="F361" s="238"/>
      <c r="G361" s="235" t="s">
        <v>34</v>
      </c>
      <c r="H361" s="235"/>
      <c r="I361" s="235"/>
      <c r="J361" s="238" t="s">
        <v>925</v>
      </c>
      <c r="K361" s="238" t="s">
        <v>926</v>
      </c>
      <c r="L361" s="235" t="s">
        <v>36</v>
      </c>
      <c r="M361" s="235">
        <v>5</v>
      </c>
      <c r="N361" s="412">
        <v>0</v>
      </c>
      <c r="O361" s="412">
        <f t="shared" si="5"/>
        <v>0</v>
      </c>
      <c r="P361" s="246"/>
    </row>
    <row r="362" spans="1:16" hidden="1">
      <c r="A362" s="235">
        <v>359</v>
      </c>
      <c r="B362" s="410">
        <v>44657</v>
      </c>
      <c r="C362" s="238" t="s">
        <v>32</v>
      </c>
      <c r="D362" s="235" t="s">
        <v>912</v>
      </c>
      <c r="E362" s="411">
        <v>44649</v>
      </c>
      <c r="F362" s="238"/>
      <c r="G362" s="235" t="s">
        <v>34</v>
      </c>
      <c r="H362" s="235"/>
      <c r="I362" s="235">
        <v>102862205</v>
      </c>
      <c r="J362" s="238" t="s">
        <v>928</v>
      </c>
      <c r="K362" s="238" t="s">
        <v>929</v>
      </c>
      <c r="L362" s="235" t="s">
        <v>36</v>
      </c>
      <c r="M362" s="235">
        <v>4</v>
      </c>
      <c r="N362" s="412">
        <v>1527.32</v>
      </c>
      <c r="O362" s="412">
        <f t="shared" si="5"/>
        <v>6109.28</v>
      </c>
      <c r="P362" s="246"/>
    </row>
    <row r="363" spans="1:16" ht="20.399999999999999" hidden="1">
      <c r="A363" s="235">
        <v>360</v>
      </c>
      <c r="B363" s="410">
        <v>44657</v>
      </c>
      <c r="C363" s="238" t="s">
        <v>32</v>
      </c>
      <c r="D363" s="235" t="s">
        <v>912</v>
      </c>
      <c r="E363" s="411">
        <v>44649</v>
      </c>
      <c r="F363" s="238"/>
      <c r="G363" s="235" t="s">
        <v>34</v>
      </c>
      <c r="H363" s="235"/>
      <c r="I363" s="235"/>
      <c r="J363" s="238" t="s">
        <v>930</v>
      </c>
      <c r="K363" s="238" t="s">
        <v>930</v>
      </c>
      <c r="L363" s="235" t="s">
        <v>36</v>
      </c>
      <c r="M363" s="235">
        <v>10</v>
      </c>
      <c r="N363" s="412">
        <v>0</v>
      </c>
      <c r="O363" s="412">
        <f t="shared" si="5"/>
        <v>0</v>
      </c>
      <c r="P363" s="246"/>
    </row>
    <row r="364" spans="1:16" hidden="1">
      <c r="A364" s="235">
        <v>361</v>
      </c>
      <c r="B364" s="410">
        <v>44657</v>
      </c>
      <c r="C364" s="238" t="s">
        <v>32</v>
      </c>
      <c r="D364" s="235" t="s">
        <v>912</v>
      </c>
      <c r="E364" s="411">
        <v>44649</v>
      </c>
      <c r="F364" s="238"/>
      <c r="G364" s="235" t="s">
        <v>34</v>
      </c>
      <c r="H364" s="235"/>
      <c r="I364" s="235"/>
      <c r="J364" s="238" t="s">
        <v>931</v>
      </c>
      <c r="K364" s="238" t="s">
        <v>932</v>
      </c>
      <c r="L364" s="235" t="s">
        <v>36</v>
      </c>
      <c r="M364" s="235">
        <v>36</v>
      </c>
      <c r="N364" s="412">
        <v>0</v>
      </c>
      <c r="O364" s="412">
        <f t="shared" si="5"/>
        <v>0</v>
      </c>
      <c r="P364" s="246"/>
    </row>
    <row r="365" spans="1:16" hidden="1">
      <c r="A365" s="235">
        <v>362</v>
      </c>
      <c r="B365" s="410">
        <v>44657</v>
      </c>
      <c r="C365" s="238" t="s">
        <v>32</v>
      </c>
      <c r="D365" s="235" t="s">
        <v>912</v>
      </c>
      <c r="E365" s="411">
        <v>44649</v>
      </c>
      <c r="F365" s="238"/>
      <c r="G365" s="235" t="s">
        <v>34</v>
      </c>
      <c r="H365" s="235"/>
      <c r="I365" s="235" t="s">
        <v>935</v>
      </c>
      <c r="J365" s="238" t="s">
        <v>935</v>
      </c>
      <c r="K365" s="238" t="s">
        <v>936</v>
      </c>
      <c r="L365" s="235" t="s">
        <v>36</v>
      </c>
      <c r="M365" s="235">
        <v>4</v>
      </c>
      <c r="N365" s="412">
        <v>0</v>
      </c>
      <c r="O365" s="412">
        <f t="shared" si="5"/>
        <v>0</v>
      </c>
      <c r="P365" s="246"/>
    </row>
    <row r="366" spans="1:16" hidden="1">
      <c r="A366" s="235">
        <v>363</v>
      </c>
      <c r="B366" s="410">
        <v>44657</v>
      </c>
      <c r="C366" s="238" t="s">
        <v>32</v>
      </c>
      <c r="D366" s="235" t="s">
        <v>912</v>
      </c>
      <c r="E366" s="411">
        <v>44649</v>
      </c>
      <c r="F366" s="238"/>
      <c r="G366" s="235" t="s">
        <v>34</v>
      </c>
      <c r="H366" s="235"/>
      <c r="I366" s="235"/>
      <c r="J366" s="238" t="s">
        <v>937</v>
      </c>
      <c r="K366" s="238" t="s">
        <v>938</v>
      </c>
      <c r="L366" s="235" t="s">
        <v>36</v>
      </c>
      <c r="M366" s="235">
        <v>2</v>
      </c>
      <c r="N366" s="412">
        <v>0</v>
      </c>
      <c r="O366" s="412">
        <f t="shared" si="5"/>
        <v>0</v>
      </c>
      <c r="P366" s="246"/>
    </row>
    <row r="367" spans="1:16" hidden="1">
      <c r="A367" s="235">
        <v>364</v>
      </c>
      <c r="B367" s="410">
        <v>44657</v>
      </c>
      <c r="C367" s="238" t="s">
        <v>32</v>
      </c>
      <c r="D367" s="235" t="s">
        <v>912</v>
      </c>
      <c r="E367" s="411">
        <v>44649</v>
      </c>
      <c r="F367" s="238"/>
      <c r="G367" s="235" t="s">
        <v>34</v>
      </c>
      <c r="H367" s="235"/>
      <c r="I367" s="235"/>
      <c r="J367" s="238" t="s">
        <v>941</v>
      </c>
      <c r="K367" s="238" t="s">
        <v>942</v>
      </c>
      <c r="L367" s="235" t="s">
        <v>36</v>
      </c>
      <c r="M367" s="235">
        <v>2</v>
      </c>
      <c r="N367" s="412">
        <v>0</v>
      </c>
      <c r="O367" s="412">
        <f t="shared" si="5"/>
        <v>0</v>
      </c>
      <c r="P367" s="246"/>
    </row>
    <row r="368" spans="1:16" hidden="1">
      <c r="A368" s="235">
        <v>365</v>
      </c>
      <c r="B368" s="410">
        <v>44657</v>
      </c>
      <c r="C368" s="238" t="s">
        <v>32</v>
      </c>
      <c r="D368" s="235" t="s">
        <v>912</v>
      </c>
      <c r="E368" s="411">
        <v>44649</v>
      </c>
      <c r="F368" s="238"/>
      <c r="G368" s="235" t="s">
        <v>34</v>
      </c>
      <c r="H368" s="235"/>
      <c r="I368" s="235"/>
      <c r="J368" s="238" t="s">
        <v>943</v>
      </c>
      <c r="K368" s="238" t="s">
        <v>944</v>
      </c>
      <c r="L368" s="235" t="s">
        <v>36</v>
      </c>
      <c r="M368" s="235">
        <v>1</v>
      </c>
      <c r="N368" s="412">
        <v>0</v>
      </c>
      <c r="O368" s="412">
        <f t="shared" si="5"/>
        <v>0</v>
      </c>
      <c r="P368" s="246"/>
    </row>
    <row r="369" spans="1:16" hidden="1">
      <c r="A369" s="235">
        <v>366</v>
      </c>
      <c r="B369" s="410">
        <v>44657</v>
      </c>
      <c r="C369" s="238" t="s">
        <v>32</v>
      </c>
      <c r="D369" s="235" t="s">
        <v>912</v>
      </c>
      <c r="E369" s="411">
        <v>44649</v>
      </c>
      <c r="F369" s="238"/>
      <c r="G369" s="235" t="s">
        <v>34</v>
      </c>
      <c r="H369" s="235"/>
      <c r="I369" s="235"/>
      <c r="J369" s="238" t="s">
        <v>945</v>
      </c>
      <c r="K369" s="238" t="s">
        <v>946</v>
      </c>
      <c r="L369" s="235" t="s">
        <v>36</v>
      </c>
      <c r="M369" s="235">
        <v>1</v>
      </c>
      <c r="N369" s="412">
        <v>0</v>
      </c>
      <c r="O369" s="412">
        <f t="shared" si="5"/>
        <v>0</v>
      </c>
      <c r="P369" s="246"/>
    </row>
    <row r="370" spans="1:16" hidden="1">
      <c r="A370" s="235">
        <v>367</v>
      </c>
      <c r="B370" s="410">
        <v>44657</v>
      </c>
      <c r="C370" s="238" t="s">
        <v>32</v>
      </c>
      <c r="D370" s="235" t="s">
        <v>912</v>
      </c>
      <c r="E370" s="411">
        <v>44649</v>
      </c>
      <c r="F370" s="238"/>
      <c r="G370" s="235" t="s">
        <v>34</v>
      </c>
      <c r="H370" s="235"/>
      <c r="I370" s="235">
        <v>102327823</v>
      </c>
      <c r="J370" s="238" t="s">
        <v>947</v>
      </c>
      <c r="K370" s="238" t="s">
        <v>948</v>
      </c>
      <c r="L370" s="235" t="s">
        <v>36</v>
      </c>
      <c r="M370" s="235">
        <v>7</v>
      </c>
      <c r="N370" s="412">
        <v>1301</v>
      </c>
      <c r="O370" s="412">
        <f t="shared" si="5"/>
        <v>9107</v>
      </c>
      <c r="P370" s="246"/>
    </row>
    <row r="371" spans="1:16" hidden="1">
      <c r="A371" s="235">
        <v>368</v>
      </c>
      <c r="B371" s="410">
        <v>44657</v>
      </c>
      <c r="C371" s="238" t="s">
        <v>32</v>
      </c>
      <c r="D371" s="235" t="s">
        <v>912</v>
      </c>
      <c r="E371" s="411">
        <v>44649</v>
      </c>
      <c r="F371" s="238"/>
      <c r="G371" s="235" t="s">
        <v>34</v>
      </c>
      <c r="H371" s="235"/>
      <c r="I371" s="235"/>
      <c r="J371" s="238" t="s">
        <v>950</v>
      </c>
      <c r="K371" s="238" t="s">
        <v>951</v>
      </c>
      <c r="L371" s="235" t="s">
        <v>36</v>
      </c>
      <c r="M371" s="235">
        <v>4</v>
      </c>
      <c r="N371" s="412">
        <v>0</v>
      </c>
      <c r="O371" s="412">
        <f t="shared" si="5"/>
        <v>0</v>
      </c>
      <c r="P371" s="246"/>
    </row>
    <row r="372" spans="1:16" ht="20.399999999999999" hidden="1">
      <c r="A372" s="235">
        <v>369</v>
      </c>
      <c r="B372" s="410">
        <v>44657</v>
      </c>
      <c r="C372" s="238" t="s">
        <v>32</v>
      </c>
      <c r="D372" s="235" t="s">
        <v>912</v>
      </c>
      <c r="E372" s="411">
        <v>44649</v>
      </c>
      <c r="F372" s="238"/>
      <c r="G372" s="235" t="s">
        <v>34</v>
      </c>
      <c r="H372" s="235"/>
      <c r="I372" s="235"/>
      <c r="J372" s="238" t="s">
        <v>952</v>
      </c>
      <c r="K372" s="238" t="s">
        <v>953</v>
      </c>
      <c r="L372" s="235" t="s">
        <v>36</v>
      </c>
      <c r="M372" s="235">
        <v>11</v>
      </c>
      <c r="N372" s="412">
        <v>0</v>
      </c>
      <c r="O372" s="412">
        <f t="shared" si="5"/>
        <v>0</v>
      </c>
      <c r="P372" s="246"/>
    </row>
    <row r="373" spans="1:16" hidden="1">
      <c r="A373" s="235">
        <v>370</v>
      </c>
      <c r="B373" s="410">
        <v>44657</v>
      </c>
      <c r="C373" s="238" t="s">
        <v>32</v>
      </c>
      <c r="D373" s="235" t="s">
        <v>912</v>
      </c>
      <c r="E373" s="411">
        <v>44649</v>
      </c>
      <c r="F373" s="238"/>
      <c r="G373" s="235" t="s">
        <v>34</v>
      </c>
      <c r="H373" s="235"/>
      <c r="I373" s="235">
        <v>100727884</v>
      </c>
      <c r="J373" s="238">
        <v>100727884</v>
      </c>
      <c r="K373" s="238" t="s">
        <v>956</v>
      </c>
      <c r="L373" s="235" t="s">
        <v>36</v>
      </c>
      <c r="M373" s="235">
        <v>9</v>
      </c>
      <c r="N373" s="412">
        <v>10561.07</v>
      </c>
      <c r="O373" s="412">
        <f t="shared" si="5"/>
        <v>95049.63</v>
      </c>
      <c r="P373" s="246"/>
    </row>
    <row r="374" spans="1:16" hidden="1">
      <c r="A374" s="235">
        <v>371</v>
      </c>
      <c r="B374" s="410">
        <v>44657</v>
      </c>
      <c r="C374" s="238" t="s">
        <v>32</v>
      </c>
      <c r="D374" s="235" t="s">
        <v>912</v>
      </c>
      <c r="E374" s="411">
        <v>44649</v>
      </c>
      <c r="F374" s="238"/>
      <c r="G374" s="235" t="s">
        <v>34</v>
      </c>
      <c r="H374" s="235"/>
      <c r="I374" s="235"/>
      <c r="J374" s="238" t="s">
        <v>957</v>
      </c>
      <c r="K374" s="238" t="s">
        <v>957</v>
      </c>
      <c r="L374" s="235" t="s">
        <v>36</v>
      </c>
      <c r="M374" s="235">
        <v>8</v>
      </c>
      <c r="N374" s="412">
        <v>0</v>
      </c>
      <c r="O374" s="412">
        <f t="shared" si="5"/>
        <v>0</v>
      </c>
      <c r="P374" s="246"/>
    </row>
    <row r="375" spans="1:16" hidden="1">
      <c r="A375" s="235">
        <v>372</v>
      </c>
      <c r="B375" s="410">
        <v>44657</v>
      </c>
      <c r="C375" s="238" t="s">
        <v>32</v>
      </c>
      <c r="D375" s="235" t="s">
        <v>912</v>
      </c>
      <c r="E375" s="411">
        <v>44649</v>
      </c>
      <c r="F375" s="238"/>
      <c r="G375" s="235" t="s">
        <v>34</v>
      </c>
      <c r="H375" s="235"/>
      <c r="I375" s="235">
        <v>105395721</v>
      </c>
      <c r="J375" s="238" t="s">
        <v>958</v>
      </c>
      <c r="K375" s="238" t="s">
        <v>959</v>
      </c>
      <c r="L375" s="235" t="s">
        <v>36</v>
      </c>
      <c r="M375" s="235">
        <v>1</v>
      </c>
      <c r="N375" s="412">
        <v>0</v>
      </c>
      <c r="O375" s="412">
        <f t="shared" si="5"/>
        <v>0</v>
      </c>
      <c r="P375" s="246"/>
    </row>
    <row r="376" spans="1:16" ht="20.399999999999999" hidden="1">
      <c r="A376" s="235">
        <v>373</v>
      </c>
      <c r="B376" s="410">
        <v>44657</v>
      </c>
      <c r="C376" s="238" t="s">
        <v>32</v>
      </c>
      <c r="D376" s="235" t="s">
        <v>912</v>
      </c>
      <c r="E376" s="411">
        <v>44649</v>
      </c>
      <c r="F376" s="238"/>
      <c r="G376" s="235" t="s">
        <v>34</v>
      </c>
      <c r="H376" s="235"/>
      <c r="I376" s="235">
        <v>104494828</v>
      </c>
      <c r="J376" s="238" t="s">
        <v>960</v>
      </c>
      <c r="K376" s="238" t="s">
        <v>961</v>
      </c>
      <c r="L376" s="235" t="s">
        <v>36</v>
      </c>
      <c r="M376" s="235">
        <v>13</v>
      </c>
      <c r="N376" s="412">
        <v>0</v>
      </c>
      <c r="O376" s="412">
        <f t="shared" si="5"/>
        <v>0</v>
      </c>
      <c r="P376" s="246"/>
    </row>
    <row r="377" spans="1:16" hidden="1">
      <c r="A377" s="235">
        <v>374</v>
      </c>
      <c r="B377" s="410">
        <v>44657</v>
      </c>
      <c r="C377" s="238" t="s">
        <v>32</v>
      </c>
      <c r="D377" s="235" t="s">
        <v>912</v>
      </c>
      <c r="E377" s="411">
        <v>44649</v>
      </c>
      <c r="F377" s="238"/>
      <c r="G377" s="235" t="s">
        <v>34</v>
      </c>
      <c r="H377" s="235"/>
      <c r="I377" s="235"/>
      <c r="J377" s="238" t="s">
        <v>964</v>
      </c>
      <c r="K377" s="238" t="s">
        <v>965</v>
      </c>
      <c r="L377" s="235" t="s">
        <v>36</v>
      </c>
      <c r="M377" s="235">
        <v>1</v>
      </c>
      <c r="N377" s="412">
        <v>0</v>
      </c>
      <c r="O377" s="412">
        <f t="shared" si="5"/>
        <v>0</v>
      </c>
      <c r="P377" s="246"/>
    </row>
    <row r="378" spans="1:16" hidden="1">
      <c r="A378" s="235">
        <v>375</v>
      </c>
      <c r="B378" s="410">
        <v>44657</v>
      </c>
      <c r="C378" s="238" t="s">
        <v>32</v>
      </c>
      <c r="D378" s="235" t="s">
        <v>912</v>
      </c>
      <c r="E378" s="411">
        <v>44649</v>
      </c>
      <c r="F378" s="238"/>
      <c r="G378" s="235" t="s">
        <v>34</v>
      </c>
      <c r="H378" s="235"/>
      <c r="I378" s="235">
        <v>101196718</v>
      </c>
      <c r="J378" s="238">
        <v>101196718</v>
      </c>
      <c r="K378" s="238" t="s">
        <v>966</v>
      </c>
      <c r="L378" s="235" t="s">
        <v>36</v>
      </c>
      <c r="M378" s="235">
        <v>57</v>
      </c>
      <c r="N378" s="412">
        <v>0</v>
      </c>
      <c r="O378" s="412">
        <f t="shared" si="5"/>
        <v>0</v>
      </c>
      <c r="P378" s="246"/>
    </row>
    <row r="379" spans="1:16" hidden="1">
      <c r="A379" s="235">
        <v>376</v>
      </c>
      <c r="B379" s="410">
        <v>44657</v>
      </c>
      <c r="C379" s="238" t="s">
        <v>32</v>
      </c>
      <c r="D379" s="235" t="s">
        <v>912</v>
      </c>
      <c r="E379" s="411">
        <v>44649</v>
      </c>
      <c r="F379" s="238"/>
      <c r="G379" s="235" t="s">
        <v>34</v>
      </c>
      <c r="H379" s="235"/>
      <c r="I379" s="235">
        <v>103123197</v>
      </c>
      <c r="J379" s="238">
        <v>103123197</v>
      </c>
      <c r="K379" s="238" t="s">
        <v>967</v>
      </c>
      <c r="L379" s="235" t="s">
        <v>36</v>
      </c>
      <c r="M379" s="235">
        <v>68</v>
      </c>
      <c r="N379" s="412">
        <v>0</v>
      </c>
      <c r="O379" s="412">
        <f t="shared" si="5"/>
        <v>0</v>
      </c>
      <c r="P379" s="246"/>
    </row>
    <row r="380" spans="1:16" hidden="1">
      <c r="A380" s="235">
        <v>377</v>
      </c>
      <c r="B380" s="410">
        <v>44657</v>
      </c>
      <c r="C380" s="238" t="s">
        <v>32</v>
      </c>
      <c r="D380" s="235" t="s">
        <v>912</v>
      </c>
      <c r="E380" s="411">
        <v>44649</v>
      </c>
      <c r="F380" s="238"/>
      <c r="G380" s="235" t="s">
        <v>34</v>
      </c>
      <c r="H380" s="235"/>
      <c r="I380" s="235"/>
      <c r="J380" s="238" t="s">
        <v>968</v>
      </c>
      <c r="K380" s="238" t="s">
        <v>969</v>
      </c>
      <c r="L380" s="235" t="s">
        <v>36</v>
      </c>
      <c r="M380" s="235">
        <v>2</v>
      </c>
      <c r="N380" s="412">
        <v>0</v>
      </c>
      <c r="O380" s="412">
        <f t="shared" si="5"/>
        <v>0</v>
      </c>
      <c r="P380" s="246"/>
    </row>
    <row r="381" spans="1:16" hidden="1">
      <c r="A381" s="235">
        <v>378</v>
      </c>
      <c r="B381" s="410">
        <v>44657</v>
      </c>
      <c r="C381" s="238" t="s">
        <v>32</v>
      </c>
      <c r="D381" s="235" t="s">
        <v>912</v>
      </c>
      <c r="E381" s="411">
        <v>44649</v>
      </c>
      <c r="F381" s="238"/>
      <c r="G381" s="235" t="s">
        <v>34</v>
      </c>
      <c r="H381" s="235"/>
      <c r="I381" s="235">
        <v>100775535</v>
      </c>
      <c r="J381" s="238" t="s">
        <v>971</v>
      </c>
      <c r="K381" s="238" t="s">
        <v>972</v>
      </c>
      <c r="L381" s="235" t="s">
        <v>36</v>
      </c>
      <c r="M381" s="235">
        <v>9</v>
      </c>
      <c r="N381" s="412">
        <v>0</v>
      </c>
      <c r="O381" s="412">
        <f t="shared" si="5"/>
        <v>0</v>
      </c>
      <c r="P381" s="246"/>
    </row>
    <row r="382" spans="1:16" hidden="1">
      <c r="A382" s="235">
        <v>379</v>
      </c>
      <c r="B382" s="410">
        <v>44657</v>
      </c>
      <c r="C382" s="238" t="s">
        <v>32</v>
      </c>
      <c r="D382" s="235" t="s">
        <v>912</v>
      </c>
      <c r="E382" s="411">
        <v>44649</v>
      </c>
      <c r="F382" s="238"/>
      <c r="G382" s="235" t="s">
        <v>34</v>
      </c>
      <c r="H382" s="235"/>
      <c r="I382" s="235"/>
      <c r="J382" s="238" t="s">
        <v>973</v>
      </c>
      <c r="K382" s="238" t="s">
        <v>974</v>
      </c>
      <c r="L382" s="235" t="s">
        <v>36</v>
      </c>
      <c r="M382" s="235">
        <v>2</v>
      </c>
      <c r="N382" s="412">
        <v>0</v>
      </c>
      <c r="O382" s="412">
        <f t="shared" si="5"/>
        <v>0</v>
      </c>
      <c r="P382" s="246"/>
    </row>
    <row r="383" spans="1:16" hidden="1">
      <c r="A383" s="235">
        <v>380</v>
      </c>
      <c r="B383" s="410">
        <v>44657</v>
      </c>
      <c r="C383" s="238" t="s">
        <v>32</v>
      </c>
      <c r="D383" s="235" t="s">
        <v>912</v>
      </c>
      <c r="E383" s="411">
        <v>44649</v>
      </c>
      <c r="F383" s="238"/>
      <c r="G383" s="235" t="s">
        <v>34</v>
      </c>
      <c r="H383" s="235"/>
      <c r="I383" s="235"/>
      <c r="J383" s="238" t="s">
        <v>975</v>
      </c>
      <c r="K383" s="238" t="s">
        <v>976</v>
      </c>
      <c r="L383" s="235" t="s">
        <v>36</v>
      </c>
      <c r="M383" s="235">
        <v>2</v>
      </c>
      <c r="N383" s="412">
        <v>0</v>
      </c>
      <c r="O383" s="412">
        <f t="shared" si="5"/>
        <v>0</v>
      </c>
      <c r="P383" s="246"/>
    </row>
    <row r="384" spans="1:16" ht="20.399999999999999" hidden="1">
      <c r="A384" s="235">
        <v>381</v>
      </c>
      <c r="B384" s="410">
        <v>44657</v>
      </c>
      <c r="C384" s="238" t="s">
        <v>32</v>
      </c>
      <c r="D384" s="235" t="s">
        <v>912</v>
      </c>
      <c r="E384" s="411">
        <v>44649</v>
      </c>
      <c r="F384" s="238"/>
      <c r="G384" s="235" t="s">
        <v>34</v>
      </c>
      <c r="H384" s="235"/>
      <c r="I384" s="235" t="s">
        <v>977</v>
      </c>
      <c r="J384" s="238" t="s">
        <v>977</v>
      </c>
      <c r="K384" s="238" t="s">
        <v>978</v>
      </c>
      <c r="L384" s="235" t="s">
        <v>36</v>
      </c>
      <c r="M384" s="235">
        <v>1</v>
      </c>
      <c r="N384" s="412">
        <v>1890</v>
      </c>
      <c r="O384" s="412">
        <f t="shared" si="5"/>
        <v>1890</v>
      </c>
      <c r="P384" s="246"/>
    </row>
    <row r="385" spans="1:16" hidden="1">
      <c r="A385" s="235">
        <v>382</v>
      </c>
      <c r="B385" s="410">
        <v>44657</v>
      </c>
      <c r="C385" s="238" t="s">
        <v>32</v>
      </c>
      <c r="D385" s="235" t="s">
        <v>912</v>
      </c>
      <c r="E385" s="411">
        <v>44649</v>
      </c>
      <c r="F385" s="238"/>
      <c r="G385" s="235" t="s">
        <v>34</v>
      </c>
      <c r="H385" s="235"/>
      <c r="I385" s="235">
        <v>100775544</v>
      </c>
      <c r="J385" s="238" t="s">
        <v>979</v>
      </c>
      <c r="K385" s="238" t="s">
        <v>980</v>
      </c>
      <c r="L385" s="235" t="s">
        <v>36</v>
      </c>
      <c r="M385" s="235">
        <v>9</v>
      </c>
      <c r="N385" s="412">
        <v>7010</v>
      </c>
      <c r="O385" s="412">
        <f t="shared" si="5"/>
        <v>63090</v>
      </c>
      <c r="P385" s="246"/>
    </row>
    <row r="386" spans="1:16" hidden="1">
      <c r="A386" s="235">
        <v>383</v>
      </c>
      <c r="B386" s="410">
        <v>44657</v>
      </c>
      <c r="C386" s="238" t="s">
        <v>32</v>
      </c>
      <c r="D386" s="235" t="s">
        <v>912</v>
      </c>
      <c r="E386" s="411">
        <v>44649</v>
      </c>
      <c r="F386" s="238"/>
      <c r="G386" s="235" t="s">
        <v>34</v>
      </c>
      <c r="H386" s="235"/>
      <c r="I386" s="235">
        <v>100777826</v>
      </c>
      <c r="J386" s="238" t="s">
        <v>981</v>
      </c>
      <c r="K386" s="238" t="s">
        <v>982</v>
      </c>
      <c r="L386" s="235" t="s">
        <v>36</v>
      </c>
      <c r="M386" s="235">
        <v>9</v>
      </c>
      <c r="N386" s="412">
        <v>7010</v>
      </c>
      <c r="O386" s="412">
        <f t="shared" si="5"/>
        <v>63090</v>
      </c>
      <c r="P386" s="246"/>
    </row>
    <row r="387" spans="1:16" hidden="1">
      <c r="A387" s="235">
        <v>384</v>
      </c>
      <c r="B387" s="410">
        <v>44657</v>
      </c>
      <c r="C387" s="238" t="s">
        <v>32</v>
      </c>
      <c r="D387" s="235" t="s">
        <v>912</v>
      </c>
      <c r="E387" s="411">
        <v>44649</v>
      </c>
      <c r="F387" s="238"/>
      <c r="G387" s="235" t="s">
        <v>34</v>
      </c>
      <c r="H387" s="235"/>
      <c r="I387" s="235">
        <v>100775550</v>
      </c>
      <c r="J387" s="238" t="s">
        <v>983</v>
      </c>
      <c r="K387" s="238" t="s">
        <v>984</v>
      </c>
      <c r="L387" s="235" t="s">
        <v>36</v>
      </c>
      <c r="M387" s="235">
        <v>1</v>
      </c>
      <c r="N387" s="412">
        <v>7010</v>
      </c>
      <c r="O387" s="412">
        <f t="shared" ref="O387:O450" si="6">M387*N387</f>
        <v>7010</v>
      </c>
      <c r="P387" s="246"/>
    </row>
    <row r="388" spans="1:16" hidden="1">
      <c r="A388" s="235">
        <v>385</v>
      </c>
      <c r="B388" s="410">
        <v>44657</v>
      </c>
      <c r="C388" s="238" t="s">
        <v>32</v>
      </c>
      <c r="D388" s="235" t="s">
        <v>912</v>
      </c>
      <c r="E388" s="411">
        <v>44649</v>
      </c>
      <c r="F388" s="238"/>
      <c r="G388" s="235" t="s">
        <v>34</v>
      </c>
      <c r="H388" s="235"/>
      <c r="I388" s="235"/>
      <c r="J388" s="238" t="s">
        <v>985</v>
      </c>
      <c r="K388" s="238" t="s">
        <v>986</v>
      </c>
      <c r="L388" s="235" t="s">
        <v>36</v>
      </c>
      <c r="M388" s="235">
        <v>13</v>
      </c>
      <c r="N388" s="412">
        <v>0</v>
      </c>
      <c r="O388" s="412">
        <f t="shared" si="6"/>
        <v>0</v>
      </c>
      <c r="P388" s="246"/>
    </row>
    <row r="389" spans="1:16" ht="20.399999999999999" hidden="1">
      <c r="A389" s="235">
        <v>386</v>
      </c>
      <c r="B389" s="410">
        <v>44657</v>
      </c>
      <c r="C389" s="238" t="s">
        <v>32</v>
      </c>
      <c r="D389" s="235" t="s">
        <v>912</v>
      </c>
      <c r="E389" s="411">
        <v>44649</v>
      </c>
      <c r="F389" s="238"/>
      <c r="G389" s="235" t="s">
        <v>34</v>
      </c>
      <c r="H389" s="235"/>
      <c r="I389" s="235"/>
      <c r="J389" s="238" t="s">
        <v>987</v>
      </c>
      <c r="K389" s="238" t="s">
        <v>987</v>
      </c>
      <c r="L389" s="235" t="s">
        <v>36</v>
      </c>
      <c r="M389" s="235">
        <v>24</v>
      </c>
      <c r="N389" s="412">
        <v>0</v>
      </c>
      <c r="O389" s="412">
        <f t="shared" si="6"/>
        <v>0</v>
      </c>
      <c r="P389" s="246"/>
    </row>
    <row r="390" spans="1:16" hidden="1">
      <c r="A390" s="235">
        <v>387</v>
      </c>
      <c r="B390" s="410">
        <v>44657</v>
      </c>
      <c r="C390" s="238" t="s">
        <v>32</v>
      </c>
      <c r="D390" s="235" t="s">
        <v>912</v>
      </c>
      <c r="E390" s="411">
        <v>44649</v>
      </c>
      <c r="F390" s="238"/>
      <c r="G390" s="235" t="s">
        <v>34</v>
      </c>
      <c r="H390" s="235"/>
      <c r="I390" s="235"/>
      <c r="J390" s="238" t="s">
        <v>988</v>
      </c>
      <c r="K390" s="238" t="s">
        <v>989</v>
      </c>
      <c r="L390" s="235" t="s">
        <v>36</v>
      </c>
      <c r="M390" s="235">
        <v>29</v>
      </c>
      <c r="N390" s="412">
        <v>0</v>
      </c>
      <c r="O390" s="412">
        <f t="shared" si="6"/>
        <v>0</v>
      </c>
      <c r="P390" s="246"/>
    </row>
    <row r="391" spans="1:16" hidden="1">
      <c r="A391" s="235">
        <v>388</v>
      </c>
      <c r="B391" s="410">
        <v>44657</v>
      </c>
      <c r="C391" s="238" t="s">
        <v>32</v>
      </c>
      <c r="D391" s="235" t="s">
        <v>912</v>
      </c>
      <c r="E391" s="411">
        <v>44649</v>
      </c>
      <c r="F391" s="238"/>
      <c r="G391" s="235" t="s">
        <v>34</v>
      </c>
      <c r="H391" s="235"/>
      <c r="I391" s="235"/>
      <c r="J391" s="238" t="s">
        <v>992</v>
      </c>
      <c r="K391" s="238" t="s">
        <v>992</v>
      </c>
      <c r="L391" s="235" t="s">
        <v>36</v>
      </c>
      <c r="M391" s="235">
        <v>29</v>
      </c>
      <c r="N391" s="412">
        <v>0</v>
      </c>
      <c r="O391" s="412">
        <f t="shared" si="6"/>
        <v>0</v>
      </c>
      <c r="P391" s="246"/>
    </row>
    <row r="392" spans="1:16" hidden="1">
      <c r="A392" s="235">
        <v>389</v>
      </c>
      <c r="B392" s="410">
        <v>44657</v>
      </c>
      <c r="C392" s="238" t="s">
        <v>32</v>
      </c>
      <c r="D392" s="235" t="s">
        <v>912</v>
      </c>
      <c r="E392" s="411">
        <v>44649</v>
      </c>
      <c r="F392" s="238"/>
      <c r="G392" s="235" t="s">
        <v>34</v>
      </c>
      <c r="H392" s="235"/>
      <c r="I392" s="235"/>
      <c r="J392" s="238">
        <v>9000005097</v>
      </c>
      <c r="K392" s="238" t="s">
        <v>993</v>
      </c>
      <c r="L392" s="235" t="s">
        <v>36</v>
      </c>
      <c r="M392" s="235">
        <v>10</v>
      </c>
      <c r="N392" s="412">
        <v>0</v>
      </c>
      <c r="O392" s="412">
        <f t="shared" si="6"/>
        <v>0</v>
      </c>
      <c r="P392" s="246"/>
    </row>
    <row r="393" spans="1:16" hidden="1">
      <c r="A393" s="235">
        <v>390</v>
      </c>
      <c r="B393" s="410">
        <v>44657</v>
      </c>
      <c r="C393" s="238" t="s">
        <v>32</v>
      </c>
      <c r="D393" s="235" t="s">
        <v>912</v>
      </c>
      <c r="E393" s="411">
        <v>44649</v>
      </c>
      <c r="F393" s="238"/>
      <c r="G393" s="235" t="s">
        <v>34</v>
      </c>
      <c r="H393" s="235"/>
      <c r="I393" s="235"/>
      <c r="J393" s="238" t="s">
        <v>994</v>
      </c>
      <c r="K393" s="238" t="s">
        <v>995</v>
      </c>
      <c r="L393" s="235" t="s">
        <v>36</v>
      </c>
      <c r="M393" s="235">
        <v>5</v>
      </c>
      <c r="N393" s="412">
        <v>0</v>
      </c>
      <c r="O393" s="412">
        <f t="shared" si="6"/>
        <v>0</v>
      </c>
      <c r="P393" s="246"/>
    </row>
    <row r="394" spans="1:16" hidden="1">
      <c r="A394" s="235">
        <v>391</v>
      </c>
      <c r="B394" s="410">
        <v>44657</v>
      </c>
      <c r="C394" s="238" t="s">
        <v>32</v>
      </c>
      <c r="D394" s="235" t="s">
        <v>912</v>
      </c>
      <c r="E394" s="411">
        <v>44649</v>
      </c>
      <c r="F394" s="238"/>
      <c r="G394" s="235" t="s">
        <v>34</v>
      </c>
      <c r="H394" s="235"/>
      <c r="I394" s="235"/>
      <c r="J394" s="238">
        <v>9000005097</v>
      </c>
      <c r="K394" s="238" t="s">
        <v>993</v>
      </c>
      <c r="L394" s="235" t="s">
        <v>36</v>
      </c>
      <c r="M394" s="235">
        <v>21</v>
      </c>
      <c r="N394" s="412">
        <v>0</v>
      </c>
      <c r="O394" s="412">
        <f t="shared" si="6"/>
        <v>0</v>
      </c>
      <c r="P394" s="246"/>
    </row>
    <row r="395" spans="1:16" ht="30.6" hidden="1">
      <c r="A395" s="235">
        <v>392</v>
      </c>
      <c r="B395" s="410">
        <v>44657</v>
      </c>
      <c r="C395" s="238" t="s">
        <v>58</v>
      </c>
      <c r="D395" s="238" t="s">
        <v>996</v>
      </c>
      <c r="E395" s="411" t="s">
        <v>456</v>
      </c>
      <c r="F395" s="238" t="s">
        <v>61</v>
      </c>
      <c r="G395" s="235" t="s">
        <v>182</v>
      </c>
      <c r="H395" s="235">
        <v>4509978514</v>
      </c>
      <c r="I395" s="235">
        <v>112136081</v>
      </c>
      <c r="J395" s="238" t="s">
        <v>997</v>
      </c>
      <c r="K395" s="238" t="s">
        <v>998</v>
      </c>
      <c r="L395" s="235" t="s">
        <v>36</v>
      </c>
      <c r="M395" s="235">
        <v>24</v>
      </c>
      <c r="N395" s="334">
        <v>570.47</v>
      </c>
      <c r="O395" s="334">
        <f t="shared" si="6"/>
        <v>13691.28</v>
      </c>
      <c r="P395" s="246"/>
    </row>
    <row r="396" spans="1:16" hidden="1">
      <c r="A396" s="235">
        <v>393</v>
      </c>
      <c r="B396" s="410">
        <v>44657</v>
      </c>
      <c r="C396" s="238" t="s">
        <v>32</v>
      </c>
      <c r="D396" s="235" t="s">
        <v>912</v>
      </c>
      <c r="E396" s="411">
        <v>44649</v>
      </c>
      <c r="F396" s="238"/>
      <c r="G396" s="235" t="s">
        <v>34</v>
      </c>
      <c r="H396" s="235"/>
      <c r="I396" s="235"/>
      <c r="J396" s="238">
        <v>19000005097</v>
      </c>
      <c r="K396" s="238" t="s">
        <v>999</v>
      </c>
      <c r="L396" s="235" t="s">
        <v>36</v>
      </c>
      <c r="M396" s="235">
        <v>11</v>
      </c>
      <c r="N396" s="412">
        <v>0</v>
      </c>
      <c r="O396" s="412">
        <f t="shared" si="6"/>
        <v>0</v>
      </c>
      <c r="P396" s="246"/>
    </row>
    <row r="397" spans="1:16" hidden="1">
      <c r="A397" s="235">
        <v>394</v>
      </c>
      <c r="B397" s="410">
        <v>44657</v>
      </c>
      <c r="C397" s="238" t="s">
        <v>32</v>
      </c>
      <c r="D397" s="235" t="s">
        <v>912</v>
      </c>
      <c r="E397" s="411">
        <v>44649</v>
      </c>
      <c r="F397" s="238"/>
      <c r="G397" s="235" t="s">
        <v>34</v>
      </c>
      <c r="H397" s="235"/>
      <c r="I397" s="235"/>
      <c r="J397" s="238">
        <v>9000005096</v>
      </c>
      <c r="K397" s="238" t="s">
        <v>1000</v>
      </c>
      <c r="L397" s="235" t="s">
        <v>36</v>
      </c>
      <c r="M397" s="235">
        <v>1</v>
      </c>
      <c r="N397" s="412">
        <v>0</v>
      </c>
      <c r="O397" s="412">
        <f t="shared" si="6"/>
        <v>0</v>
      </c>
      <c r="P397" s="246"/>
    </row>
    <row r="398" spans="1:16" hidden="1">
      <c r="A398" s="235">
        <v>395</v>
      </c>
      <c r="B398" s="410">
        <v>44657</v>
      </c>
      <c r="C398" s="238" t="s">
        <v>32</v>
      </c>
      <c r="D398" s="235" t="s">
        <v>912</v>
      </c>
      <c r="E398" s="411">
        <v>44649</v>
      </c>
      <c r="F398" s="238"/>
      <c r="G398" s="235" t="s">
        <v>34</v>
      </c>
      <c r="H398" s="235"/>
      <c r="I398" s="235">
        <v>100522759</v>
      </c>
      <c r="J398" s="238" t="s">
        <v>1001</v>
      </c>
      <c r="K398" s="238" t="s">
        <v>1002</v>
      </c>
      <c r="L398" s="235" t="s">
        <v>36</v>
      </c>
      <c r="M398" s="235">
        <v>52</v>
      </c>
      <c r="N398" s="412">
        <v>0</v>
      </c>
      <c r="O398" s="412">
        <f t="shared" si="6"/>
        <v>0</v>
      </c>
      <c r="P398" s="246"/>
    </row>
    <row r="399" spans="1:16" hidden="1">
      <c r="A399" s="235">
        <v>396</v>
      </c>
      <c r="B399" s="410">
        <v>44657</v>
      </c>
      <c r="C399" s="238" t="s">
        <v>32</v>
      </c>
      <c r="D399" s="235" t="s">
        <v>912</v>
      </c>
      <c r="E399" s="411">
        <v>44649</v>
      </c>
      <c r="F399" s="238"/>
      <c r="G399" s="235" t="s">
        <v>34</v>
      </c>
      <c r="H399" s="235"/>
      <c r="I399" s="235">
        <v>100677206</v>
      </c>
      <c r="J399" s="238" t="s">
        <v>1003</v>
      </c>
      <c r="K399" s="238" t="s">
        <v>1004</v>
      </c>
      <c r="L399" s="235" t="s">
        <v>36</v>
      </c>
      <c r="M399" s="235">
        <v>82</v>
      </c>
      <c r="N399" s="412">
        <v>0</v>
      </c>
      <c r="O399" s="412">
        <f t="shared" si="6"/>
        <v>0</v>
      </c>
      <c r="P399" s="246"/>
    </row>
    <row r="400" spans="1:16" hidden="1">
      <c r="A400" s="235">
        <v>397</v>
      </c>
      <c r="B400" s="410">
        <v>44657</v>
      </c>
      <c r="C400" s="238" t="s">
        <v>32</v>
      </c>
      <c r="D400" s="235" t="s">
        <v>912</v>
      </c>
      <c r="E400" s="411">
        <v>44649</v>
      </c>
      <c r="F400" s="238"/>
      <c r="G400" s="235" t="s">
        <v>34</v>
      </c>
      <c r="H400" s="235"/>
      <c r="I400" s="235"/>
      <c r="J400" s="238" t="s">
        <v>1005</v>
      </c>
      <c r="K400" s="238" t="s">
        <v>1006</v>
      </c>
      <c r="L400" s="235" t="s">
        <v>36</v>
      </c>
      <c r="M400" s="235">
        <v>80</v>
      </c>
      <c r="N400" s="412">
        <v>0</v>
      </c>
      <c r="O400" s="412">
        <f t="shared" si="6"/>
        <v>0</v>
      </c>
      <c r="P400" s="246"/>
    </row>
    <row r="401" spans="1:16" hidden="1">
      <c r="A401" s="235">
        <v>398</v>
      </c>
      <c r="B401" s="410">
        <v>44657</v>
      </c>
      <c r="C401" s="238" t="s">
        <v>32</v>
      </c>
      <c r="D401" s="235" t="s">
        <v>912</v>
      </c>
      <c r="E401" s="411">
        <v>44649</v>
      </c>
      <c r="F401" s="238"/>
      <c r="G401" s="235" t="s">
        <v>34</v>
      </c>
      <c r="H401" s="235"/>
      <c r="I401" s="235"/>
      <c r="J401" s="416" t="s">
        <v>1007</v>
      </c>
      <c r="K401" s="416" t="s">
        <v>1008</v>
      </c>
      <c r="L401" s="235" t="s">
        <v>36</v>
      </c>
      <c r="M401" s="235">
        <v>6</v>
      </c>
      <c r="N401" s="412">
        <v>0</v>
      </c>
      <c r="O401" s="412">
        <f t="shared" si="6"/>
        <v>0</v>
      </c>
      <c r="P401" s="246"/>
    </row>
    <row r="402" spans="1:16" hidden="1">
      <c r="A402" s="235">
        <v>399</v>
      </c>
      <c r="B402" s="410">
        <v>44657</v>
      </c>
      <c r="C402" s="238" t="s">
        <v>32</v>
      </c>
      <c r="D402" s="235" t="s">
        <v>912</v>
      </c>
      <c r="E402" s="411">
        <v>44649</v>
      </c>
      <c r="F402" s="238"/>
      <c r="G402" s="235" t="s">
        <v>34</v>
      </c>
      <c r="H402" s="235"/>
      <c r="I402" s="235"/>
      <c r="J402" s="238" t="s">
        <v>1009</v>
      </c>
      <c r="K402" s="238" t="s">
        <v>1010</v>
      </c>
      <c r="L402" s="235" t="s">
        <v>36</v>
      </c>
      <c r="M402" s="235">
        <v>7</v>
      </c>
      <c r="N402" s="412">
        <v>0</v>
      </c>
      <c r="O402" s="412">
        <f t="shared" si="6"/>
        <v>0</v>
      </c>
      <c r="P402" s="246"/>
    </row>
    <row r="403" spans="1:16" hidden="1">
      <c r="A403" s="235">
        <v>400</v>
      </c>
      <c r="B403" s="410">
        <v>44657</v>
      </c>
      <c r="C403" s="238" t="s">
        <v>32</v>
      </c>
      <c r="D403" s="235" t="s">
        <v>912</v>
      </c>
      <c r="E403" s="411">
        <v>44649</v>
      </c>
      <c r="F403" s="238"/>
      <c r="G403" s="235" t="s">
        <v>34</v>
      </c>
      <c r="H403" s="235"/>
      <c r="I403" s="235"/>
      <c r="J403" s="238" t="s">
        <v>1011</v>
      </c>
      <c r="K403" s="238" t="s">
        <v>1012</v>
      </c>
      <c r="L403" s="235" t="s">
        <v>36</v>
      </c>
      <c r="M403" s="235">
        <v>58</v>
      </c>
      <c r="N403" s="412">
        <v>0</v>
      </c>
      <c r="O403" s="412">
        <f t="shared" si="6"/>
        <v>0</v>
      </c>
      <c r="P403" s="246"/>
    </row>
    <row r="404" spans="1:16" hidden="1">
      <c r="A404" s="235">
        <v>401</v>
      </c>
      <c r="B404" s="410">
        <v>44657</v>
      </c>
      <c r="C404" s="238" t="s">
        <v>32</v>
      </c>
      <c r="D404" s="235" t="s">
        <v>912</v>
      </c>
      <c r="E404" s="411">
        <v>44649</v>
      </c>
      <c r="F404" s="238"/>
      <c r="G404" s="235" t="s">
        <v>34</v>
      </c>
      <c r="H404" s="235"/>
      <c r="I404" s="235"/>
      <c r="J404" s="238" t="s">
        <v>1013</v>
      </c>
      <c r="K404" s="238" t="s">
        <v>1014</v>
      </c>
      <c r="L404" s="235" t="s">
        <v>36</v>
      </c>
      <c r="M404" s="235">
        <v>50</v>
      </c>
      <c r="N404" s="412">
        <v>0</v>
      </c>
      <c r="O404" s="412">
        <f t="shared" si="6"/>
        <v>0</v>
      </c>
      <c r="P404" s="246"/>
    </row>
    <row r="405" spans="1:16" hidden="1">
      <c r="A405" s="235">
        <v>402</v>
      </c>
      <c r="B405" s="410">
        <v>44657</v>
      </c>
      <c r="C405" s="238" t="s">
        <v>32</v>
      </c>
      <c r="D405" s="235" t="s">
        <v>912</v>
      </c>
      <c r="E405" s="411">
        <v>44649</v>
      </c>
      <c r="F405" s="238"/>
      <c r="G405" s="235" t="s">
        <v>34</v>
      </c>
      <c r="H405" s="235"/>
      <c r="I405" s="235"/>
      <c r="J405" s="238" t="s">
        <v>1015</v>
      </c>
      <c r="K405" s="238" t="s">
        <v>1016</v>
      </c>
      <c r="L405" s="235" t="s">
        <v>36</v>
      </c>
      <c r="M405" s="235">
        <v>1</v>
      </c>
      <c r="N405" s="412">
        <v>0</v>
      </c>
      <c r="O405" s="412">
        <f t="shared" si="6"/>
        <v>0</v>
      </c>
      <c r="P405" s="246"/>
    </row>
    <row r="406" spans="1:16" hidden="1">
      <c r="A406" s="235">
        <v>403</v>
      </c>
      <c r="B406" s="410">
        <v>44657</v>
      </c>
      <c r="C406" s="238" t="s">
        <v>32</v>
      </c>
      <c r="D406" s="235" t="s">
        <v>912</v>
      </c>
      <c r="E406" s="411">
        <v>44649</v>
      </c>
      <c r="F406" s="238"/>
      <c r="G406" s="235" t="s">
        <v>34</v>
      </c>
      <c r="H406" s="235"/>
      <c r="I406" s="235"/>
      <c r="J406" s="238" t="s">
        <v>1017</v>
      </c>
      <c r="K406" s="238" t="s">
        <v>1017</v>
      </c>
      <c r="L406" s="235" t="s">
        <v>36</v>
      </c>
      <c r="M406" s="235">
        <v>25</v>
      </c>
      <c r="N406" s="412">
        <v>0</v>
      </c>
      <c r="O406" s="412">
        <f t="shared" si="6"/>
        <v>0</v>
      </c>
      <c r="P406" s="246"/>
    </row>
    <row r="407" spans="1:16" hidden="1">
      <c r="A407" s="235">
        <v>404</v>
      </c>
      <c r="B407" s="410">
        <v>44657</v>
      </c>
      <c r="C407" s="238" t="s">
        <v>32</v>
      </c>
      <c r="D407" s="235" t="s">
        <v>912</v>
      </c>
      <c r="E407" s="411">
        <v>44649</v>
      </c>
      <c r="F407" s="238"/>
      <c r="G407" s="235" t="s">
        <v>34</v>
      </c>
      <c r="H407" s="235"/>
      <c r="I407" s="235">
        <v>100776327</v>
      </c>
      <c r="J407" s="238" t="s">
        <v>1018</v>
      </c>
      <c r="K407" s="238" t="s">
        <v>1019</v>
      </c>
      <c r="L407" s="235" t="s">
        <v>36</v>
      </c>
      <c r="M407" s="235">
        <v>15</v>
      </c>
      <c r="N407" s="412">
        <v>15000</v>
      </c>
      <c r="O407" s="412">
        <f t="shared" si="6"/>
        <v>225000</v>
      </c>
      <c r="P407" s="246"/>
    </row>
    <row r="408" spans="1:16" hidden="1">
      <c r="A408" s="235">
        <v>405</v>
      </c>
      <c r="B408" s="410">
        <v>44657</v>
      </c>
      <c r="C408" s="238" t="s">
        <v>32</v>
      </c>
      <c r="D408" s="235" t="s">
        <v>912</v>
      </c>
      <c r="E408" s="411">
        <v>44649</v>
      </c>
      <c r="F408" s="238"/>
      <c r="G408" s="235" t="s">
        <v>34</v>
      </c>
      <c r="H408" s="235"/>
      <c r="I408" s="235">
        <v>102105093</v>
      </c>
      <c r="J408" s="238" t="s">
        <v>1021</v>
      </c>
      <c r="K408" s="238" t="s">
        <v>1022</v>
      </c>
      <c r="L408" s="235" t="s">
        <v>36</v>
      </c>
      <c r="M408" s="235">
        <v>1</v>
      </c>
      <c r="N408" s="412">
        <v>9780</v>
      </c>
      <c r="O408" s="412">
        <f t="shared" si="6"/>
        <v>9780</v>
      </c>
      <c r="P408" s="246"/>
    </row>
    <row r="409" spans="1:16" hidden="1">
      <c r="A409" s="235">
        <v>406</v>
      </c>
      <c r="B409" s="410">
        <v>44657</v>
      </c>
      <c r="C409" s="238" t="s">
        <v>32</v>
      </c>
      <c r="D409" s="235" t="s">
        <v>912</v>
      </c>
      <c r="E409" s="411">
        <v>44649</v>
      </c>
      <c r="F409" s="238"/>
      <c r="G409" s="235" t="s">
        <v>34</v>
      </c>
      <c r="H409" s="235"/>
      <c r="I409" s="235">
        <v>110752284</v>
      </c>
      <c r="J409" s="238" t="s">
        <v>1023</v>
      </c>
      <c r="K409" s="238" t="s">
        <v>1024</v>
      </c>
      <c r="L409" s="235" t="s">
        <v>36</v>
      </c>
      <c r="M409" s="235">
        <v>17</v>
      </c>
      <c r="N409" s="412">
        <v>0</v>
      </c>
      <c r="O409" s="412">
        <f t="shared" si="6"/>
        <v>0</v>
      </c>
      <c r="P409" s="246"/>
    </row>
    <row r="410" spans="1:16" hidden="1">
      <c r="A410" s="235">
        <v>407</v>
      </c>
      <c r="B410" s="410">
        <v>44657</v>
      </c>
      <c r="C410" s="238" t="s">
        <v>32</v>
      </c>
      <c r="D410" s="235" t="s">
        <v>912</v>
      </c>
      <c r="E410" s="411">
        <v>44649</v>
      </c>
      <c r="F410" s="238"/>
      <c r="G410" s="235" t="s">
        <v>34</v>
      </c>
      <c r="H410" s="235"/>
      <c r="I410" s="235"/>
      <c r="J410" s="238" t="s">
        <v>1025</v>
      </c>
      <c r="K410" s="238" t="s">
        <v>1025</v>
      </c>
      <c r="L410" s="235" t="s">
        <v>36</v>
      </c>
      <c r="M410" s="235">
        <v>4</v>
      </c>
      <c r="N410" s="412">
        <v>0</v>
      </c>
      <c r="O410" s="412">
        <f t="shared" si="6"/>
        <v>0</v>
      </c>
      <c r="P410" s="246"/>
    </row>
    <row r="411" spans="1:16" ht="20.399999999999999" hidden="1">
      <c r="A411" s="235">
        <v>408</v>
      </c>
      <c r="B411" s="410">
        <v>44657</v>
      </c>
      <c r="C411" s="238" t="s">
        <v>666</v>
      </c>
      <c r="D411" s="238" t="s">
        <v>1026</v>
      </c>
      <c r="E411" s="411" t="s">
        <v>1027</v>
      </c>
      <c r="F411" s="238" t="s">
        <v>1028</v>
      </c>
      <c r="G411" s="235" t="s">
        <v>116</v>
      </c>
      <c r="H411" s="235">
        <v>4509834709</v>
      </c>
      <c r="I411" s="235">
        <v>110529100</v>
      </c>
      <c r="J411" s="238" t="s">
        <v>1029</v>
      </c>
      <c r="K411" s="238" t="s">
        <v>1030</v>
      </c>
      <c r="L411" s="235" t="s">
        <v>36</v>
      </c>
      <c r="M411" s="235">
        <v>248</v>
      </c>
      <c r="N411" s="412">
        <v>43.2</v>
      </c>
      <c r="O411" s="412">
        <f t="shared" si="6"/>
        <v>10713.6</v>
      </c>
      <c r="P411" s="246"/>
    </row>
    <row r="412" spans="1:16" ht="20.399999999999999" hidden="1">
      <c r="A412" s="235">
        <v>409</v>
      </c>
      <c r="B412" s="410">
        <v>44657</v>
      </c>
      <c r="C412" s="238" t="s">
        <v>666</v>
      </c>
      <c r="D412" s="238" t="s">
        <v>1026</v>
      </c>
      <c r="E412" s="411" t="s">
        <v>1032</v>
      </c>
      <c r="F412" s="238" t="s">
        <v>1028</v>
      </c>
      <c r="G412" s="235" t="s">
        <v>116</v>
      </c>
      <c r="H412" s="235">
        <v>4509834703</v>
      </c>
      <c r="I412" s="238" t="s">
        <v>3562</v>
      </c>
      <c r="J412" s="238" t="s">
        <v>1033</v>
      </c>
      <c r="K412" s="238" t="s">
        <v>3069</v>
      </c>
      <c r="L412" s="235" t="s">
        <v>36</v>
      </c>
      <c r="M412" s="235">
        <v>86</v>
      </c>
      <c r="N412" s="412">
        <v>149</v>
      </c>
      <c r="O412" s="412">
        <f t="shared" si="6"/>
        <v>12814</v>
      </c>
      <c r="P412" s="246"/>
    </row>
    <row r="413" spans="1:16" ht="20.399999999999999" hidden="1">
      <c r="A413" s="235">
        <v>410</v>
      </c>
      <c r="B413" s="410">
        <v>44657</v>
      </c>
      <c r="C413" s="238" t="s">
        <v>666</v>
      </c>
      <c r="D413" s="238" t="s">
        <v>1026</v>
      </c>
      <c r="E413" s="411" t="s">
        <v>1027</v>
      </c>
      <c r="F413" s="238" t="s">
        <v>1028</v>
      </c>
      <c r="G413" s="235" t="s">
        <v>116</v>
      </c>
      <c r="H413" s="235">
        <v>4509834703</v>
      </c>
      <c r="I413" s="235">
        <v>110492010</v>
      </c>
      <c r="J413" s="238" t="s">
        <v>1035</v>
      </c>
      <c r="K413" s="238" t="s">
        <v>1036</v>
      </c>
      <c r="L413" s="235" t="s">
        <v>36</v>
      </c>
      <c r="M413" s="235">
        <v>50</v>
      </c>
      <c r="N413" s="412">
        <v>80.75</v>
      </c>
      <c r="O413" s="412">
        <f t="shared" si="6"/>
        <v>4037.5</v>
      </c>
      <c r="P413" s="246"/>
    </row>
    <row r="414" spans="1:16" ht="20.399999999999999" hidden="1">
      <c r="A414" s="235">
        <v>411</v>
      </c>
      <c r="B414" s="410">
        <v>44657</v>
      </c>
      <c r="C414" s="238" t="s">
        <v>666</v>
      </c>
      <c r="D414" s="238" t="s">
        <v>1026</v>
      </c>
      <c r="E414" s="411" t="s">
        <v>1027</v>
      </c>
      <c r="F414" s="238" t="s">
        <v>1028</v>
      </c>
      <c r="G414" s="235" t="s">
        <v>116</v>
      </c>
      <c r="H414" s="235">
        <v>4509834703</v>
      </c>
      <c r="I414" s="235">
        <v>110315408</v>
      </c>
      <c r="J414" s="238" t="s">
        <v>1037</v>
      </c>
      <c r="K414" s="238" t="s">
        <v>1038</v>
      </c>
      <c r="L414" s="235" t="s">
        <v>36</v>
      </c>
      <c r="M414" s="235">
        <v>38</v>
      </c>
      <c r="N414" s="412">
        <v>24.8</v>
      </c>
      <c r="O414" s="412">
        <f t="shared" si="6"/>
        <v>942.4</v>
      </c>
      <c r="P414" s="246"/>
    </row>
    <row r="415" spans="1:16" ht="20.399999999999999" hidden="1">
      <c r="A415" s="235">
        <v>412</v>
      </c>
      <c r="B415" s="410">
        <v>44657</v>
      </c>
      <c r="C415" s="238" t="s">
        <v>666</v>
      </c>
      <c r="D415" s="238" t="s">
        <v>1026</v>
      </c>
      <c r="E415" s="411" t="s">
        <v>1027</v>
      </c>
      <c r="F415" s="238" t="s">
        <v>1028</v>
      </c>
      <c r="G415" s="235" t="s">
        <v>116</v>
      </c>
      <c r="H415" s="235">
        <v>4509834703</v>
      </c>
      <c r="I415" s="235">
        <v>110315416</v>
      </c>
      <c r="J415" s="238" t="s">
        <v>1039</v>
      </c>
      <c r="K415" s="238" t="s">
        <v>1040</v>
      </c>
      <c r="L415" s="235" t="s">
        <v>36</v>
      </c>
      <c r="M415" s="235">
        <v>22</v>
      </c>
      <c r="N415" s="412">
        <v>19.2</v>
      </c>
      <c r="O415" s="412">
        <f t="shared" si="6"/>
        <v>422.4</v>
      </c>
      <c r="P415" s="246"/>
    </row>
    <row r="416" spans="1:16" ht="20.399999999999999" hidden="1">
      <c r="A416" s="235">
        <v>413</v>
      </c>
      <c r="B416" s="410">
        <v>44657</v>
      </c>
      <c r="C416" s="238" t="s">
        <v>666</v>
      </c>
      <c r="D416" s="238" t="s">
        <v>1026</v>
      </c>
      <c r="E416" s="411" t="s">
        <v>1027</v>
      </c>
      <c r="F416" s="238" t="s">
        <v>1028</v>
      </c>
      <c r="G416" s="235" t="s">
        <v>116</v>
      </c>
      <c r="H416" s="235">
        <v>4509834709</v>
      </c>
      <c r="I416" s="235">
        <v>110492012</v>
      </c>
      <c r="J416" s="238" t="s">
        <v>1041</v>
      </c>
      <c r="K416" s="238" t="s">
        <v>1042</v>
      </c>
      <c r="L416" s="235" t="s">
        <v>36</v>
      </c>
      <c r="M416" s="235">
        <v>23</v>
      </c>
      <c r="N416" s="412">
        <v>3</v>
      </c>
      <c r="O416" s="412">
        <f t="shared" si="6"/>
        <v>69</v>
      </c>
      <c r="P416" s="246"/>
    </row>
    <row r="417" spans="1:16" ht="20.399999999999999" hidden="1">
      <c r="A417" s="235">
        <v>414</v>
      </c>
      <c r="B417" s="410">
        <v>44657</v>
      </c>
      <c r="C417" s="238" t="s">
        <v>666</v>
      </c>
      <c r="D417" s="238" t="s">
        <v>1026</v>
      </c>
      <c r="E417" s="411" t="s">
        <v>1027</v>
      </c>
      <c r="F417" s="238" t="s">
        <v>1028</v>
      </c>
      <c r="G417" s="235" t="s">
        <v>116</v>
      </c>
      <c r="H417" s="235">
        <v>4509834709</v>
      </c>
      <c r="I417" s="235">
        <v>110492014</v>
      </c>
      <c r="J417" s="238" t="s">
        <v>1043</v>
      </c>
      <c r="K417" s="238" t="s">
        <v>1044</v>
      </c>
      <c r="L417" s="235" t="s">
        <v>36</v>
      </c>
      <c r="M417" s="235">
        <v>15</v>
      </c>
      <c r="N417" s="412">
        <v>3.2</v>
      </c>
      <c r="O417" s="412">
        <f t="shared" si="6"/>
        <v>48</v>
      </c>
      <c r="P417" s="246"/>
    </row>
    <row r="418" spans="1:16" ht="20.399999999999999" hidden="1">
      <c r="A418" s="235">
        <v>415</v>
      </c>
      <c r="B418" s="410">
        <v>44657</v>
      </c>
      <c r="C418" s="238" t="s">
        <v>666</v>
      </c>
      <c r="D418" s="238" t="s">
        <v>1026</v>
      </c>
      <c r="E418" s="411" t="s">
        <v>1027</v>
      </c>
      <c r="F418" s="238" t="s">
        <v>1028</v>
      </c>
      <c r="G418" s="235" t="s">
        <v>285</v>
      </c>
      <c r="H418" s="235">
        <v>4509834703</v>
      </c>
      <c r="I418" s="235">
        <v>110671629</v>
      </c>
      <c r="J418" s="238" t="s">
        <v>1045</v>
      </c>
      <c r="K418" s="238" t="s">
        <v>1046</v>
      </c>
      <c r="L418" s="235" t="s">
        <v>36</v>
      </c>
      <c r="M418" s="235">
        <v>24</v>
      </c>
      <c r="N418" s="412">
        <v>6.4</v>
      </c>
      <c r="O418" s="412">
        <f t="shared" si="6"/>
        <v>153.60000000000002</v>
      </c>
      <c r="P418" s="246"/>
    </row>
    <row r="419" spans="1:16" ht="20.399999999999999" hidden="1">
      <c r="A419" s="235">
        <v>416</v>
      </c>
      <c r="B419" s="410">
        <v>44657</v>
      </c>
      <c r="C419" s="238" t="s">
        <v>666</v>
      </c>
      <c r="D419" s="238" t="s">
        <v>1026</v>
      </c>
      <c r="E419" s="411" t="s">
        <v>1027</v>
      </c>
      <c r="F419" s="238" t="s">
        <v>1028</v>
      </c>
      <c r="G419" s="235" t="s">
        <v>116</v>
      </c>
      <c r="H419" s="235">
        <v>4509834703</v>
      </c>
      <c r="I419" s="235">
        <v>110492011</v>
      </c>
      <c r="J419" s="238" t="s">
        <v>679</v>
      </c>
      <c r="K419" s="238" t="s">
        <v>1047</v>
      </c>
      <c r="L419" s="235" t="s">
        <v>36</v>
      </c>
      <c r="M419" s="235">
        <v>68</v>
      </c>
      <c r="N419" s="412">
        <v>2.72</v>
      </c>
      <c r="O419" s="412">
        <f t="shared" si="6"/>
        <v>184.96</v>
      </c>
      <c r="P419" s="246"/>
    </row>
    <row r="420" spans="1:16" ht="20.399999999999999" hidden="1">
      <c r="A420" s="235">
        <v>417</v>
      </c>
      <c r="B420" s="410">
        <v>44657</v>
      </c>
      <c r="C420" s="238" t="s">
        <v>666</v>
      </c>
      <c r="D420" s="238" t="s">
        <v>1026</v>
      </c>
      <c r="E420" s="411" t="s">
        <v>1027</v>
      </c>
      <c r="F420" s="238" t="s">
        <v>1028</v>
      </c>
      <c r="G420" s="235" t="s">
        <v>285</v>
      </c>
      <c r="H420" s="235">
        <v>4509834703</v>
      </c>
      <c r="I420" s="235">
        <v>110492016</v>
      </c>
      <c r="J420" s="238" t="s">
        <v>1048</v>
      </c>
      <c r="K420" s="238" t="s">
        <v>1049</v>
      </c>
      <c r="L420" s="235" t="s">
        <v>36</v>
      </c>
      <c r="M420" s="235">
        <v>66</v>
      </c>
      <c r="N420" s="412">
        <v>2.9</v>
      </c>
      <c r="O420" s="412">
        <f t="shared" si="6"/>
        <v>191.4</v>
      </c>
      <c r="P420" s="246"/>
    </row>
    <row r="421" spans="1:16" ht="20.399999999999999" hidden="1">
      <c r="A421" s="235">
        <v>418</v>
      </c>
      <c r="B421" s="410">
        <v>44657</v>
      </c>
      <c r="C421" s="238" t="s">
        <v>666</v>
      </c>
      <c r="D421" s="238" t="s">
        <v>1026</v>
      </c>
      <c r="E421" s="411" t="s">
        <v>1027</v>
      </c>
      <c r="F421" s="238" t="s">
        <v>1028</v>
      </c>
      <c r="G421" s="235" t="s">
        <v>116</v>
      </c>
      <c r="H421" s="235">
        <v>4509834703</v>
      </c>
      <c r="I421" s="235">
        <v>110492008</v>
      </c>
      <c r="J421" s="238" t="s">
        <v>1050</v>
      </c>
      <c r="K421" s="238" t="s">
        <v>1051</v>
      </c>
      <c r="L421" s="235" t="s">
        <v>36</v>
      </c>
      <c r="M421" s="235">
        <v>19</v>
      </c>
      <c r="N421" s="412">
        <v>78.099999999999994</v>
      </c>
      <c r="O421" s="412">
        <f t="shared" si="6"/>
        <v>1483.8999999999999</v>
      </c>
      <c r="P421" s="246"/>
    </row>
    <row r="422" spans="1:16" ht="20.399999999999999" hidden="1">
      <c r="A422" s="235">
        <v>419</v>
      </c>
      <c r="B422" s="410">
        <v>44657</v>
      </c>
      <c r="C422" s="238" t="s">
        <v>666</v>
      </c>
      <c r="D422" s="238" t="s">
        <v>1026</v>
      </c>
      <c r="E422" s="411" t="s">
        <v>1027</v>
      </c>
      <c r="F422" s="238" t="s">
        <v>1028</v>
      </c>
      <c r="G422" s="235" t="s">
        <v>116</v>
      </c>
      <c r="H422" s="235">
        <v>4509834703</v>
      </c>
      <c r="I422" s="235">
        <v>110492009</v>
      </c>
      <c r="J422" s="238" t="s">
        <v>1035</v>
      </c>
      <c r="K422" s="238" t="s">
        <v>1052</v>
      </c>
      <c r="L422" s="235" t="s">
        <v>36</v>
      </c>
      <c r="M422" s="235">
        <v>28</v>
      </c>
      <c r="N422" s="412">
        <v>78.400000000000006</v>
      </c>
      <c r="O422" s="412">
        <f t="shared" si="6"/>
        <v>2195.2000000000003</v>
      </c>
      <c r="P422" s="246"/>
    </row>
    <row r="423" spans="1:16" hidden="1">
      <c r="A423" s="235">
        <v>420</v>
      </c>
      <c r="B423" s="410">
        <v>44657</v>
      </c>
      <c r="C423" s="238" t="s">
        <v>32</v>
      </c>
      <c r="D423" s="235" t="s">
        <v>912</v>
      </c>
      <c r="E423" s="411">
        <v>44649</v>
      </c>
      <c r="F423" s="238"/>
      <c r="G423" s="235" t="s">
        <v>34</v>
      </c>
      <c r="H423" s="235"/>
      <c r="I423" s="235">
        <v>102119697</v>
      </c>
      <c r="J423" s="238" t="s">
        <v>1053</v>
      </c>
      <c r="K423" s="238" t="s">
        <v>1054</v>
      </c>
      <c r="L423" s="235" t="s">
        <v>36</v>
      </c>
      <c r="M423" s="235">
        <v>17</v>
      </c>
      <c r="N423" s="412">
        <v>14193.24</v>
      </c>
      <c r="O423" s="412">
        <f t="shared" si="6"/>
        <v>241285.08</v>
      </c>
      <c r="P423" s="246"/>
    </row>
    <row r="424" spans="1:16" hidden="1">
      <c r="A424" s="235">
        <v>421</v>
      </c>
      <c r="B424" s="410">
        <v>44657</v>
      </c>
      <c r="C424" s="238" t="s">
        <v>32</v>
      </c>
      <c r="D424" s="235" t="s">
        <v>912</v>
      </c>
      <c r="E424" s="411">
        <v>44649</v>
      </c>
      <c r="F424" s="238"/>
      <c r="G424" s="235" t="s">
        <v>34</v>
      </c>
      <c r="H424" s="235"/>
      <c r="I424" s="235">
        <v>102437065</v>
      </c>
      <c r="J424" s="238" t="s">
        <v>1056</v>
      </c>
      <c r="K424" s="238" t="s">
        <v>1057</v>
      </c>
      <c r="L424" s="235" t="s">
        <v>36</v>
      </c>
      <c r="M424" s="235">
        <v>1</v>
      </c>
      <c r="N424" s="412">
        <v>0</v>
      </c>
      <c r="O424" s="412">
        <f t="shared" si="6"/>
        <v>0</v>
      </c>
      <c r="P424" s="246"/>
    </row>
    <row r="425" spans="1:16" hidden="1">
      <c r="A425" s="235">
        <v>422</v>
      </c>
      <c r="B425" s="410">
        <v>44657</v>
      </c>
      <c r="C425" s="238" t="s">
        <v>32</v>
      </c>
      <c r="D425" s="235" t="s">
        <v>912</v>
      </c>
      <c r="E425" s="411">
        <v>44649</v>
      </c>
      <c r="F425" s="238"/>
      <c r="G425" s="235" t="s">
        <v>34</v>
      </c>
      <c r="H425" s="235"/>
      <c r="I425" s="235" t="s">
        <v>1058</v>
      </c>
      <c r="J425" s="238" t="s">
        <v>1059</v>
      </c>
      <c r="K425" s="238" t="s">
        <v>1060</v>
      </c>
      <c r="L425" s="235" t="s">
        <v>36</v>
      </c>
      <c r="M425" s="235">
        <v>1800</v>
      </c>
      <c r="N425" s="412">
        <v>2.95</v>
      </c>
      <c r="O425" s="412">
        <f t="shared" si="6"/>
        <v>5310</v>
      </c>
      <c r="P425" s="246"/>
    </row>
    <row r="426" spans="1:16" hidden="1">
      <c r="A426" s="235">
        <v>423</v>
      </c>
      <c r="B426" s="410">
        <v>44657</v>
      </c>
      <c r="C426" s="238" t="s">
        <v>32</v>
      </c>
      <c r="D426" s="235" t="s">
        <v>912</v>
      </c>
      <c r="E426" s="411">
        <v>44649</v>
      </c>
      <c r="F426" s="238"/>
      <c r="G426" s="235" t="s">
        <v>34</v>
      </c>
      <c r="H426" s="235"/>
      <c r="I426" s="235"/>
      <c r="J426" s="238" t="s">
        <v>1062</v>
      </c>
      <c r="K426" s="238" t="s">
        <v>1063</v>
      </c>
      <c r="L426" s="235" t="s">
        <v>36</v>
      </c>
      <c r="M426" s="235">
        <v>3500</v>
      </c>
      <c r="N426" s="412">
        <v>0</v>
      </c>
      <c r="O426" s="412">
        <f t="shared" si="6"/>
        <v>0</v>
      </c>
      <c r="P426" s="246"/>
    </row>
    <row r="427" spans="1:16" hidden="1">
      <c r="A427" s="235">
        <v>424</v>
      </c>
      <c r="B427" s="410">
        <v>44657</v>
      </c>
      <c r="C427" s="238" t="s">
        <v>32</v>
      </c>
      <c r="D427" s="235" t="s">
        <v>912</v>
      </c>
      <c r="E427" s="411">
        <v>44649</v>
      </c>
      <c r="F427" s="238"/>
      <c r="G427" s="235" t="s">
        <v>34</v>
      </c>
      <c r="H427" s="235"/>
      <c r="I427" s="235"/>
      <c r="J427" s="238" t="s">
        <v>1064</v>
      </c>
      <c r="K427" s="238" t="s">
        <v>1065</v>
      </c>
      <c r="L427" s="235" t="s">
        <v>36</v>
      </c>
      <c r="M427" s="235">
        <v>492</v>
      </c>
      <c r="N427" s="412">
        <v>0</v>
      </c>
      <c r="O427" s="412">
        <f t="shared" si="6"/>
        <v>0</v>
      </c>
      <c r="P427" s="246"/>
    </row>
    <row r="428" spans="1:16" hidden="1">
      <c r="A428" s="235">
        <v>425</v>
      </c>
      <c r="B428" s="410">
        <v>44657</v>
      </c>
      <c r="C428" s="238" t="s">
        <v>32</v>
      </c>
      <c r="D428" s="235" t="s">
        <v>912</v>
      </c>
      <c r="E428" s="411">
        <v>44649</v>
      </c>
      <c r="F428" s="238"/>
      <c r="G428" s="235" t="s">
        <v>34</v>
      </c>
      <c r="H428" s="235"/>
      <c r="I428" s="235"/>
      <c r="J428" s="238" t="s">
        <v>1066</v>
      </c>
      <c r="K428" s="238" t="s">
        <v>1067</v>
      </c>
      <c r="L428" s="235" t="s">
        <v>36</v>
      </c>
      <c r="M428" s="235">
        <v>1278</v>
      </c>
      <c r="N428" s="412">
        <v>0</v>
      </c>
      <c r="O428" s="412">
        <f t="shared" si="6"/>
        <v>0</v>
      </c>
      <c r="P428" s="246"/>
    </row>
    <row r="429" spans="1:16" hidden="1">
      <c r="A429" s="235">
        <v>426</v>
      </c>
      <c r="B429" s="410">
        <v>44657</v>
      </c>
      <c r="C429" s="238" t="s">
        <v>32</v>
      </c>
      <c r="D429" s="235" t="s">
        <v>912</v>
      </c>
      <c r="E429" s="411">
        <v>44649</v>
      </c>
      <c r="F429" s="238"/>
      <c r="G429" s="235" t="s">
        <v>34</v>
      </c>
      <c r="H429" s="235"/>
      <c r="I429" s="235"/>
      <c r="J429" s="238" t="s">
        <v>1068</v>
      </c>
      <c r="K429" s="238" t="s">
        <v>1069</v>
      </c>
      <c r="L429" s="235" t="s">
        <v>36</v>
      </c>
      <c r="M429" s="235">
        <v>515</v>
      </c>
      <c r="N429" s="412">
        <v>0</v>
      </c>
      <c r="O429" s="412">
        <f t="shared" si="6"/>
        <v>0</v>
      </c>
      <c r="P429" s="246"/>
    </row>
    <row r="430" spans="1:16" hidden="1">
      <c r="A430" s="235">
        <v>427</v>
      </c>
      <c r="B430" s="410">
        <v>44657</v>
      </c>
      <c r="C430" s="238" t="s">
        <v>32</v>
      </c>
      <c r="D430" s="235" t="s">
        <v>912</v>
      </c>
      <c r="E430" s="411">
        <v>44649</v>
      </c>
      <c r="F430" s="238"/>
      <c r="G430" s="235" t="s">
        <v>34</v>
      </c>
      <c r="H430" s="235"/>
      <c r="I430" s="235"/>
      <c r="J430" s="238" t="s">
        <v>1070</v>
      </c>
      <c r="K430" s="238" t="s">
        <v>1071</v>
      </c>
      <c r="L430" s="235" t="s">
        <v>36</v>
      </c>
      <c r="M430" s="235">
        <v>746</v>
      </c>
      <c r="N430" s="412">
        <v>0</v>
      </c>
      <c r="O430" s="412">
        <f t="shared" si="6"/>
        <v>0</v>
      </c>
      <c r="P430" s="246"/>
    </row>
    <row r="431" spans="1:16" hidden="1">
      <c r="A431" s="235">
        <v>428</v>
      </c>
      <c r="B431" s="410">
        <v>44657</v>
      </c>
      <c r="C431" s="238" t="s">
        <v>32</v>
      </c>
      <c r="D431" s="235" t="s">
        <v>912</v>
      </c>
      <c r="E431" s="411">
        <v>44649</v>
      </c>
      <c r="F431" s="238"/>
      <c r="G431" s="235" t="s">
        <v>34</v>
      </c>
      <c r="H431" s="235"/>
      <c r="I431" s="235"/>
      <c r="J431" s="238" t="s">
        <v>1072</v>
      </c>
      <c r="K431" s="238" t="s">
        <v>1073</v>
      </c>
      <c r="L431" s="235" t="s">
        <v>36</v>
      </c>
      <c r="M431" s="235">
        <v>975</v>
      </c>
      <c r="N431" s="412">
        <v>0</v>
      </c>
      <c r="O431" s="412">
        <f t="shared" si="6"/>
        <v>0</v>
      </c>
      <c r="P431" s="246"/>
    </row>
    <row r="432" spans="1:16" hidden="1">
      <c r="A432" s="235">
        <v>429</v>
      </c>
      <c r="B432" s="410">
        <v>44657</v>
      </c>
      <c r="C432" s="238" t="s">
        <v>32</v>
      </c>
      <c r="D432" s="235" t="s">
        <v>912</v>
      </c>
      <c r="E432" s="411">
        <v>44649</v>
      </c>
      <c r="F432" s="238"/>
      <c r="G432" s="235" t="s">
        <v>34</v>
      </c>
      <c r="H432" s="235"/>
      <c r="I432" s="235"/>
      <c r="J432" s="238" t="s">
        <v>1074</v>
      </c>
      <c r="K432" s="238" t="s">
        <v>1075</v>
      </c>
      <c r="L432" s="235" t="s">
        <v>36</v>
      </c>
      <c r="M432" s="235">
        <v>10</v>
      </c>
      <c r="N432" s="412">
        <v>0</v>
      </c>
      <c r="O432" s="412">
        <f t="shared" si="6"/>
        <v>0</v>
      </c>
      <c r="P432" s="246"/>
    </row>
    <row r="433" spans="1:16" hidden="1">
      <c r="A433" s="235">
        <v>430</v>
      </c>
      <c r="B433" s="410">
        <v>44657</v>
      </c>
      <c r="C433" s="238" t="s">
        <v>32</v>
      </c>
      <c r="D433" s="235" t="s">
        <v>912</v>
      </c>
      <c r="E433" s="411">
        <v>44649</v>
      </c>
      <c r="F433" s="238" t="s">
        <v>2355</v>
      </c>
      <c r="G433" s="235" t="s">
        <v>34</v>
      </c>
      <c r="H433" s="235"/>
      <c r="I433" s="235">
        <v>112172541</v>
      </c>
      <c r="J433" s="235">
        <v>112172541</v>
      </c>
      <c r="K433" s="239" t="s">
        <v>2373</v>
      </c>
      <c r="L433" s="235" t="s">
        <v>36</v>
      </c>
      <c r="M433" s="235">
        <v>9</v>
      </c>
      <c r="N433" s="334">
        <v>630</v>
      </c>
      <c r="O433" s="334">
        <f t="shared" si="6"/>
        <v>5670</v>
      </c>
      <c r="P433" s="246"/>
    </row>
    <row r="434" spans="1:16" hidden="1">
      <c r="A434" s="235">
        <v>431</v>
      </c>
      <c r="B434" s="410">
        <v>44657</v>
      </c>
      <c r="C434" s="238" t="s">
        <v>32</v>
      </c>
      <c r="D434" s="235" t="s">
        <v>912</v>
      </c>
      <c r="E434" s="411">
        <v>44649</v>
      </c>
      <c r="F434" s="238" t="s">
        <v>2355</v>
      </c>
      <c r="G434" s="235" t="s">
        <v>34</v>
      </c>
      <c r="H434" s="235"/>
      <c r="I434" s="235">
        <v>109721202</v>
      </c>
      <c r="J434" s="238" t="s">
        <v>2357</v>
      </c>
      <c r="K434" s="238" t="s">
        <v>2358</v>
      </c>
      <c r="L434" s="235" t="s">
        <v>36</v>
      </c>
      <c r="M434" s="235">
        <v>8</v>
      </c>
      <c r="N434" s="412">
        <v>86</v>
      </c>
      <c r="O434" s="412">
        <f t="shared" si="6"/>
        <v>688</v>
      </c>
      <c r="P434" s="246"/>
    </row>
    <row r="435" spans="1:16" ht="20.399999999999999" hidden="1">
      <c r="A435" s="235">
        <v>432</v>
      </c>
      <c r="B435" s="410">
        <v>44657</v>
      </c>
      <c r="C435" s="238" t="s">
        <v>666</v>
      </c>
      <c r="D435" s="238" t="s">
        <v>1026</v>
      </c>
      <c r="E435" s="411" t="s">
        <v>1027</v>
      </c>
      <c r="F435" s="238" t="s">
        <v>1028</v>
      </c>
      <c r="G435" s="235" t="s">
        <v>285</v>
      </c>
      <c r="H435" s="235">
        <v>4509834703</v>
      </c>
      <c r="I435" s="235">
        <v>110492015</v>
      </c>
      <c r="J435" s="238" t="s">
        <v>2363</v>
      </c>
      <c r="K435" s="238" t="s">
        <v>2364</v>
      </c>
      <c r="L435" s="235" t="s">
        <v>36</v>
      </c>
      <c r="M435" s="333">
        <v>23</v>
      </c>
      <c r="N435" s="412">
        <v>3.8</v>
      </c>
      <c r="O435" s="412">
        <f t="shared" si="6"/>
        <v>87.399999999999991</v>
      </c>
      <c r="P435" s="246"/>
    </row>
    <row r="436" spans="1:16" ht="30.6" hidden="1">
      <c r="A436" s="235">
        <v>433</v>
      </c>
      <c r="B436" s="410">
        <v>44659</v>
      </c>
      <c r="C436" s="238" t="s">
        <v>58</v>
      </c>
      <c r="D436" s="238" t="s">
        <v>1076</v>
      </c>
      <c r="E436" s="411" t="s">
        <v>1077</v>
      </c>
      <c r="F436" s="238" t="s">
        <v>61</v>
      </c>
      <c r="G436" s="235" t="s">
        <v>182</v>
      </c>
      <c r="H436" s="235">
        <v>4509978514</v>
      </c>
      <c r="I436" s="235">
        <v>109609633</v>
      </c>
      <c r="J436" s="238" t="s">
        <v>1078</v>
      </c>
      <c r="K436" s="238" t="s">
        <v>1674</v>
      </c>
      <c r="L436" s="235" t="s">
        <v>36</v>
      </c>
      <c r="M436" s="235">
        <v>97</v>
      </c>
      <c r="N436" s="334">
        <v>97.29</v>
      </c>
      <c r="O436" s="334">
        <f t="shared" si="6"/>
        <v>9437.130000000001</v>
      </c>
      <c r="P436" s="246"/>
    </row>
    <row r="437" spans="1:16" hidden="1">
      <c r="A437" s="235">
        <v>434</v>
      </c>
      <c r="B437" s="410">
        <v>44659</v>
      </c>
      <c r="C437" s="238" t="s">
        <v>32</v>
      </c>
      <c r="D437" s="235" t="s">
        <v>1082</v>
      </c>
      <c r="E437" s="411">
        <v>44645</v>
      </c>
      <c r="F437" s="238"/>
      <c r="G437" s="235" t="s">
        <v>34</v>
      </c>
      <c r="H437" s="235"/>
      <c r="I437" s="235">
        <v>111402534</v>
      </c>
      <c r="J437" s="238" t="s">
        <v>1083</v>
      </c>
      <c r="K437" s="238" t="s">
        <v>1084</v>
      </c>
      <c r="L437" s="235" t="s">
        <v>36</v>
      </c>
      <c r="M437" s="235">
        <v>10</v>
      </c>
      <c r="N437" s="334">
        <v>469.44</v>
      </c>
      <c r="O437" s="334">
        <f t="shared" si="6"/>
        <v>4694.3999999999996</v>
      </c>
      <c r="P437" s="246"/>
    </row>
    <row r="438" spans="1:16" ht="30.6" hidden="1">
      <c r="A438" s="235">
        <v>435</v>
      </c>
      <c r="B438" s="410">
        <v>44659</v>
      </c>
      <c r="C438" s="238" t="s">
        <v>58</v>
      </c>
      <c r="D438" s="238" t="s">
        <v>455</v>
      </c>
      <c r="E438" s="411" t="s">
        <v>456</v>
      </c>
      <c r="F438" s="238" t="s">
        <v>61</v>
      </c>
      <c r="G438" s="235" t="s">
        <v>182</v>
      </c>
      <c r="H438" s="235">
        <v>4509978514</v>
      </c>
      <c r="I438" s="235">
        <v>109492198</v>
      </c>
      <c r="J438" s="238" t="s">
        <v>463</v>
      </c>
      <c r="K438" s="238" t="s">
        <v>464</v>
      </c>
      <c r="L438" s="235" t="s">
        <v>36</v>
      </c>
      <c r="M438" s="235">
        <v>170</v>
      </c>
      <c r="N438" s="334">
        <v>1139.3800000000001</v>
      </c>
      <c r="O438" s="334">
        <f t="shared" si="6"/>
        <v>193694.6</v>
      </c>
      <c r="P438" s="246"/>
    </row>
    <row r="439" spans="1:16" hidden="1">
      <c r="A439" s="235">
        <v>436</v>
      </c>
      <c r="B439" s="410">
        <v>44659</v>
      </c>
      <c r="C439" s="238" t="s">
        <v>32</v>
      </c>
      <c r="D439" s="235" t="s">
        <v>1082</v>
      </c>
      <c r="E439" s="411">
        <v>44645</v>
      </c>
      <c r="F439" s="238"/>
      <c r="G439" s="235" t="s">
        <v>34</v>
      </c>
      <c r="H439" s="235"/>
      <c r="I439" s="235"/>
      <c r="J439" s="238" t="s">
        <v>1086</v>
      </c>
      <c r="K439" s="238" t="s">
        <v>1087</v>
      </c>
      <c r="L439" s="235" t="s">
        <v>36</v>
      </c>
      <c r="M439" s="235">
        <v>33</v>
      </c>
      <c r="N439" s="412">
        <v>0</v>
      </c>
      <c r="O439" s="412">
        <f t="shared" si="6"/>
        <v>0</v>
      </c>
      <c r="P439" s="246"/>
    </row>
    <row r="440" spans="1:16" hidden="1">
      <c r="A440" s="235">
        <v>437</v>
      </c>
      <c r="B440" s="410">
        <v>44659</v>
      </c>
      <c r="C440" s="238" t="s">
        <v>32</v>
      </c>
      <c r="D440" s="235" t="s">
        <v>1082</v>
      </c>
      <c r="E440" s="411">
        <v>44645</v>
      </c>
      <c r="F440" s="238"/>
      <c r="G440" s="235" t="s">
        <v>34</v>
      </c>
      <c r="H440" s="235"/>
      <c r="I440" s="235">
        <v>109567993</v>
      </c>
      <c r="J440" s="238" t="s">
        <v>1090</v>
      </c>
      <c r="K440" s="238" t="s">
        <v>1091</v>
      </c>
      <c r="L440" s="235" t="s">
        <v>36</v>
      </c>
      <c r="M440" s="235">
        <v>25</v>
      </c>
      <c r="N440" s="412">
        <v>5282</v>
      </c>
      <c r="O440" s="412">
        <f t="shared" si="6"/>
        <v>132050</v>
      </c>
      <c r="P440" s="246"/>
    </row>
    <row r="441" spans="1:16" hidden="1">
      <c r="A441" s="235">
        <v>438</v>
      </c>
      <c r="B441" s="410">
        <v>44659</v>
      </c>
      <c r="C441" s="238" t="s">
        <v>32</v>
      </c>
      <c r="D441" s="235" t="s">
        <v>1082</v>
      </c>
      <c r="E441" s="411">
        <v>44645</v>
      </c>
      <c r="F441" s="238"/>
      <c r="G441" s="235" t="s">
        <v>34</v>
      </c>
      <c r="H441" s="235"/>
      <c r="I441" s="235">
        <v>109567993</v>
      </c>
      <c r="J441" s="238">
        <v>109567993</v>
      </c>
      <c r="K441" s="238" t="s">
        <v>1094</v>
      </c>
      <c r="L441" s="235" t="s">
        <v>36</v>
      </c>
      <c r="M441" s="235">
        <v>8</v>
      </c>
      <c r="N441" s="412">
        <v>5282</v>
      </c>
      <c r="O441" s="412">
        <f t="shared" si="6"/>
        <v>42256</v>
      </c>
      <c r="P441" s="246"/>
    </row>
    <row r="442" spans="1:16" hidden="1">
      <c r="A442" s="235">
        <v>439</v>
      </c>
      <c r="B442" s="410">
        <v>44659</v>
      </c>
      <c r="C442" s="238" t="s">
        <v>32</v>
      </c>
      <c r="D442" s="235" t="s">
        <v>1082</v>
      </c>
      <c r="E442" s="411">
        <v>44645</v>
      </c>
      <c r="F442" s="238"/>
      <c r="G442" s="235" t="s">
        <v>34</v>
      </c>
      <c r="H442" s="235"/>
      <c r="I442" s="235">
        <v>109567989</v>
      </c>
      <c r="J442" s="238">
        <v>109567989</v>
      </c>
      <c r="K442" s="238" t="s">
        <v>1095</v>
      </c>
      <c r="L442" s="235" t="s">
        <v>36</v>
      </c>
      <c r="M442" s="235">
        <v>8</v>
      </c>
      <c r="N442" s="412">
        <v>2461</v>
      </c>
      <c r="O442" s="412">
        <f t="shared" si="6"/>
        <v>19688</v>
      </c>
      <c r="P442" s="246"/>
    </row>
    <row r="443" spans="1:16" ht="20.399999999999999" hidden="1">
      <c r="A443" s="235">
        <v>440</v>
      </c>
      <c r="B443" s="410">
        <v>44659</v>
      </c>
      <c r="C443" s="238" t="s">
        <v>32</v>
      </c>
      <c r="D443" s="235" t="s">
        <v>1082</v>
      </c>
      <c r="E443" s="411">
        <v>44645</v>
      </c>
      <c r="F443" s="238"/>
      <c r="G443" s="235" t="s">
        <v>34</v>
      </c>
      <c r="H443" s="235"/>
      <c r="I443" s="235">
        <v>109567989</v>
      </c>
      <c r="J443" s="238" t="s">
        <v>1098</v>
      </c>
      <c r="K443" s="238" t="s">
        <v>1099</v>
      </c>
      <c r="L443" s="235" t="s">
        <v>36</v>
      </c>
      <c r="M443" s="235">
        <v>25</v>
      </c>
      <c r="N443" s="412">
        <v>0</v>
      </c>
      <c r="O443" s="412">
        <f t="shared" si="6"/>
        <v>0</v>
      </c>
      <c r="P443" s="246"/>
    </row>
    <row r="444" spans="1:16" hidden="1">
      <c r="A444" s="235">
        <v>441</v>
      </c>
      <c r="B444" s="410">
        <v>44659</v>
      </c>
      <c r="C444" s="238" t="s">
        <v>32</v>
      </c>
      <c r="D444" s="235" t="s">
        <v>1082</v>
      </c>
      <c r="E444" s="411">
        <v>44645</v>
      </c>
      <c r="F444" s="238"/>
      <c r="G444" s="235" t="s">
        <v>34</v>
      </c>
      <c r="H444" s="235"/>
      <c r="I444" s="235"/>
      <c r="J444" s="238" t="s">
        <v>1100</v>
      </c>
      <c r="K444" s="238" t="s">
        <v>1101</v>
      </c>
      <c r="L444" s="235" t="s">
        <v>36</v>
      </c>
      <c r="M444" s="235">
        <v>5</v>
      </c>
      <c r="N444" s="412">
        <v>0</v>
      </c>
      <c r="O444" s="412">
        <f t="shared" si="6"/>
        <v>0</v>
      </c>
      <c r="P444" s="246"/>
    </row>
    <row r="445" spans="1:16" hidden="1">
      <c r="A445" s="235">
        <v>442</v>
      </c>
      <c r="B445" s="410">
        <v>44659</v>
      </c>
      <c r="C445" s="238" t="s">
        <v>32</v>
      </c>
      <c r="D445" s="235" t="s">
        <v>1082</v>
      </c>
      <c r="E445" s="411">
        <v>44645</v>
      </c>
      <c r="F445" s="238"/>
      <c r="G445" s="235" t="s">
        <v>34</v>
      </c>
      <c r="H445" s="235"/>
      <c r="I445" s="235"/>
      <c r="J445" s="238" t="s">
        <v>1104</v>
      </c>
      <c r="K445" s="238" t="s">
        <v>1105</v>
      </c>
      <c r="L445" s="235" t="s">
        <v>36</v>
      </c>
      <c r="M445" s="235">
        <v>15</v>
      </c>
      <c r="N445" s="412">
        <v>0</v>
      </c>
      <c r="O445" s="412">
        <f t="shared" si="6"/>
        <v>0</v>
      </c>
      <c r="P445" s="246"/>
    </row>
    <row r="446" spans="1:16" hidden="1">
      <c r="A446" s="235">
        <v>443</v>
      </c>
      <c r="B446" s="410">
        <v>44659</v>
      </c>
      <c r="C446" s="238" t="s">
        <v>32</v>
      </c>
      <c r="D446" s="235" t="s">
        <v>1082</v>
      </c>
      <c r="E446" s="411">
        <v>44645</v>
      </c>
      <c r="F446" s="238"/>
      <c r="G446" s="235" t="s">
        <v>34</v>
      </c>
      <c r="H446" s="235"/>
      <c r="I446" s="235">
        <v>100775537</v>
      </c>
      <c r="J446" s="238" t="s">
        <v>1106</v>
      </c>
      <c r="K446" s="238" t="s">
        <v>1107</v>
      </c>
      <c r="L446" s="235" t="s">
        <v>36</v>
      </c>
      <c r="M446" s="235">
        <v>23</v>
      </c>
      <c r="N446" s="412">
        <v>3420</v>
      </c>
      <c r="O446" s="412">
        <f t="shared" si="6"/>
        <v>78660</v>
      </c>
      <c r="P446" s="246"/>
    </row>
    <row r="447" spans="1:16" hidden="1">
      <c r="A447" s="235">
        <v>444</v>
      </c>
      <c r="B447" s="410">
        <v>44659</v>
      </c>
      <c r="C447" s="238" t="s">
        <v>32</v>
      </c>
      <c r="D447" s="235" t="s">
        <v>1082</v>
      </c>
      <c r="E447" s="411">
        <v>44645</v>
      </c>
      <c r="F447" s="238"/>
      <c r="G447" s="235" t="s">
        <v>34</v>
      </c>
      <c r="H447" s="235"/>
      <c r="I447" s="235"/>
      <c r="J447" s="238" t="s">
        <v>1108</v>
      </c>
      <c r="K447" s="238" t="s">
        <v>1109</v>
      </c>
      <c r="L447" s="235" t="s">
        <v>36</v>
      </c>
      <c r="M447" s="235">
        <v>13</v>
      </c>
      <c r="N447" s="412">
        <v>0</v>
      </c>
      <c r="O447" s="412">
        <f t="shared" si="6"/>
        <v>0</v>
      </c>
      <c r="P447" s="246"/>
    </row>
    <row r="448" spans="1:16" ht="40.799999999999997" hidden="1">
      <c r="A448" s="235">
        <v>445</v>
      </c>
      <c r="B448" s="410">
        <v>44659</v>
      </c>
      <c r="C448" s="238" t="s">
        <v>32</v>
      </c>
      <c r="D448" s="235" t="s">
        <v>1082</v>
      </c>
      <c r="E448" s="411">
        <v>44645</v>
      </c>
      <c r="F448" s="238"/>
      <c r="G448" s="235" t="s">
        <v>34</v>
      </c>
      <c r="H448" s="235"/>
      <c r="I448" s="235"/>
      <c r="J448" s="238" t="s">
        <v>1110</v>
      </c>
      <c r="K448" s="238" t="s">
        <v>1110</v>
      </c>
      <c r="L448" s="235" t="s">
        <v>36</v>
      </c>
      <c r="M448" s="235">
        <v>1</v>
      </c>
      <c r="N448" s="412">
        <v>0</v>
      </c>
      <c r="O448" s="412">
        <f t="shared" si="6"/>
        <v>0</v>
      </c>
      <c r="P448" s="246"/>
    </row>
    <row r="449" spans="1:16" ht="40.799999999999997" hidden="1">
      <c r="A449" s="235">
        <v>446</v>
      </c>
      <c r="B449" s="410">
        <v>44659</v>
      </c>
      <c r="C449" s="238" t="s">
        <v>32</v>
      </c>
      <c r="D449" s="235" t="s">
        <v>1082</v>
      </c>
      <c r="E449" s="411">
        <v>44645</v>
      </c>
      <c r="F449" s="238"/>
      <c r="G449" s="235" t="s">
        <v>34</v>
      </c>
      <c r="H449" s="235"/>
      <c r="I449" s="235"/>
      <c r="J449" s="238" t="s">
        <v>1113</v>
      </c>
      <c r="K449" s="238" t="s">
        <v>1113</v>
      </c>
      <c r="L449" s="235" t="s">
        <v>36</v>
      </c>
      <c r="M449" s="235">
        <v>1</v>
      </c>
      <c r="N449" s="412">
        <v>0</v>
      </c>
      <c r="O449" s="412">
        <f t="shared" si="6"/>
        <v>0</v>
      </c>
      <c r="P449" s="246"/>
    </row>
    <row r="450" spans="1:16" ht="40.799999999999997" hidden="1">
      <c r="A450" s="235">
        <v>447</v>
      </c>
      <c r="B450" s="410">
        <v>44659</v>
      </c>
      <c r="C450" s="238" t="s">
        <v>32</v>
      </c>
      <c r="D450" s="235" t="s">
        <v>1082</v>
      </c>
      <c r="E450" s="411">
        <v>44645</v>
      </c>
      <c r="F450" s="238"/>
      <c r="G450" s="235" t="s">
        <v>34</v>
      </c>
      <c r="H450" s="235"/>
      <c r="I450" s="235"/>
      <c r="J450" s="238" t="s">
        <v>1114</v>
      </c>
      <c r="K450" s="238" t="s">
        <v>1114</v>
      </c>
      <c r="L450" s="235" t="s">
        <v>36</v>
      </c>
      <c r="M450" s="235">
        <v>1</v>
      </c>
      <c r="N450" s="412">
        <v>0</v>
      </c>
      <c r="O450" s="412">
        <f t="shared" si="6"/>
        <v>0</v>
      </c>
      <c r="P450" s="246"/>
    </row>
    <row r="451" spans="1:16" ht="20.399999999999999" hidden="1">
      <c r="A451" s="235">
        <v>448</v>
      </c>
      <c r="B451" s="410">
        <v>44659</v>
      </c>
      <c r="C451" s="238" t="s">
        <v>267</v>
      </c>
      <c r="D451" s="238" t="s">
        <v>1115</v>
      </c>
      <c r="E451" s="411" t="s">
        <v>1116</v>
      </c>
      <c r="F451" s="238"/>
      <c r="G451" s="235" t="s">
        <v>270</v>
      </c>
      <c r="H451" s="235">
        <v>4510011036</v>
      </c>
      <c r="I451" s="235">
        <v>110408140</v>
      </c>
      <c r="J451" s="238" t="s">
        <v>1117</v>
      </c>
      <c r="K451" s="238" t="s">
        <v>1118</v>
      </c>
      <c r="L451" s="235" t="s">
        <v>2729</v>
      </c>
      <c r="M451" s="235">
        <v>50</v>
      </c>
      <c r="N451" s="412">
        <v>40</v>
      </c>
      <c r="O451" s="412">
        <f t="shared" ref="O451:O514" si="7">M451*N451</f>
        <v>2000</v>
      </c>
      <c r="P451" s="246"/>
    </row>
    <row r="452" spans="1:16" ht="20.399999999999999" hidden="1">
      <c r="A452" s="235">
        <v>449</v>
      </c>
      <c r="B452" s="410">
        <v>44659</v>
      </c>
      <c r="C452" s="238" t="s">
        <v>267</v>
      </c>
      <c r="D452" s="238" t="s">
        <v>1121</v>
      </c>
      <c r="E452" s="411" t="s">
        <v>1122</v>
      </c>
      <c r="F452" s="238"/>
      <c r="G452" s="235" t="s">
        <v>270</v>
      </c>
      <c r="H452" s="235">
        <v>4509771905</v>
      </c>
      <c r="I452" s="235">
        <v>110408141</v>
      </c>
      <c r="J452" s="238" t="s">
        <v>1123</v>
      </c>
      <c r="K452" s="238" t="s">
        <v>1124</v>
      </c>
      <c r="L452" s="235" t="s">
        <v>2729</v>
      </c>
      <c r="M452" s="235">
        <v>100</v>
      </c>
      <c r="N452" s="412">
        <v>18.5</v>
      </c>
      <c r="O452" s="412">
        <f t="shared" si="7"/>
        <v>1850</v>
      </c>
      <c r="P452" s="246"/>
    </row>
    <row r="453" spans="1:16" ht="20.399999999999999" hidden="1">
      <c r="A453" s="235">
        <v>450</v>
      </c>
      <c r="B453" s="410">
        <v>44659</v>
      </c>
      <c r="C453" s="238" t="s">
        <v>267</v>
      </c>
      <c r="D453" s="238" t="s">
        <v>1115</v>
      </c>
      <c r="E453" s="411" t="s">
        <v>1116</v>
      </c>
      <c r="F453" s="238"/>
      <c r="G453" s="235" t="s">
        <v>270</v>
      </c>
      <c r="H453" s="235">
        <v>4510011036</v>
      </c>
      <c r="I453" s="235">
        <v>110408139</v>
      </c>
      <c r="J453" s="238" t="s">
        <v>1125</v>
      </c>
      <c r="K453" s="238" t="s">
        <v>1126</v>
      </c>
      <c r="L453" s="235" t="s">
        <v>2729</v>
      </c>
      <c r="M453" s="235">
        <v>100</v>
      </c>
      <c r="N453" s="334">
        <v>19.5</v>
      </c>
      <c r="O453" s="334">
        <f t="shared" si="7"/>
        <v>1950</v>
      </c>
      <c r="P453" s="246"/>
    </row>
    <row r="454" spans="1:16" ht="20.399999999999999" hidden="1">
      <c r="A454" s="235">
        <v>451</v>
      </c>
      <c r="B454" s="410">
        <v>44659</v>
      </c>
      <c r="C454" s="238" t="s">
        <v>267</v>
      </c>
      <c r="D454" s="238" t="s">
        <v>1115</v>
      </c>
      <c r="E454" s="411" t="s">
        <v>1116</v>
      </c>
      <c r="F454" s="238"/>
      <c r="G454" s="235" t="s">
        <v>270</v>
      </c>
      <c r="H454" s="235">
        <v>4510011036</v>
      </c>
      <c r="I454" s="235">
        <v>110408136</v>
      </c>
      <c r="J454" s="238">
        <v>110408136</v>
      </c>
      <c r="K454" s="238" t="s">
        <v>1127</v>
      </c>
      <c r="L454" s="235" t="s">
        <v>2729</v>
      </c>
      <c r="M454" s="235">
        <v>50</v>
      </c>
      <c r="N454" s="334">
        <v>41</v>
      </c>
      <c r="O454" s="334">
        <f t="shared" si="7"/>
        <v>2050</v>
      </c>
      <c r="P454" s="246"/>
    </row>
    <row r="455" spans="1:16" hidden="1">
      <c r="A455" s="235">
        <v>452</v>
      </c>
      <c r="B455" s="410">
        <v>44659</v>
      </c>
      <c r="C455" s="238" t="s">
        <v>32</v>
      </c>
      <c r="D455" s="235" t="s">
        <v>1082</v>
      </c>
      <c r="E455" s="411">
        <v>44645</v>
      </c>
      <c r="F455" s="238"/>
      <c r="G455" s="235" t="s">
        <v>34</v>
      </c>
      <c r="H455" s="235"/>
      <c r="I455" s="235"/>
      <c r="J455" s="238" t="s">
        <v>1128</v>
      </c>
      <c r="K455" s="238" t="s">
        <v>1129</v>
      </c>
      <c r="L455" s="235" t="s">
        <v>36</v>
      </c>
      <c r="M455" s="235">
        <v>120</v>
      </c>
      <c r="N455" s="412">
        <v>0</v>
      </c>
      <c r="O455" s="412">
        <f t="shared" si="7"/>
        <v>0</v>
      </c>
      <c r="P455" s="246"/>
    </row>
    <row r="456" spans="1:16" ht="20.399999999999999" hidden="1">
      <c r="A456" s="235">
        <v>453</v>
      </c>
      <c r="B456" s="410">
        <v>44659</v>
      </c>
      <c r="C456" s="238" t="s">
        <v>94</v>
      </c>
      <c r="D456" s="238" t="s">
        <v>1130</v>
      </c>
      <c r="E456" s="411" t="s">
        <v>1131</v>
      </c>
      <c r="F456" s="238" t="s">
        <v>1132</v>
      </c>
      <c r="G456" s="235" t="s">
        <v>98</v>
      </c>
      <c r="H456" s="235">
        <v>4509785507</v>
      </c>
      <c r="I456" s="235">
        <v>110408160</v>
      </c>
      <c r="J456" s="238" t="s">
        <v>1133</v>
      </c>
      <c r="K456" s="238" t="s">
        <v>1557</v>
      </c>
      <c r="L456" s="235" t="s">
        <v>36</v>
      </c>
      <c r="M456" s="235">
        <v>7</v>
      </c>
      <c r="N456" s="412">
        <v>402</v>
      </c>
      <c r="O456" s="412">
        <f t="shared" si="7"/>
        <v>2814</v>
      </c>
      <c r="P456" s="246"/>
    </row>
    <row r="457" spans="1:16" ht="30.6" hidden="1">
      <c r="A457" s="235">
        <v>454</v>
      </c>
      <c r="B457" s="410">
        <v>44659</v>
      </c>
      <c r="C457" s="238" t="s">
        <v>94</v>
      </c>
      <c r="D457" s="238" t="s">
        <v>1137</v>
      </c>
      <c r="E457" s="411" t="s">
        <v>1138</v>
      </c>
      <c r="F457" s="238" t="s">
        <v>97</v>
      </c>
      <c r="G457" s="235" t="s">
        <v>98</v>
      </c>
      <c r="H457" s="238">
        <v>4509411596</v>
      </c>
      <c r="I457" s="235">
        <v>102106677</v>
      </c>
      <c r="J457" s="238" t="s">
        <v>1139</v>
      </c>
      <c r="K457" s="238" t="s">
        <v>1140</v>
      </c>
      <c r="L457" s="235" t="s">
        <v>36</v>
      </c>
      <c r="M457" s="235">
        <v>15</v>
      </c>
      <c r="N457" s="412">
        <v>402</v>
      </c>
      <c r="O457" s="412">
        <f t="shared" si="7"/>
        <v>6030</v>
      </c>
      <c r="P457" s="246"/>
    </row>
    <row r="458" spans="1:16" ht="20.399999999999999" hidden="1">
      <c r="A458" s="235">
        <v>455</v>
      </c>
      <c r="B458" s="410">
        <v>44659</v>
      </c>
      <c r="C458" s="238" t="s">
        <v>32</v>
      </c>
      <c r="D458" s="235" t="s">
        <v>1082</v>
      </c>
      <c r="E458" s="411">
        <v>44645</v>
      </c>
      <c r="F458" s="238"/>
      <c r="G458" s="235" t="s">
        <v>34</v>
      </c>
      <c r="H458" s="235"/>
      <c r="I458" s="235"/>
      <c r="J458" s="238">
        <v>19400060411</v>
      </c>
      <c r="K458" s="238" t="s">
        <v>1141</v>
      </c>
      <c r="L458" s="235" t="s">
        <v>36</v>
      </c>
      <c r="M458" s="235">
        <v>10</v>
      </c>
      <c r="N458" s="412">
        <v>0</v>
      </c>
      <c r="O458" s="412">
        <f t="shared" si="7"/>
        <v>0</v>
      </c>
      <c r="P458" s="246"/>
    </row>
    <row r="459" spans="1:16" ht="20.399999999999999" hidden="1">
      <c r="A459" s="235">
        <v>456</v>
      </c>
      <c r="B459" s="410">
        <v>44659</v>
      </c>
      <c r="C459" s="238" t="s">
        <v>32</v>
      </c>
      <c r="D459" s="235" t="s">
        <v>1082</v>
      </c>
      <c r="E459" s="411">
        <v>44645</v>
      </c>
      <c r="F459" s="238"/>
      <c r="G459" s="235" t="s">
        <v>34</v>
      </c>
      <c r="H459" s="235"/>
      <c r="I459" s="235"/>
      <c r="J459" s="238" t="s">
        <v>1142</v>
      </c>
      <c r="K459" s="238" t="s">
        <v>1142</v>
      </c>
      <c r="L459" s="235" t="s">
        <v>36</v>
      </c>
      <c r="M459" s="235">
        <v>1</v>
      </c>
      <c r="N459" s="334">
        <v>1000</v>
      </c>
      <c r="O459" s="334">
        <f t="shared" si="7"/>
        <v>1000</v>
      </c>
      <c r="P459" s="246"/>
    </row>
    <row r="460" spans="1:16" hidden="1">
      <c r="A460" s="235">
        <v>457</v>
      </c>
      <c r="B460" s="410">
        <v>44659</v>
      </c>
      <c r="C460" s="238" t="s">
        <v>32</v>
      </c>
      <c r="D460" s="235" t="s">
        <v>1082</v>
      </c>
      <c r="E460" s="411">
        <v>44645</v>
      </c>
      <c r="F460" s="238"/>
      <c r="G460" s="235" t="s">
        <v>34</v>
      </c>
      <c r="H460" s="235"/>
      <c r="I460" s="235">
        <v>112172543</v>
      </c>
      <c r="J460" s="238">
        <v>112172543</v>
      </c>
      <c r="K460" s="238" t="s">
        <v>1145</v>
      </c>
      <c r="L460" s="235" t="s">
        <v>36</v>
      </c>
      <c r="M460" s="235">
        <v>5</v>
      </c>
      <c r="N460" s="334">
        <v>3480</v>
      </c>
      <c r="O460" s="334">
        <f t="shared" si="7"/>
        <v>17400</v>
      </c>
      <c r="P460" s="246"/>
    </row>
    <row r="461" spans="1:16" ht="30.6" hidden="1">
      <c r="A461" s="235">
        <v>458</v>
      </c>
      <c r="B461" s="410">
        <v>44659</v>
      </c>
      <c r="C461" s="238" t="s">
        <v>1148</v>
      </c>
      <c r="D461" s="238" t="s">
        <v>1149</v>
      </c>
      <c r="E461" s="411" t="s">
        <v>1131</v>
      </c>
      <c r="F461" s="238" t="s">
        <v>1150</v>
      </c>
      <c r="G461" s="235" t="s">
        <v>1151</v>
      </c>
      <c r="H461" s="235">
        <v>4509589984</v>
      </c>
      <c r="I461" s="235">
        <v>107157518</v>
      </c>
      <c r="J461" s="238">
        <v>107157518</v>
      </c>
      <c r="K461" s="238" t="s">
        <v>1152</v>
      </c>
      <c r="L461" s="235" t="s">
        <v>36</v>
      </c>
      <c r="M461" s="235">
        <v>1</v>
      </c>
      <c r="N461" s="334">
        <v>160800</v>
      </c>
      <c r="O461" s="334">
        <f t="shared" si="7"/>
        <v>160800</v>
      </c>
      <c r="P461" s="246"/>
    </row>
    <row r="462" spans="1:16" ht="20.399999999999999" hidden="1">
      <c r="A462" s="235">
        <v>459</v>
      </c>
      <c r="B462" s="410">
        <v>44659</v>
      </c>
      <c r="C462" s="238" t="s">
        <v>3635</v>
      </c>
      <c r="D462" s="235" t="s">
        <v>1082</v>
      </c>
      <c r="E462" s="411">
        <v>44645</v>
      </c>
      <c r="F462" s="238"/>
      <c r="G462" s="238" t="s">
        <v>3636</v>
      </c>
      <c r="H462" s="235">
        <v>4507024886</v>
      </c>
      <c r="I462" s="235" t="s">
        <v>286</v>
      </c>
      <c r="J462" s="238" t="s">
        <v>1153</v>
      </c>
      <c r="K462" s="238" t="s">
        <v>1154</v>
      </c>
      <c r="L462" s="235" t="s">
        <v>36</v>
      </c>
      <c r="M462" s="235">
        <v>176</v>
      </c>
      <c r="N462" s="412">
        <v>746</v>
      </c>
      <c r="O462" s="412">
        <f t="shared" si="7"/>
        <v>131296</v>
      </c>
      <c r="P462" s="246"/>
    </row>
    <row r="463" spans="1:16" ht="20.399999999999999" hidden="1">
      <c r="A463" s="235">
        <v>460</v>
      </c>
      <c r="B463" s="410">
        <v>44659</v>
      </c>
      <c r="C463" s="238" t="s">
        <v>32</v>
      </c>
      <c r="D463" s="235" t="s">
        <v>1082</v>
      </c>
      <c r="E463" s="411">
        <v>44645</v>
      </c>
      <c r="F463" s="238"/>
      <c r="G463" s="235" t="s">
        <v>34</v>
      </c>
      <c r="H463" s="235"/>
      <c r="I463" s="235"/>
      <c r="J463" s="238" t="s">
        <v>1157</v>
      </c>
      <c r="K463" s="238" t="s">
        <v>1158</v>
      </c>
      <c r="L463" s="235" t="s">
        <v>36</v>
      </c>
      <c r="M463" s="235">
        <v>70</v>
      </c>
      <c r="N463" s="412">
        <v>0</v>
      </c>
      <c r="O463" s="412">
        <f t="shared" si="7"/>
        <v>0</v>
      </c>
      <c r="P463" s="246"/>
    </row>
    <row r="464" spans="1:16" ht="20.399999999999999" hidden="1">
      <c r="A464" s="235">
        <v>461</v>
      </c>
      <c r="B464" s="410">
        <v>44659</v>
      </c>
      <c r="C464" s="238" t="s">
        <v>32</v>
      </c>
      <c r="D464" s="235" t="s">
        <v>1082</v>
      </c>
      <c r="E464" s="411">
        <v>44645</v>
      </c>
      <c r="F464" s="238"/>
      <c r="G464" s="235" t="s">
        <v>34</v>
      </c>
      <c r="H464" s="235"/>
      <c r="I464" s="235"/>
      <c r="J464" s="238" t="s">
        <v>1157</v>
      </c>
      <c r="K464" s="238" t="s">
        <v>1158</v>
      </c>
      <c r="L464" s="235" t="s">
        <v>36</v>
      </c>
      <c r="M464" s="235">
        <v>250</v>
      </c>
      <c r="N464" s="412">
        <v>0</v>
      </c>
      <c r="O464" s="412">
        <f t="shared" si="7"/>
        <v>0</v>
      </c>
      <c r="P464" s="246"/>
    </row>
    <row r="465" spans="1:16" hidden="1">
      <c r="A465" s="235">
        <v>462</v>
      </c>
      <c r="B465" s="410">
        <v>44659</v>
      </c>
      <c r="C465" s="238" t="s">
        <v>32</v>
      </c>
      <c r="D465" s="235" t="s">
        <v>1082</v>
      </c>
      <c r="E465" s="411">
        <v>44645</v>
      </c>
      <c r="F465" s="238"/>
      <c r="G465" s="235" t="s">
        <v>34</v>
      </c>
      <c r="H465" s="235"/>
      <c r="I465" s="235"/>
      <c r="J465" s="238" t="s">
        <v>1159</v>
      </c>
      <c r="K465" s="238" t="s">
        <v>1160</v>
      </c>
      <c r="L465" s="235" t="s">
        <v>36</v>
      </c>
      <c r="M465" s="235">
        <v>640</v>
      </c>
      <c r="N465" s="412">
        <v>0</v>
      </c>
      <c r="O465" s="412">
        <f t="shared" si="7"/>
        <v>0</v>
      </c>
      <c r="P465" s="246"/>
    </row>
    <row r="466" spans="1:16" ht="20.399999999999999" hidden="1">
      <c r="A466" s="235">
        <v>463</v>
      </c>
      <c r="B466" s="410">
        <v>44659</v>
      </c>
      <c r="C466" s="238" t="s">
        <v>1161</v>
      </c>
      <c r="D466" s="238" t="s">
        <v>1162</v>
      </c>
      <c r="E466" s="411" t="s">
        <v>1163</v>
      </c>
      <c r="F466" s="238" t="s">
        <v>1164</v>
      </c>
      <c r="G466" s="235" t="s">
        <v>116</v>
      </c>
      <c r="H466" s="235">
        <v>4510843703</v>
      </c>
      <c r="I466" s="235">
        <v>111463288</v>
      </c>
      <c r="J466" s="238" t="s">
        <v>1165</v>
      </c>
      <c r="K466" s="238" t="s">
        <v>1166</v>
      </c>
      <c r="L466" s="235" t="s">
        <v>36</v>
      </c>
      <c r="M466" s="235">
        <v>456</v>
      </c>
      <c r="N466" s="334">
        <v>82</v>
      </c>
      <c r="O466" s="334">
        <f t="shared" si="7"/>
        <v>37392</v>
      </c>
      <c r="P466" s="246"/>
    </row>
    <row r="467" spans="1:16" ht="20.399999999999999" hidden="1">
      <c r="A467" s="235">
        <v>464</v>
      </c>
      <c r="B467" s="410">
        <v>44659</v>
      </c>
      <c r="C467" s="238" t="s">
        <v>528</v>
      </c>
      <c r="D467" s="238" t="s">
        <v>1169</v>
      </c>
      <c r="E467" s="411" t="s">
        <v>1170</v>
      </c>
      <c r="F467" s="238" t="s">
        <v>531</v>
      </c>
      <c r="G467" s="235" t="s">
        <v>532</v>
      </c>
      <c r="H467" s="235">
        <v>4510008126</v>
      </c>
      <c r="I467" s="235">
        <v>109563338</v>
      </c>
      <c r="J467" s="238" t="s">
        <v>1171</v>
      </c>
      <c r="K467" s="239" t="s">
        <v>4030</v>
      </c>
      <c r="L467" s="235" t="s">
        <v>36</v>
      </c>
      <c r="M467" s="235">
        <v>6</v>
      </c>
      <c r="N467" s="334">
        <v>7606.32</v>
      </c>
      <c r="O467" s="334">
        <f t="shared" si="7"/>
        <v>45637.919999999998</v>
      </c>
      <c r="P467" s="246"/>
    </row>
    <row r="468" spans="1:16" ht="30.6" hidden="1">
      <c r="A468" s="235">
        <v>465</v>
      </c>
      <c r="B468" s="410">
        <v>44659</v>
      </c>
      <c r="C468" s="238" t="s">
        <v>58</v>
      </c>
      <c r="D468" s="238" t="s">
        <v>1076</v>
      </c>
      <c r="E468" s="411" t="s">
        <v>1077</v>
      </c>
      <c r="F468" s="238" t="s">
        <v>61</v>
      </c>
      <c r="G468" s="235" t="s">
        <v>182</v>
      </c>
      <c r="H468" s="235">
        <v>4509978514</v>
      </c>
      <c r="I468" s="235">
        <v>109492196</v>
      </c>
      <c r="J468" s="238" t="s">
        <v>1178</v>
      </c>
      <c r="K468" s="238" t="s">
        <v>1179</v>
      </c>
      <c r="L468" s="235" t="s">
        <v>36</v>
      </c>
      <c r="M468" s="235">
        <v>187</v>
      </c>
      <c r="N468" s="334">
        <v>21.36</v>
      </c>
      <c r="O468" s="334">
        <f t="shared" si="7"/>
        <v>3994.3199999999997</v>
      </c>
      <c r="P468" s="246"/>
    </row>
    <row r="469" spans="1:16" ht="20.399999999999999" hidden="1">
      <c r="A469" s="235">
        <v>466</v>
      </c>
      <c r="B469" s="410">
        <v>44659</v>
      </c>
      <c r="C469" s="238" t="s">
        <v>528</v>
      </c>
      <c r="D469" s="238" t="s">
        <v>1180</v>
      </c>
      <c r="E469" s="411" t="s">
        <v>1181</v>
      </c>
      <c r="F469" s="238" t="s">
        <v>621</v>
      </c>
      <c r="G469" s="235" t="s">
        <v>1182</v>
      </c>
      <c r="H469" s="235">
        <v>4510008126</v>
      </c>
      <c r="I469" s="235">
        <v>109710327</v>
      </c>
      <c r="J469" s="238" t="s">
        <v>1183</v>
      </c>
      <c r="K469" s="238" t="s">
        <v>1184</v>
      </c>
      <c r="L469" s="235" t="s">
        <v>36</v>
      </c>
      <c r="M469" s="235">
        <v>1100</v>
      </c>
      <c r="N469" s="334">
        <v>25.31</v>
      </c>
      <c r="O469" s="334">
        <f t="shared" si="7"/>
        <v>27841</v>
      </c>
      <c r="P469" s="246"/>
    </row>
    <row r="470" spans="1:16" ht="30.6" hidden="1">
      <c r="A470" s="235">
        <v>467</v>
      </c>
      <c r="B470" s="410">
        <v>44659</v>
      </c>
      <c r="C470" s="238" t="s">
        <v>58</v>
      </c>
      <c r="D470" s="238" t="s">
        <v>1076</v>
      </c>
      <c r="E470" s="411" t="s">
        <v>1077</v>
      </c>
      <c r="F470" s="238" t="s">
        <v>61</v>
      </c>
      <c r="G470" s="235" t="s">
        <v>182</v>
      </c>
      <c r="H470" s="235">
        <v>4509978514</v>
      </c>
      <c r="I470" s="235">
        <v>109492221</v>
      </c>
      <c r="J470" s="238" t="s">
        <v>1185</v>
      </c>
      <c r="K470" s="238" t="s">
        <v>1684</v>
      </c>
      <c r="L470" s="235" t="s">
        <v>36</v>
      </c>
      <c r="M470" s="235">
        <v>9</v>
      </c>
      <c r="N470" s="334">
        <v>939.33</v>
      </c>
      <c r="O470" s="334">
        <f t="shared" si="7"/>
        <v>8453.9700000000012</v>
      </c>
      <c r="P470" s="246"/>
    </row>
    <row r="471" spans="1:16" ht="20.399999999999999" hidden="1">
      <c r="A471" s="235">
        <v>468</v>
      </c>
      <c r="B471" s="410">
        <v>44659</v>
      </c>
      <c r="C471" s="238" t="s">
        <v>528</v>
      </c>
      <c r="D471" s="238" t="s">
        <v>1187</v>
      </c>
      <c r="E471" s="411" t="s">
        <v>1188</v>
      </c>
      <c r="F471" s="238" t="s">
        <v>1189</v>
      </c>
      <c r="G471" s="235" t="s">
        <v>532</v>
      </c>
      <c r="H471" s="235">
        <v>4509886458</v>
      </c>
      <c r="I471" s="235" t="s">
        <v>1190</v>
      </c>
      <c r="J471" s="238" t="s">
        <v>1191</v>
      </c>
      <c r="K471" s="238" t="s">
        <v>1192</v>
      </c>
      <c r="L471" s="235" t="s">
        <v>36</v>
      </c>
      <c r="M471" s="235">
        <v>114</v>
      </c>
      <c r="N471" s="334">
        <v>5.36</v>
      </c>
      <c r="O471" s="334">
        <f t="shared" si="7"/>
        <v>611.04000000000008</v>
      </c>
      <c r="P471" s="246"/>
    </row>
    <row r="472" spans="1:16" ht="20.399999999999999" hidden="1">
      <c r="A472" s="235">
        <v>469</v>
      </c>
      <c r="B472" s="410">
        <v>44659</v>
      </c>
      <c r="C472" s="238" t="s">
        <v>1193</v>
      </c>
      <c r="D472" s="238" t="s">
        <v>1180</v>
      </c>
      <c r="E472" s="411" t="s">
        <v>1194</v>
      </c>
      <c r="F472" s="238" t="s">
        <v>621</v>
      </c>
      <c r="G472" s="235" t="s">
        <v>532</v>
      </c>
      <c r="H472" s="235">
        <v>4510008126</v>
      </c>
      <c r="I472" s="235">
        <v>109710326</v>
      </c>
      <c r="J472" s="238" t="s">
        <v>1195</v>
      </c>
      <c r="K472" s="238" t="s">
        <v>1196</v>
      </c>
      <c r="L472" s="235" t="s">
        <v>36</v>
      </c>
      <c r="M472" s="235">
        <v>136</v>
      </c>
      <c r="N472" s="334">
        <v>5.88</v>
      </c>
      <c r="O472" s="334">
        <f t="shared" si="7"/>
        <v>799.68</v>
      </c>
      <c r="P472" s="246"/>
    </row>
    <row r="473" spans="1:16" ht="20.399999999999999" hidden="1">
      <c r="A473" s="235">
        <v>470</v>
      </c>
      <c r="B473" s="410">
        <v>44659</v>
      </c>
      <c r="C473" s="238" t="s">
        <v>528</v>
      </c>
      <c r="D473" s="238" t="s">
        <v>1169</v>
      </c>
      <c r="E473" s="411" t="s">
        <v>1170</v>
      </c>
      <c r="F473" s="238" t="s">
        <v>531</v>
      </c>
      <c r="G473" s="235" t="s">
        <v>532</v>
      </c>
      <c r="H473" s="235">
        <v>4510008126</v>
      </c>
      <c r="I473" s="235">
        <v>110294841</v>
      </c>
      <c r="J473" s="238" t="s">
        <v>1197</v>
      </c>
      <c r="K473" s="238" t="s">
        <v>1198</v>
      </c>
      <c r="L473" s="235" t="s">
        <v>36</v>
      </c>
      <c r="M473" s="235">
        <v>36</v>
      </c>
      <c r="N473" s="412">
        <v>29.55</v>
      </c>
      <c r="O473" s="412">
        <f t="shared" si="7"/>
        <v>1063.8</v>
      </c>
      <c r="P473" s="246"/>
    </row>
    <row r="474" spans="1:16" ht="20.399999999999999" hidden="1">
      <c r="A474" s="235">
        <v>471</v>
      </c>
      <c r="B474" s="410">
        <v>44659</v>
      </c>
      <c r="C474" s="238" t="s">
        <v>58</v>
      </c>
      <c r="D474" s="238" t="s">
        <v>1199</v>
      </c>
      <c r="E474" s="411" t="s">
        <v>1200</v>
      </c>
      <c r="F474" s="238" t="s">
        <v>563</v>
      </c>
      <c r="G474" s="235" t="s">
        <v>182</v>
      </c>
      <c r="H474" s="235">
        <v>4509978514</v>
      </c>
      <c r="I474" s="235">
        <v>109492247</v>
      </c>
      <c r="J474" s="238" t="s">
        <v>1201</v>
      </c>
      <c r="K474" s="238" t="s">
        <v>2497</v>
      </c>
      <c r="L474" s="235" t="s">
        <v>36</v>
      </c>
      <c r="M474" s="235">
        <v>3</v>
      </c>
      <c r="N474" s="334">
        <v>40838.07</v>
      </c>
      <c r="O474" s="334">
        <f t="shared" si="7"/>
        <v>122514.20999999999</v>
      </c>
      <c r="P474" s="246"/>
    </row>
    <row r="475" spans="1:16" ht="20.399999999999999" hidden="1">
      <c r="A475" s="235">
        <v>472</v>
      </c>
      <c r="B475" s="410">
        <v>44659</v>
      </c>
      <c r="C475" s="238" t="s">
        <v>528</v>
      </c>
      <c r="D475" s="238" t="s">
        <v>1169</v>
      </c>
      <c r="E475" s="411" t="s">
        <v>1170</v>
      </c>
      <c r="F475" s="238" t="s">
        <v>531</v>
      </c>
      <c r="G475" s="235" t="s">
        <v>532</v>
      </c>
      <c r="H475" s="235">
        <v>4510008126</v>
      </c>
      <c r="I475" s="235">
        <v>109612592</v>
      </c>
      <c r="J475" s="238" t="s">
        <v>1202</v>
      </c>
      <c r="K475" s="238" t="s">
        <v>598</v>
      </c>
      <c r="L475" s="235" t="s">
        <v>36</v>
      </c>
      <c r="M475" s="235">
        <v>13</v>
      </c>
      <c r="N475" s="334">
        <v>136.19999999999999</v>
      </c>
      <c r="O475" s="334">
        <f t="shared" si="7"/>
        <v>1770.6</v>
      </c>
      <c r="P475" s="246"/>
    </row>
    <row r="476" spans="1:16" hidden="1">
      <c r="A476" s="235">
        <v>473</v>
      </c>
      <c r="B476" s="410">
        <v>44659</v>
      </c>
      <c r="C476" s="238" t="s">
        <v>32</v>
      </c>
      <c r="D476" s="235" t="s">
        <v>1082</v>
      </c>
      <c r="E476" s="411">
        <v>44645</v>
      </c>
      <c r="F476" s="238"/>
      <c r="G476" s="235" t="s">
        <v>34</v>
      </c>
      <c r="H476" s="235"/>
      <c r="I476" s="235"/>
      <c r="J476" s="238" t="s">
        <v>1204</v>
      </c>
      <c r="K476" s="238" t="s">
        <v>1205</v>
      </c>
      <c r="L476" s="235" t="s">
        <v>36</v>
      </c>
      <c r="M476" s="235">
        <v>10</v>
      </c>
      <c r="N476" s="412">
        <v>0</v>
      </c>
      <c r="O476" s="412">
        <f t="shared" si="7"/>
        <v>0</v>
      </c>
      <c r="P476" s="246"/>
    </row>
    <row r="477" spans="1:16" ht="20.399999999999999" hidden="1">
      <c r="A477" s="235">
        <v>474</v>
      </c>
      <c r="B477" s="410">
        <v>44659</v>
      </c>
      <c r="C477" s="238" t="s">
        <v>32</v>
      </c>
      <c r="D477" s="235" t="s">
        <v>1082</v>
      </c>
      <c r="E477" s="411">
        <v>44645</v>
      </c>
      <c r="F477" s="238"/>
      <c r="G477" s="235" t="s">
        <v>34</v>
      </c>
      <c r="H477" s="235"/>
      <c r="I477" s="235"/>
      <c r="J477" s="238" t="s">
        <v>1208</v>
      </c>
      <c r="K477" s="337" t="s">
        <v>1209</v>
      </c>
      <c r="L477" s="235" t="s">
        <v>36</v>
      </c>
      <c r="M477" s="235">
        <v>10</v>
      </c>
      <c r="N477" s="412">
        <v>0</v>
      </c>
      <c r="O477" s="412">
        <f t="shared" si="7"/>
        <v>0</v>
      </c>
      <c r="P477" s="246"/>
    </row>
    <row r="478" spans="1:16" hidden="1">
      <c r="A478" s="235">
        <v>475</v>
      </c>
      <c r="B478" s="410">
        <v>44659</v>
      </c>
      <c r="C478" s="238" t="s">
        <v>32</v>
      </c>
      <c r="D478" s="235" t="s">
        <v>1082</v>
      </c>
      <c r="E478" s="411">
        <v>44645</v>
      </c>
      <c r="F478" s="238"/>
      <c r="G478" s="235" t="s">
        <v>34</v>
      </c>
      <c r="H478" s="235"/>
      <c r="I478" s="235"/>
      <c r="J478" s="238" t="s">
        <v>1212</v>
      </c>
      <c r="K478" s="238" t="s">
        <v>1213</v>
      </c>
      <c r="L478" s="235" t="s">
        <v>36</v>
      </c>
      <c r="M478" s="235">
        <v>30</v>
      </c>
      <c r="N478" s="412">
        <v>0</v>
      </c>
      <c r="O478" s="412">
        <f t="shared" si="7"/>
        <v>0</v>
      </c>
      <c r="P478" s="246"/>
    </row>
    <row r="479" spans="1:16" hidden="1">
      <c r="A479" s="235">
        <v>476</v>
      </c>
      <c r="B479" s="410">
        <v>44659</v>
      </c>
      <c r="C479" s="238" t="s">
        <v>32</v>
      </c>
      <c r="D479" s="235" t="s">
        <v>1082</v>
      </c>
      <c r="E479" s="411">
        <v>44645</v>
      </c>
      <c r="F479" s="238"/>
      <c r="G479" s="235" t="s">
        <v>34</v>
      </c>
      <c r="H479" s="235"/>
      <c r="I479" s="235"/>
      <c r="J479" s="238" t="s">
        <v>1214</v>
      </c>
      <c r="K479" s="235" t="s">
        <v>1215</v>
      </c>
      <c r="L479" s="235" t="s">
        <v>36</v>
      </c>
      <c r="M479" s="235">
        <v>11</v>
      </c>
      <c r="N479" s="412">
        <v>0</v>
      </c>
      <c r="O479" s="412">
        <f t="shared" si="7"/>
        <v>0</v>
      </c>
      <c r="P479" s="246"/>
    </row>
    <row r="480" spans="1:16" ht="20.399999999999999" hidden="1">
      <c r="A480" s="235">
        <v>477</v>
      </c>
      <c r="B480" s="410">
        <v>44659</v>
      </c>
      <c r="C480" s="238" t="s">
        <v>32</v>
      </c>
      <c r="D480" s="235" t="s">
        <v>1082</v>
      </c>
      <c r="E480" s="411">
        <v>44645</v>
      </c>
      <c r="F480" s="238"/>
      <c r="G480" s="235" t="s">
        <v>34</v>
      </c>
      <c r="H480" s="235"/>
      <c r="I480" s="235">
        <v>115014411</v>
      </c>
      <c r="J480" s="238" t="s">
        <v>1216</v>
      </c>
      <c r="K480" s="238" t="s">
        <v>1217</v>
      </c>
      <c r="L480" s="235" t="s">
        <v>36</v>
      </c>
      <c r="M480" s="235">
        <v>265</v>
      </c>
      <c r="N480" s="412">
        <v>0</v>
      </c>
      <c r="O480" s="412">
        <f t="shared" si="7"/>
        <v>0</v>
      </c>
      <c r="P480" s="246"/>
    </row>
    <row r="481" spans="1:16" ht="20.399999999999999" hidden="1">
      <c r="A481" s="235">
        <v>478</v>
      </c>
      <c r="B481" s="410">
        <v>44659</v>
      </c>
      <c r="C481" s="238" t="s">
        <v>58</v>
      </c>
      <c r="D481" s="238" t="s">
        <v>1218</v>
      </c>
      <c r="E481" s="411" t="s">
        <v>1219</v>
      </c>
      <c r="F481" s="238" t="s">
        <v>577</v>
      </c>
      <c r="G481" s="235" t="s">
        <v>182</v>
      </c>
      <c r="H481" s="235">
        <v>4509978514</v>
      </c>
      <c r="I481" s="235">
        <v>109492198</v>
      </c>
      <c r="J481" s="238">
        <v>21038811405</v>
      </c>
      <c r="K481" s="235" t="s">
        <v>1220</v>
      </c>
      <c r="L481" s="235" t="s">
        <v>36</v>
      </c>
      <c r="M481" s="235">
        <v>300</v>
      </c>
      <c r="N481" s="334">
        <v>1139.3800000000001</v>
      </c>
      <c r="O481" s="334">
        <f t="shared" si="7"/>
        <v>341814.00000000006</v>
      </c>
      <c r="P481" s="246"/>
    </row>
    <row r="482" spans="1:16" ht="20.399999999999999" hidden="1">
      <c r="A482" s="235">
        <v>479</v>
      </c>
      <c r="B482" s="410">
        <v>44659</v>
      </c>
      <c r="C482" s="238" t="s">
        <v>1223</v>
      </c>
      <c r="D482" s="238" t="s">
        <v>1224</v>
      </c>
      <c r="E482" s="411" t="s">
        <v>1225</v>
      </c>
      <c r="F482" s="238" t="s">
        <v>1226</v>
      </c>
      <c r="G482" s="235" t="s">
        <v>270</v>
      </c>
      <c r="H482" s="235"/>
      <c r="I482" s="235">
        <v>112139784</v>
      </c>
      <c r="J482" s="238" t="s">
        <v>2731</v>
      </c>
      <c r="K482" s="239" t="s">
        <v>2809</v>
      </c>
      <c r="L482" s="235" t="s">
        <v>2729</v>
      </c>
      <c r="M482" s="235">
        <v>813</v>
      </c>
      <c r="N482" s="334">
        <v>25.86</v>
      </c>
      <c r="O482" s="334">
        <f t="shared" si="7"/>
        <v>21024.18</v>
      </c>
      <c r="P482" s="246"/>
    </row>
    <row r="483" spans="1:16" ht="20.399999999999999" hidden="1">
      <c r="A483" s="235">
        <v>480</v>
      </c>
      <c r="B483" s="410">
        <v>44659</v>
      </c>
      <c r="C483" s="238" t="s">
        <v>231</v>
      </c>
      <c r="D483" s="238" t="s">
        <v>1231</v>
      </c>
      <c r="E483" s="411" t="s">
        <v>1232</v>
      </c>
      <c r="F483" s="238"/>
      <c r="G483" s="235" t="s">
        <v>234</v>
      </c>
      <c r="H483" s="238">
        <v>4200826011</v>
      </c>
      <c r="I483" s="235">
        <v>111381214</v>
      </c>
      <c r="J483" s="238" t="s">
        <v>240</v>
      </c>
      <c r="K483" s="238" t="s">
        <v>241</v>
      </c>
      <c r="L483" s="235" t="s">
        <v>36</v>
      </c>
      <c r="M483" s="235">
        <v>5</v>
      </c>
      <c r="N483" s="334">
        <v>97627</v>
      </c>
      <c r="O483" s="412">
        <f t="shared" si="7"/>
        <v>488135</v>
      </c>
      <c r="P483" s="246"/>
    </row>
    <row r="484" spans="1:16" hidden="1">
      <c r="A484" s="235">
        <v>481</v>
      </c>
      <c r="B484" s="410">
        <v>44659</v>
      </c>
      <c r="C484" s="238" t="s">
        <v>32</v>
      </c>
      <c r="D484" s="235" t="s">
        <v>1082</v>
      </c>
      <c r="E484" s="411">
        <v>44645</v>
      </c>
      <c r="F484" s="238"/>
      <c r="G484" s="235" t="s">
        <v>34</v>
      </c>
      <c r="H484" s="238">
        <v>4200826011</v>
      </c>
      <c r="I484" s="235">
        <v>111381215</v>
      </c>
      <c r="J484" s="238" t="s">
        <v>235</v>
      </c>
      <c r="K484" s="238" t="s">
        <v>236</v>
      </c>
      <c r="L484" s="235" t="s">
        <v>36</v>
      </c>
      <c r="M484" s="235">
        <v>2</v>
      </c>
      <c r="N484" s="334">
        <v>79877</v>
      </c>
      <c r="O484" s="412">
        <f t="shared" si="7"/>
        <v>159754</v>
      </c>
      <c r="P484" s="246"/>
    </row>
    <row r="485" spans="1:16" hidden="1">
      <c r="A485" s="235">
        <v>482</v>
      </c>
      <c r="B485" s="410">
        <v>44659</v>
      </c>
      <c r="C485" s="238" t="s">
        <v>32</v>
      </c>
      <c r="D485" s="235" t="s">
        <v>1239</v>
      </c>
      <c r="E485" s="411">
        <v>44650</v>
      </c>
      <c r="F485" s="238"/>
      <c r="G485" s="235" t="s">
        <v>34</v>
      </c>
      <c r="H485" s="235"/>
      <c r="I485" s="235"/>
      <c r="J485" s="238" t="s">
        <v>1240</v>
      </c>
      <c r="K485" s="238" t="s">
        <v>1241</v>
      </c>
      <c r="L485" s="235" t="s">
        <v>36</v>
      </c>
      <c r="M485" s="235">
        <v>142</v>
      </c>
      <c r="N485" s="412">
        <v>0</v>
      </c>
      <c r="O485" s="412">
        <f t="shared" si="7"/>
        <v>0</v>
      </c>
      <c r="P485" s="246"/>
    </row>
    <row r="486" spans="1:16" hidden="1">
      <c r="A486" s="235">
        <v>483</v>
      </c>
      <c r="B486" s="410">
        <v>44659</v>
      </c>
      <c r="C486" s="238" t="s">
        <v>32</v>
      </c>
      <c r="D486" s="235" t="s">
        <v>1239</v>
      </c>
      <c r="E486" s="411">
        <v>44650</v>
      </c>
      <c r="F486" s="238"/>
      <c r="G486" s="235" t="s">
        <v>34</v>
      </c>
      <c r="H486" s="235"/>
      <c r="I486" s="235"/>
      <c r="J486" s="238" t="s">
        <v>1244</v>
      </c>
      <c r="K486" s="238" t="s">
        <v>1245</v>
      </c>
      <c r="L486" s="235" t="s">
        <v>36</v>
      </c>
      <c r="M486" s="235">
        <v>5</v>
      </c>
      <c r="N486" s="412">
        <v>0</v>
      </c>
      <c r="O486" s="412">
        <f t="shared" si="7"/>
        <v>0</v>
      </c>
      <c r="P486" s="246"/>
    </row>
    <row r="487" spans="1:16" ht="20.399999999999999" hidden="1">
      <c r="A487" s="235">
        <v>484</v>
      </c>
      <c r="B487" s="410">
        <v>44659</v>
      </c>
      <c r="C487" s="238" t="s">
        <v>32</v>
      </c>
      <c r="D487" s="235" t="s">
        <v>1239</v>
      </c>
      <c r="E487" s="411">
        <v>44650</v>
      </c>
      <c r="F487" s="238"/>
      <c r="G487" s="235" t="s">
        <v>34</v>
      </c>
      <c r="H487" s="235"/>
      <c r="I487" s="235"/>
      <c r="J487" s="238" t="s">
        <v>1246</v>
      </c>
      <c r="K487" s="238" t="s">
        <v>1247</v>
      </c>
      <c r="L487" s="235" t="s">
        <v>36</v>
      </c>
      <c r="M487" s="235">
        <v>10</v>
      </c>
      <c r="N487" s="412">
        <v>0</v>
      </c>
      <c r="O487" s="412">
        <f t="shared" si="7"/>
        <v>0</v>
      </c>
      <c r="P487" s="246"/>
    </row>
    <row r="488" spans="1:16" ht="20.399999999999999" hidden="1">
      <c r="A488" s="235">
        <v>485</v>
      </c>
      <c r="B488" s="410">
        <v>44659</v>
      </c>
      <c r="C488" s="238" t="s">
        <v>32</v>
      </c>
      <c r="D488" s="235" t="s">
        <v>1239</v>
      </c>
      <c r="E488" s="411">
        <v>44650</v>
      </c>
      <c r="F488" s="238"/>
      <c r="G488" s="235" t="s">
        <v>34</v>
      </c>
      <c r="H488" s="235"/>
      <c r="I488" s="235"/>
      <c r="J488" s="238" t="s">
        <v>1248</v>
      </c>
      <c r="K488" s="238" t="s">
        <v>1248</v>
      </c>
      <c r="L488" s="235" t="s">
        <v>36</v>
      </c>
      <c r="M488" s="235">
        <v>1</v>
      </c>
      <c r="N488" s="412">
        <v>0</v>
      </c>
      <c r="O488" s="412">
        <f t="shared" si="7"/>
        <v>0</v>
      </c>
      <c r="P488" s="246"/>
    </row>
    <row r="489" spans="1:16" ht="20.399999999999999" hidden="1">
      <c r="A489" s="235">
        <v>486</v>
      </c>
      <c r="B489" s="410">
        <v>44659</v>
      </c>
      <c r="C489" s="238" t="s">
        <v>1249</v>
      </c>
      <c r="D489" s="238" t="s">
        <v>1250</v>
      </c>
      <c r="E489" s="411" t="s">
        <v>659</v>
      </c>
      <c r="F489" s="238" t="s">
        <v>1251</v>
      </c>
      <c r="G489" s="235" t="s">
        <v>47</v>
      </c>
      <c r="H489" s="235">
        <v>4509742788</v>
      </c>
      <c r="I489" s="235">
        <v>110398574</v>
      </c>
      <c r="J489" s="238" t="s">
        <v>1252</v>
      </c>
      <c r="K489" s="238" t="s">
        <v>1253</v>
      </c>
      <c r="L489" s="235" t="s">
        <v>36</v>
      </c>
      <c r="M489" s="235">
        <v>8</v>
      </c>
      <c r="N489" s="412">
        <v>1750</v>
      </c>
      <c r="O489" s="412">
        <f t="shared" si="7"/>
        <v>14000</v>
      </c>
      <c r="P489" s="246"/>
    </row>
    <row r="490" spans="1:16" ht="20.399999999999999" hidden="1">
      <c r="A490" s="235">
        <v>487</v>
      </c>
      <c r="B490" s="410">
        <v>44659</v>
      </c>
      <c r="C490" s="238" t="s">
        <v>1249</v>
      </c>
      <c r="D490" s="238" t="s">
        <v>1250</v>
      </c>
      <c r="E490" s="411" t="s">
        <v>659</v>
      </c>
      <c r="F490" s="238" t="s">
        <v>1251</v>
      </c>
      <c r="G490" s="235" t="s">
        <v>47</v>
      </c>
      <c r="H490" s="235">
        <v>4509742788</v>
      </c>
      <c r="I490" s="235">
        <v>110323536</v>
      </c>
      <c r="J490" s="238" t="s">
        <v>1254</v>
      </c>
      <c r="K490" s="238" t="s">
        <v>1255</v>
      </c>
      <c r="L490" s="235" t="s">
        <v>36</v>
      </c>
      <c r="M490" s="235">
        <v>1</v>
      </c>
      <c r="N490" s="412">
        <v>16500</v>
      </c>
      <c r="O490" s="412">
        <f t="shared" si="7"/>
        <v>16500</v>
      </c>
      <c r="P490" s="246"/>
    </row>
    <row r="491" spans="1:16" hidden="1">
      <c r="A491" s="235">
        <v>488</v>
      </c>
      <c r="B491" s="410">
        <v>44659</v>
      </c>
      <c r="C491" s="238" t="s">
        <v>32</v>
      </c>
      <c r="D491" s="235" t="s">
        <v>1239</v>
      </c>
      <c r="E491" s="411">
        <v>44650</v>
      </c>
      <c r="F491" s="238"/>
      <c r="G491" s="235" t="s">
        <v>34</v>
      </c>
      <c r="H491" s="235"/>
      <c r="I491" s="235"/>
      <c r="J491" s="238" t="s">
        <v>1256</v>
      </c>
      <c r="K491" s="238" t="s">
        <v>1256</v>
      </c>
      <c r="L491" s="235" t="s">
        <v>36</v>
      </c>
      <c r="M491" s="235">
        <v>1</v>
      </c>
      <c r="N491" s="412">
        <v>0</v>
      </c>
      <c r="O491" s="412">
        <f t="shared" si="7"/>
        <v>0</v>
      </c>
      <c r="P491" s="246"/>
    </row>
    <row r="492" spans="1:16" hidden="1">
      <c r="A492" s="235">
        <v>489</v>
      </c>
      <c r="B492" s="410">
        <v>44659</v>
      </c>
      <c r="C492" s="238" t="s">
        <v>32</v>
      </c>
      <c r="D492" s="235" t="s">
        <v>1239</v>
      </c>
      <c r="E492" s="411">
        <v>44650</v>
      </c>
      <c r="F492" s="238"/>
      <c r="G492" s="235" t="s">
        <v>34</v>
      </c>
      <c r="H492" s="235"/>
      <c r="I492" s="235"/>
      <c r="J492" s="238" t="s">
        <v>1257</v>
      </c>
      <c r="K492" s="238" t="s">
        <v>1257</v>
      </c>
      <c r="L492" s="235" t="s">
        <v>36</v>
      </c>
      <c r="M492" s="235">
        <v>1</v>
      </c>
      <c r="N492" s="412">
        <v>0</v>
      </c>
      <c r="O492" s="412">
        <f t="shared" si="7"/>
        <v>0</v>
      </c>
      <c r="P492" s="246"/>
    </row>
    <row r="493" spans="1:16" hidden="1">
      <c r="A493" s="235">
        <v>490</v>
      </c>
      <c r="B493" s="410">
        <v>44659</v>
      </c>
      <c r="C493" s="238" t="s">
        <v>32</v>
      </c>
      <c r="D493" s="235" t="s">
        <v>1239</v>
      </c>
      <c r="E493" s="411">
        <v>44650</v>
      </c>
      <c r="F493" s="238"/>
      <c r="G493" s="235" t="s">
        <v>34</v>
      </c>
      <c r="H493" s="235"/>
      <c r="I493" s="235"/>
      <c r="J493" s="238" t="s">
        <v>1258</v>
      </c>
      <c r="K493" s="238" t="s">
        <v>1259</v>
      </c>
      <c r="L493" s="235" t="s">
        <v>36</v>
      </c>
      <c r="M493" s="235">
        <v>6</v>
      </c>
      <c r="N493" s="412">
        <v>0</v>
      </c>
      <c r="O493" s="412">
        <f t="shared" si="7"/>
        <v>0</v>
      </c>
      <c r="P493" s="246"/>
    </row>
    <row r="494" spans="1:16" hidden="1">
      <c r="A494" s="235">
        <v>491</v>
      </c>
      <c r="B494" s="410">
        <v>44659</v>
      </c>
      <c r="C494" s="238" t="s">
        <v>32</v>
      </c>
      <c r="D494" s="235" t="s">
        <v>1239</v>
      </c>
      <c r="E494" s="411">
        <v>44650</v>
      </c>
      <c r="F494" s="238"/>
      <c r="G494" s="235" t="s">
        <v>34</v>
      </c>
      <c r="H494" s="235"/>
      <c r="I494" s="235"/>
      <c r="J494" s="238" t="s">
        <v>1262</v>
      </c>
      <c r="K494" s="238" t="s">
        <v>1263</v>
      </c>
      <c r="L494" s="235" t="s">
        <v>36</v>
      </c>
      <c r="M494" s="235">
        <v>465</v>
      </c>
      <c r="N494" s="412">
        <v>0</v>
      </c>
      <c r="O494" s="412">
        <f t="shared" si="7"/>
        <v>0</v>
      </c>
      <c r="P494" s="246"/>
    </row>
    <row r="495" spans="1:16" hidden="1">
      <c r="A495" s="235">
        <v>492</v>
      </c>
      <c r="B495" s="410">
        <v>44659</v>
      </c>
      <c r="C495" s="238" t="s">
        <v>32</v>
      </c>
      <c r="D495" s="235" t="s">
        <v>1239</v>
      </c>
      <c r="E495" s="411">
        <v>44650</v>
      </c>
      <c r="F495" s="238"/>
      <c r="G495" s="235" t="s">
        <v>34</v>
      </c>
      <c r="H495" s="235"/>
      <c r="I495" s="235"/>
      <c r="J495" s="238" t="s">
        <v>1264</v>
      </c>
      <c r="K495" s="238" t="s">
        <v>1265</v>
      </c>
      <c r="L495" s="235" t="s">
        <v>36</v>
      </c>
      <c r="M495" s="235">
        <v>6</v>
      </c>
      <c r="N495" s="412">
        <v>0</v>
      </c>
      <c r="O495" s="412">
        <f t="shared" si="7"/>
        <v>0</v>
      </c>
      <c r="P495" s="246"/>
    </row>
    <row r="496" spans="1:16" hidden="1">
      <c r="A496" s="235">
        <v>493</v>
      </c>
      <c r="B496" s="410">
        <v>44659</v>
      </c>
      <c r="C496" s="238" t="s">
        <v>32</v>
      </c>
      <c r="D496" s="235" t="s">
        <v>1239</v>
      </c>
      <c r="E496" s="411">
        <v>44650</v>
      </c>
      <c r="F496" s="238"/>
      <c r="G496" s="235" t="s">
        <v>34</v>
      </c>
      <c r="H496" s="235"/>
      <c r="I496" s="235"/>
      <c r="J496" s="238" t="s">
        <v>1266</v>
      </c>
      <c r="K496" s="238" t="s">
        <v>1267</v>
      </c>
      <c r="L496" s="235" t="s">
        <v>36</v>
      </c>
      <c r="M496" s="235">
        <v>5</v>
      </c>
      <c r="N496" s="412">
        <v>0</v>
      </c>
      <c r="O496" s="412">
        <f t="shared" si="7"/>
        <v>0</v>
      </c>
      <c r="P496" s="246"/>
    </row>
    <row r="497" spans="1:16" hidden="1">
      <c r="A497" s="235">
        <v>494</v>
      </c>
      <c r="B497" s="410">
        <v>44659</v>
      </c>
      <c r="C497" s="238" t="s">
        <v>32</v>
      </c>
      <c r="D497" s="235" t="s">
        <v>1239</v>
      </c>
      <c r="E497" s="411">
        <v>44650</v>
      </c>
      <c r="F497" s="238"/>
      <c r="G497" s="235" t="s">
        <v>34</v>
      </c>
      <c r="H497" s="235"/>
      <c r="I497" s="235"/>
      <c r="J497" s="238" t="s">
        <v>1268</v>
      </c>
      <c r="K497" s="238" t="s">
        <v>1268</v>
      </c>
      <c r="L497" s="235" t="s">
        <v>36</v>
      </c>
      <c r="M497" s="235">
        <v>20</v>
      </c>
      <c r="N497" s="412">
        <v>0</v>
      </c>
      <c r="O497" s="412">
        <f t="shared" si="7"/>
        <v>0</v>
      </c>
      <c r="P497" s="246"/>
    </row>
    <row r="498" spans="1:16" hidden="1">
      <c r="A498" s="235">
        <v>495</v>
      </c>
      <c r="B498" s="410">
        <v>44659</v>
      </c>
      <c r="C498" s="238" t="s">
        <v>32</v>
      </c>
      <c r="D498" s="235" t="s">
        <v>1239</v>
      </c>
      <c r="E498" s="411">
        <v>44650</v>
      </c>
      <c r="F498" s="238"/>
      <c r="G498" s="235" t="s">
        <v>34</v>
      </c>
      <c r="H498" s="235"/>
      <c r="I498" s="235"/>
      <c r="J498" s="238" t="s">
        <v>1269</v>
      </c>
      <c r="K498" s="238" t="s">
        <v>1269</v>
      </c>
      <c r="L498" s="235" t="s">
        <v>36</v>
      </c>
      <c r="M498" s="235">
        <v>12</v>
      </c>
      <c r="N498" s="412">
        <v>0</v>
      </c>
      <c r="O498" s="412">
        <f t="shared" si="7"/>
        <v>0</v>
      </c>
      <c r="P498" s="246"/>
    </row>
    <row r="499" spans="1:16" hidden="1">
      <c r="A499" s="235">
        <v>496</v>
      </c>
      <c r="B499" s="410">
        <v>44659</v>
      </c>
      <c r="C499" s="238" t="s">
        <v>32</v>
      </c>
      <c r="D499" s="235" t="s">
        <v>1239</v>
      </c>
      <c r="E499" s="411">
        <v>44650</v>
      </c>
      <c r="F499" s="238"/>
      <c r="G499" s="235" t="s">
        <v>34</v>
      </c>
      <c r="H499" s="235"/>
      <c r="I499" s="235"/>
      <c r="J499" s="238" t="s">
        <v>1270</v>
      </c>
      <c r="K499" s="238" t="s">
        <v>1270</v>
      </c>
      <c r="L499" s="235" t="s">
        <v>36</v>
      </c>
      <c r="M499" s="235">
        <v>23</v>
      </c>
      <c r="N499" s="412">
        <v>0</v>
      </c>
      <c r="O499" s="412">
        <f t="shared" si="7"/>
        <v>0</v>
      </c>
      <c r="P499" s="246"/>
    </row>
    <row r="500" spans="1:16" hidden="1">
      <c r="A500" s="235">
        <v>497</v>
      </c>
      <c r="B500" s="410">
        <v>44659</v>
      </c>
      <c r="C500" s="238" t="s">
        <v>32</v>
      </c>
      <c r="D500" s="235" t="s">
        <v>1239</v>
      </c>
      <c r="E500" s="411">
        <v>44650</v>
      </c>
      <c r="F500" s="238"/>
      <c r="G500" s="235" t="s">
        <v>34</v>
      </c>
      <c r="H500" s="235"/>
      <c r="I500" s="235"/>
      <c r="J500" s="238" t="s">
        <v>1271</v>
      </c>
      <c r="K500" s="238" t="s">
        <v>1271</v>
      </c>
      <c r="L500" s="235" t="s">
        <v>36</v>
      </c>
      <c r="M500" s="235">
        <v>2</v>
      </c>
      <c r="N500" s="412">
        <v>0</v>
      </c>
      <c r="O500" s="412">
        <f t="shared" si="7"/>
        <v>0</v>
      </c>
      <c r="P500" s="246"/>
    </row>
    <row r="501" spans="1:16" ht="20.399999999999999" hidden="1">
      <c r="A501" s="235">
        <v>498</v>
      </c>
      <c r="B501" s="410">
        <v>44659</v>
      </c>
      <c r="C501" s="238" t="s">
        <v>58</v>
      </c>
      <c r="D501" s="238" t="s">
        <v>1272</v>
      </c>
      <c r="E501" s="411" t="s">
        <v>1273</v>
      </c>
      <c r="F501" s="238" t="s">
        <v>1274</v>
      </c>
      <c r="G501" s="235" t="s">
        <v>182</v>
      </c>
      <c r="H501" s="235">
        <v>4509978514</v>
      </c>
      <c r="I501" s="235">
        <v>109492194</v>
      </c>
      <c r="J501" s="238" t="s">
        <v>192</v>
      </c>
      <c r="K501" s="238" t="s">
        <v>193</v>
      </c>
      <c r="L501" s="235" t="s">
        <v>36</v>
      </c>
      <c r="M501" s="235">
        <v>30</v>
      </c>
      <c r="N501" s="334">
        <v>234.9</v>
      </c>
      <c r="O501" s="334">
        <f t="shared" si="7"/>
        <v>7047</v>
      </c>
      <c r="P501" s="246"/>
    </row>
    <row r="502" spans="1:16" hidden="1">
      <c r="A502" s="235">
        <v>499</v>
      </c>
      <c r="B502" s="410">
        <v>44659</v>
      </c>
      <c r="C502" s="238" t="s">
        <v>32</v>
      </c>
      <c r="D502" s="235" t="s">
        <v>1239</v>
      </c>
      <c r="E502" s="411">
        <v>44650</v>
      </c>
      <c r="F502" s="238"/>
      <c r="G502" s="235" t="s">
        <v>34</v>
      </c>
      <c r="H502" s="235"/>
      <c r="I502" s="235"/>
      <c r="J502" s="238" t="s">
        <v>1277</v>
      </c>
      <c r="K502" s="238" t="s">
        <v>1278</v>
      </c>
      <c r="L502" s="235" t="s">
        <v>36</v>
      </c>
      <c r="M502" s="235">
        <v>13</v>
      </c>
      <c r="N502" s="412">
        <v>0</v>
      </c>
      <c r="O502" s="412">
        <f t="shared" si="7"/>
        <v>0</v>
      </c>
      <c r="P502" s="246"/>
    </row>
    <row r="503" spans="1:16" hidden="1">
      <c r="A503" s="235">
        <v>500</v>
      </c>
      <c r="B503" s="410">
        <v>44659</v>
      </c>
      <c r="C503" s="238" t="s">
        <v>32</v>
      </c>
      <c r="D503" s="235" t="s">
        <v>1239</v>
      </c>
      <c r="E503" s="411">
        <v>44650</v>
      </c>
      <c r="F503" s="238"/>
      <c r="G503" s="235" t="s">
        <v>34</v>
      </c>
      <c r="H503" s="235"/>
      <c r="I503" s="235"/>
      <c r="J503" s="238" t="s">
        <v>1279</v>
      </c>
      <c r="K503" s="235" t="s">
        <v>1280</v>
      </c>
      <c r="L503" s="235" t="s">
        <v>36</v>
      </c>
      <c r="M503" s="235">
        <v>13</v>
      </c>
      <c r="N503" s="412">
        <v>0</v>
      </c>
      <c r="O503" s="412">
        <f t="shared" si="7"/>
        <v>0</v>
      </c>
      <c r="P503" s="246"/>
    </row>
    <row r="504" spans="1:16" ht="30.6" hidden="1">
      <c r="A504" s="235">
        <v>501</v>
      </c>
      <c r="B504" s="410">
        <v>44659</v>
      </c>
      <c r="C504" s="238" t="s">
        <v>58</v>
      </c>
      <c r="D504" s="238" t="s">
        <v>1281</v>
      </c>
      <c r="E504" s="411" t="s">
        <v>570</v>
      </c>
      <c r="F504" s="238" t="s">
        <v>61</v>
      </c>
      <c r="G504" s="235" t="s">
        <v>182</v>
      </c>
      <c r="H504" s="235">
        <v>4509978514</v>
      </c>
      <c r="I504" s="235">
        <v>109492212</v>
      </c>
      <c r="J504" s="238" t="s">
        <v>571</v>
      </c>
      <c r="K504" s="238" t="s">
        <v>2741</v>
      </c>
      <c r="L504" s="235" t="s">
        <v>36</v>
      </c>
      <c r="M504" s="235">
        <v>210</v>
      </c>
      <c r="N504" s="334">
        <v>11.26</v>
      </c>
      <c r="O504" s="334">
        <f t="shared" si="7"/>
        <v>2364.6</v>
      </c>
      <c r="P504" s="246"/>
    </row>
    <row r="505" spans="1:16" ht="20.399999999999999" hidden="1">
      <c r="A505" s="235">
        <v>502</v>
      </c>
      <c r="B505" s="410">
        <v>44659</v>
      </c>
      <c r="C505" s="238" t="s">
        <v>58</v>
      </c>
      <c r="D505" s="238" t="s">
        <v>1282</v>
      </c>
      <c r="E505" s="411" t="s">
        <v>576</v>
      </c>
      <c r="F505" s="238" t="s">
        <v>577</v>
      </c>
      <c r="G505" s="235" t="s">
        <v>182</v>
      </c>
      <c r="H505" s="235">
        <v>4509978514</v>
      </c>
      <c r="I505" s="235">
        <v>109492196</v>
      </c>
      <c r="J505" s="238" t="s">
        <v>1178</v>
      </c>
      <c r="K505" s="238" t="s">
        <v>1179</v>
      </c>
      <c r="L505" s="235" t="s">
        <v>36</v>
      </c>
      <c r="M505" s="235">
        <v>150</v>
      </c>
      <c r="N505" s="334">
        <v>21.36</v>
      </c>
      <c r="O505" s="334">
        <f t="shared" si="7"/>
        <v>3204</v>
      </c>
      <c r="P505" s="246"/>
    </row>
    <row r="506" spans="1:16" hidden="1">
      <c r="A506" s="235">
        <v>503</v>
      </c>
      <c r="B506" s="410">
        <v>44659</v>
      </c>
      <c r="C506" s="238" t="s">
        <v>32</v>
      </c>
      <c r="D506" s="235" t="s">
        <v>1239</v>
      </c>
      <c r="E506" s="411">
        <v>44650</v>
      </c>
      <c r="F506" s="238"/>
      <c r="G506" s="235" t="s">
        <v>34</v>
      </c>
      <c r="H506" s="235"/>
      <c r="I506" s="235"/>
      <c r="J506" s="238" t="s">
        <v>1284</v>
      </c>
      <c r="K506" s="238" t="s">
        <v>1285</v>
      </c>
      <c r="L506" s="235" t="s">
        <v>36</v>
      </c>
      <c r="M506" s="235">
        <v>193</v>
      </c>
      <c r="N506" s="412">
        <v>0</v>
      </c>
      <c r="O506" s="412">
        <f t="shared" si="7"/>
        <v>0</v>
      </c>
      <c r="P506" s="246"/>
    </row>
    <row r="507" spans="1:16" ht="30.6" hidden="1">
      <c r="A507" s="235">
        <v>504</v>
      </c>
      <c r="B507" s="410">
        <v>44659</v>
      </c>
      <c r="C507" s="238" t="s">
        <v>58</v>
      </c>
      <c r="D507" s="238" t="s">
        <v>1281</v>
      </c>
      <c r="E507" s="411" t="s">
        <v>570</v>
      </c>
      <c r="F507" s="238" t="s">
        <v>61</v>
      </c>
      <c r="G507" s="235" t="s">
        <v>182</v>
      </c>
      <c r="H507" s="235">
        <v>4509978514</v>
      </c>
      <c r="I507" s="235">
        <v>109492197</v>
      </c>
      <c r="J507" s="238" t="s">
        <v>186</v>
      </c>
      <c r="K507" s="238" t="s">
        <v>187</v>
      </c>
      <c r="L507" s="235" t="s">
        <v>36</v>
      </c>
      <c r="M507" s="235">
        <v>150</v>
      </c>
      <c r="N507" s="334">
        <v>66.92</v>
      </c>
      <c r="O507" s="334">
        <f t="shared" si="7"/>
        <v>10038</v>
      </c>
      <c r="P507" s="246"/>
    </row>
    <row r="508" spans="1:16" hidden="1">
      <c r="A508" s="235">
        <v>505</v>
      </c>
      <c r="B508" s="410">
        <v>44659</v>
      </c>
      <c r="C508" s="238" t="s">
        <v>32</v>
      </c>
      <c r="D508" s="235" t="s">
        <v>1239</v>
      </c>
      <c r="E508" s="411">
        <v>44650</v>
      </c>
      <c r="F508" s="238"/>
      <c r="G508" s="235" t="s">
        <v>34</v>
      </c>
      <c r="H508" s="235"/>
      <c r="I508" s="235"/>
      <c r="J508" s="238" t="s">
        <v>1286</v>
      </c>
      <c r="K508" s="235" t="s">
        <v>1287</v>
      </c>
      <c r="L508" s="235" t="s">
        <v>36</v>
      </c>
      <c r="M508" s="235">
        <v>73</v>
      </c>
      <c r="N508" s="412">
        <v>0</v>
      </c>
      <c r="O508" s="412">
        <f t="shared" si="7"/>
        <v>0</v>
      </c>
      <c r="P508" s="246"/>
    </row>
    <row r="509" spans="1:16" hidden="1">
      <c r="A509" s="235">
        <v>506</v>
      </c>
      <c r="B509" s="410">
        <v>44659</v>
      </c>
      <c r="C509" s="238" t="s">
        <v>32</v>
      </c>
      <c r="D509" s="235" t="s">
        <v>1239</v>
      </c>
      <c r="E509" s="411">
        <v>44650</v>
      </c>
      <c r="F509" s="238"/>
      <c r="G509" s="235" t="s">
        <v>34</v>
      </c>
      <c r="H509" s="235"/>
      <c r="I509" s="235"/>
      <c r="J509" s="238" t="s">
        <v>1288</v>
      </c>
      <c r="K509" s="238" t="s">
        <v>1288</v>
      </c>
      <c r="L509" s="235" t="s">
        <v>36</v>
      </c>
      <c r="M509" s="235">
        <v>1</v>
      </c>
      <c r="N509" s="412">
        <v>0</v>
      </c>
      <c r="O509" s="412">
        <f t="shared" si="7"/>
        <v>0</v>
      </c>
      <c r="P509" s="246"/>
    </row>
    <row r="510" spans="1:16" ht="30.6" hidden="1">
      <c r="A510" s="235">
        <v>507</v>
      </c>
      <c r="B510" s="410">
        <v>44659</v>
      </c>
      <c r="C510" s="238" t="s">
        <v>58</v>
      </c>
      <c r="D510" s="238" t="s">
        <v>1289</v>
      </c>
      <c r="E510" s="411" t="s">
        <v>570</v>
      </c>
      <c r="F510" s="238" t="s">
        <v>61</v>
      </c>
      <c r="G510" s="235" t="s">
        <v>182</v>
      </c>
      <c r="H510" s="235">
        <v>4509978514</v>
      </c>
      <c r="I510" s="235">
        <v>109492192</v>
      </c>
      <c r="J510" s="238" t="s">
        <v>1290</v>
      </c>
      <c r="K510" s="238" t="s">
        <v>2746</v>
      </c>
      <c r="L510" s="235" t="s">
        <v>36</v>
      </c>
      <c r="M510" s="235">
        <v>96</v>
      </c>
      <c r="N510" s="334">
        <v>24.1</v>
      </c>
      <c r="O510" s="334">
        <f t="shared" si="7"/>
        <v>2313.6000000000004</v>
      </c>
      <c r="P510" s="246"/>
    </row>
    <row r="511" spans="1:16" ht="20.399999999999999" hidden="1">
      <c r="A511" s="235">
        <v>508</v>
      </c>
      <c r="B511" s="410">
        <v>44659</v>
      </c>
      <c r="C511" s="238" t="s">
        <v>32</v>
      </c>
      <c r="D511" s="235" t="s">
        <v>1239</v>
      </c>
      <c r="E511" s="411">
        <v>44650</v>
      </c>
      <c r="F511" s="238"/>
      <c r="G511" s="235" t="s">
        <v>34</v>
      </c>
      <c r="H511" s="235"/>
      <c r="I511" s="235"/>
      <c r="J511" s="238" t="s">
        <v>1246</v>
      </c>
      <c r="K511" s="238" t="s">
        <v>1247</v>
      </c>
      <c r="L511" s="235" t="s">
        <v>36</v>
      </c>
      <c r="M511" s="235">
        <v>3</v>
      </c>
      <c r="N511" s="412">
        <v>0</v>
      </c>
      <c r="O511" s="412">
        <f t="shared" si="7"/>
        <v>0</v>
      </c>
      <c r="P511" s="246"/>
    </row>
    <row r="512" spans="1:16" ht="30.6" hidden="1">
      <c r="A512" s="235">
        <v>509</v>
      </c>
      <c r="B512" s="410">
        <v>44659</v>
      </c>
      <c r="C512" s="238" t="s">
        <v>515</v>
      </c>
      <c r="D512" s="238" t="s">
        <v>1293</v>
      </c>
      <c r="E512" s="411" t="s">
        <v>517</v>
      </c>
      <c r="F512" s="238" t="s">
        <v>518</v>
      </c>
      <c r="G512" s="235" t="s">
        <v>519</v>
      </c>
      <c r="H512" s="235">
        <v>4509974544</v>
      </c>
      <c r="I512" s="235">
        <v>109492175</v>
      </c>
      <c r="J512" s="238" t="s">
        <v>520</v>
      </c>
      <c r="K512" s="235" t="s">
        <v>521</v>
      </c>
      <c r="L512" s="235" t="s">
        <v>36</v>
      </c>
      <c r="M512" s="235">
        <v>26</v>
      </c>
      <c r="N512" s="334">
        <v>1404</v>
      </c>
      <c r="O512" s="334">
        <f t="shared" si="7"/>
        <v>36504</v>
      </c>
      <c r="P512" s="246"/>
    </row>
    <row r="513" spans="1:16" hidden="1">
      <c r="A513" s="235">
        <v>510</v>
      </c>
      <c r="B513" s="410">
        <v>44659</v>
      </c>
      <c r="C513" s="238" t="s">
        <v>32</v>
      </c>
      <c r="D513" s="235" t="s">
        <v>1239</v>
      </c>
      <c r="E513" s="411">
        <v>44650</v>
      </c>
      <c r="F513" s="238"/>
      <c r="G513" s="235" t="s">
        <v>34</v>
      </c>
      <c r="H513" s="235"/>
      <c r="I513" s="235" t="s">
        <v>1294</v>
      </c>
      <c r="J513" s="238" t="s">
        <v>1294</v>
      </c>
      <c r="K513" s="337" t="s">
        <v>1295</v>
      </c>
      <c r="L513" s="235" t="s">
        <v>36</v>
      </c>
      <c r="M513" s="235">
        <v>1</v>
      </c>
      <c r="N513" s="412">
        <v>270</v>
      </c>
      <c r="O513" s="412">
        <f t="shared" si="7"/>
        <v>270</v>
      </c>
      <c r="P513" s="246"/>
    </row>
    <row r="514" spans="1:16" ht="20.399999999999999" hidden="1">
      <c r="A514" s="235">
        <v>511</v>
      </c>
      <c r="B514" s="410">
        <v>44659</v>
      </c>
      <c r="C514" s="238" t="s">
        <v>1296</v>
      </c>
      <c r="D514" s="235" t="s">
        <v>1239</v>
      </c>
      <c r="E514" s="411">
        <v>44650</v>
      </c>
      <c r="F514" s="238"/>
      <c r="G514" s="235" t="s">
        <v>34</v>
      </c>
      <c r="H514" s="235"/>
      <c r="I514" s="235">
        <v>109567979</v>
      </c>
      <c r="J514" s="238" t="s">
        <v>1297</v>
      </c>
      <c r="K514" s="337" t="s">
        <v>1298</v>
      </c>
      <c r="L514" s="235" t="s">
        <v>36</v>
      </c>
      <c r="M514" s="235">
        <v>1</v>
      </c>
      <c r="N514" s="412">
        <v>56797</v>
      </c>
      <c r="O514" s="412">
        <f t="shared" si="7"/>
        <v>56797</v>
      </c>
      <c r="P514" s="246"/>
    </row>
    <row r="515" spans="1:16" ht="20.399999999999999" hidden="1">
      <c r="A515" s="235">
        <v>512</v>
      </c>
      <c r="B515" s="410">
        <v>44659</v>
      </c>
      <c r="C515" s="238" t="s">
        <v>1301</v>
      </c>
      <c r="D515" s="238" t="s">
        <v>1302</v>
      </c>
      <c r="E515" s="411" t="s">
        <v>1303</v>
      </c>
      <c r="F515" s="238" t="s">
        <v>1304</v>
      </c>
      <c r="G515" s="235" t="s">
        <v>47</v>
      </c>
      <c r="H515" s="235">
        <v>45111031199</v>
      </c>
      <c r="I515" s="235">
        <v>110408291</v>
      </c>
      <c r="J515" s="238" t="s">
        <v>1305</v>
      </c>
      <c r="K515" s="238" t="s">
        <v>1306</v>
      </c>
      <c r="L515" s="235" t="s">
        <v>36</v>
      </c>
      <c r="M515" s="235">
        <v>1000</v>
      </c>
      <c r="N515" s="334">
        <v>6</v>
      </c>
      <c r="O515" s="334">
        <f t="shared" ref="O515:O578" si="8">M515*N515</f>
        <v>6000</v>
      </c>
      <c r="P515" s="246"/>
    </row>
    <row r="516" spans="1:16" ht="20.399999999999999" hidden="1">
      <c r="A516" s="235">
        <v>513</v>
      </c>
      <c r="B516" s="410">
        <v>44659</v>
      </c>
      <c r="C516" s="238" t="s">
        <v>1301</v>
      </c>
      <c r="D516" s="238" t="s">
        <v>1302</v>
      </c>
      <c r="E516" s="411" t="s">
        <v>1303</v>
      </c>
      <c r="F516" s="238">
        <v>412503431</v>
      </c>
      <c r="G516" s="235" t="s">
        <v>47</v>
      </c>
      <c r="H516" s="235">
        <v>4511103199</v>
      </c>
      <c r="I516" s="235">
        <v>110408292</v>
      </c>
      <c r="J516" s="238" t="s">
        <v>1309</v>
      </c>
      <c r="K516" s="238" t="s">
        <v>1310</v>
      </c>
      <c r="L516" s="235" t="s">
        <v>36</v>
      </c>
      <c r="M516" s="235">
        <v>5420</v>
      </c>
      <c r="N516" s="334">
        <v>10</v>
      </c>
      <c r="O516" s="334">
        <f t="shared" si="8"/>
        <v>54200</v>
      </c>
      <c r="P516" s="246"/>
    </row>
    <row r="517" spans="1:16" hidden="1">
      <c r="A517" s="235">
        <v>514</v>
      </c>
      <c r="B517" s="410">
        <v>44660</v>
      </c>
      <c r="C517" s="238" t="s">
        <v>32</v>
      </c>
      <c r="D517" s="235" t="s">
        <v>1311</v>
      </c>
      <c r="E517" s="411">
        <v>44648</v>
      </c>
      <c r="F517" s="238"/>
      <c r="G517" s="235" t="s">
        <v>34</v>
      </c>
      <c r="H517" s="235"/>
      <c r="I517" s="235"/>
      <c r="J517" s="238" t="s">
        <v>1312</v>
      </c>
      <c r="K517" s="238" t="s">
        <v>1313</v>
      </c>
      <c r="L517" s="235" t="s">
        <v>36</v>
      </c>
      <c r="M517" s="235">
        <v>23</v>
      </c>
      <c r="N517" s="412">
        <v>0</v>
      </c>
      <c r="O517" s="412">
        <f t="shared" si="8"/>
        <v>0</v>
      </c>
      <c r="P517" s="246"/>
    </row>
    <row r="518" spans="1:16" hidden="1">
      <c r="A518" s="235">
        <v>515</v>
      </c>
      <c r="B518" s="410">
        <v>44660</v>
      </c>
      <c r="C518" s="238" t="s">
        <v>32</v>
      </c>
      <c r="D518" s="235" t="s">
        <v>1311</v>
      </c>
      <c r="E518" s="411">
        <v>44648</v>
      </c>
      <c r="F518" s="238"/>
      <c r="G518" s="235" t="s">
        <v>34</v>
      </c>
      <c r="H518" s="235"/>
      <c r="I518" s="235"/>
      <c r="J518" s="238" t="s">
        <v>1316</v>
      </c>
      <c r="K518" s="238" t="s">
        <v>1317</v>
      </c>
      <c r="L518" s="235" t="s">
        <v>36</v>
      </c>
      <c r="M518" s="235">
        <v>12</v>
      </c>
      <c r="N518" s="412">
        <v>0</v>
      </c>
      <c r="O518" s="412">
        <f t="shared" si="8"/>
        <v>0</v>
      </c>
      <c r="P518" s="246"/>
    </row>
    <row r="519" spans="1:16" hidden="1">
      <c r="A519" s="235">
        <v>516</v>
      </c>
      <c r="B519" s="410">
        <v>44660</v>
      </c>
      <c r="C519" s="238" t="s">
        <v>32</v>
      </c>
      <c r="D519" s="235" t="s">
        <v>1311</v>
      </c>
      <c r="E519" s="411">
        <v>44648</v>
      </c>
      <c r="F519" s="238"/>
      <c r="G519" s="235" t="s">
        <v>34</v>
      </c>
      <c r="H519" s="235"/>
      <c r="I519" s="235"/>
      <c r="J519" s="238" t="s">
        <v>1320</v>
      </c>
      <c r="K519" s="238" t="s">
        <v>1321</v>
      </c>
      <c r="L519" s="235" t="s">
        <v>36</v>
      </c>
      <c r="M519" s="235">
        <v>35</v>
      </c>
      <c r="N519" s="412">
        <v>0</v>
      </c>
      <c r="O519" s="412">
        <f t="shared" si="8"/>
        <v>0</v>
      </c>
      <c r="P519" s="246"/>
    </row>
    <row r="520" spans="1:16" hidden="1">
      <c r="A520" s="235">
        <v>517</v>
      </c>
      <c r="B520" s="410">
        <v>44660</v>
      </c>
      <c r="C520" s="238" t="s">
        <v>32</v>
      </c>
      <c r="D520" s="235" t="s">
        <v>1311</v>
      </c>
      <c r="E520" s="411">
        <v>44648</v>
      </c>
      <c r="F520" s="238"/>
      <c r="G520" s="235" t="s">
        <v>34</v>
      </c>
      <c r="H520" s="235"/>
      <c r="I520" s="235">
        <v>101046929</v>
      </c>
      <c r="J520" s="238">
        <v>101046929</v>
      </c>
      <c r="K520" s="238" t="s">
        <v>1322</v>
      </c>
      <c r="L520" s="235" t="s">
        <v>36</v>
      </c>
      <c r="M520" s="235">
        <v>36</v>
      </c>
      <c r="N520" s="412">
        <v>58.9</v>
      </c>
      <c r="O520" s="412">
        <f t="shared" si="8"/>
        <v>2120.4</v>
      </c>
      <c r="P520" s="246"/>
    </row>
    <row r="521" spans="1:16" hidden="1">
      <c r="A521" s="235">
        <v>518</v>
      </c>
      <c r="B521" s="410">
        <v>44660</v>
      </c>
      <c r="C521" s="238" t="s">
        <v>32</v>
      </c>
      <c r="D521" s="235" t="s">
        <v>1311</v>
      </c>
      <c r="E521" s="411">
        <v>44648</v>
      </c>
      <c r="F521" s="238"/>
      <c r="G521" s="235" t="s">
        <v>34</v>
      </c>
      <c r="H521" s="235"/>
      <c r="I521" s="235">
        <v>101153007</v>
      </c>
      <c r="J521" s="238">
        <v>101153007</v>
      </c>
      <c r="K521" s="238" t="s">
        <v>1323</v>
      </c>
      <c r="L521" s="235" t="s">
        <v>36</v>
      </c>
      <c r="M521" s="235">
        <v>36</v>
      </c>
      <c r="N521" s="412">
        <v>5.0599999999999996</v>
      </c>
      <c r="O521" s="412">
        <f t="shared" si="8"/>
        <v>182.16</v>
      </c>
      <c r="P521" s="246"/>
    </row>
    <row r="522" spans="1:16" hidden="1">
      <c r="A522" s="235">
        <v>519</v>
      </c>
      <c r="B522" s="410">
        <v>44660</v>
      </c>
      <c r="C522" s="238" t="s">
        <v>32</v>
      </c>
      <c r="D522" s="235" t="s">
        <v>1311</v>
      </c>
      <c r="E522" s="411">
        <v>44648</v>
      </c>
      <c r="F522" s="238"/>
      <c r="G522" s="235" t="s">
        <v>34</v>
      </c>
      <c r="H522" s="235"/>
      <c r="I522" s="235">
        <v>101085048</v>
      </c>
      <c r="J522" s="238">
        <v>101085048</v>
      </c>
      <c r="K522" s="337" t="s">
        <v>1324</v>
      </c>
      <c r="L522" s="235" t="s">
        <v>36</v>
      </c>
      <c r="M522" s="235">
        <v>36</v>
      </c>
      <c r="N522" s="412">
        <v>1.2</v>
      </c>
      <c r="O522" s="412">
        <f t="shared" si="8"/>
        <v>43.199999999999996</v>
      </c>
      <c r="P522" s="246"/>
    </row>
    <row r="523" spans="1:16" hidden="1">
      <c r="A523" s="235">
        <v>520</v>
      </c>
      <c r="B523" s="410">
        <v>44660</v>
      </c>
      <c r="C523" s="238" t="s">
        <v>32</v>
      </c>
      <c r="D523" s="235" t="s">
        <v>1311</v>
      </c>
      <c r="E523" s="411">
        <v>44648</v>
      </c>
      <c r="F523" s="238"/>
      <c r="G523" s="235" t="s">
        <v>34</v>
      </c>
      <c r="H523" s="235"/>
      <c r="I523" s="235">
        <v>100731598</v>
      </c>
      <c r="J523" s="238">
        <v>100731598</v>
      </c>
      <c r="K523" s="238" t="s">
        <v>1325</v>
      </c>
      <c r="L523" s="235" t="s">
        <v>36</v>
      </c>
      <c r="M523" s="235">
        <v>36</v>
      </c>
      <c r="N523" s="412">
        <v>39.76</v>
      </c>
      <c r="O523" s="412">
        <f t="shared" si="8"/>
        <v>1431.36</v>
      </c>
      <c r="P523" s="246"/>
    </row>
    <row r="524" spans="1:16" hidden="1">
      <c r="A524" s="235">
        <v>521</v>
      </c>
      <c r="B524" s="410">
        <v>44660</v>
      </c>
      <c r="C524" s="238" t="s">
        <v>32</v>
      </c>
      <c r="D524" s="235" t="s">
        <v>1311</v>
      </c>
      <c r="E524" s="411">
        <v>44648</v>
      </c>
      <c r="F524" s="238"/>
      <c r="G524" s="235" t="s">
        <v>34</v>
      </c>
      <c r="H524" s="235"/>
      <c r="I524" s="235"/>
      <c r="J524" s="238" t="s">
        <v>1326</v>
      </c>
      <c r="K524" s="238" t="s">
        <v>1326</v>
      </c>
      <c r="L524" s="235" t="s">
        <v>2729</v>
      </c>
      <c r="M524" s="235">
        <v>150</v>
      </c>
      <c r="N524" s="412">
        <v>0</v>
      </c>
      <c r="O524" s="412">
        <f t="shared" si="8"/>
        <v>0</v>
      </c>
      <c r="P524" s="246"/>
    </row>
    <row r="525" spans="1:16" hidden="1">
      <c r="A525" s="235">
        <v>522</v>
      </c>
      <c r="B525" s="410">
        <v>44660</v>
      </c>
      <c r="C525" s="238" t="s">
        <v>32</v>
      </c>
      <c r="D525" s="235" t="s">
        <v>1311</v>
      </c>
      <c r="E525" s="411">
        <v>44648</v>
      </c>
      <c r="F525" s="238"/>
      <c r="G525" s="235" t="s">
        <v>34</v>
      </c>
      <c r="H525" s="235"/>
      <c r="I525" s="235">
        <v>100723671</v>
      </c>
      <c r="J525" s="238">
        <v>100723671</v>
      </c>
      <c r="K525" s="238" t="s">
        <v>1329</v>
      </c>
      <c r="L525" s="235" t="s">
        <v>36</v>
      </c>
      <c r="M525" s="235">
        <v>25</v>
      </c>
      <c r="N525" s="412">
        <v>252</v>
      </c>
      <c r="O525" s="412">
        <f t="shared" si="8"/>
        <v>6300</v>
      </c>
      <c r="P525" s="246"/>
    </row>
    <row r="526" spans="1:16" hidden="1">
      <c r="A526" s="235">
        <v>523</v>
      </c>
      <c r="B526" s="410">
        <v>44660</v>
      </c>
      <c r="C526" s="238" t="s">
        <v>32</v>
      </c>
      <c r="D526" s="235" t="s">
        <v>1311</v>
      </c>
      <c r="E526" s="411">
        <v>44648</v>
      </c>
      <c r="F526" s="238"/>
      <c r="G526" s="235" t="s">
        <v>34</v>
      </c>
      <c r="H526" s="235"/>
      <c r="I526" s="235"/>
      <c r="J526" s="238" t="s">
        <v>1330</v>
      </c>
      <c r="K526" s="238" t="s">
        <v>1330</v>
      </c>
      <c r="L526" s="235" t="s">
        <v>36</v>
      </c>
      <c r="M526" s="235">
        <v>98</v>
      </c>
      <c r="N526" s="412">
        <v>0</v>
      </c>
      <c r="O526" s="412">
        <f t="shared" si="8"/>
        <v>0</v>
      </c>
      <c r="P526" s="246"/>
    </row>
    <row r="527" spans="1:16" hidden="1">
      <c r="A527" s="235">
        <v>524</v>
      </c>
      <c r="B527" s="410">
        <v>44660</v>
      </c>
      <c r="C527" s="238" t="s">
        <v>32</v>
      </c>
      <c r="D527" s="235" t="s">
        <v>1311</v>
      </c>
      <c r="E527" s="411">
        <v>44648</v>
      </c>
      <c r="F527" s="238"/>
      <c r="G527" s="235" t="s">
        <v>34</v>
      </c>
      <c r="H527" s="235"/>
      <c r="I527" s="235"/>
      <c r="J527" s="238" t="s">
        <v>1331</v>
      </c>
      <c r="K527" s="238" t="s">
        <v>1332</v>
      </c>
      <c r="L527" s="235" t="s">
        <v>36</v>
      </c>
      <c r="M527" s="235">
        <v>26</v>
      </c>
      <c r="N527" s="412">
        <v>0</v>
      </c>
      <c r="O527" s="412">
        <f t="shared" si="8"/>
        <v>0</v>
      </c>
      <c r="P527" s="246"/>
    </row>
    <row r="528" spans="1:16" hidden="1">
      <c r="A528" s="235">
        <v>525</v>
      </c>
      <c r="B528" s="410">
        <v>44660</v>
      </c>
      <c r="C528" s="238" t="s">
        <v>32</v>
      </c>
      <c r="D528" s="235" t="s">
        <v>1311</v>
      </c>
      <c r="E528" s="411">
        <v>44648</v>
      </c>
      <c r="F528" s="238"/>
      <c r="G528" s="235" t="s">
        <v>34</v>
      </c>
      <c r="H528" s="235"/>
      <c r="I528" s="235">
        <v>106366442</v>
      </c>
      <c r="J528" s="238" t="s">
        <v>589</v>
      </c>
      <c r="K528" s="238" t="s">
        <v>590</v>
      </c>
      <c r="L528" s="235" t="s">
        <v>36</v>
      </c>
      <c r="M528" s="235">
        <v>36</v>
      </c>
      <c r="N528" s="412">
        <v>218.54</v>
      </c>
      <c r="O528" s="412">
        <f t="shared" si="8"/>
        <v>7867.44</v>
      </c>
      <c r="P528" s="246"/>
    </row>
    <row r="529" spans="1:16" hidden="1">
      <c r="A529" s="235">
        <v>526</v>
      </c>
      <c r="B529" s="410">
        <v>44660</v>
      </c>
      <c r="C529" s="238" t="s">
        <v>32</v>
      </c>
      <c r="D529" s="235" t="s">
        <v>1311</v>
      </c>
      <c r="E529" s="411">
        <v>44648</v>
      </c>
      <c r="F529" s="238"/>
      <c r="G529" s="235" t="s">
        <v>34</v>
      </c>
      <c r="H529" s="235"/>
      <c r="I529" s="235"/>
      <c r="J529" s="238" t="s">
        <v>1335</v>
      </c>
      <c r="K529" s="238" t="s">
        <v>1336</v>
      </c>
      <c r="L529" s="235" t="s">
        <v>36</v>
      </c>
      <c r="M529" s="235">
        <v>12</v>
      </c>
      <c r="N529" s="412">
        <v>0</v>
      </c>
      <c r="O529" s="412">
        <f t="shared" si="8"/>
        <v>0</v>
      </c>
      <c r="P529" s="246"/>
    </row>
    <row r="530" spans="1:16" hidden="1">
      <c r="A530" s="235">
        <v>527</v>
      </c>
      <c r="B530" s="410">
        <v>44660</v>
      </c>
      <c r="C530" s="238" t="s">
        <v>32</v>
      </c>
      <c r="D530" s="235" t="s">
        <v>1311</v>
      </c>
      <c r="E530" s="411">
        <v>44648</v>
      </c>
      <c r="F530" s="238"/>
      <c r="G530" s="235" t="s">
        <v>34</v>
      </c>
      <c r="H530" s="235"/>
      <c r="I530" s="235"/>
      <c r="J530" s="238" t="s">
        <v>1339</v>
      </c>
      <c r="K530" s="238" t="s">
        <v>1340</v>
      </c>
      <c r="L530" s="235" t="s">
        <v>36</v>
      </c>
      <c r="M530" s="235">
        <v>10</v>
      </c>
      <c r="N530" s="412">
        <v>0</v>
      </c>
      <c r="O530" s="412">
        <f t="shared" si="8"/>
        <v>0</v>
      </c>
      <c r="P530" s="246"/>
    </row>
    <row r="531" spans="1:16" hidden="1">
      <c r="A531" s="235">
        <v>528</v>
      </c>
      <c r="B531" s="410">
        <v>44660</v>
      </c>
      <c r="C531" s="238" t="s">
        <v>32</v>
      </c>
      <c r="D531" s="235" t="s">
        <v>1311</v>
      </c>
      <c r="E531" s="411">
        <v>44648</v>
      </c>
      <c r="F531" s="238"/>
      <c r="G531" s="235" t="s">
        <v>34</v>
      </c>
      <c r="H531" s="235"/>
      <c r="I531" s="235"/>
      <c r="J531" s="238" t="s">
        <v>1341</v>
      </c>
      <c r="K531" s="238" t="s">
        <v>1342</v>
      </c>
      <c r="L531" s="235" t="s">
        <v>36</v>
      </c>
      <c r="M531" s="235">
        <v>5</v>
      </c>
      <c r="N531" s="412">
        <v>0</v>
      </c>
      <c r="O531" s="412">
        <f t="shared" si="8"/>
        <v>0</v>
      </c>
      <c r="P531" s="246"/>
    </row>
    <row r="532" spans="1:16" hidden="1">
      <c r="A532" s="235">
        <v>529</v>
      </c>
      <c r="B532" s="410">
        <v>44660</v>
      </c>
      <c r="C532" s="238" t="s">
        <v>32</v>
      </c>
      <c r="D532" s="235" t="s">
        <v>1311</v>
      </c>
      <c r="E532" s="411">
        <v>44648</v>
      </c>
      <c r="F532" s="238"/>
      <c r="G532" s="235" t="s">
        <v>34</v>
      </c>
      <c r="H532" s="235"/>
      <c r="I532" s="235"/>
      <c r="J532" s="238" t="s">
        <v>1343</v>
      </c>
      <c r="K532" s="235" t="s">
        <v>1344</v>
      </c>
      <c r="L532" s="235" t="s">
        <v>36</v>
      </c>
      <c r="M532" s="235">
        <v>4</v>
      </c>
      <c r="N532" s="412">
        <v>0</v>
      </c>
      <c r="O532" s="412">
        <f t="shared" si="8"/>
        <v>0</v>
      </c>
      <c r="P532" s="246"/>
    </row>
    <row r="533" spans="1:16" hidden="1">
      <c r="A533" s="235">
        <v>530</v>
      </c>
      <c r="B533" s="410">
        <v>44660</v>
      </c>
      <c r="C533" s="238" t="s">
        <v>32</v>
      </c>
      <c r="D533" s="235" t="s">
        <v>1311</v>
      </c>
      <c r="E533" s="411">
        <v>44648</v>
      </c>
      <c r="F533" s="238"/>
      <c r="G533" s="235" t="s">
        <v>34</v>
      </c>
      <c r="H533" s="235"/>
      <c r="I533" s="235"/>
      <c r="J533" s="238" t="s">
        <v>1345</v>
      </c>
      <c r="K533" s="235" t="s">
        <v>1346</v>
      </c>
      <c r="L533" s="235" t="s">
        <v>36</v>
      </c>
      <c r="M533" s="235">
        <v>20</v>
      </c>
      <c r="N533" s="412">
        <v>0</v>
      </c>
      <c r="O533" s="412">
        <f t="shared" si="8"/>
        <v>0</v>
      </c>
      <c r="P533" s="246"/>
    </row>
    <row r="534" spans="1:16" hidden="1">
      <c r="A534" s="235">
        <v>531</v>
      </c>
      <c r="B534" s="410">
        <v>44660</v>
      </c>
      <c r="C534" s="238" t="s">
        <v>32</v>
      </c>
      <c r="D534" s="235" t="s">
        <v>1311</v>
      </c>
      <c r="E534" s="411">
        <v>44648</v>
      </c>
      <c r="F534" s="238"/>
      <c r="G534" s="235" t="s">
        <v>34</v>
      </c>
      <c r="H534" s="235"/>
      <c r="I534" s="235"/>
      <c r="J534" s="238" t="s">
        <v>1347</v>
      </c>
      <c r="K534" s="235" t="s">
        <v>1348</v>
      </c>
      <c r="L534" s="235" t="s">
        <v>36</v>
      </c>
      <c r="M534" s="235">
        <v>63</v>
      </c>
      <c r="N534" s="412">
        <v>0</v>
      </c>
      <c r="O534" s="412">
        <f t="shared" si="8"/>
        <v>0</v>
      </c>
      <c r="P534" s="246"/>
    </row>
    <row r="535" spans="1:16" hidden="1">
      <c r="A535" s="235">
        <v>532</v>
      </c>
      <c r="B535" s="410">
        <v>44660</v>
      </c>
      <c r="C535" s="238" t="s">
        <v>32</v>
      </c>
      <c r="D535" s="235" t="s">
        <v>1311</v>
      </c>
      <c r="E535" s="411">
        <v>44648</v>
      </c>
      <c r="F535" s="238"/>
      <c r="G535" s="235" t="s">
        <v>34</v>
      </c>
      <c r="H535" s="235"/>
      <c r="I535" s="235"/>
      <c r="J535" s="238" t="s">
        <v>1349</v>
      </c>
      <c r="K535" s="238" t="s">
        <v>1350</v>
      </c>
      <c r="L535" s="235" t="s">
        <v>36</v>
      </c>
      <c r="M535" s="235">
        <v>2</v>
      </c>
      <c r="N535" s="412">
        <v>0</v>
      </c>
      <c r="O535" s="412">
        <f t="shared" si="8"/>
        <v>0</v>
      </c>
      <c r="P535" s="246"/>
    </row>
    <row r="536" spans="1:16" hidden="1">
      <c r="A536" s="235">
        <v>533</v>
      </c>
      <c r="B536" s="410">
        <v>44660</v>
      </c>
      <c r="C536" s="238" t="s">
        <v>32</v>
      </c>
      <c r="D536" s="235" t="s">
        <v>1311</v>
      </c>
      <c r="E536" s="411">
        <v>44648</v>
      </c>
      <c r="F536" s="238"/>
      <c r="G536" s="235" t="s">
        <v>34</v>
      </c>
      <c r="H536" s="235"/>
      <c r="I536" s="235"/>
      <c r="J536" s="238" t="s">
        <v>1351</v>
      </c>
      <c r="K536" s="238" t="s">
        <v>1351</v>
      </c>
      <c r="L536" s="235" t="s">
        <v>36</v>
      </c>
      <c r="M536" s="235">
        <v>4</v>
      </c>
      <c r="N536" s="412">
        <v>0</v>
      </c>
      <c r="O536" s="412">
        <f t="shared" si="8"/>
        <v>0</v>
      </c>
      <c r="P536" s="246"/>
    </row>
    <row r="537" spans="1:16" hidden="1">
      <c r="A537" s="235">
        <v>534</v>
      </c>
      <c r="B537" s="410">
        <v>44660</v>
      </c>
      <c r="C537" s="238" t="s">
        <v>32</v>
      </c>
      <c r="D537" s="235" t="s">
        <v>1311</v>
      </c>
      <c r="E537" s="411">
        <v>44648</v>
      </c>
      <c r="F537" s="238"/>
      <c r="G537" s="235" t="s">
        <v>34</v>
      </c>
      <c r="H537" s="235"/>
      <c r="I537" s="235"/>
      <c r="J537" s="238" t="s">
        <v>1352</v>
      </c>
      <c r="K537" s="238" t="s">
        <v>1352</v>
      </c>
      <c r="L537" s="235" t="s">
        <v>36</v>
      </c>
      <c r="M537" s="235">
        <v>1</v>
      </c>
      <c r="N537" s="412">
        <v>0</v>
      </c>
      <c r="O537" s="412">
        <f t="shared" si="8"/>
        <v>0</v>
      </c>
      <c r="P537" s="246"/>
    </row>
    <row r="538" spans="1:16" hidden="1">
      <c r="A538" s="235">
        <v>535</v>
      </c>
      <c r="B538" s="410">
        <v>44660</v>
      </c>
      <c r="C538" s="238" t="s">
        <v>32</v>
      </c>
      <c r="D538" s="235" t="s">
        <v>1311</v>
      </c>
      <c r="E538" s="411">
        <v>44648</v>
      </c>
      <c r="F538" s="238"/>
      <c r="G538" s="235" t="s">
        <v>34</v>
      </c>
      <c r="H538" s="235"/>
      <c r="I538" s="235"/>
      <c r="J538" s="238" t="s">
        <v>1353</v>
      </c>
      <c r="K538" s="238" t="s">
        <v>1354</v>
      </c>
      <c r="L538" s="235" t="s">
        <v>36</v>
      </c>
      <c r="M538" s="235">
        <v>2</v>
      </c>
      <c r="N538" s="412">
        <v>0</v>
      </c>
      <c r="O538" s="412">
        <f t="shared" si="8"/>
        <v>0</v>
      </c>
      <c r="P538" s="246"/>
    </row>
    <row r="539" spans="1:16" hidden="1">
      <c r="A539" s="235">
        <v>536</v>
      </c>
      <c r="B539" s="410">
        <v>44660</v>
      </c>
      <c r="C539" s="238" t="s">
        <v>32</v>
      </c>
      <c r="D539" s="235" t="s">
        <v>1311</v>
      </c>
      <c r="E539" s="411">
        <v>44648</v>
      </c>
      <c r="F539" s="238"/>
      <c r="G539" s="235" t="s">
        <v>34</v>
      </c>
      <c r="H539" s="235"/>
      <c r="I539" s="235"/>
      <c r="J539" s="238" t="s">
        <v>1355</v>
      </c>
      <c r="K539" s="238" t="s">
        <v>1356</v>
      </c>
      <c r="L539" s="235" t="s">
        <v>36</v>
      </c>
      <c r="M539" s="235">
        <v>5</v>
      </c>
      <c r="N539" s="412">
        <v>0</v>
      </c>
      <c r="O539" s="412">
        <f t="shared" si="8"/>
        <v>0</v>
      </c>
      <c r="P539" s="246"/>
    </row>
    <row r="540" spans="1:16" hidden="1">
      <c r="A540" s="235">
        <v>537</v>
      </c>
      <c r="B540" s="410">
        <v>44660</v>
      </c>
      <c r="C540" s="238" t="s">
        <v>32</v>
      </c>
      <c r="D540" s="235" t="s">
        <v>1311</v>
      </c>
      <c r="E540" s="411">
        <v>44648</v>
      </c>
      <c r="F540" s="238"/>
      <c r="G540" s="235" t="s">
        <v>34</v>
      </c>
      <c r="H540" s="235"/>
      <c r="I540" s="235"/>
      <c r="J540" s="238" t="s">
        <v>1357</v>
      </c>
      <c r="K540" s="238" t="s">
        <v>1357</v>
      </c>
      <c r="L540" s="235" t="s">
        <v>36</v>
      </c>
      <c r="M540" s="235">
        <v>1</v>
      </c>
      <c r="N540" s="412">
        <v>0</v>
      </c>
      <c r="O540" s="412">
        <f t="shared" si="8"/>
        <v>0</v>
      </c>
      <c r="P540" s="246"/>
    </row>
    <row r="541" spans="1:16" hidden="1">
      <c r="A541" s="235">
        <v>538</v>
      </c>
      <c r="B541" s="410">
        <v>44660</v>
      </c>
      <c r="C541" s="238" t="s">
        <v>32</v>
      </c>
      <c r="D541" s="235" t="s">
        <v>1311</v>
      </c>
      <c r="E541" s="411">
        <v>44648</v>
      </c>
      <c r="F541" s="238"/>
      <c r="G541" s="235" t="s">
        <v>34</v>
      </c>
      <c r="H541" s="235"/>
      <c r="I541" s="235"/>
      <c r="J541" s="238" t="s">
        <v>1358</v>
      </c>
      <c r="K541" s="238" t="s">
        <v>1358</v>
      </c>
      <c r="L541" s="235" t="s">
        <v>36</v>
      </c>
      <c r="M541" s="235">
        <v>1</v>
      </c>
      <c r="N541" s="412">
        <v>0</v>
      </c>
      <c r="O541" s="412">
        <f t="shared" si="8"/>
        <v>0</v>
      </c>
      <c r="P541" s="246"/>
    </row>
    <row r="542" spans="1:16" hidden="1">
      <c r="A542" s="235">
        <v>539</v>
      </c>
      <c r="B542" s="410">
        <v>44660</v>
      </c>
      <c r="C542" s="238" t="s">
        <v>32</v>
      </c>
      <c r="D542" s="235" t="s">
        <v>1311</v>
      </c>
      <c r="E542" s="411">
        <v>44648</v>
      </c>
      <c r="F542" s="238"/>
      <c r="G542" s="235" t="s">
        <v>34</v>
      </c>
      <c r="H542" s="235"/>
      <c r="I542" s="235"/>
      <c r="J542" s="238" t="s">
        <v>1359</v>
      </c>
      <c r="K542" s="238" t="s">
        <v>1359</v>
      </c>
      <c r="L542" s="235" t="s">
        <v>36</v>
      </c>
      <c r="M542" s="235">
        <v>2</v>
      </c>
      <c r="N542" s="412">
        <v>0</v>
      </c>
      <c r="O542" s="412">
        <f t="shared" si="8"/>
        <v>0</v>
      </c>
      <c r="P542" s="246"/>
    </row>
    <row r="543" spans="1:16" hidden="1">
      <c r="A543" s="235">
        <v>540</v>
      </c>
      <c r="B543" s="410">
        <v>44660</v>
      </c>
      <c r="C543" s="238" t="s">
        <v>32</v>
      </c>
      <c r="D543" s="235" t="s">
        <v>1311</v>
      </c>
      <c r="E543" s="411">
        <v>44648</v>
      </c>
      <c r="F543" s="238"/>
      <c r="G543" s="235" t="s">
        <v>34</v>
      </c>
      <c r="H543" s="235"/>
      <c r="I543" s="235"/>
      <c r="J543" s="238" t="s">
        <v>1360</v>
      </c>
      <c r="K543" s="238" t="s">
        <v>1360</v>
      </c>
      <c r="L543" s="235" t="s">
        <v>36</v>
      </c>
      <c r="M543" s="235">
        <v>1</v>
      </c>
      <c r="N543" s="412">
        <v>0</v>
      </c>
      <c r="O543" s="412">
        <f t="shared" si="8"/>
        <v>0</v>
      </c>
      <c r="P543" s="246"/>
    </row>
    <row r="544" spans="1:16" hidden="1">
      <c r="A544" s="235">
        <v>541</v>
      </c>
      <c r="B544" s="410">
        <v>44660</v>
      </c>
      <c r="C544" s="238" t="s">
        <v>32</v>
      </c>
      <c r="D544" s="235" t="s">
        <v>1311</v>
      </c>
      <c r="E544" s="411">
        <v>44648</v>
      </c>
      <c r="F544" s="238"/>
      <c r="G544" s="235" t="s">
        <v>34</v>
      </c>
      <c r="H544" s="235"/>
      <c r="I544" s="235"/>
      <c r="J544" s="238" t="s">
        <v>1361</v>
      </c>
      <c r="K544" s="337" t="s">
        <v>1361</v>
      </c>
      <c r="L544" s="235" t="s">
        <v>36</v>
      </c>
      <c r="M544" s="235">
        <v>1</v>
      </c>
      <c r="N544" s="412">
        <v>0</v>
      </c>
      <c r="O544" s="412">
        <f t="shared" si="8"/>
        <v>0</v>
      </c>
      <c r="P544" s="246"/>
    </row>
    <row r="545" spans="1:16" hidden="1">
      <c r="A545" s="235">
        <v>542</v>
      </c>
      <c r="B545" s="410">
        <v>44660</v>
      </c>
      <c r="C545" s="238" t="s">
        <v>32</v>
      </c>
      <c r="D545" s="235" t="s">
        <v>1311</v>
      </c>
      <c r="E545" s="411">
        <v>44648</v>
      </c>
      <c r="F545" s="238"/>
      <c r="G545" s="235" t="s">
        <v>34</v>
      </c>
      <c r="H545" s="235"/>
      <c r="I545" s="235"/>
      <c r="J545" s="238" t="s">
        <v>1362</v>
      </c>
      <c r="K545" s="238" t="s">
        <v>1362</v>
      </c>
      <c r="L545" s="235" t="s">
        <v>36</v>
      </c>
      <c r="M545" s="235">
        <v>1</v>
      </c>
      <c r="N545" s="412">
        <v>0</v>
      </c>
      <c r="O545" s="412">
        <f t="shared" si="8"/>
        <v>0</v>
      </c>
      <c r="P545" s="246"/>
    </row>
    <row r="546" spans="1:16" hidden="1">
      <c r="A546" s="235">
        <v>543</v>
      </c>
      <c r="B546" s="410">
        <v>44660</v>
      </c>
      <c r="C546" s="238" t="s">
        <v>32</v>
      </c>
      <c r="D546" s="235" t="s">
        <v>1311</v>
      </c>
      <c r="E546" s="411">
        <v>44648</v>
      </c>
      <c r="F546" s="238"/>
      <c r="G546" s="235" t="s">
        <v>34</v>
      </c>
      <c r="H546" s="235"/>
      <c r="I546" s="235"/>
      <c r="J546" s="238" t="s">
        <v>1363</v>
      </c>
      <c r="K546" s="238" t="s">
        <v>1363</v>
      </c>
      <c r="L546" s="235" t="s">
        <v>36</v>
      </c>
      <c r="M546" s="235">
        <v>1</v>
      </c>
      <c r="N546" s="412">
        <v>0</v>
      </c>
      <c r="O546" s="412">
        <f t="shared" si="8"/>
        <v>0</v>
      </c>
      <c r="P546" s="246"/>
    </row>
    <row r="547" spans="1:16" hidden="1">
      <c r="A547" s="235">
        <v>544</v>
      </c>
      <c r="B547" s="410">
        <v>44660</v>
      </c>
      <c r="C547" s="238" t="s">
        <v>32</v>
      </c>
      <c r="D547" s="235" t="s">
        <v>1364</v>
      </c>
      <c r="E547" s="411">
        <v>44651</v>
      </c>
      <c r="F547" s="238"/>
      <c r="G547" s="235"/>
      <c r="H547" s="235"/>
      <c r="I547" s="235">
        <v>106366432</v>
      </c>
      <c r="J547" s="238" t="s">
        <v>1365</v>
      </c>
      <c r="K547" s="238" t="s">
        <v>586</v>
      </c>
      <c r="L547" s="235" t="s">
        <v>36</v>
      </c>
      <c r="M547" s="235">
        <v>58</v>
      </c>
      <c r="N547" s="412">
        <v>103.73</v>
      </c>
      <c r="O547" s="412">
        <f t="shared" si="8"/>
        <v>6016.34</v>
      </c>
      <c r="P547" s="246"/>
    </row>
    <row r="548" spans="1:16" hidden="1">
      <c r="A548" s="235">
        <v>545</v>
      </c>
      <c r="B548" s="410">
        <v>44660</v>
      </c>
      <c r="C548" s="238" t="s">
        <v>32</v>
      </c>
      <c r="D548" s="235" t="s">
        <v>1364</v>
      </c>
      <c r="E548" s="411">
        <v>44651</v>
      </c>
      <c r="F548" s="238"/>
      <c r="G548" s="235"/>
      <c r="H548" s="235"/>
      <c r="I548" s="235">
        <v>106366442</v>
      </c>
      <c r="J548" s="238">
        <v>106366442</v>
      </c>
      <c r="K548" s="238" t="s">
        <v>590</v>
      </c>
      <c r="L548" s="235" t="s">
        <v>36</v>
      </c>
      <c r="M548" s="235">
        <v>279</v>
      </c>
      <c r="N548" s="412">
        <v>218.54</v>
      </c>
      <c r="O548" s="412">
        <f t="shared" si="8"/>
        <v>60972.659999999996</v>
      </c>
      <c r="P548" s="246"/>
    </row>
    <row r="549" spans="1:16" hidden="1">
      <c r="A549" s="235">
        <v>546</v>
      </c>
      <c r="B549" s="410">
        <v>44660</v>
      </c>
      <c r="C549" s="238" t="s">
        <v>32</v>
      </c>
      <c r="D549" s="235" t="s">
        <v>1364</v>
      </c>
      <c r="E549" s="411">
        <v>44651</v>
      </c>
      <c r="F549" s="238"/>
      <c r="G549" s="235"/>
      <c r="H549" s="235"/>
      <c r="I549" s="235"/>
      <c r="J549" s="238" t="s">
        <v>1312</v>
      </c>
      <c r="K549" s="238" t="s">
        <v>1313</v>
      </c>
      <c r="L549" s="235" t="s">
        <v>36</v>
      </c>
      <c r="M549" s="235">
        <v>19</v>
      </c>
      <c r="N549" s="412">
        <v>0</v>
      </c>
      <c r="O549" s="412">
        <f t="shared" si="8"/>
        <v>0</v>
      </c>
      <c r="P549" s="246"/>
    </row>
    <row r="550" spans="1:16" hidden="1">
      <c r="A550" s="235">
        <v>547</v>
      </c>
      <c r="B550" s="410">
        <v>44660</v>
      </c>
      <c r="C550" s="238" t="s">
        <v>32</v>
      </c>
      <c r="D550" s="235" t="s">
        <v>1364</v>
      </c>
      <c r="E550" s="411">
        <v>44651</v>
      </c>
      <c r="F550" s="238"/>
      <c r="G550" s="235"/>
      <c r="H550" s="235"/>
      <c r="I550" s="235"/>
      <c r="J550" s="238" t="s">
        <v>1372</v>
      </c>
      <c r="K550" s="238" t="s">
        <v>1373</v>
      </c>
      <c r="L550" s="235" t="s">
        <v>36</v>
      </c>
      <c r="M550" s="235">
        <v>40</v>
      </c>
      <c r="N550" s="412">
        <v>360</v>
      </c>
      <c r="O550" s="412">
        <f t="shared" si="8"/>
        <v>14400</v>
      </c>
      <c r="P550" s="246"/>
    </row>
    <row r="551" spans="1:16" hidden="1">
      <c r="A551" s="235">
        <v>548</v>
      </c>
      <c r="B551" s="410">
        <v>44660</v>
      </c>
      <c r="C551" s="238" t="s">
        <v>32</v>
      </c>
      <c r="D551" s="235" t="s">
        <v>1364</v>
      </c>
      <c r="E551" s="411">
        <v>44651</v>
      </c>
      <c r="F551" s="238"/>
      <c r="G551" s="235"/>
      <c r="H551" s="235"/>
      <c r="I551" s="235"/>
      <c r="J551" s="238" t="s">
        <v>1376</v>
      </c>
      <c r="K551" s="238" t="s">
        <v>1377</v>
      </c>
      <c r="L551" s="235" t="s">
        <v>36</v>
      </c>
      <c r="M551" s="235">
        <v>30</v>
      </c>
      <c r="N551" s="412">
        <v>0</v>
      </c>
      <c r="O551" s="412">
        <f t="shared" si="8"/>
        <v>0</v>
      </c>
      <c r="P551" s="246"/>
    </row>
    <row r="552" spans="1:16" ht="20.399999999999999" hidden="1">
      <c r="A552" s="235">
        <v>549</v>
      </c>
      <c r="B552" s="410">
        <v>44660</v>
      </c>
      <c r="C552" s="238" t="s">
        <v>347</v>
      </c>
      <c r="D552" s="238" t="s">
        <v>1378</v>
      </c>
      <c r="E552" s="411" t="s">
        <v>1379</v>
      </c>
      <c r="F552" s="238" t="s">
        <v>1380</v>
      </c>
      <c r="G552" s="235" t="s">
        <v>270</v>
      </c>
      <c r="H552" s="235">
        <v>4510339556</v>
      </c>
      <c r="I552" s="235">
        <v>111375560</v>
      </c>
      <c r="J552" s="238" t="s">
        <v>1381</v>
      </c>
      <c r="K552" s="238" t="s">
        <v>1382</v>
      </c>
      <c r="L552" s="235" t="s">
        <v>36</v>
      </c>
      <c r="M552" s="235">
        <v>570</v>
      </c>
      <c r="N552" s="412">
        <v>7.5</v>
      </c>
      <c r="O552" s="412">
        <f t="shared" si="8"/>
        <v>4275</v>
      </c>
      <c r="P552" s="246"/>
    </row>
    <row r="553" spans="1:16" hidden="1">
      <c r="A553" s="235">
        <v>550</v>
      </c>
      <c r="B553" s="410">
        <v>44660</v>
      </c>
      <c r="C553" s="238" t="s">
        <v>32</v>
      </c>
      <c r="D553" s="235" t="s">
        <v>1364</v>
      </c>
      <c r="E553" s="411">
        <v>44651</v>
      </c>
      <c r="F553" s="238"/>
      <c r="G553" s="235"/>
      <c r="H553" s="235"/>
      <c r="I553" s="235"/>
      <c r="J553" s="238" t="s">
        <v>1383</v>
      </c>
      <c r="K553" s="238" t="s">
        <v>1384</v>
      </c>
      <c r="L553" s="235" t="s">
        <v>36</v>
      </c>
      <c r="M553" s="235">
        <v>11</v>
      </c>
      <c r="N553" s="412">
        <v>0</v>
      </c>
      <c r="O553" s="412">
        <f t="shared" si="8"/>
        <v>0</v>
      </c>
      <c r="P553" s="246"/>
    </row>
    <row r="554" spans="1:16" hidden="1">
      <c r="A554" s="235">
        <v>551</v>
      </c>
      <c r="B554" s="410">
        <v>44660</v>
      </c>
      <c r="C554" s="238" t="s">
        <v>32</v>
      </c>
      <c r="D554" s="235" t="s">
        <v>1364</v>
      </c>
      <c r="E554" s="411">
        <v>44651</v>
      </c>
      <c r="F554" s="238"/>
      <c r="G554" s="235"/>
      <c r="H554" s="235"/>
      <c r="I554" s="235"/>
      <c r="J554" s="238" t="s">
        <v>1387</v>
      </c>
      <c r="K554" s="238" t="s">
        <v>1388</v>
      </c>
      <c r="L554" s="235" t="s">
        <v>36</v>
      </c>
      <c r="M554" s="235">
        <v>12</v>
      </c>
      <c r="N554" s="412">
        <v>0</v>
      </c>
      <c r="O554" s="412">
        <f t="shared" si="8"/>
        <v>0</v>
      </c>
      <c r="P554" s="246"/>
    </row>
    <row r="555" spans="1:16" hidden="1">
      <c r="A555" s="235">
        <v>552</v>
      </c>
      <c r="B555" s="410">
        <v>44660</v>
      </c>
      <c r="C555" s="238" t="s">
        <v>32</v>
      </c>
      <c r="D555" s="235" t="s">
        <v>1364</v>
      </c>
      <c r="E555" s="411">
        <v>44651</v>
      </c>
      <c r="F555" s="238"/>
      <c r="G555" s="235"/>
      <c r="H555" s="235"/>
      <c r="I555" s="235"/>
      <c r="J555" s="238" t="s">
        <v>1389</v>
      </c>
      <c r="K555" s="238" t="s">
        <v>1390</v>
      </c>
      <c r="L555" s="235" t="s">
        <v>36</v>
      </c>
      <c r="M555" s="235">
        <v>24</v>
      </c>
      <c r="N555" s="412">
        <v>0</v>
      </c>
      <c r="O555" s="412">
        <f t="shared" si="8"/>
        <v>0</v>
      </c>
      <c r="P555" s="246"/>
    </row>
    <row r="556" spans="1:16" hidden="1">
      <c r="A556" s="235">
        <v>553</v>
      </c>
      <c r="B556" s="410">
        <v>44660</v>
      </c>
      <c r="C556" s="238" t="s">
        <v>32</v>
      </c>
      <c r="D556" s="235" t="s">
        <v>1364</v>
      </c>
      <c r="E556" s="411">
        <v>44651</v>
      </c>
      <c r="F556" s="238"/>
      <c r="G556" s="235"/>
      <c r="H556" s="235"/>
      <c r="I556" s="235"/>
      <c r="J556" s="238" t="s">
        <v>1391</v>
      </c>
      <c r="K556" s="238" t="s">
        <v>1392</v>
      </c>
      <c r="L556" s="235" t="s">
        <v>36</v>
      </c>
      <c r="M556" s="235">
        <v>2</v>
      </c>
      <c r="N556" s="412">
        <v>0</v>
      </c>
      <c r="O556" s="412">
        <f t="shared" si="8"/>
        <v>0</v>
      </c>
      <c r="P556" s="246"/>
    </row>
    <row r="557" spans="1:16" hidden="1">
      <c r="A557" s="235">
        <v>554</v>
      </c>
      <c r="B557" s="410">
        <v>44660</v>
      </c>
      <c r="C557" s="238" t="s">
        <v>32</v>
      </c>
      <c r="D557" s="235" t="s">
        <v>1364</v>
      </c>
      <c r="E557" s="411">
        <v>44651</v>
      </c>
      <c r="F557" s="238"/>
      <c r="G557" s="235"/>
      <c r="H557" s="235"/>
      <c r="I557" s="235"/>
      <c r="J557" s="238" t="s">
        <v>1393</v>
      </c>
      <c r="K557" s="238" t="s">
        <v>1394</v>
      </c>
      <c r="L557" s="235" t="s">
        <v>36</v>
      </c>
      <c r="M557" s="235">
        <v>2</v>
      </c>
      <c r="N557" s="412">
        <v>0</v>
      </c>
      <c r="O557" s="412">
        <f t="shared" si="8"/>
        <v>0</v>
      </c>
      <c r="P557" s="246"/>
    </row>
    <row r="558" spans="1:16" hidden="1">
      <c r="A558" s="235">
        <v>555</v>
      </c>
      <c r="B558" s="410">
        <v>44660</v>
      </c>
      <c r="C558" s="238" t="s">
        <v>32</v>
      </c>
      <c r="D558" s="235" t="s">
        <v>1364</v>
      </c>
      <c r="E558" s="411">
        <v>44651</v>
      </c>
      <c r="F558" s="238"/>
      <c r="G558" s="235"/>
      <c r="H558" s="235"/>
      <c r="I558" s="235"/>
      <c r="J558" s="238" t="s">
        <v>1395</v>
      </c>
      <c r="K558" s="238" t="s">
        <v>1396</v>
      </c>
      <c r="L558" s="235" t="s">
        <v>36</v>
      </c>
      <c r="M558" s="235">
        <v>12</v>
      </c>
      <c r="N558" s="412">
        <v>0</v>
      </c>
      <c r="O558" s="412">
        <f t="shared" si="8"/>
        <v>0</v>
      </c>
      <c r="P558" s="246"/>
    </row>
    <row r="559" spans="1:16" hidden="1">
      <c r="A559" s="235">
        <v>556</v>
      </c>
      <c r="B559" s="410">
        <v>44660</v>
      </c>
      <c r="C559" s="238" t="s">
        <v>32</v>
      </c>
      <c r="D559" s="235" t="s">
        <v>1364</v>
      </c>
      <c r="E559" s="411">
        <v>44651</v>
      </c>
      <c r="F559" s="238"/>
      <c r="G559" s="235"/>
      <c r="H559" s="235"/>
      <c r="I559" s="235"/>
      <c r="J559" s="238" t="s">
        <v>1397</v>
      </c>
      <c r="K559" s="238" t="s">
        <v>1398</v>
      </c>
      <c r="L559" s="235" t="s">
        <v>36</v>
      </c>
      <c r="M559" s="235">
        <v>14</v>
      </c>
      <c r="N559" s="412">
        <v>0</v>
      </c>
      <c r="O559" s="412">
        <f t="shared" si="8"/>
        <v>0</v>
      </c>
      <c r="P559" s="246"/>
    </row>
    <row r="560" spans="1:16" hidden="1">
      <c r="A560" s="235">
        <v>557</v>
      </c>
      <c r="B560" s="410">
        <v>44660</v>
      </c>
      <c r="C560" s="238" t="s">
        <v>32</v>
      </c>
      <c r="D560" s="235" t="s">
        <v>1364</v>
      </c>
      <c r="E560" s="411">
        <v>44651</v>
      </c>
      <c r="F560" s="238"/>
      <c r="G560" s="235"/>
      <c r="H560" s="235"/>
      <c r="I560" s="235"/>
      <c r="J560" s="238" t="s">
        <v>1401</v>
      </c>
      <c r="K560" s="238" t="s">
        <v>1402</v>
      </c>
      <c r="L560" s="235" t="s">
        <v>36</v>
      </c>
      <c r="M560" s="235">
        <v>4</v>
      </c>
      <c r="N560" s="412">
        <v>0</v>
      </c>
      <c r="O560" s="412">
        <f t="shared" si="8"/>
        <v>0</v>
      </c>
      <c r="P560" s="246"/>
    </row>
    <row r="561" spans="1:16" hidden="1">
      <c r="A561" s="235">
        <v>558</v>
      </c>
      <c r="B561" s="410">
        <v>44660</v>
      </c>
      <c r="C561" s="238" t="s">
        <v>32</v>
      </c>
      <c r="D561" s="235" t="s">
        <v>1364</v>
      </c>
      <c r="E561" s="411">
        <v>44651</v>
      </c>
      <c r="F561" s="238"/>
      <c r="G561" s="235"/>
      <c r="H561" s="235"/>
      <c r="I561" s="235"/>
      <c r="J561" s="238" t="s">
        <v>1403</v>
      </c>
      <c r="K561" s="238" t="s">
        <v>1404</v>
      </c>
      <c r="L561" s="235" t="s">
        <v>36</v>
      </c>
      <c r="M561" s="235">
        <v>4</v>
      </c>
      <c r="N561" s="412">
        <v>0</v>
      </c>
      <c r="O561" s="412">
        <f t="shared" si="8"/>
        <v>0</v>
      </c>
      <c r="P561" s="246"/>
    </row>
    <row r="562" spans="1:16" hidden="1">
      <c r="A562" s="235">
        <v>559</v>
      </c>
      <c r="B562" s="410">
        <v>44660</v>
      </c>
      <c r="C562" s="238" t="s">
        <v>32</v>
      </c>
      <c r="D562" s="235" t="s">
        <v>1364</v>
      </c>
      <c r="E562" s="411">
        <v>44651</v>
      </c>
      <c r="F562" s="238"/>
      <c r="G562" s="235"/>
      <c r="H562" s="235"/>
      <c r="I562" s="235"/>
      <c r="J562" s="238" t="s">
        <v>1405</v>
      </c>
      <c r="K562" s="238" t="s">
        <v>1406</v>
      </c>
      <c r="L562" s="235" t="s">
        <v>36</v>
      </c>
      <c r="M562" s="235">
        <v>3</v>
      </c>
      <c r="N562" s="412">
        <v>0</v>
      </c>
      <c r="O562" s="412">
        <f t="shared" si="8"/>
        <v>0</v>
      </c>
      <c r="P562" s="246"/>
    </row>
    <row r="563" spans="1:16" hidden="1">
      <c r="A563" s="235">
        <v>560</v>
      </c>
      <c r="B563" s="410">
        <v>44660</v>
      </c>
      <c r="C563" s="238" t="s">
        <v>32</v>
      </c>
      <c r="D563" s="235" t="s">
        <v>1364</v>
      </c>
      <c r="E563" s="411">
        <v>44651</v>
      </c>
      <c r="F563" s="238"/>
      <c r="G563" s="235"/>
      <c r="H563" s="235"/>
      <c r="I563" s="235"/>
      <c r="J563" s="238" t="s">
        <v>1407</v>
      </c>
      <c r="K563" s="238" t="s">
        <v>1408</v>
      </c>
      <c r="L563" s="235" t="s">
        <v>36</v>
      </c>
      <c r="M563" s="235">
        <v>2</v>
      </c>
      <c r="N563" s="412">
        <v>0</v>
      </c>
      <c r="O563" s="412">
        <f t="shared" si="8"/>
        <v>0</v>
      </c>
      <c r="P563" s="246"/>
    </row>
    <row r="564" spans="1:16" hidden="1">
      <c r="A564" s="235">
        <v>561</v>
      </c>
      <c r="B564" s="410">
        <v>44660</v>
      </c>
      <c r="C564" s="238" t="s">
        <v>32</v>
      </c>
      <c r="D564" s="235" t="s">
        <v>1364</v>
      </c>
      <c r="E564" s="411">
        <v>44651</v>
      </c>
      <c r="F564" s="238"/>
      <c r="G564" s="235"/>
      <c r="H564" s="235"/>
      <c r="I564" s="235"/>
      <c r="J564" s="238" t="s">
        <v>1409</v>
      </c>
      <c r="K564" s="238" t="s">
        <v>1410</v>
      </c>
      <c r="L564" s="235" t="s">
        <v>36</v>
      </c>
      <c r="M564" s="235">
        <v>3</v>
      </c>
      <c r="N564" s="412">
        <v>0</v>
      </c>
      <c r="O564" s="412">
        <f t="shared" si="8"/>
        <v>0</v>
      </c>
      <c r="P564" s="246"/>
    </row>
    <row r="565" spans="1:16" hidden="1">
      <c r="A565" s="235">
        <v>562</v>
      </c>
      <c r="B565" s="410">
        <v>44660</v>
      </c>
      <c r="C565" s="238" t="s">
        <v>32</v>
      </c>
      <c r="D565" s="235" t="s">
        <v>1364</v>
      </c>
      <c r="E565" s="411">
        <v>44651</v>
      </c>
      <c r="F565" s="238"/>
      <c r="G565" s="235"/>
      <c r="H565" s="235"/>
      <c r="I565" s="235"/>
      <c r="J565" s="238" t="s">
        <v>1411</v>
      </c>
      <c r="K565" s="238" t="s">
        <v>1412</v>
      </c>
      <c r="L565" s="235" t="s">
        <v>36</v>
      </c>
      <c r="M565" s="235">
        <v>4</v>
      </c>
      <c r="N565" s="412">
        <v>0</v>
      </c>
      <c r="O565" s="412">
        <f t="shared" si="8"/>
        <v>0</v>
      </c>
      <c r="P565" s="246"/>
    </row>
    <row r="566" spans="1:16" hidden="1">
      <c r="A566" s="235">
        <v>563</v>
      </c>
      <c r="B566" s="410">
        <v>44660</v>
      </c>
      <c r="C566" s="238" t="s">
        <v>32</v>
      </c>
      <c r="D566" s="235" t="s">
        <v>1364</v>
      </c>
      <c r="E566" s="411">
        <v>44651</v>
      </c>
      <c r="F566" s="238"/>
      <c r="G566" s="235"/>
      <c r="H566" s="235"/>
      <c r="I566" s="235"/>
      <c r="J566" s="238" t="s">
        <v>1413</v>
      </c>
      <c r="K566" s="238" t="s">
        <v>1414</v>
      </c>
      <c r="L566" s="235" t="s">
        <v>36</v>
      </c>
      <c r="M566" s="235">
        <v>1</v>
      </c>
      <c r="N566" s="412">
        <v>0</v>
      </c>
      <c r="O566" s="412">
        <f t="shared" si="8"/>
        <v>0</v>
      </c>
      <c r="P566" s="246"/>
    </row>
    <row r="567" spans="1:16" hidden="1">
      <c r="A567" s="235">
        <v>564</v>
      </c>
      <c r="B567" s="410">
        <v>44660</v>
      </c>
      <c r="C567" s="238" t="s">
        <v>32</v>
      </c>
      <c r="D567" s="235" t="s">
        <v>1364</v>
      </c>
      <c r="E567" s="411">
        <v>44651</v>
      </c>
      <c r="F567" s="238"/>
      <c r="G567" s="235"/>
      <c r="H567" s="235"/>
      <c r="I567" s="235"/>
      <c r="J567" s="238" t="s">
        <v>1415</v>
      </c>
      <c r="K567" s="238" t="s">
        <v>1416</v>
      </c>
      <c r="L567" s="235" t="s">
        <v>36</v>
      </c>
      <c r="M567" s="235">
        <v>9</v>
      </c>
      <c r="N567" s="412">
        <v>0</v>
      </c>
      <c r="O567" s="412">
        <f t="shared" si="8"/>
        <v>0</v>
      </c>
      <c r="P567" s="246"/>
    </row>
    <row r="568" spans="1:16" hidden="1">
      <c r="A568" s="235">
        <v>565</v>
      </c>
      <c r="B568" s="410">
        <v>44660</v>
      </c>
      <c r="C568" s="238" t="s">
        <v>32</v>
      </c>
      <c r="D568" s="235" t="s">
        <v>1364</v>
      </c>
      <c r="E568" s="411">
        <v>44651</v>
      </c>
      <c r="F568" s="238"/>
      <c r="G568" s="235"/>
      <c r="H568" s="235"/>
      <c r="I568" s="235"/>
      <c r="J568" s="238" t="s">
        <v>1417</v>
      </c>
      <c r="K568" s="238" t="s">
        <v>1418</v>
      </c>
      <c r="L568" s="235" t="s">
        <v>36</v>
      </c>
      <c r="M568" s="235">
        <v>34</v>
      </c>
      <c r="N568" s="412">
        <v>0</v>
      </c>
      <c r="O568" s="412">
        <f t="shared" si="8"/>
        <v>0</v>
      </c>
      <c r="P568" s="246"/>
    </row>
    <row r="569" spans="1:16" ht="20.399999999999999" hidden="1">
      <c r="A569" s="235">
        <v>566</v>
      </c>
      <c r="B569" s="410">
        <v>44660</v>
      </c>
      <c r="C569" s="238" t="s">
        <v>32</v>
      </c>
      <c r="D569" s="235" t="s">
        <v>1364</v>
      </c>
      <c r="E569" s="411">
        <v>44651</v>
      </c>
      <c r="F569" s="238"/>
      <c r="G569" s="235"/>
      <c r="H569" s="235"/>
      <c r="I569" s="235"/>
      <c r="J569" s="238" t="s">
        <v>1419</v>
      </c>
      <c r="K569" s="238" t="s">
        <v>1420</v>
      </c>
      <c r="L569" s="235" t="s">
        <v>36</v>
      </c>
      <c r="M569" s="235">
        <v>22</v>
      </c>
      <c r="N569" s="412">
        <v>0</v>
      </c>
      <c r="O569" s="412">
        <f t="shared" si="8"/>
        <v>0</v>
      </c>
      <c r="P569" s="246"/>
    </row>
    <row r="570" spans="1:16" ht="20.399999999999999" hidden="1">
      <c r="A570" s="235">
        <v>567</v>
      </c>
      <c r="B570" s="410">
        <v>44660</v>
      </c>
      <c r="C570" s="238" t="s">
        <v>32</v>
      </c>
      <c r="D570" s="235" t="s">
        <v>1364</v>
      </c>
      <c r="E570" s="411">
        <v>44651</v>
      </c>
      <c r="F570" s="238"/>
      <c r="G570" s="235"/>
      <c r="H570" s="235"/>
      <c r="I570" s="235"/>
      <c r="J570" s="238" t="s">
        <v>1423</v>
      </c>
      <c r="K570" s="238" t="s">
        <v>1424</v>
      </c>
      <c r="L570" s="235" t="s">
        <v>36</v>
      </c>
      <c r="M570" s="235">
        <v>22</v>
      </c>
      <c r="N570" s="412">
        <v>0</v>
      </c>
      <c r="O570" s="412">
        <f t="shared" si="8"/>
        <v>0</v>
      </c>
      <c r="P570" s="246"/>
    </row>
    <row r="571" spans="1:16" ht="20.399999999999999" hidden="1">
      <c r="A571" s="235">
        <v>568</v>
      </c>
      <c r="B571" s="410">
        <v>44660</v>
      </c>
      <c r="C571" s="238" t="s">
        <v>32</v>
      </c>
      <c r="D571" s="235" t="s">
        <v>1364</v>
      </c>
      <c r="E571" s="411">
        <v>44651</v>
      </c>
      <c r="F571" s="238"/>
      <c r="G571" s="235"/>
      <c r="H571" s="235"/>
      <c r="I571" s="235"/>
      <c r="J571" s="238" t="s">
        <v>1425</v>
      </c>
      <c r="K571" s="238" t="s">
        <v>1426</v>
      </c>
      <c r="L571" s="235" t="s">
        <v>36</v>
      </c>
      <c r="M571" s="235">
        <v>19</v>
      </c>
      <c r="N571" s="412">
        <v>0</v>
      </c>
      <c r="O571" s="412">
        <f t="shared" si="8"/>
        <v>0</v>
      </c>
      <c r="P571" s="246"/>
    </row>
    <row r="572" spans="1:16" hidden="1">
      <c r="A572" s="235">
        <v>569</v>
      </c>
      <c r="B572" s="410">
        <v>44660</v>
      </c>
      <c r="C572" s="238" t="s">
        <v>32</v>
      </c>
      <c r="D572" s="235" t="s">
        <v>1364</v>
      </c>
      <c r="E572" s="411">
        <v>44651</v>
      </c>
      <c r="F572" s="238"/>
      <c r="G572" s="235"/>
      <c r="H572" s="235"/>
      <c r="I572" s="235"/>
      <c r="J572" s="238" t="s">
        <v>1427</v>
      </c>
      <c r="K572" s="238" t="s">
        <v>1428</v>
      </c>
      <c r="L572" s="235" t="s">
        <v>36</v>
      </c>
      <c r="M572" s="235">
        <v>23</v>
      </c>
      <c r="N572" s="412">
        <v>0</v>
      </c>
      <c r="O572" s="412">
        <f t="shared" si="8"/>
        <v>0</v>
      </c>
      <c r="P572" s="246"/>
    </row>
    <row r="573" spans="1:16" hidden="1">
      <c r="A573" s="235">
        <v>570</v>
      </c>
      <c r="B573" s="410">
        <v>44660</v>
      </c>
      <c r="C573" s="238" t="s">
        <v>32</v>
      </c>
      <c r="D573" s="235" t="s">
        <v>1364</v>
      </c>
      <c r="E573" s="411">
        <v>44651</v>
      </c>
      <c r="F573" s="238"/>
      <c r="G573" s="235"/>
      <c r="H573" s="235"/>
      <c r="I573" s="235"/>
      <c r="J573" s="238" t="s">
        <v>1429</v>
      </c>
      <c r="K573" s="238" t="s">
        <v>1430</v>
      </c>
      <c r="L573" s="235" t="s">
        <v>36</v>
      </c>
      <c r="M573" s="235">
        <v>24</v>
      </c>
      <c r="N573" s="412">
        <v>0</v>
      </c>
      <c r="O573" s="412">
        <f t="shared" si="8"/>
        <v>0</v>
      </c>
      <c r="P573" s="246"/>
    </row>
    <row r="574" spans="1:16" hidden="1">
      <c r="A574" s="235">
        <v>571</v>
      </c>
      <c r="B574" s="410">
        <v>44660</v>
      </c>
      <c r="C574" s="238" t="s">
        <v>32</v>
      </c>
      <c r="D574" s="235" t="s">
        <v>1364</v>
      </c>
      <c r="E574" s="411">
        <v>44651</v>
      </c>
      <c r="F574" s="238"/>
      <c r="G574" s="235"/>
      <c r="H574" s="235"/>
      <c r="I574" s="235"/>
      <c r="J574" s="238" t="s">
        <v>1431</v>
      </c>
      <c r="K574" s="238" t="s">
        <v>1432</v>
      </c>
      <c r="L574" s="235" t="s">
        <v>36</v>
      </c>
      <c r="M574" s="235">
        <v>56</v>
      </c>
      <c r="N574" s="412">
        <v>0</v>
      </c>
      <c r="O574" s="412">
        <f t="shared" si="8"/>
        <v>0</v>
      </c>
      <c r="P574" s="246"/>
    </row>
    <row r="575" spans="1:16" hidden="1">
      <c r="A575" s="235">
        <v>572</v>
      </c>
      <c r="B575" s="410">
        <v>44660</v>
      </c>
      <c r="C575" s="238" t="s">
        <v>32</v>
      </c>
      <c r="D575" s="235" t="s">
        <v>1364</v>
      </c>
      <c r="E575" s="411">
        <v>44651</v>
      </c>
      <c r="F575" s="238"/>
      <c r="G575" s="235"/>
      <c r="H575" s="235"/>
      <c r="I575" s="235"/>
      <c r="J575" s="238" t="s">
        <v>1433</v>
      </c>
      <c r="K575" s="238" t="s">
        <v>1434</v>
      </c>
      <c r="L575" s="235" t="s">
        <v>36</v>
      </c>
      <c r="M575" s="235">
        <v>1</v>
      </c>
      <c r="N575" s="412">
        <v>0</v>
      </c>
      <c r="O575" s="412">
        <f t="shared" si="8"/>
        <v>0</v>
      </c>
      <c r="P575" s="246"/>
    </row>
    <row r="576" spans="1:16" hidden="1">
      <c r="A576" s="235">
        <v>573</v>
      </c>
      <c r="B576" s="410">
        <v>44660</v>
      </c>
      <c r="C576" s="238" t="s">
        <v>32</v>
      </c>
      <c r="D576" s="235" t="s">
        <v>1364</v>
      </c>
      <c r="E576" s="411">
        <v>44651</v>
      </c>
      <c r="F576" s="238"/>
      <c r="G576" s="235"/>
      <c r="H576" s="235"/>
      <c r="I576" s="235"/>
      <c r="J576" s="238" t="s">
        <v>1435</v>
      </c>
      <c r="K576" s="238" t="s">
        <v>1436</v>
      </c>
      <c r="L576" s="235" t="s">
        <v>36</v>
      </c>
      <c r="M576" s="235">
        <v>5</v>
      </c>
      <c r="N576" s="412">
        <v>0</v>
      </c>
      <c r="O576" s="412">
        <f t="shared" si="8"/>
        <v>0</v>
      </c>
      <c r="P576" s="246"/>
    </row>
    <row r="577" spans="1:16" hidden="1">
      <c r="A577" s="235">
        <v>574</v>
      </c>
      <c r="B577" s="410">
        <v>44660</v>
      </c>
      <c r="C577" s="238" t="s">
        <v>32</v>
      </c>
      <c r="D577" s="235" t="s">
        <v>1364</v>
      </c>
      <c r="E577" s="411">
        <v>44651</v>
      </c>
      <c r="F577" s="238"/>
      <c r="G577" s="235"/>
      <c r="H577" s="235"/>
      <c r="I577" s="235"/>
      <c r="J577" s="238" t="s">
        <v>1437</v>
      </c>
      <c r="K577" s="238" t="s">
        <v>1438</v>
      </c>
      <c r="L577" s="235" t="s">
        <v>36</v>
      </c>
      <c r="M577" s="235">
        <v>6</v>
      </c>
      <c r="N577" s="412">
        <v>0</v>
      </c>
      <c r="O577" s="412">
        <f t="shared" si="8"/>
        <v>0</v>
      </c>
      <c r="P577" s="246"/>
    </row>
    <row r="578" spans="1:16" hidden="1">
      <c r="A578" s="235">
        <v>575</v>
      </c>
      <c r="B578" s="410">
        <v>44660</v>
      </c>
      <c r="C578" s="238" t="s">
        <v>32</v>
      </c>
      <c r="D578" s="235" t="s">
        <v>1364</v>
      </c>
      <c r="E578" s="411">
        <v>44651</v>
      </c>
      <c r="F578" s="238"/>
      <c r="G578" s="235"/>
      <c r="H578" s="235"/>
      <c r="I578" s="235"/>
      <c r="J578" s="238" t="s">
        <v>1439</v>
      </c>
      <c r="K578" s="238" t="s">
        <v>1440</v>
      </c>
      <c r="L578" s="235" t="s">
        <v>36</v>
      </c>
      <c r="M578" s="235">
        <v>492</v>
      </c>
      <c r="N578" s="412">
        <v>0</v>
      </c>
      <c r="O578" s="412">
        <f t="shared" si="8"/>
        <v>0</v>
      </c>
      <c r="P578" s="246"/>
    </row>
    <row r="579" spans="1:16" hidden="1">
      <c r="A579" s="235">
        <v>576</v>
      </c>
      <c r="B579" s="410">
        <v>44660</v>
      </c>
      <c r="C579" s="238" t="s">
        <v>32</v>
      </c>
      <c r="D579" s="235" t="s">
        <v>1364</v>
      </c>
      <c r="E579" s="411">
        <v>44651</v>
      </c>
      <c r="F579" s="238"/>
      <c r="G579" s="235"/>
      <c r="H579" s="235"/>
      <c r="I579" s="235"/>
      <c r="J579" s="238" t="s">
        <v>1441</v>
      </c>
      <c r="K579" s="238" t="s">
        <v>1442</v>
      </c>
      <c r="L579" s="235" t="s">
        <v>36</v>
      </c>
      <c r="M579" s="235">
        <v>450</v>
      </c>
      <c r="N579" s="412">
        <v>0</v>
      </c>
      <c r="O579" s="412">
        <f t="shared" ref="O579:O642" si="9">M579*N579</f>
        <v>0</v>
      </c>
      <c r="P579" s="246"/>
    </row>
    <row r="580" spans="1:16" hidden="1">
      <c r="A580" s="235">
        <v>577</v>
      </c>
      <c r="B580" s="410">
        <v>44660</v>
      </c>
      <c r="C580" s="238" t="s">
        <v>32</v>
      </c>
      <c r="D580" s="235" t="s">
        <v>1364</v>
      </c>
      <c r="E580" s="411">
        <v>44651</v>
      </c>
      <c r="F580" s="238"/>
      <c r="G580" s="235"/>
      <c r="H580" s="235"/>
      <c r="I580" s="235">
        <v>109492174</v>
      </c>
      <c r="J580" s="238" t="s">
        <v>488</v>
      </c>
      <c r="K580" s="238" t="s">
        <v>489</v>
      </c>
      <c r="L580" s="235" t="s">
        <v>36</v>
      </c>
      <c r="M580" s="235">
        <v>25</v>
      </c>
      <c r="N580" s="334">
        <v>4051</v>
      </c>
      <c r="O580" s="334">
        <f t="shared" si="9"/>
        <v>101275</v>
      </c>
      <c r="P580" s="246"/>
    </row>
    <row r="581" spans="1:16" hidden="1">
      <c r="A581" s="235">
        <v>578</v>
      </c>
      <c r="B581" s="410">
        <v>44660</v>
      </c>
      <c r="C581" s="238" t="s">
        <v>32</v>
      </c>
      <c r="D581" s="235" t="s">
        <v>1364</v>
      </c>
      <c r="E581" s="411">
        <v>44651</v>
      </c>
      <c r="F581" s="238"/>
      <c r="G581" s="235"/>
      <c r="H581" s="235"/>
      <c r="I581" s="235"/>
      <c r="J581" s="238" t="s">
        <v>1443</v>
      </c>
      <c r="K581" s="238" t="s">
        <v>1443</v>
      </c>
      <c r="L581" s="235" t="s">
        <v>36</v>
      </c>
      <c r="M581" s="235">
        <v>6</v>
      </c>
      <c r="N581" s="412">
        <v>0</v>
      </c>
      <c r="O581" s="412">
        <f t="shared" si="9"/>
        <v>0</v>
      </c>
      <c r="P581" s="246"/>
    </row>
    <row r="582" spans="1:16" hidden="1">
      <c r="A582" s="235">
        <v>579</v>
      </c>
      <c r="B582" s="410">
        <v>44660</v>
      </c>
      <c r="C582" s="238" t="s">
        <v>32</v>
      </c>
      <c r="D582" s="235" t="s">
        <v>1364</v>
      </c>
      <c r="E582" s="411">
        <v>44651</v>
      </c>
      <c r="F582" s="238"/>
      <c r="G582" s="235"/>
      <c r="H582" s="235"/>
      <c r="I582" s="235"/>
      <c r="J582" s="238" t="s">
        <v>1444</v>
      </c>
      <c r="K582" s="238" t="s">
        <v>1445</v>
      </c>
      <c r="L582" s="235" t="s">
        <v>36</v>
      </c>
      <c r="M582" s="235">
        <v>26</v>
      </c>
      <c r="N582" s="412">
        <v>0</v>
      </c>
      <c r="O582" s="412">
        <f t="shared" si="9"/>
        <v>0</v>
      </c>
      <c r="P582" s="246"/>
    </row>
    <row r="583" spans="1:16" ht="20.399999999999999" hidden="1">
      <c r="A583" s="235">
        <v>580</v>
      </c>
      <c r="B583" s="410">
        <v>44660</v>
      </c>
      <c r="C583" s="238" t="s">
        <v>32</v>
      </c>
      <c r="D583" s="235" t="s">
        <v>1364</v>
      </c>
      <c r="E583" s="411">
        <v>44651</v>
      </c>
      <c r="F583" s="238"/>
      <c r="G583" s="235"/>
      <c r="H583" s="235"/>
      <c r="I583" s="235"/>
      <c r="J583" s="238" t="s">
        <v>1446</v>
      </c>
      <c r="K583" s="238" t="s">
        <v>1447</v>
      </c>
      <c r="L583" s="235" t="s">
        <v>36</v>
      </c>
      <c r="M583" s="235">
        <v>6</v>
      </c>
      <c r="N583" s="412">
        <v>0</v>
      </c>
      <c r="O583" s="412">
        <f t="shared" si="9"/>
        <v>0</v>
      </c>
      <c r="P583" s="246"/>
    </row>
    <row r="584" spans="1:16" hidden="1">
      <c r="A584" s="235">
        <v>581</v>
      </c>
      <c r="B584" s="410">
        <v>44660</v>
      </c>
      <c r="C584" s="238" t="s">
        <v>32</v>
      </c>
      <c r="D584" s="235" t="s">
        <v>1364</v>
      </c>
      <c r="E584" s="411">
        <v>44651</v>
      </c>
      <c r="F584" s="238"/>
      <c r="G584" s="235"/>
      <c r="H584" s="235"/>
      <c r="I584" s="235"/>
      <c r="J584" s="238" t="s">
        <v>1435</v>
      </c>
      <c r="K584" s="238" t="s">
        <v>1436</v>
      </c>
      <c r="L584" s="235" t="s">
        <v>36</v>
      </c>
      <c r="M584" s="235">
        <v>17</v>
      </c>
      <c r="N584" s="412">
        <v>0</v>
      </c>
      <c r="O584" s="412">
        <f t="shared" si="9"/>
        <v>0</v>
      </c>
      <c r="P584" s="246"/>
    </row>
    <row r="585" spans="1:16" hidden="1">
      <c r="A585" s="235">
        <v>582</v>
      </c>
      <c r="B585" s="410">
        <v>44660</v>
      </c>
      <c r="C585" s="238" t="s">
        <v>32</v>
      </c>
      <c r="D585" s="235" t="s">
        <v>1364</v>
      </c>
      <c r="E585" s="411">
        <v>44651</v>
      </c>
      <c r="F585" s="238"/>
      <c r="G585" s="235"/>
      <c r="H585" s="235"/>
      <c r="I585" s="235"/>
      <c r="J585" s="238" t="s">
        <v>1448</v>
      </c>
      <c r="K585" s="238" t="s">
        <v>1449</v>
      </c>
      <c r="L585" s="235" t="s">
        <v>36</v>
      </c>
      <c r="M585" s="235">
        <v>2</v>
      </c>
      <c r="N585" s="412">
        <v>0</v>
      </c>
      <c r="O585" s="412">
        <f t="shared" si="9"/>
        <v>0</v>
      </c>
      <c r="P585" s="246"/>
    </row>
    <row r="586" spans="1:16" hidden="1">
      <c r="A586" s="235">
        <v>583</v>
      </c>
      <c r="B586" s="410">
        <v>44660</v>
      </c>
      <c r="C586" s="238" t="s">
        <v>32</v>
      </c>
      <c r="D586" s="235" t="s">
        <v>1364</v>
      </c>
      <c r="E586" s="411">
        <v>44651</v>
      </c>
      <c r="F586" s="238"/>
      <c r="G586" s="235"/>
      <c r="H586" s="235"/>
      <c r="I586" s="235"/>
      <c r="J586" s="238" t="s">
        <v>1450</v>
      </c>
      <c r="K586" s="238" t="s">
        <v>1450</v>
      </c>
      <c r="L586" s="235" t="s">
        <v>36</v>
      </c>
      <c r="M586" s="235">
        <v>5</v>
      </c>
      <c r="N586" s="412">
        <v>0</v>
      </c>
      <c r="O586" s="412">
        <f t="shared" si="9"/>
        <v>0</v>
      </c>
      <c r="P586" s="246"/>
    </row>
    <row r="587" spans="1:16" hidden="1">
      <c r="A587" s="235">
        <v>584</v>
      </c>
      <c r="B587" s="410">
        <v>44660</v>
      </c>
      <c r="C587" s="238" t="s">
        <v>32</v>
      </c>
      <c r="D587" s="235" t="s">
        <v>1364</v>
      </c>
      <c r="E587" s="411">
        <v>44651</v>
      </c>
      <c r="F587" s="238"/>
      <c r="G587" s="235"/>
      <c r="H587" s="235"/>
      <c r="I587" s="235"/>
      <c r="J587" s="238" t="s">
        <v>1451</v>
      </c>
      <c r="K587" s="343" t="s">
        <v>1452</v>
      </c>
      <c r="L587" s="235" t="s">
        <v>36</v>
      </c>
      <c r="M587" s="235">
        <v>5</v>
      </c>
      <c r="N587" s="412">
        <v>0</v>
      </c>
      <c r="O587" s="412">
        <f t="shared" si="9"/>
        <v>0</v>
      </c>
      <c r="P587" s="246"/>
    </row>
    <row r="588" spans="1:16" hidden="1">
      <c r="A588" s="235">
        <v>585</v>
      </c>
      <c r="B588" s="410">
        <v>44660</v>
      </c>
      <c r="C588" s="238" t="s">
        <v>32</v>
      </c>
      <c r="D588" s="235" t="s">
        <v>1364</v>
      </c>
      <c r="E588" s="411">
        <v>44651</v>
      </c>
      <c r="F588" s="238"/>
      <c r="G588" s="235"/>
      <c r="H588" s="235"/>
      <c r="I588" s="235"/>
      <c r="J588" s="238" t="s">
        <v>1453</v>
      </c>
      <c r="K588" s="238" t="s">
        <v>1454</v>
      </c>
      <c r="L588" s="235" t="s">
        <v>36</v>
      </c>
      <c r="M588" s="235">
        <v>2</v>
      </c>
      <c r="N588" s="412">
        <v>0</v>
      </c>
      <c r="O588" s="412">
        <f t="shared" si="9"/>
        <v>0</v>
      </c>
      <c r="P588" s="246"/>
    </row>
    <row r="589" spans="1:16" ht="20.399999999999999" hidden="1">
      <c r="A589" s="235">
        <v>586</v>
      </c>
      <c r="B589" s="410">
        <v>44660</v>
      </c>
      <c r="C589" s="238" t="s">
        <v>32</v>
      </c>
      <c r="D589" s="235" t="s">
        <v>1364</v>
      </c>
      <c r="E589" s="411">
        <v>44651</v>
      </c>
      <c r="F589" s="238"/>
      <c r="G589" s="235"/>
      <c r="H589" s="235"/>
      <c r="I589" s="235"/>
      <c r="J589" s="238" t="s">
        <v>1455</v>
      </c>
      <c r="K589" s="238" t="s">
        <v>1455</v>
      </c>
      <c r="L589" s="235" t="s">
        <v>36</v>
      </c>
      <c r="M589" s="235">
        <v>2</v>
      </c>
      <c r="N589" s="412">
        <v>0</v>
      </c>
      <c r="O589" s="412">
        <f t="shared" si="9"/>
        <v>0</v>
      </c>
      <c r="P589" s="246"/>
    </row>
    <row r="590" spans="1:16" ht="20.399999999999999" hidden="1">
      <c r="A590" s="235">
        <v>587</v>
      </c>
      <c r="B590" s="410">
        <v>44660</v>
      </c>
      <c r="C590" s="238" t="s">
        <v>32</v>
      </c>
      <c r="D590" s="235" t="s">
        <v>1364</v>
      </c>
      <c r="E590" s="411">
        <v>44651</v>
      </c>
      <c r="F590" s="238"/>
      <c r="G590" s="235"/>
      <c r="H590" s="235"/>
      <c r="I590" s="235"/>
      <c r="J590" s="238" t="s">
        <v>1456</v>
      </c>
      <c r="K590" s="238" t="s">
        <v>1457</v>
      </c>
      <c r="L590" s="235" t="s">
        <v>36</v>
      </c>
      <c r="M590" s="235">
        <v>37</v>
      </c>
      <c r="N590" s="412">
        <v>0</v>
      </c>
      <c r="O590" s="412">
        <f t="shared" si="9"/>
        <v>0</v>
      </c>
      <c r="P590" s="246"/>
    </row>
    <row r="591" spans="1:16" hidden="1">
      <c r="A591" s="235">
        <v>588</v>
      </c>
      <c r="B591" s="410">
        <v>44660</v>
      </c>
      <c r="C591" s="238" t="s">
        <v>32</v>
      </c>
      <c r="D591" s="235" t="s">
        <v>1364</v>
      </c>
      <c r="E591" s="411">
        <v>44651</v>
      </c>
      <c r="F591" s="238"/>
      <c r="G591" s="235"/>
      <c r="H591" s="235"/>
      <c r="I591" s="235"/>
      <c r="J591" s="238" t="s">
        <v>1458</v>
      </c>
      <c r="K591" s="238" t="s">
        <v>1458</v>
      </c>
      <c r="L591" s="235" t="s">
        <v>36</v>
      </c>
      <c r="M591" s="235">
        <v>18</v>
      </c>
      <c r="N591" s="412">
        <v>0</v>
      </c>
      <c r="O591" s="412">
        <f t="shared" si="9"/>
        <v>0</v>
      </c>
      <c r="P591" s="246"/>
    </row>
    <row r="592" spans="1:16" hidden="1">
      <c r="A592" s="235">
        <v>589</v>
      </c>
      <c r="B592" s="410">
        <v>44660</v>
      </c>
      <c r="C592" s="238" t="s">
        <v>32</v>
      </c>
      <c r="D592" s="235" t="s">
        <v>1364</v>
      </c>
      <c r="E592" s="411">
        <v>44651</v>
      </c>
      <c r="F592" s="238"/>
      <c r="G592" s="235"/>
      <c r="H592" s="235"/>
      <c r="I592" s="235"/>
      <c r="J592" s="238" t="s">
        <v>1459</v>
      </c>
      <c r="K592" s="238" t="s">
        <v>1459</v>
      </c>
      <c r="L592" s="235" t="s">
        <v>36</v>
      </c>
      <c r="M592" s="235">
        <v>10</v>
      </c>
      <c r="N592" s="412">
        <v>0</v>
      </c>
      <c r="O592" s="412">
        <f t="shared" si="9"/>
        <v>0</v>
      </c>
      <c r="P592" s="246"/>
    </row>
    <row r="593" spans="1:16" hidden="1">
      <c r="A593" s="235">
        <v>590</v>
      </c>
      <c r="B593" s="410">
        <v>44660</v>
      </c>
      <c r="C593" s="238" t="s">
        <v>32</v>
      </c>
      <c r="D593" s="235" t="s">
        <v>1364</v>
      </c>
      <c r="E593" s="411">
        <v>44651</v>
      </c>
      <c r="F593" s="238"/>
      <c r="G593" s="235"/>
      <c r="H593" s="235"/>
      <c r="I593" s="235"/>
      <c r="J593" s="238" t="s">
        <v>1460</v>
      </c>
      <c r="K593" s="238" t="s">
        <v>1461</v>
      </c>
      <c r="L593" s="235" t="s">
        <v>36</v>
      </c>
      <c r="M593" s="235">
        <v>50</v>
      </c>
      <c r="N593" s="412">
        <v>0</v>
      </c>
      <c r="O593" s="412">
        <f t="shared" si="9"/>
        <v>0</v>
      </c>
      <c r="P593" s="246"/>
    </row>
    <row r="594" spans="1:16" hidden="1">
      <c r="A594" s="235">
        <v>591</v>
      </c>
      <c r="B594" s="410">
        <v>44660</v>
      </c>
      <c r="C594" s="238" t="s">
        <v>32</v>
      </c>
      <c r="D594" s="235" t="s">
        <v>1364</v>
      </c>
      <c r="E594" s="411">
        <v>44651</v>
      </c>
      <c r="F594" s="238"/>
      <c r="G594" s="235"/>
      <c r="H594" s="235"/>
      <c r="I594" s="235"/>
      <c r="J594" s="238" t="s">
        <v>1441</v>
      </c>
      <c r="K594" s="238" t="s">
        <v>1442</v>
      </c>
      <c r="L594" s="235" t="s">
        <v>36</v>
      </c>
      <c r="M594" s="235">
        <v>45</v>
      </c>
      <c r="N594" s="412">
        <v>0</v>
      </c>
      <c r="O594" s="412">
        <f t="shared" si="9"/>
        <v>0</v>
      </c>
      <c r="P594" s="246"/>
    </row>
    <row r="595" spans="1:16" hidden="1">
      <c r="A595" s="235">
        <v>592</v>
      </c>
      <c r="B595" s="410">
        <v>44660</v>
      </c>
      <c r="C595" s="238" t="s">
        <v>32</v>
      </c>
      <c r="D595" s="235" t="s">
        <v>1364</v>
      </c>
      <c r="E595" s="411">
        <v>44651</v>
      </c>
      <c r="F595" s="238"/>
      <c r="G595" s="235"/>
      <c r="H595" s="235"/>
      <c r="I595" s="235">
        <v>109609643</v>
      </c>
      <c r="J595" s="238" t="s">
        <v>441</v>
      </c>
      <c r="K595" s="238" t="s">
        <v>442</v>
      </c>
      <c r="L595" s="235" t="s">
        <v>36</v>
      </c>
      <c r="M595" s="235">
        <v>47</v>
      </c>
      <c r="N595" s="334">
        <v>7.34</v>
      </c>
      <c r="O595" s="334">
        <f t="shared" si="9"/>
        <v>344.98</v>
      </c>
      <c r="P595" s="246"/>
    </row>
    <row r="596" spans="1:16" hidden="1">
      <c r="A596" s="235">
        <v>593</v>
      </c>
      <c r="B596" s="410">
        <v>44660</v>
      </c>
      <c r="C596" s="238" t="s">
        <v>32</v>
      </c>
      <c r="D596" s="235" t="s">
        <v>1364</v>
      </c>
      <c r="E596" s="411">
        <v>44651</v>
      </c>
      <c r="F596" s="238"/>
      <c r="G596" s="235"/>
      <c r="H596" s="235"/>
      <c r="I596" s="235"/>
      <c r="J596" s="238" t="s">
        <v>1462</v>
      </c>
      <c r="K596" s="238" t="s">
        <v>1463</v>
      </c>
      <c r="L596" s="235" t="s">
        <v>36</v>
      </c>
      <c r="M596" s="235">
        <v>57</v>
      </c>
      <c r="N596" s="412">
        <v>0</v>
      </c>
      <c r="O596" s="412">
        <f t="shared" si="9"/>
        <v>0</v>
      </c>
      <c r="P596" s="246"/>
    </row>
    <row r="597" spans="1:16" hidden="1">
      <c r="A597" s="235">
        <v>594</v>
      </c>
      <c r="B597" s="410">
        <v>44660</v>
      </c>
      <c r="C597" s="238" t="s">
        <v>32</v>
      </c>
      <c r="D597" s="235" t="s">
        <v>1364</v>
      </c>
      <c r="E597" s="411">
        <v>44651</v>
      </c>
      <c r="F597" s="238"/>
      <c r="G597" s="235"/>
      <c r="H597" s="235"/>
      <c r="I597" s="235">
        <v>109708590</v>
      </c>
      <c r="J597" s="238" t="s">
        <v>439</v>
      </c>
      <c r="K597" s="238" t="s">
        <v>440</v>
      </c>
      <c r="L597" s="235" t="s">
        <v>36</v>
      </c>
      <c r="M597" s="235">
        <v>27</v>
      </c>
      <c r="N597" s="412">
        <v>7.13</v>
      </c>
      <c r="O597" s="412">
        <f t="shared" si="9"/>
        <v>192.51</v>
      </c>
      <c r="P597" s="246"/>
    </row>
    <row r="598" spans="1:16" ht="20.399999999999999" hidden="1">
      <c r="A598" s="235">
        <v>595</v>
      </c>
      <c r="B598" s="410">
        <v>44661</v>
      </c>
      <c r="C598" s="238" t="s">
        <v>347</v>
      </c>
      <c r="D598" s="238" t="s">
        <v>1464</v>
      </c>
      <c r="E598" s="411" t="s">
        <v>1465</v>
      </c>
      <c r="F598" s="238"/>
      <c r="G598" s="235" t="s">
        <v>270</v>
      </c>
      <c r="H598" s="235">
        <v>4509664718</v>
      </c>
      <c r="I598" s="235">
        <v>110316950</v>
      </c>
      <c r="J598" s="238" t="s">
        <v>1466</v>
      </c>
      <c r="K598" s="238" t="s">
        <v>1467</v>
      </c>
      <c r="L598" s="235" t="s">
        <v>36</v>
      </c>
      <c r="M598" s="235">
        <v>50</v>
      </c>
      <c r="N598" s="412">
        <v>129.15</v>
      </c>
      <c r="O598" s="412">
        <f t="shared" si="9"/>
        <v>6457.5</v>
      </c>
      <c r="P598" s="246"/>
    </row>
    <row r="599" spans="1:16" ht="20.399999999999999" hidden="1">
      <c r="A599" s="235">
        <v>596</v>
      </c>
      <c r="B599" s="410">
        <v>44661</v>
      </c>
      <c r="C599" s="238" t="s">
        <v>347</v>
      </c>
      <c r="D599" s="238" t="s">
        <v>1464</v>
      </c>
      <c r="E599" s="411" t="s">
        <v>1465</v>
      </c>
      <c r="F599" s="238"/>
      <c r="G599" s="235" t="s">
        <v>270</v>
      </c>
      <c r="H599" s="235">
        <v>4509664718</v>
      </c>
      <c r="I599" s="235">
        <v>110316955</v>
      </c>
      <c r="J599" s="238" t="s">
        <v>1470</v>
      </c>
      <c r="K599" s="238" t="s">
        <v>1471</v>
      </c>
      <c r="L599" s="235" t="s">
        <v>36</v>
      </c>
      <c r="M599" s="235">
        <v>40</v>
      </c>
      <c r="N599" s="412">
        <v>111</v>
      </c>
      <c r="O599" s="412">
        <f t="shared" si="9"/>
        <v>4440</v>
      </c>
      <c r="P599" s="246"/>
    </row>
    <row r="600" spans="1:16" ht="20.399999999999999" hidden="1">
      <c r="A600" s="235">
        <v>597</v>
      </c>
      <c r="B600" s="410">
        <v>44661</v>
      </c>
      <c r="C600" s="238" t="s">
        <v>347</v>
      </c>
      <c r="D600" s="238" t="s">
        <v>1464</v>
      </c>
      <c r="E600" s="411" t="s">
        <v>1465</v>
      </c>
      <c r="F600" s="238"/>
      <c r="G600" s="235" t="s">
        <v>270</v>
      </c>
      <c r="H600" s="235">
        <v>4509664718</v>
      </c>
      <c r="I600" s="235">
        <v>110316958</v>
      </c>
      <c r="J600" s="238" t="s">
        <v>1472</v>
      </c>
      <c r="K600" s="238" t="s">
        <v>1473</v>
      </c>
      <c r="L600" s="235" t="s">
        <v>36</v>
      </c>
      <c r="M600" s="235">
        <v>42</v>
      </c>
      <c r="N600" s="412">
        <v>45.1</v>
      </c>
      <c r="O600" s="412">
        <f t="shared" si="9"/>
        <v>1894.2</v>
      </c>
      <c r="P600" s="246"/>
    </row>
    <row r="601" spans="1:16" ht="20.399999999999999" hidden="1">
      <c r="A601" s="235">
        <v>598</v>
      </c>
      <c r="B601" s="410">
        <v>44661</v>
      </c>
      <c r="C601" s="238" t="s">
        <v>3635</v>
      </c>
      <c r="D601" s="235" t="s">
        <v>1474</v>
      </c>
      <c r="E601" s="411">
        <v>44651</v>
      </c>
      <c r="F601" s="238"/>
      <c r="G601" s="238" t="s">
        <v>3636</v>
      </c>
      <c r="H601" s="235">
        <v>4507024886</v>
      </c>
      <c r="I601" s="235">
        <v>107171952</v>
      </c>
      <c r="J601" s="238" t="s">
        <v>1475</v>
      </c>
      <c r="K601" s="238" t="s">
        <v>1476</v>
      </c>
      <c r="L601" s="235" t="s">
        <v>36</v>
      </c>
      <c r="M601" s="235">
        <v>533</v>
      </c>
      <c r="N601" s="334">
        <v>1560</v>
      </c>
      <c r="O601" s="334">
        <f t="shared" si="9"/>
        <v>831480</v>
      </c>
      <c r="P601" s="246"/>
    </row>
    <row r="602" spans="1:16" hidden="1">
      <c r="A602" s="235">
        <v>599</v>
      </c>
      <c r="B602" s="410">
        <v>44661</v>
      </c>
      <c r="C602" s="238" t="s">
        <v>32</v>
      </c>
      <c r="D602" s="235" t="s">
        <v>1474</v>
      </c>
      <c r="E602" s="411">
        <v>44651</v>
      </c>
      <c r="F602" s="238"/>
      <c r="G602" s="235" t="s">
        <v>34</v>
      </c>
      <c r="H602" s="235"/>
      <c r="I602" s="235">
        <v>110456652</v>
      </c>
      <c r="J602" s="238" t="s">
        <v>1479</v>
      </c>
      <c r="K602" s="238" t="s">
        <v>1480</v>
      </c>
      <c r="L602" s="235" t="s">
        <v>2729</v>
      </c>
      <c r="M602" s="235">
        <v>50</v>
      </c>
      <c r="N602" s="412">
        <v>33</v>
      </c>
      <c r="O602" s="412">
        <f t="shared" si="9"/>
        <v>1650</v>
      </c>
      <c r="P602" s="246"/>
    </row>
    <row r="603" spans="1:16" ht="20.399999999999999" hidden="1">
      <c r="A603" s="235">
        <v>600</v>
      </c>
      <c r="B603" s="410">
        <v>44661</v>
      </c>
      <c r="C603" s="238" t="s">
        <v>267</v>
      </c>
      <c r="D603" s="238" t="s">
        <v>1483</v>
      </c>
      <c r="E603" s="411" t="s">
        <v>1484</v>
      </c>
      <c r="F603" s="238"/>
      <c r="G603" s="235" t="s">
        <v>270</v>
      </c>
      <c r="H603" s="235">
        <v>4509771905</v>
      </c>
      <c r="I603" s="235">
        <v>110408139</v>
      </c>
      <c r="J603" s="238" t="s">
        <v>1485</v>
      </c>
      <c r="K603" s="238" t="s">
        <v>1126</v>
      </c>
      <c r="L603" s="235" t="s">
        <v>2729</v>
      </c>
      <c r="M603" s="235">
        <v>100</v>
      </c>
      <c r="N603" s="334">
        <v>19.5</v>
      </c>
      <c r="O603" s="334">
        <f t="shared" si="9"/>
        <v>1950</v>
      </c>
      <c r="P603" s="246"/>
    </row>
    <row r="604" spans="1:16" ht="20.399999999999999" hidden="1">
      <c r="A604" s="235">
        <v>601</v>
      </c>
      <c r="B604" s="410">
        <v>44661</v>
      </c>
      <c r="C604" s="238" t="s">
        <v>267</v>
      </c>
      <c r="D604" s="238" t="s">
        <v>1486</v>
      </c>
      <c r="E604" s="411" t="s">
        <v>1487</v>
      </c>
      <c r="F604" s="238"/>
      <c r="G604" s="235" t="s">
        <v>270</v>
      </c>
      <c r="H604" s="235">
        <v>4510011036</v>
      </c>
      <c r="I604" s="235">
        <v>110315367</v>
      </c>
      <c r="J604" s="238" t="s">
        <v>1488</v>
      </c>
      <c r="K604" s="337" t="s">
        <v>1489</v>
      </c>
      <c r="L604" s="235" t="s">
        <v>2729</v>
      </c>
      <c r="M604" s="235">
        <v>100</v>
      </c>
      <c r="N604" s="412">
        <v>11</v>
      </c>
      <c r="O604" s="412">
        <f t="shared" si="9"/>
        <v>1100</v>
      </c>
      <c r="P604" s="246"/>
    </row>
    <row r="605" spans="1:16" ht="20.399999999999999" hidden="1">
      <c r="A605" s="235">
        <v>602</v>
      </c>
      <c r="B605" s="410">
        <v>44661</v>
      </c>
      <c r="C605" s="238" t="s">
        <v>267</v>
      </c>
      <c r="D605" s="238" t="s">
        <v>1486</v>
      </c>
      <c r="E605" s="411" t="s">
        <v>1487</v>
      </c>
      <c r="F605" s="238"/>
      <c r="G605" s="235" t="s">
        <v>34</v>
      </c>
      <c r="H605" s="235"/>
      <c r="I605" s="235">
        <v>110408152</v>
      </c>
      <c r="J605" s="238" t="s">
        <v>1490</v>
      </c>
      <c r="K605" s="238" t="s">
        <v>1491</v>
      </c>
      <c r="L605" s="235" t="s">
        <v>36</v>
      </c>
      <c r="M605" s="235">
        <v>830</v>
      </c>
      <c r="N605" s="334">
        <v>2.65</v>
      </c>
      <c r="O605" s="412">
        <f t="shared" si="9"/>
        <v>2199.5</v>
      </c>
      <c r="P605" s="246"/>
    </row>
    <row r="606" spans="1:16" hidden="1">
      <c r="A606" s="235">
        <v>603</v>
      </c>
      <c r="B606" s="410">
        <v>44661</v>
      </c>
      <c r="C606" s="238" t="s">
        <v>32</v>
      </c>
      <c r="D606" s="235" t="s">
        <v>1474</v>
      </c>
      <c r="E606" s="411">
        <v>44651</v>
      </c>
      <c r="F606" s="238"/>
      <c r="G606" s="235" t="s">
        <v>34</v>
      </c>
      <c r="H606" s="235"/>
      <c r="I606" s="235">
        <v>110315347</v>
      </c>
      <c r="J606" s="238">
        <v>110315347</v>
      </c>
      <c r="K606" s="337" t="s">
        <v>1492</v>
      </c>
      <c r="L606" s="235" t="s">
        <v>2729</v>
      </c>
      <c r="M606" s="235">
        <v>80</v>
      </c>
      <c r="N606" s="412">
        <v>2.6</v>
      </c>
      <c r="O606" s="412">
        <f t="shared" si="9"/>
        <v>208</v>
      </c>
      <c r="P606" s="246"/>
    </row>
    <row r="607" spans="1:16" ht="20.399999999999999" hidden="1">
      <c r="A607" s="235">
        <v>604</v>
      </c>
      <c r="B607" s="410">
        <v>44661</v>
      </c>
      <c r="C607" s="238" t="s">
        <v>267</v>
      </c>
      <c r="D607" s="238" t="s">
        <v>1486</v>
      </c>
      <c r="E607" s="411" t="s">
        <v>1487</v>
      </c>
      <c r="F607" s="238"/>
      <c r="G607" s="235" t="s">
        <v>270</v>
      </c>
      <c r="H607" s="235">
        <v>4510011036</v>
      </c>
      <c r="I607" s="235">
        <v>110315349</v>
      </c>
      <c r="J607" s="238">
        <v>110315349</v>
      </c>
      <c r="K607" s="337" t="s">
        <v>1493</v>
      </c>
      <c r="L607" s="235" t="s">
        <v>2729</v>
      </c>
      <c r="M607" s="235">
        <v>80</v>
      </c>
      <c r="N607" s="334">
        <v>2.65</v>
      </c>
      <c r="O607" s="412">
        <f t="shared" si="9"/>
        <v>212</v>
      </c>
      <c r="P607" s="246"/>
    </row>
    <row r="608" spans="1:16" ht="20.399999999999999" hidden="1">
      <c r="A608" s="235">
        <v>605</v>
      </c>
      <c r="B608" s="410">
        <v>44661</v>
      </c>
      <c r="C608" s="238" t="s">
        <v>267</v>
      </c>
      <c r="D608" s="238" t="s">
        <v>1483</v>
      </c>
      <c r="E608" s="411" t="s">
        <v>1484</v>
      </c>
      <c r="F608" s="238"/>
      <c r="G608" s="235" t="s">
        <v>270</v>
      </c>
      <c r="H608" s="235">
        <v>4509771905</v>
      </c>
      <c r="I608" s="235">
        <v>110408094</v>
      </c>
      <c r="J608" s="238">
        <v>110408094</v>
      </c>
      <c r="K608" s="238" t="s">
        <v>1494</v>
      </c>
      <c r="L608" s="235" t="s">
        <v>2729</v>
      </c>
      <c r="M608" s="235">
        <v>80</v>
      </c>
      <c r="N608" s="412">
        <v>2.75</v>
      </c>
      <c r="O608" s="412">
        <f t="shared" si="9"/>
        <v>220</v>
      </c>
      <c r="P608" s="246"/>
    </row>
    <row r="609" spans="1:16" ht="20.399999999999999" hidden="1">
      <c r="A609" s="235">
        <v>606</v>
      </c>
      <c r="B609" s="410">
        <v>44661</v>
      </c>
      <c r="C609" s="238" t="s">
        <v>32</v>
      </c>
      <c r="D609" s="235" t="s">
        <v>1474</v>
      </c>
      <c r="E609" s="411">
        <v>44651</v>
      </c>
      <c r="F609" s="238"/>
      <c r="G609" s="235" t="s">
        <v>34</v>
      </c>
      <c r="H609" s="235"/>
      <c r="I609" s="235"/>
      <c r="J609" s="238" t="s">
        <v>1495</v>
      </c>
      <c r="K609" s="235" t="s">
        <v>1495</v>
      </c>
      <c r="L609" s="235" t="s">
        <v>2732</v>
      </c>
      <c r="M609" s="235">
        <v>2</v>
      </c>
      <c r="N609" s="412">
        <v>0</v>
      </c>
      <c r="O609" s="412">
        <f t="shared" si="9"/>
        <v>0</v>
      </c>
      <c r="P609" s="246"/>
    </row>
    <row r="610" spans="1:16" ht="20.399999999999999" hidden="1">
      <c r="A610" s="235">
        <v>607</v>
      </c>
      <c r="B610" s="410">
        <v>44661</v>
      </c>
      <c r="C610" s="238" t="s">
        <v>32</v>
      </c>
      <c r="D610" s="235" t="s">
        <v>1474</v>
      </c>
      <c r="E610" s="411">
        <v>44651</v>
      </c>
      <c r="F610" s="238"/>
      <c r="G610" s="235" t="s">
        <v>34</v>
      </c>
      <c r="H610" s="235"/>
      <c r="I610" s="235">
        <v>110408105</v>
      </c>
      <c r="J610" s="238">
        <v>110408105</v>
      </c>
      <c r="K610" s="238" t="s">
        <v>1497</v>
      </c>
      <c r="L610" s="235" t="s">
        <v>2732</v>
      </c>
      <c r="M610" s="235">
        <v>1</v>
      </c>
      <c r="N610" s="412">
        <v>3030</v>
      </c>
      <c r="O610" s="412">
        <f t="shared" si="9"/>
        <v>3030</v>
      </c>
      <c r="P610" s="246"/>
    </row>
    <row r="611" spans="1:16" ht="20.399999999999999" hidden="1">
      <c r="A611" s="235">
        <v>608</v>
      </c>
      <c r="B611" s="410">
        <v>44661</v>
      </c>
      <c r="C611" s="238" t="s">
        <v>267</v>
      </c>
      <c r="D611" s="238" t="s">
        <v>1486</v>
      </c>
      <c r="E611" s="411" t="s">
        <v>1487</v>
      </c>
      <c r="F611" s="238"/>
      <c r="G611" s="235" t="s">
        <v>270</v>
      </c>
      <c r="H611" s="235">
        <v>4510011036</v>
      </c>
      <c r="I611" s="235">
        <v>110408123</v>
      </c>
      <c r="J611" s="238">
        <v>110408123</v>
      </c>
      <c r="K611" s="337" t="s">
        <v>1498</v>
      </c>
      <c r="L611" s="235" t="s">
        <v>2732</v>
      </c>
      <c r="M611" s="235">
        <v>3</v>
      </c>
      <c r="N611" s="412">
        <v>85</v>
      </c>
      <c r="O611" s="412">
        <f t="shared" si="9"/>
        <v>255</v>
      </c>
      <c r="P611" s="246"/>
    </row>
    <row r="612" spans="1:16" ht="20.399999999999999" hidden="1">
      <c r="A612" s="235">
        <v>609</v>
      </c>
      <c r="B612" s="410">
        <v>44661</v>
      </c>
      <c r="C612" s="238" t="s">
        <v>267</v>
      </c>
      <c r="D612" s="238" t="s">
        <v>1486</v>
      </c>
      <c r="E612" s="411" t="s">
        <v>1487</v>
      </c>
      <c r="F612" s="238"/>
      <c r="G612" s="235" t="s">
        <v>270</v>
      </c>
      <c r="H612" s="235">
        <v>4510011036</v>
      </c>
      <c r="I612" s="235">
        <v>110408122</v>
      </c>
      <c r="J612" s="238">
        <v>110408122</v>
      </c>
      <c r="K612" s="337" t="s">
        <v>1499</v>
      </c>
      <c r="L612" s="235" t="s">
        <v>2732</v>
      </c>
      <c r="M612" s="235">
        <v>2</v>
      </c>
      <c r="N612" s="412">
        <v>75</v>
      </c>
      <c r="O612" s="412">
        <f t="shared" si="9"/>
        <v>150</v>
      </c>
      <c r="P612" s="246"/>
    </row>
    <row r="613" spans="1:16" hidden="1">
      <c r="A613" s="235">
        <v>610</v>
      </c>
      <c r="B613" s="410">
        <v>44661</v>
      </c>
      <c r="C613" s="238" t="s">
        <v>32</v>
      </c>
      <c r="D613" s="235" t="s">
        <v>1474</v>
      </c>
      <c r="E613" s="411">
        <v>44651</v>
      </c>
      <c r="F613" s="238"/>
      <c r="G613" s="235" t="s">
        <v>34</v>
      </c>
      <c r="H613" s="235"/>
      <c r="I613" s="235">
        <v>110456652</v>
      </c>
      <c r="J613" s="238">
        <v>110456652</v>
      </c>
      <c r="K613" s="337" t="s">
        <v>1500</v>
      </c>
      <c r="L613" s="235" t="s">
        <v>2729</v>
      </c>
      <c r="M613" s="235">
        <v>3</v>
      </c>
      <c r="N613" s="412">
        <v>33</v>
      </c>
      <c r="O613" s="412">
        <f t="shared" si="9"/>
        <v>99</v>
      </c>
      <c r="P613" s="246"/>
    </row>
    <row r="614" spans="1:16" ht="20.399999999999999" hidden="1">
      <c r="A614" s="235">
        <v>611</v>
      </c>
      <c r="B614" s="410">
        <v>44661</v>
      </c>
      <c r="C614" s="238" t="s">
        <v>267</v>
      </c>
      <c r="D614" s="238" t="s">
        <v>1483</v>
      </c>
      <c r="E614" s="411" t="s">
        <v>1484</v>
      </c>
      <c r="F614" s="238"/>
      <c r="G614" s="235" t="s">
        <v>270</v>
      </c>
      <c r="H614" s="235">
        <v>4509771905</v>
      </c>
      <c r="I614" s="235">
        <v>110408100</v>
      </c>
      <c r="J614" s="238">
        <v>110408100</v>
      </c>
      <c r="K614" s="337" t="s">
        <v>1501</v>
      </c>
      <c r="L614" s="235" t="s">
        <v>36</v>
      </c>
      <c r="M614" s="235">
        <v>2</v>
      </c>
      <c r="N614" s="412">
        <v>563</v>
      </c>
      <c r="O614" s="412">
        <f t="shared" si="9"/>
        <v>1126</v>
      </c>
      <c r="P614" s="246"/>
    </row>
    <row r="615" spans="1:16" ht="20.399999999999999" hidden="1">
      <c r="A615" s="235">
        <v>612</v>
      </c>
      <c r="B615" s="410">
        <v>44661</v>
      </c>
      <c r="C615" s="238" t="s">
        <v>267</v>
      </c>
      <c r="D615" s="238" t="s">
        <v>1486</v>
      </c>
      <c r="E615" s="411" t="s">
        <v>1487</v>
      </c>
      <c r="F615" s="238"/>
      <c r="G615" s="235" t="s">
        <v>270</v>
      </c>
      <c r="H615" s="235">
        <v>4510011036</v>
      </c>
      <c r="I615" s="235">
        <v>110408119</v>
      </c>
      <c r="J615" s="238">
        <v>110408119</v>
      </c>
      <c r="K615" s="337" t="s">
        <v>1502</v>
      </c>
      <c r="L615" s="235" t="s">
        <v>36</v>
      </c>
      <c r="M615" s="235">
        <v>3</v>
      </c>
      <c r="N615" s="412">
        <v>450</v>
      </c>
      <c r="O615" s="412">
        <f t="shared" si="9"/>
        <v>1350</v>
      </c>
      <c r="P615" s="246"/>
    </row>
    <row r="616" spans="1:16" hidden="1">
      <c r="A616" s="235">
        <v>613</v>
      </c>
      <c r="B616" s="410">
        <v>44661</v>
      </c>
      <c r="C616" s="238" t="s">
        <v>32</v>
      </c>
      <c r="D616" s="235" t="s">
        <v>1474</v>
      </c>
      <c r="E616" s="411">
        <v>44651</v>
      </c>
      <c r="F616" s="238"/>
      <c r="G616" s="235" t="s">
        <v>34</v>
      </c>
      <c r="H616" s="235"/>
      <c r="I616" s="235"/>
      <c r="J616" s="238" t="s">
        <v>1503</v>
      </c>
      <c r="K616" s="337" t="s">
        <v>1504</v>
      </c>
      <c r="L616" s="235" t="s">
        <v>36</v>
      </c>
      <c r="M616" s="235">
        <v>1</v>
      </c>
      <c r="N616" s="412">
        <v>0</v>
      </c>
      <c r="O616" s="412">
        <f t="shared" si="9"/>
        <v>0</v>
      </c>
      <c r="P616" s="246"/>
    </row>
    <row r="617" spans="1:16" hidden="1">
      <c r="A617" s="235">
        <v>614</v>
      </c>
      <c r="B617" s="410">
        <v>44661</v>
      </c>
      <c r="C617" s="238" t="s">
        <v>32</v>
      </c>
      <c r="D617" s="235" t="s">
        <v>1474</v>
      </c>
      <c r="E617" s="411">
        <v>44651</v>
      </c>
      <c r="F617" s="238"/>
      <c r="G617" s="235" t="s">
        <v>34</v>
      </c>
      <c r="H617" s="235"/>
      <c r="I617" s="235"/>
      <c r="J617" s="238" t="s">
        <v>1505</v>
      </c>
      <c r="K617" s="337" t="s">
        <v>1506</v>
      </c>
      <c r="L617" s="235" t="s">
        <v>36</v>
      </c>
      <c r="M617" s="235">
        <v>1</v>
      </c>
      <c r="N617" s="412">
        <v>0</v>
      </c>
      <c r="O617" s="412">
        <f t="shared" si="9"/>
        <v>0</v>
      </c>
      <c r="P617" s="246"/>
    </row>
    <row r="618" spans="1:16" hidden="1">
      <c r="A618" s="235">
        <v>615</v>
      </c>
      <c r="B618" s="410">
        <v>44661</v>
      </c>
      <c r="C618" s="238" t="s">
        <v>32</v>
      </c>
      <c r="D618" s="235" t="s">
        <v>1474</v>
      </c>
      <c r="E618" s="411">
        <v>44651</v>
      </c>
      <c r="F618" s="238"/>
      <c r="G618" s="235" t="s">
        <v>34</v>
      </c>
      <c r="H618" s="235"/>
      <c r="I618" s="235"/>
      <c r="J618" s="238" t="s">
        <v>1507</v>
      </c>
      <c r="K618" s="337" t="s">
        <v>1508</v>
      </c>
      <c r="L618" s="235" t="s">
        <v>36</v>
      </c>
      <c r="M618" s="235">
        <v>1</v>
      </c>
      <c r="N618" s="412">
        <v>0</v>
      </c>
      <c r="O618" s="412">
        <f t="shared" si="9"/>
        <v>0</v>
      </c>
      <c r="P618" s="246"/>
    </row>
    <row r="619" spans="1:16" hidden="1">
      <c r="A619" s="235">
        <v>616</v>
      </c>
      <c r="B619" s="410">
        <v>44661</v>
      </c>
      <c r="C619" s="238" t="s">
        <v>32</v>
      </c>
      <c r="D619" s="235" t="s">
        <v>1474</v>
      </c>
      <c r="E619" s="411">
        <v>44651</v>
      </c>
      <c r="F619" s="238"/>
      <c r="G619" s="235" t="s">
        <v>34</v>
      </c>
      <c r="H619" s="235"/>
      <c r="I619" s="235"/>
      <c r="J619" s="238" t="s">
        <v>1509</v>
      </c>
      <c r="K619" s="235" t="s">
        <v>1510</v>
      </c>
      <c r="L619" s="235" t="s">
        <v>36</v>
      </c>
      <c r="M619" s="235">
        <v>203</v>
      </c>
      <c r="N619" s="412">
        <v>0</v>
      </c>
      <c r="O619" s="412">
        <f t="shared" si="9"/>
        <v>0</v>
      </c>
      <c r="P619" s="246"/>
    </row>
    <row r="620" spans="1:16" hidden="1">
      <c r="A620" s="235">
        <v>617</v>
      </c>
      <c r="B620" s="410">
        <v>44661</v>
      </c>
      <c r="C620" s="238" t="s">
        <v>32</v>
      </c>
      <c r="D620" s="235" t="s">
        <v>1474</v>
      </c>
      <c r="E620" s="411">
        <v>44651</v>
      </c>
      <c r="F620" s="238"/>
      <c r="G620" s="235" t="s">
        <v>34</v>
      </c>
      <c r="H620" s="235"/>
      <c r="I620" s="235"/>
      <c r="J620" s="238" t="s">
        <v>1513</v>
      </c>
      <c r="K620" s="238" t="s">
        <v>1514</v>
      </c>
      <c r="L620" s="235" t="s">
        <v>36</v>
      </c>
      <c r="M620" s="235">
        <v>9261</v>
      </c>
      <c r="N620" s="412">
        <v>0</v>
      </c>
      <c r="O620" s="412">
        <f t="shared" si="9"/>
        <v>0</v>
      </c>
      <c r="P620" s="246"/>
    </row>
    <row r="621" spans="1:16" hidden="1">
      <c r="A621" s="235">
        <v>618</v>
      </c>
      <c r="B621" s="410">
        <v>44661</v>
      </c>
      <c r="C621" s="238" t="s">
        <v>32</v>
      </c>
      <c r="D621" s="235" t="s">
        <v>1474</v>
      </c>
      <c r="E621" s="411">
        <v>44651</v>
      </c>
      <c r="F621" s="238"/>
      <c r="G621" s="235" t="s">
        <v>34</v>
      </c>
      <c r="H621" s="235"/>
      <c r="I621" s="235"/>
      <c r="J621" s="238" t="s">
        <v>1515</v>
      </c>
      <c r="K621" s="337" t="s">
        <v>1515</v>
      </c>
      <c r="L621" s="235" t="s">
        <v>36</v>
      </c>
      <c r="M621" s="235">
        <v>20</v>
      </c>
      <c r="N621" s="412">
        <v>0</v>
      </c>
      <c r="O621" s="412">
        <f t="shared" si="9"/>
        <v>0</v>
      </c>
      <c r="P621" s="246"/>
    </row>
    <row r="622" spans="1:16" ht="20.399999999999999" hidden="1">
      <c r="A622" s="235">
        <v>619</v>
      </c>
      <c r="B622" s="410">
        <v>44661</v>
      </c>
      <c r="C622" s="238" t="s">
        <v>32</v>
      </c>
      <c r="D622" s="235" t="s">
        <v>1474</v>
      </c>
      <c r="E622" s="411">
        <v>44651</v>
      </c>
      <c r="F622" s="238"/>
      <c r="G622" s="235" t="s">
        <v>34</v>
      </c>
      <c r="H622" s="235"/>
      <c r="I622" s="235"/>
      <c r="J622" s="238" t="s">
        <v>1516</v>
      </c>
      <c r="K622" s="238" t="s">
        <v>1516</v>
      </c>
      <c r="L622" s="235" t="s">
        <v>36</v>
      </c>
      <c r="M622" s="235">
        <v>1</v>
      </c>
      <c r="N622" s="412">
        <v>0</v>
      </c>
      <c r="O622" s="412">
        <f t="shared" si="9"/>
        <v>0</v>
      </c>
      <c r="P622" s="246"/>
    </row>
    <row r="623" spans="1:16" hidden="1">
      <c r="A623" s="235">
        <v>620</v>
      </c>
      <c r="B623" s="410">
        <v>44661</v>
      </c>
      <c r="C623" s="238" t="s">
        <v>32</v>
      </c>
      <c r="D623" s="235" t="s">
        <v>1474</v>
      </c>
      <c r="E623" s="411">
        <v>44651</v>
      </c>
      <c r="F623" s="238"/>
      <c r="G623" s="235" t="s">
        <v>34</v>
      </c>
      <c r="H623" s="235"/>
      <c r="I623" s="235"/>
      <c r="J623" s="238" t="s">
        <v>1517</v>
      </c>
      <c r="K623" s="238" t="s">
        <v>1518</v>
      </c>
      <c r="L623" s="235" t="s">
        <v>36</v>
      </c>
      <c r="M623" s="235">
        <v>2</v>
      </c>
      <c r="N623" s="412">
        <v>0</v>
      </c>
      <c r="O623" s="412">
        <f t="shared" si="9"/>
        <v>0</v>
      </c>
      <c r="P623" s="246"/>
    </row>
    <row r="624" spans="1:16" hidden="1">
      <c r="A624" s="235">
        <v>621</v>
      </c>
      <c r="B624" s="410">
        <v>44661</v>
      </c>
      <c r="C624" s="238" t="s">
        <v>32</v>
      </c>
      <c r="D624" s="235" t="s">
        <v>1474</v>
      </c>
      <c r="E624" s="411">
        <v>44651</v>
      </c>
      <c r="F624" s="238"/>
      <c r="G624" s="235" t="s">
        <v>34</v>
      </c>
      <c r="H624" s="235"/>
      <c r="I624" s="235"/>
      <c r="J624" s="238" t="s">
        <v>1519</v>
      </c>
      <c r="K624" s="238" t="s">
        <v>1520</v>
      </c>
      <c r="L624" s="235" t="s">
        <v>36</v>
      </c>
      <c r="M624" s="235">
        <v>1</v>
      </c>
      <c r="N624" s="412">
        <v>0</v>
      </c>
      <c r="O624" s="412">
        <f t="shared" si="9"/>
        <v>0</v>
      </c>
      <c r="P624" s="246"/>
    </row>
    <row r="625" spans="1:16" hidden="1">
      <c r="A625" s="235">
        <v>622</v>
      </c>
      <c r="B625" s="410">
        <v>44661</v>
      </c>
      <c r="C625" s="238" t="s">
        <v>32</v>
      </c>
      <c r="D625" s="235" t="s">
        <v>1474</v>
      </c>
      <c r="E625" s="411">
        <v>44651</v>
      </c>
      <c r="F625" s="238"/>
      <c r="G625" s="235" t="s">
        <v>34</v>
      </c>
      <c r="H625" s="235"/>
      <c r="I625" s="235"/>
      <c r="J625" s="238" t="s">
        <v>1521</v>
      </c>
      <c r="K625" s="238" t="s">
        <v>1522</v>
      </c>
      <c r="L625" s="235" t="s">
        <v>36</v>
      </c>
      <c r="M625" s="235">
        <v>1</v>
      </c>
      <c r="N625" s="412">
        <v>0</v>
      </c>
      <c r="O625" s="412">
        <f t="shared" si="9"/>
        <v>0</v>
      </c>
      <c r="P625" s="246"/>
    </row>
    <row r="626" spans="1:16" hidden="1">
      <c r="A626" s="235">
        <v>623</v>
      </c>
      <c r="B626" s="410">
        <v>44661</v>
      </c>
      <c r="C626" s="238" t="s">
        <v>32</v>
      </c>
      <c r="D626" s="235" t="s">
        <v>1474</v>
      </c>
      <c r="E626" s="411">
        <v>44651</v>
      </c>
      <c r="F626" s="238"/>
      <c r="G626" s="235" t="s">
        <v>34</v>
      </c>
      <c r="H626" s="235"/>
      <c r="I626" s="235"/>
      <c r="J626" s="238" t="s">
        <v>1523</v>
      </c>
      <c r="K626" s="238" t="s">
        <v>1524</v>
      </c>
      <c r="L626" s="235" t="s">
        <v>36</v>
      </c>
      <c r="M626" s="235">
        <v>1</v>
      </c>
      <c r="N626" s="412">
        <v>0</v>
      </c>
      <c r="O626" s="412">
        <f t="shared" si="9"/>
        <v>0</v>
      </c>
      <c r="P626" s="246"/>
    </row>
    <row r="627" spans="1:16" hidden="1">
      <c r="A627" s="235">
        <v>624</v>
      </c>
      <c r="B627" s="410">
        <v>44661</v>
      </c>
      <c r="C627" s="238" t="s">
        <v>32</v>
      </c>
      <c r="D627" s="235" t="s">
        <v>1474</v>
      </c>
      <c r="E627" s="411">
        <v>44651</v>
      </c>
      <c r="F627" s="238"/>
      <c r="G627" s="235" t="s">
        <v>34</v>
      </c>
      <c r="H627" s="235"/>
      <c r="I627" s="235">
        <v>100775542</v>
      </c>
      <c r="J627" s="238" t="s">
        <v>1525</v>
      </c>
      <c r="K627" s="235" t="s">
        <v>1526</v>
      </c>
      <c r="L627" s="235" t="s">
        <v>36</v>
      </c>
      <c r="M627" s="235">
        <v>22</v>
      </c>
      <c r="N627" s="412">
        <v>3370</v>
      </c>
      <c r="O627" s="412">
        <f t="shared" si="9"/>
        <v>74140</v>
      </c>
      <c r="P627" s="246"/>
    </row>
    <row r="628" spans="1:16" hidden="1">
      <c r="A628" s="235">
        <v>625</v>
      </c>
      <c r="B628" s="410">
        <v>44661</v>
      </c>
      <c r="C628" s="238" t="s">
        <v>32</v>
      </c>
      <c r="D628" s="235" t="s">
        <v>1474</v>
      </c>
      <c r="E628" s="411">
        <v>44651</v>
      </c>
      <c r="F628" s="238"/>
      <c r="G628" s="235" t="s">
        <v>34</v>
      </c>
      <c r="H628" s="235"/>
      <c r="I628" s="235">
        <v>100775534</v>
      </c>
      <c r="J628" s="238" t="s">
        <v>1529</v>
      </c>
      <c r="K628" s="235" t="s">
        <v>1530</v>
      </c>
      <c r="L628" s="235" t="s">
        <v>36</v>
      </c>
      <c r="M628" s="235">
        <v>27</v>
      </c>
      <c r="N628" s="412">
        <v>3370</v>
      </c>
      <c r="O628" s="412">
        <f t="shared" si="9"/>
        <v>90990</v>
      </c>
      <c r="P628" s="246"/>
    </row>
    <row r="629" spans="1:16" hidden="1">
      <c r="A629" s="235">
        <v>626</v>
      </c>
      <c r="B629" s="410">
        <v>44661</v>
      </c>
      <c r="C629" s="238" t="s">
        <v>32</v>
      </c>
      <c r="D629" s="235" t="s">
        <v>1474</v>
      </c>
      <c r="E629" s="411">
        <v>44651</v>
      </c>
      <c r="F629" s="238"/>
      <c r="G629" s="235" t="s">
        <v>34</v>
      </c>
      <c r="H629" s="235"/>
      <c r="I629" s="235">
        <v>100775542</v>
      </c>
      <c r="J629" s="238" t="s">
        <v>1531</v>
      </c>
      <c r="K629" s="235" t="s">
        <v>1532</v>
      </c>
      <c r="L629" s="235" t="s">
        <v>36</v>
      </c>
      <c r="M629" s="235">
        <v>3</v>
      </c>
      <c r="N629" s="412">
        <v>3370</v>
      </c>
      <c r="O629" s="412">
        <f t="shared" si="9"/>
        <v>10110</v>
      </c>
      <c r="P629" s="246"/>
    </row>
    <row r="630" spans="1:16" hidden="1">
      <c r="A630" s="235">
        <v>627</v>
      </c>
      <c r="B630" s="410">
        <v>44661</v>
      </c>
      <c r="C630" s="238" t="s">
        <v>32</v>
      </c>
      <c r="D630" s="235" t="s">
        <v>1474</v>
      </c>
      <c r="E630" s="411">
        <v>44651</v>
      </c>
      <c r="F630" s="238"/>
      <c r="G630" s="235" t="s">
        <v>34</v>
      </c>
      <c r="H630" s="235"/>
      <c r="I630" s="235">
        <v>109492175</v>
      </c>
      <c r="J630" s="238" t="s">
        <v>520</v>
      </c>
      <c r="K630" s="238" t="s">
        <v>521</v>
      </c>
      <c r="L630" s="235" t="s">
        <v>36</v>
      </c>
      <c r="M630" s="235">
        <v>375</v>
      </c>
      <c r="N630" s="334">
        <v>1404</v>
      </c>
      <c r="O630" s="334">
        <f t="shared" si="9"/>
        <v>526500</v>
      </c>
      <c r="P630" s="246"/>
    </row>
    <row r="631" spans="1:16" hidden="1">
      <c r="A631" s="235">
        <v>628</v>
      </c>
      <c r="B631" s="410">
        <v>44661</v>
      </c>
      <c r="C631" s="238" t="s">
        <v>32</v>
      </c>
      <c r="D631" s="235" t="s">
        <v>1474</v>
      </c>
      <c r="E631" s="411">
        <v>44651</v>
      </c>
      <c r="F631" s="238"/>
      <c r="G631" s="235" t="s">
        <v>34</v>
      </c>
      <c r="H631" s="235"/>
      <c r="I631" s="235">
        <v>109492174</v>
      </c>
      <c r="J631" s="238" t="s">
        <v>488</v>
      </c>
      <c r="K631" s="238" t="s">
        <v>489</v>
      </c>
      <c r="L631" s="235" t="s">
        <v>36</v>
      </c>
      <c r="M631" s="235">
        <v>388</v>
      </c>
      <c r="N631" s="334">
        <v>4051</v>
      </c>
      <c r="O631" s="334">
        <f t="shared" si="9"/>
        <v>1571788</v>
      </c>
      <c r="P631" s="246"/>
    </row>
    <row r="632" spans="1:16" hidden="1">
      <c r="A632" s="235">
        <v>629</v>
      </c>
      <c r="B632" s="410">
        <v>44661</v>
      </c>
      <c r="C632" s="238" t="s">
        <v>32</v>
      </c>
      <c r="D632" s="235" t="s">
        <v>1474</v>
      </c>
      <c r="E632" s="411">
        <v>44651</v>
      </c>
      <c r="F632" s="238"/>
      <c r="G632" s="235" t="s">
        <v>34</v>
      </c>
      <c r="H632" s="235"/>
      <c r="I632" s="235">
        <v>101882017</v>
      </c>
      <c r="J632" s="238" t="s">
        <v>1535</v>
      </c>
      <c r="K632" s="238" t="s">
        <v>1536</v>
      </c>
      <c r="L632" s="235" t="s">
        <v>36</v>
      </c>
      <c r="M632" s="235">
        <v>2</v>
      </c>
      <c r="N632" s="412">
        <v>66106</v>
      </c>
      <c r="O632" s="412">
        <f t="shared" si="9"/>
        <v>132212</v>
      </c>
      <c r="P632" s="246"/>
    </row>
    <row r="633" spans="1:16" hidden="1">
      <c r="A633" s="235">
        <v>630</v>
      </c>
      <c r="B633" s="410">
        <v>44661</v>
      </c>
      <c r="C633" s="238" t="s">
        <v>32</v>
      </c>
      <c r="D633" s="235" t="s">
        <v>1537</v>
      </c>
      <c r="E633" s="411">
        <v>44644</v>
      </c>
      <c r="F633" s="238"/>
      <c r="G633" s="235" t="s">
        <v>34</v>
      </c>
      <c r="H633" s="235"/>
      <c r="I633" s="235"/>
      <c r="J633" s="238" t="s">
        <v>1538</v>
      </c>
      <c r="K633" s="235" t="s">
        <v>1539</v>
      </c>
      <c r="L633" s="235" t="s">
        <v>36</v>
      </c>
      <c r="M633" s="235">
        <v>8</v>
      </c>
      <c r="N633" s="412">
        <v>0</v>
      </c>
      <c r="O633" s="412">
        <f t="shared" si="9"/>
        <v>0</v>
      </c>
      <c r="P633" s="246"/>
    </row>
    <row r="634" spans="1:16" hidden="1">
      <c r="A634" s="235">
        <v>631</v>
      </c>
      <c r="B634" s="410">
        <v>44661</v>
      </c>
      <c r="C634" s="238" t="s">
        <v>32</v>
      </c>
      <c r="D634" s="235" t="s">
        <v>1537</v>
      </c>
      <c r="E634" s="411">
        <v>44644</v>
      </c>
      <c r="F634" s="238"/>
      <c r="G634" s="235" t="s">
        <v>34</v>
      </c>
      <c r="H634" s="235"/>
      <c r="I634" s="235"/>
      <c r="J634" s="238" t="s">
        <v>1542</v>
      </c>
      <c r="K634" s="235" t="s">
        <v>1543</v>
      </c>
      <c r="L634" s="235" t="s">
        <v>36</v>
      </c>
      <c r="M634" s="235">
        <v>16</v>
      </c>
      <c r="N634" s="412">
        <v>0</v>
      </c>
      <c r="O634" s="412">
        <f t="shared" si="9"/>
        <v>0</v>
      </c>
      <c r="P634" s="246"/>
    </row>
    <row r="635" spans="1:16" hidden="1">
      <c r="A635" s="235">
        <v>632</v>
      </c>
      <c r="B635" s="410">
        <v>44661</v>
      </c>
      <c r="C635" s="238" t="s">
        <v>32</v>
      </c>
      <c r="D635" s="235" t="s">
        <v>1537</v>
      </c>
      <c r="E635" s="411">
        <v>44644</v>
      </c>
      <c r="F635" s="238"/>
      <c r="G635" s="235" t="s">
        <v>34</v>
      </c>
      <c r="H635" s="235"/>
      <c r="I635" s="235">
        <v>106178179</v>
      </c>
      <c r="J635" s="238" t="s">
        <v>1546</v>
      </c>
      <c r="K635" s="238" t="s">
        <v>1547</v>
      </c>
      <c r="L635" s="235" t="s">
        <v>36</v>
      </c>
      <c r="M635" s="235">
        <v>20</v>
      </c>
      <c r="N635" s="412">
        <v>193.38</v>
      </c>
      <c r="O635" s="412">
        <f t="shared" si="9"/>
        <v>3867.6</v>
      </c>
      <c r="P635" s="246"/>
    </row>
    <row r="636" spans="1:16" hidden="1">
      <c r="A636" s="235">
        <v>633</v>
      </c>
      <c r="B636" s="410">
        <v>44661</v>
      </c>
      <c r="C636" s="238" t="s">
        <v>32</v>
      </c>
      <c r="D636" s="235" t="s">
        <v>1537</v>
      </c>
      <c r="E636" s="411">
        <v>44644</v>
      </c>
      <c r="F636" s="238"/>
      <c r="G636" s="235" t="s">
        <v>34</v>
      </c>
      <c r="H636" s="235"/>
      <c r="I636" s="235">
        <v>106178711</v>
      </c>
      <c r="J636" s="238" t="s">
        <v>1550</v>
      </c>
      <c r="K636" s="238" t="s">
        <v>1551</v>
      </c>
      <c r="L636" s="235" t="s">
        <v>36</v>
      </c>
      <c r="M636" s="235">
        <v>20</v>
      </c>
      <c r="N636" s="412">
        <v>205</v>
      </c>
      <c r="O636" s="412">
        <f t="shared" si="9"/>
        <v>4100</v>
      </c>
      <c r="P636" s="246"/>
    </row>
    <row r="637" spans="1:16" ht="20.399999999999999" hidden="1">
      <c r="A637" s="235">
        <v>634</v>
      </c>
      <c r="B637" s="410">
        <v>44661</v>
      </c>
      <c r="C637" s="238" t="s">
        <v>94</v>
      </c>
      <c r="D637" s="238" t="s">
        <v>1554</v>
      </c>
      <c r="E637" s="411" t="s">
        <v>1555</v>
      </c>
      <c r="F637" s="238" t="s">
        <v>1132</v>
      </c>
      <c r="G637" s="235" t="s">
        <v>98</v>
      </c>
      <c r="H637" s="235">
        <v>4509785507</v>
      </c>
      <c r="I637" s="235">
        <v>110408160</v>
      </c>
      <c r="J637" s="238" t="s">
        <v>1556</v>
      </c>
      <c r="K637" s="238" t="s">
        <v>1557</v>
      </c>
      <c r="L637" s="235" t="s">
        <v>36</v>
      </c>
      <c r="M637" s="235">
        <v>32</v>
      </c>
      <c r="N637" s="412">
        <v>401.95</v>
      </c>
      <c r="O637" s="412">
        <f t="shared" si="9"/>
        <v>12862.4</v>
      </c>
      <c r="P637" s="246"/>
    </row>
    <row r="638" spans="1:16" hidden="1">
      <c r="A638" s="235">
        <v>635</v>
      </c>
      <c r="B638" s="410">
        <v>44661</v>
      </c>
      <c r="C638" s="238" t="s">
        <v>32</v>
      </c>
      <c r="D638" s="235" t="s">
        <v>1537</v>
      </c>
      <c r="E638" s="411">
        <v>44644</v>
      </c>
      <c r="F638" s="238"/>
      <c r="G638" s="235" t="s">
        <v>34</v>
      </c>
      <c r="H638" s="235"/>
      <c r="I638" s="235"/>
      <c r="J638" s="238" t="s">
        <v>1560</v>
      </c>
      <c r="K638" s="238" t="s">
        <v>1561</v>
      </c>
      <c r="L638" s="235" t="s">
        <v>36</v>
      </c>
      <c r="M638" s="235">
        <v>25</v>
      </c>
      <c r="N638" s="412">
        <v>0</v>
      </c>
      <c r="O638" s="412">
        <f t="shared" si="9"/>
        <v>0</v>
      </c>
      <c r="P638" s="246"/>
    </row>
    <row r="639" spans="1:16" hidden="1">
      <c r="A639" s="235">
        <v>636</v>
      </c>
      <c r="B639" s="410">
        <v>44661</v>
      </c>
      <c r="C639" s="238" t="s">
        <v>32</v>
      </c>
      <c r="D639" s="235" t="s">
        <v>1537</v>
      </c>
      <c r="E639" s="411">
        <v>44644</v>
      </c>
      <c r="F639" s="238"/>
      <c r="G639" s="235" t="s">
        <v>34</v>
      </c>
      <c r="H639" s="235"/>
      <c r="I639" s="235">
        <v>106184575</v>
      </c>
      <c r="J639" s="238">
        <v>5069834023</v>
      </c>
      <c r="K639" s="238" t="s">
        <v>1564</v>
      </c>
      <c r="L639" s="235" t="s">
        <v>2729</v>
      </c>
      <c r="M639" s="235">
        <v>300</v>
      </c>
      <c r="N639" s="412">
        <v>0</v>
      </c>
      <c r="O639" s="412">
        <f t="shared" si="9"/>
        <v>0</v>
      </c>
      <c r="P639" s="246"/>
    </row>
    <row r="640" spans="1:16" hidden="1">
      <c r="A640" s="235">
        <v>637</v>
      </c>
      <c r="B640" s="410">
        <v>44661</v>
      </c>
      <c r="C640" s="238" t="s">
        <v>32</v>
      </c>
      <c r="D640" s="235" t="s">
        <v>1537</v>
      </c>
      <c r="E640" s="411">
        <v>44644</v>
      </c>
      <c r="F640" s="238"/>
      <c r="G640" s="235" t="s">
        <v>34</v>
      </c>
      <c r="H640" s="235"/>
      <c r="I640" s="235">
        <v>101668587</v>
      </c>
      <c r="J640" s="238">
        <v>101668587</v>
      </c>
      <c r="K640" s="238" t="s">
        <v>1565</v>
      </c>
      <c r="L640" s="235" t="s">
        <v>2729</v>
      </c>
      <c r="M640" s="235">
        <v>100</v>
      </c>
      <c r="N640" s="412">
        <v>180</v>
      </c>
      <c r="O640" s="412">
        <f t="shared" si="9"/>
        <v>18000</v>
      </c>
      <c r="P640" s="246"/>
    </row>
    <row r="641" spans="1:16" ht="30.6" hidden="1">
      <c r="A641" s="235">
        <v>638</v>
      </c>
      <c r="B641" s="410">
        <v>44661</v>
      </c>
      <c r="C641" s="238" t="s">
        <v>127</v>
      </c>
      <c r="D641" s="238" t="s">
        <v>1568</v>
      </c>
      <c r="E641" s="411" t="s">
        <v>1569</v>
      </c>
      <c r="F641" s="238" t="s">
        <v>1570</v>
      </c>
      <c r="G641" s="235" t="s">
        <v>131</v>
      </c>
      <c r="H641" s="238">
        <v>4200791659</v>
      </c>
      <c r="I641" s="235">
        <v>101999218</v>
      </c>
      <c r="J641" s="238" t="s">
        <v>1571</v>
      </c>
      <c r="K641" s="336" t="s">
        <v>3615</v>
      </c>
      <c r="L641" s="235" t="s">
        <v>36</v>
      </c>
      <c r="M641" s="235">
        <v>2</v>
      </c>
      <c r="N641" s="334">
        <v>239925.69</v>
      </c>
      <c r="O641" s="412">
        <f t="shared" si="9"/>
        <v>479851.38</v>
      </c>
      <c r="P641" s="246"/>
    </row>
    <row r="642" spans="1:16" ht="20.399999999999999" hidden="1">
      <c r="A642" s="235">
        <v>639</v>
      </c>
      <c r="B642" s="410">
        <v>44661</v>
      </c>
      <c r="C642" s="238" t="s">
        <v>32</v>
      </c>
      <c r="D642" s="235" t="s">
        <v>1537</v>
      </c>
      <c r="E642" s="411">
        <v>44644</v>
      </c>
      <c r="F642" s="238"/>
      <c r="G642" s="235" t="s">
        <v>34</v>
      </c>
      <c r="H642" s="235"/>
      <c r="I642" s="235"/>
      <c r="J642" s="238" t="s">
        <v>1575</v>
      </c>
      <c r="K642" s="238" t="s">
        <v>1576</v>
      </c>
      <c r="L642" s="235" t="s">
        <v>36</v>
      </c>
      <c r="M642" s="235">
        <v>2</v>
      </c>
      <c r="N642" s="334">
        <v>5000</v>
      </c>
      <c r="O642" s="334">
        <f t="shared" si="9"/>
        <v>10000</v>
      </c>
      <c r="P642" s="246"/>
    </row>
    <row r="643" spans="1:16" ht="20.399999999999999" hidden="1">
      <c r="A643" s="235">
        <v>640</v>
      </c>
      <c r="B643" s="410">
        <v>44661</v>
      </c>
      <c r="C643" s="238" t="s">
        <v>32</v>
      </c>
      <c r="D643" s="235" t="s">
        <v>1537</v>
      </c>
      <c r="E643" s="411">
        <v>44644</v>
      </c>
      <c r="F643" s="238"/>
      <c r="G643" s="235" t="s">
        <v>34</v>
      </c>
      <c r="H643" s="235"/>
      <c r="I643" s="235">
        <v>100767196</v>
      </c>
      <c r="J643" s="238" t="s">
        <v>1585</v>
      </c>
      <c r="K643" s="238" t="s">
        <v>1585</v>
      </c>
      <c r="L643" s="235" t="s">
        <v>36</v>
      </c>
      <c r="M643" s="235">
        <v>2</v>
      </c>
      <c r="N643" s="412">
        <v>4521</v>
      </c>
      <c r="O643" s="412">
        <f t="shared" ref="O643:O706" si="10">M643*N643</f>
        <v>9042</v>
      </c>
      <c r="P643" s="246"/>
    </row>
    <row r="644" spans="1:16" hidden="1">
      <c r="A644" s="235">
        <v>641</v>
      </c>
      <c r="B644" s="410">
        <v>44661</v>
      </c>
      <c r="C644" s="238" t="s">
        <v>32</v>
      </c>
      <c r="D644" s="235" t="s">
        <v>1537</v>
      </c>
      <c r="E644" s="411">
        <v>44644</v>
      </c>
      <c r="F644" s="238"/>
      <c r="G644" s="235" t="s">
        <v>34</v>
      </c>
      <c r="H644" s="235"/>
      <c r="I644" s="235"/>
      <c r="J644" s="238">
        <v>90002000401</v>
      </c>
      <c r="K644" s="238" t="s">
        <v>1586</v>
      </c>
      <c r="L644" s="235" t="s">
        <v>36</v>
      </c>
      <c r="M644" s="235">
        <v>1</v>
      </c>
      <c r="N644" s="412">
        <v>0</v>
      </c>
      <c r="O644" s="412">
        <f t="shared" si="10"/>
        <v>0</v>
      </c>
      <c r="P644" s="246"/>
    </row>
    <row r="645" spans="1:16" hidden="1">
      <c r="A645" s="235">
        <v>642</v>
      </c>
      <c r="B645" s="410">
        <v>44661</v>
      </c>
      <c r="C645" s="238" t="s">
        <v>32</v>
      </c>
      <c r="D645" s="235" t="s">
        <v>1537</v>
      </c>
      <c r="E645" s="411">
        <v>44644</v>
      </c>
      <c r="F645" s="238"/>
      <c r="G645" s="235" t="s">
        <v>34</v>
      </c>
      <c r="H645" s="235"/>
      <c r="I645" s="235"/>
      <c r="J645" s="238" t="s">
        <v>1587</v>
      </c>
      <c r="K645" s="238" t="s">
        <v>1588</v>
      </c>
      <c r="L645" s="235" t="s">
        <v>36</v>
      </c>
      <c r="M645" s="235">
        <v>1</v>
      </c>
      <c r="N645" s="412">
        <v>0</v>
      </c>
      <c r="O645" s="412">
        <f t="shared" si="10"/>
        <v>0</v>
      </c>
      <c r="P645" s="246"/>
    </row>
    <row r="646" spans="1:16" hidden="1">
      <c r="A646" s="235">
        <v>643</v>
      </c>
      <c r="B646" s="410">
        <v>44661</v>
      </c>
      <c r="C646" s="238" t="s">
        <v>32</v>
      </c>
      <c r="D646" s="235" t="s">
        <v>1537</v>
      </c>
      <c r="E646" s="411">
        <v>44644</v>
      </c>
      <c r="F646" s="238"/>
      <c r="G646" s="235" t="s">
        <v>34</v>
      </c>
      <c r="H646" s="235"/>
      <c r="I646" s="235"/>
      <c r="J646" s="238">
        <v>2155032599</v>
      </c>
      <c r="K646" s="238" t="s">
        <v>1589</v>
      </c>
      <c r="L646" s="235" t="s">
        <v>36</v>
      </c>
      <c r="M646" s="235">
        <v>1</v>
      </c>
      <c r="N646" s="412">
        <v>0</v>
      </c>
      <c r="O646" s="412">
        <f t="shared" si="10"/>
        <v>0</v>
      </c>
      <c r="P646" s="246"/>
    </row>
    <row r="647" spans="1:16" hidden="1">
      <c r="A647" s="235">
        <v>644</v>
      </c>
      <c r="B647" s="410">
        <v>44661</v>
      </c>
      <c r="C647" s="238" t="s">
        <v>32</v>
      </c>
      <c r="D647" s="235" t="s">
        <v>1537</v>
      </c>
      <c r="E647" s="411">
        <v>44644</v>
      </c>
      <c r="F647" s="238"/>
      <c r="G647" s="235" t="s">
        <v>34</v>
      </c>
      <c r="H647" s="235"/>
      <c r="I647" s="235"/>
      <c r="J647" s="238" t="s">
        <v>1590</v>
      </c>
      <c r="K647" s="238" t="s">
        <v>1591</v>
      </c>
      <c r="L647" s="235" t="s">
        <v>36</v>
      </c>
      <c r="M647" s="235">
        <v>11</v>
      </c>
      <c r="N647" s="412">
        <v>0</v>
      </c>
      <c r="O647" s="412">
        <f t="shared" si="10"/>
        <v>0</v>
      </c>
      <c r="P647" s="246"/>
    </row>
    <row r="648" spans="1:16" ht="20.399999999999999" hidden="1">
      <c r="A648" s="235">
        <v>645</v>
      </c>
      <c r="B648" s="410">
        <v>44661</v>
      </c>
      <c r="C648" s="238" t="s">
        <v>32</v>
      </c>
      <c r="D648" s="235" t="s">
        <v>1537</v>
      </c>
      <c r="E648" s="411">
        <v>44644</v>
      </c>
      <c r="F648" s="238"/>
      <c r="G648" s="235" t="s">
        <v>34</v>
      </c>
      <c r="H648" s="235"/>
      <c r="I648" s="235"/>
      <c r="J648" s="238" t="s">
        <v>1592</v>
      </c>
      <c r="K648" s="238" t="s">
        <v>1592</v>
      </c>
      <c r="L648" s="235" t="s">
        <v>36</v>
      </c>
      <c r="M648" s="235">
        <v>1</v>
      </c>
      <c r="N648" s="412">
        <v>0</v>
      </c>
      <c r="O648" s="412">
        <f t="shared" si="10"/>
        <v>0</v>
      </c>
      <c r="P648" s="246"/>
    </row>
    <row r="649" spans="1:16" hidden="1">
      <c r="A649" s="235">
        <v>646</v>
      </c>
      <c r="B649" s="410">
        <v>44661</v>
      </c>
      <c r="C649" s="238" t="s">
        <v>32</v>
      </c>
      <c r="D649" s="235" t="s">
        <v>1537</v>
      </c>
      <c r="E649" s="411">
        <v>44644</v>
      </c>
      <c r="F649" s="238"/>
      <c r="G649" s="235" t="s">
        <v>34</v>
      </c>
      <c r="H649" s="235"/>
      <c r="I649" s="235"/>
      <c r="J649" s="238" t="s">
        <v>1593</v>
      </c>
      <c r="K649" s="238" t="s">
        <v>1594</v>
      </c>
      <c r="L649" s="235" t="s">
        <v>36</v>
      </c>
      <c r="M649" s="235">
        <v>1</v>
      </c>
      <c r="N649" s="412">
        <v>0</v>
      </c>
      <c r="O649" s="412">
        <f t="shared" si="10"/>
        <v>0</v>
      </c>
      <c r="P649" s="246"/>
    </row>
    <row r="650" spans="1:16" hidden="1">
      <c r="A650" s="235">
        <v>647</v>
      </c>
      <c r="B650" s="410">
        <v>44661</v>
      </c>
      <c r="C650" s="238" t="s">
        <v>32</v>
      </c>
      <c r="D650" s="235" t="s">
        <v>1537</v>
      </c>
      <c r="E650" s="411">
        <v>44644</v>
      </c>
      <c r="F650" s="238"/>
      <c r="G650" s="235" t="s">
        <v>34</v>
      </c>
      <c r="H650" s="235"/>
      <c r="I650" s="235"/>
      <c r="J650" s="238" t="s">
        <v>1595</v>
      </c>
      <c r="K650" s="238" t="s">
        <v>1596</v>
      </c>
      <c r="L650" s="235" t="s">
        <v>36</v>
      </c>
      <c r="M650" s="235">
        <v>110</v>
      </c>
      <c r="N650" s="412">
        <v>0</v>
      </c>
      <c r="O650" s="412">
        <f t="shared" si="10"/>
        <v>0</v>
      </c>
      <c r="P650" s="246"/>
    </row>
    <row r="651" spans="1:16" hidden="1">
      <c r="A651" s="235">
        <v>648</v>
      </c>
      <c r="B651" s="410">
        <v>44661</v>
      </c>
      <c r="C651" s="238" t="s">
        <v>32</v>
      </c>
      <c r="D651" s="235" t="s">
        <v>1537</v>
      </c>
      <c r="E651" s="411">
        <v>44644</v>
      </c>
      <c r="F651" s="238"/>
      <c r="G651" s="235" t="s">
        <v>34</v>
      </c>
      <c r="H651" s="235"/>
      <c r="I651" s="235"/>
      <c r="J651" s="238" t="s">
        <v>1599</v>
      </c>
      <c r="K651" s="238" t="s">
        <v>1600</v>
      </c>
      <c r="L651" s="235" t="s">
        <v>36</v>
      </c>
      <c r="M651" s="235">
        <v>64</v>
      </c>
      <c r="N651" s="412">
        <v>0</v>
      </c>
      <c r="O651" s="412">
        <f t="shared" si="10"/>
        <v>0</v>
      </c>
      <c r="P651" s="246"/>
    </row>
    <row r="652" spans="1:16" ht="20.399999999999999" hidden="1">
      <c r="A652" s="235">
        <v>649</v>
      </c>
      <c r="B652" s="410">
        <v>44661</v>
      </c>
      <c r="C652" s="238" t="s">
        <v>1601</v>
      </c>
      <c r="D652" s="238" t="s">
        <v>1602</v>
      </c>
      <c r="E652" s="411" t="s">
        <v>1603</v>
      </c>
      <c r="F652" s="238"/>
      <c r="G652" s="235" t="s">
        <v>34</v>
      </c>
      <c r="H652" s="235"/>
      <c r="I652" s="235"/>
      <c r="J652" s="238" t="s">
        <v>1604</v>
      </c>
      <c r="K652" s="238" t="s">
        <v>1605</v>
      </c>
      <c r="L652" s="235" t="s">
        <v>36</v>
      </c>
      <c r="M652" s="235">
        <v>40</v>
      </c>
      <c r="N652" s="412">
        <v>0</v>
      </c>
      <c r="O652" s="412">
        <f t="shared" si="10"/>
        <v>0</v>
      </c>
      <c r="P652" s="246"/>
    </row>
    <row r="653" spans="1:16" hidden="1">
      <c r="A653" s="235">
        <v>650</v>
      </c>
      <c r="B653" s="410">
        <v>44661</v>
      </c>
      <c r="C653" s="238" t="s">
        <v>32</v>
      </c>
      <c r="D653" s="235" t="s">
        <v>1537</v>
      </c>
      <c r="E653" s="411">
        <v>44644</v>
      </c>
      <c r="F653" s="238"/>
      <c r="G653" s="235" t="s">
        <v>34</v>
      </c>
      <c r="H653" s="235"/>
      <c r="I653" s="235"/>
      <c r="J653" s="238" t="s">
        <v>1606</v>
      </c>
      <c r="K653" s="238" t="s">
        <v>1606</v>
      </c>
      <c r="L653" s="235" t="s">
        <v>36</v>
      </c>
      <c r="M653" s="235">
        <v>4</v>
      </c>
      <c r="N653" s="412">
        <v>0</v>
      </c>
      <c r="O653" s="412">
        <f t="shared" si="10"/>
        <v>0</v>
      </c>
      <c r="P653" s="246"/>
    </row>
    <row r="654" spans="1:16" hidden="1">
      <c r="A654" s="235">
        <v>651</v>
      </c>
      <c r="B654" s="410">
        <v>44661</v>
      </c>
      <c r="C654" s="238" t="s">
        <v>32</v>
      </c>
      <c r="D654" s="235" t="s">
        <v>1537</v>
      </c>
      <c r="E654" s="411">
        <v>44644</v>
      </c>
      <c r="F654" s="238"/>
      <c r="G654" s="235" t="s">
        <v>34</v>
      </c>
      <c r="H654" s="235"/>
      <c r="I654" s="235"/>
      <c r="J654" s="238" t="s">
        <v>1609</v>
      </c>
      <c r="K654" s="238" t="s">
        <v>1609</v>
      </c>
      <c r="L654" s="235" t="s">
        <v>36</v>
      </c>
      <c r="M654" s="235">
        <v>8</v>
      </c>
      <c r="N654" s="412">
        <v>0</v>
      </c>
      <c r="O654" s="412">
        <f t="shared" si="10"/>
        <v>0</v>
      </c>
      <c r="P654" s="246"/>
    </row>
    <row r="655" spans="1:16" hidden="1">
      <c r="A655" s="235">
        <v>652</v>
      </c>
      <c r="B655" s="410">
        <v>44661</v>
      </c>
      <c r="C655" s="238" t="s">
        <v>32</v>
      </c>
      <c r="D655" s="235" t="s">
        <v>1537</v>
      </c>
      <c r="E655" s="411">
        <v>44644</v>
      </c>
      <c r="F655" s="238"/>
      <c r="G655" s="235" t="s">
        <v>34</v>
      </c>
      <c r="H655" s="235"/>
      <c r="I655" s="235"/>
      <c r="J655" s="238" t="s">
        <v>1610</v>
      </c>
      <c r="K655" s="235" t="s">
        <v>1611</v>
      </c>
      <c r="L655" s="235" t="s">
        <v>36</v>
      </c>
      <c r="M655" s="235">
        <v>12</v>
      </c>
      <c r="N655" s="412">
        <v>0</v>
      </c>
      <c r="O655" s="412">
        <f t="shared" si="10"/>
        <v>0</v>
      </c>
      <c r="P655" s="246"/>
    </row>
    <row r="656" spans="1:16" ht="30.6" hidden="1">
      <c r="A656" s="235">
        <v>653</v>
      </c>
      <c r="B656" s="410">
        <v>44661</v>
      </c>
      <c r="C656" s="238" t="s">
        <v>1612</v>
      </c>
      <c r="D656" s="238" t="s">
        <v>1613</v>
      </c>
      <c r="E656" s="411" t="s">
        <v>1614</v>
      </c>
      <c r="F656" s="238" t="s">
        <v>1615</v>
      </c>
      <c r="G656" s="235" t="s">
        <v>1616</v>
      </c>
      <c r="H656" s="235">
        <v>4509510944</v>
      </c>
      <c r="I656" s="235">
        <v>107159019</v>
      </c>
      <c r="J656" s="238" t="s">
        <v>1617</v>
      </c>
      <c r="K656" s="238" t="s">
        <v>1618</v>
      </c>
      <c r="L656" s="235" t="s">
        <v>2729</v>
      </c>
      <c r="M656" s="235">
        <v>220</v>
      </c>
      <c r="N656" s="412">
        <v>20</v>
      </c>
      <c r="O656" s="412">
        <f t="shared" si="10"/>
        <v>4400</v>
      </c>
      <c r="P656" s="246"/>
    </row>
    <row r="657" spans="1:16" hidden="1">
      <c r="A657" s="235">
        <v>654</v>
      </c>
      <c r="B657" s="410">
        <v>44661</v>
      </c>
      <c r="C657" s="238" t="s">
        <v>32</v>
      </c>
      <c r="D657" s="235" t="s">
        <v>1537</v>
      </c>
      <c r="E657" s="411">
        <v>44644</v>
      </c>
      <c r="F657" s="238"/>
      <c r="G657" s="235" t="s">
        <v>34</v>
      </c>
      <c r="H657" s="235"/>
      <c r="I657" s="235"/>
      <c r="J657" s="238" t="s">
        <v>1619</v>
      </c>
      <c r="K657" s="238" t="s">
        <v>1619</v>
      </c>
      <c r="L657" s="235" t="s">
        <v>36</v>
      </c>
      <c r="M657" s="235">
        <v>7</v>
      </c>
      <c r="N657" s="412">
        <v>0</v>
      </c>
      <c r="O657" s="412">
        <f t="shared" si="10"/>
        <v>0</v>
      </c>
      <c r="P657" s="246"/>
    </row>
    <row r="658" spans="1:16" hidden="1">
      <c r="A658" s="235">
        <v>655</v>
      </c>
      <c r="B658" s="410">
        <v>44661</v>
      </c>
      <c r="C658" s="238" t="s">
        <v>32</v>
      </c>
      <c r="D658" s="235" t="s">
        <v>1537</v>
      </c>
      <c r="E658" s="411">
        <v>44644</v>
      </c>
      <c r="F658" s="238"/>
      <c r="G658" s="235" t="s">
        <v>34</v>
      </c>
      <c r="H658" s="235"/>
      <c r="I658" s="235">
        <v>107159019</v>
      </c>
      <c r="J658" s="238" t="s">
        <v>1620</v>
      </c>
      <c r="K658" s="238" t="s">
        <v>1621</v>
      </c>
      <c r="L658" s="235" t="s">
        <v>2729</v>
      </c>
      <c r="M658" s="235">
        <v>584</v>
      </c>
      <c r="N658" s="412">
        <v>48.4</v>
      </c>
      <c r="O658" s="412">
        <f t="shared" si="10"/>
        <v>28265.599999999999</v>
      </c>
      <c r="P658" s="246"/>
    </row>
    <row r="659" spans="1:16" hidden="1">
      <c r="A659" s="235">
        <v>656</v>
      </c>
      <c r="B659" s="410">
        <v>44661</v>
      </c>
      <c r="C659" s="238" t="s">
        <v>32</v>
      </c>
      <c r="D659" s="235" t="s">
        <v>1537</v>
      </c>
      <c r="E659" s="411">
        <v>44644</v>
      </c>
      <c r="F659" s="238"/>
      <c r="G659" s="235" t="s">
        <v>34</v>
      </c>
      <c r="H659" s="235"/>
      <c r="I659" s="235"/>
      <c r="J659" s="238" t="s">
        <v>1624</v>
      </c>
      <c r="K659" s="238" t="s">
        <v>1625</v>
      </c>
      <c r="L659" s="235" t="s">
        <v>36</v>
      </c>
      <c r="M659" s="235">
        <v>338</v>
      </c>
      <c r="N659" s="412">
        <v>0</v>
      </c>
      <c r="O659" s="412">
        <f t="shared" si="10"/>
        <v>0</v>
      </c>
      <c r="P659" s="246"/>
    </row>
    <row r="660" spans="1:16" ht="20.399999999999999" hidden="1">
      <c r="A660" s="235">
        <v>657</v>
      </c>
      <c r="B660" s="410">
        <v>44661</v>
      </c>
      <c r="C660" s="238" t="s">
        <v>32</v>
      </c>
      <c r="D660" s="235" t="s">
        <v>1537</v>
      </c>
      <c r="E660" s="411">
        <v>44644</v>
      </c>
      <c r="F660" s="238"/>
      <c r="G660" s="235" t="s">
        <v>34</v>
      </c>
      <c r="H660" s="235"/>
      <c r="I660" s="235"/>
      <c r="J660" s="238" t="s">
        <v>1628</v>
      </c>
      <c r="K660" s="238" t="s">
        <v>1628</v>
      </c>
      <c r="L660" s="235" t="s">
        <v>2729</v>
      </c>
      <c r="M660" s="235">
        <v>295</v>
      </c>
      <c r="N660" s="412">
        <v>0</v>
      </c>
      <c r="O660" s="412">
        <f t="shared" si="10"/>
        <v>0</v>
      </c>
      <c r="P660" s="246"/>
    </row>
    <row r="661" spans="1:16" hidden="1">
      <c r="A661" s="235">
        <v>658</v>
      </c>
      <c r="B661" s="410">
        <v>44661</v>
      </c>
      <c r="C661" s="238" t="s">
        <v>32</v>
      </c>
      <c r="D661" s="235" t="s">
        <v>1537</v>
      </c>
      <c r="E661" s="411">
        <v>44644</v>
      </c>
      <c r="F661" s="238"/>
      <c r="G661" s="235" t="s">
        <v>34</v>
      </c>
      <c r="H661" s="235"/>
      <c r="I661" s="235"/>
      <c r="J661" s="238" t="s">
        <v>1631</v>
      </c>
      <c r="K661" s="238" t="s">
        <v>1632</v>
      </c>
      <c r="L661" s="235" t="s">
        <v>2729</v>
      </c>
      <c r="M661" s="235">
        <v>612</v>
      </c>
      <c r="N661" s="412">
        <v>0</v>
      </c>
      <c r="O661" s="412">
        <f t="shared" si="10"/>
        <v>0</v>
      </c>
      <c r="P661" s="246"/>
    </row>
    <row r="662" spans="1:16" ht="20.399999999999999" hidden="1">
      <c r="A662" s="235">
        <v>659</v>
      </c>
      <c r="B662" s="410">
        <v>44661</v>
      </c>
      <c r="C662" s="238" t="s">
        <v>1634</v>
      </c>
      <c r="D662" s="238" t="s">
        <v>1635</v>
      </c>
      <c r="E662" s="411" t="s">
        <v>1636</v>
      </c>
      <c r="F662" s="238" t="s">
        <v>1637</v>
      </c>
      <c r="G662" s="235" t="s">
        <v>116</v>
      </c>
      <c r="H662" s="235">
        <v>4511101209</v>
      </c>
      <c r="I662" s="235">
        <v>111402534</v>
      </c>
      <c r="J662" s="238" t="s">
        <v>1083</v>
      </c>
      <c r="K662" s="238" t="s">
        <v>1084</v>
      </c>
      <c r="L662" s="235" t="s">
        <v>36</v>
      </c>
      <c r="M662" s="235">
        <v>35</v>
      </c>
      <c r="N662" s="334">
        <v>469.44</v>
      </c>
      <c r="O662" s="334">
        <f t="shared" si="10"/>
        <v>16430.400000000001</v>
      </c>
      <c r="P662" s="246"/>
    </row>
    <row r="663" spans="1:16" hidden="1">
      <c r="A663" s="235">
        <v>660</v>
      </c>
      <c r="B663" s="410">
        <v>44661</v>
      </c>
      <c r="C663" s="238" t="s">
        <v>32</v>
      </c>
      <c r="D663" s="235" t="s">
        <v>1537</v>
      </c>
      <c r="E663" s="411">
        <v>44644</v>
      </c>
      <c r="F663" s="238"/>
      <c r="G663" s="235" t="s">
        <v>34</v>
      </c>
      <c r="H663" s="235"/>
      <c r="I663" s="235">
        <v>107171952</v>
      </c>
      <c r="J663" s="238">
        <v>99148791408</v>
      </c>
      <c r="K663" s="238" t="s">
        <v>1640</v>
      </c>
      <c r="L663" s="235" t="s">
        <v>36</v>
      </c>
      <c r="M663" s="235">
        <v>5</v>
      </c>
      <c r="N663" s="412">
        <v>2750</v>
      </c>
      <c r="O663" s="412">
        <f t="shared" si="10"/>
        <v>13750</v>
      </c>
      <c r="P663" s="246"/>
    </row>
    <row r="664" spans="1:16" hidden="1">
      <c r="A664" s="235">
        <v>661</v>
      </c>
      <c r="B664" s="410">
        <v>44661</v>
      </c>
      <c r="C664" s="238" t="s">
        <v>32</v>
      </c>
      <c r="D664" s="235" t="s">
        <v>1537</v>
      </c>
      <c r="E664" s="411">
        <v>44644</v>
      </c>
      <c r="F664" s="238"/>
      <c r="G664" s="235" t="s">
        <v>34</v>
      </c>
      <c r="H664" s="235"/>
      <c r="I664" s="235"/>
      <c r="J664" s="238" t="s">
        <v>1453</v>
      </c>
      <c r="K664" s="238" t="s">
        <v>1454</v>
      </c>
      <c r="L664" s="235" t="s">
        <v>36</v>
      </c>
      <c r="M664" s="235">
        <v>7</v>
      </c>
      <c r="N664" s="412">
        <v>0</v>
      </c>
      <c r="O664" s="412">
        <f t="shared" si="10"/>
        <v>0</v>
      </c>
      <c r="P664" s="246"/>
    </row>
    <row r="665" spans="1:16" hidden="1">
      <c r="A665" s="235">
        <v>662</v>
      </c>
      <c r="B665" s="410">
        <v>44661</v>
      </c>
      <c r="C665" s="238" t="s">
        <v>32</v>
      </c>
      <c r="D665" s="235" t="s">
        <v>1537</v>
      </c>
      <c r="E665" s="411">
        <v>44644</v>
      </c>
      <c r="F665" s="238"/>
      <c r="G665" s="235" t="s">
        <v>34</v>
      </c>
      <c r="H665" s="235"/>
      <c r="I665" s="235"/>
      <c r="J665" s="238" t="s">
        <v>1642</v>
      </c>
      <c r="K665" s="238" t="s">
        <v>1643</v>
      </c>
      <c r="L665" s="235" t="s">
        <v>36</v>
      </c>
      <c r="M665" s="235">
        <v>10</v>
      </c>
      <c r="N665" s="412">
        <v>0</v>
      </c>
      <c r="O665" s="412">
        <f t="shared" si="10"/>
        <v>0</v>
      </c>
      <c r="P665" s="246"/>
    </row>
    <row r="666" spans="1:16" hidden="1">
      <c r="A666" s="235">
        <v>663</v>
      </c>
      <c r="B666" s="410">
        <v>44661</v>
      </c>
      <c r="C666" s="238" t="s">
        <v>32</v>
      </c>
      <c r="D666" s="235" t="s">
        <v>1537</v>
      </c>
      <c r="E666" s="411">
        <v>44644</v>
      </c>
      <c r="F666" s="238"/>
      <c r="G666" s="235" t="s">
        <v>34</v>
      </c>
      <c r="H666" s="235"/>
      <c r="I666" s="235"/>
      <c r="J666" s="238" t="s">
        <v>1644</v>
      </c>
      <c r="K666" s="235" t="s">
        <v>1645</v>
      </c>
      <c r="L666" s="235" t="s">
        <v>36</v>
      </c>
      <c r="M666" s="235">
        <v>414</v>
      </c>
      <c r="N666" s="412">
        <v>0</v>
      </c>
      <c r="O666" s="412">
        <f t="shared" si="10"/>
        <v>0</v>
      </c>
      <c r="P666" s="246"/>
    </row>
    <row r="667" spans="1:16" hidden="1">
      <c r="A667" s="235">
        <v>664</v>
      </c>
      <c r="B667" s="410">
        <v>44661</v>
      </c>
      <c r="C667" s="238" t="s">
        <v>32</v>
      </c>
      <c r="D667" s="235" t="s">
        <v>1537</v>
      </c>
      <c r="E667" s="411">
        <v>44644</v>
      </c>
      <c r="F667" s="238"/>
      <c r="G667" s="235" t="s">
        <v>34</v>
      </c>
      <c r="H667" s="235"/>
      <c r="I667" s="235">
        <v>109447745</v>
      </c>
      <c r="J667" s="238">
        <v>803301</v>
      </c>
      <c r="K667" s="238" t="s">
        <v>344</v>
      </c>
      <c r="L667" s="235" t="s">
        <v>36</v>
      </c>
      <c r="M667" s="235">
        <v>1</v>
      </c>
      <c r="N667" s="334">
        <v>26265</v>
      </c>
      <c r="O667" s="334">
        <f t="shared" si="10"/>
        <v>26265</v>
      </c>
      <c r="P667" s="246"/>
    </row>
    <row r="668" spans="1:16" ht="30.6" hidden="1">
      <c r="A668" s="235">
        <v>665</v>
      </c>
      <c r="B668" s="410">
        <v>44661</v>
      </c>
      <c r="C668" s="238" t="s">
        <v>325</v>
      </c>
      <c r="D668" s="238" t="s">
        <v>1648</v>
      </c>
      <c r="E668" s="411" t="s">
        <v>1649</v>
      </c>
      <c r="F668" s="238" t="s">
        <v>341</v>
      </c>
      <c r="G668" s="235" t="s">
        <v>131</v>
      </c>
      <c r="H668" s="235">
        <v>4200789641</v>
      </c>
      <c r="I668" s="235">
        <v>109447742</v>
      </c>
      <c r="J668" s="235">
        <v>803102</v>
      </c>
      <c r="K668" s="238" t="s">
        <v>3731</v>
      </c>
      <c r="L668" s="235" t="s">
        <v>36</v>
      </c>
      <c r="M668" s="235">
        <v>1</v>
      </c>
      <c r="N668" s="334">
        <v>15118.36</v>
      </c>
      <c r="O668" s="334">
        <f t="shared" si="10"/>
        <v>15118.36</v>
      </c>
      <c r="P668" s="246"/>
    </row>
    <row r="669" spans="1:16" hidden="1">
      <c r="A669" s="235">
        <v>666</v>
      </c>
      <c r="B669" s="410">
        <v>44661</v>
      </c>
      <c r="C669" s="238" t="s">
        <v>32</v>
      </c>
      <c r="D669" s="235" t="s">
        <v>1537</v>
      </c>
      <c r="E669" s="411">
        <v>44644</v>
      </c>
      <c r="F669" s="238"/>
      <c r="G669" s="235" t="s">
        <v>34</v>
      </c>
      <c r="H669" s="235"/>
      <c r="I669" s="235">
        <v>109447737</v>
      </c>
      <c r="J669" s="337" t="s">
        <v>329</v>
      </c>
      <c r="K669" s="337" t="s">
        <v>330</v>
      </c>
      <c r="L669" s="235" t="s">
        <v>36</v>
      </c>
      <c r="M669" s="235">
        <v>1</v>
      </c>
      <c r="N669" s="334">
        <v>18020</v>
      </c>
      <c r="O669" s="334">
        <f t="shared" si="10"/>
        <v>18020</v>
      </c>
      <c r="P669" s="246"/>
    </row>
    <row r="670" spans="1:16" ht="30.6" hidden="1">
      <c r="A670" s="235">
        <v>667</v>
      </c>
      <c r="B670" s="410">
        <v>44661</v>
      </c>
      <c r="C670" s="238" t="s">
        <v>325</v>
      </c>
      <c r="D670" s="238" t="s">
        <v>1655</v>
      </c>
      <c r="E670" s="411" t="s">
        <v>1656</v>
      </c>
      <c r="F670" s="238" t="s">
        <v>336</v>
      </c>
      <c r="G670" s="235" t="s">
        <v>131</v>
      </c>
      <c r="H670" s="235">
        <v>4200789641</v>
      </c>
      <c r="I670" s="235">
        <v>109447743</v>
      </c>
      <c r="J670" s="238">
        <v>803201</v>
      </c>
      <c r="K670" s="238" t="s">
        <v>342</v>
      </c>
      <c r="L670" s="235" t="s">
        <v>36</v>
      </c>
      <c r="M670" s="235">
        <v>1</v>
      </c>
      <c r="N670" s="334">
        <v>18615</v>
      </c>
      <c r="O670" s="334">
        <f t="shared" si="10"/>
        <v>18615</v>
      </c>
      <c r="P670" s="246"/>
    </row>
    <row r="671" spans="1:16" hidden="1">
      <c r="A671" s="235">
        <v>668</v>
      </c>
      <c r="B671" s="410">
        <v>44661</v>
      </c>
      <c r="C671" s="238" t="s">
        <v>32</v>
      </c>
      <c r="D671" s="235" t="s">
        <v>1537</v>
      </c>
      <c r="E671" s="411">
        <v>44644</v>
      </c>
      <c r="F671" s="238"/>
      <c r="G671" s="235" t="s">
        <v>34</v>
      </c>
      <c r="H671" s="235"/>
      <c r="I671" s="235">
        <v>109447744</v>
      </c>
      <c r="J671" s="238">
        <v>803203</v>
      </c>
      <c r="K671" s="336" t="s">
        <v>3732</v>
      </c>
      <c r="L671" s="235" t="s">
        <v>36</v>
      </c>
      <c r="M671" s="235">
        <v>1</v>
      </c>
      <c r="N671" s="334">
        <v>19040</v>
      </c>
      <c r="O671" s="334">
        <f t="shared" si="10"/>
        <v>19040</v>
      </c>
      <c r="P671" s="246"/>
    </row>
    <row r="672" spans="1:16" hidden="1">
      <c r="A672" s="235">
        <v>669</v>
      </c>
      <c r="B672" s="410">
        <v>44661</v>
      </c>
      <c r="C672" s="238" t="s">
        <v>32</v>
      </c>
      <c r="D672" s="235" t="s">
        <v>1537</v>
      </c>
      <c r="E672" s="411">
        <v>44644</v>
      </c>
      <c r="F672" s="238"/>
      <c r="G672" s="235" t="s">
        <v>34</v>
      </c>
      <c r="H672" s="235"/>
      <c r="I672" s="235">
        <v>109447749</v>
      </c>
      <c r="J672" s="238">
        <v>803401</v>
      </c>
      <c r="K672" s="238" t="s">
        <v>346</v>
      </c>
      <c r="L672" s="235" t="s">
        <v>36</v>
      </c>
      <c r="M672" s="235">
        <v>1</v>
      </c>
      <c r="N672" s="334">
        <v>22525</v>
      </c>
      <c r="O672" s="334">
        <f t="shared" si="10"/>
        <v>22525</v>
      </c>
      <c r="P672" s="246"/>
    </row>
    <row r="673" spans="1:16" hidden="1">
      <c r="A673" s="235">
        <v>670</v>
      </c>
      <c r="B673" s="410">
        <v>44661</v>
      </c>
      <c r="C673" s="238" t="s">
        <v>32</v>
      </c>
      <c r="D673" s="235" t="s">
        <v>1537</v>
      </c>
      <c r="E673" s="411">
        <v>44644</v>
      </c>
      <c r="F673" s="238"/>
      <c r="G673" s="235" t="s">
        <v>34</v>
      </c>
      <c r="H673" s="235"/>
      <c r="I673" s="235">
        <v>109447740</v>
      </c>
      <c r="J673" s="337" t="s">
        <v>337</v>
      </c>
      <c r="K673" s="238" t="s">
        <v>338</v>
      </c>
      <c r="L673" s="235" t="s">
        <v>36</v>
      </c>
      <c r="M673" s="235">
        <v>1</v>
      </c>
      <c r="N673" s="334">
        <v>40800</v>
      </c>
      <c r="O673" s="334">
        <f t="shared" si="10"/>
        <v>40800</v>
      </c>
      <c r="P673" s="246"/>
    </row>
    <row r="674" spans="1:16" ht="20.399999999999999" hidden="1">
      <c r="A674" s="235">
        <v>671</v>
      </c>
      <c r="B674" s="410">
        <v>44669</v>
      </c>
      <c r="C674" s="238" t="s">
        <v>1657</v>
      </c>
      <c r="D674" s="238" t="s">
        <v>1658</v>
      </c>
      <c r="E674" s="411" t="s">
        <v>1659</v>
      </c>
      <c r="F674" s="238"/>
      <c r="G674" s="235" t="s">
        <v>1660</v>
      </c>
      <c r="H674" s="235">
        <v>4510407444</v>
      </c>
      <c r="I674" s="235">
        <v>102637186</v>
      </c>
      <c r="J674" s="238" t="s">
        <v>1661</v>
      </c>
      <c r="K674" s="238" t="s">
        <v>1662</v>
      </c>
      <c r="L674" s="235" t="s">
        <v>36</v>
      </c>
      <c r="M674" s="235">
        <v>5</v>
      </c>
      <c r="N674" s="412">
        <v>1414.05</v>
      </c>
      <c r="O674" s="412">
        <f t="shared" si="10"/>
        <v>7070.25</v>
      </c>
      <c r="P674" s="246"/>
    </row>
    <row r="675" spans="1:16" ht="20.399999999999999" hidden="1">
      <c r="A675" s="235">
        <v>672</v>
      </c>
      <c r="B675" s="410">
        <v>44669</v>
      </c>
      <c r="C675" s="238" t="s">
        <v>58</v>
      </c>
      <c r="D675" s="238" t="s">
        <v>1665</v>
      </c>
      <c r="E675" s="411" t="s">
        <v>1666</v>
      </c>
      <c r="F675" s="238"/>
      <c r="G675" s="235" t="s">
        <v>182</v>
      </c>
      <c r="H675" s="235">
        <v>4511059519</v>
      </c>
      <c r="I675" s="235">
        <v>112136072</v>
      </c>
      <c r="J675" s="337" t="s">
        <v>1667</v>
      </c>
      <c r="K675" s="238" t="s">
        <v>457</v>
      </c>
      <c r="L675" s="235" t="s">
        <v>36</v>
      </c>
      <c r="M675" s="235">
        <v>110</v>
      </c>
      <c r="N675" s="334">
        <v>404.26</v>
      </c>
      <c r="O675" s="334">
        <f t="shared" si="10"/>
        <v>44468.6</v>
      </c>
      <c r="P675" s="246"/>
    </row>
    <row r="676" spans="1:16" ht="20.399999999999999" hidden="1">
      <c r="A676" s="235">
        <v>673</v>
      </c>
      <c r="B676" s="410">
        <v>44669</v>
      </c>
      <c r="C676" s="238" t="s">
        <v>58</v>
      </c>
      <c r="D676" s="238" t="s">
        <v>1665</v>
      </c>
      <c r="E676" s="411" t="s">
        <v>1666</v>
      </c>
      <c r="F676" s="238"/>
      <c r="G676" s="235" t="s">
        <v>182</v>
      </c>
      <c r="H676" s="235">
        <v>4511059519</v>
      </c>
      <c r="I676" s="235">
        <v>109492196</v>
      </c>
      <c r="J676" s="238" t="s">
        <v>1178</v>
      </c>
      <c r="K676" s="238" t="s">
        <v>1179</v>
      </c>
      <c r="L676" s="235" t="s">
        <v>36</v>
      </c>
      <c r="M676" s="235">
        <v>733</v>
      </c>
      <c r="N676" s="334">
        <v>21.36</v>
      </c>
      <c r="O676" s="334">
        <f t="shared" si="10"/>
        <v>15656.88</v>
      </c>
      <c r="P676" s="246"/>
    </row>
    <row r="677" spans="1:16" ht="20.399999999999999" hidden="1">
      <c r="A677" s="235">
        <v>674</v>
      </c>
      <c r="B677" s="410">
        <v>44669</v>
      </c>
      <c r="C677" s="238" t="s">
        <v>58</v>
      </c>
      <c r="D677" s="238" t="s">
        <v>1665</v>
      </c>
      <c r="E677" s="411" t="s">
        <v>1666</v>
      </c>
      <c r="F677" s="238"/>
      <c r="G677" s="235" t="s">
        <v>182</v>
      </c>
      <c r="H677" s="235">
        <v>4511059519</v>
      </c>
      <c r="I677" s="235">
        <v>109492192</v>
      </c>
      <c r="J677" s="238" t="s">
        <v>1290</v>
      </c>
      <c r="K677" s="238" t="s">
        <v>2746</v>
      </c>
      <c r="L677" s="235" t="s">
        <v>36</v>
      </c>
      <c r="M677" s="235">
        <v>200</v>
      </c>
      <c r="N677" s="334">
        <v>24.1</v>
      </c>
      <c r="O677" s="334">
        <f t="shared" si="10"/>
        <v>4820</v>
      </c>
      <c r="P677" s="246"/>
    </row>
    <row r="678" spans="1:16" ht="20.399999999999999" hidden="1">
      <c r="A678" s="235">
        <v>675</v>
      </c>
      <c r="B678" s="410">
        <v>44669</v>
      </c>
      <c r="C678" s="238" t="s">
        <v>58</v>
      </c>
      <c r="D678" s="238" t="s">
        <v>1665</v>
      </c>
      <c r="E678" s="411" t="s">
        <v>1666</v>
      </c>
      <c r="F678" s="238"/>
      <c r="G678" s="235" t="s">
        <v>182</v>
      </c>
      <c r="H678" s="235">
        <v>4511059519</v>
      </c>
      <c r="I678" s="235">
        <v>109609628</v>
      </c>
      <c r="J678" s="238" t="s">
        <v>1672</v>
      </c>
      <c r="K678" s="238" t="s">
        <v>1673</v>
      </c>
      <c r="L678" s="235" t="s">
        <v>36</v>
      </c>
      <c r="M678" s="235">
        <v>40</v>
      </c>
      <c r="N678" s="334">
        <v>45.34</v>
      </c>
      <c r="O678" s="334">
        <f t="shared" si="10"/>
        <v>1813.6000000000001</v>
      </c>
      <c r="P678" s="246"/>
    </row>
    <row r="679" spans="1:16" ht="20.399999999999999" hidden="1">
      <c r="A679" s="235">
        <v>676</v>
      </c>
      <c r="B679" s="410">
        <v>44669</v>
      </c>
      <c r="C679" s="238" t="s">
        <v>58</v>
      </c>
      <c r="D679" s="238" t="s">
        <v>1665</v>
      </c>
      <c r="E679" s="411" t="s">
        <v>1666</v>
      </c>
      <c r="F679" s="238"/>
      <c r="G679" s="235" t="s">
        <v>182</v>
      </c>
      <c r="H679" s="235">
        <v>4511059519</v>
      </c>
      <c r="I679" s="235">
        <v>109609630</v>
      </c>
      <c r="J679" s="238" t="s">
        <v>183</v>
      </c>
      <c r="K679" s="238" t="s">
        <v>184</v>
      </c>
      <c r="L679" s="235" t="s">
        <v>36</v>
      </c>
      <c r="M679" s="235">
        <v>400</v>
      </c>
      <c r="N679" s="334">
        <v>19.260000000000002</v>
      </c>
      <c r="O679" s="334">
        <f t="shared" si="10"/>
        <v>7704.0000000000009</v>
      </c>
      <c r="P679" s="246"/>
    </row>
    <row r="680" spans="1:16" ht="20.399999999999999" hidden="1">
      <c r="A680" s="235">
        <v>677</v>
      </c>
      <c r="B680" s="410">
        <v>44669</v>
      </c>
      <c r="C680" s="238" t="s">
        <v>58</v>
      </c>
      <c r="D680" s="238" t="s">
        <v>1665</v>
      </c>
      <c r="E680" s="411" t="s">
        <v>1666</v>
      </c>
      <c r="F680" s="238"/>
      <c r="G680" s="235" t="s">
        <v>182</v>
      </c>
      <c r="H680" s="235">
        <v>4511059519</v>
      </c>
      <c r="I680" s="235">
        <v>109609632</v>
      </c>
      <c r="J680" s="238" t="s">
        <v>197</v>
      </c>
      <c r="K680" s="238" t="s">
        <v>2747</v>
      </c>
      <c r="L680" s="235" t="s">
        <v>36</v>
      </c>
      <c r="M680" s="235">
        <v>40</v>
      </c>
      <c r="N680" s="334">
        <v>100.06</v>
      </c>
      <c r="O680" s="334">
        <f t="shared" si="10"/>
        <v>4002.4</v>
      </c>
      <c r="P680" s="246"/>
    </row>
    <row r="681" spans="1:16" ht="20.399999999999999" hidden="1">
      <c r="A681" s="235">
        <v>678</v>
      </c>
      <c r="B681" s="410">
        <v>44669</v>
      </c>
      <c r="C681" s="238" t="s">
        <v>58</v>
      </c>
      <c r="D681" s="238" t="s">
        <v>1665</v>
      </c>
      <c r="E681" s="411" t="s">
        <v>1666</v>
      </c>
      <c r="F681" s="238"/>
      <c r="G681" s="235" t="s">
        <v>182</v>
      </c>
      <c r="H681" s="235">
        <v>4511059519</v>
      </c>
      <c r="I681" s="235">
        <v>109609633</v>
      </c>
      <c r="J681" s="238" t="s">
        <v>1078</v>
      </c>
      <c r="K681" s="238" t="s">
        <v>1674</v>
      </c>
      <c r="L681" s="235" t="s">
        <v>36</v>
      </c>
      <c r="M681" s="235">
        <v>63</v>
      </c>
      <c r="N681" s="334">
        <v>97.29</v>
      </c>
      <c r="O681" s="334">
        <f t="shared" si="10"/>
        <v>6129.27</v>
      </c>
      <c r="P681" s="246"/>
    </row>
    <row r="682" spans="1:16" ht="20.399999999999999" hidden="1">
      <c r="A682" s="235">
        <v>679</v>
      </c>
      <c r="B682" s="410">
        <v>44669</v>
      </c>
      <c r="C682" s="238" t="s">
        <v>58</v>
      </c>
      <c r="D682" s="238" t="s">
        <v>1665</v>
      </c>
      <c r="E682" s="411" t="s">
        <v>1666</v>
      </c>
      <c r="F682" s="238"/>
      <c r="G682" s="235" t="s">
        <v>182</v>
      </c>
      <c r="H682" s="235">
        <v>4511059519</v>
      </c>
      <c r="I682" s="235">
        <v>112136075</v>
      </c>
      <c r="J682" s="238" t="s">
        <v>63</v>
      </c>
      <c r="K682" s="238" t="s">
        <v>64</v>
      </c>
      <c r="L682" s="235" t="s">
        <v>36</v>
      </c>
      <c r="M682" s="235">
        <v>100</v>
      </c>
      <c r="N682" s="334">
        <v>1196.19</v>
      </c>
      <c r="O682" s="334">
        <f t="shared" si="10"/>
        <v>119619</v>
      </c>
      <c r="P682" s="246"/>
    </row>
    <row r="683" spans="1:16" ht="20.399999999999999" hidden="1">
      <c r="A683" s="235">
        <v>680</v>
      </c>
      <c r="B683" s="410">
        <v>44669</v>
      </c>
      <c r="C683" s="238" t="s">
        <v>58</v>
      </c>
      <c r="D683" s="238" t="s">
        <v>1665</v>
      </c>
      <c r="E683" s="411" t="s">
        <v>1666</v>
      </c>
      <c r="F683" s="238"/>
      <c r="G683" s="235" t="s">
        <v>182</v>
      </c>
      <c r="H683" s="235">
        <v>4511059519</v>
      </c>
      <c r="I683" s="235">
        <v>112136078</v>
      </c>
      <c r="J683" s="238" t="s">
        <v>879</v>
      </c>
      <c r="K683" s="238" t="s">
        <v>880</v>
      </c>
      <c r="L683" s="235" t="s">
        <v>36</v>
      </c>
      <c r="M683" s="235">
        <v>50</v>
      </c>
      <c r="N683" s="334">
        <v>138.97999999999999</v>
      </c>
      <c r="O683" s="334">
        <f t="shared" si="10"/>
        <v>6948.9999999999991</v>
      </c>
      <c r="P683" s="246"/>
    </row>
    <row r="684" spans="1:16" ht="20.399999999999999" hidden="1">
      <c r="A684" s="235">
        <v>681</v>
      </c>
      <c r="B684" s="410">
        <v>44669</v>
      </c>
      <c r="C684" s="238" t="s">
        <v>58</v>
      </c>
      <c r="D684" s="238" t="s">
        <v>1665</v>
      </c>
      <c r="E684" s="411" t="s">
        <v>1666</v>
      </c>
      <c r="F684" s="238"/>
      <c r="G684" s="235" t="s">
        <v>182</v>
      </c>
      <c r="H684" s="235">
        <v>4511059519</v>
      </c>
      <c r="I684" s="235">
        <v>112136080</v>
      </c>
      <c r="J684" s="238">
        <v>9140009950</v>
      </c>
      <c r="K684" s="238" t="s">
        <v>889</v>
      </c>
      <c r="L684" s="235" t="s">
        <v>36</v>
      </c>
      <c r="M684" s="235">
        <v>422</v>
      </c>
      <c r="N684" s="334">
        <v>13.72</v>
      </c>
      <c r="O684" s="334">
        <f t="shared" si="10"/>
        <v>5789.84</v>
      </c>
      <c r="P684" s="246"/>
    </row>
    <row r="685" spans="1:16" ht="20.399999999999999" hidden="1">
      <c r="A685" s="235">
        <v>682</v>
      </c>
      <c r="B685" s="410">
        <v>44669</v>
      </c>
      <c r="C685" s="238" t="s">
        <v>58</v>
      </c>
      <c r="D685" s="238" t="s">
        <v>1665</v>
      </c>
      <c r="E685" s="411" t="s">
        <v>1666</v>
      </c>
      <c r="F685" s="238"/>
      <c r="G685" s="235" t="s">
        <v>182</v>
      </c>
      <c r="H685" s="235">
        <v>4511059519</v>
      </c>
      <c r="I685" s="235">
        <v>112136081</v>
      </c>
      <c r="J685" s="238" t="s">
        <v>997</v>
      </c>
      <c r="K685" s="238" t="s">
        <v>998</v>
      </c>
      <c r="L685" s="235" t="s">
        <v>36</v>
      </c>
      <c r="M685" s="235">
        <v>100</v>
      </c>
      <c r="N685" s="334">
        <v>570.47</v>
      </c>
      <c r="O685" s="334">
        <f t="shared" si="10"/>
        <v>57047</v>
      </c>
      <c r="P685" s="246"/>
    </row>
    <row r="686" spans="1:16" ht="20.399999999999999" hidden="1">
      <c r="A686" s="235">
        <v>683</v>
      </c>
      <c r="B686" s="410">
        <v>44669</v>
      </c>
      <c r="C686" s="238" t="s">
        <v>58</v>
      </c>
      <c r="D686" s="238" t="s">
        <v>1665</v>
      </c>
      <c r="E686" s="411" t="s">
        <v>1666</v>
      </c>
      <c r="F686" s="238"/>
      <c r="G686" s="235" t="s">
        <v>182</v>
      </c>
      <c r="H686" s="235">
        <v>4511059519</v>
      </c>
      <c r="I686" s="235">
        <v>109492221</v>
      </c>
      <c r="J686" s="238">
        <v>21038212505</v>
      </c>
      <c r="K686" s="238" t="s">
        <v>1684</v>
      </c>
      <c r="L686" s="235" t="s">
        <v>36</v>
      </c>
      <c r="M686" s="235">
        <v>40</v>
      </c>
      <c r="N686" s="334">
        <v>939.33</v>
      </c>
      <c r="O686" s="334">
        <f t="shared" si="10"/>
        <v>37573.200000000004</v>
      </c>
      <c r="P686" s="246"/>
    </row>
    <row r="687" spans="1:16" hidden="1">
      <c r="A687" s="235">
        <v>684</v>
      </c>
      <c r="B687" s="410">
        <v>44669</v>
      </c>
      <c r="C687" s="238" t="s">
        <v>32</v>
      </c>
      <c r="D687" s="238" t="s">
        <v>1685</v>
      </c>
      <c r="E687" s="411">
        <v>44658</v>
      </c>
      <c r="F687" s="238"/>
      <c r="G687" s="235" t="s">
        <v>34</v>
      </c>
      <c r="H687" s="235"/>
      <c r="I687" s="235">
        <v>102598643</v>
      </c>
      <c r="J687" s="238" t="s">
        <v>1686</v>
      </c>
      <c r="K687" s="238" t="s">
        <v>1687</v>
      </c>
      <c r="L687" s="235" t="s">
        <v>36</v>
      </c>
      <c r="M687" s="235">
        <v>14</v>
      </c>
      <c r="N687" s="334">
        <v>1581</v>
      </c>
      <c r="O687" s="334">
        <f t="shared" si="10"/>
        <v>22134</v>
      </c>
      <c r="P687" s="246"/>
    </row>
    <row r="688" spans="1:16" ht="20.399999999999999" hidden="1">
      <c r="A688" s="235">
        <v>685</v>
      </c>
      <c r="B688" s="410">
        <v>44669</v>
      </c>
      <c r="C688" s="238" t="s">
        <v>443</v>
      </c>
      <c r="D688" s="238" t="s">
        <v>1690</v>
      </c>
      <c r="E688" s="411" t="s">
        <v>1691</v>
      </c>
      <c r="F688" s="238" t="s">
        <v>1692</v>
      </c>
      <c r="G688" s="235" t="s">
        <v>216</v>
      </c>
      <c r="H688" s="235">
        <v>4509975276</v>
      </c>
      <c r="I688" s="235">
        <v>102464571</v>
      </c>
      <c r="J688" s="238" t="s">
        <v>1693</v>
      </c>
      <c r="K688" s="238" t="s">
        <v>1694</v>
      </c>
      <c r="L688" s="235" t="s">
        <v>36</v>
      </c>
      <c r="M688" s="235">
        <v>12</v>
      </c>
      <c r="N688" s="334">
        <v>1007.25</v>
      </c>
      <c r="O688" s="334">
        <f t="shared" si="10"/>
        <v>12087</v>
      </c>
      <c r="P688" s="246"/>
    </row>
    <row r="689" spans="1:16" hidden="1">
      <c r="A689" s="235">
        <v>686</v>
      </c>
      <c r="B689" s="410">
        <v>44669</v>
      </c>
      <c r="C689" s="238" t="s">
        <v>32</v>
      </c>
      <c r="D689" s="238" t="s">
        <v>1685</v>
      </c>
      <c r="E689" s="411">
        <v>44658</v>
      </c>
      <c r="F689" s="238"/>
      <c r="G689" s="235" t="s">
        <v>34</v>
      </c>
      <c r="H689" s="235"/>
      <c r="I689" s="235">
        <v>109447740</v>
      </c>
      <c r="J689" s="238" t="s">
        <v>337</v>
      </c>
      <c r="K689" s="238" t="s">
        <v>338</v>
      </c>
      <c r="L689" s="235" t="s">
        <v>36</v>
      </c>
      <c r="M689" s="235">
        <v>4</v>
      </c>
      <c r="N689" s="334">
        <v>40800</v>
      </c>
      <c r="O689" s="334">
        <f t="shared" si="10"/>
        <v>163200</v>
      </c>
      <c r="P689" s="246"/>
    </row>
    <row r="690" spans="1:16" hidden="1">
      <c r="A690" s="235">
        <v>687</v>
      </c>
      <c r="B690" s="410">
        <v>44669</v>
      </c>
      <c r="C690" s="238" t="s">
        <v>32</v>
      </c>
      <c r="D690" s="238" t="s">
        <v>1685</v>
      </c>
      <c r="E690" s="411">
        <v>44658</v>
      </c>
      <c r="F690" s="238"/>
      <c r="G690" s="235" t="s">
        <v>34</v>
      </c>
      <c r="H690" s="235"/>
      <c r="I690" s="235">
        <v>109447737</v>
      </c>
      <c r="J690" s="238" t="s">
        <v>329</v>
      </c>
      <c r="K690" s="238" t="s">
        <v>330</v>
      </c>
      <c r="L690" s="235" t="s">
        <v>36</v>
      </c>
      <c r="M690" s="235">
        <v>5</v>
      </c>
      <c r="N690" s="334">
        <v>18020</v>
      </c>
      <c r="O690" s="334">
        <f t="shared" si="10"/>
        <v>90100</v>
      </c>
      <c r="P690" s="246"/>
    </row>
    <row r="691" spans="1:16" hidden="1">
      <c r="A691" s="235">
        <v>688</v>
      </c>
      <c r="B691" s="410">
        <v>44669</v>
      </c>
      <c r="C691" s="238" t="s">
        <v>32</v>
      </c>
      <c r="D691" s="238" t="s">
        <v>1685</v>
      </c>
      <c r="E691" s="411">
        <v>44658</v>
      </c>
      <c r="F691" s="238"/>
      <c r="G691" s="235" t="s">
        <v>34</v>
      </c>
      <c r="H691" s="235"/>
      <c r="I691" s="235">
        <v>109447743</v>
      </c>
      <c r="J691" s="238">
        <v>803201</v>
      </c>
      <c r="K691" s="238" t="s">
        <v>342</v>
      </c>
      <c r="L691" s="235" t="s">
        <v>36</v>
      </c>
      <c r="M691" s="235">
        <v>4</v>
      </c>
      <c r="N691" s="334">
        <v>18615</v>
      </c>
      <c r="O691" s="334">
        <f t="shared" si="10"/>
        <v>74460</v>
      </c>
      <c r="P691" s="246"/>
    </row>
    <row r="692" spans="1:16" hidden="1">
      <c r="A692" s="235">
        <v>689</v>
      </c>
      <c r="B692" s="410">
        <v>44669</v>
      </c>
      <c r="C692" s="238" t="s">
        <v>32</v>
      </c>
      <c r="D692" s="238" t="s">
        <v>1685</v>
      </c>
      <c r="E692" s="411">
        <v>44658</v>
      </c>
      <c r="F692" s="238"/>
      <c r="G692" s="235" t="s">
        <v>34</v>
      </c>
      <c r="H692" s="235"/>
      <c r="I692" s="235">
        <v>109447744</v>
      </c>
      <c r="J692" s="238">
        <v>803203</v>
      </c>
      <c r="K692" s="238" t="s">
        <v>3732</v>
      </c>
      <c r="L692" s="235" t="s">
        <v>36</v>
      </c>
      <c r="M692" s="235">
        <v>4</v>
      </c>
      <c r="N692" s="334">
        <v>19040</v>
      </c>
      <c r="O692" s="334">
        <f t="shared" si="10"/>
        <v>76160</v>
      </c>
      <c r="P692" s="246"/>
    </row>
    <row r="693" spans="1:16" hidden="1">
      <c r="A693" s="235">
        <v>690</v>
      </c>
      <c r="B693" s="410">
        <v>44669</v>
      </c>
      <c r="C693" s="238" t="s">
        <v>32</v>
      </c>
      <c r="D693" s="238" t="s">
        <v>1685</v>
      </c>
      <c r="E693" s="411">
        <v>44658</v>
      </c>
      <c r="F693" s="238"/>
      <c r="G693" s="235" t="s">
        <v>34</v>
      </c>
      <c r="H693" s="235"/>
      <c r="I693" s="235">
        <v>109447745</v>
      </c>
      <c r="J693" s="238">
        <v>803301</v>
      </c>
      <c r="K693" s="238" t="s">
        <v>344</v>
      </c>
      <c r="L693" s="235" t="s">
        <v>36</v>
      </c>
      <c r="M693" s="235">
        <v>3</v>
      </c>
      <c r="N693" s="334">
        <v>26265</v>
      </c>
      <c r="O693" s="334">
        <f t="shared" si="10"/>
        <v>78795</v>
      </c>
      <c r="P693" s="246"/>
    </row>
    <row r="694" spans="1:16" hidden="1">
      <c r="A694" s="235">
        <v>691</v>
      </c>
      <c r="B694" s="410">
        <v>44669</v>
      </c>
      <c r="C694" s="238" t="s">
        <v>32</v>
      </c>
      <c r="D694" s="238" t="s">
        <v>1685</v>
      </c>
      <c r="E694" s="411">
        <v>44658</v>
      </c>
      <c r="F694" s="238"/>
      <c r="G694" s="235" t="s">
        <v>34</v>
      </c>
      <c r="H694" s="235"/>
      <c r="I694" s="235">
        <v>109447749</v>
      </c>
      <c r="J694" s="238">
        <v>803401</v>
      </c>
      <c r="K694" s="238" t="s">
        <v>346</v>
      </c>
      <c r="L694" s="235" t="s">
        <v>36</v>
      </c>
      <c r="M694" s="235">
        <v>2</v>
      </c>
      <c r="N694" s="334">
        <v>22525</v>
      </c>
      <c r="O694" s="334">
        <f t="shared" si="10"/>
        <v>45050</v>
      </c>
      <c r="P694" s="246"/>
    </row>
    <row r="695" spans="1:16" hidden="1">
      <c r="A695" s="235">
        <v>692</v>
      </c>
      <c r="B695" s="410">
        <v>44669</v>
      </c>
      <c r="C695" s="238" t="s">
        <v>32</v>
      </c>
      <c r="D695" s="238" t="s">
        <v>1685</v>
      </c>
      <c r="E695" s="411">
        <v>44658</v>
      </c>
      <c r="F695" s="238"/>
      <c r="G695" s="235" t="s">
        <v>34</v>
      </c>
      <c r="H695" s="235"/>
      <c r="I695" s="235">
        <v>102951260</v>
      </c>
      <c r="J695" s="238" t="s">
        <v>1697</v>
      </c>
      <c r="K695" s="238" t="s">
        <v>1698</v>
      </c>
      <c r="L695" s="235" t="s">
        <v>36</v>
      </c>
      <c r="M695" s="235">
        <v>125</v>
      </c>
      <c r="N695" s="334">
        <v>216.59</v>
      </c>
      <c r="O695" s="334">
        <f t="shared" si="10"/>
        <v>27073.75</v>
      </c>
      <c r="P695" s="246"/>
    </row>
    <row r="696" spans="1:16" ht="20.399999999999999" hidden="1">
      <c r="A696" s="235">
        <v>693</v>
      </c>
      <c r="B696" s="410">
        <v>44669</v>
      </c>
      <c r="C696" s="238" t="s">
        <v>2911</v>
      </c>
      <c r="D696" s="238" t="s">
        <v>1685</v>
      </c>
      <c r="E696" s="411">
        <v>44658</v>
      </c>
      <c r="F696" s="238"/>
      <c r="G696" s="235" t="s">
        <v>34</v>
      </c>
      <c r="H696" s="235">
        <v>4508625248</v>
      </c>
      <c r="I696" s="235">
        <v>107146625</v>
      </c>
      <c r="J696" s="238" t="s">
        <v>1701</v>
      </c>
      <c r="K696" s="238" t="s">
        <v>124</v>
      </c>
      <c r="L696" s="235" t="s">
        <v>36</v>
      </c>
      <c r="M696" s="235">
        <v>9</v>
      </c>
      <c r="N696" s="334">
        <v>4954</v>
      </c>
      <c r="O696" s="334">
        <f t="shared" si="10"/>
        <v>44586</v>
      </c>
      <c r="P696" s="246"/>
    </row>
    <row r="697" spans="1:16" hidden="1">
      <c r="A697" s="235">
        <v>694</v>
      </c>
      <c r="B697" s="410">
        <v>44669</v>
      </c>
      <c r="C697" s="238" t="s">
        <v>32</v>
      </c>
      <c r="D697" s="238" t="s">
        <v>1705</v>
      </c>
      <c r="E697" s="411">
        <v>44652</v>
      </c>
      <c r="F697" s="238"/>
      <c r="G697" s="235" t="s">
        <v>34</v>
      </c>
      <c r="H697" s="235"/>
      <c r="I697" s="235">
        <v>101857908</v>
      </c>
      <c r="J697" s="238" t="s">
        <v>1706</v>
      </c>
      <c r="K697" s="238" t="s">
        <v>1707</v>
      </c>
      <c r="L697" s="235" t="s">
        <v>36</v>
      </c>
      <c r="M697" s="235">
        <v>6</v>
      </c>
      <c r="N697" s="334">
        <v>46970</v>
      </c>
      <c r="O697" s="334">
        <f t="shared" si="10"/>
        <v>281820</v>
      </c>
      <c r="P697" s="246"/>
    </row>
    <row r="698" spans="1:16" ht="20.399999999999999" hidden="1">
      <c r="A698" s="235">
        <v>695</v>
      </c>
      <c r="B698" s="410">
        <v>44674</v>
      </c>
      <c r="C698" s="238" t="s">
        <v>1709</v>
      </c>
      <c r="D698" s="238" t="s">
        <v>1710</v>
      </c>
      <c r="E698" s="411">
        <v>44669</v>
      </c>
      <c r="F698" s="238" t="s">
        <v>1711</v>
      </c>
      <c r="G698" s="235" t="s">
        <v>116</v>
      </c>
      <c r="H698" s="235">
        <v>4510828172</v>
      </c>
      <c r="I698" s="235">
        <v>111443613</v>
      </c>
      <c r="J698" s="238">
        <v>111443825</v>
      </c>
      <c r="K698" s="238" t="s">
        <v>1712</v>
      </c>
      <c r="L698" s="235" t="s">
        <v>36</v>
      </c>
      <c r="M698" s="235">
        <v>101</v>
      </c>
      <c r="N698" s="334">
        <v>4172</v>
      </c>
      <c r="O698" s="334">
        <f t="shared" si="10"/>
        <v>421372</v>
      </c>
      <c r="P698" s="246"/>
    </row>
    <row r="699" spans="1:16" ht="20.399999999999999" hidden="1">
      <c r="A699" s="235">
        <v>696</v>
      </c>
      <c r="B699" s="410">
        <v>44674</v>
      </c>
      <c r="C699" s="238" t="s">
        <v>1709</v>
      </c>
      <c r="D699" s="238" t="s">
        <v>1710</v>
      </c>
      <c r="E699" s="411">
        <v>44669</v>
      </c>
      <c r="F699" s="238" t="s">
        <v>1711</v>
      </c>
      <c r="G699" s="235" t="s">
        <v>116</v>
      </c>
      <c r="H699" s="235">
        <v>4510828172</v>
      </c>
      <c r="I699" s="235">
        <v>111443614</v>
      </c>
      <c r="J699" s="238">
        <v>111443828</v>
      </c>
      <c r="K699" s="238" t="s">
        <v>1715</v>
      </c>
      <c r="L699" s="235" t="s">
        <v>36</v>
      </c>
      <c r="M699" s="235">
        <v>100</v>
      </c>
      <c r="N699" s="334">
        <v>2738</v>
      </c>
      <c r="O699" s="334">
        <f t="shared" si="10"/>
        <v>273800</v>
      </c>
      <c r="P699" s="246"/>
    </row>
    <row r="700" spans="1:16" ht="20.399999999999999" hidden="1">
      <c r="A700" s="235">
        <v>697</v>
      </c>
      <c r="B700" s="410">
        <v>44674</v>
      </c>
      <c r="C700" s="238" t="s">
        <v>1709</v>
      </c>
      <c r="D700" s="238" t="s">
        <v>1710</v>
      </c>
      <c r="E700" s="411">
        <v>44669</v>
      </c>
      <c r="F700" s="238" t="s">
        <v>1711</v>
      </c>
      <c r="G700" s="235" t="s">
        <v>116</v>
      </c>
      <c r="H700" s="235">
        <v>4510828172</v>
      </c>
      <c r="I700" s="235">
        <v>112129061</v>
      </c>
      <c r="J700" s="238" t="s">
        <v>1718</v>
      </c>
      <c r="K700" s="238" t="s">
        <v>1719</v>
      </c>
      <c r="L700" s="235" t="s">
        <v>36</v>
      </c>
      <c r="M700" s="235">
        <v>182</v>
      </c>
      <c r="N700" s="334">
        <v>13332</v>
      </c>
      <c r="O700" s="334">
        <f t="shared" si="10"/>
        <v>2426424</v>
      </c>
      <c r="P700" s="246"/>
    </row>
    <row r="701" spans="1:16" ht="20.399999999999999" hidden="1">
      <c r="A701" s="235">
        <v>698</v>
      </c>
      <c r="B701" s="410">
        <v>44677</v>
      </c>
      <c r="C701" s="238" t="s">
        <v>32</v>
      </c>
      <c r="D701" s="238" t="s">
        <v>1722</v>
      </c>
      <c r="E701" s="411">
        <v>44674</v>
      </c>
      <c r="F701" s="238" t="s">
        <v>1723</v>
      </c>
      <c r="G701" s="235"/>
      <c r="H701" s="235"/>
      <c r="I701" s="235">
        <v>108296494</v>
      </c>
      <c r="J701" s="238" t="s">
        <v>1724</v>
      </c>
      <c r="K701" s="238" t="s">
        <v>1725</v>
      </c>
      <c r="L701" s="235" t="s">
        <v>36</v>
      </c>
      <c r="M701" s="235">
        <v>1</v>
      </c>
      <c r="N701" s="334">
        <v>280000</v>
      </c>
      <c r="O701" s="334">
        <f t="shared" si="10"/>
        <v>280000</v>
      </c>
      <c r="P701" s="246"/>
    </row>
    <row r="702" spans="1:16" ht="20.399999999999999" hidden="1">
      <c r="A702" s="235">
        <v>699</v>
      </c>
      <c r="B702" s="410">
        <v>44677</v>
      </c>
      <c r="C702" s="238" t="s">
        <v>1728</v>
      </c>
      <c r="D702" s="238" t="s">
        <v>1729</v>
      </c>
      <c r="E702" s="411" t="s">
        <v>1730</v>
      </c>
      <c r="F702" s="238" t="s">
        <v>1723</v>
      </c>
      <c r="G702" s="235" t="s">
        <v>1731</v>
      </c>
      <c r="H702" s="235">
        <v>4200698601</v>
      </c>
      <c r="I702" s="235">
        <v>108221274</v>
      </c>
      <c r="J702" s="238">
        <v>108221274</v>
      </c>
      <c r="K702" s="238" t="s">
        <v>1732</v>
      </c>
      <c r="L702" s="235" t="s">
        <v>36</v>
      </c>
      <c r="M702" s="235">
        <v>24</v>
      </c>
      <c r="N702" s="334">
        <v>13338</v>
      </c>
      <c r="O702" s="334">
        <f t="shared" si="10"/>
        <v>320112</v>
      </c>
      <c r="P702" s="246"/>
    </row>
    <row r="703" spans="1:16" ht="20.399999999999999" hidden="1">
      <c r="A703" s="235">
        <v>700</v>
      </c>
      <c r="B703" s="410">
        <v>44677</v>
      </c>
      <c r="C703" s="238" t="s">
        <v>32</v>
      </c>
      <c r="D703" s="238" t="s">
        <v>1722</v>
      </c>
      <c r="E703" s="411">
        <v>44674</v>
      </c>
      <c r="F703" s="238" t="s">
        <v>1723</v>
      </c>
      <c r="G703" s="235"/>
      <c r="H703" s="235"/>
      <c r="I703" s="235">
        <v>110320774</v>
      </c>
      <c r="J703" s="238" t="s">
        <v>1735</v>
      </c>
      <c r="K703" s="238" t="s">
        <v>1736</v>
      </c>
      <c r="L703" s="235" t="s">
        <v>36</v>
      </c>
      <c r="M703" s="235">
        <v>1</v>
      </c>
      <c r="N703" s="334">
        <v>246590</v>
      </c>
      <c r="O703" s="334">
        <f t="shared" si="10"/>
        <v>246590</v>
      </c>
      <c r="P703" s="246"/>
    </row>
    <row r="704" spans="1:16" ht="20.399999999999999" hidden="1">
      <c r="A704" s="235">
        <v>701</v>
      </c>
      <c r="B704" s="410">
        <v>44677</v>
      </c>
      <c r="C704" s="238" t="s">
        <v>1728</v>
      </c>
      <c r="D704" s="238" t="s">
        <v>1729</v>
      </c>
      <c r="E704" s="411" t="s">
        <v>1730</v>
      </c>
      <c r="F704" s="238" t="s">
        <v>1723</v>
      </c>
      <c r="G704" s="235" t="s">
        <v>1731</v>
      </c>
      <c r="H704" s="235">
        <v>4200698601</v>
      </c>
      <c r="I704" s="235">
        <v>108221274</v>
      </c>
      <c r="J704" s="238">
        <v>108221274</v>
      </c>
      <c r="K704" s="238" t="s">
        <v>1739</v>
      </c>
      <c r="L704" s="235" t="s">
        <v>36</v>
      </c>
      <c r="M704" s="235">
        <v>64</v>
      </c>
      <c r="N704" s="334">
        <v>13338</v>
      </c>
      <c r="O704" s="334">
        <f t="shared" si="10"/>
        <v>853632</v>
      </c>
      <c r="P704" s="246"/>
    </row>
    <row r="705" spans="1:16" ht="20.399999999999999" hidden="1">
      <c r="A705" s="235">
        <v>702</v>
      </c>
      <c r="B705" s="410">
        <v>44677</v>
      </c>
      <c r="C705" s="238" t="s">
        <v>1728</v>
      </c>
      <c r="D705" s="238" t="s">
        <v>1729</v>
      </c>
      <c r="E705" s="411" t="s">
        <v>1730</v>
      </c>
      <c r="F705" s="238" t="s">
        <v>1723</v>
      </c>
      <c r="G705" s="235" t="s">
        <v>1731</v>
      </c>
      <c r="H705" s="235">
        <v>4200698601</v>
      </c>
      <c r="I705" s="235">
        <v>108221274</v>
      </c>
      <c r="J705" s="238">
        <v>108221274</v>
      </c>
      <c r="K705" s="238" t="s">
        <v>1741</v>
      </c>
      <c r="L705" s="235" t="s">
        <v>36</v>
      </c>
      <c r="M705" s="235">
        <v>32</v>
      </c>
      <c r="N705" s="334">
        <v>13338</v>
      </c>
      <c r="O705" s="334">
        <f t="shared" si="10"/>
        <v>426816</v>
      </c>
      <c r="P705" s="246"/>
    </row>
    <row r="706" spans="1:16" ht="20.399999999999999" hidden="1">
      <c r="A706" s="235">
        <v>703</v>
      </c>
      <c r="B706" s="410">
        <v>44677</v>
      </c>
      <c r="C706" s="238" t="s">
        <v>1728</v>
      </c>
      <c r="D706" s="238" t="s">
        <v>1729</v>
      </c>
      <c r="E706" s="411" t="s">
        <v>1730</v>
      </c>
      <c r="F706" s="238" t="s">
        <v>1723</v>
      </c>
      <c r="G706" s="235" t="s">
        <v>1731</v>
      </c>
      <c r="H706" s="235">
        <v>4200698601</v>
      </c>
      <c r="I706" s="235">
        <v>108221274</v>
      </c>
      <c r="J706" s="238">
        <v>108221274</v>
      </c>
      <c r="K706" s="238" t="s">
        <v>1743</v>
      </c>
      <c r="L706" s="235" t="s">
        <v>36</v>
      </c>
      <c r="M706" s="235">
        <v>32</v>
      </c>
      <c r="N706" s="334">
        <v>13338</v>
      </c>
      <c r="O706" s="334">
        <f t="shared" si="10"/>
        <v>426816</v>
      </c>
      <c r="P706" s="246"/>
    </row>
    <row r="707" spans="1:16" ht="30.6" hidden="1">
      <c r="A707" s="235">
        <v>704</v>
      </c>
      <c r="B707" s="410">
        <v>44677</v>
      </c>
      <c r="C707" s="238" t="s">
        <v>1745</v>
      </c>
      <c r="D707" s="238" t="s">
        <v>1746</v>
      </c>
      <c r="E707" s="411" t="s">
        <v>1747</v>
      </c>
      <c r="F707" s="238" t="s">
        <v>1723</v>
      </c>
      <c r="G707" s="235" t="s">
        <v>1748</v>
      </c>
      <c r="H707" s="235">
        <v>4511088524</v>
      </c>
      <c r="I707" s="235">
        <v>110408288</v>
      </c>
      <c r="J707" s="238" t="s">
        <v>1749</v>
      </c>
      <c r="K707" s="238" t="s">
        <v>1750</v>
      </c>
      <c r="L707" s="235" t="s">
        <v>36</v>
      </c>
      <c r="M707" s="235">
        <v>413</v>
      </c>
      <c r="N707" s="334">
        <v>6396.5</v>
      </c>
      <c r="O707" s="334">
        <f t="shared" ref="O707:O770" si="11">M707*N707</f>
        <v>2641754.5</v>
      </c>
      <c r="P707" s="246"/>
    </row>
    <row r="708" spans="1:16" ht="20.399999999999999" hidden="1">
      <c r="A708" s="235">
        <v>705</v>
      </c>
      <c r="B708" s="410">
        <v>44677</v>
      </c>
      <c r="C708" s="238" t="s">
        <v>1755</v>
      </c>
      <c r="D708" s="238" t="s">
        <v>1756</v>
      </c>
      <c r="E708" s="411" t="s">
        <v>1757</v>
      </c>
      <c r="F708" s="238" t="s">
        <v>1723</v>
      </c>
      <c r="G708" s="235" t="s">
        <v>1758</v>
      </c>
      <c r="H708" s="235">
        <v>4509808255</v>
      </c>
      <c r="I708" s="235">
        <v>110308514</v>
      </c>
      <c r="J708" s="238" t="s">
        <v>1759</v>
      </c>
      <c r="K708" s="238" t="s">
        <v>1760</v>
      </c>
      <c r="L708" s="235" t="s">
        <v>36</v>
      </c>
      <c r="M708" s="235">
        <v>12</v>
      </c>
      <c r="N708" s="334">
        <v>13000</v>
      </c>
      <c r="O708" s="334">
        <f t="shared" si="11"/>
        <v>156000</v>
      </c>
      <c r="P708" s="246"/>
    </row>
    <row r="709" spans="1:16" ht="20.399999999999999" hidden="1">
      <c r="A709" s="235">
        <v>706</v>
      </c>
      <c r="B709" s="410">
        <v>44677</v>
      </c>
      <c r="C709" s="238" t="s">
        <v>1763</v>
      </c>
      <c r="D709" s="238" t="s">
        <v>1764</v>
      </c>
      <c r="E709" s="411" t="s">
        <v>1765</v>
      </c>
      <c r="F709" s="238" t="s">
        <v>1723</v>
      </c>
      <c r="G709" s="235" t="s">
        <v>270</v>
      </c>
      <c r="H709" s="235">
        <v>4509880992</v>
      </c>
      <c r="I709" s="235">
        <v>110648099</v>
      </c>
      <c r="J709" s="238" t="s">
        <v>1766</v>
      </c>
      <c r="K709" s="238" t="s">
        <v>1767</v>
      </c>
      <c r="L709" s="235" t="s">
        <v>36</v>
      </c>
      <c r="M709" s="235">
        <v>12</v>
      </c>
      <c r="N709" s="334">
        <v>178</v>
      </c>
      <c r="O709" s="334">
        <f t="shared" si="11"/>
        <v>2136</v>
      </c>
      <c r="P709" s="246"/>
    </row>
    <row r="710" spans="1:16" ht="20.399999999999999" hidden="1">
      <c r="A710" s="235">
        <v>707</v>
      </c>
      <c r="B710" s="410">
        <v>44677</v>
      </c>
      <c r="C710" s="238" t="s">
        <v>1763</v>
      </c>
      <c r="D710" s="238" t="s">
        <v>1764</v>
      </c>
      <c r="E710" s="411" t="s">
        <v>1765</v>
      </c>
      <c r="F710" s="238" t="s">
        <v>1723</v>
      </c>
      <c r="G710" s="235" t="s">
        <v>270</v>
      </c>
      <c r="H710" s="235">
        <v>4509880992</v>
      </c>
      <c r="I710" s="235">
        <v>110648093</v>
      </c>
      <c r="J710" s="238" t="s">
        <v>1770</v>
      </c>
      <c r="K710" s="238" t="s">
        <v>1771</v>
      </c>
      <c r="L710" s="235" t="s">
        <v>36</v>
      </c>
      <c r="M710" s="235">
        <v>4</v>
      </c>
      <c r="N710" s="334">
        <v>816.7</v>
      </c>
      <c r="O710" s="334">
        <f t="shared" si="11"/>
        <v>3266.8</v>
      </c>
      <c r="P710" s="246"/>
    </row>
    <row r="711" spans="1:16" ht="20.399999999999999" hidden="1">
      <c r="A711" s="235">
        <v>708</v>
      </c>
      <c r="B711" s="410">
        <v>44677</v>
      </c>
      <c r="C711" s="238" t="s">
        <v>1763</v>
      </c>
      <c r="D711" s="238" t="s">
        <v>1764</v>
      </c>
      <c r="E711" s="411" t="s">
        <v>1765</v>
      </c>
      <c r="F711" s="238" t="s">
        <v>1723</v>
      </c>
      <c r="G711" s="235" t="s">
        <v>270</v>
      </c>
      <c r="H711" s="235">
        <v>4509880992</v>
      </c>
      <c r="I711" s="235">
        <v>110648096</v>
      </c>
      <c r="J711" s="238" t="s">
        <v>1772</v>
      </c>
      <c r="K711" s="238" t="s">
        <v>1773</v>
      </c>
      <c r="L711" s="235" t="s">
        <v>36</v>
      </c>
      <c r="M711" s="235">
        <v>8</v>
      </c>
      <c r="N711" s="334">
        <v>574.23</v>
      </c>
      <c r="O711" s="334">
        <f t="shared" si="11"/>
        <v>4593.84</v>
      </c>
      <c r="P711" s="246"/>
    </row>
    <row r="712" spans="1:16" ht="20.399999999999999" hidden="1">
      <c r="A712" s="235">
        <v>709</v>
      </c>
      <c r="B712" s="410">
        <v>44677</v>
      </c>
      <c r="C712" s="238" t="s">
        <v>1763</v>
      </c>
      <c r="D712" s="238" t="s">
        <v>1764</v>
      </c>
      <c r="E712" s="411" t="s">
        <v>1765</v>
      </c>
      <c r="F712" s="238" t="s">
        <v>1723</v>
      </c>
      <c r="G712" s="235" t="s">
        <v>270</v>
      </c>
      <c r="H712" s="235">
        <v>4509880992</v>
      </c>
      <c r="I712" s="235">
        <v>110648097</v>
      </c>
      <c r="J712" s="238" t="s">
        <v>1774</v>
      </c>
      <c r="K712" s="238" t="s">
        <v>1775</v>
      </c>
      <c r="L712" s="235" t="s">
        <v>36</v>
      </c>
      <c r="M712" s="235">
        <v>8</v>
      </c>
      <c r="N712" s="334">
        <v>569.53</v>
      </c>
      <c r="O712" s="334">
        <f t="shared" si="11"/>
        <v>4556.24</v>
      </c>
      <c r="P712" s="246"/>
    </row>
    <row r="713" spans="1:16" ht="20.399999999999999" hidden="1">
      <c r="A713" s="235">
        <v>710</v>
      </c>
      <c r="B713" s="410">
        <v>44677</v>
      </c>
      <c r="C713" s="238" t="s">
        <v>1763</v>
      </c>
      <c r="D713" s="238" t="s">
        <v>1764</v>
      </c>
      <c r="E713" s="411" t="s">
        <v>1765</v>
      </c>
      <c r="F713" s="238" t="s">
        <v>1723</v>
      </c>
      <c r="G713" s="235" t="s">
        <v>270</v>
      </c>
      <c r="H713" s="235">
        <v>4509880992</v>
      </c>
      <c r="I713" s="235">
        <v>110648105</v>
      </c>
      <c r="J713" s="238" t="s">
        <v>1776</v>
      </c>
      <c r="K713" s="238" t="s">
        <v>1777</v>
      </c>
      <c r="L713" s="235" t="s">
        <v>36</v>
      </c>
      <c r="M713" s="235">
        <v>5</v>
      </c>
      <c r="N713" s="334">
        <v>7051.43</v>
      </c>
      <c r="O713" s="334">
        <f t="shared" si="11"/>
        <v>35257.15</v>
      </c>
      <c r="P713" s="246"/>
    </row>
    <row r="714" spans="1:16" ht="20.399999999999999" hidden="1">
      <c r="A714" s="235">
        <v>711</v>
      </c>
      <c r="B714" s="410">
        <v>44677</v>
      </c>
      <c r="C714" s="238" t="s">
        <v>1763</v>
      </c>
      <c r="D714" s="238" t="s">
        <v>1764</v>
      </c>
      <c r="E714" s="411" t="s">
        <v>1765</v>
      </c>
      <c r="F714" s="238" t="s">
        <v>1723</v>
      </c>
      <c r="G714" s="235" t="s">
        <v>270</v>
      </c>
      <c r="H714" s="235">
        <v>4509880992</v>
      </c>
      <c r="I714" s="235">
        <v>110648106</v>
      </c>
      <c r="J714" s="238" t="s">
        <v>1778</v>
      </c>
      <c r="K714" s="238" t="s">
        <v>1779</v>
      </c>
      <c r="L714" s="235" t="s">
        <v>36</v>
      </c>
      <c r="M714" s="235">
        <v>5</v>
      </c>
      <c r="N714" s="334">
        <v>7051.43</v>
      </c>
      <c r="O714" s="334">
        <f t="shared" si="11"/>
        <v>35257.15</v>
      </c>
      <c r="P714" s="246"/>
    </row>
    <row r="715" spans="1:16" ht="20.399999999999999" hidden="1">
      <c r="A715" s="235">
        <v>712</v>
      </c>
      <c r="B715" s="410">
        <v>44677</v>
      </c>
      <c r="C715" s="238" t="s">
        <v>1763</v>
      </c>
      <c r="D715" s="238" t="s">
        <v>1764</v>
      </c>
      <c r="E715" s="411" t="s">
        <v>1765</v>
      </c>
      <c r="F715" s="238" t="s">
        <v>1723</v>
      </c>
      <c r="G715" s="235" t="s">
        <v>270</v>
      </c>
      <c r="H715" s="235">
        <v>4509880992</v>
      </c>
      <c r="I715" s="235">
        <v>110648100</v>
      </c>
      <c r="J715" s="238" t="s">
        <v>1780</v>
      </c>
      <c r="K715" s="238" t="s">
        <v>1781</v>
      </c>
      <c r="L715" s="235" t="s">
        <v>36</v>
      </c>
      <c r="M715" s="235">
        <v>12</v>
      </c>
      <c r="N715" s="334">
        <v>587.38</v>
      </c>
      <c r="O715" s="334">
        <f t="shared" si="11"/>
        <v>7048.5599999999995</v>
      </c>
      <c r="P715" s="246"/>
    </row>
    <row r="716" spans="1:16" ht="20.399999999999999" hidden="1">
      <c r="A716" s="235">
        <v>713</v>
      </c>
      <c r="B716" s="410">
        <v>44677</v>
      </c>
      <c r="C716" s="238" t="s">
        <v>1763</v>
      </c>
      <c r="D716" s="238" t="s">
        <v>1764</v>
      </c>
      <c r="E716" s="411" t="s">
        <v>1765</v>
      </c>
      <c r="F716" s="238" t="s">
        <v>1723</v>
      </c>
      <c r="G716" s="235" t="s">
        <v>270</v>
      </c>
      <c r="H716" s="235">
        <v>4509880992</v>
      </c>
      <c r="I716" s="235">
        <v>110648086</v>
      </c>
      <c r="J716" s="238" t="s">
        <v>1782</v>
      </c>
      <c r="K716" s="238" t="s">
        <v>1783</v>
      </c>
      <c r="L716" s="235" t="s">
        <v>36</v>
      </c>
      <c r="M716" s="235">
        <v>24</v>
      </c>
      <c r="N716" s="334">
        <v>2340.14</v>
      </c>
      <c r="O716" s="334">
        <f t="shared" si="11"/>
        <v>56163.360000000001</v>
      </c>
      <c r="P716" s="246"/>
    </row>
    <row r="717" spans="1:16" ht="20.399999999999999" hidden="1">
      <c r="A717" s="235">
        <v>714</v>
      </c>
      <c r="B717" s="410">
        <v>44677</v>
      </c>
      <c r="C717" s="238" t="s">
        <v>1763</v>
      </c>
      <c r="D717" s="238" t="s">
        <v>1764</v>
      </c>
      <c r="E717" s="411" t="s">
        <v>1765</v>
      </c>
      <c r="F717" s="238" t="s">
        <v>1723</v>
      </c>
      <c r="G717" s="235" t="s">
        <v>270</v>
      </c>
      <c r="H717" s="235">
        <v>4509880992</v>
      </c>
      <c r="I717" s="235">
        <v>110648087</v>
      </c>
      <c r="J717" s="238" t="s">
        <v>1784</v>
      </c>
      <c r="K717" s="238" t="s">
        <v>1785</v>
      </c>
      <c r="L717" s="235" t="s">
        <v>36</v>
      </c>
      <c r="M717" s="235">
        <v>20</v>
      </c>
      <c r="N717" s="334">
        <v>777.23</v>
      </c>
      <c r="O717" s="334">
        <f t="shared" si="11"/>
        <v>15544.6</v>
      </c>
      <c r="P717" s="246"/>
    </row>
    <row r="718" spans="1:16" ht="20.399999999999999" hidden="1">
      <c r="A718" s="235">
        <v>715</v>
      </c>
      <c r="B718" s="410">
        <v>44677</v>
      </c>
      <c r="C718" s="238" t="s">
        <v>1763</v>
      </c>
      <c r="D718" s="238" t="s">
        <v>1764</v>
      </c>
      <c r="E718" s="411" t="s">
        <v>1765</v>
      </c>
      <c r="F718" s="238" t="s">
        <v>1723</v>
      </c>
      <c r="G718" s="235" t="s">
        <v>270</v>
      </c>
      <c r="H718" s="235">
        <v>4509880992</v>
      </c>
      <c r="I718" s="235">
        <v>110648088</v>
      </c>
      <c r="J718" s="238" t="s">
        <v>1786</v>
      </c>
      <c r="K718" s="238" t="s">
        <v>1787</v>
      </c>
      <c r="L718" s="235" t="s">
        <v>36</v>
      </c>
      <c r="M718" s="235">
        <v>15</v>
      </c>
      <c r="N718" s="334">
        <v>334.57</v>
      </c>
      <c r="O718" s="334">
        <f t="shared" si="11"/>
        <v>5018.55</v>
      </c>
      <c r="P718" s="246"/>
    </row>
    <row r="719" spans="1:16" ht="20.399999999999999" hidden="1">
      <c r="A719" s="235">
        <v>716</v>
      </c>
      <c r="B719" s="410">
        <v>44677</v>
      </c>
      <c r="C719" s="238" t="s">
        <v>1763</v>
      </c>
      <c r="D719" s="238" t="s">
        <v>1764</v>
      </c>
      <c r="E719" s="411" t="s">
        <v>1765</v>
      </c>
      <c r="F719" s="238" t="s">
        <v>1723</v>
      </c>
      <c r="G719" s="235" t="s">
        <v>270</v>
      </c>
      <c r="H719" s="235">
        <v>4509880992</v>
      </c>
      <c r="I719" s="235">
        <v>110648090</v>
      </c>
      <c r="J719" s="238" t="s">
        <v>1788</v>
      </c>
      <c r="K719" s="238" t="s">
        <v>1789</v>
      </c>
      <c r="L719" s="235" t="s">
        <v>36</v>
      </c>
      <c r="M719" s="235">
        <v>10</v>
      </c>
      <c r="N719" s="334">
        <v>971</v>
      </c>
      <c r="O719" s="334">
        <f t="shared" si="11"/>
        <v>9710</v>
      </c>
      <c r="P719" s="246"/>
    </row>
    <row r="720" spans="1:16" ht="20.399999999999999" hidden="1">
      <c r="A720" s="235">
        <v>717</v>
      </c>
      <c r="B720" s="410">
        <v>44677</v>
      </c>
      <c r="C720" s="238" t="s">
        <v>1763</v>
      </c>
      <c r="D720" s="238" t="s">
        <v>1764</v>
      </c>
      <c r="E720" s="411" t="s">
        <v>1765</v>
      </c>
      <c r="F720" s="238" t="s">
        <v>1723</v>
      </c>
      <c r="G720" s="235" t="s">
        <v>270</v>
      </c>
      <c r="H720" s="235">
        <v>4509880992</v>
      </c>
      <c r="I720" s="235">
        <v>110648091</v>
      </c>
      <c r="J720" s="238" t="s">
        <v>1790</v>
      </c>
      <c r="K720" s="238" t="s">
        <v>1791</v>
      </c>
      <c r="L720" s="235" t="s">
        <v>36</v>
      </c>
      <c r="M720" s="235">
        <v>4</v>
      </c>
      <c r="N720" s="334">
        <v>1083</v>
      </c>
      <c r="O720" s="334">
        <f t="shared" si="11"/>
        <v>4332</v>
      </c>
      <c r="P720" s="246"/>
    </row>
    <row r="721" spans="1:16" ht="20.399999999999999" hidden="1">
      <c r="A721" s="235">
        <v>718</v>
      </c>
      <c r="B721" s="410">
        <v>44677</v>
      </c>
      <c r="C721" s="238" t="s">
        <v>1763</v>
      </c>
      <c r="D721" s="238" t="s">
        <v>1764</v>
      </c>
      <c r="E721" s="411" t="s">
        <v>1765</v>
      </c>
      <c r="F721" s="238" t="s">
        <v>1723</v>
      </c>
      <c r="G721" s="235" t="s">
        <v>270</v>
      </c>
      <c r="H721" s="235">
        <v>4509880992</v>
      </c>
      <c r="I721" s="235">
        <v>110648092</v>
      </c>
      <c r="J721" s="238" t="s">
        <v>1792</v>
      </c>
      <c r="K721" s="238" t="s">
        <v>1793</v>
      </c>
      <c r="L721" s="235" t="s">
        <v>36</v>
      </c>
      <c r="M721" s="235">
        <v>5</v>
      </c>
      <c r="N721" s="334">
        <v>1282.8499999999999</v>
      </c>
      <c r="O721" s="334">
        <f t="shared" si="11"/>
        <v>6414.25</v>
      </c>
      <c r="P721" s="246"/>
    </row>
    <row r="722" spans="1:16" ht="20.399999999999999" hidden="1">
      <c r="A722" s="235">
        <v>719</v>
      </c>
      <c r="B722" s="410">
        <v>44677</v>
      </c>
      <c r="C722" s="238" t="s">
        <v>1763</v>
      </c>
      <c r="D722" s="238" t="s">
        <v>1764</v>
      </c>
      <c r="E722" s="411" t="s">
        <v>1765</v>
      </c>
      <c r="F722" s="238" t="s">
        <v>1723</v>
      </c>
      <c r="G722" s="235" t="s">
        <v>270</v>
      </c>
      <c r="H722" s="235">
        <v>4509880992</v>
      </c>
      <c r="I722" s="235">
        <v>110648089</v>
      </c>
      <c r="J722" s="238" t="s">
        <v>1794</v>
      </c>
      <c r="K722" s="238" t="s">
        <v>1795</v>
      </c>
      <c r="L722" s="235" t="s">
        <v>36</v>
      </c>
      <c r="M722" s="235">
        <v>12</v>
      </c>
      <c r="N722" s="334">
        <v>690.77</v>
      </c>
      <c r="O722" s="334">
        <f t="shared" si="11"/>
        <v>8289.24</v>
      </c>
      <c r="P722" s="246"/>
    </row>
    <row r="723" spans="1:16" ht="20.399999999999999" hidden="1">
      <c r="A723" s="235">
        <v>720</v>
      </c>
      <c r="B723" s="410">
        <v>44677</v>
      </c>
      <c r="C723" s="238" t="s">
        <v>1763</v>
      </c>
      <c r="D723" s="238" t="s">
        <v>1764</v>
      </c>
      <c r="E723" s="411" t="s">
        <v>1765</v>
      </c>
      <c r="F723" s="238" t="s">
        <v>1723</v>
      </c>
      <c r="G723" s="235" t="s">
        <v>270</v>
      </c>
      <c r="H723" s="235">
        <v>4509880992</v>
      </c>
      <c r="I723" s="235">
        <v>110648094</v>
      </c>
      <c r="J723" s="238" t="s">
        <v>1796</v>
      </c>
      <c r="K723" s="238" t="s">
        <v>1797</v>
      </c>
      <c r="L723" s="235" t="s">
        <v>36</v>
      </c>
      <c r="M723" s="235">
        <v>4</v>
      </c>
      <c r="N723" s="334">
        <v>1075</v>
      </c>
      <c r="O723" s="334">
        <f t="shared" si="11"/>
        <v>4300</v>
      </c>
      <c r="P723" s="246"/>
    </row>
    <row r="724" spans="1:16" ht="20.399999999999999" hidden="1">
      <c r="A724" s="235">
        <v>721</v>
      </c>
      <c r="B724" s="410">
        <v>44677</v>
      </c>
      <c r="C724" s="238" t="s">
        <v>1798</v>
      </c>
      <c r="D724" s="238" t="s">
        <v>1799</v>
      </c>
      <c r="E724" s="411" t="s">
        <v>1800</v>
      </c>
      <c r="F724" s="238" t="s">
        <v>1723</v>
      </c>
      <c r="G724" s="235" t="s">
        <v>1801</v>
      </c>
      <c r="H724" s="235">
        <v>4200791035</v>
      </c>
      <c r="I724" s="235">
        <v>109611234</v>
      </c>
      <c r="J724" s="238">
        <v>3742612236</v>
      </c>
      <c r="K724" s="238" t="s">
        <v>281</v>
      </c>
      <c r="L724" s="235" t="s">
        <v>36</v>
      </c>
      <c r="M724" s="235">
        <v>84</v>
      </c>
      <c r="N724" s="334">
        <v>19072.55</v>
      </c>
      <c r="O724" s="334">
        <f t="shared" si="11"/>
        <v>1602094.2</v>
      </c>
      <c r="P724" s="246"/>
    </row>
    <row r="725" spans="1:16" ht="20.399999999999999" hidden="1">
      <c r="A725" s="235">
        <v>722</v>
      </c>
      <c r="B725" s="410">
        <v>44677</v>
      </c>
      <c r="C725" s="238" t="s">
        <v>32</v>
      </c>
      <c r="D725" s="238" t="s">
        <v>1722</v>
      </c>
      <c r="E725" s="411">
        <v>44674</v>
      </c>
      <c r="F725" s="238" t="s">
        <v>1723</v>
      </c>
      <c r="G725" s="235"/>
      <c r="H725" s="235"/>
      <c r="I725" s="235">
        <v>100720304</v>
      </c>
      <c r="J725" s="238" t="s">
        <v>1804</v>
      </c>
      <c r="K725" s="238" t="s">
        <v>1805</v>
      </c>
      <c r="L725" s="235" t="s">
        <v>36</v>
      </c>
      <c r="M725" s="235">
        <v>38</v>
      </c>
      <c r="N725" s="334">
        <v>26702</v>
      </c>
      <c r="O725" s="334">
        <f t="shared" si="11"/>
        <v>1014676</v>
      </c>
      <c r="P725" s="246"/>
    </row>
    <row r="726" spans="1:16" ht="20.399999999999999" hidden="1">
      <c r="A726" s="235">
        <v>723</v>
      </c>
      <c r="B726" s="410">
        <v>44677</v>
      </c>
      <c r="C726" s="238" t="s">
        <v>32</v>
      </c>
      <c r="D726" s="238" t="s">
        <v>1722</v>
      </c>
      <c r="E726" s="411">
        <v>44674</v>
      </c>
      <c r="F726" s="238" t="s">
        <v>1723</v>
      </c>
      <c r="G726" s="235"/>
      <c r="H726" s="235"/>
      <c r="I726" s="235">
        <v>100720311</v>
      </c>
      <c r="J726" s="238" t="s">
        <v>1808</v>
      </c>
      <c r="K726" s="238" t="s">
        <v>1809</v>
      </c>
      <c r="L726" s="235" t="s">
        <v>36</v>
      </c>
      <c r="M726" s="235">
        <v>14</v>
      </c>
      <c r="N726" s="334">
        <v>30134</v>
      </c>
      <c r="O726" s="334">
        <f t="shared" si="11"/>
        <v>421876</v>
      </c>
      <c r="P726" s="246"/>
    </row>
    <row r="727" spans="1:16" ht="20.399999999999999" hidden="1">
      <c r="A727" s="235">
        <v>724</v>
      </c>
      <c r="B727" s="410">
        <v>44677</v>
      </c>
      <c r="C727" s="238" t="s">
        <v>32</v>
      </c>
      <c r="D727" s="238" t="s">
        <v>1722</v>
      </c>
      <c r="E727" s="411">
        <v>44674</v>
      </c>
      <c r="F727" s="238" t="s">
        <v>1723</v>
      </c>
      <c r="G727" s="235"/>
      <c r="H727" s="235"/>
      <c r="I727" s="235"/>
      <c r="J727" s="238" t="s">
        <v>1812</v>
      </c>
      <c r="K727" s="238" t="s">
        <v>1812</v>
      </c>
      <c r="L727" s="235" t="s">
        <v>36</v>
      </c>
      <c r="M727" s="235">
        <v>14</v>
      </c>
      <c r="N727" s="334">
        <v>0</v>
      </c>
      <c r="O727" s="334">
        <f t="shared" si="11"/>
        <v>0</v>
      </c>
      <c r="P727" s="246"/>
    </row>
    <row r="728" spans="1:16" ht="20.399999999999999" hidden="1">
      <c r="A728" s="235">
        <v>725</v>
      </c>
      <c r="B728" s="410">
        <v>44677</v>
      </c>
      <c r="C728" s="238" t="s">
        <v>32</v>
      </c>
      <c r="D728" s="238" t="s">
        <v>1722</v>
      </c>
      <c r="E728" s="411">
        <v>44674</v>
      </c>
      <c r="F728" s="238" t="s">
        <v>1723</v>
      </c>
      <c r="G728" s="235"/>
      <c r="H728" s="235"/>
      <c r="I728" s="235">
        <v>111404560</v>
      </c>
      <c r="J728" s="238" t="s">
        <v>1813</v>
      </c>
      <c r="K728" s="238" t="s">
        <v>1814</v>
      </c>
      <c r="L728" s="235" t="s">
        <v>2732</v>
      </c>
      <c r="M728" s="235">
        <v>2</v>
      </c>
      <c r="N728" s="334">
        <v>2136</v>
      </c>
      <c r="O728" s="334">
        <f t="shared" si="11"/>
        <v>4272</v>
      </c>
      <c r="P728" s="246"/>
    </row>
    <row r="729" spans="1:16" ht="20.399999999999999" hidden="1">
      <c r="A729" s="235">
        <v>726</v>
      </c>
      <c r="B729" s="410">
        <v>44677</v>
      </c>
      <c r="C729" s="238" t="s">
        <v>32</v>
      </c>
      <c r="D729" s="238" t="s">
        <v>1722</v>
      </c>
      <c r="E729" s="411">
        <v>44674</v>
      </c>
      <c r="F729" s="238" t="s">
        <v>1723</v>
      </c>
      <c r="G729" s="235"/>
      <c r="H729" s="235"/>
      <c r="I729" s="235">
        <v>111404560</v>
      </c>
      <c r="J729" s="238" t="s">
        <v>1817</v>
      </c>
      <c r="K729" s="238" t="s">
        <v>1818</v>
      </c>
      <c r="L729" s="235" t="s">
        <v>2732</v>
      </c>
      <c r="M729" s="235">
        <v>17</v>
      </c>
      <c r="N729" s="334">
        <v>2136</v>
      </c>
      <c r="O729" s="334">
        <f t="shared" si="11"/>
        <v>36312</v>
      </c>
      <c r="P729" s="246"/>
    </row>
    <row r="730" spans="1:16" ht="20.399999999999999" hidden="1">
      <c r="A730" s="235">
        <v>727</v>
      </c>
      <c r="B730" s="410">
        <v>44678</v>
      </c>
      <c r="C730" s="238" t="s">
        <v>32</v>
      </c>
      <c r="D730" s="238" t="s">
        <v>1821</v>
      </c>
      <c r="E730" s="411">
        <v>44674</v>
      </c>
      <c r="F730" s="238" t="s">
        <v>1822</v>
      </c>
      <c r="G730" s="235"/>
      <c r="H730" s="235"/>
      <c r="I730" s="235">
        <v>102064582</v>
      </c>
      <c r="J730" s="238">
        <v>102064582</v>
      </c>
      <c r="K730" s="238" t="s">
        <v>1823</v>
      </c>
      <c r="L730" s="235" t="s">
        <v>36</v>
      </c>
      <c r="M730" s="235">
        <v>6</v>
      </c>
      <c r="N730" s="334">
        <v>0</v>
      </c>
      <c r="O730" s="334">
        <f t="shared" si="11"/>
        <v>0</v>
      </c>
      <c r="P730" s="246"/>
    </row>
    <row r="731" spans="1:16" ht="20.399999999999999" hidden="1">
      <c r="A731" s="235">
        <v>728</v>
      </c>
      <c r="B731" s="410">
        <v>44678</v>
      </c>
      <c r="C731" s="238" t="s">
        <v>32</v>
      </c>
      <c r="D731" s="238" t="s">
        <v>1821</v>
      </c>
      <c r="E731" s="411">
        <v>44674</v>
      </c>
      <c r="F731" s="238" t="s">
        <v>1822</v>
      </c>
      <c r="G731" s="235"/>
      <c r="H731" s="235"/>
      <c r="I731" s="235">
        <v>100720914</v>
      </c>
      <c r="J731" s="238">
        <v>100720914</v>
      </c>
      <c r="K731" s="238" t="s">
        <v>1825</v>
      </c>
      <c r="L731" s="235" t="s">
        <v>36</v>
      </c>
      <c r="M731" s="235">
        <v>12</v>
      </c>
      <c r="N731" s="334">
        <v>50</v>
      </c>
      <c r="O731" s="334">
        <f t="shared" si="11"/>
        <v>600</v>
      </c>
      <c r="P731" s="246"/>
    </row>
    <row r="732" spans="1:16" ht="20.399999999999999" hidden="1">
      <c r="A732" s="235">
        <v>729</v>
      </c>
      <c r="B732" s="410">
        <v>44678</v>
      </c>
      <c r="C732" s="238" t="s">
        <v>32</v>
      </c>
      <c r="D732" s="238" t="s">
        <v>1821</v>
      </c>
      <c r="E732" s="411">
        <v>44674</v>
      </c>
      <c r="F732" s="238" t="s">
        <v>1822</v>
      </c>
      <c r="G732" s="235"/>
      <c r="H732" s="235"/>
      <c r="I732" s="235"/>
      <c r="J732" s="238" t="s">
        <v>1827</v>
      </c>
      <c r="K732" s="238" t="s">
        <v>1827</v>
      </c>
      <c r="L732" s="235" t="s">
        <v>36</v>
      </c>
      <c r="M732" s="235">
        <v>7</v>
      </c>
      <c r="N732" s="334">
        <v>0</v>
      </c>
      <c r="O732" s="334">
        <f t="shared" si="11"/>
        <v>0</v>
      </c>
      <c r="P732" s="246"/>
    </row>
    <row r="733" spans="1:16" ht="20.399999999999999" hidden="1">
      <c r="A733" s="235">
        <v>730</v>
      </c>
      <c r="B733" s="410">
        <v>44678</v>
      </c>
      <c r="C733" s="238" t="s">
        <v>32</v>
      </c>
      <c r="D733" s="238" t="s">
        <v>1821</v>
      </c>
      <c r="E733" s="411">
        <v>44674</v>
      </c>
      <c r="F733" s="238" t="s">
        <v>1822</v>
      </c>
      <c r="G733" s="235"/>
      <c r="H733" s="235"/>
      <c r="I733" s="235">
        <v>101752181</v>
      </c>
      <c r="J733" s="238">
        <v>101752181</v>
      </c>
      <c r="K733" s="238" t="s">
        <v>1828</v>
      </c>
      <c r="L733" s="235" t="s">
        <v>247</v>
      </c>
      <c r="M733" s="235">
        <v>2</v>
      </c>
      <c r="N733" s="334">
        <v>0</v>
      </c>
      <c r="O733" s="334">
        <f t="shared" si="11"/>
        <v>0</v>
      </c>
      <c r="P733" s="246"/>
    </row>
    <row r="734" spans="1:16" ht="20.399999999999999" hidden="1">
      <c r="A734" s="235">
        <v>731</v>
      </c>
      <c r="B734" s="410">
        <v>44678</v>
      </c>
      <c r="C734" s="238" t="s">
        <v>32</v>
      </c>
      <c r="D734" s="238" t="s">
        <v>1821</v>
      </c>
      <c r="E734" s="411">
        <v>44674</v>
      </c>
      <c r="F734" s="238" t="s">
        <v>1822</v>
      </c>
      <c r="G734" s="235"/>
      <c r="H734" s="235"/>
      <c r="I734" s="235" t="s">
        <v>1830</v>
      </c>
      <c r="J734" s="238" t="s">
        <v>1831</v>
      </c>
      <c r="K734" s="238" t="s">
        <v>1832</v>
      </c>
      <c r="L734" s="235" t="s">
        <v>36</v>
      </c>
      <c r="M734" s="235">
        <v>25</v>
      </c>
      <c r="N734" s="334">
        <v>0</v>
      </c>
      <c r="O734" s="334">
        <f t="shared" si="11"/>
        <v>0</v>
      </c>
      <c r="P734" s="246"/>
    </row>
    <row r="735" spans="1:16" ht="20.399999999999999" hidden="1">
      <c r="A735" s="235">
        <v>732</v>
      </c>
      <c r="B735" s="410">
        <v>44678</v>
      </c>
      <c r="C735" s="238" t="s">
        <v>32</v>
      </c>
      <c r="D735" s="238" t="s">
        <v>1821</v>
      </c>
      <c r="E735" s="411">
        <v>44674</v>
      </c>
      <c r="F735" s="238" t="s">
        <v>1822</v>
      </c>
      <c r="G735" s="235"/>
      <c r="H735" s="235"/>
      <c r="I735" s="235">
        <v>100140225</v>
      </c>
      <c r="J735" s="238" t="s">
        <v>1834</v>
      </c>
      <c r="K735" s="238" t="s">
        <v>1835</v>
      </c>
      <c r="L735" s="235" t="s">
        <v>36</v>
      </c>
      <c r="M735" s="235">
        <v>20</v>
      </c>
      <c r="N735" s="334">
        <v>23747.119999999999</v>
      </c>
      <c r="O735" s="334">
        <f t="shared" si="11"/>
        <v>474942.39999999997</v>
      </c>
      <c r="P735" s="246"/>
    </row>
    <row r="736" spans="1:16" ht="20.399999999999999" hidden="1">
      <c r="A736" s="235">
        <v>733</v>
      </c>
      <c r="B736" s="410">
        <v>44678</v>
      </c>
      <c r="C736" s="238" t="s">
        <v>32</v>
      </c>
      <c r="D736" s="238" t="s">
        <v>1821</v>
      </c>
      <c r="E736" s="411">
        <v>44674</v>
      </c>
      <c r="F736" s="238" t="s">
        <v>1822</v>
      </c>
      <c r="G736" s="235"/>
      <c r="H736" s="235"/>
      <c r="I736" s="235">
        <v>105604686</v>
      </c>
      <c r="J736" s="238" t="s">
        <v>1837</v>
      </c>
      <c r="K736" s="238" t="s">
        <v>1838</v>
      </c>
      <c r="L736" s="235" t="s">
        <v>36</v>
      </c>
      <c r="M736" s="235">
        <v>17</v>
      </c>
      <c r="N736" s="334">
        <v>15850</v>
      </c>
      <c r="O736" s="334">
        <f t="shared" si="11"/>
        <v>269450</v>
      </c>
      <c r="P736" s="246"/>
    </row>
    <row r="737" spans="1:16" ht="20.399999999999999" hidden="1">
      <c r="A737" s="235">
        <v>734</v>
      </c>
      <c r="B737" s="410">
        <v>44678</v>
      </c>
      <c r="C737" s="238" t="s">
        <v>32</v>
      </c>
      <c r="D737" s="238" t="s">
        <v>1821</v>
      </c>
      <c r="E737" s="411">
        <v>44674</v>
      </c>
      <c r="F737" s="238" t="s">
        <v>1822</v>
      </c>
      <c r="G737" s="235"/>
      <c r="H737" s="235"/>
      <c r="I737" s="235">
        <v>104693112</v>
      </c>
      <c r="J737" s="238" t="s">
        <v>1841</v>
      </c>
      <c r="K737" s="238" t="s">
        <v>1842</v>
      </c>
      <c r="L737" s="235" t="s">
        <v>36</v>
      </c>
      <c r="M737" s="235">
        <v>9</v>
      </c>
      <c r="N737" s="334">
        <v>16221</v>
      </c>
      <c r="O737" s="334">
        <f t="shared" si="11"/>
        <v>145989</v>
      </c>
      <c r="P737" s="246"/>
    </row>
    <row r="738" spans="1:16" ht="30.6" hidden="1">
      <c r="A738" s="235">
        <v>735</v>
      </c>
      <c r="B738" s="410">
        <v>44678</v>
      </c>
      <c r="C738" s="238" t="s">
        <v>1844</v>
      </c>
      <c r="D738" s="238" t="s">
        <v>1845</v>
      </c>
      <c r="E738" s="411" t="s">
        <v>1846</v>
      </c>
      <c r="F738" s="238" t="s">
        <v>1822</v>
      </c>
      <c r="G738" s="235" t="s">
        <v>116</v>
      </c>
      <c r="H738" s="235">
        <v>4507999610</v>
      </c>
      <c r="I738" s="235">
        <v>107147848</v>
      </c>
      <c r="J738" s="238" t="s">
        <v>1847</v>
      </c>
      <c r="K738" s="238" t="s">
        <v>1848</v>
      </c>
      <c r="L738" s="235" t="s">
        <v>36</v>
      </c>
      <c r="M738" s="235">
        <v>100</v>
      </c>
      <c r="N738" s="334">
        <v>1560</v>
      </c>
      <c r="O738" s="334">
        <f t="shared" si="11"/>
        <v>156000</v>
      </c>
      <c r="P738" s="246"/>
    </row>
    <row r="739" spans="1:16" ht="20.399999999999999" hidden="1">
      <c r="A739" s="235">
        <v>736</v>
      </c>
      <c r="B739" s="410">
        <v>44678</v>
      </c>
      <c r="C739" s="238" t="s">
        <v>32</v>
      </c>
      <c r="D739" s="238" t="s">
        <v>1821</v>
      </c>
      <c r="E739" s="411">
        <v>44674</v>
      </c>
      <c r="F739" s="238" t="s">
        <v>1822</v>
      </c>
      <c r="G739" s="235"/>
      <c r="H739" s="235"/>
      <c r="I739" s="235">
        <v>109674832</v>
      </c>
      <c r="J739" s="238">
        <v>12551402</v>
      </c>
      <c r="K739" s="238" t="s">
        <v>1851</v>
      </c>
      <c r="L739" s="235" t="s">
        <v>2729</v>
      </c>
      <c r="M739" s="235">
        <v>1000</v>
      </c>
      <c r="N739" s="334">
        <v>9.23</v>
      </c>
      <c r="O739" s="334">
        <f t="shared" si="11"/>
        <v>9230</v>
      </c>
      <c r="P739" s="246"/>
    </row>
    <row r="740" spans="1:16" ht="20.399999999999999" hidden="1">
      <c r="A740" s="235">
        <v>737</v>
      </c>
      <c r="B740" s="410">
        <v>44678</v>
      </c>
      <c r="C740" s="238" t="s">
        <v>1853</v>
      </c>
      <c r="D740" s="238" t="s">
        <v>1854</v>
      </c>
      <c r="E740" s="411" t="s">
        <v>1855</v>
      </c>
      <c r="F740" s="238" t="s">
        <v>1822</v>
      </c>
      <c r="G740" s="235" t="s">
        <v>1801</v>
      </c>
      <c r="H740" s="235">
        <v>4200791038</v>
      </c>
      <c r="I740" s="235">
        <v>109461607</v>
      </c>
      <c r="J740" s="238">
        <v>12553871</v>
      </c>
      <c r="K740" s="238" t="s">
        <v>1856</v>
      </c>
      <c r="L740" s="235" t="s">
        <v>2729</v>
      </c>
      <c r="M740" s="235">
        <v>500</v>
      </c>
      <c r="N740" s="334">
        <v>14.21</v>
      </c>
      <c r="O740" s="334">
        <f t="shared" si="11"/>
        <v>7105</v>
      </c>
      <c r="P740" s="246"/>
    </row>
    <row r="741" spans="1:16" ht="20.399999999999999" hidden="1">
      <c r="A741" s="235">
        <v>738</v>
      </c>
      <c r="B741" s="410">
        <v>44678</v>
      </c>
      <c r="C741" s="238" t="s">
        <v>1853</v>
      </c>
      <c r="D741" s="238" t="s">
        <v>1858</v>
      </c>
      <c r="E741" s="411" t="s">
        <v>1859</v>
      </c>
      <c r="F741" s="238" t="s">
        <v>1822</v>
      </c>
      <c r="G741" s="235" t="s">
        <v>1801</v>
      </c>
      <c r="H741" s="235">
        <v>4200876604</v>
      </c>
      <c r="I741" s="235">
        <v>100940942</v>
      </c>
      <c r="J741" s="238">
        <v>12553871</v>
      </c>
      <c r="K741" s="238" t="s">
        <v>1856</v>
      </c>
      <c r="L741" s="235" t="s">
        <v>2729</v>
      </c>
      <c r="M741" s="235">
        <v>500</v>
      </c>
      <c r="N741" s="334">
        <v>14.21</v>
      </c>
      <c r="O741" s="334">
        <f t="shared" si="11"/>
        <v>7105</v>
      </c>
      <c r="P741" s="246"/>
    </row>
    <row r="742" spans="1:16" ht="20.399999999999999" hidden="1">
      <c r="A742" s="235">
        <v>739</v>
      </c>
      <c r="B742" s="410">
        <v>44678</v>
      </c>
      <c r="C742" s="238" t="s">
        <v>32</v>
      </c>
      <c r="D742" s="238" t="s">
        <v>1821</v>
      </c>
      <c r="E742" s="411">
        <v>44674</v>
      </c>
      <c r="F742" s="238" t="s">
        <v>1822</v>
      </c>
      <c r="G742" s="235"/>
      <c r="H742" s="235"/>
      <c r="I742" s="235" t="s">
        <v>1861</v>
      </c>
      <c r="J742" s="238">
        <v>12553873</v>
      </c>
      <c r="K742" s="238" t="s">
        <v>1862</v>
      </c>
      <c r="L742" s="235" t="s">
        <v>2729</v>
      </c>
      <c r="M742" s="235">
        <v>500</v>
      </c>
      <c r="N742" s="334">
        <v>25.56</v>
      </c>
      <c r="O742" s="334">
        <f t="shared" si="11"/>
        <v>12780</v>
      </c>
      <c r="P742" s="246"/>
    </row>
    <row r="743" spans="1:16" ht="20.399999999999999" hidden="1">
      <c r="A743" s="235">
        <v>740</v>
      </c>
      <c r="B743" s="410">
        <v>44678</v>
      </c>
      <c r="C743" s="238" t="s">
        <v>1853</v>
      </c>
      <c r="D743" s="238" t="s">
        <v>1864</v>
      </c>
      <c r="E743" s="411" t="s">
        <v>1865</v>
      </c>
      <c r="F743" s="238" t="s">
        <v>1822</v>
      </c>
      <c r="G743" s="235" t="s">
        <v>1801</v>
      </c>
      <c r="H743" s="235">
        <v>4200857415</v>
      </c>
      <c r="I743" s="235">
        <v>109461609</v>
      </c>
      <c r="J743" s="238">
        <v>12548125</v>
      </c>
      <c r="K743" s="238" t="s">
        <v>1866</v>
      </c>
      <c r="L743" s="235" t="s">
        <v>2729</v>
      </c>
      <c r="M743" s="235">
        <v>500</v>
      </c>
      <c r="N743" s="334">
        <v>12.74</v>
      </c>
      <c r="O743" s="334">
        <f t="shared" si="11"/>
        <v>6370</v>
      </c>
      <c r="P743" s="246"/>
    </row>
    <row r="744" spans="1:16" ht="20.399999999999999" hidden="1">
      <c r="A744" s="235">
        <v>741</v>
      </c>
      <c r="B744" s="410">
        <v>44678</v>
      </c>
      <c r="C744" s="238" t="s">
        <v>1853</v>
      </c>
      <c r="D744" s="238" t="s">
        <v>1868</v>
      </c>
      <c r="E744" s="411" t="s">
        <v>1869</v>
      </c>
      <c r="F744" s="238" t="s">
        <v>1822</v>
      </c>
      <c r="G744" s="235" t="s">
        <v>1801</v>
      </c>
      <c r="H744" s="235">
        <v>4200775758</v>
      </c>
      <c r="I744" s="235">
        <v>110411273</v>
      </c>
      <c r="J744" s="238">
        <v>84118052</v>
      </c>
      <c r="K744" s="238" t="s">
        <v>1870</v>
      </c>
      <c r="L744" s="235" t="s">
        <v>2729</v>
      </c>
      <c r="M744" s="235">
        <v>500</v>
      </c>
      <c r="N744" s="334">
        <v>22.16</v>
      </c>
      <c r="O744" s="334">
        <f t="shared" si="11"/>
        <v>11080</v>
      </c>
      <c r="P744" s="246"/>
    </row>
    <row r="745" spans="1:16" ht="20.399999999999999" hidden="1">
      <c r="A745" s="235">
        <v>742</v>
      </c>
      <c r="B745" s="410">
        <v>44678</v>
      </c>
      <c r="C745" s="238" t="s">
        <v>1872</v>
      </c>
      <c r="D745" s="238" t="s">
        <v>1873</v>
      </c>
      <c r="E745" s="411" t="s">
        <v>1874</v>
      </c>
      <c r="F745" s="238" t="s">
        <v>1822</v>
      </c>
      <c r="G745" s="235" t="s">
        <v>1875</v>
      </c>
      <c r="H745" s="235">
        <v>4508725078</v>
      </c>
      <c r="I745" s="235">
        <v>108350854</v>
      </c>
      <c r="J745" s="238" t="s">
        <v>2733</v>
      </c>
      <c r="K745" s="238" t="s">
        <v>2734</v>
      </c>
      <c r="L745" s="235" t="s">
        <v>36</v>
      </c>
      <c r="M745" s="235">
        <v>1</v>
      </c>
      <c r="N745" s="334">
        <v>7800</v>
      </c>
      <c r="O745" s="334">
        <f t="shared" si="11"/>
        <v>7800</v>
      </c>
      <c r="P745" s="246"/>
    </row>
    <row r="746" spans="1:16" ht="20.399999999999999" hidden="1">
      <c r="A746" s="235">
        <v>743</v>
      </c>
      <c r="B746" s="410">
        <v>44678</v>
      </c>
      <c r="C746" s="238" t="s">
        <v>32</v>
      </c>
      <c r="D746" s="238" t="s">
        <v>1821</v>
      </c>
      <c r="E746" s="411">
        <v>44674</v>
      </c>
      <c r="F746" s="238" t="s">
        <v>1822</v>
      </c>
      <c r="G746" s="235"/>
      <c r="H746" s="235"/>
      <c r="I746" s="235">
        <v>105680383</v>
      </c>
      <c r="J746" s="238">
        <v>12536696</v>
      </c>
      <c r="K746" s="238" t="s">
        <v>1879</v>
      </c>
      <c r="L746" s="235" t="s">
        <v>2729</v>
      </c>
      <c r="M746" s="235">
        <v>400</v>
      </c>
      <c r="N746" s="334">
        <v>0</v>
      </c>
      <c r="O746" s="334">
        <f t="shared" si="11"/>
        <v>0</v>
      </c>
      <c r="P746" s="246"/>
    </row>
    <row r="747" spans="1:16" ht="20.399999999999999" hidden="1">
      <c r="A747" s="235">
        <v>744</v>
      </c>
      <c r="B747" s="410">
        <v>44678</v>
      </c>
      <c r="C747" s="238" t="s">
        <v>32</v>
      </c>
      <c r="D747" s="238" t="s">
        <v>1821</v>
      </c>
      <c r="E747" s="411">
        <v>44674</v>
      </c>
      <c r="F747" s="238" t="s">
        <v>1822</v>
      </c>
      <c r="G747" s="235"/>
      <c r="H747" s="235"/>
      <c r="I747" s="235"/>
      <c r="J747" s="238" t="s">
        <v>1882</v>
      </c>
      <c r="K747" s="238" t="s">
        <v>1883</v>
      </c>
      <c r="L747" s="235" t="s">
        <v>2729</v>
      </c>
      <c r="M747" s="235">
        <v>50</v>
      </c>
      <c r="N747" s="334">
        <v>0</v>
      </c>
      <c r="O747" s="334">
        <f t="shared" si="11"/>
        <v>0</v>
      </c>
      <c r="P747" s="246"/>
    </row>
    <row r="748" spans="1:16" ht="20.399999999999999" hidden="1">
      <c r="A748" s="235">
        <v>745</v>
      </c>
      <c r="B748" s="410">
        <v>44678</v>
      </c>
      <c r="C748" s="238" t="s">
        <v>32</v>
      </c>
      <c r="D748" s="238" t="s">
        <v>1821</v>
      </c>
      <c r="E748" s="411">
        <v>44674</v>
      </c>
      <c r="F748" s="238" t="s">
        <v>1822</v>
      </c>
      <c r="G748" s="235"/>
      <c r="H748" s="235"/>
      <c r="I748" s="235">
        <v>105680383</v>
      </c>
      <c r="J748" s="238">
        <v>12536696</v>
      </c>
      <c r="K748" s="238" t="s">
        <v>1879</v>
      </c>
      <c r="L748" s="235" t="s">
        <v>2729</v>
      </c>
      <c r="M748" s="235">
        <v>100</v>
      </c>
      <c r="N748" s="334">
        <v>0</v>
      </c>
      <c r="O748" s="334">
        <f t="shared" si="11"/>
        <v>0</v>
      </c>
      <c r="P748" s="246"/>
    </row>
    <row r="749" spans="1:16" ht="20.399999999999999" hidden="1">
      <c r="A749" s="235">
        <v>746</v>
      </c>
      <c r="B749" s="410">
        <v>44678</v>
      </c>
      <c r="C749" s="238" t="s">
        <v>1887</v>
      </c>
      <c r="D749" s="238" t="s">
        <v>1888</v>
      </c>
      <c r="E749" s="411" t="s">
        <v>1889</v>
      </c>
      <c r="F749" s="238" t="s">
        <v>1822</v>
      </c>
      <c r="G749" s="235" t="s">
        <v>1801</v>
      </c>
      <c r="H749" s="235">
        <v>4200791038</v>
      </c>
      <c r="I749" s="235">
        <v>100940942</v>
      </c>
      <c r="J749" s="238">
        <v>12553871</v>
      </c>
      <c r="K749" s="238" t="s">
        <v>1856</v>
      </c>
      <c r="L749" s="235" t="s">
        <v>2729</v>
      </c>
      <c r="M749" s="235">
        <v>400</v>
      </c>
      <c r="N749" s="334">
        <v>14.21</v>
      </c>
      <c r="O749" s="334">
        <f t="shared" si="11"/>
        <v>5684</v>
      </c>
      <c r="P749" s="246"/>
    </row>
    <row r="750" spans="1:16" ht="20.399999999999999" hidden="1">
      <c r="A750" s="235">
        <v>747</v>
      </c>
      <c r="B750" s="410">
        <v>44678</v>
      </c>
      <c r="C750" s="238" t="s">
        <v>32</v>
      </c>
      <c r="D750" s="238" t="s">
        <v>1821</v>
      </c>
      <c r="E750" s="411">
        <v>44674</v>
      </c>
      <c r="F750" s="238" t="s">
        <v>1822</v>
      </c>
      <c r="G750" s="235"/>
      <c r="H750" s="235"/>
      <c r="I750" s="235"/>
      <c r="J750" s="238">
        <v>3460601</v>
      </c>
      <c r="K750" s="238" t="s">
        <v>1891</v>
      </c>
      <c r="L750" s="235" t="s">
        <v>2729</v>
      </c>
      <c r="M750" s="235">
        <v>1000</v>
      </c>
      <c r="N750" s="334">
        <v>0</v>
      </c>
      <c r="O750" s="334">
        <f t="shared" si="11"/>
        <v>0</v>
      </c>
      <c r="P750" s="246"/>
    </row>
    <row r="751" spans="1:16" ht="20.399999999999999" hidden="1">
      <c r="A751" s="235">
        <v>748</v>
      </c>
      <c r="B751" s="410">
        <v>44678</v>
      </c>
      <c r="C751" s="238" t="s">
        <v>32</v>
      </c>
      <c r="D751" s="238" t="s">
        <v>1821</v>
      </c>
      <c r="E751" s="411">
        <v>44674</v>
      </c>
      <c r="F751" s="238" t="s">
        <v>1822</v>
      </c>
      <c r="G751" s="235"/>
      <c r="H751" s="235"/>
      <c r="I751" s="235"/>
      <c r="J751" s="238" t="s">
        <v>1893</v>
      </c>
      <c r="K751" s="238" t="s">
        <v>1894</v>
      </c>
      <c r="L751" s="235" t="s">
        <v>2729</v>
      </c>
      <c r="M751" s="235">
        <v>20</v>
      </c>
      <c r="N751" s="334">
        <v>0</v>
      </c>
      <c r="O751" s="334">
        <f t="shared" si="11"/>
        <v>0</v>
      </c>
      <c r="P751" s="246"/>
    </row>
    <row r="752" spans="1:16" ht="20.399999999999999" hidden="1">
      <c r="A752" s="235">
        <v>749</v>
      </c>
      <c r="B752" s="410">
        <v>44678</v>
      </c>
      <c r="C752" s="238" t="s">
        <v>32</v>
      </c>
      <c r="D752" s="238" t="s">
        <v>1821</v>
      </c>
      <c r="E752" s="411">
        <v>44674</v>
      </c>
      <c r="F752" s="238" t="s">
        <v>1822</v>
      </c>
      <c r="G752" s="235"/>
      <c r="H752" s="235"/>
      <c r="I752" s="235"/>
      <c r="J752" s="238" t="s">
        <v>1896</v>
      </c>
      <c r="K752" s="238" t="s">
        <v>1896</v>
      </c>
      <c r="L752" s="235" t="s">
        <v>2729</v>
      </c>
      <c r="M752" s="235">
        <v>25</v>
      </c>
      <c r="N752" s="334">
        <v>0</v>
      </c>
      <c r="O752" s="334">
        <f t="shared" si="11"/>
        <v>0</v>
      </c>
      <c r="P752" s="246"/>
    </row>
    <row r="753" spans="1:16" ht="20.399999999999999" hidden="1">
      <c r="A753" s="235">
        <v>750</v>
      </c>
      <c r="B753" s="410">
        <v>44678</v>
      </c>
      <c r="C753" s="238" t="s">
        <v>1853</v>
      </c>
      <c r="D753" s="238" t="s">
        <v>1898</v>
      </c>
      <c r="E753" s="411" t="s">
        <v>1899</v>
      </c>
      <c r="F753" s="238" t="s">
        <v>1822</v>
      </c>
      <c r="G753" s="235" t="s">
        <v>1801</v>
      </c>
      <c r="H753" s="235">
        <v>4200717371</v>
      </c>
      <c r="I753" s="235">
        <v>100852628</v>
      </c>
      <c r="J753" s="238">
        <v>12544523</v>
      </c>
      <c r="K753" s="238" t="s">
        <v>1900</v>
      </c>
      <c r="L753" s="235" t="s">
        <v>2729</v>
      </c>
      <c r="M753" s="235">
        <v>70</v>
      </c>
      <c r="N753" s="334">
        <v>950.5</v>
      </c>
      <c r="O753" s="334">
        <f t="shared" si="11"/>
        <v>66535</v>
      </c>
      <c r="P753" s="246"/>
    </row>
    <row r="754" spans="1:16" ht="20.399999999999999" hidden="1">
      <c r="A754" s="235">
        <v>751</v>
      </c>
      <c r="B754" s="410">
        <v>44678</v>
      </c>
      <c r="C754" s="238" t="s">
        <v>1853</v>
      </c>
      <c r="D754" s="238" t="s">
        <v>1898</v>
      </c>
      <c r="E754" s="411" t="s">
        <v>1899</v>
      </c>
      <c r="F754" s="238" t="s">
        <v>1822</v>
      </c>
      <c r="G754" s="235" t="s">
        <v>1801</v>
      </c>
      <c r="H754" s="235">
        <v>4200717371</v>
      </c>
      <c r="I754" s="235">
        <v>100712728</v>
      </c>
      <c r="J754" s="238">
        <v>12545534</v>
      </c>
      <c r="K754" s="238" t="s">
        <v>1902</v>
      </c>
      <c r="L754" s="235" t="s">
        <v>2729</v>
      </c>
      <c r="M754" s="235">
        <v>90</v>
      </c>
      <c r="N754" s="334">
        <v>1375</v>
      </c>
      <c r="O754" s="334">
        <f t="shared" si="11"/>
        <v>123750</v>
      </c>
      <c r="P754" s="246"/>
    </row>
    <row r="755" spans="1:16" ht="20.399999999999999" hidden="1">
      <c r="A755" s="235">
        <v>752</v>
      </c>
      <c r="B755" s="410">
        <v>44678</v>
      </c>
      <c r="C755" s="238" t="s">
        <v>1853</v>
      </c>
      <c r="D755" s="238" t="s">
        <v>1904</v>
      </c>
      <c r="E755" s="411" t="s">
        <v>1899</v>
      </c>
      <c r="F755" s="238" t="s">
        <v>1822</v>
      </c>
      <c r="G755" s="235" t="s">
        <v>1801</v>
      </c>
      <c r="H755" s="235">
        <v>42000717371</v>
      </c>
      <c r="I755" s="235">
        <v>109461641</v>
      </c>
      <c r="J755" s="238">
        <v>12545530</v>
      </c>
      <c r="K755" s="238" t="s">
        <v>1905</v>
      </c>
      <c r="L755" s="235" t="s">
        <v>2729</v>
      </c>
      <c r="M755" s="235">
        <v>100</v>
      </c>
      <c r="N755" s="334">
        <v>253.75</v>
      </c>
      <c r="O755" s="334">
        <f t="shared" si="11"/>
        <v>25375</v>
      </c>
      <c r="P755" s="246"/>
    </row>
    <row r="756" spans="1:16" ht="20.399999999999999" hidden="1">
      <c r="A756" s="235">
        <v>753</v>
      </c>
      <c r="B756" s="410">
        <v>44678</v>
      </c>
      <c r="C756" s="238" t="s">
        <v>32</v>
      </c>
      <c r="D756" s="238" t="s">
        <v>1821</v>
      </c>
      <c r="E756" s="411">
        <v>44674</v>
      </c>
      <c r="F756" s="238" t="s">
        <v>1822</v>
      </c>
      <c r="G756" s="235"/>
      <c r="H756" s="235"/>
      <c r="I756" s="235">
        <v>110411272</v>
      </c>
      <c r="J756" s="238">
        <v>12545532</v>
      </c>
      <c r="K756" s="238" t="s">
        <v>1907</v>
      </c>
      <c r="L756" s="235" t="s">
        <v>2729</v>
      </c>
      <c r="M756" s="235">
        <v>349</v>
      </c>
      <c r="N756" s="334">
        <v>460.85</v>
      </c>
      <c r="O756" s="334">
        <f t="shared" si="11"/>
        <v>160836.65</v>
      </c>
      <c r="P756" s="246"/>
    </row>
    <row r="757" spans="1:16" ht="20.399999999999999" hidden="1">
      <c r="A757" s="235">
        <v>754</v>
      </c>
      <c r="B757" s="410">
        <v>44678</v>
      </c>
      <c r="C757" s="238" t="s">
        <v>1853</v>
      </c>
      <c r="D757" s="238" t="s">
        <v>1909</v>
      </c>
      <c r="E757" s="411" t="s">
        <v>1899</v>
      </c>
      <c r="F757" s="238" t="s">
        <v>1822</v>
      </c>
      <c r="G757" s="235" t="s">
        <v>1801</v>
      </c>
      <c r="H757" s="235">
        <v>4200717371</v>
      </c>
      <c r="I757" s="235">
        <v>100712728</v>
      </c>
      <c r="J757" s="238">
        <v>12545534</v>
      </c>
      <c r="K757" s="238" t="s">
        <v>1902</v>
      </c>
      <c r="L757" s="235" t="s">
        <v>2729</v>
      </c>
      <c r="M757" s="235">
        <v>220</v>
      </c>
      <c r="N757" s="334">
        <v>1375</v>
      </c>
      <c r="O757" s="334">
        <f t="shared" si="11"/>
        <v>302500</v>
      </c>
      <c r="P757" s="246"/>
    </row>
    <row r="758" spans="1:16" ht="20.399999999999999" hidden="1">
      <c r="A758" s="235">
        <v>755</v>
      </c>
      <c r="B758" s="410">
        <v>44678</v>
      </c>
      <c r="C758" s="238" t="s">
        <v>32</v>
      </c>
      <c r="D758" s="238" t="s">
        <v>1821</v>
      </c>
      <c r="E758" s="411">
        <v>44674</v>
      </c>
      <c r="F758" s="238" t="s">
        <v>1822</v>
      </c>
      <c r="G758" s="235"/>
      <c r="H758" s="235"/>
      <c r="I758" s="235">
        <v>107105353</v>
      </c>
      <c r="J758" s="238" t="s">
        <v>1911</v>
      </c>
      <c r="K758" s="238" t="s">
        <v>2824</v>
      </c>
      <c r="L758" s="235" t="s">
        <v>2729</v>
      </c>
      <c r="M758" s="235">
        <v>1200</v>
      </c>
      <c r="N758" s="334">
        <v>256.89999999999998</v>
      </c>
      <c r="O758" s="334">
        <f t="shared" si="11"/>
        <v>308280</v>
      </c>
      <c r="P758" s="246"/>
    </row>
    <row r="759" spans="1:16" ht="20.399999999999999" hidden="1">
      <c r="A759" s="235">
        <v>756</v>
      </c>
      <c r="B759" s="410">
        <v>44678</v>
      </c>
      <c r="C759" s="238" t="s">
        <v>1915</v>
      </c>
      <c r="D759" s="238" t="s">
        <v>1916</v>
      </c>
      <c r="E759" s="411" t="s">
        <v>1917</v>
      </c>
      <c r="F759" s="238" t="s">
        <v>1822</v>
      </c>
      <c r="G759" s="235" t="s">
        <v>131</v>
      </c>
      <c r="H759" s="235">
        <v>4200804184</v>
      </c>
      <c r="I759" s="235">
        <v>109492176</v>
      </c>
      <c r="J759" s="238">
        <v>45953050</v>
      </c>
      <c r="K759" s="238" t="s">
        <v>2204</v>
      </c>
      <c r="L759" s="235" t="s">
        <v>2729</v>
      </c>
      <c r="M759" s="235">
        <v>900</v>
      </c>
      <c r="N759" s="334">
        <v>191.98</v>
      </c>
      <c r="O759" s="334">
        <f t="shared" si="11"/>
        <v>172782</v>
      </c>
      <c r="P759" s="246"/>
    </row>
    <row r="760" spans="1:16" ht="20.399999999999999" hidden="1">
      <c r="A760" s="235">
        <v>757</v>
      </c>
      <c r="B760" s="410">
        <v>44678</v>
      </c>
      <c r="C760" s="238" t="s">
        <v>32</v>
      </c>
      <c r="D760" s="238" t="s">
        <v>1821</v>
      </c>
      <c r="E760" s="411">
        <v>44674</v>
      </c>
      <c r="F760" s="238" t="s">
        <v>1822</v>
      </c>
      <c r="G760" s="235"/>
      <c r="H760" s="235"/>
      <c r="I760" s="235"/>
      <c r="J760" s="238" t="s">
        <v>1921</v>
      </c>
      <c r="K760" s="238" t="s">
        <v>1922</v>
      </c>
      <c r="L760" s="235" t="s">
        <v>2729</v>
      </c>
      <c r="M760" s="235">
        <v>1000</v>
      </c>
      <c r="N760" s="334">
        <v>0</v>
      </c>
      <c r="O760" s="334">
        <f t="shared" si="11"/>
        <v>0</v>
      </c>
      <c r="P760" s="246"/>
    </row>
    <row r="761" spans="1:16" ht="20.399999999999999" hidden="1">
      <c r="A761" s="235">
        <v>758</v>
      </c>
      <c r="B761" s="410">
        <v>44678</v>
      </c>
      <c r="C761" s="238" t="s">
        <v>1853</v>
      </c>
      <c r="D761" s="238" t="s">
        <v>1898</v>
      </c>
      <c r="E761" s="411">
        <v>44674</v>
      </c>
      <c r="F761" s="238" t="s">
        <v>1822</v>
      </c>
      <c r="G761" s="235" t="s">
        <v>1801</v>
      </c>
      <c r="H761" s="235">
        <v>4200717371</v>
      </c>
      <c r="I761" s="235">
        <v>109674827</v>
      </c>
      <c r="J761" s="238">
        <v>12544522</v>
      </c>
      <c r="K761" s="238" t="s">
        <v>1924</v>
      </c>
      <c r="L761" s="235" t="s">
        <v>2729</v>
      </c>
      <c r="M761" s="235">
        <v>390</v>
      </c>
      <c r="N761" s="334">
        <v>712.82</v>
      </c>
      <c r="O761" s="334">
        <f t="shared" si="11"/>
        <v>277999.80000000005</v>
      </c>
      <c r="P761" s="246"/>
    </row>
    <row r="762" spans="1:16" ht="20.399999999999999" hidden="1">
      <c r="A762" s="235">
        <v>759</v>
      </c>
      <c r="B762" s="410">
        <v>44678</v>
      </c>
      <c r="C762" s="238" t="s">
        <v>1853</v>
      </c>
      <c r="D762" s="238" t="s">
        <v>1898</v>
      </c>
      <c r="E762" s="411" t="s">
        <v>1899</v>
      </c>
      <c r="F762" s="238" t="s">
        <v>1822</v>
      </c>
      <c r="G762" s="235" t="s">
        <v>1801</v>
      </c>
      <c r="H762" s="235">
        <v>4200717371</v>
      </c>
      <c r="I762" s="235">
        <v>100852628</v>
      </c>
      <c r="J762" s="238">
        <v>12544523</v>
      </c>
      <c r="K762" s="238" t="s">
        <v>1900</v>
      </c>
      <c r="L762" s="235" t="s">
        <v>2729</v>
      </c>
      <c r="M762" s="235">
        <v>300</v>
      </c>
      <c r="N762" s="334">
        <v>950.5</v>
      </c>
      <c r="O762" s="334">
        <f t="shared" si="11"/>
        <v>285150</v>
      </c>
      <c r="P762" s="246"/>
    </row>
    <row r="763" spans="1:16" ht="20.399999999999999" hidden="1">
      <c r="A763" s="235">
        <v>760</v>
      </c>
      <c r="B763" s="410">
        <v>44678</v>
      </c>
      <c r="C763" s="238" t="s">
        <v>32</v>
      </c>
      <c r="D763" s="238" t="s">
        <v>1821</v>
      </c>
      <c r="E763" s="411">
        <v>44674</v>
      </c>
      <c r="F763" s="238" t="s">
        <v>1822</v>
      </c>
      <c r="G763" s="235"/>
      <c r="H763" s="235"/>
      <c r="I763" s="235">
        <v>109461641</v>
      </c>
      <c r="J763" s="238">
        <v>12545530</v>
      </c>
      <c r="K763" s="238" t="s">
        <v>1905</v>
      </c>
      <c r="L763" s="235" t="s">
        <v>2729</v>
      </c>
      <c r="M763" s="235">
        <v>35</v>
      </c>
      <c r="N763" s="334">
        <v>253.75</v>
      </c>
      <c r="O763" s="334">
        <f t="shared" si="11"/>
        <v>8881.25</v>
      </c>
      <c r="P763" s="246"/>
    </row>
    <row r="764" spans="1:16" ht="20.399999999999999" hidden="1">
      <c r="A764" s="235">
        <v>761</v>
      </c>
      <c r="B764" s="410">
        <v>44678</v>
      </c>
      <c r="C764" s="238" t="s">
        <v>32</v>
      </c>
      <c r="D764" s="238" t="s">
        <v>1821</v>
      </c>
      <c r="E764" s="411">
        <v>44674</v>
      </c>
      <c r="F764" s="238" t="s">
        <v>1822</v>
      </c>
      <c r="G764" s="235"/>
      <c r="H764" s="235"/>
      <c r="I764" s="235"/>
      <c r="J764" s="238">
        <v>12545531</v>
      </c>
      <c r="K764" s="238" t="s">
        <v>1928</v>
      </c>
      <c r="L764" s="235" t="s">
        <v>2729</v>
      </c>
      <c r="M764" s="235">
        <v>100</v>
      </c>
      <c r="N764" s="334">
        <v>0</v>
      </c>
      <c r="O764" s="334">
        <f t="shared" si="11"/>
        <v>0</v>
      </c>
      <c r="P764" s="246"/>
    </row>
    <row r="765" spans="1:16" ht="20.399999999999999" hidden="1">
      <c r="A765" s="235">
        <v>762</v>
      </c>
      <c r="B765" s="410">
        <v>44678</v>
      </c>
      <c r="C765" s="238" t="s">
        <v>1853</v>
      </c>
      <c r="D765" s="238" t="s">
        <v>1930</v>
      </c>
      <c r="E765" s="411" t="s">
        <v>1899</v>
      </c>
      <c r="F765" s="238" t="s">
        <v>1822</v>
      </c>
      <c r="G765" s="235" t="s">
        <v>1801</v>
      </c>
      <c r="H765" s="235">
        <v>4200717371</v>
      </c>
      <c r="I765" s="235">
        <v>109461641</v>
      </c>
      <c r="J765" s="238">
        <v>12545530</v>
      </c>
      <c r="K765" s="238" t="s">
        <v>1905</v>
      </c>
      <c r="L765" s="235" t="s">
        <v>2729</v>
      </c>
      <c r="M765" s="235">
        <v>100</v>
      </c>
      <c r="N765" s="334">
        <v>253.75</v>
      </c>
      <c r="O765" s="334">
        <f t="shared" si="11"/>
        <v>25375</v>
      </c>
      <c r="P765" s="246"/>
    </row>
    <row r="766" spans="1:16" ht="40.799999999999997" hidden="1">
      <c r="A766" s="235">
        <v>763</v>
      </c>
      <c r="B766" s="410">
        <v>44678</v>
      </c>
      <c r="C766" s="238" t="s">
        <v>1853</v>
      </c>
      <c r="D766" s="238" t="s">
        <v>1932</v>
      </c>
      <c r="E766" s="411" t="s">
        <v>1933</v>
      </c>
      <c r="F766" s="238" t="s">
        <v>1934</v>
      </c>
      <c r="G766" s="235" t="s">
        <v>1801</v>
      </c>
      <c r="H766" s="235">
        <v>4200918508</v>
      </c>
      <c r="I766" s="235">
        <v>112151015</v>
      </c>
      <c r="J766" s="238">
        <v>12536686</v>
      </c>
      <c r="K766" s="238" t="s">
        <v>1935</v>
      </c>
      <c r="L766" s="235" t="s">
        <v>2729</v>
      </c>
      <c r="M766" s="235">
        <v>2000</v>
      </c>
      <c r="N766" s="334">
        <v>33.130000000000003</v>
      </c>
      <c r="O766" s="334">
        <f t="shared" si="11"/>
        <v>66260</v>
      </c>
      <c r="P766" s="246"/>
    </row>
    <row r="767" spans="1:16" ht="40.799999999999997" hidden="1">
      <c r="A767" s="235">
        <v>764</v>
      </c>
      <c r="B767" s="410">
        <v>44678</v>
      </c>
      <c r="C767" s="238" t="s">
        <v>1853</v>
      </c>
      <c r="D767" s="238" t="s">
        <v>1932</v>
      </c>
      <c r="E767" s="411" t="s">
        <v>1933</v>
      </c>
      <c r="F767" s="238" t="s">
        <v>1934</v>
      </c>
      <c r="G767" s="235" t="s">
        <v>1801</v>
      </c>
      <c r="H767" s="235">
        <v>4200918508</v>
      </c>
      <c r="I767" s="235">
        <v>112151017</v>
      </c>
      <c r="J767" s="238">
        <v>12536692</v>
      </c>
      <c r="K767" s="238" t="s">
        <v>1938</v>
      </c>
      <c r="L767" s="235" t="s">
        <v>2729</v>
      </c>
      <c r="M767" s="235">
        <v>2000</v>
      </c>
      <c r="N767" s="334">
        <v>25.11</v>
      </c>
      <c r="O767" s="334">
        <f t="shared" si="11"/>
        <v>50220</v>
      </c>
      <c r="P767" s="246"/>
    </row>
    <row r="768" spans="1:16" ht="20.399999999999999" hidden="1">
      <c r="A768" s="235">
        <v>765</v>
      </c>
      <c r="B768" s="410">
        <v>44678</v>
      </c>
      <c r="C768" s="238" t="s">
        <v>32</v>
      </c>
      <c r="D768" s="238" t="s">
        <v>1821</v>
      </c>
      <c r="E768" s="411">
        <v>44674</v>
      </c>
      <c r="F768" s="238" t="s">
        <v>1822</v>
      </c>
      <c r="G768" s="235"/>
      <c r="H768" s="235"/>
      <c r="I768" s="235">
        <v>112151015</v>
      </c>
      <c r="J768" s="238">
        <v>12536686</v>
      </c>
      <c r="K768" s="238" t="s">
        <v>1935</v>
      </c>
      <c r="L768" s="235" t="s">
        <v>2729</v>
      </c>
      <c r="M768" s="235">
        <v>1500</v>
      </c>
      <c r="N768" s="334">
        <v>33.130000000000003</v>
      </c>
      <c r="O768" s="334">
        <f t="shared" si="11"/>
        <v>49695.000000000007</v>
      </c>
      <c r="P768" s="246"/>
    </row>
    <row r="769" spans="1:16" ht="20.399999999999999" hidden="1">
      <c r="A769" s="235">
        <v>766</v>
      </c>
      <c r="B769" s="410">
        <v>44678</v>
      </c>
      <c r="C769" s="238" t="s">
        <v>32</v>
      </c>
      <c r="D769" s="238" t="s">
        <v>1821</v>
      </c>
      <c r="E769" s="411">
        <v>44674</v>
      </c>
      <c r="F769" s="238" t="s">
        <v>1822</v>
      </c>
      <c r="G769" s="235"/>
      <c r="H769" s="235"/>
      <c r="I769" s="235">
        <v>106965044</v>
      </c>
      <c r="J769" s="238" t="s">
        <v>1941</v>
      </c>
      <c r="K769" s="238" t="s">
        <v>1942</v>
      </c>
      <c r="L769" s="235" t="s">
        <v>2729</v>
      </c>
      <c r="M769" s="235">
        <v>500</v>
      </c>
      <c r="N769" s="334">
        <v>174.89</v>
      </c>
      <c r="O769" s="334">
        <f t="shared" si="11"/>
        <v>87445</v>
      </c>
      <c r="P769" s="246"/>
    </row>
    <row r="770" spans="1:16" ht="20.399999999999999" hidden="1">
      <c r="A770" s="235">
        <v>767</v>
      </c>
      <c r="B770" s="410">
        <v>44678</v>
      </c>
      <c r="C770" s="238" t="s">
        <v>1853</v>
      </c>
      <c r="D770" s="238" t="s">
        <v>1944</v>
      </c>
      <c r="E770" s="411" t="s">
        <v>1945</v>
      </c>
      <c r="F770" s="238" t="s">
        <v>1822</v>
      </c>
      <c r="G770" s="235" t="s">
        <v>1801</v>
      </c>
      <c r="H770" s="235">
        <v>4200876504</v>
      </c>
      <c r="I770" s="235" t="s">
        <v>1861</v>
      </c>
      <c r="J770" s="238">
        <v>12553873</v>
      </c>
      <c r="K770" s="238" t="s">
        <v>1862</v>
      </c>
      <c r="L770" s="235" t="s">
        <v>2729</v>
      </c>
      <c r="M770" s="235">
        <v>500</v>
      </c>
      <c r="N770" s="334">
        <v>25.56</v>
      </c>
      <c r="O770" s="334">
        <f t="shared" si="11"/>
        <v>12780</v>
      </c>
      <c r="P770" s="246"/>
    </row>
    <row r="771" spans="1:16" ht="20.399999999999999" hidden="1">
      <c r="A771" s="235">
        <v>768</v>
      </c>
      <c r="B771" s="410">
        <v>44678</v>
      </c>
      <c r="C771" s="238" t="s">
        <v>32</v>
      </c>
      <c r="D771" s="238" t="s">
        <v>1821</v>
      </c>
      <c r="E771" s="411">
        <v>44674</v>
      </c>
      <c r="F771" s="238" t="s">
        <v>1822</v>
      </c>
      <c r="G771" s="235"/>
      <c r="H771" s="235"/>
      <c r="I771" s="235">
        <v>109461641</v>
      </c>
      <c r="J771" s="238">
        <v>12545530</v>
      </c>
      <c r="K771" s="238" t="s">
        <v>1905</v>
      </c>
      <c r="L771" s="235" t="s">
        <v>2729</v>
      </c>
      <c r="M771" s="235">
        <v>65</v>
      </c>
      <c r="N771" s="334">
        <v>253.75</v>
      </c>
      <c r="O771" s="334">
        <f t="shared" ref="O771:O834" si="12">M771*N771</f>
        <v>16493.75</v>
      </c>
      <c r="P771" s="246"/>
    </row>
    <row r="772" spans="1:16" ht="20.399999999999999" hidden="1">
      <c r="A772" s="235">
        <v>769</v>
      </c>
      <c r="B772" s="410">
        <v>44678</v>
      </c>
      <c r="C772" s="238" t="s">
        <v>32</v>
      </c>
      <c r="D772" s="238" t="s">
        <v>1821</v>
      </c>
      <c r="E772" s="411">
        <v>44674</v>
      </c>
      <c r="F772" s="238" t="s">
        <v>1822</v>
      </c>
      <c r="G772" s="235"/>
      <c r="H772" s="235"/>
      <c r="I772" s="235"/>
      <c r="J772" s="238">
        <v>12545527</v>
      </c>
      <c r="K772" s="238" t="s">
        <v>1948</v>
      </c>
      <c r="L772" s="235" t="s">
        <v>2729</v>
      </c>
      <c r="M772" s="235">
        <v>170</v>
      </c>
      <c r="N772" s="334">
        <v>0</v>
      </c>
      <c r="O772" s="334">
        <f t="shared" si="12"/>
        <v>0</v>
      </c>
      <c r="P772" s="246"/>
    </row>
    <row r="773" spans="1:16" ht="20.399999999999999" hidden="1">
      <c r="A773" s="235">
        <v>770</v>
      </c>
      <c r="B773" s="410">
        <v>44678</v>
      </c>
      <c r="C773" s="238" t="s">
        <v>32</v>
      </c>
      <c r="D773" s="238" t="s">
        <v>1821</v>
      </c>
      <c r="E773" s="411">
        <v>44674</v>
      </c>
      <c r="F773" s="238" t="s">
        <v>1822</v>
      </c>
      <c r="G773" s="235"/>
      <c r="H773" s="235"/>
      <c r="I773" s="235"/>
      <c r="J773" s="238">
        <v>12545527</v>
      </c>
      <c r="K773" s="238" t="s">
        <v>1948</v>
      </c>
      <c r="L773" s="235" t="s">
        <v>2729</v>
      </c>
      <c r="M773" s="235">
        <v>315</v>
      </c>
      <c r="N773" s="334">
        <v>0</v>
      </c>
      <c r="O773" s="334">
        <f t="shared" si="12"/>
        <v>0</v>
      </c>
      <c r="P773" s="246"/>
    </row>
    <row r="774" spans="1:16" ht="20.399999999999999" hidden="1">
      <c r="A774" s="235">
        <v>771</v>
      </c>
      <c r="B774" s="410">
        <v>44678</v>
      </c>
      <c r="C774" s="238" t="s">
        <v>1853</v>
      </c>
      <c r="D774" s="238" t="s">
        <v>1951</v>
      </c>
      <c r="E774" s="411" t="s">
        <v>1952</v>
      </c>
      <c r="F774" s="238" t="s">
        <v>1822</v>
      </c>
      <c r="G774" s="235" t="s">
        <v>1801</v>
      </c>
      <c r="H774" s="235">
        <v>4200791038</v>
      </c>
      <c r="I774" s="235">
        <v>109461633</v>
      </c>
      <c r="J774" s="238">
        <v>12536692</v>
      </c>
      <c r="K774" s="238" t="s">
        <v>1938</v>
      </c>
      <c r="L774" s="235" t="s">
        <v>2729</v>
      </c>
      <c r="M774" s="235">
        <v>500</v>
      </c>
      <c r="N774" s="334">
        <v>0.29710000000000003</v>
      </c>
      <c r="O774" s="334">
        <f t="shared" si="12"/>
        <v>148.55000000000001</v>
      </c>
      <c r="P774" s="246"/>
    </row>
    <row r="775" spans="1:16" ht="20.399999999999999" hidden="1">
      <c r="A775" s="235">
        <v>772</v>
      </c>
      <c r="B775" s="410">
        <v>44678</v>
      </c>
      <c r="C775" s="238" t="s">
        <v>32</v>
      </c>
      <c r="D775" s="238" t="s">
        <v>1821</v>
      </c>
      <c r="E775" s="411">
        <v>44674</v>
      </c>
      <c r="F775" s="238" t="s">
        <v>1822</v>
      </c>
      <c r="G775" s="235"/>
      <c r="H775" s="235"/>
      <c r="I775" s="235">
        <v>105680383</v>
      </c>
      <c r="J775" s="238">
        <v>12536696</v>
      </c>
      <c r="K775" s="238" t="s">
        <v>1879</v>
      </c>
      <c r="L775" s="235" t="s">
        <v>2729</v>
      </c>
      <c r="M775" s="235">
        <v>500</v>
      </c>
      <c r="N775" s="334">
        <v>0</v>
      </c>
      <c r="O775" s="334">
        <f t="shared" si="12"/>
        <v>0</v>
      </c>
      <c r="P775" s="246"/>
    </row>
    <row r="776" spans="1:16" ht="20.399999999999999" hidden="1">
      <c r="A776" s="235">
        <v>773</v>
      </c>
      <c r="B776" s="410">
        <v>44678</v>
      </c>
      <c r="C776" s="238" t="s">
        <v>32</v>
      </c>
      <c r="D776" s="238" t="s">
        <v>1821</v>
      </c>
      <c r="E776" s="411">
        <v>44674</v>
      </c>
      <c r="F776" s="238" t="s">
        <v>1822</v>
      </c>
      <c r="G776" s="235"/>
      <c r="H776" s="235"/>
      <c r="I776" s="235"/>
      <c r="J776" s="238">
        <v>12545528</v>
      </c>
      <c r="K776" s="238" t="s">
        <v>1955</v>
      </c>
      <c r="L776" s="235" t="s">
        <v>2729</v>
      </c>
      <c r="M776" s="235">
        <v>200</v>
      </c>
      <c r="N776" s="334">
        <v>0</v>
      </c>
      <c r="O776" s="334">
        <f t="shared" si="12"/>
        <v>0</v>
      </c>
      <c r="P776" s="246"/>
    </row>
    <row r="777" spans="1:16" ht="20.399999999999999" hidden="1">
      <c r="A777" s="235">
        <v>774</v>
      </c>
      <c r="B777" s="410">
        <v>44678</v>
      </c>
      <c r="C777" s="238" t="s">
        <v>1763</v>
      </c>
      <c r="D777" s="238" t="s">
        <v>1764</v>
      </c>
      <c r="E777" s="411" t="s">
        <v>1765</v>
      </c>
      <c r="F777" s="238" t="s">
        <v>1822</v>
      </c>
      <c r="G777" s="235" t="s">
        <v>270</v>
      </c>
      <c r="H777" s="235">
        <v>4509880992</v>
      </c>
      <c r="I777" s="235">
        <v>110648092</v>
      </c>
      <c r="J777" s="238" t="s">
        <v>1792</v>
      </c>
      <c r="K777" s="238" t="s">
        <v>1793</v>
      </c>
      <c r="L777" s="235" t="s">
        <v>36</v>
      </c>
      <c r="M777" s="235">
        <v>4</v>
      </c>
      <c r="N777" s="334">
        <v>1282.8499999999999</v>
      </c>
      <c r="O777" s="334">
        <f t="shared" si="12"/>
        <v>5131.3999999999996</v>
      </c>
      <c r="P777" s="246"/>
    </row>
    <row r="778" spans="1:16" ht="20.399999999999999" hidden="1">
      <c r="A778" s="235">
        <v>775</v>
      </c>
      <c r="B778" s="410">
        <v>44678</v>
      </c>
      <c r="C778" s="238" t="s">
        <v>1763</v>
      </c>
      <c r="D778" s="238" t="s">
        <v>1764</v>
      </c>
      <c r="E778" s="411" t="s">
        <v>1765</v>
      </c>
      <c r="F778" s="238" t="s">
        <v>1822</v>
      </c>
      <c r="G778" s="235" t="s">
        <v>270</v>
      </c>
      <c r="H778" s="235">
        <v>4509880992</v>
      </c>
      <c r="I778" s="235">
        <v>110648090</v>
      </c>
      <c r="J778" s="238" t="s">
        <v>1788</v>
      </c>
      <c r="K778" s="238" t="s">
        <v>1789</v>
      </c>
      <c r="L778" s="235" t="s">
        <v>36</v>
      </c>
      <c r="M778" s="235">
        <v>8</v>
      </c>
      <c r="N778" s="334">
        <v>971</v>
      </c>
      <c r="O778" s="334">
        <f t="shared" si="12"/>
        <v>7768</v>
      </c>
      <c r="P778" s="246"/>
    </row>
    <row r="779" spans="1:16" ht="20.399999999999999" hidden="1">
      <c r="A779" s="235">
        <v>776</v>
      </c>
      <c r="B779" s="410">
        <v>44678</v>
      </c>
      <c r="C779" s="238" t="s">
        <v>1763</v>
      </c>
      <c r="D779" s="238" t="s">
        <v>1764</v>
      </c>
      <c r="E779" s="411" t="s">
        <v>1765</v>
      </c>
      <c r="F779" s="238" t="s">
        <v>1822</v>
      </c>
      <c r="G779" s="235" t="s">
        <v>270</v>
      </c>
      <c r="H779" s="235">
        <v>4509880992</v>
      </c>
      <c r="I779" s="235">
        <v>110648087</v>
      </c>
      <c r="J779" s="238" t="s">
        <v>1784</v>
      </c>
      <c r="K779" s="238" t="s">
        <v>1785</v>
      </c>
      <c r="L779" s="235" t="s">
        <v>36</v>
      </c>
      <c r="M779" s="235">
        <v>14</v>
      </c>
      <c r="N779" s="334">
        <v>777.23</v>
      </c>
      <c r="O779" s="334">
        <f t="shared" si="12"/>
        <v>10881.220000000001</v>
      </c>
      <c r="P779" s="246"/>
    </row>
    <row r="780" spans="1:16" ht="20.399999999999999" hidden="1">
      <c r="A780" s="235">
        <v>777</v>
      </c>
      <c r="B780" s="410">
        <v>44678</v>
      </c>
      <c r="C780" s="238" t="s">
        <v>1763</v>
      </c>
      <c r="D780" s="238" t="s">
        <v>1764</v>
      </c>
      <c r="E780" s="411" t="s">
        <v>1765</v>
      </c>
      <c r="F780" s="238" t="s">
        <v>1822</v>
      </c>
      <c r="G780" s="235" t="s">
        <v>270</v>
      </c>
      <c r="H780" s="235">
        <v>4509880992</v>
      </c>
      <c r="I780" s="235">
        <v>110648088</v>
      </c>
      <c r="J780" s="238" t="s">
        <v>1786</v>
      </c>
      <c r="K780" s="238" t="s">
        <v>1787</v>
      </c>
      <c r="L780" s="235" t="s">
        <v>36</v>
      </c>
      <c r="M780" s="235">
        <v>2</v>
      </c>
      <c r="N780" s="334">
        <v>334.57</v>
      </c>
      <c r="O780" s="334">
        <f t="shared" si="12"/>
        <v>669.14</v>
      </c>
      <c r="P780" s="246"/>
    </row>
    <row r="781" spans="1:16" ht="20.399999999999999" hidden="1">
      <c r="A781" s="235">
        <v>778</v>
      </c>
      <c r="B781" s="410">
        <v>44678</v>
      </c>
      <c r="C781" s="238" t="s">
        <v>1763</v>
      </c>
      <c r="D781" s="238" t="s">
        <v>1764</v>
      </c>
      <c r="E781" s="411" t="s">
        <v>1765</v>
      </c>
      <c r="F781" s="238" t="s">
        <v>1822</v>
      </c>
      <c r="G781" s="235" t="s">
        <v>270</v>
      </c>
      <c r="H781" s="235">
        <v>4509880992</v>
      </c>
      <c r="I781" s="235">
        <v>110648105</v>
      </c>
      <c r="J781" s="238" t="s">
        <v>1776</v>
      </c>
      <c r="K781" s="238" t="s">
        <v>1777</v>
      </c>
      <c r="L781" s="235" t="s">
        <v>36</v>
      </c>
      <c r="M781" s="235">
        <v>4</v>
      </c>
      <c r="N781" s="334">
        <v>7051.43</v>
      </c>
      <c r="O781" s="334">
        <f t="shared" si="12"/>
        <v>28205.72</v>
      </c>
      <c r="P781" s="246"/>
    </row>
    <row r="782" spans="1:16" ht="20.399999999999999" hidden="1">
      <c r="A782" s="235">
        <v>779</v>
      </c>
      <c r="B782" s="410">
        <v>44678</v>
      </c>
      <c r="C782" s="238" t="s">
        <v>1763</v>
      </c>
      <c r="D782" s="238" t="s">
        <v>1764</v>
      </c>
      <c r="E782" s="411" t="s">
        <v>1765</v>
      </c>
      <c r="F782" s="238" t="s">
        <v>1822</v>
      </c>
      <c r="G782" s="235" t="s">
        <v>270</v>
      </c>
      <c r="H782" s="235">
        <v>4509880992</v>
      </c>
      <c r="I782" s="235">
        <v>110648106</v>
      </c>
      <c r="J782" s="238" t="s">
        <v>1778</v>
      </c>
      <c r="K782" s="238" t="s">
        <v>1779</v>
      </c>
      <c r="L782" s="235" t="s">
        <v>36</v>
      </c>
      <c r="M782" s="235">
        <v>4</v>
      </c>
      <c r="N782" s="334">
        <v>7051.43</v>
      </c>
      <c r="O782" s="334">
        <f t="shared" si="12"/>
        <v>28205.72</v>
      </c>
      <c r="P782" s="246"/>
    </row>
    <row r="783" spans="1:16" ht="20.399999999999999" hidden="1">
      <c r="A783" s="235">
        <v>780</v>
      </c>
      <c r="B783" s="410">
        <v>44678</v>
      </c>
      <c r="C783" s="238" t="s">
        <v>1958</v>
      </c>
      <c r="D783" s="238" t="s">
        <v>1959</v>
      </c>
      <c r="E783" s="411">
        <v>44676</v>
      </c>
      <c r="F783" s="238" t="s">
        <v>1960</v>
      </c>
      <c r="G783" s="235" t="s">
        <v>1581</v>
      </c>
      <c r="H783" s="235"/>
      <c r="I783" s="235">
        <v>108221257</v>
      </c>
      <c r="J783" s="238" t="s">
        <v>1961</v>
      </c>
      <c r="K783" s="238" t="s">
        <v>2780</v>
      </c>
      <c r="L783" s="235" t="s">
        <v>36</v>
      </c>
      <c r="M783" s="235">
        <v>8</v>
      </c>
      <c r="N783" s="334">
        <v>7400</v>
      </c>
      <c r="O783" s="334">
        <f t="shared" si="12"/>
        <v>59200</v>
      </c>
      <c r="P783" s="246"/>
    </row>
    <row r="784" spans="1:16" ht="20.399999999999999" hidden="1">
      <c r="A784" s="235">
        <v>781</v>
      </c>
      <c r="B784" s="410">
        <v>44678</v>
      </c>
      <c r="C784" s="238" t="s">
        <v>1958</v>
      </c>
      <c r="D784" s="238" t="s">
        <v>1959</v>
      </c>
      <c r="E784" s="411">
        <v>44676</v>
      </c>
      <c r="F784" s="238" t="s">
        <v>1960</v>
      </c>
      <c r="G784" s="235" t="s">
        <v>1581</v>
      </c>
      <c r="H784" s="235"/>
      <c r="I784" s="235"/>
      <c r="J784" s="238" t="s">
        <v>1966</v>
      </c>
      <c r="K784" s="238" t="s">
        <v>1966</v>
      </c>
      <c r="L784" s="235" t="s">
        <v>36</v>
      </c>
      <c r="M784" s="235">
        <v>1</v>
      </c>
      <c r="N784" s="334">
        <v>0</v>
      </c>
      <c r="O784" s="334">
        <f t="shared" si="12"/>
        <v>0</v>
      </c>
      <c r="P784" s="246"/>
    </row>
    <row r="785" spans="1:16" ht="20.399999999999999" hidden="1">
      <c r="A785" s="235">
        <v>782</v>
      </c>
      <c r="B785" s="410">
        <v>44678</v>
      </c>
      <c r="C785" s="238" t="s">
        <v>1958</v>
      </c>
      <c r="D785" s="238" t="s">
        <v>1959</v>
      </c>
      <c r="E785" s="411">
        <v>44676</v>
      </c>
      <c r="F785" s="238" t="s">
        <v>1960</v>
      </c>
      <c r="G785" s="235" t="s">
        <v>1581</v>
      </c>
      <c r="H785" s="235"/>
      <c r="I785" s="235"/>
      <c r="J785" s="238" t="s">
        <v>1968</v>
      </c>
      <c r="K785" s="238" t="s">
        <v>1968</v>
      </c>
      <c r="L785" s="235" t="s">
        <v>2729</v>
      </c>
      <c r="M785" s="235">
        <v>1</v>
      </c>
      <c r="N785" s="334">
        <v>0</v>
      </c>
      <c r="O785" s="334">
        <f t="shared" si="12"/>
        <v>0</v>
      </c>
      <c r="P785" s="246"/>
    </row>
    <row r="786" spans="1:16" ht="20.399999999999999" hidden="1">
      <c r="A786" s="235">
        <v>783</v>
      </c>
      <c r="B786" s="410">
        <v>44678</v>
      </c>
      <c r="C786" s="238" t="s">
        <v>1958</v>
      </c>
      <c r="D786" s="238" t="s">
        <v>1959</v>
      </c>
      <c r="E786" s="411">
        <v>44676</v>
      </c>
      <c r="F786" s="238" t="s">
        <v>1960</v>
      </c>
      <c r="G786" s="235" t="s">
        <v>1581</v>
      </c>
      <c r="H786" s="235"/>
      <c r="I786" s="235"/>
      <c r="J786" s="238" t="s">
        <v>1969</v>
      </c>
      <c r="K786" s="238" t="s">
        <v>1969</v>
      </c>
      <c r="L786" s="235" t="s">
        <v>2729</v>
      </c>
      <c r="M786" s="235">
        <v>4</v>
      </c>
      <c r="N786" s="334">
        <v>0</v>
      </c>
      <c r="O786" s="334">
        <f t="shared" si="12"/>
        <v>0</v>
      </c>
      <c r="P786" s="246"/>
    </row>
    <row r="787" spans="1:16" ht="20.399999999999999" hidden="1">
      <c r="A787" s="235">
        <v>784</v>
      </c>
      <c r="B787" s="410">
        <v>44678</v>
      </c>
      <c r="C787" s="238" t="s">
        <v>1958</v>
      </c>
      <c r="D787" s="238" t="s">
        <v>1959</v>
      </c>
      <c r="E787" s="411">
        <v>44676</v>
      </c>
      <c r="F787" s="238" t="s">
        <v>1960</v>
      </c>
      <c r="G787" s="235" t="s">
        <v>1581</v>
      </c>
      <c r="H787" s="235"/>
      <c r="I787" s="235"/>
      <c r="J787" s="238" t="s">
        <v>1970</v>
      </c>
      <c r="K787" s="238" t="s">
        <v>1970</v>
      </c>
      <c r="L787" s="235" t="s">
        <v>36</v>
      </c>
      <c r="M787" s="235">
        <v>2</v>
      </c>
      <c r="N787" s="334">
        <v>0</v>
      </c>
      <c r="O787" s="334">
        <f t="shared" si="12"/>
        <v>0</v>
      </c>
      <c r="P787" s="246"/>
    </row>
    <row r="788" spans="1:16" ht="20.399999999999999" hidden="1">
      <c r="A788" s="235">
        <v>785</v>
      </c>
      <c r="B788" s="410">
        <v>44678</v>
      </c>
      <c r="C788" s="238" t="s">
        <v>1958</v>
      </c>
      <c r="D788" s="238" t="s">
        <v>1959</v>
      </c>
      <c r="E788" s="411">
        <v>44676</v>
      </c>
      <c r="F788" s="238" t="s">
        <v>1960</v>
      </c>
      <c r="G788" s="235" t="s">
        <v>1581</v>
      </c>
      <c r="H788" s="235"/>
      <c r="I788" s="235"/>
      <c r="J788" s="238" t="s">
        <v>1971</v>
      </c>
      <c r="K788" s="238" t="s">
        <v>1972</v>
      </c>
      <c r="L788" s="235" t="s">
        <v>36</v>
      </c>
      <c r="M788" s="235">
        <v>1</v>
      </c>
      <c r="N788" s="334">
        <v>0</v>
      </c>
      <c r="O788" s="334">
        <f t="shared" si="12"/>
        <v>0</v>
      </c>
      <c r="P788" s="246"/>
    </row>
    <row r="789" spans="1:16" ht="20.399999999999999" hidden="1">
      <c r="A789" s="235">
        <v>786</v>
      </c>
      <c r="B789" s="410">
        <v>44678</v>
      </c>
      <c r="C789" s="238" t="s">
        <v>1958</v>
      </c>
      <c r="D789" s="238" t="s">
        <v>1959</v>
      </c>
      <c r="E789" s="411">
        <v>44676</v>
      </c>
      <c r="F789" s="238" t="s">
        <v>1960</v>
      </c>
      <c r="G789" s="235" t="s">
        <v>1581</v>
      </c>
      <c r="H789" s="235"/>
      <c r="I789" s="235"/>
      <c r="J789" s="238">
        <v>2832257</v>
      </c>
      <c r="K789" s="238" t="s">
        <v>1973</v>
      </c>
      <c r="L789" s="235" t="s">
        <v>2729</v>
      </c>
      <c r="M789" s="235">
        <v>1</v>
      </c>
      <c r="N789" s="334">
        <v>0</v>
      </c>
      <c r="O789" s="334">
        <f t="shared" si="12"/>
        <v>0</v>
      </c>
      <c r="P789" s="246"/>
    </row>
    <row r="790" spans="1:16" ht="20.399999999999999" hidden="1">
      <c r="A790" s="235">
        <v>787</v>
      </c>
      <c r="B790" s="410">
        <v>44678</v>
      </c>
      <c r="C790" s="238" t="s">
        <v>1958</v>
      </c>
      <c r="D790" s="238" t="s">
        <v>1959</v>
      </c>
      <c r="E790" s="411">
        <v>44676</v>
      </c>
      <c r="F790" s="238" t="s">
        <v>1960</v>
      </c>
      <c r="G790" s="235" t="s">
        <v>1581</v>
      </c>
      <c r="H790" s="235"/>
      <c r="I790" s="235"/>
      <c r="J790" s="238">
        <v>28157</v>
      </c>
      <c r="K790" s="238" t="s">
        <v>1974</v>
      </c>
      <c r="L790" s="235" t="s">
        <v>2729</v>
      </c>
      <c r="M790" s="235">
        <v>7</v>
      </c>
      <c r="N790" s="334">
        <v>0</v>
      </c>
      <c r="O790" s="334">
        <f t="shared" si="12"/>
        <v>0</v>
      </c>
      <c r="P790" s="246"/>
    </row>
    <row r="791" spans="1:16" ht="20.399999999999999" hidden="1">
      <c r="A791" s="235">
        <v>788</v>
      </c>
      <c r="B791" s="410">
        <v>44678</v>
      </c>
      <c r="C791" s="238" t="s">
        <v>1958</v>
      </c>
      <c r="D791" s="238" t="s">
        <v>1959</v>
      </c>
      <c r="E791" s="411">
        <v>44676</v>
      </c>
      <c r="F791" s="238" t="s">
        <v>1960</v>
      </c>
      <c r="G791" s="235" t="s">
        <v>1581</v>
      </c>
      <c r="H791" s="235"/>
      <c r="I791" s="235"/>
      <c r="J791" s="238" t="s">
        <v>1975</v>
      </c>
      <c r="K791" s="238" t="s">
        <v>1975</v>
      </c>
      <c r="L791" s="235" t="s">
        <v>36</v>
      </c>
      <c r="M791" s="235">
        <v>9</v>
      </c>
      <c r="N791" s="334">
        <v>0</v>
      </c>
      <c r="O791" s="334">
        <f t="shared" si="12"/>
        <v>0</v>
      </c>
      <c r="P791" s="246"/>
    </row>
    <row r="792" spans="1:16" ht="20.399999999999999" hidden="1">
      <c r="A792" s="235">
        <v>789</v>
      </c>
      <c r="B792" s="410">
        <v>44678</v>
      </c>
      <c r="C792" s="238" t="s">
        <v>1958</v>
      </c>
      <c r="D792" s="238" t="s">
        <v>1959</v>
      </c>
      <c r="E792" s="411">
        <v>44676</v>
      </c>
      <c r="F792" s="238" t="s">
        <v>1960</v>
      </c>
      <c r="G792" s="235" t="s">
        <v>1581</v>
      </c>
      <c r="H792" s="235"/>
      <c r="I792" s="235"/>
      <c r="J792" s="238" t="s">
        <v>1976</v>
      </c>
      <c r="K792" s="238" t="s">
        <v>1976</v>
      </c>
      <c r="L792" s="235" t="s">
        <v>36</v>
      </c>
      <c r="M792" s="235">
        <v>1</v>
      </c>
      <c r="N792" s="334">
        <v>0</v>
      </c>
      <c r="O792" s="334">
        <f t="shared" si="12"/>
        <v>0</v>
      </c>
      <c r="P792" s="246"/>
    </row>
    <row r="793" spans="1:16" ht="20.399999999999999" hidden="1">
      <c r="A793" s="235">
        <v>790</v>
      </c>
      <c r="B793" s="410">
        <v>44678</v>
      </c>
      <c r="C793" s="238" t="s">
        <v>1958</v>
      </c>
      <c r="D793" s="238" t="s">
        <v>1959</v>
      </c>
      <c r="E793" s="411">
        <v>44676</v>
      </c>
      <c r="F793" s="238" t="s">
        <v>1960</v>
      </c>
      <c r="G793" s="235" t="s">
        <v>1581</v>
      </c>
      <c r="H793" s="235"/>
      <c r="I793" s="235"/>
      <c r="J793" s="238" t="s">
        <v>1977</v>
      </c>
      <c r="K793" s="238" t="s">
        <v>1978</v>
      </c>
      <c r="L793" s="235" t="s">
        <v>36</v>
      </c>
      <c r="M793" s="235">
        <v>1</v>
      </c>
      <c r="N793" s="334">
        <v>0</v>
      </c>
      <c r="O793" s="334">
        <f t="shared" si="12"/>
        <v>0</v>
      </c>
      <c r="P793" s="246"/>
    </row>
    <row r="794" spans="1:16" ht="20.399999999999999" hidden="1">
      <c r="A794" s="235">
        <v>791</v>
      </c>
      <c r="B794" s="410">
        <v>44678</v>
      </c>
      <c r="C794" s="238" t="s">
        <v>1958</v>
      </c>
      <c r="D794" s="238" t="s">
        <v>1959</v>
      </c>
      <c r="E794" s="411">
        <v>44676</v>
      </c>
      <c r="F794" s="238" t="s">
        <v>1960</v>
      </c>
      <c r="G794" s="235" t="s">
        <v>1581</v>
      </c>
      <c r="H794" s="235"/>
      <c r="I794" s="235"/>
      <c r="J794" s="238" t="s">
        <v>1980</v>
      </c>
      <c r="K794" s="238" t="s">
        <v>1981</v>
      </c>
      <c r="L794" s="235" t="s">
        <v>36</v>
      </c>
      <c r="M794" s="235">
        <v>2</v>
      </c>
      <c r="N794" s="334">
        <v>0</v>
      </c>
      <c r="O794" s="334">
        <f t="shared" si="12"/>
        <v>0</v>
      </c>
      <c r="P794" s="246"/>
    </row>
    <row r="795" spans="1:16" ht="20.399999999999999" hidden="1">
      <c r="A795" s="235">
        <v>792</v>
      </c>
      <c r="B795" s="410">
        <v>44678</v>
      </c>
      <c r="C795" s="238" t="s">
        <v>1958</v>
      </c>
      <c r="D795" s="238" t="s">
        <v>1959</v>
      </c>
      <c r="E795" s="411">
        <v>44676</v>
      </c>
      <c r="F795" s="238" t="s">
        <v>1960</v>
      </c>
      <c r="G795" s="235" t="s">
        <v>1581</v>
      </c>
      <c r="H795" s="235"/>
      <c r="I795" s="235"/>
      <c r="J795" s="238" t="s">
        <v>1980</v>
      </c>
      <c r="K795" s="238" t="s">
        <v>1981</v>
      </c>
      <c r="L795" s="235" t="s">
        <v>36</v>
      </c>
      <c r="M795" s="235">
        <v>2</v>
      </c>
      <c r="N795" s="334">
        <v>0</v>
      </c>
      <c r="O795" s="334">
        <f t="shared" si="12"/>
        <v>0</v>
      </c>
      <c r="P795" s="246"/>
    </row>
    <row r="796" spans="1:16" ht="20.399999999999999" hidden="1">
      <c r="A796" s="235">
        <v>793</v>
      </c>
      <c r="B796" s="410">
        <v>44678</v>
      </c>
      <c r="C796" s="238" t="s">
        <v>1958</v>
      </c>
      <c r="D796" s="238" t="s">
        <v>1959</v>
      </c>
      <c r="E796" s="411">
        <v>44676</v>
      </c>
      <c r="F796" s="238" t="s">
        <v>1960</v>
      </c>
      <c r="G796" s="235" t="s">
        <v>1581</v>
      </c>
      <c r="H796" s="235"/>
      <c r="I796" s="235"/>
      <c r="J796" s="238" t="s">
        <v>1985</v>
      </c>
      <c r="K796" s="238" t="s">
        <v>1986</v>
      </c>
      <c r="L796" s="235" t="s">
        <v>36</v>
      </c>
      <c r="M796" s="235">
        <v>2</v>
      </c>
      <c r="N796" s="334">
        <v>0</v>
      </c>
      <c r="O796" s="334">
        <f t="shared" si="12"/>
        <v>0</v>
      </c>
      <c r="P796" s="246"/>
    </row>
    <row r="797" spans="1:16" ht="20.399999999999999" hidden="1">
      <c r="A797" s="235">
        <v>794</v>
      </c>
      <c r="B797" s="410">
        <v>44678</v>
      </c>
      <c r="C797" s="238" t="s">
        <v>1958</v>
      </c>
      <c r="D797" s="238" t="s">
        <v>1959</v>
      </c>
      <c r="E797" s="411">
        <v>44676</v>
      </c>
      <c r="F797" s="238" t="s">
        <v>1960</v>
      </c>
      <c r="G797" s="235" t="s">
        <v>1581</v>
      </c>
      <c r="H797" s="235"/>
      <c r="I797" s="235"/>
      <c r="J797" s="238" t="s">
        <v>1989</v>
      </c>
      <c r="K797" s="238" t="s">
        <v>1989</v>
      </c>
      <c r="L797" s="235" t="s">
        <v>36</v>
      </c>
      <c r="M797" s="235">
        <v>1</v>
      </c>
      <c r="N797" s="334">
        <v>0</v>
      </c>
      <c r="O797" s="334">
        <f t="shared" si="12"/>
        <v>0</v>
      </c>
      <c r="P797" s="246"/>
    </row>
    <row r="798" spans="1:16" ht="20.399999999999999" hidden="1">
      <c r="A798" s="235">
        <v>795</v>
      </c>
      <c r="B798" s="410">
        <v>44678</v>
      </c>
      <c r="C798" s="238" t="s">
        <v>1958</v>
      </c>
      <c r="D798" s="238" t="s">
        <v>1959</v>
      </c>
      <c r="E798" s="411">
        <v>44676</v>
      </c>
      <c r="F798" s="238" t="s">
        <v>1960</v>
      </c>
      <c r="G798" s="235" t="s">
        <v>1581</v>
      </c>
      <c r="H798" s="235"/>
      <c r="I798" s="235">
        <v>108221257</v>
      </c>
      <c r="J798" s="238" t="s">
        <v>1961</v>
      </c>
      <c r="K798" s="238" t="s">
        <v>2780</v>
      </c>
      <c r="L798" s="235" t="s">
        <v>36</v>
      </c>
      <c r="M798" s="235">
        <v>16</v>
      </c>
      <c r="N798" s="334">
        <v>7400</v>
      </c>
      <c r="O798" s="334">
        <f t="shared" si="12"/>
        <v>118400</v>
      </c>
      <c r="P798" s="246"/>
    </row>
    <row r="799" spans="1:16" ht="20.399999999999999" hidden="1">
      <c r="A799" s="235">
        <v>796</v>
      </c>
      <c r="B799" s="410">
        <v>44678</v>
      </c>
      <c r="C799" s="238" t="s">
        <v>1993</v>
      </c>
      <c r="D799" s="238" t="s">
        <v>1994</v>
      </c>
      <c r="E799" s="411" t="s">
        <v>1995</v>
      </c>
      <c r="F799" s="238" t="s">
        <v>1822</v>
      </c>
      <c r="G799" s="235" t="s">
        <v>1996</v>
      </c>
      <c r="H799" s="235"/>
      <c r="I799" s="235">
        <v>110710681</v>
      </c>
      <c r="J799" s="238" t="s">
        <v>1997</v>
      </c>
      <c r="K799" s="238" t="s">
        <v>2209</v>
      </c>
      <c r="L799" s="235" t="s">
        <v>36</v>
      </c>
      <c r="M799" s="235">
        <v>342</v>
      </c>
      <c r="N799" s="334">
        <v>2047</v>
      </c>
      <c r="O799" s="334">
        <f t="shared" si="12"/>
        <v>700074</v>
      </c>
      <c r="P799" s="246"/>
    </row>
    <row r="800" spans="1:16" ht="20.399999999999999" hidden="1">
      <c r="A800" s="235">
        <v>797</v>
      </c>
      <c r="B800" s="410">
        <v>44678</v>
      </c>
      <c r="C800" s="238" t="s">
        <v>1993</v>
      </c>
      <c r="D800" s="238" t="s">
        <v>1994</v>
      </c>
      <c r="E800" s="411" t="s">
        <v>1995</v>
      </c>
      <c r="F800" s="238" t="s">
        <v>1822</v>
      </c>
      <c r="G800" s="235" t="s">
        <v>1996</v>
      </c>
      <c r="H800" s="235"/>
      <c r="I800" s="235">
        <v>110710682</v>
      </c>
      <c r="J800" s="238" t="s">
        <v>2001</v>
      </c>
      <c r="K800" s="238" t="s">
        <v>2216</v>
      </c>
      <c r="L800" s="235" t="s">
        <v>36</v>
      </c>
      <c r="M800" s="235">
        <v>382</v>
      </c>
      <c r="N800" s="334">
        <v>2047</v>
      </c>
      <c r="O800" s="334">
        <f t="shared" si="12"/>
        <v>781954</v>
      </c>
      <c r="P800" s="246"/>
    </row>
    <row r="801" spans="1:16" ht="20.399999999999999" hidden="1">
      <c r="A801" s="235">
        <v>798</v>
      </c>
      <c r="B801" s="410">
        <v>44678</v>
      </c>
      <c r="C801" s="238" t="s">
        <v>1993</v>
      </c>
      <c r="D801" s="238" t="s">
        <v>1994</v>
      </c>
      <c r="E801" s="411" t="s">
        <v>1995</v>
      </c>
      <c r="F801" s="238" t="s">
        <v>1822</v>
      </c>
      <c r="G801" s="235" t="s">
        <v>1996</v>
      </c>
      <c r="H801" s="235"/>
      <c r="I801" s="235">
        <v>110710684</v>
      </c>
      <c r="J801" s="238" t="s">
        <v>2002</v>
      </c>
      <c r="K801" s="239" t="s">
        <v>2213</v>
      </c>
      <c r="L801" s="235" t="s">
        <v>36</v>
      </c>
      <c r="M801" s="235">
        <v>172</v>
      </c>
      <c r="N801" s="334">
        <v>2047</v>
      </c>
      <c r="O801" s="334">
        <f t="shared" si="12"/>
        <v>352084</v>
      </c>
      <c r="P801" s="246"/>
    </row>
    <row r="802" spans="1:16" ht="30.6" hidden="1">
      <c r="A802" s="235">
        <v>799</v>
      </c>
      <c r="B802" s="410">
        <v>44678</v>
      </c>
      <c r="C802" s="238" t="s">
        <v>2003</v>
      </c>
      <c r="D802" s="238" t="s">
        <v>2004</v>
      </c>
      <c r="E802" s="411" t="s">
        <v>2005</v>
      </c>
      <c r="F802" s="238" t="s">
        <v>2006</v>
      </c>
      <c r="G802" s="235" t="s">
        <v>293</v>
      </c>
      <c r="H802" s="235">
        <v>4508567790</v>
      </c>
      <c r="I802" s="235" t="s">
        <v>2007</v>
      </c>
      <c r="J802" s="238" t="s">
        <v>2008</v>
      </c>
      <c r="K802" s="238" t="s">
        <v>2009</v>
      </c>
      <c r="L802" s="235" t="s">
        <v>36</v>
      </c>
      <c r="M802" s="235">
        <v>1</v>
      </c>
      <c r="N802" s="334">
        <v>229000</v>
      </c>
      <c r="O802" s="334">
        <f t="shared" si="12"/>
        <v>229000</v>
      </c>
      <c r="P802" s="246"/>
    </row>
    <row r="803" spans="1:16" ht="20.399999999999999" hidden="1">
      <c r="A803" s="235">
        <v>800</v>
      </c>
      <c r="B803" s="410">
        <v>44678</v>
      </c>
      <c r="C803" s="238" t="s">
        <v>1872</v>
      </c>
      <c r="D803" s="238" t="s">
        <v>2025</v>
      </c>
      <c r="E803" s="411">
        <v>44674</v>
      </c>
      <c r="F803" s="238" t="s">
        <v>1822</v>
      </c>
      <c r="G803" s="235" t="s">
        <v>1875</v>
      </c>
      <c r="H803" s="235">
        <v>4508725078</v>
      </c>
      <c r="I803" s="235">
        <v>108350856</v>
      </c>
      <c r="J803" s="238" t="s">
        <v>2735</v>
      </c>
      <c r="K803" s="238" t="s">
        <v>2736</v>
      </c>
      <c r="L803" s="235" t="s">
        <v>36</v>
      </c>
      <c r="M803" s="235">
        <v>1</v>
      </c>
      <c r="N803" s="334">
        <v>72000</v>
      </c>
      <c r="O803" s="334">
        <f t="shared" si="12"/>
        <v>72000</v>
      </c>
      <c r="P803" s="246"/>
    </row>
    <row r="804" spans="1:16" ht="20.399999999999999" hidden="1">
      <c r="A804" s="235">
        <v>801</v>
      </c>
      <c r="B804" s="410">
        <v>44678</v>
      </c>
      <c r="C804" s="238" t="s">
        <v>1958</v>
      </c>
      <c r="D804" s="238" t="s">
        <v>1959</v>
      </c>
      <c r="E804" s="411">
        <v>44676</v>
      </c>
      <c r="F804" s="238" t="s">
        <v>1960</v>
      </c>
      <c r="G804" s="235" t="s">
        <v>1581</v>
      </c>
      <c r="H804" s="235"/>
      <c r="I804" s="235"/>
      <c r="J804" s="238" t="s">
        <v>2029</v>
      </c>
      <c r="K804" s="238" t="s">
        <v>2030</v>
      </c>
      <c r="L804" s="235" t="s">
        <v>36</v>
      </c>
      <c r="M804" s="235">
        <v>3</v>
      </c>
      <c r="N804" s="334">
        <v>0</v>
      </c>
      <c r="O804" s="334">
        <f t="shared" si="12"/>
        <v>0</v>
      </c>
      <c r="P804" s="246"/>
    </row>
    <row r="805" spans="1:16" ht="20.399999999999999" hidden="1">
      <c r="A805" s="235">
        <v>802</v>
      </c>
      <c r="B805" s="410">
        <v>44678</v>
      </c>
      <c r="C805" s="238" t="s">
        <v>1958</v>
      </c>
      <c r="D805" s="238" t="s">
        <v>1959</v>
      </c>
      <c r="E805" s="411">
        <v>44676</v>
      </c>
      <c r="F805" s="238" t="s">
        <v>1960</v>
      </c>
      <c r="G805" s="235" t="s">
        <v>1581</v>
      </c>
      <c r="H805" s="235"/>
      <c r="I805" s="235"/>
      <c r="J805" s="238" t="s">
        <v>2032</v>
      </c>
      <c r="K805" s="238" t="s">
        <v>2033</v>
      </c>
      <c r="L805" s="235" t="s">
        <v>36</v>
      </c>
      <c r="M805" s="235">
        <v>1</v>
      </c>
      <c r="N805" s="334">
        <v>0</v>
      </c>
      <c r="O805" s="334">
        <f t="shared" si="12"/>
        <v>0</v>
      </c>
      <c r="P805" s="246"/>
    </row>
    <row r="806" spans="1:16" ht="20.399999999999999" hidden="1">
      <c r="A806" s="235">
        <v>803</v>
      </c>
      <c r="B806" s="410">
        <v>44678</v>
      </c>
      <c r="C806" s="238" t="s">
        <v>1958</v>
      </c>
      <c r="D806" s="238" t="s">
        <v>1959</v>
      </c>
      <c r="E806" s="411">
        <v>44676</v>
      </c>
      <c r="F806" s="238" t="s">
        <v>1960</v>
      </c>
      <c r="G806" s="235" t="s">
        <v>1581</v>
      </c>
      <c r="H806" s="235"/>
      <c r="I806" s="235"/>
      <c r="J806" s="238" t="s">
        <v>2034</v>
      </c>
      <c r="K806" s="238" t="s">
        <v>2035</v>
      </c>
      <c r="L806" s="235" t="s">
        <v>36</v>
      </c>
      <c r="M806" s="235">
        <v>2</v>
      </c>
      <c r="N806" s="334">
        <v>0</v>
      </c>
      <c r="O806" s="334">
        <f t="shared" si="12"/>
        <v>0</v>
      </c>
      <c r="P806" s="246"/>
    </row>
    <row r="807" spans="1:16" ht="20.399999999999999" hidden="1">
      <c r="A807" s="235">
        <v>804</v>
      </c>
      <c r="B807" s="410">
        <v>44678</v>
      </c>
      <c r="C807" s="238" t="s">
        <v>1958</v>
      </c>
      <c r="D807" s="238" t="s">
        <v>1959</v>
      </c>
      <c r="E807" s="411">
        <v>44676</v>
      </c>
      <c r="F807" s="238" t="s">
        <v>1960</v>
      </c>
      <c r="G807" s="235" t="s">
        <v>1581</v>
      </c>
      <c r="H807" s="235"/>
      <c r="I807" s="235"/>
      <c r="J807" s="238" t="s">
        <v>2036</v>
      </c>
      <c r="K807" s="238" t="s">
        <v>2037</v>
      </c>
      <c r="L807" s="235" t="s">
        <v>36</v>
      </c>
      <c r="M807" s="235">
        <v>1</v>
      </c>
      <c r="N807" s="334">
        <v>0</v>
      </c>
      <c r="O807" s="334">
        <f t="shared" si="12"/>
        <v>0</v>
      </c>
      <c r="P807" s="246"/>
    </row>
    <row r="808" spans="1:16" ht="20.399999999999999" hidden="1">
      <c r="A808" s="235">
        <v>805</v>
      </c>
      <c r="B808" s="410">
        <v>44678</v>
      </c>
      <c r="C808" s="238" t="s">
        <v>1958</v>
      </c>
      <c r="D808" s="238" t="s">
        <v>1959</v>
      </c>
      <c r="E808" s="411">
        <v>44676</v>
      </c>
      <c r="F808" s="238" t="s">
        <v>1960</v>
      </c>
      <c r="G808" s="235" t="s">
        <v>1581</v>
      </c>
      <c r="H808" s="235"/>
      <c r="I808" s="235"/>
      <c r="J808" s="238" t="s">
        <v>2038</v>
      </c>
      <c r="K808" s="238" t="s">
        <v>2039</v>
      </c>
      <c r="L808" s="235" t="s">
        <v>36</v>
      </c>
      <c r="M808" s="235">
        <v>1</v>
      </c>
      <c r="N808" s="334">
        <v>0</v>
      </c>
      <c r="O808" s="334">
        <f t="shared" si="12"/>
        <v>0</v>
      </c>
      <c r="P808" s="246"/>
    </row>
    <row r="809" spans="1:16" ht="20.399999999999999" hidden="1">
      <c r="A809" s="235">
        <v>806</v>
      </c>
      <c r="B809" s="410">
        <v>44678</v>
      </c>
      <c r="C809" s="238" t="s">
        <v>1958</v>
      </c>
      <c r="D809" s="238" t="s">
        <v>1959</v>
      </c>
      <c r="E809" s="411">
        <v>44676</v>
      </c>
      <c r="F809" s="238" t="s">
        <v>1960</v>
      </c>
      <c r="G809" s="235" t="s">
        <v>1581</v>
      </c>
      <c r="H809" s="235"/>
      <c r="I809" s="235"/>
      <c r="J809" s="238" t="s">
        <v>2040</v>
      </c>
      <c r="K809" s="238" t="s">
        <v>2041</v>
      </c>
      <c r="L809" s="235" t="s">
        <v>36</v>
      </c>
      <c r="M809" s="235">
        <v>2</v>
      </c>
      <c r="N809" s="334">
        <v>0</v>
      </c>
      <c r="O809" s="334">
        <f t="shared" si="12"/>
        <v>0</v>
      </c>
      <c r="P809" s="246"/>
    </row>
    <row r="810" spans="1:16" ht="20.399999999999999" hidden="1">
      <c r="A810" s="235">
        <v>807</v>
      </c>
      <c r="B810" s="410">
        <v>44678</v>
      </c>
      <c r="C810" s="238" t="s">
        <v>1958</v>
      </c>
      <c r="D810" s="238" t="s">
        <v>1959</v>
      </c>
      <c r="E810" s="411">
        <v>44676</v>
      </c>
      <c r="F810" s="238" t="s">
        <v>1960</v>
      </c>
      <c r="G810" s="235" t="s">
        <v>1581</v>
      </c>
      <c r="H810" s="235"/>
      <c r="I810" s="235"/>
      <c r="J810" s="238" t="s">
        <v>2042</v>
      </c>
      <c r="K810" s="238" t="s">
        <v>2043</v>
      </c>
      <c r="L810" s="235" t="s">
        <v>36</v>
      </c>
      <c r="M810" s="235">
        <v>3</v>
      </c>
      <c r="N810" s="334">
        <v>0</v>
      </c>
      <c r="O810" s="334">
        <f t="shared" si="12"/>
        <v>0</v>
      </c>
      <c r="P810" s="246"/>
    </row>
    <row r="811" spans="1:16" ht="20.399999999999999" hidden="1">
      <c r="A811" s="235">
        <v>808</v>
      </c>
      <c r="B811" s="410">
        <v>44678</v>
      </c>
      <c r="C811" s="238" t="s">
        <v>1958</v>
      </c>
      <c r="D811" s="238" t="s">
        <v>1959</v>
      </c>
      <c r="E811" s="411">
        <v>44676</v>
      </c>
      <c r="F811" s="238" t="s">
        <v>1960</v>
      </c>
      <c r="G811" s="235" t="s">
        <v>1581</v>
      </c>
      <c r="H811" s="235"/>
      <c r="I811" s="235"/>
      <c r="J811" s="238" t="s">
        <v>2044</v>
      </c>
      <c r="K811" s="238" t="s">
        <v>2045</v>
      </c>
      <c r="L811" s="235" t="s">
        <v>36</v>
      </c>
      <c r="M811" s="235">
        <v>2</v>
      </c>
      <c r="N811" s="334">
        <v>0</v>
      </c>
      <c r="O811" s="334">
        <f t="shared" si="12"/>
        <v>0</v>
      </c>
      <c r="P811" s="246"/>
    </row>
    <row r="812" spans="1:16" ht="20.399999999999999" hidden="1">
      <c r="A812" s="235">
        <v>809</v>
      </c>
      <c r="B812" s="410">
        <v>44678</v>
      </c>
      <c r="C812" s="238" t="s">
        <v>1958</v>
      </c>
      <c r="D812" s="238" t="s">
        <v>1959</v>
      </c>
      <c r="E812" s="411">
        <v>44676</v>
      </c>
      <c r="F812" s="238" t="s">
        <v>1960</v>
      </c>
      <c r="G812" s="235" t="s">
        <v>1581</v>
      </c>
      <c r="H812" s="235"/>
      <c r="I812" s="235"/>
      <c r="J812" s="238">
        <v>8404148</v>
      </c>
      <c r="K812" s="238" t="s">
        <v>2046</v>
      </c>
      <c r="L812" s="235" t="s">
        <v>36</v>
      </c>
      <c r="M812" s="235">
        <v>1</v>
      </c>
      <c r="N812" s="334">
        <v>0</v>
      </c>
      <c r="O812" s="334">
        <f t="shared" si="12"/>
        <v>0</v>
      </c>
      <c r="P812" s="246"/>
    </row>
    <row r="813" spans="1:16" ht="20.399999999999999" hidden="1">
      <c r="A813" s="235">
        <v>810</v>
      </c>
      <c r="B813" s="410">
        <v>44678</v>
      </c>
      <c r="C813" s="238" t="s">
        <v>1958</v>
      </c>
      <c r="D813" s="238" t="s">
        <v>1959</v>
      </c>
      <c r="E813" s="411">
        <v>44676</v>
      </c>
      <c r="F813" s="238" t="s">
        <v>1960</v>
      </c>
      <c r="G813" s="235" t="s">
        <v>1581</v>
      </c>
      <c r="H813" s="235"/>
      <c r="I813" s="235"/>
      <c r="J813" s="238">
        <v>9097525</v>
      </c>
      <c r="K813" s="238" t="s">
        <v>2047</v>
      </c>
      <c r="L813" s="235" t="s">
        <v>36</v>
      </c>
      <c r="M813" s="235">
        <v>1</v>
      </c>
      <c r="N813" s="334">
        <v>0</v>
      </c>
      <c r="O813" s="334">
        <f t="shared" si="12"/>
        <v>0</v>
      </c>
      <c r="P813" s="246"/>
    </row>
    <row r="814" spans="1:16" ht="20.399999999999999" hidden="1">
      <c r="A814" s="235">
        <v>811</v>
      </c>
      <c r="B814" s="410">
        <v>44678</v>
      </c>
      <c r="C814" s="238" t="s">
        <v>1958</v>
      </c>
      <c r="D814" s="238" t="s">
        <v>1959</v>
      </c>
      <c r="E814" s="411">
        <v>44676</v>
      </c>
      <c r="F814" s="238" t="s">
        <v>1960</v>
      </c>
      <c r="G814" s="235" t="s">
        <v>1581</v>
      </c>
      <c r="H814" s="235"/>
      <c r="I814" s="235"/>
      <c r="J814" s="238" t="s">
        <v>2049</v>
      </c>
      <c r="K814" s="238" t="s">
        <v>2050</v>
      </c>
      <c r="L814" s="235" t="s">
        <v>36</v>
      </c>
      <c r="M814" s="235">
        <v>1</v>
      </c>
      <c r="N814" s="334">
        <v>0</v>
      </c>
      <c r="O814" s="334">
        <f t="shared" si="12"/>
        <v>0</v>
      </c>
      <c r="P814" s="246"/>
    </row>
    <row r="815" spans="1:16" ht="20.399999999999999" hidden="1">
      <c r="A815" s="235">
        <v>812</v>
      </c>
      <c r="B815" s="410">
        <v>44678</v>
      </c>
      <c r="C815" s="238" t="s">
        <v>1958</v>
      </c>
      <c r="D815" s="238" t="s">
        <v>1959</v>
      </c>
      <c r="E815" s="411">
        <v>44676</v>
      </c>
      <c r="F815" s="238" t="s">
        <v>1960</v>
      </c>
      <c r="G815" s="235" t="s">
        <v>1581</v>
      </c>
      <c r="H815" s="235"/>
      <c r="I815" s="235"/>
      <c r="J815" s="238" t="s">
        <v>2051</v>
      </c>
      <c r="K815" s="238" t="s">
        <v>2052</v>
      </c>
      <c r="L815" s="235" t="s">
        <v>36</v>
      </c>
      <c r="M815" s="235">
        <v>2</v>
      </c>
      <c r="N815" s="334">
        <v>0</v>
      </c>
      <c r="O815" s="334">
        <f t="shared" si="12"/>
        <v>0</v>
      </c>
      <c r="P815" s="246"/>
    </row>
    <row r="816" spans="1:16" ht="20.399999999999999" hidden="1">
      <c r="A816" s="235">
        <v>813</v>
      </c>
      <c r="B816" s="410">
        <v>44678</v>
      </c>
      <c r="C816" s="238" t="s">
        <v>1958</v>
      </c>
      <c r="D816" s="238" t="s">
        <v>1959</v>
      </c>
      <c r="E816" s="411">
        <v>44676</v>
      </c>
      <c r="F816" s="238" t="s">
        <v>1960</v>
      </c>
      <c r="G816" s="235" t="s">
        <v>1581</v>
      </c>
      <c r="H816" s="235"/>
      <c r="I816" s="235"/>
      <c r="J816" s="238">
        <v>2712864</v>
      </c>
      <c r="K816" s="238" t="s">
        <v>2053</v>
      </c>
      <c r="L816" s="235" t="s">
        <v>36</v>
      </c>
      <c r="M816" s="235">
        <v>6</v>
      </c>
      <c r="N816" s="334">
        <v>0</v>
      </c>
      <c r="O816" s="334">
        <f t="shared" si="12"/>
        <v>0</v>
      </c>
      <c r="P816" s="246"/>
    </row>
    <row r="817" spans="1:16" ht="20.399999999999999" hidden="1">
      <c r="A817" s="235">
        <v>814</v>
      </c>
      <c r="B817" s="410">
        <v>44678</v>
      </c>
      <c r="C817" s="238" t="s">
        <v>1958</v>
      </c>
      <c r="D817" s="238" t="s">
        <v>1959</v>
      </c>
      <c r="E817" s="411">
        <v>44676</v>
      </c>
      <c r="F817" s="238" t="s">
        <v>1960</v>
      </c>
      <c r="G817" s="235" t="s">
        <v>1581</v>
      </c>
      <c r="H817" s="235"/>
      <c r="I817" s="235"/>
      <c r="J817" s="238">
        <v>40048383</v>
      </c>
      <c r="K817" s="238" t="s">
        <v>2056</v>
      </c>
      <c r="L817" s="235" t="s">
        <v>36</v>
      </c>
      <c r="M817" s="235">
        <v>24</v>
      </c>
      <c r="N817" s="334">
        <v>0</v>
      </c>
      <c r="O817" s="334">
        <f t="shared" si="12"/>
        <v>0</v>
      </c>
      <c r="P817" s="246"/>
    </row>
    <row r="818" spans="1:16" ht="20.399999999999999" hidden="1">
      <c r="A818" s="235">
        <v>815</v>
      </c>
      <c r="B818" s="410">
        <v>44678</v>
      </c>
      <c r="C818" s="238" t="s">
        <v>1958</v>
      </c>
      <c r="D818" s="238" t="s">
        <v>1959</v>
      </c>
      <c r="E818" s="411">
        <v>44676</v>
      </c>
      <c r="F818" s="238" t="s">
        <v>1960</v>
      </c>
      <c r="G818" s="235" t="s">
        <v>1581</v>
      </c>
      <c r="H818" s="235"/>
      <c r="I818" s="235"/>
      <c r="J818" s="238">
        <v>2630540</v>
      </c>
      <c r="K818" s="238" t="s">
        <v>2057</v>
      </c>
      <c r="L818" s="235" t="s">
        <v>36</v>
      </c>
      <c r="M818" s="235">
        <v>1</v>
      </c>
      <c r="N818" s="334">
        <v>0</v>
      </c>
      <c r="O818" s="334">
        <f t="shared" si="12"/>
        <v>0</v>
      </c>
      <c r="P818" s="246"/>
    </row>
    <row r="819" spans="1:16" ht="20.399999999999999" hidden="1">
      <c r="A819" s="235">
        <v>816</v>
      </c>
      <c r="B819" s="410">
        <v>44678</v>
      </c>
      <c r="C819" s="238" t="s">
        <v>1958</v>
      </c>
      <c r="D819" s="238" t="s">
        <v>1959</v>
      </c>
      <c r="E819" s="411">
        <v>44676</v>
      </c>
      <c r="F819" s="238" t="s">
        <v>1960</v>
      </c>
      <c r="G819" s="235" t="s">
        <v>1581</v>
      </c>
      <c r="H819" s="235"/>
      <c r="I819" s="235"/>
      <c r="J819" s="238" t="s">
        <v>2058</v>
      </c>
      <c r="K819" s="238" t="s">
        <v>2059</v>
      </c>
      <c r="L819" s="235" t="s">
        <v>36</v>
      </c>
      <c r="M819" s="235">
        <v>3</v>
      </c>
      <c r="N819" s="334">
        <v>0</v>
      </c>
      <c r="O819" s="334">
        <f t="shared" si="12"/>
        <v>0</v>
      </c>
      <c r="P819" s="246"/>
    </row>
    <row r="820" spans="1:16" ht="20.399999999999999" hidden="1">
      <c r="A820" s="235">
        <v>817</v>
      </c>
      <c r="B820" s="410">
        <v>44678</v>
      </c>
      <c r="C820" s="238" t="s">
        <v>1958</v>
      </c>
      <c r="D820" s="238" t="s">
        <v>1959</v>
      </c>
      <c r="E820" s="411">
        <v>44676</v>
      </c>
      <c r="F820" s="238" t="s">
        <v>1960</v>
      </c>
      <c r="G820" s="235" t="s">
        <v>1581</v>
      </c>
      <c r="H820" s="235"/>
      <c r="I820" s="235"/>
      <c r="J820" s="238" t="s">
        <v>2060</v>
      </c>
      <c r="K820" s="238" t="s">
        <v>2060</v>
      </c>
      <c r="L820" s="235" t="s">
        <v>36</v>
      </c>
      <c r="M820" s="235">
        <v>7</v>
      </c>
      <c r="N820" s="334">
        <v>0</v>
      </c>
      <c r="O820" s="334">
        <f t="shared" si="12"/>
        <v>0</v>
      </c>
      <c r="P820" s="246"/>
    </row>
    <row r="821" spans="1:16" ht="20.399999999999999" hidden="1">
      <c r="A821" s="235">
        <v>818</v>
      </c>
      <c r="B821" s="410">
        <v>44678</v>
      </c>
      <c r="C821" s="238" t="s">
        <v>1958</v>
      </c>
      <c r="D821" s="238" t="s">
        <v>1959</v>
      </c>
      <c r="E821" s="411">
        <v>44676</v>
      </c>
      <c r="F821" s="238" t="s">
        <v>1960</v>
      </c>
      <c r="G821" s="235" t="s">
        <v>1581</v>
      </c>
      <c r="H821" s="235"/>
      <c r="I821" s="235"/>
      <c r="J821" s="238" t="s">
        <v>2061</v>
      </c>
      <c r="K821" s="238" t="s">
        <v>2061</v>
      </c>
      <c r="L821" s="235" t="s">
        <v>36</v>
      </c>
      <c r="M821" s="235">
        <v>3</v>
      </c>
      <c r="N821" s="334">
        <v>0</v>
      </c>
      <c r="O821" s="334">
        <f t="shared" si="12"/>
        <v>0</v>
      </c>
      <c r="P821" s="246"/>
    </row>
    <row r="822" spans="1:16" ht="20.399999999999999" hidden="1">
      <c r="A822" s="235">
        <v>819</v>
      </c>
      <c r="B822" s="410">
        <v>44678</v>
      </c>
      <c r="C822" s="238" t="s">
        <v>1958</v>
      </c>
      <c r="D822" s="238" t="s">
        <v>1959</v>
      </c>
      <c r="E822" s="411">
        <v>44676</v>
      </c>
      <c r="F822" s="238" t="s">
        <v>1960</v>
      </c>
      <c r="G822" s="235" t="s">
        <v>1581</v>
      </c>
      <c r="H822" s="235"/>
      <c r="I822" s="235"/>
      <c r="J822" s="238" t="s">
        <v>2062</v>
      </c>
      <c r="K822" s="238" t="s">
        <v>2063</v>
      </c>
      <c r="L822" s="235" t="s">
        <v>36</v>
      </c>
      <c r="M822" s="235">
        <v>1</v>
      </c>
      <c r="N822" s="334">
        <v>0</v>
      </c>
      <c r="O822" s="334">
        <f t="shared" si="12"/>
        <v>0</v>
      </c>
      <c r="P822" s="246"/>
    </row>
    <row r="823" spans="1:16" ht="20.399999999999999" hidden="1">
      <c r="A823" s="235">
        <v>820</v>
      </c>
      <c r="B823" s="410">
        <v>44678</v>
      </c>
      <c r="C823" s="238" t="s">
        <v>1958</v>
      </c>
      <c r="D823" s="238" t="s">
        <v>1959</v>
      </c>
      <c r="E823" s="411">
        <v>44676</v>
      </c>
      <c r="F823" s="238" t="s">
        <v>1960</v>
      </c>
      <c r="G823" s="235" t="s">
        <v>1581</v>
      </c>
      <c r="H823" s="235"/>
      <c r="I823" s="235"/>
      <c r="J823" s="238">
        <v>7422762</v>
      </c>
      <c r="K823" s="238" t="s">
        <v>2064</v>
      </c>
      <c r="L823" s="235" t="s">
        <v>36</v>
      </c>
      <c r="M823" s="235">
        <v>12</v>
      </c>
      <c r="N823" s="334">
        <v>0</v>
      </c>
      <c r="O823" s="334">
        <f t="shared" si="12"/>
        <v>0</v>
      </c>
      <c r="P823" s="246"/>
    </row>
    <row r="824" spans="1:16" ht="20.399999999999999" hidden="1">
      <c r="A824" s="235">
        <v>821</v>
      </c>
      <c r="B824" s="410">
        <v>44678</v>
      </c>
      <c r="C824" s="238" t="s">
        <v>1958</v>
      </c>
      <c r="D824" s="238" t="s">
        <v>1959</v>
      </c>
      <c r="E824" s="411">
        <v>44676</v>
      </c>
      <c r="F824" s="238" t="s">
        <v>1960</v>
      </c>
      <c r="G824" s="235" t="s">
        <v>1581</v>
      </c>
      <c r="H824" s="235"/>
      <c r="I824" s="235"/>
      <c r="J824" s="238">
        <v>7635837</v>
      </c>
      <c r="K824" s="238" t="s">
        <v>2065</v>
      </c>
      <c r="L824" s="235" t="s">
        <v>36</v>
      </c>
      <c r="M824" s="235">
        <v>7</v>
      </c>
      <c r="N824" s="334">
        <v>0</v>
      </c>
      <c r="O824" s="334">
        <f t="shared" si="12"/>
        <v>0</v>
      </c>
      <c r="P824" s="246"/>
    </row>
    <row r="825" spans="1:16" ht="20.399999999999999" hidden="1">
      <c r="A825" s="235">
        <v>822</v>
      </c>
      <c r="B825" s="410">
        <v>44678</v>
      </c>
      <c r="C825" s="238" t="s">
        <v>1958</v>
      </c>
      <c r="D825" s="238" t="s">
        <v>1959</v>
      </c>
      <c r="E825" s="411">
        <v>44676</v>
      </c>
      <c r="F825" s="238" t="s">
        <v>1960</v>
      </c>
      <c r="G825" s="235" t="s">
        <v>1581</v>
      </c>
      <c r="H825" s="235"/>
      <c r="I825" s="235"/>
      <c r="J825" s="238">
        <v>7422765</v>
      </c>
      <c r="K825" s="238" t="s">
        <v>2066</v>
      </c>
      <c r="L825" s="235" t="s">
        <v>36</v>
      </c>
      <c r="M825" s="235">
        <v>5</v>
      </c>
      <c r="N825" s="334">
        <v>0</v>
      </c>
      <c r="O825" s="334">
        <f t="shared" si="12"/>
        <v>0</v>
      </c>
      <c r="P825" s="246"/>
    </row>
    <row r="826" spans="1:16" ht="20.399999999999999" hidden="1">
      <c r="A826" s="235">
        <v>823</v>
      </c>
      <c r="B826" s="410">
        <v>44678</v>
      </c>
      <c r="C826" s="238" t="s">
        <v>1958</v>
      </c>
      <c r="D826" s="238" t="s">
        <v>1959</v>
      </c>
      <c r="E826" s="411">
        <v>44676</v>
      </c>
      <c r="F826" s="238" t="s">
        <v>1960</v>
      </c>
      <c r="G826" s="235" t="s">
        <v>1581</v>
      </c>
      <c r="H826" s="235"/>
      <c r="I826" s="235"/>
      <c r="J826" s="238">
        <v>7635778</v>
      </c>
      <c r="K826" s="238" t="s">
        <v>2067</v>
      </c>
      <c r="L826" s="235" t="s">
        <v>36</v>
      </c>
      <c r="M826" s="235">
        <v>15</v>
      </c>
      <c r="N826" s="334">
        <v>0</v>
      </c>
      <c r="O826" s="334">
        <f t="shared" si="12"/>
        <v>0</v>
      </c>
      <c r="P826" s="246"/>
    </row>
    <row r="827" spans="1:16" ht="20.399999999999999" hidden="1">
      <c r="A827" s="235">
        <v>824</v>
      </c>
      <c r="B827" s="410">
        <v>44678</v>
      </c>
      <c r="C827" s="238" t="s">
        <v>1958</v>
      </c>
      <c r="D827" s="238" t="s">
        <v>1959</v>
      </c>
      <c r="E827" s="411">
        <v>44676</v>
      </c>
      <c r="F827" s="238" t="s">
        <v>1960</v>
      </c>
      <c r="G827" s="235" t="s">
        <v>1581</v>
      </c>
      <c r="H827" s="235"/>
      <c r="I827" s="235"/>
      <c r="J827" s="238">
        <v>19400030410</v>
      </c>
      <c r="K827" s="238" t="s">
        <v>2068</v>
      </c>
      <c r="L827" s="235" t="s">
        <v>36</v>
      </c>
      <c r="M827" s="235">
        <v>1</v>
      </c>
      <c r="N827" s="334">
        <v>0</v>
      </c>
      <c r="O827" s="334">
        <f t="shared" si="12"/>
        <v>0</v>
      </c>
      <c r="P827" s="246"/>
    </row>
    <row r="828" spans="1:16" ht="20.399999999999999" hidden="1">
      <c r="A828" s="235">
        <v>825</v>
      </c>
      <c r="B828" s="410">
        <v>44678</v>
      </c>
      <c r="C828" s="238" t="s">
        <v>1958</v>
      </c>
      <c r="D828" s="238" t="s">
        <v>1959</v>
      </c>
      <c r="E828" s="411">
        <v>44676</v>
      </c>
      <c r="F828" s="238" t="s">
        <v>1960</v>
      </c>
      <c r="G828" s="235" t="s">
        <v>1581</v>
      </c>
      <c r="H828" s="235"/>
      <c r="I828" s="235">
        <v>112136080</v>
      </c>
      <c r="J828" s="238">
        <v>9140009950</v>
      </c>
      <c r="K828" s="238" t="s">
        <v>889</v>
      </c>
      <c r="L828" s="235" t="s">
        <v>36</v>
      </c>
      <c r="M828" s="235">
        <v>4</v>
      </c>
      <c r="N828" s="334">
        <v>13.72</v>
      </c>
      <c r="O828" s="334">
        <f t="shared" si="12"/>
        <v>54.88</v>
      </c>
      <c r="P828" s="246"/>
    </row>
    <row r="829" spans="1:16" ht="20.399999999999999" hidden="1">
      <c r="A829" s="235">
        <v>826</v>
      </c>
      <c r="B829" s="410">
        <v>44678</v>
      </c>
      <c r="C829" s="238" t="s">
        <v>1958</v>
      </c>
      <c r="D829" s="238" t="s">
        <v>1959</v>
      </c>
      <c r="E829" s="411">
        <v>44676</v>
      </c>
      <c r="F829" s="238" t="s">
        <v>1960</v>
      </c>
      <c r="G829" s="235" t="s">
        <v>1581</v>
      </c>
      <c r="H829" s="235"/>
      <c r="I829" s="235"/>
      <c r="J829" s="238" t="s">
        <v>439</v>
      </c>
      <c r="K829" s="238" t="s">
        <v>440</v>
      </c>
      <c r="L829" s="235" t="s">
        <v>36</v>
      </c>
      <c r="M829" s="235">
        <v>100</v>
      </c>
      <c r="N829" s="334">
        <v>0</v>
      </c>
      <c r="O829" s="334">
        <f t="shared" si="12"/>
        <v>0</v>
      </c>
      <c r="P829" s="246"/>
    </row>
    <row r="830" spans="1:16" ht="20.399999999999999" hidden="1">
      <c r="A830" s="235">
        <v>827</v>
      </c>
      <c r="B830" s="410">
        <v>44678</v>
      </c>
      <c r="C830" s="238" t="s">
        <v>1958</v>
      </c>
      <c r="D830" s="238" t="s">
        <v>1959</v>
      </c>
      <c r="E830" s="411">
        <v>44676</v>
      </c>
      <c r="F830" s="238" t="s">
        <v>1960</v>
      </c>
      <c r="G830" s="235" t="s">
        <v>1581</v>
      </c>
      <c r="H830" s="235"/>
      <c r="I830" s="235"/>
      <c r="J830" s="238">
        <v>7869088</v>
      </c>
      <c r="K830" s="238" t="s">
        <v>2071</v>
      </c>
      <c r="L830" s="235" t="s">
        <v>36</v>
      </c>
      <c r="M830" s="235">
        <v>3</v>
      </c>
      <c r="N830" s="334">
        <v>0</v>
      </c>
      <c r="O830" s="334">
        <f t="shared" si="12"/>
        <v>0</v>
      </c>
      <c r="P830" s="246"/>
    </row>
    <row r="831" spans="1:16" ht="20.399999999999999" hidden="1">
      <c r="A831" s="235">
        <v>828</v>
      </c>
      <c r="B831" s="410">
        <v>44678</v>
      </c>
      <c r="C831" s="238" t="s">
        <v>1958</v>
      </c>
      <c r="D831" s="238" t="s">
        <v>1959</v>
      </c>
      <c r="E831" s="411">
        <v>44676</v>
      </c>
      <c r="F831" s="238" t="s">
        <v>1960</v>
      </c>
      <c r="G831" s="235" t="s">
        <v>1581</v>
      </c>
      <c r="H831" s="235"/>
      <c r="I831" s="235">
        <v>100941030</v>
      </c>
      <c r="J831" s="238" t="s">
        <v>578</v>
      </c>
      <c r="K831" s="238" t="s">
        <v>579</v>
      </c>
      <c r="L831" s="235" t="s">
        <v>36</v>
      </c>
      <c r="M831" s="235">
        <v>1</v>
      </c>
      <c r="N831" s="334">
        <v>0</v>
      </c>
      <c r="O831" s="334">
        <f t="shared" si="12"/>
        <v>0</v>
      </c>
      <c r="P831" s="246"/>
    </row>
    <row r="832" spans="1:16" ht="20.399999999999999" hidden="1">
      <c r="A832" s="235">
        <v>829</v>
      </c>
      <c r="B832" s="410">
        <v>44678</v>
      </c>
      <c r="C832" s="238" t="s">
        <v>1958</v>
      </c>
      <c r="D832" s="238" t="s">
        <v>1959</v>
      </c>
      <c r="E832" s="411">
        <v>44676</v>
      </c>
      <c r="F832" s="238" t="s">
        <v>1960</v>
      </c>
      <c r="G832" s="235" t="s">
        <v>1581</v>
      </c>
      <c r="H832" s="235"/>
      <c r="I832" s="235"/>
      <c r="J832" s="238" t="s">
        <v>2073</v>
      </c>
      <c r="K832" s="238" t="s">
        <v>2074</v>
      </c>
      <c r="L832" s="235" t="s">
        <v>36</v>
      </c>
      <c r="M832" s="235">
        <v>3</v>
      </c>
      <c r="N832" s="334">
        <v>0</v>
      </c>
      <c r="O832" s="334">
        <f t="shared" si="12"/>
        <v>0</v>
      </c>
      <c r="P832" s="246"/>
    </row>
    <row r="833" spans="1:16" ht="20.399999999999999" hidden="1">
      <c r="A833" s="235">
        <v>830</v>
      </c>
      <c r="B833" s="410">
        <v>44678</v>
      </c>
      <c r="C833" s="238" t="s">
        <v>1958</v>
      </c>
      <c r="D833" s="238" t="s">
        <v>1959</v>
      </c>
      <c r="E833" s="411">
        <v>44676</v>
      </c>
      <c r="F833" s="238" t="s">
        <v>1960</v>
      </c>
      <c r="G833" s="235" t="s">
        <v>1581</v>
      </c>
      <c r="H833" s="235"/>
      <c r="I833" s="235">
        <v>100727096</v>
      </c>
      <c r="J833" s="238">
        <v>8465021</v>
      </c>
      <c r="K833" s="238" t="s">
        <v>2075</v>
      </c>
      <c r="L833" s="235" t="s">
        <v>36</v>
      </c>
      <c r="M833" s="235">
        <v>1</v>
      </c>
      <c r="N833" s="334">
        <v>6725</v>
      </c>
      <c r="O833" s="334">
        <f t="shared" si="12"/>
        <v>6725</v>
      </c>
      <c r="P833" s="246"/>
    </row>
    <row r="834" spans="1:16" ht="20.399999999999999" hidden="1">
      <c r="A834" s="235">
        <v>831</v>
      </c>
      <c r="B834" s="410">
        <v>44678</v>
      </c>
      <c r="C834" s="238" t="s">
        <v>1958</v>
      </c>
      <c r="D834" s="238" t="s">
        <v>1959</v>
      </c>
      <c r="E834" s="411">
        <v>44676</v>
      </c>
      <c r="F834" s="238" t="s">
        <v>1960</v>
      </c>
      <c r="G834" s="235" t="s">
        <v>1581</v>
      </c>
      <c r="H834" s="235"/>
      <c r="I834" s="235"/>
      <c r="J834" s="238" t="s">
        <v>2076</v>
      </c>
      <c r="K834" s="238" t="s">
        <v>2077</v>
      </c>
      <c r="L834" s="235" t="s">
        <v>36</v>
      </c>
      <c r="M834" s="235">
        <v>1</v>
      </c>
      <c r="N834" s="334">
        <v>0</v>
      </c>
      <c r="O834" s="334">
        <f t="shared" si="12"/>
        <v>0</v>
      </c>
      <c r="P834" s="246"/>
    </row>
    <row r="835" spans="1:16" ht="20.399999999999999" hidden="1">
      <c r="A835" s="235">
        <v>832</v>
      </c>
      <c r="B835" s="410">
        <v>44678</v>
      </c>
      <c r="C835" s="238" t="s">
        <v>1958</v>
      </c>
      <c r="D835" s="238" t="s">
        <v>1959</v>
      </c>
      <c r="E835" s="411">
        <v>44676</v>
      </c>
      <c r="F835" s="238" t="s">
        <v>1960</v>
      </c>
      <c r="G835" s="235" t="s">
        <v>1581</v>
      </c>
      <c r="H835" s="235"/>
      <c r="I835" s="235"/>
      <c r="J835" s="238" t="s">
        <v>2076</v>
      </c>
      <c r="K835" s="238" t="s">
        <v>2078</v>
      </c>
      <c r="L835" s="235" t="s">
        <v>36</v>
      </c>
      <c r="M835" s="235">
        <v>1</v>
      </c>
      <c r="N835" s="334">
        <v>0</v>
      </c>
      <c r="O835" s="334">
        <f t="shared" ref="O835:O898" si="13">M835*N835</f>
        <v>0</v>
      </c>
      <c r="P835" s="246"/>
    </row>
    <row r="836" spans="1:16" ht="20.399999999999999" hidden="1">
      <c r="A836" s="235">
        <v>833</v>
      </c>
      <c r="B836" s="410">
        <v>44678</v>
      </c>
      <c r="C836" s="238" t="s">
        <v>1958</v>
      </c>
      <c r="D836" s="238" t="s">
        <v>1959</v>
      </c>
      <c r="E836" s="411">
        <v>44676</v>
      </c>
      <c r="F836" s="238" t="s">
        <v>1960</v>
      </c>
      <c r="G836" s="235" t="s">
        <v>1581</v>
      </c>
      <c r="H836" s="235"/>
      <c r="I836" s="235"/>
      <c r="J836" s="238" t="s">
        <v>2079</v>
      </c>
      <c r="K836" s="238" t="s">
        <v>2080</v>
      </c>
      <c r="L836" s="235" t="s">
        <v>36</v>
      </c>
      <c r="M836" s="235">
        <v>1</v>
      </c>
      <c r="N836" s="334">
        <v>0</v>
      </c>
      <c r="O836" s="334">
        <f t="shared" si="13"/>
        <v>0</v>
      </c>
      <c r="P836" s="246"/>
    </row>
    <row r="837" spans="1:16" ht="20.399999999999999" hidden="1">
      <c r="A837" s="235">
        <v>834</v>
      </c>
      <c r="B837" s="410">
        <v>44678</v>
      </c>
      <c r="C837" s="238" t="s">
        <v>1958</v>
      </c>
      <c r="D837" s="238" t="s">
        <v>1959</v>
      </c>
      <c r="E837" s="411">
        <v>44676</v>
      </c>
      <c r="F837" s="238" t="s">
        <v>1960</v>
      </c>
      <c r="G837" s="235" t="s">
        <v>1581</v>
      </c>
      <c r="H837" s="235"/>
      <c r="I837" s="235"/>
      <c r="J837" s="238" t="s">
        <v>2081</v>
      </c>
      <c r="K837" s="238" t="s">
        <v>2082</v>
      </c>
      <c r="L837" s="235" t="s">
        <v>36</v>
      </c>
      <c r="M837" s="235">
        <v>2</v>
      </c>
      <c r="N837" s="334">
        <v>0</v>
      </c>
      <c r="O837" s="334">
        <f t="shared" si="13"/>
        <v>0</v>
      </c>
      <c r="P837" s="246"/>
    </row>
    <row r="838" spans="1:16" ht="20.399999999999999" hidden="1">
      <c r="A838" s="235">
        <v>835</v>
      </c>
      <c r="B838" s="410">
        <v>44678</v>
      </c>
      <c r="C838" s="238" t="s">
        <v>1958</v>
      </c>
      <c r="D838" s="238" t="s">
        <v>1959</v>
      </c>
      <c r="E838" s="411">
        <v>44676</v>
      </c>
      <c r="F838" s="238" t="s">
        <v>1960</v>
      </c>
      <c r="G838" s="235" t="s">
        <v>1581</v>
      </c>
      <c r="H838" s="235"/>
      <c r="I838" s="235"/>
      <c r="J838" s="238" t="s">
        <v>2083</v>
      </c>
      <c r="K838" s="238" t="s">
        <v>2084</v>
      </c>
      <c r="L838" s="235" t="s">
        <v>36</v>
      </c>
      <c r="M838" s="235">
        <v>13</v>
      </c>
      <c r="N838" s="334">
        <v>0</v>
      </c>
      <c r="O838" s="334">
        <f t="shared" si="13"/>
        <v>0</v>
      </c>
      <c r="P838" s="246"/>
    </row>
    <row r="839" spans="1:16" ht="20.399999999999999" hidden="1">
      <c r="A839" s="235">
        <v>836</v>
      </c>
      <c r="B839" s="410">
        <v>44678</v>
      </c>
      <c r="C839" s="238" t="s">
        <v>1958</v>
      </c>
      <c r="D839" s="238" t="s">
        <v>1959</v>
      </c>
      <c r="E839" s="411">
        <v>44676</v>
      </c>
      <c r="F839" s="238" t="s">
        <v>1960</v>
      </c>
      <c r="G839" s="235" t="s">
        <v>1581</v>
      </c>
      <c r="H839" s="235"/>
      <c r="I839" s="235"/>
      <c r="J839" s="238">
        <v>40019324</v>
      </c>
      <c r="K839" s="238" t="s">
        <v>2085</v>
      </c>
      <c r="L839" s="235" t="s">
        <v>36</v>
      </c>
      <c r="M839" s="235">
        <v>2</v>
      </c>
      <c r="N839" s="334">
        <v>0</v>
      </c>
      <c r="O839" s="334">
        <f t="shared" si="13"/>
        <v>0</v>
      </c>
      <c r="P839" s="246"/>
    </row>
    <row r="840" spans="1:16" ht="20.399999999999999" hidden="1">
      <c r="A840" s="235">
        <v>837</v>
      </c>
      <c r="B840" s="410">
        <v>44678</v>
      </c>
      <c r="C840" s="238" t="s">
        <v>1958</v>
      </c>
      <c r="D840" s="238" t="s">
        <v>1959</v>
      </c>
      <c r="E840" s="411">
        <v>44676</v>
      </c>
      <c r="F840" s="238" t="s">
        <v>1960</v>
      </c>
      <c r="G840" s="235" t="s">
        <v>1581</v>
      </c>
      <c r="H840" s="235"/>
      <c r="I840" s="235"/>
      <c r="J840" s="238" t="s">
        <v>2086</v>
      </c>
      <c r="K840" s="238" t="s">
        <v>2087</v>
      </c>
      <c r="L840" s="235" t="s">
        <v>36</v>
      </c>
      <c r="M840" s="235">
        <v>1</v>
      </c>
      <c r="N840" s="334">
        <v>0</v>
      </c>
      <c r="O840" s="334">
        <f t="shared" si="13"/>
        <v>0</v>
      </c>
      <c r="P840" s="246"/>
    </row>
    <row r="841" spans="1:16" ht="20.399999999999999" hidden="1">
      <c r="A841" s="235">
        <v>838</v>
      </c>
      <c r="B841" s="410">
        <v>44678</v>
      </c>
      <c r="C841" s="238" t="s">
        <v>1958</v>
      </c>
      <c r="D841" s="238" t="s">
        <v>1959</v>
      </c>
      <c r="E841" s="411">
        <v>44676</v>
      </c>
      <c r="F841" s="238" t="s">
        <v>1960</v>
      </c>
      <c r="G841" s="235" t="s">
        <v>1581</v>
      </c>
      <c r="H841" s="235"/>
      <c r="I841" s="235"/>
      <c r="J841" s="238" t="s">
        <v>2088</v>
      </c>
      <c r="K841" s="238" t="s">
        <v>2089</v>
      </c>
      <c r="L841" s="235" t="s">
        <v>36</v>
      </c>
      <c r="M841" s="235">
        <v>12</v>
      </c>
      <c r="N841" s="334">
        <v>0</v>
      </c>
      <c r="O841" s="334">
        <f t="shared" si="13"/>
        <v>0</v>
      </c>
      <c r="P841" s="246"/>
    </row>
    <row r="842" spans="1:16" ht="20.399999999999999" hidden="1">
      <c r="A842" s="235">
        <v>839</v>
      </c>
      <c r="B842" s="410">
        <v>44678</v>
      </c>
      <c r="C842" s="238" t="s">
        <v>1958</v>
      </c>
      <c r="D842" s="238" t="s">
        <v>1959</v>
      </c>
      <c r="E842" s="411">
        <v>44676</v>
      </c>
      <c r="F842" s="238" t="s">
        <v>1960</v>
      </c>
      <c r="G842" s="235" t="s">
        <v>1581</v>
      </c>
      <c r="H842" s="235"/>
      <c r="I842" s="235"/>
      <c r="J842" s="238" t="s">
        <v>2090</v>
      </c>
      <c r="K842" s="238" t="s">
        <v>2090</v>
      </c>
      <c r="L842" s="235" t="s">
        <v>36</v>
      </c>
      <c r="M842" s="235">
        <v>1</v>
      </c>
      <c r="N842" s="334">
        <v>0</v>
      </c>
      <c r="O842" s="334">
        <f t="shared" si="13"/>
        <v>0</v>
      </c>
      <c r="P842" s="246"/>
    </row>
    <row r="843" spans="1:16" ht="20.399999999999999" hidden="1">
      <c r="A843" s="235">
        <v>840</v>
      </c>
      <c r="B843" s="410">
        <v>44678</v>
      </c>
      <c r="C843" s="238" t="s">
        <v>1958</v>
      </c>
      <c r="D843" s="238" t="s">
        <v>1959</v>
      </c>
      <c r="E843" s="411">
        <v>44676</v>
      </c>
      <c r="F843" s="238" t="s">
        <v>1960</v>
      </c>
      <c r="G843" s="235" t="s">
        <v>1581</v>
      </c>
      <c r="H843" s="235"/>
      <c r="I843" s="235"/>
      <c r="J843" s="238" t="s">
        <v>985</v>
      </c>
      <c r="K843" s="238" t="s">
        <v>2091</v>
      </c>
      <c r="L843" s="235" t="s">
        <v>36</v>
      </c>
      <c r="M843" s="235">
        <v>3</v>
      </c>
      <c r="N843" s="334">
        <v>0</v>
      </c>
      <c r="O843" s="334">
        <f t="shared" si="13"/>
        <v>0</v>
      </c>
      <c r="P843" s="246"/>
    </row>
    <row r="844" spans="1:16" ht="20.399999999999999" hidden="1">
      <c r="A844" s="235">
        <v>841</v>
      </c>
      <c r="B844" s="410">
        <v>44678</v>
      </c>
      <c r="C844" s="238" t="s">
        <v>1958</v>
      </c>
      <c r="D844" s="238" t="s">
        <v>1959</v>
      </c>
      <c r="E844" s="411">
        <v>44676</v>
      </c>
      <c r="F844" s="238" t="s">
        <v>1960</v>
      </c>
      <c r="G844" s="235" t="s">
        <v>1581</v>
      </c>
      <c r="H844" s="235"/>
      <c r="I844" s="235"/>
      <c r="J844" s="238" t="s">
        <v>2092</v>
      </c>
      <c r="K844" s="238" t="s">
        <v>2093</v>
      </c>
      <c r="L844" s="235" t="s">
        <v>36</v>
      </c>
      <c r="M844" s="235">
        <v>1</v>
      </c>
      <c r="N844" s="334">
        <v>0</v>
      </c>
      <c r="O844" s="334">
        <f t="shared" si="13"/>
        <v>0</v>
      </c>
      <c r="P844" s="246"/>
    </row>
    <row r="845" spans="1:16" ht="20.399999999999999" hidden="1">
      <c r="A845" s="235">
        <v>842</v>
      </c>
      <c r="B845" s="410">
        <v>44678</v>
      </c>
      <c r="C845" s="238" t="s">
        <v>1958</v>
      </c>
      <c r="D845" s="238" t="s">
        <v>1959</v>
      </c>
      <c r="E845" s="411">
        <v>44676</v>
      </c>
      <c r="F845" s="238" t="s">
        <v>1960</v>
      </c>
      <c r="G845" s="235" t="s">
        <v>1581</v>
      </c>
      <c r="H845" s="235"/>
      <c r="I845" s="235">
        <v>106162338</v>
      </c>
      <c r="J845" s="238" t="s">
        <v>2094</v>
      </c>
      <c r="K845" s="238" t="s">
        <v>2095</v>
      </c>
      <c r="L845" s="235" t="s">
        <v>36</v>
      </c>
      <c r="M845" s="235">
        <v>1</v>
      </c>
      <c r="N845" s="334">
        <v>4038</v>
      </c>
      <c r="O845" s="334">
        <f t="shared" si="13"/>
        <v>4038</v>
      </c>
      <c r="P845" s="246"/>
    </row>
    <row r="846" spans="1:16" ht="20.399999999999999" hidden="1">
      <c r="A846" s="235">
        <v>843</v>
      </c>
      <c r="B846" s="410">
        <v>44678</v>
      </c>
      <c r="C846" s="238" t="s">
        <v>1958</v>
      </c>
      <c r="D846" s="238" t="s">
        <v>1959</v>
      </c>
      <c r="E846" s="411">
        <v>44676</v>
      </c>
      <c r="F846" s="238" t="s">
        <v>1960</v>
      </c>
      <c r="G846" s="235" t="s">
        <v>1581</v>
      </c>
      <c r="H846" s="235"/>
      <c r="I846" s="235"/>
      <c r="J846" s="238" t="s">
        <v>2098</v>
      </c>
      <c r="K846" s="238" t="s">
        <v>2099</v>
      </c>
      <c r="L846" s="235" t="s">
        <v>36</v>
      </c>
      <c r="M846" s="235">
        <v>1</v>
      </c>
      <c r="N846" s="334">
        <v>0</v>
      </c>
      <c r="O846" s="334">
        <f t="shared" si="13"/>
        <v>0</v>
      </c>
      <c r="P846" s="246"/>
    </row>
    <row r="847" spans="1:16" ht="20.399999999999999" hidden="1">
      <c r="A847" s="235">
        <v>844</v>
      </c>
      <c r="B847" s="410">
        <v>44678</v>
      </c>
      <c r="C847" s="238" t="s">
        <v>1958</v>
      </c>
      <c r="D847" s="238" t="s">
        <v>1959</v>
      </c>
      <c r="E847" s="411">
        <v>44676</v>
      </c>
      <c r="F847" s="238" t="s">
        <v>1960</v>
      </c>
      <c r="G847" s="235" t="s">
        <v>1581</v>
      </c>
      <c r="H847" s="235"/>
      <c r="I847" s="235">
        <v>100727096</v>
      </c>
      <c r="J847" s="238" t="s">
        <v>2100</v>
      </c>
      <c r="K847" s="238" t="s">
        <v>2101</v>
      </c>
      <c r="L847" s="235" t="s">
        <v>36</v>
      </c>
      <c r="M847" s="235">
        <v>27</v>
      </c>
      <c r="N847" s="334">
        <v>2344</v>
      </c>
      <c r="O847" s="334">
        <f t="shared" si="13"/>
        <v>63288</v>
      </c>
      <c r="P847" s="246"/>
    </row>
    <row r="848" spans="1:16" ht="20.399999999999999" hidden="1">
      <c r="A848" s="235">
        <v>845</v>
      </c>
      <c r="B848" s="410">
        <v>44678</v>
      </c>
      <c r="C848" s="238" t="s">
        <v>1958</v>
      </c>
      <c r="D848" s="238" t="s">
        <v>1959</v>
      </c>
      <c r="E848" s="411">
        <v>44676</v>
      </c>
      <c r="F848" s="238" t="s">
        <v>1960</v>
      </c>
      <c r="G848" s="235" t="s">
        <v>1581</v>
      </c>
      <c r="H848" s="235"/>
      <c r="I848" s="235"/>
      <c r="J848" s="238">
        <v>7757</v>
      </c>
      <c r="K848" s="238" t="s">
        <v>2102</v>
      </c>
      <c r="L848" s="235" t="s">
        <v>36</v>
      </c>
      <c r="M848" s="235">
        <v>1</v>
      </c>
      <c r="N848" s="334">
        <v>0</v>
      </c>
      <c r="O848" s="334">
        <f t="shared" si="13"/>
        <v>0</v>
      </c>
      <c r="P848" s="246"/>
    </row>
    <row r="849" spans="1:16" ht="20.399999999999999" hidden="1">
      <c r="A849" s="235">
        <v>846</v>
      </c>
      <c r="B849" s="410">
        <v>44678</v>
      </c>
      <c r="C849" s="238" t="s">
        <v>1958</v>
      </c>
      <c r="D849" s="238" t="s">
        <v>1959</v>
      </c>
      <c r="E849" s="411">
        <v>44676</v>
      </c>
      <c r="F849" s="238" t="s">
        <v>1960</v>
      </c>
      <c r="G849" s="235" t="s">
        <v>1581</v>
      </c>
      <c r="H849" s="235"/>
      <c r="I849" s="235">
        <v>100727150</v>
      </c>
      <c r="J849" s="238" t="s">
        <v>2103</v>
      </c>
      <c r="K849" s="238" t="s">
        <v>2104</v>
      </c>
      <c r="L849" s="235" t="s">
        <v>36</v>
      </c>
      <c r="M849" s="235">
        <v>1</v>
      </c>
      <c r="N849" s="334">
        <v>1870</v>
      </c>
      <c r="O849" s="334">
        <f t="shared" si="13"/>
        <v>1870</v>
      </c>
      <c r="P849" s="246"/>
    </row>
    <row r="850" spans="1:16" ht="20.399999999999999" hidden="1">
      <c r="A850" s="235">
        <v>847</v>
      </c>
      <c r="B850" s="410">
        <v>44678</v>
      </c>
      <c r="C850" s="238" t="s">
        <v>1958</v>
      </c>
      <c r="D850" s="238" t="s">
        <v>1959</v>
      </c>
      <c r="E850" s="411">
        <v>44676</v>
      </c>
      <c r="F850" s="238" t="s">
        <v>1960</v>
      </c>
      <c r="G850" s="235" t="s">
        <v>1581</v>
      </c>
      <c r="H850" s="235"/>
      <c r="I850" s="235">
        <v>100727116</v>
      </c>
      <c r="J850" s="238" t="s">
        <v>2105</v>
      </c>
      <c r="K850" s="238" t="s">
        <v>2105</v>
      </c>
      <c r="L850" s="235" t="s">
        <v>36</v>
      </c>
      <c r="M850" s="235">
        <v>1</v>
      </c>
      <c r="N850" s="334">
        <v>3480</v>
      </c>
      <c r="O850" s="334">
        <f t="shared" si="13"/>
        <v>3480</v>
      </c>
      <c r="P850" s="246"/>
    </row>
    <row r="851" spans="1:16" ht="20.399999999999999" hidden="1">
      <c r="A851" s="235">
        <v>848</v>
      </c>
      <c r="B851" s="410">
        <v>44678</v>
      </c>
      <c r="C851" s="238" t="s">
        <v>1958</v>
      </c>
      <c r="D851" s="238" t="s">
        <v>1959</v>
      </c>
      <c r="E851" s="411">
        <v>44676</v>
      </c>
      <c r="F851" s="238" t="s">
        <v>1960</v>
      </c>
      <c r="G851" s="235" t="s">
        <v>1581</v>
      </c>
      <c r="H851" s="235"/>
      <c r="I851" s="235">
        <v>1020819041</v>
      </c>
      <c r="J851" s="238">
        <v>1020819041</v>
      </c>
      <c r="K851" s="238" t="s">
        <v>2106</v>
      </c>
      <c r="L851" s="235" t="s">
        <v>36</v>
      </c>
      <c r="M851" s="235">
        <v>24</v>
      </c>
      <c r="N851" s="334">
        <v>29.24</v>
      </c>
      <c r="O851" s="334">
        <f t="shared" si="13"/>
        <v>701.76</v>
      </c>
      <c r="P851" s="246"/>
    </row>
    <row r="852" spans="1:16" ht="20.399999999999999" hidden="1">
      <c r="A852" s="235">
        <v>849</v>
      </c>
      <c r="B852" s="410">
        <v>44678</v>
      </c>
      <c r="C852" s="238" t="s">
        <v>1958</v>
      </c>
      <c r="D852" s="238" t="s">
        <v>1959</v>
      </c>
      <c r="E852" s="411">
        <v>44676</v>
      </c>
      <c r="F852" s="238" t="s">
        <v>1960</v>
      </c>
      <c r="G852" s="235" t="s">
        <v>1581</v>
      </c>
      <c r="H852" s="235"/>
      <c r="I852" s="235"/>
      <c r="J852" s="238" t="s">
        <v>2107</v>
      </c>
      <c r="K852" s="238" t="s">
        <v>2107</v>
      </c>
      <c r="L852" s="235" t="s">
        <v>36</v>
      </c>
      <c r="M852" s="235">
        <v>2</v>
      </c>
      <c r="N852" s="334">
        <v>0</v>
      </c>
      <c r="O852" s="334">
        <f t="shared" si="13"/>
        <v>0</v>
      </c>
      <c r="P852" s="246"/>
    </row>
    <row r="853" spans="1:16" ht="20.399999999999999" hidden="1">
      <c r="A853" s="235">
        <v>850</v>
      </c>
      <c r="B853" s="410">
        <v>44678</v>
      </c>
      <c r="C853" s="238" t="s">
        <v>1958</v>
      </c>
      <c r="D853" s="238" t="s">
        <v>1959</v>
      </c>
      <c r="E853" s="411">
        <v>44676</v>
      </c>
      <c r="F853" s="238" t="s">
        <v>1960</v>
      </c>
      <c r="G853" s="235" t="s">
        <v>1581</v>
      </c>
      <c r="H853" s="235"/>
      <c r="I853" s="235"/>
      <c r="J853" s="238" t="s">
        <v>2108</v>
      </c>
      <c r="K853" s="238" t="s">
        <v>2108</v>
      </c>
      <c r="L853" s="235" t="s">
        <v>36</v>
      </c>
      <c r="M853" s="235">
        <v>3</v>
      </c>
      <c r="N853" s="334">
        <v>0</v>
      </c>
      <c r="O853" s="334">
        <f t="shared" si="13"/>
        <v>0</v>
      </c>
      <c r="P853" s="246"/>
    </row>
    <row r="854" spans="1:16" ht="20.399999999999999" hidden="1">
      <c r="A854" s="235">
        <v>851</v>
      </c>
      <c r="B854" s="410">
        <v>44678</v>
      </c>
      <c r="C854" s="238" t="s">
        <v>1958</v>
      </c>
      <c r="D854" s="238" t="s">
        <v>1959</v>
      </c>
      <c r="E854" s="411">
        <v>44676</v>
      </c>
      <c r="F854" s="238" t="s">
        <v>1960</v>
      </c>
      <c r="G854" s="235" t="s">
        <v>1581</v>
      </c>
      <c r="H854" s="235"/>
      <c r="I854" s="235"/>
      <c r="J854" s="238" t="s">
        <v>2109</v>
      </c>
      <c r="K854" s="238" t="s">
        <v>2109</v>
      </c>
      <c r="L854" s="235" t="s">
        <v>36</v>
      </c>
      <c r="M854" s="235">
        <v>1</v>
      </c>
      <c r="N854" s="334">
        <v>0</v>
      </c>
      <c r="O854" s="334">
        <f t="shared" si="13"/>
        <v>0</v>
      </c>
      <c r="P854" s="246"/>
    </row>
    <row r="855" spans="1:16" ht="20.399999999999999" hidden="1">
      <c r="A855" s="235">
        <v>852</v>
      </c>
      <c r="B855" s="410">
        <v>44678</v>
      </c>
      <c r="C855" s="238" t="s">
        <v>1958</v>
      </c>
      <c r="D855" s="238" t="s">
        <v>1959</v>
      </c>
      <c r="E855" s="411">
        <v>44676</v>
      </c>
      <c r="F855" s="238" t="s">
        <v>1960</v>
      </c>
      <c r="G855" s="235" t="s">
        <v>1581</v>
      </c>
      <c r="H855" s="235"/>
      <c r="I855" s="235"/>
      <c r="J855" s="238" t="s">
        <v>2110</v>
      </c>
      <c r="K855" s="238" t="s">
        <v>2110</v>
      </c>
      <c r="L855" s="235" t="s">
        <v>36</v>
      </c>
      <c r="M855" s="235">
        <v>3</v>
      </c>
      <c r="N855" s="334">
        <v>0</v>
      </c>
      <c r="O855" s="334">
        <f t="shared" si="13"/>
        <v>0</v>
      </c>
      <c r="P855" s="246"/>
    </row>
    <row r="856" spans="1:16" ht="20.399999999999999" hidden="1">
      <c r="A856" s="235">
        <v>853</v>
      </c>
      <c r="B856" s="410">
        <v>44678</v>
      </c>
      <c r="C856" s="238" t="s">
        <v>1958</v>
      </c>
      <c r="D856" s="238" t="s">
        <v>1959</v>
      </c>
      <c r="E856" s="411">
        <v>44676</v>
      </c>
      <c r="F856" s="238" t="s">
        <v>1960</v>
      </c>
      <c r="G856" s="235" t="s">
        <v>1581</v>
      </c>
      <c r="H856" s="235"/>
      <c r="I856" s="235"/>
      <c r="J856" s="238">
        <v>40019324</v>
      </c>
      <c r="K856" s="238" t="s">
        <v>2111</v>
      </c>
      <c r="L856" s="235" t="s">
        <v>2729</v>
      </c>
      <c r="M856" s="235">
        <v>400</v>
      </c>
      <c r="N856" s="334">
        <v>0</v>
      </c>
      <c r="O856" s="334">
        <f t="shared" si="13"/>
        <v>0</v>
      </c>
      <c r="P856" s="246"/>
    </row>
    <row r="857" spans="1:16" ht="20.399999999999999" hidden="1">
      <c r="A857" s="235">
        <v>854</v>
      </c>
      <c r="B857" s="410">
        <v>44678</v>
      </c>
      <c r="C857" s="238" t="s">
        <v>1958</v>
      </c>
      <c r="D857" s="238" t="s">
        <v>1959</v>
      </c>
      <c r="E857" s="411">
        <v>44676</v>
      </c>
      <c r="F857" s="238" t="s">
        <v>1960</v>
      </c>
      <c r="G857" s="235" t="s">
        <v>1581</v>
      </c>
      <c r="H857" s="235"/>
      <c r="I857" s="235"/>
      <c r="J857" s="238" t="s">
        <v>2113</v>
      </c>
      <c r="K857" s="238" t="s">
        <v>2113</v>
      </c>
      <c r="L857" s="235" t="s">
        <v>2730</v>
      </c>
      <c r="M857" s="235">
        <v>1</v>
      </c>
      <c r="N857" s="334">
        <v>0</v>
      </c>
      <c r="O857" s="334">
        <f t="shared" si="13"/>
        <v>0</v>
      </c>
      <c r="P857" s="246"/>
    </row>
    <row r="858" spans="1:16" ht="20.399999999999999" hidden="1">
      <c r="A858" s="235">
        <v>855</v>
      </c>
      <c r="B858" s="410">
        <v>44678</v>
      </c>
      <c r="C858" s="238" t="s">
        <v>1958</v>
      </c>
      <c r="D858" s="238" t="s">
        <v>1959</v>
      </c>
      <c r="E858" s="411">
        <v>44676</v>
      </c>
      <c r="F858" s="238" t="s">
        <v>1960</v>
      </c>
      <c r="G858" s="235" t="s">
        <v>1581</v>
      </c>
      <c r="H858" s="235"/>
      <c r="I858" s="235"/>
      <c r="J858" s="238" t="s">
        <v>2115</v>
      </c>
      <c r="K858" s="238" t="s">
        <v>2115</v>
      </c>
      <c r="L858" s="235" t="s">
        <v>36</v>
      </c>
      <c r="M858" s="235">
        <v>2</v>
      </c>
      <c r="N858" s="334">
        <v>0</v>
      </c>
      <c r="O858" s="334">
        <f t="shared" si="13"/>
        <v>0</v>
      </c>
      <c r="P858" s="246"/>
    </row>
    <row r="859" spans="1:16" ht="20.399999999999999" hidden="1">
      <c r="A859" s="235">
        <v>856</v>
      </c>
      <c r="B859" s="410">
        <v>44678</v>
      </c>
      <c r="C859" s="238" t="s">
        <v>1958</v>
      </c>
      <c r="D859" s="238" t="s">
        <v>1959</v>
      </c>
      <c r="E859" s="411">
        <v>44676</v>
      </c>
      <c r="F859" s="238" t="s">
        <v>1960</v>
      </c>
      <c r="G859" s="235" t="s">
        <v>1581</v>
      </c>
      <c r="H859" s="235"/>
      <c r="I859" s="235"/>
      <c r="J859" s="238" t="s">
        <v>2286</v>
      </c>
      <c r="K859" s="238" t="s">
        <v>2287</v>
      </c>
      <c r="L859" s="235" t="s">
        <v>36</v>
      </c>
      <c r="M859" s="235">
        <v>61</v>
      </c>
      <c r="N859" s="334">
        <v>0</v>
      </c>
      <c r="O859" s="334">
        <f t="shared" si="13"/>
        <v>0</v>
      </c>
      <c r="P859" s="246"/>
    </row>
    <row r="860" spans="1:16" ht="20.399999999999999" hidden="1">
      <c r="A860" s="235">
        <v>857</v>
      </c>
      <c r="B860" s="410">
        <v>44678</v>
      </c>
      <c r="C860" s="238" t="s">
        <v>1958</v>
      </c>
      <c r="D860" s="238" t="s">
        <v>1959</v>
      </c>
      <c r="E860" s="411">
        <v>44676</v>
      </c>
      <c r="F860" s="238" t="s">
        <v>1960</v>
      </c>
      <c r="G860" s="235" t="s">
        <v>1581</v>
      </c>
      <c r="H860" s="235"/>
      <c r="I860" s="235">
        <v>110315363</v>
      </c>
      <c r="J860" s="238">
        <v>110315363</v>
      </c>
      <c r="K860" s="238" t="s">
        <v>2290</v>
      </c>
      <c r="L860" s="235" t="s">
        <v>36</v>
      </c>
      <c r="M860" s="235">
        <v>12</v>
      </c>
      <c r="N860" s="334">
        <v>95</v>
      </c>
      <c r="O860" s="334">
        <f t="shared" si="13"/>
        <v>1140</v>
      </c>
      <c r="P860" s="246"/>
    </row>
    <row r="861" spans="1:16" ht="20.399999999999999" hidden="1">
      <c r="A861" s="235">
        <v>858</v>
      </c>
      <c r="B861" s="410">
        <v>44678</v>
      </c>
      <c r="C861" s="238" t="s">
        <v>1958</v>
      </c>
      <c r="D861" s="238" t="s">
        <v>1959</v>
      </c>
      <c r="E861" s="411">
        <v>44676</v>
      </c>
      <c r="F861" s="238" t="s">
        <v>1960</v>
      </c>
      <c r="G861" s="235" t="s">
        <v>1581</v>
      </c>
      <c r="H861" s="235"/>
      <c r="I861" s="235">
        <v>110315367</v>
      </c>
      <c r="J861" s="238" t="s">
        <v>2291</v>
      </c>
      <c r="K861" s="238" t="s">
        <v>2292</v>
      </c>
      <c r="L861" s="235" t="s">
        <v>2729</v>
      </c>
      <c r="M861" s="235">
        <v>100</v>
      </c>
      <c r="N861" s="334">
        <v>11</v>
      </c>
      <c r="O861" s="334">
        <f t="shared" si="13"/>
        <v>1100</v>
      </c>
      <c r="P861" s="246"/>
    </row>
    <row r="862" spans="1:16" ht="20.399999999999999" hidden="1">
      <c r="A862" s="235">
        <v>859</v>
      </c>
      <c r="B862" s="410">
        <v>44678</v>
      </c>
      <c r="C862" s="238" t="s">
        <v>1958</v>
      </c>
      <c r="D862" s="238" t="s">
        <v>1959</v>
      </c>
      <c r="E862" s="411">
        <v>44676</v>
      </c>
      <c r="F862" s="238" t="s">
        <v>1960</v>
      </c>
      <c r="G862" s="235" t="s">
        <v>1581</v>
      </c>
      <c r="H862" s="235"/>
      <c r="I862" s="235"/>
      <c r="J862" s="238">
        <v>12545532</v>
      </c>
      <c r="K862" s="238" t="s">
        <v>1907</v>
      </c>
      <c r="L862" s="235" t="s">
        <v>2729</v>
      </c>
      <c r="M862" s="235">
        <v>100</v>
      </c>
      <c r="N862" s="334">
        <v>460.85</v>
      </c>
      <c r="O862" s="334">
        <f t="shared" si="13"/>
        <v>46085</v>
      </c>
      <c r="P862" s="246"/>
    </row>
    <row r="863" spans="1:16" ht="20.399999999999999" hidden="1">
      <c r="A863" s="235">
        <v>860</v>
      </c>
      <c r="B863" s="410">
        <v>44678</v>
      </c>
      <c r="C863" s="238" t="s">
        <v>1958</v>
      </c>
      <c r="D863" s="238" t="s">
        <v>1959</v>
      </c>
      <c r="E863" s="411">
        <v>44676</v>
      </c>
      <c r="F863" s="238" t="s">
        <v>1960</v>
      </c>
      <c r="G863" s="235" t="s">
        <v>1581</v>
      </c>
      <c r="H863" s="235"/>
      <c r="I863" s="235">
        <v>110315368</v>
      </c>
      <c r="J863" s="238" t="s">
        <v>2293</v>
      </c>
      <c r="K863" s="238" t="s">
        <v>2294</v>
      </c>
      <c r="L863" s="235" t="s">
        <v>2729</v>
      </c>
      <c r="M863" s="235">
        <v>100</v>
      </c>
      <c r="N863" s="334">
        <v>8.75</v>
      </c>
      <c r="O863" s="334">
        <f t="shared" si="13"/>
        <v>875</v>
      </c>
      <c r="P863" s="246"/>
    </row>
    <row r="864" spans="1:16" ht="20.399999999999999" hidden="1">
      <c r="A864" s="235">
        <v>861</v>
      </c>
      <c r="B864" s="410">
        <v>44678</v>
      </c>
      <c r="C864" s="238" t="s">
        <v>1958</v>
      </c>
      <c r="D864" s="238" t="s">
        <v>1959</v>
      </c>
      <c r="E864" s="411">
        <v>44676</v>
      </c>
      <c r="F864" s="238" t="s">
        <v>1960</v>
      </c>
      <c r="G864" s="235" t="s">
        <v>1581</v>
      </c>
      <c r="H864" s="235"/>
      <c r="I864" s="235">
        <v>110315365</v>
      </c>
      <c r="J864" s="238" t="s">
        <v>1485</v>
      </c>
      <c r="K864" s="238" t="s">
        <v>2295</v>
      </c>
      <c r="L864" s="235" t="s">
        <v>2729</v>
      </c>
      <c r="M864" s="235">
        <v>100</v>
      </c>
      <c r="N864" s="334">
        <v>19.5</v>
      </c>
      <c r="O864" s="334">
        <f t="shared" si="13"/>
        <v>1950</v>
      </c>
      <c r="P864" s="246"/>
    </row>
    <row r="865" spans="1:16" ht="20.399999999999999" hidden="1">
      <c r="A865" s="235">
        <v>862</v>
      </c>
      <c r="B865" s="410">
        <v>44678</v>
      </c>
      <c r="C865" s="238" t="s">
        <v>1958</v>
      </c>
      <c r="D865" s="238" t="s">
        <v>1959</v>
      </c>
      <c r="E865" s="411">
        <v>44676</v>
      </c>
      <c r="F865" s="238" t="s">
        <v>1960</v>
      </c>
      <c r="G865" s="235" t="s">
        <v>1581</v>
      </c>
      <c r="H865" s="235"/>
      <c r="I865" s="235">
        <v>110315369</v>
      </c>
      <c r="J865" s="238" t="s">
        <v>2296</v>
      </c>
      <c r="K865" s="238" t="s">
        <v>2297</v>
      </c>
      <c r="L865" s="235" t="s">
        <v>2729</v>
      </c>
      <c r="M865" s="235">
        <v>100</v>
      </c>
      <c r="N865" s="334">
        <v>6.45</v>
      </c>
      <c r="O865" s="334">
        <f t="shared" si="13"/>
        <v>645</v>
      </c>
      <c r="P865" s="246"/>
    </row>
    <row r="866" spans="1:16" ht="20.399999999999999" hidden="1">
      <c r="A866" s="235">
        <v>863</v>
      </c>
      <c r="B866" s="410">
        <v>44678</v>
      </c>
      <c r="C866" s="238" t="s">
        <v>1958</v>
      </c>
      <c r="D866" s="238" t="s">
        <v>1959</v>
      </c>
      <c r="E866" s="411">
        <v>44676</v>
      </c>
      <c r="F866" s="238" t="s">
        <v>1960</v>
      </c>
      <c r="G866" s="235" t="s">
        <v>1581</v>
      </c>
      <c r="H866" s="235"/>
      <c r="I866" s="235"/>
      <c r="J866" s="238" t="s">
        <v>2298</v>
      </c>
      <c r="K866" s="238" t="s">
        <v>2299</v>
      </c>
      <c r="L866" s="235" t="s">
        <v>2729</v>
      </c>
      <c r="M866" s="235">
        <v>100</v>
      </c>
      <c r="N866" s="334">
        <v>19.5</v>
      </c>
      <c r="O866" s="334">
        <f t="shared" si="13"/>
        <v>1950</v>
      </c>
      <c r="P866" s="246"/>
    </row>
    <row r="867" spans="1:16" ht="20.399999999999999" hidden="1">
      <c r="A867" s="235">
        <v>864</v>
      </c>
      <c r="B867" s="410">
        <v>44678</v>
      </c>
      <c r="C867" s="238" t="s">
        <v>1958</v>
      </c>
      <c r="D867" s="238" t="s">
        <v>1959</v>
      </c>
      <c r="E867" s="411">
        <v>44676</v>
      </c>
      <c r="F867" s="238" t="s">
        <v>1960</v>
      </c>
      <c r="G867" s="235" t="s">
        <v>1581</v>
      </c>
      <c r="H867" s="235"/>
      <c r="I867" s="235"/>
      <c r="J867" s="238" t="s">
        <v>2300</v>
      </c>
      <c r="K867" s="238" t="s">
        <v>2301</v>
      </c>
      <c r="L867" s="235" t="s">
        <v>2729</v>
      </c>
      <c r="M867" s="235">
        <v>100</v>
      </c>
      <c r="N867" s="334">
        <v>11</v>
      </c>
      <c r="O867" s="334">
        <f t="shared" si="13"/>
        <v>1100</v>
      </c>
      <c r="P867" s="246"/>
    </row>
    <row r="868" spans="1:16" ht="20.399999999999999" hidden="1">
      <c r="A868" s="235">
        <v>865</v>
      </c>
      <c r="B868" s="410">
        <v>44678</v>
      </c>
      <c r="C868" s="238" t="s">
        <v>1958</v>
      </c>
      <c r="D868" s="238" t="s">
        <v>1959</v>
      </c>
      <c r="E868" s="411">
        <v>44676</v>
      </c>
      <c r="F868" s="238" t="s">
        <v>1960</v>
      </c>
      <c r="G868" s="235" t="s">
        <v>1581</v>
      </c>
      <c r="H868" s="235"/>
      <c r="I868" s="235">
        <v>110315379</v>
      </c>
      <c r="J868" s="238" t="s">
        <v>2302</v>
      </c>
      <c r="K868" s="238" t="s">
        <v>2303</v>
      </c>
      <c r="L868" s="235" t="s">
        <v>2729</v>
      </c>
      <c r="M868" s="235">
        <v>5</v>
      </c>
      <c r="N868" s="334">
        <v>3100</v>
      </c>
      <c r="O868" s="334">
        <f t="shared" si="13"/>
        <v>15500</v>
      </c>
      <c r="P868" s="246"/>
    </row>
    <row r="869" spans="1:16" ht="20.399999999999999" hidden="1">
      <c r="A869" s="235">
        <v>866</v>
      </c>
      <c r="B869" s="410">
        <v>44678</v>
      </c>
      <c r="C869" s="238" t="s">
        <v>1958</v>
      </c>
      <c r="D869" s="238" t="s">
        <v>1959</v>
      </c>
      <c r="E869" s="411">
        <v>44676</v>
      </c>
      <c r="F869" s="238" t="s">
        <v>1960</v>
      </c>
      <c r="G869" s="235" t="s">
        <v>1581</v>
      </c>
      <c r="H869" s="235"/>
      <c r="I869" s="235"/>
      <c r="J869" s="238" t="s">
        <v>2304</v>
      </c>
      <c r="K869" s="238" t="s">
        <v>2305</v>
      </c>
      <c r="L869" s="235" t="s">
        <v>36</v>
      </c>
      <c r="M869" s="235">
        <v>4</v>
      </c>
      <c r="N869" s="334">
        <v>710</v>
      </c>
      <c r="O869" s="334">
        <f t="shared" si="13"/>
        <v>2840</v>
      </c>
      <c r="P869" s="246"/>
    </row>
    <row r="870" spans="1:16" ht="20.399999999999999" hidden="1">
      <c r="A870" s="235">
        <v>867</v>
      </c>
      <c r="B870" s="410">
        <v>44678</v>
      </c>
      <c r="C870" s="238" t="s">
        <v>1958</v>
      </c>
      <c r="D870" s="238" t="s">
        <v>1959</v>
      </c>
      <c r="E870" s="411">
        <v>44676</v>
      </c>
      <c r="F870" s="238" t="s">
        <v>1960</v>
      </c>
      <c r="G870" s="235" t="s">
        <v>1581</v>
      </c>
      <c r="H870" s="235"/>
      <c r="I870" s="235"/>
      <c r="J870" s="238" t="s">
        <v>2306</v>
      </c>
      <c r="K870" s="238" t="s">
        <v>2306</v>
      </c>
      <c r="L870" s="235" t="s">
        <v>2729</v>
      </c>
      <c r="M870" s="235">
        <v>4</v>
      </c>
      <c r="N870" s="334">
        <v>0</v>
      </c>
      <c r="O870" s="334">
        <f t="shared" si="13"/>
        <v>0</v>
      </c>
      <c r="P870" s="246"/>
    </row>
    <row r="871" spans="1:16" ht="20.399999999999999" hidden="1">
      <c r="A871" s="235">
        <v>868</v>
      </c>
      <c r="B871" s="410">
        <v>44678</v>
      </c>
      <c r="C871" s="238" t="s">
        <v>1958</v>
      </c>
      <c r="D871" s="238" t="s">
        <v>1959</v>
      </c>
      <c r="E871" s="411">
        <v>44676</v>
      </c>
      <c r="F871" s="238" t="s">
        <v>1960</v>
      </c>
      <c r="G871" s="235" t="s">
        <v>1581</v>
      </c>
      <c r="H871" s="235"/>
      <c r="I871" s="235">
        <v>110315362</v>
      </c>
      <c r="J871" s="238" t="s">
        <v>2307</v>
      </c>
      <c r="K871" s="238" t="s">
        <v>1499</v>
      </c>
      <c r="L871" s="235" t="s">
        <v>36</v>
      </c>
      <c r="M871" s="235">
        <v>49</v>
      </c>
      <c r="N871" s="334">
        <v>75</v>
      </c>
      <c r="O871" s="334">
        <f t="shared" si="13"/>
        <v>3675</v>
      </c>
      <c r="P871" s="246"/>
    </row>
    <row r="872" spans="1:16" ht="20.399999999999999" hidden="1">
      <c r="A872" s="235">
        <v>869</v>
      </c>
      <c r="B872" s="410">
        <v>44678</v>
      </c>
      <c r="C872" s="238" t="s">
        <v>1958</v>
      </c>
      <c r="D872" s="238" t="s">
        <v>1959</v>
      </c>
      <c r="E872" s="411">
        <v>44676</v>
      </c>
      <c r="F872" s="238" t="s">
        <v>1960</v>
      </c>
      <c r="G872" s="235" t="s">
        <v>1581</v>
      </c>
      <c r="H872" s="235"/>
      <c r="I872" s="235">
        <v>110315388</v>
      </c>
      <c r="J872" s="238" t="s">
        <v>2308</v>
      </c>
      <c r="K872" s="238" t="s">
        <v>2309</v>
      </c>
      <c r="L872" s="235" t="s">
        <v>36</v>
      </c>
      <c r="M872" s="235">
        <v>127</v>
      </c>
      <c r="N872" s="334">
        <v>25.45</v>
      </c>
      <c r="O872" s="334">
        <f t="shared" si="13"/>
        <v>3232.15</v>
      </c>
      <c r="P872" s="246"/>
    </row>
    <row r="873" spans="1:16" ht="20.399999999999999" hidden="1">
      <c r="A873" s="235">
        <v>870</v>
      </c>
      <c r="B873" s="410">
        <v>44678</v>
      </c>
      <c r="C873" s="238" t="s">
        <v>1958</v>
      </c>
      <c r="D873" s="238" t="s">
        <v>1959</v>
      </c>
      <c r="E873" s="411">
        <v>44676</v>
      </c>
      <c r="F873" s="238" t="s">
        <v>1960</v>
      </c>
      <c r="G873" s="235" t="s">
        <v>1581</v>
      </c>
      <c r="H873" s="235"/>
      <c r="I873" s="235" t="s">
        <v>1861</v>
      </c>
      <c r="J873" s="238">
        <v>12553873</v>
      </c>
      <c r="K873" s="238" t="s">
        <v>1862</v>
      </c>
      <c r="L873" s="235" t="s">
        <v>36</v>
      </c>
      <c r="M873" s="235">
        <v>20</v>
      </c>
      <c r="N873" s="334">
        <v>25.56</v>
      </c>
      <c r="O873" s="334">
        <f t="shared" si="13"/>
        <v>511.2</v>
      </c>
      <c r="P873" s="246"/>
    </row>
    <row r="874" spans="1:16" ht="20.399999999999999" hidden="1">
      <c r="A874" s="235">
        <v>871</v>
      </c>
      <c r="B874" s="410">
        <v>44678</v>
      </c>
      <c r="C874" s="238" t="s">
        <v>1958</v>
      </c>
      <c r="D874" s="238" t="s">
        <v>1959</v>
      </c>
      <c r="E874" s="411">
        <v>44676</v>
      </c>
      <c r="F874" s="238" t="s">
        <v>1960</v>
      </c>
      <c r="G874" s="235" t="s">
        <v>1581</v>
      </c>
      <c r="H874" s="235"/>
      <c r="I874" s="235">
        <v>105680383</v>
      </c>
      <c r="J874" s="238">
        <v>12536696</v>
      </c>
      <c r="K874" s="238" t="s">
        <v>1879</v>
      </c>
      <c r="L874" s="235" t="s">
        <v>36</v>
      </c>
      <c r="M874" s="235">
        <v>20</v>
      </c>
      <c r="N874" s="334">
        <v>0</v>
      </c>
      <c r="O874" s="334">
        <f t="shared" si="13"/>
        <v>0</v>
      </c>
      <c r="P874" s="246"/>
    </row>
    <row r="875" spans="1:16" ht="20.399999999999999" hidden="1">
      <c r="A875" s="235">
        <v>872</v>
      </c>
      <c r="B875" s="410">
        <v>44678</v>
      </c>
      <c r="C875" s="238" t="s">
        <v>1958</v>
      </c>
      <c r="D875" s="238" t="s">
        <v>1959</v>
      </c>
      <c r="E875" s="411">
        <v>44676</v>
      </c>
      <c r="F875" s="238" t="s">
        <v>1960</v>
      </c>
      <c r="G875" s="235" t="s">
        <v>1581</v>
      </c>
      <c r="H875" s="235"/>
      <c r="I875" s="235"/>
      <c r="J875" s="238">
        <v>12545527</v>
      </c>
      <c r="K875" s="238" t="s">
        <v>1948</v>
      </c>
      <c r="L875" s="235" t="s">
        <v>2729</v>
      </c>
      <c r="M875" s="235">
        <v>40</v>
      </c>
      <c r="N875" s="334">
        <v>0</v>
      </c>
      <c r="O875" s="334">
        <f t="shared" si="13"/>
        <v>0</v>
      </c>
      <c r="P875" s="246"/>
    </row>
    <row r="876" spans="1:16" ht="20.399999999999999" hidden="1">
      <c r="A876" s="235">
        <v>873</v>
      </c>
      <c r="B876" s="410">
        <v>44678</v>
      </c>
      <c r="C876" s="238" t="s">
        <v>1958</v>
      </c>
      <c r="D876" s="238" t="s">
        <v>1959</v>
      </c>
      <c r="E876" s="411">
        <v>44676</v>
      </c>
      <c r="F876" s="238" t="s">
        <v>1960</v>
      </c>
      <c r="G876" s="235" t="s">
        <v>1581</v>
      </c>
      <c r="H876" s="235"/>
      <c r="I876" s="235"/>
      <c r="J876" s="238">
        <v>12545528</v>
      </c>
      <c r="K876" s="238" t="s">
        <v>1955</v>
      </c>
      <c r="L876" s="235" t="s">
        <v>2729</v>
      </c>
      <c r="M876" s="235">
        <v>30</v>
      </c>
      <c r="N876" s="334">
        <v>0</v>
      </c>
      <c r="O876" s="334">
        <f t="shared" si="13"/>
        <v>0</v>
      </c>
      <c r="P876" s="246"/>
    </row>
    <row r="877" spans="1:16" ht="20.399999999999999" hidden="1">
      <c r="A877" s="235">
        <v>874</v>
      </c>
      <c r="B877" s="410">
        <v>44678</v>
      </c>
      <c r="C877" s="238" t="s">
        <v>1958</v>
      </c>
      <c r="D877" s="238" t="s">
        <v>1959</v>
      </c>
      <c r="E877" s="411">
        <v>44676</v>
      </c>
      <c r="F877" s="238" t="s">
        <v>1960</v>
      </c>
      <c r="G877" s="235" t="s">
        <v>1581</v>
      </c>
      <c r="H877" s="235"/>
      <c r="I877" s="235">
        <v>110315449</v>
      </c>
      <c r="J877" s="238" t="s">
        <v>2310</v>
      </c>
      <c r="K877" s="238" t="s">
        <v>2311</v>
      </c>
      <c r="L877" s="235" t="s">
        <v>2729</v>
      </c>
      <c r="M877" s="235">
        <v>15</v>
      </c>
      <c r="N877" s="334">
        <v>53.3</v>
      </c>
      <c r="O877" s="334">
        <f t="shared" si="13"/>
        <v>799.5</v>
      </c>
      <c r="P877" s="246"/>
    </row>
    <row r="878" spans="1:16" ht="20.399999999999999" hidden="1">
      <c r="A878" s="235">
        <v>875</v>
      </c>
      <c r="B878" s="410">
        <v>44678</v>
      </c>
      <c r="C878" s="238" t="s">
        <v>1958</v>
      </c>
      <c r="D878" s="238" t="s">
        <v>1959</v>
      </c>
      <c r="E878" s="411">
        <v>44676</v>
      </c>
      <c r="F878" s="238" t="s">
        <v>1960</v>
      </c>
      <c r="G878" s="235" t="s">
        <v>1581</v>
      </c>
      <c r="H878" s="235"/>
      <c r="I878" s="235">
        <v>110315381</v>
      </c>
      <c r="J878" s="238" t="s">
        <v>2312</v>
      </c>
      <c r="K878" s="238" t="s">
        <v>2313</v>
      </c>
      <c r="L878" s="235" t="s">
        <v>36</v>
      </c>
      <c r="M878" s="235">
        <v>2</v>
      </c>
      <c r="N878" s="334">
        <v>21</v>
      </c>
      <c r="O878" s="334">
        <f t="shared" si="13"/>
        <v>42</v>
      </c>
      <c r="P878" s="246"/>
    </row>
    <row r="879" spans="1:16" ht="20.399999999999999" hidden="1">
      <c r="A879" s="235">
        <v>876</v>
      </c>
      <c r="B879" s="410">
        <v>44678</v>
      </c>
      <c r="C879" s="238" t="s">
        <v>1958</v>
      </c>
      <c r="D879" s="238" t="s">
        <v>1959</v>
      </c>
      <c r="E879" s="411">
        <v>44676</v>
      </c>
      <c r="F879" s="238" t="s">
        <v>1960</v>
      </c>
      <c r="G879" s="235" t="s">
        <v>1581</v>
      </c>
      <c r="H879" s="235"/>
      <c r="I879" s="235"/>
      <c r="J879" s="238" t="s">
        <v>2314</v>
      </c>
      <c r="K879" s="238" t="s">
        <v>2315</v>
      </c>
      <c r="L879" s="235" t="s">
        <v>36</v>
      </c>
      <c r="M879" s="235">
        <v>1340</v>
      </c>
      <c r="N879" s="334">
        <v>0</v>
      </c>
      <c r="O879" s="334">
        <f t="shared" si="13"/>
        <v>0</v>
      </c>
      <c r="P879" s="246"/>
    </row>
    <row r="880" spans="1:16" ht="20.399999999999999" hidden="1">
      <c r="A880" s="235">
        <v>877</v>
      </c>
      <c r="B880" s="410">
        <v>44678</v>
      </c>
      <c r="C880" s="238" t="s">
        <v>1958</v>
      </c>
      <c r="D880" s="238" t="s">
        <v>1959</v>
      </c>
      <c r="E880" s="411">
        <v>44676</v>
      </c>
      <c r="F880" s="238" t="s">
        <v>1960</v>
      </c>
      <c r="G880" s="235" t="s">
        <v>1581</v>
      </c>
      <c r="H880" s="235"/>
      <c r="I880" s="235"/>
      <c r="J880" s="238" t="s">
        <v>2316</v>
      </c>
      <c r="K880" s="238" t="s">
        <v>2317</v>
      </c>
      <c r="L880" s="235" t="s">
        <v>36</v>
      </c>
      <c r="M880" s="235">
        <v>1</v>
      </c>
      <c r="N880" s="334">
        <v>0</v>
      </c>
      <c r="O880" s="334">
        <f t="shared" si="13"/>
        <v>0</v>
      </c>
      <c r="P880" s="246"/>
    </row>
    <row r="881" spans="1:16" ht="20.399999999999999" hidden="1">
      <c r="A881" s="235">
        <v>878</v>
      </c>
      <c r="B881" s="410">
        <v>44678</v>
      </c>
      <c r="C881" s="238" t="s">
        <v>1958</v>
      </c>
      <c r="D881" s="238" t="s">
        <v>1959</v>
      </c>
      <c r="E881" s="411">
        <v>44676</v>
      </c>
      <c r="F881" s="238" t="s">
        <v>1960</v>
      </c>
      <c r="G881" s="235" t="s">
        <v>1581</v>
      </c>
      <c r="H881" s="235"/>
      <c r="I881" s="235"/>
      <c r="J881" s="238" t="s">
        <v>779</v>
      </c>
      <c r="K881" s="238" t="s">
        <v>779</v>
      </c>
      <c r="L881" s="235" t="s">
        <v>2729</v>
      </c>
      <c r="M881" s="235">
        <v>10</v>
      </c>
      <c r="N881" s="334">
        <v>0</v>
      </c>
      <c r="O881" s="334">
        <f t="shared" si="13"/>
        <v>0</v>
      </c>
      <c r="P881" s="246"/>
    </row>
    <row r="882" spans="1:16" ht="20.399999999999999" hidden="1">
      <c r="A882" s="235">
        <v>879</v>
      </c>
      <c r="B882" s="410">
        <v>44678</v>
      </c>
      <c r="C882" s="238" t="s">
        <v>1958</v>
      </c>
      <c r="D882" s="238" t="s">
        <v>1959</v>
      </c>
      <c r="E882" s="411">
        <v>44676</v>
      </c>
      <c r="F882" s="238" t="s">
        <v>1960</v>
      </c>
      <c r="G882" s="235" t="s">
        <v>1581</v>
      </c>
      <c r="H882" s="235"/>
      <c r="I882" s="235"/>
      <c r="J882" s="238" t="s">
        <v>2618</v>
      </c>
      <c r="K882" s="238" t="s">
        <v>2619</v>
      </c>
      <c r="L882" s="235" t="s">
        <v>36</v>
      </c>
      <c r="M882" s="235">
        <v>1</v>
      </c>
      <c r="N882" s="334">
        <v>0</v>
      </c>
      <c r="O882" s="334">
        <f t="shared" si="13"/>
        <v>0</v>
      </c>
      <c r="P882" s="246"/>
    </row>
    <row r="883" spans="1:16" ht="20.399999999999999" hidden="1">
      <c r="A883" s="235">
        <v>880</v>
      </c>
      <c r="B883" s="410">
        <v>44678</v>
      </c>
      <c r="C883" s="238" t="s">
        <v>1958</v>
      </c>
      <c r="D883" s="238" t="s">
        <v>1959</v>
      </c>
      <c r="E883" s="411">
        <v>44676</v>
      </c>
      <c r="F883" s="238" t="s">
        <v>1960</v>
      </c>
      <c r="G883" s="235" t="s">
        <v>1581</v>
      </c>
      <c r="H883" s="235"/>
      <c r="I883" s="235"/>
      <c r="J883" s="238" t="s">
        <v>2620</v>
      </c>
      <c r="K883" s="238" t="s">
        <v>2621</v>
      </c>
      <c r="L883" s="235" t="s">
        <v>36</v>
      </c>
      <c r="M883" s="235">
        <v>490</v>
      </c>
      <c r="N883" s="334">
        <v>25.35</v>
      </c>
      <c r="O883" s="334">
        <f t="shared" si="13"/>
        <v>12421.5</v>
      </c>
      <c r="P883" s="246"/>
    </row>
    <row r="884" spans="1:16" ht="20.399999999999999" hidden="1">
      <c r="A884" s="235">
        <v>881</v>
      </c>
      <c r="B884" s="410">
        <v>44678</v>
      </c>
      <c r="C884" s="238" t="s">
        <v>1958</v>
      </c>
      <c r="D884" s="238" t="s">
        <v>1959</v>
      </c>
      <c r="E884" s="411">
        <v>44676</v>
      </c>
      <c r="F884" s="238" t="s">
        <v>1960</v>
      </c>
      <c r="G884" s="235" t="s">
        <v>1581</v>
      </c>
      <c r="H884" s="235"/>
      <c r="I884" s="235">
        <v>110315377</v>
      </c>
      <c r="J884" s="238">
        <v>110315377</v>
      </c>
      <c r="K884" s="238" t="s">
        <v>2622</v>
      </c>
      <c r="L884" s="235" t="s">
        <v>36</v>
      </c>
      <c r="M884" s="235">
        <v>234</v>
      </c>
      <c r="N884" s="334">
        <v>2.41</v>
      </c>
      <c r="O884" s="334">
        <f t="shared" si="13"/>
        <v>563.94000000000005</v>
      </c>
      <c r="P884" s="246"/>
    </row>
    <row r="885" spans="1:16" ht="20.399999999999999" hidden="1">
      <c r="A885" s="235">
        <v>882</v>
      </c>
      <c r="B885" s="410">
        <v>44678</v>
      </c>
      <c r="C885" s="238" t="s">
        <v>1958</v>
      </c>
      <c r="D885" s="238" t="s">
        <v>1959</v>
      </c>
      <c r="E885" s="411">
        <v>44676</v>
      </c>
      <c r="F885" s="238" t="s">
        <v>1960</v>
      </c>
      <c r="G885" s="235" t="s">
        <v>1581</v>
      </c>
      <c r="H885" s="235"/>
      <c r="I885" s="235"/>
      <c r="J885" s="238"/>
      <c r="K885" s="238" t="s">
        <v>2622</v>
      </c>
      <c r="L885" s="235" t="s">
        <v>36</v>
      </c>
      <c r="M885" s="235">
        <v>50</v>
      </c>
      <c r="N885" s="334">
        <v>2.41</v>
      </c>
      <c r="O885" s="334">
        <f t="shared" si="13"/>
        <v>120.5</v>
      </c>
      <c r="P885" s="246"/>
    </row>
    <row r="886" spans="1:16" ht="20.399999999999999" hidden="1">
      <c r="A886" s="235">
        <v>883</v>
      </c>
      <c r="B886" s="410">
        <v>44678</v>
      </c>
      <c r="C886" s="238" t="s">
        <v>1958</v>
      </c>
      <c r="D886" s="238" t="s">
        <v>1959</v>
      </c>
      <c r="E886" s="411">
        <v>44676</v>
      </c>
      <c r="F886" s="238" t="s">
        <v>1960</v>
      </c>
      <c r="G886" s="235" t="s">
        <v>1581</v>
      </c>
      <c r="H886" s="235"/>
      <c r="I886" s="235"/>
      <c r="J886" s="238" t="s">
        <v>2623</v>
      </c>
      <c r="K886" s="238" t="s">
        <v>2624</v>
      </c>
      <c r="L886" s="235" t="s">
        <v>36</v>
      </c>
      <c r="M886" s="235">
        <v>4</v>
      </c>
      <c r="N886" s="334">
        <v>218</v>
      </c>
      <c r="O886" s="334">
        <f t="shared" si="13"/>
        <v>872</v>
      </c>
      <c r="P886" s="246"/>
    </row>
    <row r="887" spans="1:16" ht="20.399999999999999" hidden="1">
      <c r="A887" s="235">
        <v>884</v>
      </c>
      <c r="B887" s="410">
        <v>44678</v>
      </c>
      <c r="C887" s="238" t="s">
        <v>1958</v>
      </c>
      <c r="D887" s="238" t="s">
        <v>1959</v>
      </c>
      <c r="E887" s="411">
        <v>44676</v>
      </c>
      <c r="F887" s="238" t="s">
        <v>1960</v>
      </c>
      <c r="G887" s="235" t="s">
        <v>1581</v>
      </c>
      <c r="H887" s="235"/>
      <c r="I887" s="235">
        <v>106946763</v>
      </c>
      <c r="J887" s="238" t="s">
        <v>372</v>
      </c>
      <c r="K887" s="238" t="s">
        <v>373</v>
      </c>
      <c r="L887" s="235" t="s">
        <v>36</v>
      </c>
      <c r="M887" s="235">
        <v>3</v>
      </c>
      <c r="N887" s="334">
        <v>1294</v>
      </c>
      <c r="O887" s="334">
        <f t="shared" si="13"/>
        <v>3882</v>
      </c>
      <c r="P887" s="246"/>
    </row>
    <row r="888" spans="1:16" ht="20.399999999999999" hidden="1">
      <c r="A888" s="235">
        <v>885</v>
      </c>
      <c r="B888" s="410">
        <v>44678</v>
      </c>
      <c r="C888" s="238" t="s">
        <v>1958</v>
      </c>
      <c r="D888" s="238" t="s">
        <v>1959</v>
      </c>
      <c r="E888" s="411">
        <v>44676</v>
      </c>
      <c r="F888" s="238" t="s">
        <v>1960</v>
      </c>
      <c r="G888" s="235" t="s">
        <v>1581</v>
      </c>
      <c r="H888" s="235"/>
      <c r="I888" s="235">
        <v>102373683</v>
      </c>
      <c r="J888" s="238" t="s">
        <v>367</v>
      </c>
      <c r="K888" s="238" t="s">
        <v>368</v>
      </c>
      <c r="L888" s="235" t="s">
        <v>36</v>
      </c>
      <c r="M888" s="235">
        <v>1</v>
      </c>
      <c r="N888" s="334">
        <v>1256</v>
      </c>
      <c r="O888" s="334">
        <f t="shared" si="13"/>
        <v>1256</v>
      </c>
      <c r="P888" s="246"/>
    </row>
    <row r="889" spans="1:16" ht="20.399999999999999" hidden="1">
      <c r="A889" s="235">
        <v>886</v>
      </c>
      <c r="B889" s="410">
        <v>44678</v>
      </c>
      <c r="C889" s="238" t="s">
        <v>1958</v>
      </c>
      <c r="D889" s="238" t="s">
        <v>1959</v>
      </c>
      <c r="E889" s="411">
        <v>44676</v>
      </c>
      <c r="F889" s="238" t="s">
        <v>1960</v>
      </c>
      <c r="G889" s="235" t="s">
        <v>1581</v>
      </c>
      <c r="H889" s="235"/>
      <c r="I889" s="235"/>
      <c r="J889" s="238" t="s">
        <v>2625</v>
      </c>
      <c r="K889" s="238" t="s">
        <v>2626</v>
      </c>
      <c r="L889" s="235" t="s">
        <v>36</v>
      </c>
      <c r="M889" s="235">
        <v>1</v>
      </c>
      <c r="N889" s="334">
        <v>700</v>
      </c>
      <c r="O889" s="334">
        <f t="shared" si="13"/>
        <v>700</v>
      </c>
      <c r="P889" s="246"/>
    </row>
    <row r="890" spans="1:16" ht="20.399999999999999" hidden="1">
      <c r="A890" s="235">
        <v>887</v>
      </c>
      <c r="B890" s="410">
        <v>44678</v>
      </c>
      <c r="C890" s="238" t="s">
        <v>1958</v>
      </c>
      <c r="D890" s="238" t="s">
        <v>1959</v>
      </c>
      <c r="E890" s="411">
        <v>44676</v>
      </c>
      <c r="F890" s="238" t="s">
        <v>1960</v>
      </c>
      <c r="G890" s="235" t="s">
        <v>1581</v>
      </c>
      <c r="H890" s="235"/>
      <c r="I890" s="235"/>
      <c r="J890" s="238" t="s">
        <v>2314</v>
      </c>
      <c r="K890" s="238" t="s">
        <v>2315</v>
      </c>
      <c r="L890" s="235" t="s">
        <v>36</v>
      </c>
      <c r="M890" s="235">
        <v>3</v>
      </c>
      <c r="N890" s="334">
        <v>0</v>
      </c>
      <c r="O890" s="334">
        <f t="shared" si="13"/>
        <v>0</v>
      </c>
      <c r="P890" s="246"/>
    </row>
    <row r="891" spans="1:16" ht="20.399999999999999" hidden="1">
      <c r="A891" s="235">
        <v>888</v>
      </c>
      <c r="B891" s="410">
        <v>44678</v>
      </c>
      <c r="C891" s="238" t="s">
        <v>1958</v>
      </c>
      <c r="D891" s="238" t="s">
        <v>1959</v>
      </c>
      <c r="E891" s="411">
        <v>44676</v>
      </c>
      <c r="F891" s="238" t="s">
        <v>1960</v>
      </c>
      <c r="G891" s="235" t="s">
        <v>1581</v>
      </c>
      <c r="H891" s="235"/>
      <c r="I891" s="235"/>
      <c r="J891" s="238" t="s">
        <v>2627</v>
      </c>
      <c r="K891" s="238" t="s">
        <v>2628</v>
      </c>
      <c r="L891" s="235" t="s">
        <v>36</v>
      </c>
      <c r="M891" s="235">
        <v>1</v>
      </c>
      <c r="N891" s="334">
        <v>936</v>
      </c>
      <c r="O891" s="334">
        <f t="shared" si="13"/>
        <v>936</v>
      </c>
      <c r="P891" s="246"/>
    </row>
    <row r="892" spans="1:16" ht="20.399999999999999" hidden="1">
      <c r="A892" s="235">
        <v>889</v>
      </c>
      <c r="B892" s="410">
        <v>44678</v>
      </c>
      <c r="C892" s="238" t="s">
        <v>1958</v>
      </c>
      <c r="D892" s="238" t="s">
        <v>1959</v>
      </c>
      <c r="E892" s="411">
        <v>44676</v>
      </c>
      <c r="F892" s="238" t="s">
        <v>1960</v>
      </c>
      <c r="G892" s="235" t="s">
        <v>1581</v>
      </c>
      <c r="H892" s="235"/>
      <c r="I892" s="235">
        <v>110315416</v>
      </c>
      <c r="J892" s="238"/>
      <c r="K892" s="238" t="s">
        <v>1040</v>
      </c>
      <c r="L892" s="235" t="s">
        <v>36</v>
      </c>
      <c r="M892" s="235">
        <v>15</v>
      </c>
      <c r="N892" s="334">
        <v>0</v>
      </c>
      <c r="O892" s="334">
        <f t="shared" si="13"/>
        <v>0</v>
      </c>
      <c r="P892" s="246"/>
    </row>
    <row r="893" spans="1:16" ht="20.399999999999999" hidden="1">
      <c r="A893" s="235">
        <v>890</v>
      </c>
      <c r="B893" s="410">
        <v>44678</v>
      </c>
      <c r="C893" s="238" t="s">
        <v>1958</v>
      </c>
      <c r="D893" s="238" t="s">
        <v>1959</v>
      </c>
      <c r="E893" s="411">
        <v>44676</v>
      </c>
      <c r="F893" s="238" t="s">
        <v>1960</v>
      </c>
      <c r="G893" s="235" t="s">
        <v>1581</v>
      </c>
      <c r="H893" s="235"/>
      <c r="I893" s="235">
        <v>110315423</v>
      </c>
      <c r="J893" s="238" t="s">
        <v>2629</v>
      </c>
      <c r="K893" s="238" t="s">
        <v>2630</v>
      </c>
      <c r="L893" s="235" t="s">
        <v>36</v>
      </c>
      <c r="M893" s="235">
        <v>38</v>
      </c>
      <c r="N893" s="334">
        <v>4.41</v>
      </c>
      <c r="O893" s="334">
        <f t="shared" si="13"/>
        <v>167.58</v>
      </c>
      <c r="P893" s="246"/>
    </row>
    <row r="894" spans="1:16" ht="20.399999999999999" hidden="1">
      <c r="A894" s="235">
        <v>891</v>
      </c>
      <c r="B894" s="410">
        <v>44678</v>
      </c>
      <c r="C894" s="238" t="s">
        <v>1958</v>
      </c>
      <c r="D894" s="238" t="s">
        <v>1959</v>
      </c>
      <c r="E894" s="411">
        <v>44676</v>
      </c>
      <c r="F894" s="238" t="s">
        <v>1960</v>
      </c>
      <c r="G894" s="235" t="s">
        <v>1581</v>
      </c>
      <c r="H894" s="235"/>
      <c r="I894" s="235">
        <v>110315426</v>
      </c>
      <c r="J894" s="238" t="s">
        <v>2631</v>
      </c>
      <c r="K894" s="238" t="s">
        <v>2632</v>
      </c>
      <c r="L894" s="235" t="s">
        <v>36</v>
      </c>
      <c r="M894" s="235">
        <v>18</v>
      </c>
      <c r="N894" s="334">
        <v>2.4700000000000002</v>
      </c>
      <c r="O894" s="334">
        <f t="shared" si="13"/>
        <v>44.46</v>
      </c>
      <c r="P894" s="246"/>
    </row>
    <row r="895" spans="1:16" ht="20.399999999999999" hidden="1">
      <c r="A895" s="235">
        <v>892</v>
      </c>
      <c r="B895" s="410">
        <v>44678</v>
      </c>
      <c r="C895" s="238" t="s">
        <v>1958</v>
      </c>
      <c r="D895" s="238" t="s">
        <v>1959</v>
      </c>
      <c r="E895" s="411">
        <v>44676</v>
      </c>
      <c r="F895" s="238" t="s">
        <v>1960</v>
      </c>
      <c r="G895" s="235" t="s">
        <v>1581</v>
      </c>
      <c r="H895" s="235"/>
      <c r="I895" s="235">
        <v>110315437</v>
      </c>
      <c r="J895" s="238" t="s">
        <v>2633</v>
      </c>
      <c r="K895" s="238" t="s">
        <v>2634</v>
      </c>
      <c r="L895" s="235" t="s">
        <v>36</v>
      </c>
      <c r="M895" s="235">
        <v>336</v>
      </c>
      <c r="N895" s="334">
        <v>0.95</v>
      </c>
      <c r="O895" s="334">
        <f t="shared" si="13"/>
        <v>319.2</v>
      </c>
      <c r="P895" s="246"/>
    </row>
    <row r="896" spans="1:16" ht="20.399999999999999" hidden="1">
      <c r="A896" s="235">
        <v>893</v>
      </c>
      <c r="B896" s="410">
        <v>44678</v>
      </c>
      <c r="C896" s="238" t="s">
        <v>1958</v>
      </c>
      <c r="D896" s="238" t="s">
        <v>1959</v>
      </c>
      <c r="E896" s="411">
        <v>44676</v>
      </c>
      <c r="F896" s="238" t="s">
        <v>1960</v>
      </c>
      <c r="G896" s="235" t="s">
        <v>1581</v>
      </c>
      <c r="H896" s="235"/>
      <c r="I896" s="235">
        <v>110315439</v>
      </c>
      <c r="J896" s="238" t="s">
        <v>2635</v>
      </c>
      <c r="K896" s="238" t="s">
        <v>2636</v>
      </c>
      <c r="L896" s="235" t="s">
        <v>36</v>
      </c>
      <c r="M896" s="235">
        <v>255</v>
      </c>
      <c r="N896" s="334">
        <v>1.92</v>
      </c>
      <c r="O896" s="334">
        <f t="shared" si="13"/>
        <v>489.59999999999997</v>
      </c>
      <c r="P896" s="246"/>
    </row>
    <row r="897" spans="1:16" ht="20.399999999999999" hidden="1">
      <c r="A897" s="235">
        <v>894</v>
      </c>
      <c r="B897" s="410">
        <v>44678</v>
      </c>
      <c r="C897" s="238" t="s">
        <v>1958</v>
      </c>
      <c r="D897" s="238" t="s">
        <v>1959</v>
      </c>
      <c r="E897" s="411">
        <v>44676</v>
      </c>
      <c r="F897" s="238" t="s">
        <v>1960</v>
      </c>
      <c r="G897" s="235" t="s">
        <v>1581</v>
      </c>
      <c r="H897" s="235"/>
      <c r="I897" s="235">
        <v>110315433</v>
      </c>
      <c r="J897" s="238" t="s">
        <v>2637</v>
      </c>
      <c r="K897" s="238" t="s">
        <v>2638</v>
      </c>
      <c r="L897" s="235" t="s">
        <v>36</v>
      </c>
      <c r="M897" s="235">
        <v>44</v>
      </c>
      <c r="N897" s="334">
        <v>2</v>
      </c>
      <c r="O897" s="334">
        <f t="shared" si="13"/>
        <v>88</v>
      </c>
      <c r="P897" s="246"/>
    </row>
    <row r="898" spans="1:16" ht="20.399999999999999" hidden="1">
      <c r="A898" s="235">
        <v>895</v>
      </c>
      <c r="B898" s="410">
        <v>44678</v>
      </c>
      <c r="C898" s="238" t="s">
        <v>1958</v>
      </c>
      <c r="D898" s="238" t="s">
        <v>1959</v>
      </c>
      <c r="E898" s="411">
        <v>44676</v>
      </c>
      <c r="F898" s="238" t="s">
        <v>1960</v>
      </c>
      <c r="G898" s="235" t="s">
        <v>1581</v>
      </c>
      <c r="H898" s="235"/>
      <c r="I898" s="235">
        <v>110315421</v>
      </c>
      <c r="J898" s="238" t="s">
        <v>2639</v>
      </c>
      <c r="K898" s="238" t="s">
        <v>2640</v>
      </c>
      <c r="L898" s="235" t="s">
        <v>36</v>
      </c>
      <c r="M898" s="235">
        <v>68</v>
      </c>
      <c r="N898" s="334">
        <v>8.09</v>
      </c>
      <c r="O898" s="334">
        <f t="shared" si="13"/>
        <v>550.12</v>
      </c>
      <c r="P898" s="246"/>
    </row>
    <row r="899" spans="1:16" ht="20.399999999999999" hidden="1">
      <c r="A899" s="235">
        <v>896</v>
      </c>
      <c r="B899" s="410">
        <v>44678</v>
      </c>
      <c r="C899" s="238" t="s">
        <v>1958</v>
      </c>
      <c r="D899" s="238" t="s">
        <v>1959</v>
      </c>
      <c r="E899" s="411">
        <v>44676</v>
      </c>
      <c r="F899" s="238" t="s">
        <v>1960</v>
      </c>
      <c r="G899" s="235" t="s">
        <v>1581</v>
      </c>
      <c r="H899" s="235"/>
      <c r="I899" s="235">
        <v>110315405</v>
      </c>
      <c r="J899" s="238" t="s">
        <v>2641</v>
      </c>
      <c r="K899" s="238" t="s">
        <v>2642</v>
      </c>
      <c r="L899" s="235" t="s">
        <v>36</v>
      </c>
      <c r="M899" s="235">
        <v>55</v>
      </c>
      <c r="N899" s="334">
        <v>20.38</v>
      </c>
      <c r="O899" s="334">
        <f t="shared" ref="O899:O962" si="14">M899*N899</f>
        <v>1120.8999999999999</v>
      </c>
      <c r="P899" s="246"/>
    </row>
    <row r="900" spans="1:16" ht="20.399999999999999" hidden="1">
      <c r="A900" s="235">
        <v>897</v>
      </c>
      <c r="B900" s="410">
        <v>44678</v>
      </c>
      <c r="C900" s="238" t="s">
        <v>1958</v>
      </c>
      <c r="D900" s="238" t="s">
        <v>1959</v>
      </c>
      <c r="E900" s="411">
        <v>44676</v>
      </c>
      <c r="F900" s="238" t="s">
        <v>1960</v>
      </c>
      <c r="G900" s="235" t="s">
        <v>1581</v>
      </c>
      <c r="H900" s="235"/>
      <c r="I900" s="235">
        <v>110315390</v>
      </c>
      <c r="J900" s="238" t="s">
        <v>2643</v>
      </c>
      <c r="K900" s="238" t="s">
        <v>1030</v>
      </c>
      <c r="L900" s="235" t="s">
        <v>36</v>
      </c>
      <c r="M900" s="235">
        <v>23</v>
      </c>
      <c r="N900" s="412">
        <v>0</v>
      </c>
      <c r="O900" s="334">
        <f t="shared" si="14"/>
        <v>0</v>
      </c>
      <c r="P900" s="246"/>
    </row>
    <row r="901" spans="1:16" ht="20.399999999999999" hidden="1">
      <c r="A901" s="235">
        <v>898</v>
      </c>
      <c r="B901" s="410">
        <v>44678</v>
      </c>
      <c r="C901" s="238" t="s">
        <v>1958</v>
      </c>
      <c r="D901" s="238" t="s">
        <v>1959</v>
      </c>
      <c r="E901" s="411">
        <v>44676</v>
      </c>
      <c r="F901" s="238" t="s">
        <v>1960</v>
      </c>
      <c r="G901" s="235" t="s">
        <v>1581</v>
      </c>
      <c r="H901" s="235"/>
      <c r="I901" s="235">
        <v>110315391</v>
      </c>
      <c r="J901" s="238" t="s">
        <v>2644</v>
      </c>
      <c r="K901" s="238" t="s">
        <v>2645</v>
      </c>
      <c r="L901" s="235" t="s">
        <v>36</v>
      </c>
      <c r="M901" s="235">
        <v>14</v>
      </c>
      <c r="N901" s="334">
        <v>68.180000000000007</v>
      </c>
      <c r="O901" s="334">
        <f t="shared" si="14"/>
        <v>954.5200000000001</v>
      </c>
      <c r="P901" s="246"/>
    </row>
    <row r="902" spans="1:16" ht="20.399999999999999" hidden="1">
      <c r="A902" s="235">
        <v>899</v>
      </c>
      <c r="B902" s="410">
        <v>44678</v>
      </c>
      <c r="C902" s="238" t="s">
        <v>1958</v>
      </c>
      <c r="D902" s="238" t="s">
        <v>1959</v>
      </c>
      <c r="E902" s="411">
        <v>44676</v>
      </c>
      <c r="F902" s="238" t="s">
        <v>1960</v>
      </c>
      <c r="G902" s="235" t="s">
        <v>1581</v>
      </c>
      <c r="H902" s="235"/>
      <c r="I902" s="235">
        <v>110315408</v>
      </c>
      <c r="J902" s="238" t="s">
        <v>2646</v>
      </c>
      <c r="K902" s="238" t="s">
        <v>1038</v>
      </c>
      <c r="L902" s="235" t="s">
        <v>36</v>
      </c>
      <c r="M902" s="235">
        <v>76</v>
      </c>
      <c r="N902" s="334">
        <v>24.8</v>
      </c>
      <c r="O902" s="334">
        <f t="shared" si="14"/>
        <v>1884.8</v>
      </c>
      <c r="P902" s="246"/>
    </row>
    <row r="903" spans="1:16" ht="20.399999999999999" hidden="1">
      <c r="A903" s="235">
        <v>900</v>
      </c>
      <c r="B903" s="410">
        <v>44678</v>
      </c>
      <c r="C903" s="238" t="s">
        <v>1958</v>
      </c>
      <c r="D903" s="238" t="s">
        <v>1959</v>
      </c>
      <c r="E903" s="411">
        <v>44676</v>
      </c>
      <c r="F903" s="238" t="s">
        <v>1960</v>
      </c>
      <c r="G903" s="235" t="s">
        <v>1581</v>
      </c>
      <c r="H903" s="235"/>
      <c r="I903" s="235">
        <v>110315411</v>
      </c>
      <c r="J903" s="238" t="s">
        <v>2647</v>
      </c>
      <c r="K903" s="238" t="s">
        <v>2648</v>
      </c>
      <c r="L903" s="235" t="s">
        <v>36</v>
      </c>
      <c r="M903" s="235">
        <v>32</v>
      </c>
      <c r="N903" s="334">
        <v>14.41</v>
      </c>
      <c r="O903" s="334">
        <f t="shared" si="14"/>
        <v>461.12</v>
      </c>
      <c r="P903" s="246"/>
    </row>
    <row r="904" spans="1:16" ht="20.399999999999999" hidden="1">
      <c r="A904" s="235">
        <v>901</v>
      </c>
      <c r="B904" s="410">
        <v>44678</v>
      </c>
      <c r="C904" s="238" t="s">
        <v>1958</v>
      </c>
      <c r="D904" s="238" t="s">
        <v>1959</v>
      </c>
      <c r="E904" s="411">
        <v>44676</v>
      </c>
      <c r="F904" s="238" t="s">
        <v>1960</v>
      </c>
      <c r="G904" s="235" t="s">
        <v>1581</v>
      </c>
      <c r="H904" s="235"/>
      <c r="I904" s="235">
        <v>110315438</v>
      </c>
      <c r="J904" s="238" t="s">
        <v>2649</v>
      </c>
      <c r="K904" s="238" t="s">
        <v>2650</v>
      </c>
      <c r="L904" s="235" t="s">
        <v>36</v>
      </c>
      <c r="M904" s="235">
        <v>330</v>
      </c>
      <c r="N904" s="334">
        <v>0.95</v>
      </c>
      <c r="O904" s="334">
        <f t="shared" si="14"/>
        <v>313.5</v>
      </c>
      <c r="P904" s="246"/>
    </row>
    <row r="905" spans="1:16" ht="20.399999999999999" hidden="1">
      <c r="A905" s="235">
        <v>902</v>
      </c>
      <c r="B905" s="410">
        <v>44678</v>
      </c>
      <c r="C905" s="238" t="s">
        <v>1958</v>
      </c>
      <c r="D905" s="238" t="s">
        <v>1959</v>
      </c>
      <c r="E905" s="411">
        <v>44676</v>
      </c>
      <c r="F905" s="238" t="s">
        <v>1960</v>
      </c>
      <c r="G905" s="235" t="s">
        <v>1581</v>
      </c>
      <c r="H905" s="235"/>
      <c r="I905" s="235"/>
      <c r="J905" s="238"/>
      <c r="K905" s="238" t="s">
        <v>711</v>
      </c>
      <c r="L905" s="235" t="s">
        <v>36</v>
      </c>
      <c r="M905" s="235">
        <v>166</v>
      </c>
      <c r="N905" s="412">
        <v>0</v>
      </c>
      <c r="O905" s="334">
        <f t="shared" si="14"/>
        <v>0</v>
      </c>
      <c r="P905" s="246"/>
    </row>
    <row r="906" spans="1:16" ht="20.399999999999999" hidden="1">
      <c r="A906" s="235">
        <v>903</v>
      </c>
      <c r="B906" s="410">
        <v>44678</v>
      </c>
      <c r="C906" s="238" t="s">
        <v>1958</v>
      </c>
      <c r="D906" s="238" t="s">
        <v>1959</v>
      </c>
      <c r="E906" s="411">
        <v>44676</v>
      </c>
      <c r="F906" s="238" t="s">
        <v>1960</v>
      </c>
      <c r="G906" s="235" t="s">
        <v>1581</v>
      </c>
      <c r="H906" s="235"/>
      <c r="I906" s="235">
        <v>110408252</v>
      </c>
      <c r="J906" s="238">
        <v>110408252</v>
      </c>
      <c r="K906" s="238" t="s">
        <v>808</v>
      </c>
      <c r="L906" s="235" t="s">
        <v>36</v>
      </c>
      <c r="M906" s="235">
        <v>150</v>
      </c>
      <c r="N906" s="412">
        <v>0.88</v>
      </c>
      <c r="O906" s="334">
        <f t="shared" si="14"/>
        <v>132</v>
      </c>
      <c r="P906" s="246"/>
    </row>
    <row r="907" spans="1:16" ht="20.399999999999999" hidden="1">
      <c r="A907" s="235">
        <v>904</v>
      </c>
      <c r="B907" s="410">
        <v>44678</v>
      </c>
      <c r="C907" s="238" t="s">
        <v>1958</v>
      </c>
      <c r="D907" s="238" t="s">
        <v>1959</v>
      </c>
      <c r="E907" s="411">
        <v>44676</v>
      </c>
      <c r="F907" s="238" t="s">
        <v>1960</v>
      </c>
      <c r="G907" s="235" t="s">
        <v>1581</v>
      </c>
      <c r="H907" s="235"/>
      <c r="I907" s="235"/>
      <c r="J907" s="238"/>
      <c r="K907" s="238" t="s">
        <v>2651</v>
      </c>
      <c r="L907" s="235" t="s">
        <v>36</v>
      </c>
      <c r="M907" s="235">
        <v>18</v>
      </c>
      <c r="N907" s="334">
        <v>0</v>
      </c>
      <c r="O907" s="334">
        <f t="shared" si="14"/>
        <v>0</v>
      </c>
      <c r="P907" s="246"/>
    </row>
    <row r="908" spans="1:16" ht="20.399999999999999" hidden="1">
      <c r="A908" s="235">
        <v>905</v>
      </c>
      <c r="B908" s="410">
        <v>44678</v>
      </c>
      <c r="C908" s="238" t="s">
        <v>1958</v>
      </c>
      <c r="D908" s="238" t="s">
        <v>1959</v>
      </c>
      <c r="E908" s="411">
        <v>44676</v>
      </c>
      <c r="F908" s="238" t="s">
        <v>1960</v>
      </c>
      <c r="G908" s="235" t="s">
        <v>1581</v>
      </c>
      <c r="H908" s="235"/>
      <c r="I908" s="235"/>
      <c r="J908" s="238"/>
      <c r="K908" s="238" t="s">
        <v>2652</v>
      </c>
      <c r="L908" s="235" t="s">
        <v>36</v>
      </c>
      <c r="M908" s="235">
        <v>130</v>
      </c>
      <c r="N908" s="334">
        <v>0</v>
      </c>
      <c r="O908" s="334">
        <f t="shared" si="14"/>
        <v>0</v>
      </c>
      <c r="P908" s="246"/>
    </row>
    <row r="909" spans="1:16" ht="20.399999999999999" hidden="1">
      <c r="A909" s="235">
        <v>906</v>
      </c>
      <c r="B909" s="410">
        <v>44678</v>
      </c>
      <c r="C909" s="238" t="s">
        <v>1958</v>
      </c>
      <c r="D909" s="238" t="s">
        <v>1959</v>
      </c>
      <c r="E909" s="411">
        <v>44676</v>
      </c>
      <c r="F909" s="238" t="s">
        <v>1960</v>
      </c>
      <c r="G909" s="235" t="s">
        <v>1581</v>
      </c>
      <c r="H909" s="235"/>
      <c r="I909" s="235"/>
      <c r="J909" s="238"/>
      <c r="K909" s="238" t="s">
        <v>2653</v>
      </c>
      <c r="L909" s="235" t="s">
        <v>36</v>
      </c>
      <c r="M909" s="235">
        <v>89</v>
      </c>
      <c r="N909" s="334">
        <v>0</v>
      </c>
      <c r="O909" s="334">
        <f t="shared" si="14"/>
        <v>0</v>
      </c>
      <c r="P909" s="246"/>
    </row>
    <row r="910" spans="1:16" ht="20.399999999999999" hidden="1">
      <c r="A910" s="235">
        <v>907</v>
      </c>
      <c r="B910" s="410">
        <v>44678</v>
      </c>
      <c r="C910" s="238" t="s">
        <v>1958</v>
      </c>
      <c r="D910" s="238" t="s">
        <v>1959</v>
      </c>
      <c r="E910" s="411">
        <v>44676</v>
      </c>
      <c r="F910" s="238" t="s">
        <v>1960</v>
      </c>
      <c r="G910" s="235" t="s">
        <v>1581</v>
      </c>
      <c r="H910" s="235"/>
      <c r="I910" s="235"/>
      <c r="J910" s="238"/>
      <c r="K910" s="238" t="s">
        <v>2654</v>
      </c>
      <c r="L910" s="235" t="s">
        <v>36</v>
      </c>
      <c r="M910" s="235">
        <v>34</v>
      </c>
      <c r="N910" s="334">
        <v>0</v>
      </c>
      <c r="O910" s="334">
        <f t="shared" si="14"/>
        <v>0</v>
      </c>
      <c r="P910" s="246"/>
    </row>
    <row r="911" spans="1:16" ht="20.399999999999999" hidden="1">
      <c r="A911" s="235">
        <v>908</v>
      </c>
      <c r="B911" s="410">
        <v>44678</v>
      </c>
      <c r="C911" s="238" t="s">
        <v>1958</v>
      </c>
      <c r="D911" s="238" t="s">
        <v>1959</v>
      </c>
      <c r="E911" s="411">
        <v>44676</v>
      </c>
      <c r="F911" s="238" t="s">
        <v>1960</v>
      </c>
      <c r="G911" s="235" t="s">
        <v>1581</v>
      </c>
      <c r="H911" s="235"/>
      <c r="I911" s="235"/>
      <c r="J911" s="238"/>
      <c r="K911" s="238" t="s">
        <v>2655</v>
      </c>
      <c r="L911" s="235" t="s">
        <v>36</v>
      </c>
      <c r="M911" s="235">
        <v>10</v>
      </c>
      <c r="N911" s="334">
        <v>0</v>
      </c>
      <c r="O911" s="334">
        <f t="shared" si="14"/>
        <v>0</v>
      </c>
      <c r="P911" s="246"/>
    </row>
    <row r="912" spans="1:16" ht="20.399999999999999" hidden="1">
      <c r="A912" s="235">
        <v>909</v>
      </c>
      <c r="B912" s="410">
        <v>44678</v>
      </c>
      <c r="C912" s="238" t="s">
        <v>1958</v>
      </c>
      <c r="D912" s="238" t="s">
        <v>1959</v>
      </c>
      <c r="E912" s="411">
        <v>44676</v>
      </c>
      <c r="F912" s="238" t="s">
        <v>1960</v>
      </c>
      <c r="G912" s="235" t="s">
        <v>1581</v>
      </c>
      <c r="H912" s="235"/>
      <c r="I912" s="235"/>
      <c r="J912" s="238"/>
      <c r="K912" s="238" t="s">
        <v>2656</v>
      </c>
      <c r="L912" s="235" t="s">
        <v>36</v>
      </c>
      <c r="M912" s="235">
        <v>41</v>
      </c>
      <c r="N912" s="334">
        <v>0</v>
      </c>
      <c r="O912" s="334">
        <f t="shared" si="14"/>
        <v>0</v>
      </c>
      <c r="P912" s="246"/>
    </row>
    <row r="913" spans="1:16" ht="20.399999999999999" hidden="1">
      <c r="A913" s="235">
        <v>910</v>
      </c>
      <c r="B913" s="410">
        <v>44678</v>
      </c>
      <c r="C913" s="238" t="s">
        <v>1958</v>
      </c>
      <c r="D913" s="238" t="s">
        <v>1959</v>
      </c>
      <c r="E913" s="411">
        <v>44676</v>
      </c>
      <c r="F913" s="238" t="s">
        <v>1960</v>
      </c>
      <c r="G913" s="235" t="s">
        <v>1581</v>
      </c>
      <c r="H913" s="235"/>
      <c r="I913" s="235"/>
      <c r="J913" s="238"/>
      <c r="K913" s="238" t="s">
        <v>2657</v>
      </c>
      <c r="L913" s="235" t="s">
        <v>36</v>
      </c>
      <c r="M913" s="235">
        <v>4</v>
      </c>
      <c r="N913" s="334">
        <v>0</v>
      </c>
      <c r="O913" s="334">
        <f t="shared" si="14"/>
        <v>0</v>
      </c>
      <c r="P913" s="246"/>
    </row>
    <row r="914" spans="1:16" ht="20.399999999999999" hidden="1">
      <c r="A914" s="235">
        <v>911</v>
      </c>
      <c r="B914" s="410">
        <v>44678</v>
      </c>
      <c r="C914" s="238" t="s">
        <v>1958</v>
      </c>
      <c r="D914" s="238" t="s">
        <v>1959</v>
      </c>
      <c r="E914" s="411">
        <v>44676</v>
      </c>
      <c r="F914" s="238" t="s">
        <v>1960</v>
      </c>
      <c r="G914" s="235" t="s">
        <v>1581</v>
      </c>
      <c r="H914" s="235"/>
      <c r="I914" s="235">
        <v>107184793</v>
      </c>
      <c r="J914" s="238">
        <v>107184793</v>
      </c>
      <c r="K914" s="238" t="s">
        <v>2786</v>
      </c>
      <c r="L914" s="235" t="s">
        <v>36</v>
      </c>
      <c r="M914" s="235">
        <v>165</v>
      </c>
      <c r="N914" s="334">
        <v>2.4500000000000002</v>
      </c>
      <c r="O914" s="334">
        <f t="shared" si="14"/>
        <v>404.25000000000006</v>
      </c>
      <c r="P914" s="246"/>
    </row>
    <row r="915" spans="1:16" ht="20.399999999999999" hidden="1">
      <c r="A915" s="235">
        <v>912</v>
      </c>
      <c r="B915" s="410">
        <v>44678</v>
      </c>
      <c r="C915" s="238" t="s">
        <v>1958</v>
      </c>
      <c r="D915" s="238" t="s">
        <v>1959</v>
      </c>
      <c r="E915" s="411">
        <v>44676</v>
      </c>
      <c r="F915" s="238" t="s">
        <v>1960</v>
      </c>
      <c r="G915" s="235" t="s">
        <v>1581</v>
      </c>
      <c r="H915" s="235"/>
      <c r="I915" s="235"/>
      <c r="J915" s="238"/>
      <c r="K915" s="238" t="s">
        <v>703</v>
      </c>
      <c r="L915" s="235" t="s">
        <v>36</v>
      </c>
      <c r="M915" s="235">
        <v>15</v>
      </c>
      <c r="N915" s="412">
        <v>0</v>
      </c>
      <c r="O915" s="334">
        <f t="shared" si="14"/>
        <v>0</v>
      </c>
      <c r="P915" s="246"/>
    </row>
    <row r="916" spans="1:16" ht="20.399999999999999" hidden="1">
      <c r="A916" s="235">
        <v>913</v>
      </c>
      <c r="B916" s="410">
        <v>44678</v>
      </c>
      <c r="C916" s="238" t="s">
        <v>1958</v>
      </c>
      <c r="D916" s="238" t="s">
        <v>1959</v>
      </c>
      <c r="E916" s="411">
        <v>44676</v>
      </c>
      <c r="F916" s="238" t="s">
        <v>1960</v>
      </c>
      <c r="G916" s="235" t="s">
        <v>1581</v>
      </c>
      <c r="H916" s="235"/>
      <c r="I916" s="235"/>
      <c r="J916" s="238"/>
      <c r="K916" s="238" t="s">
        <v>2654</v>
      </c>
      <c r="L916" s="235" t="s">
        <v>36</v>
      </c>
      <c r="M916" s="235">
        <v>15</v>
      </c>
      <c r="N916" s="334">
        <v>0</v>
      </c>
      <c r="O916" s="334">
        <f t="shared" si="14"/>
        <v>0</v>
      </c>
      <c r="P916" s="246"/>
    </row>
    <row r="917" spans="1:16" ht="20.399999999999999" hidden="1">
      <c r="A917" s="235">
        <v>914</v>
      </c>
      <c r="B917" s="410">
        <v>44678</v>
      </c>
      <c r="C917" s="238" t="s">
        <v>1958</v>
      </c>
      <c r="D917" s="238" t="s">
        <v>1959</v>
      </c>
      <c r="E917" s="411">
        <v>44676</v>
      </c>
      <c r="F917" s="238" t="s">
        <v>1960</v>
      </c>
      <c r="G917" s="235" t="s">
        <v>1581</v>
      </c>
      <c r="H917" s="235"/>
      <c r="I917" s="235"/>
      <c r="J917" s="238"/>
      <c r="K917" s="238" t="s">
        <v>708</v>
      </c>
      <c r="L917" s="235" t="s">
        <v>36</v>
      </c>
      <c r="M917" s="235">
        <v>14</v>
      </c>
      <c r="N917" s="412">
        <v>0</v>
      </c>
      <c r="O917" s="334">
        <f t="shared" si="14"/>
        <v>0</v>
      </c>
      <c r="P917" s="246"/>
    </row>
    <row r="918" spans="1:16" ht="20.399999999999999" hidden="1">
      <c r="A918" s="235">
        <v>915</v>
      </c>
      <c r="B918" s="410">
        <v>44678</v>
      </c>
      <c r="C918" s="238" t="s">
        <v>1958</v>
      </c>
      <c r="D918" s="238" t="s">
        <v>1959</v>
      </c>
      <c r="E918" s="411">
        <v>44676</v>
      </c>
      <c r="F918" s="238" t="s">
        <v>1960</v>
      </c>
      <c r="G918" s="235" t="s">
        <v>1581</v>
      </c>
      <c r="H918" s="235"/>
      <c r="I918" s="235"/>
      <c r="J918" s="238"/>
      <c r="K918" s="238" t="s">
        <v>2658</v>
      </c>
      <c r="L918" s="235" t="s">
        <v>36</v>
      </c>
      <c r="M918" s="235">
        <v>38</v>
      </c>
      <c r="N918" s="334">
        <v>0</v>
      </c>
      <c r="O918" s="334">
        <f t="shared" si="14"/>
        <v>0</v>
      </c>
      <c r="P918" s="246"/>
    </row>
    <row r="919" spans="1:16" ht="20.399999999999999" hidden="1">
      <c r="A919" s="235">
        <v>916</v>
      </c>
      <c r="B919" s="410">
        <v>44678</v>
      </c>
      <c r="C919" s="238" t="s">
        <v>1958</v>
      </c>
      <c r="D919" s="238" t="s">
        <v>1959</v>
      </c>
      <c r="E919" s="411">
        <v>44676</v>
      </c>
      <c r="F919" s="238" t="s">
        <v>1960</v>
      </c>
      <c r="G919" s="235" t="s">
        <v>1581</v>
      </c>
      <c r="H919" s="235"/>
      <c r="I919" s="235"/>
      <c r="J919" s="238"/>
      <c r="K919" s="238" t="s">
        <v>2659</v>
      </c>
      <c r="L919" s="235" t="s">
        <v>36</v>
      </c>
      <c r="M919" s="235">
        <v>49</v>
      </c>
      <c r="N919" s="334">
        <v>3</v>
      </c>
      <c r="O919" s="334">
        <f t="shared" si="14"/>
        <v>147</v>
      </c>
      <c r="P919" s="246"/>
    </row>
    <row r="920" spans="1:16" ht="20.399999999999999" hidden="1">
      <c r="A920" s="235">
        <v>917</v>
      </c>
      <c r="B920" s="410">
        <v>44678</v>
      </c>
      <c r="C920" s="238" t="s">
        <v>1958</v>
      </c>
      <c r="D920" s="238" t="s">
        <v>1959</v>
      </c>
      <c r="E920" s="411">
        <v>44676</v>
      </c>
      <c r="F920" s="238" t="s">
        <v>1960</v>
      </c>
      <c r="G920" s="235" t="s">
        <v>1581</v>
      </c>
      <c r="H920" s="235"/>
      <c r="I920" s="235"/>
      <c r="J920" s="238"/>
      <c r="K920" s="238" t="s">
        <v>2660</v>
      </c>
      <c r="L920" s="235" t="s">
        <v>36</v>
      </c>
      <c r="M920" s="235">
        <v>17</v>
      </c>
      <c r="N920" s="334">
        <v>0</v>
      </c>
      <c r="O920" s="334">
        <f t="shared" si="14"/>
        <v>0</v>
      </c>
      <c r="P920" s="246"/>
    </row>
    <row r="921" spans="1:16" ht="20.399999999999999" hidden="1">
      <c r="A921" s="235">
        <v>918</v>
      </c>
      <c r="B921" s="410">
        <v>44678</v>
      </c>
      <c r="C921" s="238" t="s">
        <v>1958</v>
      </c>
      <c r="D921" s="238" t="s">
        <v>1959</v>
      </c>
      <c r="E921" s="411">
        <v>44676</v>
      </c>
      <c r="F921" s="238" t="s">
        <v>1960</v>
      </c>
      <c r="G921" s="235" t="s">
        <v>1581</v>
      </c>
      <c r="H921" s="235"/>
      <c r="I921" s="235"/>
      <c r="J921" s="238"/>
      <c r="K921" s="238" t="s">
        <v>2661</v>
      </c>
      <c r="L921" s="235" t="s">
        <v>36</v>
      </c>
      <c r="M921" s="235">
        <v>4</v>
      </c>
      <c r="N921" s="334">
        <v>0</v>
      </c>
      <c r="O921" s="334">
        <f t="shared" si="14"/>
        <v>0</v>
      </c>
      <c r="P921" s="246"/>
    </row>
    <row r="922" spans="1:16" ht="20.399999999999999" hidden="1">
      <c r="A922" s="235">
        <v>919</v>
      </c>
      <c r="B922" s="410">
        <v>44678</v>
      </c>
      <c r="C922" s="238" t="s">
        <v>1958</v>
      </c>
      <c r="D922" s="238" t="s">
        <v>1959</v>
      </c>
      <c r="E922" s="411">
        <v>44676</v>
      </c>
      <c r="F922" s="238" t="s">
        <v>1960</v>
      </c>
      <c r="G922" s="235" t="s">
        <v>1581</v>
      </c>
      <c r="H922" s="235"/>
      <c r="I922" s="235"/>
      <c r="J922" s="238"/>
      <c r="K922" s="238" t="s">
        <v>2662</v>
      </c>
      <c r="L922" s="235" t="s">
        <v>36</v>
      </c>
      <c r="M922" s="235">
        <v>17</v>
      </c>
      <c r="N922" s="334">
        <v>0</v>
      </c>
      <c r="O922" s="334">
        <f t="shared" si="14"/>
        <v>0</v>
      </c>
      <c r="P922" s="246"/>
    </row>
    <row r="923" spans="1:16" ht="20.399999999999999" hidden="1">
      <c r="A923" s="235">
        <v>920</v>
      </c>
      <c r="B923" s="410">
        <v>44678</v>
      </c>
      <c r="C923" s="238" t="s">
        <v>1958</v>
      </c>
      <c r="D923" s="238" t="s">
        <v>1959</v>
      </c>
      <c r="E923" s="411">
        <v>44676</v>
      </c>
      <c r="F923" s="238" t="s">
        <v>1960</v>
      </c>
      <c r="G923" s="235" t="s">
        <v>1581</v>
      </c>
      <c r="H923" s="235"/>
      <c r="I923" s="235"/>
      <c r="J923" s="238"/>
      <c r="K923" s="238" t="s">
        <v>2663</v>
      </c>
      <c r="L923" s="235" t="s">
        <v>36</v>
      </c>
      <c r="M923" s="235">
        <v>6</v>
      </c>
      <c r="N923" s="334">
        <v>0</v>
      </c>
      <c r="O923" s="334">
        <f t="shared" si="14"/>
        <v>0</v>
      </c>
      <c r="P923" s="246"/>
    </row>
    <row r="924" spans="1:16" ht="20.399999999999999" hidden="1">
      <c r="A924" s="235">
        <v>921</v>
      </c>
      <c r="B924" s="410">
        <v>44678</v>
      </c>
      <c r="C924" s="238" t="s">
        <v>1958</v>
      </c>
      <c r="D924" s="238" t="s">
        <v>1959</v>
      </c>
      <c r="E924" s="411">
        <v>44676</v>
      </c>
      <c r="F924" s="238" t="s">
        <v>1960</v>
      </c>
      <c r="G924" s="235" t="s">
        <v>1581</v>
      </c>
      <c r="H924" s="235"/>
      <c r="I924" s="235"/>
      <c r="J924" s="238"/>
      <c r="K924" s="238" t="s">
        <v>2664</v>
      </c>
      <c r="L924" s="235" t="s">
        <v>36</v>
      </c>
      <c r="M924" s="235">
        <v>56</v>
      </c>
      <c r="N924" s="334">
        <v>0</v>
      </c>
      <c r="O924" s="334">
        <f t="shared" si="14"/>
        <v>0</v>
      </c>
      <c r="P924" s="246"/>
    </row>
    <row r="925" spans="1:16" ht="20.399999999999999" hidden="1">
      <c r="A925" s="235">
        <v>922</v>
      </c>
      <c r="B925" s="410">
        <v>44678</v>
      </c>
      <c r="C925" s="238" t="s">
        <v>1958</v>
      </c>
      <c r="D925" s="238" t="s">
        <v>1959</v>
      </c>
      <c r="E925" s="411">
        <v>44676</v>
      </c>
      <c r="F925" s="238" t="s">
        <v>1960</v>
      </c>
      <c r="G925" s="235" t="s">
        <v>1581</v>
      </c>
      <c r="H925" s="235"/>
      <c r="I925" s="235">
        <v>110408292</v>
      </c>
      <c r="J925" s="238">
        <v>110408292</v>
      </c>
      <c r="K925" s="238" t="s">
        <v>2665</v>
      </c>
      <c r="L925" s="235" t="s">
        <v>36</v>
      </c>
      <c r="M925" s="235">
        <v>51</v>
      </c>
      <c r="N925" s="334">
        <v>3</v>
      </c>
      <c r="O925" s="334">
        <f t="shared" si="14"/>
        <v>153</v>
      </c>
      <c r="P925" s="246"/>
    </row>
    <row r="926" spans="1:16" ht="20.399999999999999" hidden="1">
      <c r="A926" s="235">
        <v>923</v>
      </c>
      <c r="B926" s="410">
        <v>44678</v>
      </c>
      <c r="C926" s="238" t="s">
        <v>1958</v>
      </c>
      <c r="D926" s="238" t="s">
        <v>1959</v>
      </c>
      <c r="E926" s="411">
        <v>44676</v>
      </c>
      <c r="F926" s="238" t="s">
        <v>1960</v>
      </c>
      <c r="G926" s="235" t="s">
        <v>1581</v>
      </c>
      <c r="H926" s="235"/>
      <c r="I926" s="235"/>
      <c r="J926" s="238"/>
      <c r="K926" s="238" t="s">
        <v>2666</v>
      </c>
      <c r="L926" s="235" t="s">
        <v>36</v>
      </c>
      <c r="M926" s="235">
        <v>116</v>
      </c>
      <c r="N926" s="334">
        <v>0</v>
      </c>
      <c r="O926" s="334">
        <f t="shared" si="14"/>
        <v>0</v>
      </c>
      <c r="P926" s="246"/>
    </row>
    <row r="927" spans="1:16" ht="20.399999999999999" hidden="1">
      <c r="A927" s="235">
        <v>924</v>
      </c>
      <c r="B927" s="410">
        <v>44678</v>
      </c>
      <c r="C927" s="238" t="s">
        <v>1958</v>
      </c>
      <c r="D927" s="238" t="s">
        <v>1959</v>
      </c>
      <c r="E927" s="411">
        <v>44676</v>
      </c>
      <c r="F927" s="238" t="s">
        <v>1960</v>
      </c>
      <c r="G927" s="235" t="s">
        <v>1581</v>
      </c>
      <c r="H927" s="235"/>
      <c r="I927" s="235"/>
      <c r="J927" s="238"/>
      <c r="K927" s="238" t="s">
        <v>2667</v>
      </c>
      <c r="L927" s="235" t="s">
        <v>36</v>
      </c>
      <c r="M927" s="235">
        <v>20</v>
      </c>
      <c r="N927" s="334">
        <v>0</v>
      </c>
      <c r="O927" s="334">
        <f t="shared" si="14"/>
        <v>0</v>
      </c>
      <c r="P927" s="246"/>
    </row>
    <row r="928" spans="1:16" ht="20.399999999999999" hidden="1">
      <c r="A928" s="235">
        <v>925</v>
      </c>
      <c r="B928" s="410">
        <v>44678</v>
      </c>
      <c r="C928" s="238" t="s">
        <v>1958</v>
      </c>
      <c r="D928" s="238" t="s">
        <v>1959</v>
      </c>
      <c r="E928" s="411">
        <v>44676</v>
      </c>
      <c r="F928" s="238" t="s">
        <v>1960</v>
      </c>
      <c r="G928" s="235" t="s">
        <v>1581</v>
      </c>
      <c r="H928" s="235"/>
      <c r="I928" s="235"/>
      <c r="J928" s="238"/>
      <c r="K928" s="238" t="s">
        <v>2667</v>
      </c>
      <c r="L928" s="235" t="s">
        <v>36</v>
      </c>
      <c r="M928" s="235">
        <v>16</v>
      </c>
      <c r="N928" s="334">
        <v>0</v>
      </c>
      <c r="O928" s="334">
        <f t="shared" si="14"/>
        <v>0</v>
      </c>
      <c r="P928" s="246"/>
    </row>
    <row r="929" spans="1:16" ht="20.399999999999999" hidden="1">
      <c r="A929" s="235">
        <v>926</v>
      </c>
      <c r="B929" s="410">
        <v>44678</v>
      </c>
      <c r="C929" s="238" t="s">
        <v>1958</v>
      </c>
      <c r="D929" s="238" t="s">
        <v>1959</v>
      </c>
      <c r="E929" s="411">
        <v>44676</v>
      </c>
      <c r="F929" s="238" t="s">
        <v>1960</v>
      </c>
      <c r="G929" s="235" t="s">
        <v>1581</v>
      </c>
      <c r="H929" s="235"/>
      <c r="I929" s="235"/>
      <c r="J929" s="238"/>
      <c r="K929" s="238" t="s">
        <v>2668</v>
      </c>
      <c r="L929" s="235" t="s">
        <v>36</v>
      </c>
      <c r="M929" s="235">
        <v>8</v>
      </c>
      <c r="N929" s="334">
        <v>0</v>
      </c>
      <c r="O929" s="334">
        <f t="shared" si="14"/>
        <v>0</v>
      </c>
      <c r="P929" s="246"/>
    </row>
    <row r="930" spans="1:16" ht="20.399999999999999" hidden="1">
      <c r="A930" s="235">
        <v>927</v>
      </c>
      <c r="B930" s="410">
        <v>44678</v>
      </c>
      <c r="C930" s="238" t="s">
        <v>1958</v>
      </c>
      <c r="D930" s="238" t="s">
        <v>1959</v>
      </c>
      <c r="E930" s="411">
        <v>44676</v>
      </c>
      <c r="F930" s="238" t="s">
        <v>1960</v>
      </c>
      <c r="G930" s="235" t="s">
        <v>1581</v>
      </c>
      <c r="H930" s="235"/>
      <c r="I930" s="235"/>
      <c r="J930" s="238"/>
      <c r="K930" s="238" t="s">
        <v>703</v>
      </c>
      <c r="L930" s="235" t="s">
        <v>36</v>
      </c>
      <c r="M930" s="235">
        <v>16</v>
      </c>
      <c r="N930" s="412">
        <v>0</v>
      </c>
      <c r="O930" s="334">
        <f t="shared" si="14"/>
        <v>0</v>
      </c>
      <c r="P930" s="246"/>
    </row>
    <row r="931" spans="1:16" ht="20.399999999999999" hidden="1">
      <c r="A931" s="235">
        <v>928</v>
      </c>
      <c r="B931" s="410">
        <v>44678</v>
      </c>
      <c r="C931" s="238" t="s">
        <v>1958</v>
      </c>
      <c r="D931" s="238" t="s">
        <v>1959</v>
      </c>
      <c r="E931" s="411">
        <v>44676</v>
      </c>
      <c r="F931" s="238" t="s">
        <v>1960</v>
      </c>
      <c r="G931" s="235" t="s">
        <v>1581</v>
      </c>
      <c r="H931" s="235"/>
      <c r="I931" s="235"/>
      <c r="J931" s="238"/>
      <c r="K931" s="238" t="s">
        <v>2669</v>
      </c>
      <c r="L931" s="235" t="s">
        <v>36</v>
      </c>
      <c r="M931" s="235">
        <v>12</v>
      </c>
      <c r="N931" s="334">
        <v>0</v>
      </c>
      <c r="O931" s="334">
        <f t="shared" si="14"/>
        <v>0</v>
      </c>
      <c r="P931" s="246"/>
    </row>
    <row r="932" spans="1:16" ht="20.399999999999999" hidden="1">
      <c r="A932" s="235">
        <v>929</v>
      </c>
      <c r="B932" s="410">
        <v>44678</v>
      </c>
      <c r="C932" s="238" t="s">
        <v>1958</v>
      </c>
      <c r="D932" s="238" t="s">
        <v>1959</v>
      </c>
      <c r="E932" s="411">
        <v>44676</v>
      </c>
      <c r="F932" s="238" t="s">
        <v>1960</v>
      </c>
      <c r="G932" s="235" t="s">
        <v>1581</v>
      </c>
      <c r="H932" s="235"/>
      <c r="I932" s="235"/>
      <c r="J932" s="238"/>
      <c r="K932" s="238" t="s">
        <v>708</v>
      </c>
      <c r="L932" s="235" t="s">
        <v>36</v>
      </c>
      <c r="M932" s="235">
        <v>21</v>
      </c>
      <c r="N932" s="334">
        <v>0</v>
      </c>
      <c r="O932" s="334">
        <f t="shared" si="14"/>
        <v>0</v>
      </c>
      <c r="P932" s="246"/>
    </row>
    <row r="933" spans="1:16" ht="20.399999999999999" hidden="1">
      <c r="A933" s="235">
        <v>930</v>
      </c>
      <c r="B933" s="410">
        <v>44678</v>
      </c>
      <c r="C933" s="238" t="s">
        <v>1958</v>
      </c>
      <c r="D933" s="238" t="s">
        <v>1959</v>
      </c>
      <c r="E933" s="411">
        <v>44676</v>
      </c>
      <c r="F933" s="238" t="s">
        <v>1960</v>
      </c>
      <c r="G933" s="235" t="s">
        <v>1581</v>
      </c>
      <c r="H933" s="235"/>
      <c r="I933" s="235"/>
      <c r="J933" s="238"/>
      <c r="K933" s="238" t="s">
        <v>2670</v>
      </c>
      <c r="L933" s="235" t="s">
        <v>36</v>
      </c>
      <c r="M933" s="235">
        <v>50</v>
      </c>
      <c r="N933" s="334">
        <v>0</v>
      </c>
      <c r="O933" s="334">
        <f t="shared" si="14"/>
        <v>0</v>
      </c>
      <c r="P933" s="246"/>
    </row>
    <row r="934" spans="1:16" ht="20.399999999999999" hidden="1">
      <c r="A934" s="235">
        <v>931</v>
      </c>
      <c r="B934" s="410">
        <v>44678</v>
      </c>
      <c r="C934" s="238" t="s">
        <v>1958</v>
      </c>
      <c r="D934" s="238" t="s">
        <v>1959</v>
      </c>
      <c r="E934" s="411">
        <v>44676</v>
      </c>
      <c r="F934" s="238" t="s">
        <v>1960</v>
      </c>
      <c r="G934" s="235" t="s">
        <v>1581</v>
      </c>
      <c r="H934" s="235"/>
      <c r="I934" s="235"/>
      <c r="J934" s="238"/>
      <c r="K934" s="238" t="s">
        <v>705</v>
      </c>
      <c r="L934" s="235" t="s">
        <v>36</v>
      </c>
      <c r="M934" s="235">
        <v>36</v>
      </c>
      <c r="N934" s="334">
        <v>0</v>
      </c>
      <c r="O934" s="334">
        <f t="shared" si="14"/>
        <v>0</v>
      </c>
      <c r="P934" s="246"/>
    </row>
    <row r="935" spans="1:16" ht="20.399999999999999" hidden="1">
      <c r="A935" s="235">
        <v>932</v>
      </c>
      <c r="B935" s="410">
        <v>44678</v>
      </c>
      <c r="C935" s="238" t="s">
        <v>1958</v>
      </c>
      <c r="D935" s="238" t="s">
        <v>1959</v>
      </c>
      <c r="E935" s="411">
        <v>44676</v>
      </c>
      <c r="F935" s="238" t="s">
        <v>1960</v>
      </c>
      <c r="G935" s="235" t="s">
        <v>1581</v>
      </c>
      <c r="H935" s="235"/>
      <c r="I935" s="235"/>
      <c r="J935" s="238"/>
      <c r="K935" s="238" t="s">
        <v>2671</v>
      </c>
      <c r="L935" s="235" t="s">
        <v>36</v>
      </c>
      <c r="M935" s="235">
        <v>320</v>
      </c>
      <c r="N935" s="334">
        <v>0</v>
      </c>
      <c r="O935" s="334">
        <f t="shared" si="14"/>
        <v>0</v>
      </c>
      <c r="P935" s="246"/>
    </row>
    <row r="936" spans="1:16" ht="20.399999999999999" hidden="1">
      <c r="A936" s="235">
        <v>933</v>
      </c>
      <c r="B936" s="410">
        <v>44678</v>
      </c>
      <c r="C936" s="238" t="s">
        <v>1958</v>
      </c>
      <c r="D936" s="238" t="s">
        <v>1959</v>
      </c>
      <c r="E936" s="411">
        <v>44676</v>
      </c>
      <c r="F936" s="238" t="s">
        <v>1960</v>
      </c>
      <c r="G936" s="235" t="s">
        <v>1581</v>
      </c>
      <c r="H936" s="235"/>
      <c r="I936" s="235"/>
      <c r="J936" s="238"/>
      <c r="K936" s="238" t="s">
        <v>2672</v>
      </c>
      <c r="L936" s="235" t="s">
        <v>36</v>
      </c>
      <c r="M936" s="235">
        <v>6</v>
      </c>
      <c r="N936" s="334">
        <v>0</v>
      </c>
      <c r="O936" s="334">
        <f t="shared" si="14"/>
        <v>0</v>
      </c>
      <c r="P936" s="246"/>
    </row>
    <row r="937" spans="1:16" ht="20.399999999999999" hidden="1">
      <c r="A937" s="235">
        <v>934</v>
      </c>
      <c r="B937" s="410">
        <v>44678</v>
      </c>
      <c r="C937" s="238" t="s">
        <v>1958</v>
      </c>
      <c r="D937" s="238" t="s">
        <v>1959</v>
      </c>
      <c r="E937" s="411">
        <v>44676</v>
      </c>
      <c r="F937" s="238" t="s">
        <v>1960</v>
      </c>
      <c r="G937" s="235" t="s">
        <v>1581</v>
      </c>
      <c r="H937" s="235"/>
      <c r="I937" s="235"/>
      <c r="J937" s="238"/>
      <c r="K937" s="238" t="s">
        <v>2673</v>
      </c>
      <c r="L937" s="235" t="s">
        <v>36</v>
      </c>
      <c r="M937" s="235">
        <v>8</v>
      </c>
      <c r="N937" s="334">
        <v>0</v>
      </c>
      <c r="O937" s="334">
        <f t="shared" si="14"/>
        <v>0</v>
      </c>
      <c r="P937" s="246"/>
    </row>
    <row r="938" spans="1:16" ht="20.399999999999999" hidden="1">
      <c r="A938" s="235">
        <v>935</v>
      </c>
      <c r="B938" s="410">
        <v>44678</v>
      </c>
      <c r="C938" s="238" t="s">
        <v>1958</v>
      </c>
      <c r="D938" s="238" t="s">
        <v>1959</v>
      </c>
      <c r="E938" s="411">
        <v>44676</v>
      </c>
      <c r="F938" s="238" t="s">
        <v>1960</v>
      </c>
      <c r="G938" s="235" t="s">
        <v>1581</v>
      </c>
      <c r="H938" s="235"/>
      <c r="I938" s="235"/>
      <c r="J938" s="238"/>
      <c r="K938" s="238" t="s">
        <v>2674</v>
      </c>
      <c r="L938" s="235" t="s">
        <v>36</v>
      </c>
      <c r="M938" s="235">
        <v>16</v>
      </c>
      <c r="N938" s="334">
        <v>0</v>
      </c>
      <c r="O938" s="334">
        <f t="shared" si="14"/>
        <v>0</v>
      </c>
      <c r="P938" s="246"/>
    </row>
    <row r="939" spans="1:16" ht="20.399999999999999" hidden="1">
      <c r="A939" s="235">
        <v>936</v>
      </c>
      <c r="B939" s="410">
        <v>44678</v>
      </c>
      <c r="C939" s="238" t="s">
        <v>1958</v>
      </c>
      <c r="D939" s="238" t="s">
        <v>1959</v>
      </c>
      <c r="E939" s="411">
        <v>44676</v>
      </c>
      <c r="F939" s="238" t="s">
        <v>1960</v>
      </c>
      <c r="G939" s="235" t="s">
        <v>1581</v>
      </c>
      <c r="H939" s="235"/>
      <c r="I939" s="235"/>
      <c r="J939" s="238"/>
      <c r="K939" s="238" t="s">
        <v>2675</v>
      </c>
      <c r="L939" s="235" t="s">
        <v>36</v>
      </c>
      <c r="M939" s="235">
        <v>35</v>
      </c>
      <c r="N939" s="334">
        <v>0</v>
      </c>
      <c r="O939" s="334">
        <f t="shared" si="14"/>
        <v>0</v>
      </c>
      <c r="P939" s="246"/>
    </row>
    <row r="940" spans="1:16" ht="20.399999999999999" hidden="1">
      <c r="A940" s="235">
        <v>937</v>
      </c>
      <c r="B940" s="410">
        <v>44678</v>
      </c>
      <c r="C940" s="238" t="s">
        <v>1958</v>
      </c>
      <c r="D940" s="238" t="s">
        <v>1959</v>
      </c>
      <c r="E940" s="411">
        <v>44676</v>
      </c>
      <c r="F940" s="238" t="s">
        <v>1960</v>
      </c>
      <c r="G940" s="235" t="s">
        <v>1581</v>
      </c>
      <c r="H940" s="235"/>
      <c r="I940" s="235"/>
      <c r="J940" s="238"/>
      <c r="K940" s="238" t="s">
        <v>2676</v>
      </c>
      <c r="L940" s="235" t="s">
        <v>36</v>
      </c>
      <c r="M940" s="235">
        <v>290</v>
      </c>
      <c r="N940" s="334">
        <v>0</v>
      </c>
      <c r="O940" s="334">
        <f t="shared" si="14"/>
        <v>0</v>
      </c>
      <c r="P940" s="246"/>
    </row>
    <row r="941" spans="1:16" ht="20.399999999999999" hidden="1">
      <c r="A941" s="235">
        <v>938</v>
      </c>
      <c r="B941" s="410">
        <v>44678</v>
      </c>
      <c r="C941" s="238" t="s">
        <v>1958</v>
      </c>
      <c r="D941" s="238" t="s">
        <v>1959</v>
      </c>
      <c r="E941" s="411">
        <v>44676</v>
      </c>
      <c r="F941" s="238" t="s">
        <v>1960</v>
      </c>
      <c r="G941" s="235" t="s">
        <v>1581</v>
      </c>
      <c r="H941" s="235"/>
      <c r="I941" s="235"/>
      <c r="J941" s="238"/>
      <c r="K941" s="238" t="s">
        <v>2677</v>
      </c>
      <c r="L941" s="235" t="s">
        <v>36</v>
      </c>
      <c r="M941" s="235">
        <v>272</v>
      </c>
      <c r="N941" s="334">
        <v>0</v>
      </c>
      <c r="O941" s="334">
        <f t="shared" si="14"/>
        <v>0</v>
      </c>
      <c r="P941" s="246"/>
    </row>
    <row r="942" spans="1:16" ht="20.399999999999999" hidden="1">
      <c r="A942" s="235">
        <v>939</v>
      </c>
      <c r="B942" s="410">
        <v>44678</v>
      </c>
      <c r="C942" s="238" t="s">
        <v>1958</v>
      </c>
      <c r="D942" s="238" t="s">
        <v>1959</v>
      </c>
      <c r="E942" s="411">
        <v>44676</v>
      </c>
      <c r="F942" s="238" t="s">
        <v>1960</v>
      </c>
      <c r="G942" s="235" t="s">
        <v>1581</v>
      </c>
      <c r="H942" s="235"/>
      <c r="I942" s="235"/>
      <c r="J942" s="238"/>
      <c r="K942" s="238" t="s">
        <v>2678</v>
      </c>
      <c r="L942" s="235" t="s">
        <v>36</v>
      </c>
      <c r="M942" s="235">
        <v>4</v>
      </c>
      <c r="N942" s="334">
        <v>0</v>
      </c>
      <c r="O942" s="334">
        <f t="shared" si="14"/>
        <v>0</v>
      </c>
      <c r="P942" s="246"/>
    </row>
    <row r="943" spans="1:16" ht="20.399999999999999" hidden="1">
      <c r="A943" s="235">
        <v>940</v>
      </c>
      <c r="B943" s="410">
        <v>44678</v>
      </c>
      <c r="C943" s="238" t="s">
        <v>1958</v>
      </c>
      <c r="D943" s="238" t="s">
        <v>1959</v>
      </c>
      <c r="E943" s="411">
        <v>44676</v>
      </c>
      <c r="F943" s="238" t="s">
        <v>1960</v>
      </c>
      <c r="G943" s="235" t="s">
        <v>1581</v>
      </c>
      <c r="H943" s="235"/>
      <c r="I943" s="235"/>
      <c r="J943" s="238"/>
      <c r="K943" s="238" t="s">
        <v>2670</v>
      </c>
      <c r="L943" s="235" t="s">
        <v>36</v>
      </c>
      <c r="M943" s="235">
        <v>15</v>
      </c>
      <c r="N943" s="334">
        <v>0</v>
      </c>
      <c r="O943" s="334">
        <f t="shared" si="14"/>
        <v>0</v>
      </c>
      <c r="P943" s="246"/>
    </row>
    <row r="944" spans="1:16" ht="20.399999999999999" hidden="1">
      <c r="A944" s="235">
        <v>941</v>
      </c>
      <c r="B944" s="410">
        <v>44678</v>
      </c>
      <c r="C944" s="238" t="s">
        <v>1958</v>
      </c>
      <c r="D944" s="238" t="s">
        <v>1959</v>
      </c>
      <c r="E944" s="411">
        <v>44676</v>
      </c>
      <c r="F944" s="238" t="s">
        <v>1960</v>
      </c>
      <c r="G944" s="235" t="s">
        <v>1581</v>
      </c>
      <c r="H944" s="235"/>
      <c r="I944" s="235"/>
      <c r="J944" s="238"/>
      <c r="K944" s="238" t="s">
        <v>2679</v>
      </c>
      <c r="L944" s="235" t="s">
        <v>36</v>
      </c>
      <c r="M944" s="235">
        <v>62</v>
      </c>
      <c r="N944" s="334">
        <v>0</v>
      </c>
      <c r="O944" s="334">
        <f t="shared" si="14"/>
        <v>0</v>
      </c>
      <c r="P944" s="246"/>
    </row>
    <row r="945" spans="1:16" ht="20.399999999999999" hidden="1">
      <c r="A945" s="235">
        <v>942</v>
      </c>
      <c r="B945" s="410">
        <v>44678</v>
      </c>
      <c r="C945" s="238" t="s">
        <v>1958</v>
      </c>
      <c r="D945" s="238" t="s">
        <v>1959</v>
      </c>
      <c r="E945" s="411">
        <v>44676</v>
      </c>
      <c r="F945" s="238" t="s">
        <v>1960</v>
      </c>
      <c r="G945" s="235" t="s">
        <v>1581</v>
      </c>
      <c r="H945" s="235"/>
      <c r="I945" s="235"/>
      <c r="J945" s="238"/>
      <c r="K945" s="238" t="s">
        <v>2680</v>
      </c>
      <c r="L945" s="235" t="s">
        <v>36</v>
      </c>
      <c r="M945" s="235">
        <v>925</v>
      </c>
      <c r="N945" s="334">
        <v>0</v>
      </c>
      <c r="O945" s="334">
        <f t="shared" si="14"/>
        <v>0</v>
      </c>
      <c r="P945" s="246"/>
    </row>
    <row r="946" spans="1:16" ht="20.399999999999999" hidden="1">
      <c r="A946" s="235">
        <v>943</v>
      </c>
      <c r="B946" s="410">
        <v>44678</v>
      </c>
      <c r="C946" s="238" t="s">
        <v>1958</v>
      </c>
      <c r="D946" s="238" t="s">
        <v>1959</v>
      </c>
      <c r="E946" s="411">
        <v>44676</v>
      </c>
      <c r="F946" s="238" t="s">
        <v>1960</v>
      </c>
      <c r="G946" s="235" t="s">
        <v>1581</v>
      </c>
      <c r="H946" s="235"/>
      <c r="I946" s="235">
        <v>112173249</v>
      </c>
      <c r="J946" s="238">
        <v>9140009950</v>
      </c>
      <c r="K946" s="238" t="s">
        <v>889</v>
      </c>
      <c r="L946" s="235" t="s">
        <v>36</v>
      </c>
      <c r="M946" s="235">
        <v>8</v>
      </c>
      <c r="N946" s="334">
        <v>13.72</v>
      </c>
      <c r="O946" s="334">
        <f t="shared" si="14"/>
        <v>109.76</v>
      </c>
      <c r="P946" s="246"/>
    </row>
    <row r="947" spans="1:16" ht="20.399999999999999" hidden="1">
      <c r="A947" s="235">
        <v>944</v>
      </c>
      <c r="B947" s="410">
        <v>44678</v>
      </c>
      <c r="C947" s="238" t="s">
        <v>1958</v>
      </c>
      <c r="D947" s="238" t="s">
        <v>1959</v>
      </c>
      <c r="E947" s="411">
        <v>44676</v>
      </c>
      <c r="F947" s="238" t="s">
        <v>1960</v>
      </c>
      <c r="G947" s="235" t="s">
        <v>1581</v>
      </c>
      <c r="H947" s="235"/>
      <c r="I947" s="235"/>
      <c r="J947" s="238">
        <v>9330006107</v>
      </c>
      <c r="K947" s="238" t="s">
        <v>2681</v>
      </c>
      <c r="L947" s="235" t="s">
        <v>36</v>
      </c>
      <c r="M947" s="235">
        <v>49</v>
      </c>
      <c r="N947" s="334">
        <v>0</v>
      </c>
      <c r="O947" s="334">
        <f t="shared" si="14"/>
        <v>0</v>
      </c>
      <c r="P947" s="246"/>
    </row>
    <row r="948" spans="1:16" ht="20.399999999999999" hidden="1">
      <c r="A948" s="235">
        <v>945</v>
      </c>
      <c r="B948" s="410">
        <v>44678</v>
      </c>
      <c r="C948" s="238" t="s">
        <v>1958</v>
      </c>
      <c r="D948" s="238" t="s">
        <v>1959</v>
      </c>
      <c r="E948" s="411">
        <v>44676</v>
      </c>
      <c r="F948" s="238" t="s">
        <v>1960</v>
      </c>
      <c r="G948" s="235" t="s">
        <v>1581</v>
      </c>
      <c r="H948" s="235"/>
      <c r="I948" s="235">
        <v>109708571</v>
      </c>
      <c r="J948" s="238" t="s">
        <v>436</v>
      </c>
      <c r="K948" s="238" t="s">
        <v>437</v>
      </c>
      <c r="L948" s="235" t="s">
        <v>36</v>
      </c>
      <c r="M948" s="235">
        <v>44</v>
      </c>
      <c r="N948" s="334">
        <v>0</v>
      </c>
      <c r="O948" s="334">
        <f t="shared" si="14"/>
        <v>0</v>
      </c>
      <c r="P948" s="246"/>
    </row>
    <row r="949" spans="1:16" ht="20.399999999999999" hidden="1">
      <c r="A949" s="235">
        <v>946</v>
      </c>
      <c r="B949" s="410">
        <v>44678</v>
      </c>
      <c r="C949" s="238" t="s">
        <v>1958</v>
      </c>
      <c r="D949" s="238" t="s">
        <v>1959</v>
      </c>
      <c r="E949" s="411">
        <v>44676</v>
      </c>
      <c r="F949" s="238" t="s">
        <v>1960</v>
      </c>
      <c r="G949" s="235" t="s">
        <v>1581</v>
      </c>
      <c r="H949" s="235"/>
      <c r="I949" s="235">
        <v>109708590</v>
      </c>
      <c r="J949" s="238" t="s">
        <v>439</v>
      </c>
      <c r="K949" s="238" t="s">
        <v>440</v>
      </c>
      <c r="L949" s="235" t="s">
        <v>36</v>
      </c>
      <c r="M949" s="235">
        <v>6</v>
      </c>
      <c r="N949" s="334">
        <v>0</v>
      </c>
      <c r="O949" s="334">
        <f t="shared" si="14"/>
        <v>0</v>
      </c>
      <c r="P949" s="246"/>
    </row>
    <row r="950" spans="1:16" ht="20.399999999999999" hidden="1">
      <c r="A950" s="235">
        <v>947</v>
      </c>
      <c r="B950" s="410">
        <v>44678</v>
      </c>
      <c r="C950" s="238" t="s">
        <v>1958</v>
      </c>
      <c r="D950" s="238" t="s">
        <v>1959</v>
      </c>
      <c r="E950" s="411">
        <v>44676</v>
      </c>
      <c r="F950" s="238" t="s">
        <v>1960</v>
      </c>
      <c r="G950" s="235" t="s">
        <v>1581</v>
      </c>
      <c r="H950" s="235"/>
      <c r="I950" s="235"/>
      <c r="J950" s="238" t="s">
        <v>2682</v>
      </c>
      <c r="K950" s="238" t="s">
        <v>2683</v>
      </c>
      <c r="L950" s="235" t="s">
        <v>36</v>
      </c>
      <c r="M950" s="235">
        <v>1</v>
      </c>
      <c r="N950" s="334">
        <v>0</v>
      </c>
      <c r="O950" s="334">
        <f t="shared" si="14"/>
        <v>0</v>
      </c>
      <c r="P950" s="246"/>
    </row>
    <row r="951" spans="1:16" ht="20.399999999999999" hidden="1">
      <c r="A951" s="235">
        <v>948</v>
      </c>
      <c r="B951" s="410">
        <v>44678</v>
      </c>
      <c r="C951" s="238" t="s">
        <v>1958</v>
      </c>
      <c r="D951" s="238" t="s">
        <v>1959</v>
      </c>
      <c r="E951" s="411">
        <v>44676</v>
      </c>
      <c r="F951" s="238" t="s">
        <v>1960</v>
      </c>
      <c r="G951" s="235" t="s">
        <v>1581</v>
      </c>
      <c r="H951" s="235"/>
      <c r="I951" s="235"/>
      <c r="J951" s="238" t="s">
        <v>2684</v>
      </c>
      <c r="K951" s="238" t="s">
        <v>2685</v>
      </c>
      <c r="L951" s="235" t="s">
        <v>36</v>
      </c>
      <c r="M951" s="235">
        <v>30</v>
      </c>
      <c r="N951" s="334">
        <v>46.25</v>
      </c>
      <c r="O951" s="334">
        <f t="shared" si="14"/>
        <v>1387.5</v>
      </c>
      <c r="P951" s="246"/>
    </row>
    <row r="952" spans="1:16" ht="20.399999999999999" hidden="1">
      <c r="A952" s="235">
        <v>949</v>
      </c>
      <c r="B952" s="410">
        <v>44678</v>
      </c>
      <c r="C952" s="238" t="s">
        <v>1958</v>
      </c>
      <c r="D952" s="238" t="s">
        <v>1959</v>
      </c>
      <c r="E952" s="411">
        <v>44676</v>
      </c>
      <c r="F952" s="238" t="s">
        <v>1960</v>
      </c>
      <c r="G952" s="235" t="s">
        <v>1581</v>
      </c>
      <c r="H952" s="235"/>
      <c r="I952" s="235"/>
      <c r="J952" s="238" t="s">
        <v>2686</v>
      </c>
      <c r="K952" s="238" t="s">
        <v>2687</v>
      </c>
      <c r="L952" s="235" t="s">
        <v>36</v>
      </c>
      <c r="M952" s="235">
        <v>5</v>
      </c>
      <c r="N952" s="334">
        <v>46.25</v>
      </c>
      <c r="O952" s="334">
        <f t="shared" si="14"/>
        <v>231.25</v>
      </c>
      <c r="P952" s="246"/>
    </row>
    <row r="953" spans="1:16" ht="20.399999999999999" hidden="1">
      <c r="A953" s="235">
        <v>950</v>
      </c>
      <c r="B953" s="410">
        <v>44678</v>
      </c>
      <c r="C953" s="238" t="s">
        <v>1958</v>
      </c>
      <c r="D953" s="238" t="s">
        <v>1959</v>
      </c>
      <c r="E953" s="411">
        <v>44676</v>
      </c>
      <c r="F953" s="238" t="s">
        <v>1960</v>
      </c>
      <c r="G953" s="235" t="s">
        <v>1581</v>
      </c>
      <c r="H953" s="235"/>
      <c r="I953" s="235"/>
      <c r="J953" s="238"/>
      <c r="K953" s="238" t="s">
        <v>703</v>
      </c>
      <c r="L953" s="235" t="s">
        <v>36</v>
      </c>
      <c r="M953" s="235">
        <v>37</v>
      </c>
      <c r="N953" s="334">
        <v>0</v>
      </c>
      <c r="O953" s="334">
        <f t="shared" si="14"/>
        <v>0</v>
      </c>
      <c r="P953" s="246"/>
    </row>
    <row r="954" spans="1:16" ht="20.399999999999999" hidden="1">
      <c r="A954" s="235">
        <v>951</v>
      </c>
      <c r="B954" s="410">
        <v>44678</v>
      </c>
      <c r="C954" s="238" t="s">
        <v>1958</v>
      </c>
      <c r="D954" s="238" t="s">
        <v>1959</v>
      </c>
      <c r="E954" s="411">
        <v>44676</v>
      </c>
      <c r="F954" s="238" t="s">
        <v>1960</v>
      </c>
      <c r="G954" s="235" t="s">
        <v>1581</v>
      </c>
      <c r="H954" s="235"/>
      <c r="I954" s="235" t="s">
        <v>286</v>
      </c>
      <c r="J954" s="238" t="s">
        <v>286</v>
      </c>
      <c r="K954" s="238" t="s">
        <v>2919</v>
      </c>
      <c r="L954" s="235" t="s">
        <v>247</v>
      </c>
      <c r="M954" s="235">
        <v>1</v>
      </c>
      <c r="N954" s="334">
        <v>10000</v>
      </c>
      <c r="O954" s="334">
        <f t="shared" si="14"/>
        <v>10000</v>
      </c>
      <c r="P954" s="246"/>
    </row>
    <row r="955" spans="1:16" ht="30.6" hidden="1">
      <c r="A955" s="235">
        <v>952</v>
      </c>
      <c r="B955" s="410">
        <v>44681</v>
      </c>
      <c r="C955" s="238" t="s">
        <v>1709</v>
      </c>
      <c r="D955" s="238" t="s">
        <v>2013</v>
      </c>
      <c r="E955" s="411">
        <v>44670</v>
      </c>
      <c r="F955" s="238" t="s">
        <v>2014</v>
      </c>
      <c r="G955" s="235" t="s">
        <v>116</v>
      </c>
      <c r="H955" s="235">
        <v>4511302813</v>
      </c>
      <c r="I955" s="235">
        <v>107182194</v>
      </c>
      <c r="J955" s="238">
        <v>107182194</v>
      </c>
      <c r="K955" s="238" t="s">
        <v>2015</v>
      </c>
      <c r="L955" s="235" t="s">
        <v>36</v>
      </c>
      <c r="M955" s="235">
        <v>16</v>
      </c>
      <c r="N955" s="334">
        <v>2850</v>
      </c>
      <c r="O955" s="334">
        <f t="shared" si="14"/>
        <v>45600</v>
      </c>
      <c r="P955" s="246"/>
    </row>
    <row r="956" spans="1:16" ht="30.6" hidden="1">
      <c r="A956" s="235">
        <v>953</v>
      </c>
      <c r="B956" s="410">
        <v>44682</v>
      </c>
      <c r="C956" s="238" t="s">
        <v>1853</v>
      </c>
      <c r="D956" s="238" t="s">
        <v>2117</v>
      </c>
      <c r="E956" s="411" t="s">
        <v>2118</v>
      </c>
      <c r="F956" s="238" t="s">
        <v>2119</v>
      </c>
      <c r="G956" s="235" t="s">
        <v>1801</v>
      </c>
      <c r="H956" s="235">
        <v>4200717371</v>
      </c>
      <c r="I956" s="235">
        <v>100712728</v>
      </c>
      <c r="J956" s="238">
        <v>12545534</v>
      </c>
      <c r="K956" s="238" t="s">
        <v>1902</v>
      </c>
      <c r="L956" s="235" t="s">
        <v>2729</v>
      </c>
      <c r="M956" s="235">
        <v>150</v>
      </c>
      <c r="N956" s="334">
        <v>1375</v>
      </c>
      <c r="O956" s="334">
        <f t="shared" si="14"/>
        <v>206250</v>
      </c>
      <c r="P956" s="246"/>
    </row>
    <row r="957" spans="1:16" hidden="1">
      <c r="A957" s="235">
        <v>954</v>
      </c>
      <c r="B957" s="410">
        <v>44682</v>
      </c>
      <c r="C957" s="238" t="s">
        <v>32</v>
      </c>
      <c r="D957" s="238" t="s">
        <v>2122</v>
      </c>
      <c r="E957" s="411">
        <v>44680</v>
      </c>
      <c r="F957" s="238"/>
      <c r="G957" s="235"/>
      <c r="H957" s="235"/>
      <c r="I957" s="235"/>
      <c r="J957" s="238">
        <v>12545536</v>
      </c>
      <c r="K957" s="238" t="s">
        <v>2123</v>
      </c>
      <c r="L957" s="235" t="s">
        <v>2729</v>
      </c>
      <c r="M957" s="235">
        <v>550</v>
      </c>
      <c r="N957" s="334">
        <v>460.85</v>
      </c>
      <c r="O957" s="334">
        <f t="shared" si="14"/>
        <v>253467.5</v>
      </c>
      <c r="P957" s="246"/>
    </row>
    <row r="958" spans="1:16" ht="30.6" hidden="1">
      <c r="A958" s="235">
        <v>955</v>
      </c>
      <c r="B958" s="410">
        <v>44682</v>
      </c>
      <c r="C958" s="238" t="s">
        <v>1853</v>
      </c>
      <c r="D958" s="238" t="s">
        <v>2125</v>
      </c>
      <c r="E958" s="411" t="s">
        <v>2126</v>
      </c>
      <c r="F958" s="238" t="s">
        <v>2127</v>
      </c>
      <c r="G958" s="235" t="s">
        <v>1801</v>
      </c>
      <c r="H958" s="235">
        <v>4200775758</v>
      </c>
      <c r="I958" s="235">
        <v>110411272</v>
      </c>
      <c r="J958" s="238">
        <v>12545532</v>
      </c>
      <c r="K958" s="238" t="s">
        <v>1907</v>
      </c>
      <c r="L958" s="235" t="s">
        <v>2729</v>
      </c>
      <c r="M958" s="235">
        <v>200</v>
      </c>
      <c r="N958" s="334">
        <v>460.85</v>
      </c>
      <c r="O958" s="334">
        <f t="shared" si="14"/>
        <v>92170</v>
      </c>
      <c r="P958" s="246"/>
    </row>
    <row r="959" spans="1:16" ht="30.6" hidden="1">
      <c r="A959" s="235">
        <v>956</v>
      </c>
      <c r="B959" s="410">
        <v>44682</v>
      </c>
      <c r="C959" s="238" t="s">
        <v>1853</v>
      </c>
      <c r="D959" s="238" t="s">
        <v>2117</v>
      </c>
      <c r="E959" s="411" t="s">
        <v>2118</v>
      </c>
      <c r="F959" s="238" t="s">
        <v>2119</v>
      </c>
      <c r="G959" s="235" t="s">
        <v>1801</v>
      </c>
      <c r="H959" s="235">
        <v>4200717371</v>
      </c>
      <c r="I959" s="235">
        <v>100712728</v>
      </c>
      <c r="J959" s="238">
        <v>12545534</v>
      </c>
      <c r="K959" s="238" t="s">
        <v>1902</v>
      </c>
      <c r="L959" s="235" t="s">
        <v>2729</v>
      </c>
      <c r="M959" s="235">
        <v>50</v>
      </c>
      <c r="N959" s="334">
        <v>1375</v>
      </c>
      <c r="O959" s="334">
        <f t="shared" si="14"/>
        <v>68750</v>
      </c>
      <c r="P959" s="246"/>
    </row>
    <row r="960" spans="1:16" hidden="1">
      <c r="A960" s="235">
        <v>957</v>
      </c>
      <c r="B960" s="410">
        <v>44682</v>
      </c>
      <c r="C960" s="238" t="s">
        <v>32</v>
      </c>
      <c r="D960" s="238" t="s">
        <v>2122</v>
      </c>
      <c r="E960" s="411">
        <v>44680</v>
      </c>
      <c r="F960" s="238"/>
      <c r="G960" s="235" t="s">
        <v>1801</v>
      </c>
      <c r="H960" s="235">
        <v>4200717371</v>
      </c>
      <c r="I960" s="235">
        <v>109674826</v>
      </c>
      <c r="J960" s="238">
        <v>12545534</v>
      </c>
      <c r="K960" s="238" t="s">
        <v>1902</v>
      </c>
      <c r="L960" s="235" t="s">
        <v>2729</v>
      </c>
      <c r="M960" s="235">
        <v>100</v>
      </c>
      <c r="N960" s="334">
        <v>1375</v>
      </c>
      <c r="O960" s="334">
        <f t="shared" si="14"/>
        <v>137500</v>
      </c>
      <c r="P960" s="246"/>
    </row>
    <row r="961" spans="1:16" ht="30.6">
      <c r="A961" s="235">
        <v>958</v>
      </c>
      <c r="B961" s="410">
        <v>44682</v>
      </c>
      <c r="C961" s="238" t="s">
        <v>1853</v>
      </c>
      <c r="D961" s="238" t="s">
        <v>2131</v>
      </c>
      <c r="E961" s="411" t="s">
        <v>2132</v>
      </c>
      <c r="F961" s="238" t="s">
        <v>2133</v>
      </c>
      <c r="G961" s="235" t="s">
        <v>1801</v>
      </c>
      <c r="H961" s="235">
        <v>4200791038</v>
      </c>
      <c r="I961" s="235">
        <v>109492179</v>
      </c>
      <c r="J961" s="238">
        <v>12568935</v>
      </c>
      <c r="K961" s="238" t="s">
        <v>2134</v>
      </c>
      <c r="L961" s="235" t="s">
        <v>2729</v>
      </c>
      <c r="M961" s="235">
        <v>2410</v>
      </c>
      <c r="N961" s="334">
        <v>174.89</v>
      </c>
      <c r="O961" s="334">
        <f t="shared" si="14"/>
        <v>421484.89999999997</v>
      </c>
      <c r="P961" s="246"/>
    </row>
    <row r="962" spans="1:16" ht="20.399999999999999" hidden="1">
      <c r="A962" s="235">
        <v>959</v>
      </c>
      <c r="B962" s="410">
        <v>44682</v>
      </c>
      <c r="C962" s="238" t="s">
        <v>1853</v>
      </c>
      <c r="D962" s="238" t="s">
        <v>2117</v>
      </c>
      <c r="E962" s="411" t="s">
        <v>2118</v>
      </c>
      <c r="F962" s="238" t="s">
        <v>1822</v>
      </c>
      <c r="G962" s="235" t="s">
        <v>1801</v>
      </c>
      <c r="H962" s="235">
        <v>4200717371</v>
      </c>
      <c r="I962" s="235">
        <v>100852628</v>
      </c>
      <c r="J962" s="238">
        <v>12544523</v>
      </c>
      <c r="K962" s="238" t="s">
        <v>1900</v>
      </c>
      <c r="L962" s="235" t="s">
        <v>2729</v>
      </c>
      <c r="M962" s="235">
        <v>80</v>
      </c>
      <c r="N962" s="334">
        <v>950.5</v>
      </c>
      <c r="O962" s="334">
        <f t="shared" si="14"/>
        <v>76040</v>
      </c>
      <c r="P962" s="246"/>
    </row>
    <row r="963" spans="1:16" hidden="1">
      <c r="A963" s="235">
        <v>960</v>
      </c>
      <c r="B963" s="410">
        <v>44682</v>
      </c>
      <c r="C963" s="238" t="s">
        <v>32</v>
      </c>
      <c r="D963" s="238" t="s">
        <v>2122</v>
      </c>
      <c r="E963" s="411">
        <v>44680</v>
      </c>
      <c r="F963" s="238"/>
      <c r="G963" s="235"/>
      <c r="H963" s="235"/>
      <c r="I963" s="235">
        <v>100712952</v>
      </c>
      <c r="J963" s="238" t="s">
        <v>2137</v>
      </c>
      <c r="K963" s="238" t="s">
        <v>2138</v>
      </c>
      <c r="L963" s="235" t="s">
        <v>2729</v>
      </c>
      <c r="M963" s="235">
        <v>180</v>
      </c>
      <c r="N963" s="334">
        <v>106</v>
      </c>
      <c r="O963" s="334">
        <f t="shared" ref="O963:O1026" si="15">M963*N963</f>
        <v>19080</v>
      </c>
      <c r="P963" s="246"/>
    </row>
    <row r="964" spans="1:16" hidden="1">
      <c r="A964" s="235">
        <v>961</v>
      </c>
      <c r="B964" s="410">
        <v>44682</v>
      </c>
      <c r="C964" s="238" t="s">
        <v>32</v>
      </c>
      <c r="D964" s="238" t="s">
        <v>2122</v>
      </c>
      <c r="E964" s="411">
        <v>44680</v>
      </c>
      <c r="F964" s="238"/>
      <c r="G964" s="235"/>
      <c r="H964" s="235"/>
      <c r="I964" s="235"/>
      <c r="J964" s="238" t="s">
        <v>1921</v>
      </c>
      <c r="K964" s="238" t="s">
        <v>2141</v>
      </c>
      <c r="L964" s="235" t="s">
        <v>2729</v>
      </c>
      <c r="M964" s="235">
        <v>18</v>
      </c>
      <c r="N964" s="334">
        <v>0</v>
      </c>
      <c r="O964" s="334">
        <f t="shared" si="15"/>
        <v>0</v>
      </c>
      <c r="P964" s="246"/>
    </row>
    <row r="965" spans="1:16" hidden="1">
      <c r="A965" s="235">
        <v>962</v>
      </c>
      <c r="B965" s="410">
        <v>44682</v>
      </c>
      <c r="C965" s="238" t="s">
        <v>32</v>
      </c>
      <c r="D965" s="238" t="s">
        <v>2122</v>
      </c>
      <c r="E965" s="411">
        <v>44680</v>
      </c>
      <c r="F965" s="238"/>
      <c r="G965" s="235"/>
      <c r="H965" s="235"/>
      <c r="I965" s="235"/>
      <c r="J965" s="238" t="s">
        <v>1921</v>
      </c>
      <c r="K965" s="238" t="s">
        <v>2141</v>
      </c>
      <c r="L965" s="235" t="s">
        <v>2729</v>
      </c>
      <c r="M965" s="235">
        <v>1218</v>
      </c>
      <c r="N965" s="334">
        <v>0</v>
      </c>
      <c r="O965" s="334">
        <f t="shared" si="15"/>
        <v>0</v>
      </c>
      <c r="P965" s="246"/>
    </row>
    <row r="966" spans="1:16" ht="30.6" hidden="1">
      <c r="A966" s="235">
        <v>963</v>
      </c>
      <c r="B966" s="410">
        <v>44682</v>
      </c>
      <c r="C966" s="238" t="s">
        <v>1853</v>
      </c>
      <c r="D966" s="238" t="s">
        <v>2125</v>
      </c>
      <c r="E966" s="411" t="s">
        <v>2126</v>
      </c>
      <c r="F966" s="238" t="s">
        <v>2127</v>
      </c>
      <c r="G966" s="235" t="s">
        <v>1801</v>
      </c>
      <c r="H966" s="235">
        <v>4200775758</v>
      </c>
      <c r="I966" s="235">
        <v>100852628</v>
      </c>
      <c r="J966" s="238">
        <v>12544523</v>
      </c>
      <c r="K966" s="238" t="s">
        <v>1900</v>
      </c>
      <c r="L966" s="235" t="s">
        <v>2729</v>
      </c>
      <c r="M966" s="235">
        <v>550</v>
      </c>
      <c r="N966" s="334">
        <v>950.5</v>
      </c>
      <c r="O966" s="334">
        <f t="shared" si="15"/>
        <v>522775</v>
      </c>
      <c r="P966" s="246"/>
    </row>
    <row r="967" spans="1:16" ht="30.6">
      <c r="A967" s="235">
        <v>964</v>
      </c>
      <c r="B967" s="410">
        <v>44682</v>
      </c>
      <c r="C967" s="238" t="s">
        <v>1853</v>
      </c>
      <c r="D967" s="238" t="s">
        <v>2131</v>
      </c>
      <c r="E967" s="411" t="s">
        <v>2132</v>
      </c>
      <c r="F967" s="238" t="s">
        <v>2133</v>
      </c>
      <c r="G967" s="235" t="s">
        <v>1801</v>
      </c>
      <c r="H967" s="235">
        <v>4200791038</v>
      </c>
      <c r="I967" s="235">
        <v>109492179</v>
      </c>
      <c r="J967" s="238">
        <v>12568935</v>
      </c>
      <c r="K967" s="238" t="s">
        <v>2134</v>
      </c>
      <c r="L967" s="235" t="s">
        <v>2729</v>
      </c>
      <c r="M967" s="235">
        <v>2240</v>
      </c>
      <c r="N967" s="334">
        <v>174.89</v>
      </c>
      <c r="O967" s="334">
        <f t="shared" si="15"/>
        <v>391753.6</v>
      </c>
      <c r="P967" s="246"/>
    </row>
    <row r="968" spans="1:16" hidden="1">
      <c r="A968" s="235">
        <v>965</v>
      </c>
      <c r="B968" s="410">
        <v>44682</v>
      </c>
      <c r="C968" s="238" t="s">
        <v>32</v>
      </c>
      <c r="D968" s="238" t="s">
        <v>2122</v>
      </c>
      <c r="E968" s="411">
        <v>44680</v>
      </c>
      <c r="F968" s="238"/>
      <c r="G968" s="235"/>
      <c r="H968" s="235"/>
      <c r="I968" s="235"/>
      <c r="J968" s="238">
        <v>12545531</v>
      </c>
      <c r="K968" s="238" t="s">
        <v>1928</v>
      </c>
      <c r="L968" s="235" t="s">
        <v>2729</v>
      </c>
      <c r="M968" s="235">
        <v>100</v>
      </c>
      <c r="N968" s="334">
        <v>0</v>
      </c>
      <c r="O968" s="334">
        <f t="shared" si="15"/>
        <v>0</v>
      </c>
      <c r="P968" s="246"/>
    </row>
    <row r="969" spans="1:16" ht="30.6">
      <c r="A969" s="235">
        <v>966</v>
      </c>
      <c r="B969" s="410">
        <v>44682</v>
      </c>
      <c r="C969" s="238" t="s">
        <v>1853</v>
      </c>
      <c r="D969" s="238" t="s">
        <v>2131</v>
      </c>
      <c r="E969" s="411" t="s">
        <v>2132</v>
      </c>
      <c r="F969" s="238" t="s">
        <v>2133</v>
      </c>
      <c r="G969" s="235" t="s">
        <v>1801</v>
      </c>
      <c r="H969" s="235">
        <v>4200791038</v>
      </c>
      <c r="I969" s="235">
        <v>109492179</v>
      </c>
      <c r="J969" s="238">
        <v>12568935</v>
      </c>
      <c r="K969" s="238" t="s">
        <v>2134</v>
      </c>
      <c r="L969" s="235" t="s">
        <v>2729</v>
      </c>
      <c r="M969" s="235">
        <v>1440</v>
      </c>
      <c r="N969" s="334">
        <v>174.89</v>
      </c>
      <c r="O969" s="334">
        <f t="shared" si="15"/>
        <v>251841.59999999998</v>
      </c>
      <c r="P969" s="246"/>
    </row>
    <row r="970" spans="1:16" hidden="1">
      <c r="A970" s="235">
        <v>967</v>
      </c>
      <c r="B970" s="410">
        <v>44682</v>
      </c>
      <c r="C970" s="238" t="s">
        <v>32</v>
      </c>
      <c r="D970" s="238" t="s">
        <v>2122</v>
      </c>
      <c r="E970" s="411">
        <v>44680</v>
      </c>
      <c r="F970" s="238"/>
      <c r="G970" s="235"/>
      <c r="H970" s="235"/>
      <c r="I970" s="235">
        <v>109674827</v>
      </c>
      <c r="J970" s="238">
        <v>12544522</v>
      </c>
      <c r="K970" s="238" t="s">
        <v>1924</v>
      </c>
      <c r="L970" s="235" t="s">
        <v>2729</v>
      </c>
      <c r="M970" s="235">
        <v>100</v>
      </c>
      <c r="N970" s="334">
        <v>712.82</v>
      </c>
      <c r="O970" s="334">
        <f t="shared" si="15"/>
        <v>71282</v>
      </c>
      <c r="P970" s="246"/>
    </row>
    <row r="971" spans="1:16" hidden="1">
      <c r="A971" s="235">
        <v>968</v>
      </c>
      <c r="B971" s="410">
        <v>44682</v>
      </c>
      <c r="C971" s="238" t="s">
        <v>32</v>
      </c>
      <c r="D971" s="238" t="s">
        <v>2122</v>
      </c>
      <c r="E971" s="411">
        <v>44680</v>
      </c>
      <c r="F971" s="238"/>
      <c r="G971" s="235"/>
      <c r="H971" s="235"/>
      <c r="I971" s="235"/>
      <c r="J971" s="238">
        <v>12545531</v>
      </c>
      <c r="K971" s="238" t="s">
        <v>1928</v>
      </c>
      <c r="L971" s="235" t="s">
        <v>2729</v>
      </c>
      <c r="M971" s="235">
        <v>100</v>
      </c>
      <c r="N971" s="334">
        <v>0</v>
      </c>
      <c r="O971" s="334">
        <f t="shared" si="15"/>
        <v>0</v>
      </c>
      <c r="P971" s="246"/>
    </row>
    <row r="972" spans="1:16" ht="20.399999999999999" hidden="1">
      <c r="A972" s="235">
        <v>969</v>
      </c>
      <c r="B972" s="410">
        <v>44682</v>
      </c>
      <c r="C972" s="238" t="s">
        <v>1728</v>
      </c>
      <c r="D972" s="238" t="s">
        <v>1729</v>
      </c>
      <c r="E972" s="411" t="s">
        <v>1730</v>
      </c>
      <c r="F972" s="238"/>
      <c r="G972" s="235" t="s">
        <v>1731</v>
      </c>
      <c r="H972" s="235">
        <v>4200698601</v>
      </c>
      <c r="I972" s="235">
        <v>108221274</v>
      </c>
      <c r="J972" s="238">
        <v>108221274</v>
      </c>
      <c r="K972" s="238" t="s">
        <v>1732</v>
      </c>
      <c r="L972" s="235" t="s">
        <v>36</v>
      </c>
      <c r="M972" s="235">
        <v>8</v>
      </c>
      <c r="N972" s="334">
        <v>13338</v>
      </c>
      <c r="O972" s="334">
        <f t="shared" si="15"/>
        <v>106704</v>
      </c>
      <c r="P972" s="246"/>
    </row>
    <row r="973" spans="1:16" ht="30.6" hidden="1">
      <c r="A973" s="235">
        <v>970</v>
      </c>
      <c r="B973" s="410">
        <v>44682</v>
      </c>
      <c r="C973" s="238" t="s">
        <v>2151</v>
      </c>
      <c r="D973" s="238" t="s">
        <v>2152</v>
      </c>
      <c r="E973" s="411" t="s">
        <v>2153</v>
      </c>
      <c r="F973" s="238" t="s">
        <v>2154</v>
      </c>
      <c r="G973" s="235" t="s">
        <v>2155</v>
      </c>
      <c r="H973" s="235">
        <v>4200722898</v>
      </c>
      <c r="I973" s="235">
        <v>109688221</v>
      </c>
      <c r="J973" s="238" t="s">
        <v>2156</v>
      </c>
      <c r="K973" s="238" t="s">
        <v>2157</v>
      </c>
      <c r="L973" s="235" t="s">
        <v>36</v>
      </c>
      <c r="M973" s="235">
        <v>9</v>
      </c>
      <c r="N973" s="334">
        <v>116579</v>
      </c>
      <c r="O973" s="334">
        <f t="shared" si="15"/>
        <v>1049211</v>
      </c>
      <c r="P973" s="246"/>
    </row>
    <row r="974" spans="1:16" ht="30.6" hidden="1">
      <c r="A974" s="235">
        <v>971</v>
      </c>
      <c r="B974" s="410">
        <v>44682</v>
      </c>
      <c r="C974" s="238" t="s">
        <v>1853</v>
      </c>
      <c r="D974" s="238" t="s">
        <v>1864</v>
      </c>
      <c r="E974" s="411" t="s">
        <v>2160</v>
      </c>
      <c r="F974" s="238" t="s">
        <v>2161</v>
      </c>
      <c r="G974" s="235" t="s">
        <v>1801</v>
      </c>
      <c r="H974" s="235">
        <v>4200857415</v>
      </c>
      <c r="I974" s="235">
        <v>109461609</v>
      </c>
      <c r="J974" s="238">
        <v>12548125</v>
      </c>
      <c r="K974" s="238" t="s">
        <v>1866</v>
      </c>
      <c r="L974" s="235" t="s">
        <v>2729</v>
      </c>
      <c r="M974" s="235">
        <v>1000</v>
      </c>
      <c r="N974" s="334">
        <v>12.74</v>
      </c>
      <c r="O974" s="334">
        <f t="shared" si="15"/>
        <v>12740</v>
      </c>
      <c r="P974" s="246"/>
    </row>
    <row r="975" spans="1:16" ht="40.799999999999997" hidden="1">
      <c r="A975" s="235">
        <v>972</v>
      </c>
      <c r="B975" s="410">
        <v>44682</v>
      </c>
      <c r="C975" s="238" t="s">
        <v>2163</v>
      </c>
      <c r="D975" s="238" t="s">
        <v>2164</v>
      </c>
      <c r="E975" s="411" t="s">
        <v>2165</v>
      </c>
      <c r="F975" s="238" t="s">
        <v>2166</v>
      </c>
      <c r="G975" s="235" t="s">
        <v>2167</v>
      </c>
      <c r="H975" s="235">
        <v>4509828349</v>
      </c>
      <c r="I975" s="235">
        <v>109674086</v>
      </c>
      <c r="J975" s="238" t="s">
        <v>2168</v>
      </c>
      <c r="K975" s="238" t="s">
        <v>2169</v>
      </c>
      <c r="L975" s="235" t="s">
        <v>36</v>
      </c>
      <c r="M975" s="235">
        <v>30</v>
      </c>
      <c r="N975" s="334">
        <v>51400</v>
      </c>
      <c r="O975" s="334">
        <f t="shared" si="15"/>
        <v>1542000</v>
      </c>
      <c r="P975" s="246"/>
    </row>
    <row r="976" spans="1:16" hidden="1">
      <c r="A976" s="235">
        <v>973</v>
      </c>
      <c r="B976" s="410">
        <v>44682</v>
      </c>
      <c r="C976" s="238" t="s">
        <v>32</v>
      </c>
      <c r="D976" s="238" t="s">
        <v>2172</v>
      </c>
      <c r="E976" s="411">
        <v>44680</v>
      </c>
      <c r="F976" s="238"/>
      <c r="G976" s="235"/>
      <c r="H976" s="235"/>
      <c r="I976" s="235">
        <v>100944586</v>
      </c>
      <c r="J976" s="238">
        <v>100944586</v>
      </c>
      <c r="K976" s="238" t="s">
        <v>2173</v>
      </c>
      <c r="L976" s="235" t="s">
        <v>36</v>
      </c>
      <c r="M976" s="235">
        <v>2</v>
      </c>
      <c r="N976" s="334">
        <v>290414</v>
      </c>
      <c r="O976" s="334">
        <f t="shared" si="15"/>
        <v>580828</v>
      </c>
      <c r="P976" s="246"/>
    </row>
    <row r="977" spans="1:16" ht="20.399999999999999" hidden="1">
      <c r="A977" s="235">
        <v>974</v>
      </c>
      <c r="B977" s="410">
        <v>44682</v>
      </c>
      <c r="C977" s="238" t="s">
        <v>32</v>
      </c>
      <c r="D977" s="238" t="s">
        <v>2172</v>
      </c>
      <c r="E977" s="411">
        <v>44680</v>
      </c>
      <c r="F977" s="238" t="s">
        <v>2355</v>
      </c>
      <c r="G977" s="235" t="s">
        <v>2271</v>
      </c>
      <c r="H977" s="235"/>
      <c r="I977" s="235">
        <v>108221257</v>
      </c>
      <c r="J977" s="238" t="s">
        <v>1961</v>
      </c>
      <c r="K977" s="238" t="s">
        <v>2780</v>
      </c>
      <c r="L977" s="235" t="s">
        <v>36</v>
      </c>
      <c r="M977" s="235">
        <v>104</v>
      </c>
      <c r="N977" s="334">
        <v>7400</v>
      </c>
      <c r="O977" s="334">
        <f t="shared" si="15"/>
        <v>769600</v>
      </c>
      <c r="P977" s="246"/>
    </row>
    <row r="978" spans="1:16" ht="40.799999999999997" hidden="1">
      <c r="A978" s="235">
        <v>975</v>
      </c>
      <c r="B978" s="410">
        <v>44682</v>
      </c>
      <c r="C978" s="238" t="s">
        <v>1872</v>
      </c>
      <c r="D978" s="238" t="s">
        <v>2178</v>
      </c>
      <c r="E978" s="411" t="s">
        <v>2179</v>
      </c>
      <c r="F978" s="238" t="s">
        <v>2180</v>
      </c>
      <c r="G978" s="235" t="s">
        <v>1875</v>
      </c>
      <c r="H978" s="235">
        <v>4508725078</v>
      </c>
      <c r="I978" s="235" t="s">
        <v>2728</v>
      </c>
      <c r="J978" s="238" t="s">
        <v>2728</v>
      </c>
      <c r="K978" s="238" t="s">
        <v>2737</v>
      </c>
      <c r="L978" s="235" t="s">
        <v>247</v>
      </c>
      <c r="M978" s="235">
        <v>4</v>
      </c>
      <c r="N978" s="334">
        <v>79800</v>
      </c>
      <c r="O978" s="334">
        <f t="shared" si="15"/>
        <v>319200</v>
      </c>
      <c r="P978" s="246"/>
    </row>
    <row r="979" spans="1:16" hidden="1">
      <c r="A979" s="235">
        <v>976</v>
      </c>
      <c r="B979" s="410">
        <v>44682</v>
      </c>
      <c r="C979" s="238" t="s">
        <v>32</v>
      </c>
      <c r="D979" s="238" t="s">
        <v>2172</v>
      </c>
      <c r="E979" s="411">
        <v>44680</v>
      </c>
      <c r="F979" s="238"/>
      <c r="G979" s="235"/>
      <c r="H979" s="235"/>
      <c r="I979" s="235"/>
      <c r="J979" s="238" t="s">
        <v>2184</v>
      </c>
      <c r="K979" s="238" t="s">
        <v>2184</v>
      </c>
      <c r="L979" s="235" t="s">
        <v>2729</v>
      </c>
      <c r="M979" s="235">
        <v>150</v>
      </c>
      <c r="N979" s="334">
        <v>0</v>
      </c>
      <c r="O979" s="334">
        <f t="shared" si="15"/>
        <v>0</v>
      </c>
      <c r="P979" s="246"/>
    </row>
    <row r="980" spans="1:16" hidden="1">
      <c r="A980" s="235">
        <v>977</v>
      </c>
      <c r="B980" s="410">
        <v>44682</v>
      </c>
      <c r="C980" s="238" t="s">
        <v>32</v>
      </c>
      <c r="D980" s="238" t="s">
        <v>2172</v>
      </c>
      <c r="E980" s="411">
        <v>44680</v>
      </c>
      <c r="F980" s="238"/>
      <c r="G980" s="235"/>
      <c r="H980" s="235"/>
      <c r="I980" s="235"/>
      <c r="J980" s="238" t="s">
        <v>2187</v>
      </c>
      <c r="K980" s="238" t="s">
        <v>2188</v>
      </c>
      <c r="L980" s="235" t="s">
        <v>36</v>
      </c>
      <c r="M980" s="235">
        <v>143</v>
      </c>
      <c r="N980" s="334">
        <v>1000</v>
      </c>
      <c r="O980" s="334">
        <f t="shared" si="15"/>
        <v>143000</v>
      </c>
      <c r="P980" s="246"/>
    </row>
    <row r="981" spans="1:16" ht="20.399999999999999" hidden="1">
      <c r="A981" s="235">
        <v>978</v>
      </c>
      <c r="B981" s="410">
        <v>44682</v>
      </c>
      <c r="C981" s="238" t="s">
        <v>32</v>
      </c>
      <c r="D981" s="238" t="s">
        <v>2172</v>
      </c>
      <c r="E981" s="411">
        <v>44680</v>
      </c>
      <c r="F981" s="238"/>
      <c r="G981" s="235"/>
      <c r="H981" s="235"/>
      <c r="I981" s="235"/>
      <c r="J981" s="238" t="s">
        <v>2194</v>
      </c>
      <c r="K981" s="238" t="s">
        <v>2194</v>
      </c>
      <c r="L981" s="235" t="s">
        <v>36</v>
      </c>
      <c r="M981" s="235">
        <v>9</v>
      </c>
      <c r="N981" s="334">
        <v>0</v>
      </c>
      <c r="O981" s="334">
        <f t="shared" si="15"/>
        <v>0</v>
      </c>
      <c r="P981" s="246"/>
    </row>
    <row r="982" spans="1:16" hidden="1">
      <c r="A982" s="235">
        <v>979</v>
      </c>
      <c r="B982" s="410">
        <v>44682</v>
      </c>
      <c r="C982" s="238" t="s">
        <v>32</v>
      </c>
      <c r="D982" s="238" t="s">
        <v>2172</v>
      </c>
      <c r="E982" s="411">
        <v>44680</v>
      </c>
      <c r="F982" s="238"/>
      <c r="G982" s="235"/>
      <c r="H982" s="235"/>
      <c r="I982" s="235"/>
      <c r="J982" s="238" t="s">
        <v>2195</v>
      </c>
      <c r="K982" s="238" t="s">
        <v>2195</v>
      </c>
      <c r="L982" s="235" t="s">
        <v>36</v>
      </c>
      <c r="M982" s="235">
        <v>19</v>
      </c>
      <c r="N982" s="334">
        <v>0</v>
      </c>
      <c r="O982" s="334">
        <f t="shared" si="15"/>
        <v>0</v>
      </c>
      <c r="P982" s="246"/>
    </row>
    <row r="983" spans="1:16" hidden="1">
      <c r="A983" s="235">
        <v>980</v>
      </c>
      <c r="B983" s="410">
        <v>44682</v>
      </c>
      <c r="C983" s="238" t="s">
        <v>32</v>
      </c>
      <c r="D983" s="238" t="s">
        <v>2122</v>
      </c>
      <c r="E983" s="411">
        <v>44680</v>
      </c>
      <c r="F983" s="238"/>
      <c r="G983" s="235"/>
      <c r="H983" s="235"/>
      <c r="I983" s="235"/>
      <c r="J983" s="238" t="s">
        <v>2196</v>
      </c>
      <c r="K983" s="238" t="s">
        <v>2197</v>
      </c>
      <c r="L983" s="235" t="s">
        <v>36</v>
      </c>
      <c r="M983" s="235">
        <v>1</v>
      </c>
      <c r="N983" s="334">
        <v>280000</v>
      </c>
      <c r="O983" s="334">
        <f t="shared" si="15"/>
        <v>280000</v>
      </c>
      <c r="P983" s="246"/>
    </row>
    <row r="984" spans="1:16" hidden="1">
      <c r="A984" s="235">
        <v>981</v>
      </c>
      <c r="B984" s="410">
        <v>44682</v>
      </c>
      <c r="C984" s="238" t="s">
        <v>1709</v>
      </c>
      <c r="D984" s="238" t="s">
        <v>2199</v>
      </c>
      <c r="E984" s="411">
        <v>44681</v>
      </c>
      <c r="F984" s="238"/>
      <c r="G984" s="235" t="s">
        <v>285</v>
      </c>
      <c r="H984" s="235"/>
      <c r="I984" s="235">
        <v>107105353</v>
      </c>
      <c r="J984" s="238">
        <v>45983010</v>
      </c>
      <c r="K984" s="238" t="s">
        <v>2824</v>
      </c>
      <c r="L984" s="235" t="s">
        <v>2729</v>
      </c>
      <c r="M984" s="235">
        <v>322</v>
      </c>
      <c r="N984" s="334">
        <v>89.92</v>
      </c>
      <c r="O984" s="334">
        <f t="shared" si="15"/>
        <v>28954.240000000002</v>
      </c>
      <c r="P984" s="246"/>
    </row>
    <row r="985" spans="1:16" hidden="1">
      <c r="A985" s="235">
        <v>982</v>
      </c>
      <c r="B985" s="410">
        <v>44682</v>
      </c>
      <c r="C985" s="238" t="s">
        <v>1709</v>
      </c>
      <c r="D985" s="238" t="s">
        <v>2199</v>
      </c>
      <c r="E985" s="411">
        <v>44681</v>
      </c>
      <c r="F985" s="238"/>
      <c r="G985" s="235" t="s">
        <v>285</v>
      </c>
      <c r="H985" s="235"/>
      <c r="I985" s="235">
        <v>107105353</v>
      </c>
      <c r="J985" s="238">
        <v>45983010</v>
      </c>
      <c r="K985" s="238" t="s">
        <v>2824</v>
      </c>
      <c r="L985" s="235" t="s">
        <v>2729</v>
      </c>
      <c r="M985" s="235">
        <v>260</v>
      </c>
      <c r="N985" s="334">
        <v>89.92</v>
      </c>
      <c r="O985" s="334">
        <f t="shared" si="15"/>
        <v>23379.200000000001</v>
      </c>
      <c r="P985" s="246"/>
    </row>
    <row r="986" spans="1:16" hidden="1">
      <c r="A986" s="235">
        <v>983</v>
      </c>
      <c r="B986" s="410">
        <v>44682</v>
      </c>
      <c r="C986" s="238" t="s">
        <v>1709</v>
      </c>
      <c r="D986" s="238" t="s">
        <v>2199</v>
      </c>
      <c r="E986" s="411">
        <v>44681</v>
      </c>
      <c r="F986" s="238"/>
      <c r="G986" s="235" t="s">
        <v>285</v>
      </c>
      <c r="H986" s="235"/>
      <c r="I986" s="235">
        <v>109492176</v>
      </c>
      <c r="J986" s="238">
        <v>45953050</v>
      </c>
      <c r="K986" s="238" t="s">
        <v>2204</v>
      </c>
      <c r="L986" s="235" t="s">
        <v>2729</v>
      </c>
      <c r="M986" s="235">
        <v>1000</v>
      </c>
      <c r="N986" s="334">
        <v>191.98</v>
      </c>
      <c r="O986" s="334">
        <f t="shared" si="15"/>
        <v>191980</v>
      </c>
      <c r="P986" s="246"/>
    </row>
    <row r="987" spans="1:16" hidden="1">
      <c r="A987" s="235">
        <v>984</v>
      </c>
      <c r="B987" s="410">
        <v>44682</v>
      </c>
      <c r="C987" s="238" t="s">
        <v>1709</v>
      </c>
      <c r="D987" s="238" t="s">
        <v>2199</v>
      </c>
      <c r="E987" s="411">
        <v>44681</v>
      </c>
      <c r="F987" s="238"/>
      <c r="G987" s="235" t="s">
        <v>285</v>
      </c>
      <c r="H987" s="235"/>
      <c r="I987" s="235">
        <v>109492176</v>
      </c>
      <c r="J987" s="238">
        <v>45953050</v>
      </c>
      <c r="K987" s="238" t="s">
        <v>2204</v>
      </c>
      <c r="L987" s="235" t="s">
        <v>2729</v>
      </c>
      <c r="M987" s="235">
        <v>1000</v>
      </c>
      <c r="N987" s="334">
        <v>191.98</v>
      </c>
      <c r="O987" s="334">
        <f t="shared" si="15"/>
        <v>191980</v>
      </c>
      <c r="P987" s="246"/>
    </row>
    <row r="988" spans="1:16" hidden="1">
      <c r="A988" s="235">
        <v>985</v>
      </c>
      <c r="B988" s="410">
        <v>44682</v>
      </c>
      <c r="C988" s="238" t="s">
        <v>1709</v>
      </c>
      <c r="D988" s="238" t="s">
        <v>2199</v>
      </c>
      <c r="E988" s="411">
        <v>44681</v>
      </c>
      <c r="F988" s="238"/>
      <c r="G988" s="235" t="s">
        <v>285</v>
      </c>
      <c r="H988" s="235"/>
      <c r="I988" s="235">
        <v>109492176</v>
      </c>
      <c r="J988" s="238">
        <v>45953050</v>
      </c>
      <c r="K988" s="238" t="s">
        <v>2204</v>
      </c>
      <c r="L988" s="235" t="s">
        <v>2729</v>
      </c>
      <c r="M988" s="235">
        <v>1200</v>
      </c>
      <c r="N988" s="334">
        <v>191.98</v>
      </c>
      <c r="O988" s="334">
        <f t="shared" si="15"/>
        <v>230376</v>
      </c>
      <c r="P988" s="246"/>
    </row>
    <row r="989" spans="1:16" hidden="1">
      <c r="A989" s="235">
        <v>986</v>
      </c>
      <c r="B989" s="410">
        <v>44682</v>
      </c>
      <c r="C989" s="238" t="s">
        <v>1709</v>
      </c>
      <c r="D989" s="238" t="s">
        <v>2199</v>
      </c>
      <c r="E989" s="411">
        <v>44681</v>
      </c>
      <c r="F989" s="238"/>
      <c r="G989" s="235" t="s">
        <v>285</v>
      </c>
      <c r="H989" s="235"/>
      <c r="I989" s="235">
        <v>110710681</v>
      </c>
      <c r="J989" s="238" t="s">
        <v>2208</v>
      </c>
      <c r="K989" s="238" t="s">
        <v>2209</v>
      </c>
      <c r="L989" s="235" t="s">
        <v>36</v>
      </c>
      <c r="M989" s="235">
        <v>140</v>
      </c>
      <c r="N989" s="334">
        <v>2033</v>
      </c>
      <c r="O989" s="334">
        <f t="shared" si="15"/>
        <v>284620</v>
      </c>
      <c r="P989" s="246"/>
    </row>
    <row r="990" spans="1:16" hidden="1">
      <c r="A990" s="235">
        <v>987</v>
      </c>
      <c r="B990" s="410">
        <v>44682</v>
      </c>
      <c r="C990" s="238" t="s">
        <v>1709</v>
      </c>
      <c r="D990" s="238" t="s">
        <v>2199</v>
      </c>
      <c r="E990" s="411">
        <v>44681</v>
      </c>
      <c r="F990" s="238"/>
      <c r="G990" s="235" t="s">
        <v>285</v>
      </c>
      <c r="H990" s="235"/>
      <c r="I990" s="235">
        <v>110710684</v>
      </c>
      <c r="J990" s="238" t="s">
        <v>2212</v>
      </c>
      <c r="K990" s="239" t="s">
        <v>2213</v>
      </c>
      <c r="L990" s="235" t="s">
        <v>36</v>
      </c>
      <c r="M990" s="235">
        <v>40</v>
      </c>
      <c r="N990" s="334">
        <v>2548</v>
      </c>
      <c r="O990" s="334">
        <f t="shared" si="15"/>
        <v>101920</v>
      </c>
      <c r="P990" s="246"/>
    </row>
    <row r="991" spans="1:16" hidden="1">
      <c r="A991" s="235">
        <v>988</v>
      </c>
      <c r="B991" s="410">
        <v>44682</v>
      </c>
      <c r="C991" s="238" t="s">
        <v>1709</v>
      </c>
      <c r="D991" s="238" t="s">
        <v>2199</v>
      </c>
      <c r="E991" s="411">
        <v>44681</v>
      </c>
      <c r="F991" s="238"/>
      <c r="G991" s="235" t="s">
        <v>285</v>
      </c>
      <c r="H991" s="235"/>
      <c r="I991" s="235">
        <v>110710682</v>
      </c>
      <c r="J991" s="238" t="s">
        <v>2215</v>
      </c>
      <c r="K991" s="238" t="s">
        <v>2216</v>
      </c>
      <c r="L991" s="235" t="s">
        <v>36</v>
      </c>
      <c r="M991" s="235">
        <v>120</v>
      </c>
      <c r="N991" s="334">
        <v>1966</v>
      </c>
      <c r="O991" s="334">
        <f t="shared" si="15"/>
        <v>235920</v>
      </c>
      <c r="P991" s="246"/>
    </row>
    <row r="992" spans="1:16" hidden="1">
      <c r="A992" s="235">
        <v>989</v>
      </c>
      <c r="B992" s="410">
        <v>44682</v>
      </c>
      <c r="C992" s="238" t="s">
        <v>1709</v>
      </c>
      <c r="D992" s="238" t="s">
        <v>2199</v>
      </c>
      <c r="E992" s="411">
        <v>44681</v>
      </c>
      <c r="F992" s="238"/>
      <c r="G992" s="235" t="s">
        <v>285</v>
      </c>
      <c r="H992" s="235"/>
      <c r="I992" s="235">
        <v>109609632</v>
      </c>
      <c r="J992" s="238" t="s">
        <v>197</v>
      </c>
      <c r="K992" s="238" t="s">
        <v>2747</v>
      </c>
      <c r="L992" s="235" t="s">
        <v>36</v>
      </c>
      <c r="M992" s="235">
        <v>92</v>
      </c>
      <c r="N992" s="334">
        <v>100.06</v>
      </c>
      <c r="O992" s="334">
        <f t="shared" si="15"/>
        <v>9205.52</v>
      </c>
      <c r="P992" s="246"/>
    </row>
    <row r="993" spans="1:16" hidden="1">
      <c r="A993" s="235">
        <v>990</v>
      </c>
      <c r="B993" s="410">
        <v>44682</v>
      </c>
      <c r="C993" s="238" t="s">
        <v>1709</v>
      </c>
      <c r="D993" s="238" t="s">
        <v>2199</v>
      </c>
      <c r="E993" s="411">
        <v>44681</v>
      </c>
      <c r="F993" s="238"/>
      <c r="G993" s="235" t="s">
        <v>285</v>
      </c>
      <c r="H993" s="235"/>
      <c r="I993" s="235">
        <v>109609628</v>
      </c>
      <c r="J993" s="238" t="s">
        <v>2220</v>
      </c>
      <c r="K993" s="238" t="s">
        <v>1673</v>
      </c>
      <c r="L993" s="235" t="s">
        <v>36</v>
      </c>
      <c r="M993" s="235">
        <v>60</v>
      </c>
      <c r="N993" s="334">
        <v>97.29</v>
      </c>
      <c r="O993" s="334">
        <f t="shared" si="15"/>
        <v>5837.4000000000005</v>
      </c>
      <c r="P993" s="246"/>
    </row>
    <row r="994" spans="1:16" hidden="1">
      <c r="A994" s="235">
        <v>991</v>
      </c>
      <c r="B994" s="410">
        <v>44682</v>
      </c>
      <c r="C994" s="238" t="s">
        <v>1709</v>
      </c>
      <c r="D994" s="238" t="s">
        <v>2199</v>
      </c>
      <c r="E994" s="411">
        <v>44681</v>
      </c>
      <c r="F994" s="238"/>
      <c r="G994" s="235" t="s">
        <v>285</v>
      </c>
      <c r="H994" s="235"/>
      <c r="I994" s="235">
        <v>112136075</v>
      </c>
      <c r="J994" s="238" t="s">
        <v>63</v>
      </c>
      <c r="K994" s="238" t="s">
        <v>64</v>
      </c>
      <c r="L994" s="235" t="s">
        <v>36</v>
      </c>
      <c r="M994" s="235">
        <v>8</v>
      </c>
      <c r="N994" s="334">
        <v>1196.19</v>
      </c>
      <c r="O994" s="334">
        <f t="shared" si="15"/>
        <v>9569.52</v>
      </c>
      <c r="P994" s="246"/>
    </row>
    <row r="995" spans="1:16" hidden="1">
      <c r="A995" s="235">
        <v>992</v>
      </c>
      <c r="B995" s="410">
        <v>44682</v>
      </c>
      <c r="C995" s="238" t="s">
        <v>1709</v>
      </c>
      <c r="D995" s="238" t="s">
        <v>2199</v>
      </c>
      <c r="E995" s="411">
        <v>44681</v>
      </c>
      <c r="F995" s="238"/>
      <c r="G995" s="235" t="s">
        <v>285</v>
      </c>
      <c r="H995" s="235"/>
      <c r="I995" s="235">
        <v>112136078</v>
      </c>
      <c r="J995" s="238" t="s">
        <v>879</v>
      </c>
      <c r="K995" s="238" t="s">
        <v>880</v>
      </c>
      <c r="L995" s="235" t="s">
        <v>36</v>
      </c>
      <c r="M995" s="235">
        <v>60</v>
      </c>
      <c r="N995" s="334">
        <v>138.97999999999999</v>
      </c>
      <c r="O995" s="334">
        <f t="shared" si="15"/>
        <v>8338.7999999999993</v>
      </c>
      <c r="P995" s="246"/>
    </row>
    <row r="996" spans="1:16" hidden="1">
      <c r="A996" s="235">
        <v>993</v>
      </c>
      <c r="B996" s="410">
        <v>44682</v>
      </c>
      <c r="C996" s="238" t="s">
        <v>1709</v>
      </c>
      <c r="D996" s="238" t="s">
        <v>2199</v>
      </c>
      <c r="E996" s="411">
        <v>44681</v>
      </c>
      <c r="F996" s="238"/>
      <c r="G996" s="235" t="s">
        <v>285</v>
      </c>
      <c r="H996" s="235"/>
      <c r="I996" s="235">
        <v>112136080</v>
      </c>
      <c r="J996" s="238">
        <v>9140009950</v>
      </c>
      <c r="K996" s="238" t="s">
        <v>889</v>
      </c>
      <c r="L996" s="235" t="s">
        <v>36</v>
      </c>
      <c r="M996" s="235">
        <v>232</v>
      </c>
      <c r="N996" s="334">
        <v>13.72</v>
      </c>
      <c r="O996" s="334">
        <f t="shared" si="15"/>
        <v>3183.04</v>
      </c>
      <c r="P996" s="246"/>
    </row>
    <row r="997" spans="1:16" hidden="1">
      <c r="A997" s="235">
        <v>994</v>
      </c>
      <c r="B997" s="410">
        <v>44682</v>
      </c>
      <c r="C997" s="238" t="s">
        <v>1709</v>
      </c>
      <c r="D997" s="238" t="s">
        <v>2199</v>
      </c>
      <c r="E997" s="411">
        <v>44681</v>
      </c>
      <c r="F997" s="238"/>
      <c r="G997" s="235" t="s">
        <v>285</v>
      </c>
      <c r="H997" s="235"/>
      <c r="I997" s="235">
        <v>112136080</v>
      </c>
      <c r="J997" s="238">
        <v>9140009950</v>
      </c>
      <c r="K997" s="238" t="s">
        <v>889</v>
      </c>
      <c r="L997" s="235" t="s">
        <v>36</v>
      </c>
      <c r="M997" s="235">
        <v>16</v>
      </c>
      <c r="N997" s="334">
        <v>13.72</v>
      </c>
      <c r="O997" s="334">
        <f t="shared" si="15"/>
        <v>219.52</v>
      </c>
      <c r="P997" s="246"/>
    </row>
    <row r="998" spans="1:16" hidden="1">
      <c r="A998" s="235">
        <v>995</v>
      </c>
      <c r="B998" s="410">
        <v>44682</v>
      </c>
      <c r="C998" s="238" t="s">
        <v>1709</v>
      </c>
      <c r="D998" s="238" t="s">
        <v>2199</v>
      </c>
      <c r="E998" s="411">
        <v>44681</v>
      </c>
      <c r="F998" s="238"/>
      <c r="G998" s="235" t="s">
        <v>285</v>
      </c>
      <c r="H998" s="235"/>
      <c r="I998" s="235">
        <v>112136081</v>
      </c>
      <c r="J998" s="238" t="s">
        <v>997</v>
      </c>
      <c r="K998" s="238" t="s">
        <v>998</v>
      </c>
      <c r="L998" s="235" t="s">
        <v>36</v>
      </c>
      <c r="M998" s="235">
        <v>68</v>
      </c>
      <c r="N998" s="334">
        <v>570.47</v>
      </c>
      <c r="O998" s="334">
        <f t="shared" si="15"/>
        <v>38791.96</v>
      </c>
      <c r="P998" s="246"/>
    </row>
    <row r="999" spans="1:16" ht="20.399999999999999" hidden="1">
      <c r="A999" s="235">
        <v>996</v>
      </c>
      <c r="B999" s="410">
        <v>44682</v>
      </c>
      <c r="C999" s="238" t="s">
        <v>1709</v>
      </c>
      <c r="D999" s="238" t="s">
        <v>2199</v>
      </c>
      <c r="E999" s="411">
        <v>44681</v>
      </c>
      <c r="F999" s="238"/>
      <c r="G999" s="235" t="s">
        <v>285</v>
      </c>
      <c r="H999" s="235"/>
      <c r="I999" s="235">
        <v>109609630</v>
      </c>
      <c r="J999" s="238" t="s">
        <v>183</v>
      </c>
      <c r="K999" s="238" t="s">
        <v>184</v>
      </c>
      <c r="L999" s="235" t="s">
        <v>36</v>
      </c>
      <c r="M999" s="235">
        <v>339</v>
      </c>
      <c r="N999" s="334">
        <v>19.260000000000002</v>
      </c>
      <c r="O999" s="334">
        <f t="shared" si="15"/>
        <v>6529.14</v>
      </c>
      <c r="P999" s="246"/>
    </row>
    <row r="1000" spans="1:16" hidden="1">
      <c r="A1000" s="235">
        <v>997</v>
      </c>
      <c r="B1000" s="410">
        <v>44682</v>
      </c>
      <c r="C1000" s="238" t="s">
        <v>1709</v>
      </c>
      <c r="D1000" s="238" t="s">
        <v>2199</v>
      </c>
      <c r="E1000" s="411">
        <v>44681</v>
      </c>
      <c r="F1000" s="238"/>
      <c r="G1000" s="235" t="s">
        <v>285</v>
      </c>
      <c r="H1000" s="235"/>
      <c r="I1000" s="235">
        <v>109492192</v>
      </c>
      <c r="J1000" s="238" t="s">
        <v>1290</v>
      </c>
      <c r="K1000" s="238" t="s">
        <v>2746</v>
      </c>
      <c r="L1000" s="235" t="s">
        <v>36</v>
      </c>
      <c r="M1000" s="235">
        <v>240</v>
      </c>
      <c r="N1000" s="334">
        <v>24.1</v>
      </c>
      <c r="O1000" s="334">
        <f t="shared" si="15"/>
        <v>5784</v>
      </c>
      <c r="P1000" s="246"/>
    </row>
    <row r="1001" spans="1:16" hidden="1">
      <c r="A1001" s="235">
        <v>998</v>
      </c>
      <c r="B1001" s="410">
        <v>44682</v>
      </c>
      <c r="C1001" s="238" t="s">
        <v>1709</v>
      </c>
      <c r="D1001" s="238" t="s">
        <v>2199</v>
      </c>
      <c r="E1001" s="411">
        <v>44681</v>
      </c>
      <c r="F1001" s="238"/>
      <c r="G1001" s="235" t="s">
        <v>285</v>
      </c>
      <c r="H1001" s="235"/>
      <c r="I1001" s="235">
        <v>109609637</v>
      </c>
      <c r="J1001" s="238" t="s">
        <v>573</v>
      </c>
      <c r="K1001" s="238" t="s">
        <v>574</v>
      </c>
      <c r="L1001" s="235" t="s">
        <v>36</v>
      </c>
      <c r="M1001" s="235">
        <v>632</v>
      </c>
      <c r="N1001" s="334">
        <v>18.62</v>
      </c>
      <c r="O1001" s="334">
        <f t="shared" si="15"/>
        <v>11767.84</v>
      </c>
      <c r="P1001" s="246"/>
    </row>
    <row r="1002" spans="1:16" ht="20.399999999999999" hidden="1">
      <c r="A1002" s="235">
        <v>999</v>
      </c>
      <c r="B1002" s="410">
        <v>44682</v>
      </c>
      <c r="C1002" s="238" t="s">
        <v>1709</v>
      </c>
      <c r="D1002" s="238" t="s">
        <v>2199</v>
      </c>
      <c r="E1002" s="411">
        <v>44681</v>
      </c>
      <c r="F1002" s="238"/>
      <c r="G1002" s="235" t="s">
        <v>285</v>
      </c>
      <c r="H1002" s="235"/>
      <c r="I1002" s="235">
        <v>109492181</v>
      </c>
      <c r="J1002" s="238" t="s">
        <v>170</v>
      </c>
      <c r="K1002" s="238" t="s">
        <v>171</v>
      </c>
      <c r="L1002" s="235" t="s">
        <v>36</v>
      </c>
      <c r="M1002" s="235">
        <v>66</v>
      </c>
      <c r="N1002" s="334">
        <v>18.350000000000001</v>
      </c>
      <c r="O1002" s="334">
        <f t="shared" si="15"/>
        <v>1211.1000000000001</v>
      </c>
      <c r="P1002" s="246"/>
    </row>
    <row r="1003" spans="1:16" hidden="1">
      <c r="A1003" s="235">
        <v>1000</v>
      </c>
      <c r="B1003" s="410">
        <v>44682</v>
      </c>
      <c r="C1003" s="238" t="s">
        <v>1709</v>
      </c>
      <c r="D1003" s="238" t="s">
        <v>2199</v>
      </c>
      <c r="E1003" s="411">
        <v>44681</v>
      </c>
      <c r="F1003" s="238"/>
      <c r="G1003" s="235" t="s">
        <v>285</v>
      </c>
      <c r="H1003" s="235"/>
      <c r="I1003" s="235">
        <v>109492197</v>
      </c>
      <c r="J1003" s="238" t="s">
        <v>186</v>
      </c>
      <c r="K1003" s="238" t="s">
        <v>187</v>
      </c>
      <c r="L1003" s="235" t="s">
        <v>36</v>
      </c>
      <c r="M1003" s="235">
        <v>225</v>
      </c>
      <c r="N1003" s="334">
        <v>66.92</v>
      </c>
      <c r="O1003" s="334">
        <f t="shared" si="15"/>
        <v>15057</v>
      </c>
      <c r="P1003" s="246"/>
    </row>
    <row r="1004" spans="1:16" hidden="1">
      <c r="A1004" s="235">
        <v>1001</v>
      </c>
      <c r="B1004" s="410">
        <v>44682</v>
      </c>
      <c r="C1004" s="238" t="s">
        <v>1709</v>
      </c>
      <c r="D1004" s="238" t="s">
        <v>2199</v>
      </c>
      <c r="E1004" s="411">
        <v>44681</v>
      </c>
      <c r="F1004" s="238"/>
      <c r="G1004" s="235" t="s">
        <v>285</v>
      </c>
      <c r="H1004" s="235"/>
      <c r="I1004" s="235">
        <v>109492212</v>
      </c>
      <c r="J1004" s="238" t="s">
        <v>571</v>
      </c>
      <c r="K1004" s="238" t="s">
        <v>2741</v>
      </c>
      <c r="L1004" s="235" t="s">
        <v>36</v>
      </c>
      <c r="M1004" s="235">
        <v>2320</v>
      </c>
      <c r="N1004" s="334">
        <v>11.26</v>
      </c>
      <c r="O1004" s="334">
        <f t="shared" si="15"/>
        <v>26123.200000000001</v>
      </c>
      <c r="P1004" s="246"/>
    </row>
    <row r="1005" spans="1:16" hidden="1">
      <c r="A1005" s="235">
        <v>1002</v>
      </c>
      <c r="B1005" s="410">
        <v>44682</v>
      </c>
      <c r="C1005" s="238" t="s">
        <v>1709</v>
      </c>
      <c r="D1005" s="238" t="s">
        <v>2199</v>
      </c>
      <c r="E1005" s="411">
        <v>44681</v>
      </c>
      <c r="F1005" s="238"/>
      <c r="G1005" s="235" t="s">
        <v>285</v>
      </c>
      <c r="H1005" s="235"/>
      <c r="I1005" s="235">
        <v>109609634</v>
      </c>
      <c r="J1005" s="238" t="s">
        <v>2226</v>
      </c>
      <c r="K1005" s="238" t="s">
        <v>2740</v>
      </c>
      <c r="L1005" s="235" t="s">
        <v>36</v>
      </c>
      <c r="M1005" s="235">
        <v>76</v>
      </c>
      <c r="N1005" s="334">
        <v>1069.1099999999999</v>
      </c>
      <c r="O1005" s="334">
        <f t="shared" si="15"/>
        <v>81252.359999999986</v>
      </c>
      <c r="P1005" s="246"/>
    </row>
    <row r="1006" spans="1:16" hidden="1">
      <c r="A1006" s="235">
        <v>1003</v>
      </c>
      <c r="B1006" s="410">
        <v>44682</v>
      </c>
      <c r="C1006" s="238" t="s">
        <v>1709</v>
      </c>
      <c r="D1006" s="238" t="s">
        <v>2199</v>
      </c>
      <c r="E1006" s="411">
        <v>44681</v>
      </c>
      <c r="F1006" s="238"/>
      <c r="G1006" s="235" t="s">
        <v>285</v>
      </c>
      <c r="H1006" s="235"/>
      <c r="I1006" s="235">
        <v>109492193</v>
      </c>
      <c r="J1006" s="238">
        <v>9670003576</v>
      </c>
      <c r="K1006" s="239" t="s">
        <v>2739</v>
      </c>
      <c r="L1006" s="235" t="s">
        <v>36</v>
      </c>
      <c r="M1006" s="235">
        <v>508</v>
      </c>
      <c r="N1006" s="334">
        <v>11.26</v>
      </c>
      <c r="O1006" s="334">
        <f t="shared" si="15"/>
        <v>5720.08</v>
      </c>
      <c r="P1006" s="246"/>
    </row>
    <row r="1007" spans="1:16" ht="20.399999999999999" hidden="1">
      <c r="A1007" s="235">
        <v>1004</v>
      </c>
      <c r="B1007" s="410">
        <v>44682</v>
      </c>
      <c r="C1007" s="238" t="s">
        <v>1709</v>
      </c>
      <c r="D1007" s="238" t="s">
        <v>2199</v>
      </c>
      <c r="E1007" s="411">
        <v>44681</v>
      </c>
      <c r="F1007" s="238"/>
      <c r="G1007" s="235" t="s">
        <v>285</v>
      </c>
      <c r="H1007" s="235"/>
      <c r="I1007" s="235">
        <v>109492194</v>
      </c>
      <c r="J1007" s="238">
        <v>61030012010</v>
      </c>
      <c r="K1007" s="238" t="s">
        <v>193</v>
      </c>
      <c r="L1007" s="235" t="s">
        <v>36</v>
      </c>
      <c r="M1007" s="235">
        <v>30</v>
      </c>
      <c r="N1007" s="334">
        <v>234.9</v>
      </c>
      <c r="O1007" s="334">
        <f t="shared" si="15"/>
        <v>7047</v>
      </c>
      <c r="P1007" s="246"/>
    </row>
    <row r="1008" spans="1:16" hidden="1">
      <c r="A1008" s="235">
        <v>1005</v>
      </c>
      <c r="B1008" s="410">
        <v>44682</v>
      </c>
      <c r="C1008" s="238" t="s">
        <v>1709</v>
      </c>
      <c r="D1008" s="238" t="s">
        <v>2199</v>
      </c>
      <c r="E1008" s="411">
        <v>44681</v>
      </c>
      <c r="F1008" s="238"/>
      <c r="G1008" s="235" t="s">
        <v>285</v>
      </c>
      <c r="H1008" s="235"/>
      <c r="I1008" s="235">
        <v>112136066</v>
      </c>
      <c r="J1008" s="238" t="s">
        <v>2230</v>
      </c>
      <c r="K1008" s="238" t="s">
        <v>2745</v>
      </c>
      <c r="L1008" s="235" t="s">
        <v>36</v>
      </c>
      <c r="M1008" s="235">
        <v>105</v>
      </c>
      <c r="N1008" s="334">
        <v>113.51</v>
      </c>
      <c r="O1008" s="334">
        <f t="shared" si="15"/>
        <v>11918.550000000001</v>
      </c>
      <c r="P1008" s="246"/>
    </row>
    <row r="1009" spans="1:16" hidden="1">
      <c r="A1009" s="235">
        <v>1006</v>
      </c>
      <c r="B1009" s="410">
        <v>44682</v>
      </c>
      <c r="C1009" s="238" t="s">
        <v>1709</v>
      </c>
      <c r="D1009" s="238" t="s">
        <v>2199</v>
      </c>
      <c r="E1009" s="411">
        <v>44681</v>
      </c>
      <c r="F1009" s="238"/>
      <c r="G1009" s="235" t="s">
        <v>285</v>
      </c>
      <c r="H1009" s="235"/>
      <c r="I1009" s="235">
        <v>112136069</v>
      </c>
      <c r="J1009" s="238" t="s">
        <v>2235</v>
      </c>
      <c r="K1009" s="238" t="s">
        <v>2749</v>
      </c>
      <c r="L1009" s="235" t="s">
        <v>36</v>
      </c>
      <c r="M1009" s="235">
        <v>446</v>
      </c>
      <c r="N1009" s="334">
        <v>45.6</v>
      </c>
      <c r="O1009" s="334">
        <f t="shared" si="15"/>
        <v>20337.600000000002</v>
      </c>
      <c r="P1009" s="246"/>
    </row>
    <row r="1010" spans="1:16" hidden="1">
      <c r="A1010" s="235">
        <v>1007</v>
      </c>
      <c r="B1010" s="410">
        <v>44682</v>
      </c>
      <c r="C1010" s="238" t="s">
        <v>1709</v>
      </c>
      <c r="D1010" s="238" t="s">
        <v>2199</v>
      </c>
      <c r="E1010" s="411">
        <v>44681</v>
      </c>
      <c r="F1010" s="238"/>
      <c r="G1010" s="235" t="s">
        <v>285</v>
      </c>
      <c r="H1010" s="235"/>
      <c r="I1010" s="235">
        <v>112136070</v>
      </c>
      <c r="J1010" s="238">
        <v>19628060446</v>
      </c>
      <c r="K1010" s="238" t="s">
        <v>2751</v>
      </c>
      <c r="L1010" s="235" t="s">
        <v>36</v>
      </c>
      <c r="M1010" s="235">
        <v>107</v>
      </c>
      <c r="N1010" s="334">
        <v>721.74</v>
      </c>
      <c r="O1010" s="334">
        <f t="shared" si="15"/>
        <v>77226.180000000008</v>
      </c>
      <c r="P1010" s="246"/>
    </row>
    <row r="1011" spans="1:16" hidden="1">
      <c r="A1011" s="235">
        <v>1008</v>
      </c>
      <c r="B1011" s="410">
        <v>44682</v>
      </c>
      <c r="C1011" s="238" t="s">
        <v>1709</v>
      </c>
      <c r="D1011" s="238" t="s">
        <v>2199</v>
      </c>
      <c r="E1011" s="411">
        <v>44681</v>
      </c>
      <c r="F1011" s="238"/>
      <c r="G1011" s="235" t="s">
        <v>285</v>
      </c>
      <c r="H1011" s="235"/>
      <c r="I1011" s="235">
        <v>112136072</v>
      </c>
      <c r="J1011" s="238">
        <v>19620005092</v>
      </c>
      <c r="K1011" s="238" t="s">
        <v>457</v>
      </c>
      <c r="L1011" s="235" t="s">
        <v>36</v>
      </c>
      <c r="M1011" s="235">
        <v>60</v>
      </c>
      <c r="N1011" s="334">
        <v>404.26</v>
      </c>
      <c r="O1011" s="334">
        <f t="shared" si="15"/>
        <v>24255.599999999999</v>
      </c>
      <c r="P1011" s="246"/>
    </row>
    <row r="1012" spans="1:16" ht="20.399999999999999" hidden="1">
      <c r="A1012" s="235">
        <v>1009</v>
      </c>
      <c r="B1012" s="410">
        <v>44682</v>
      </c>
      <c r="C1012" s="238" t="s">
        <v>1709</v>
      </c>
      <c r="D1012" s="238" t="s">
        <v>2199</v>
      </c>
      <c r="E1012" s="411">
        <v>44681</v>
      </c>
      <c r="F1012" s="238"/>
      <c r="G1012" s="235" t="s">
        <v>285</v>
      </c>
      <c r="H1012" s="235"/>
      <c r="I1012" s="235">
        <v>109492194</v>
      </c>
      <c r="J1012" s="238">
        <v>61030012010</v>
      </c>
      <c r="K1012" s="238" t="s">
        <v>193</v>
      </c>
      <c r="L1012" s="235" t="s">
        <v>36</v>
      </c>
      <c r="M1012" s="235">
        <v>174</v>
      </c>
      <c r="N1012" s="334">
        <v>234.9</v>
      </c>
      <c r="O1012" s="334">
        <f t="shared" si="15"/>
        <v>40872.6</v>
      </c>
      <c r="P1012" s="246"/>
    </row>
    <row r="1013" spans="1:16" hidden="1">
      <c r="A1013" s="235">
        <v>1010</v>
      </c>
      <c r="B1013" s="410">
        <v>44682</v>
      </c>
      <c r="C1013" s="238" t="s">
        <v>32</v>
      </c>
      <c r="D1013" s="238" t="s">
        <v>2172</v>
      </c>
      <c r="E1013" s="411">
        <v>44680</v>
      </c>
      <c r="F1013" s="238"/>
      <c r="G1013" s="235"/>
      <c r="H1013" s="235"/>
      <c r="I1013" s="235"/>
      <c r="J1013" s="238" t="s">
        <v>2239</v>
      </c>
      <c r="K1013" s="238" t="s">
        <v>2239</v>
      </c>
      <c r="L1013" s="235" t="s">
        <v>36</v>
      </c>
      <c r="M1013" s="235">
        <v>30</v>
      </c>
      <c r="N1013" s="334">
        <v>0</v>
      </c>
      <c r="O1013" s="334">
        <f t="shared" si="15"/>
        <v>0</v>
      </c>
      <c r="P1013" s="246"/>
    </row>
    <row r="1014" spans="1:16" ht="20.399999999999999" hidden="1">
      <c r="A1014" s="235">
        <v>1011</v>
      </c>
      <c r="B1014" s="410">
        <v>44682</v>
      </c>
      <c r="C1014" s="238" t="s">
        <v>32</v>
      </c>
      <c r="D1014" s="238" t="s">
        <v>2172</v>
      </c>
      <c r="E1014" s="411">
        <v>44680</v>
      </c>
      <c r="F1014" s="238"/>
      <c r="G1014" s="235"/>
      <c r="H1014" s="235"/>
      <c r="I1014" s="235"/>
      <c r="J1014" s="238" t="s">
        <v>2242</v>
      </c>
      <c r="K1014" s="238" t="s">
        <v>2242</v>
      </c>
      <c r="L1014" s="235" t="s">
        <v>36</v>
      </c>
      <c r="M1014" s="235">
        <v>60</v>
      </c>
      <c r="N1014" s="334">
        <v>0</v>
      </c>
      <c r="O1014" s="334">
        <f t="shared" si="15"/>
        <v>0</v>
      </c>
      <c r="P1014" s="246"/>
    </row>
    <row r="1015" spans="1:16" hidden="1">
      <c r="A1015" s="235">
        <v>1012</v>
      </c>
      <c r="B1015" s="410">
        <v>44682</v>
      </c>
      <c r="C1015" s="238" t="s">
        <v>32</v>
      </c>
      <c r="D1015" s="238" t="s">
        <v>2172</v>
      </c>
      <c r="E1015" s="411">
        <v>44680</v>
      </c>
      <c r="F1015" s="238"/>
      <c r="G1015" s="235"/>
      <c r="H1015" s="235"/>
      <c r="I1015" s="235"/>
      <c r="J1015" s="238" t="s">
        <v>2243</v>
      </c>
      <c r="K1015" s="238" t="s">
        <v>2243</v>
      </c>
      <c r="L1015" s="235" t="s">
        <v>36</v>
      </c>
      <c r="M1015" s="235">
        <v>29</v>
      </c>
      <c r="N1015" s="334">
        <v>2000</v>
      </c>
      <c r="O1015" s="334">
        <f t="shared" si="15"/>
        <v>58000</v>
      </c>
      <c r="P1015" s="246"/>
    </row>
    <row r="1016" spans="1:16" ht="20.399999999999999" hidden="1">
      <c r="A1016" s="235">
        <v>1013</v>
      </c>
      <c r="B1016" s="410">
        <v>44682</v>
      </c>
      <c r="C1016" s="238" t="s">
        <v>32</v>
      </c>
      <c r="D1016" s="238" t="s">
        <v>2172</v>
      </c>
      <c r="E1016" s="411">
        <v>44680</v>
      </c>
      <c r="F1016" s="238"/>
      <c r="G1016" s="235"/>
      <c r="H1016" s="235"/>
      <c r="I1016" s="235"/>
      <c r="J1016" s="238" t="s">
        <v>2244</v>
      </c>
      <c r="K1016" s="238" t="s">
        <v>2244</v>
      </c>
      <c r="L1016" s="235" t="s">
        <v>36</v>
      </c>
      <c r="M1016" s="235">
        <v>30</v>
      </c>
      <c r="N1016" s="334">
        <v>5000</v>
      </c>
      <c r="O1016" s="334">
        <f t="shared" si="15"/>
        <v>150000</v>
      </c>
      <c r="P1016" s="246"/>
    </row>
    <row r="1017" spans="1:16" ht="30.6" hidden="1">
      <c r="A1017" s="235">
        <v>1014</v>
      </c>
      <c r="B1017" s="410">
        <v>44682</v>
      </c>
      <c r="C1017" s="238" t="s">
        <v>1148</v>
      </c>
      <c r="D1017" s="238" t="s">
        <v>2245</v>
      </c>
      <c r="E1017" s="411" t="s">
        <v>2246</v>
      </c>
      <c r="F1017" s="238" t="s">
        <v>1150</v>
      </c>
      <c r="G1017" s="235" t="s">
        <v>1151</v>
      </c>
      <c r="H1017" s="235">
        <v>4509589984</v>
      </c>
      <c r="I1017" s="235">
        <v>107157518</v>
      </c>
      <c r="J1017" s="238">
        <v>107157518</v>
      </c>
      <c r="K1017" s="238" t="s">
        <v>1152</v>
      </c>
      <c r="L1017" s="235" t="s">
        <v>36</v>
      </c>
      <c r="M1017" s="235">
        <v>3</v>
      </c>
      <c r="N1017" s="334">
        <v>160800</v>
      </c>
      <c r="O1017" s="334">
        <f t="shared" si="15"/>
        <v>482400</v>
      </c>
      <c r="P1017" s="246"/>
    </row>
    <row r="1018" spans="1:16" ht="20.399999999999999" hidden="1">
      <c r="A1018" s="235">
        <v>1015</v>
      </c>
      <c r="B1018" s="410">
        <v>44686</v>
      </c>
      <c r="C1018" s="238" t="s">
        <v>2248</v>
      </c>
      <c r="D1018" s="238" t="s">
        <v>2249</v>
      </c>
      <c r="E1018" s="411">
        <v>44685</v>
      </c>
      <c r="F1018" s="238"/>
      <c r="G1018" s="235"/>
      <c r="H1018" s="235"/>
      <c r="I1018" s="235">
        <v>108221269</v>
      </c>
      <c r="J1018" s="238" t="s">
        <v>2250</v>
      </c>
      <c r="K1018" s="238" t="s">
        <v>2251</v>
      </c>
      <c r="L1018" s="235" t="s">
        <v>36</v>
      </c>
      <c r="M1018" s="235">
        <v>2</v>
      </c>
      <c r="N1018" s="334">
        <v>873333</v>
      </c>
      <c r="O1018" s="334">
        <f t="shared" si="15"/>
        <v>1746666</v>
      </c>
      <c r="P1018" s="246"/>
    </row>
    <row r="1019" spans="1:16" hidden="1">
      <c r="A1019" s="235">
        <v>1016</v>
      </c>
      <c r="B1019" s="410">
        <v>44686</v>
      </c>
      <c r="C1019" s="238" t="s">
        <v>2248</v>
      </c>
      <c r="D1019" s="238" t="s">
        <v>2249</v>
      </c>
      <c r="E1019" s="411">
        <v>44685</v>
      </c>
      <c r="F1019" s="238"/>
      <c r="G1019" s="235"/>
      <c r="H1019" s="235"/>
      <c r="I1019" s="235"/>
      <c r="J1019" s="238" t="s">
        <v>2254</v>
      </c>
      <c r="K1019" s="238" t="s">
        <v>2254</v>
      </c>
      <c r="L1019" s="235" t="s">
        <v>2738</v>
      </c>
      <c r="M1019" s="235">
        <v>250</v>
      </c>
      <c r="N1019" s="334">
        <v>339</v>
      </c>
      <c r="O1019" s="334">
        <f t="shared" si="15"/>
        <v>84750</v>
      </c>
      <c r="P1019" s="246"/>
    </row>
    <row r="1020" spans="1:16" ht="20.399999999999999" hidden="1">
      <c r="A1020" s="235">
        <v>1017</v>
      </c>
      <c r="B1020" s="410">
        <v>44686</v>
      </c>
      <c r="C1020" s="238" t="s">
        <v>2262</v>
      </c>
      <c r="D1020" s="238" t="s">
        <v>2263</v>
      </c>
      <c r="E1020" s="411">
        <v>44681</v>
      </c>
      <c r="F1020" s="238" t="s">
        <v>2264</v>
      </c>
      <c r="G1020" s="235" t="s">
        <v>2265</v>
      </c>
      <c r="H1020" s="235">
        <v>4511340098</v>
      </c>
      <c r="I1020" s="235">
        <v>109598700</v>
      </c>
      <c r="J1020" s="238" t="s">
        <v>2266</v>
      </c>
      <c r="K1020" s="238" t="s">
        <v>2267</v>
      </c>
      <c r="L1020" s="235" t="s">
        <v>36</v>
      </c>
      <c r="M1020" s="235">
        <v>100</v>
      </c>
      <c r="N1020" s="334">
        <v>29.24</v>
      </c>
      <c r="O1020" s="334">
        <f t="shared" si="15"/>
        <v>2924</v>
      </c>
      <c r="P1020" s="246"/>
    </row>
    <row r="1021" spans="1:16" ht="20.399999999999999" hidden="1">
      <c r="A1021" s="235">
        <v>1018</v>
      </c>
      <c r="B1021" s="410">
        <v>44686</v>
      </c>
      <c r="C1021" s="238" t="s">
        <v>2268</v>
      </c>
      <c r="D1021" s="238" t="s">
        <v>2269</v>
      </c>
      <c r="E1021" s="411">
        <v>44676</v>
      </c>
      <c r="F1021" s="238" t="s">
        <v>2270</v>
      </c>
      <c r="G1021" s="235" t="s">
        <v>2271</v>
      </c>
      <c r="H1021" s="235">
        <v>4511330747</v>
      </c>
      <c r="I1021" s="235">
        <v>112161405</v>
      </c>
      <c r="J1021" s="238" t="s">
        <v>2272</v>
      </c>
      <c r="K1021" s="238" t="s">
        <v>2273</v>
      </c>
      <c r="L1021" s="235" t="s">
        <v>36</v>
      </c>
      <c r="M1021" s="235">
        <v>4</v>
      </c>
      <c r="N1021" s="334">
        <v>46300</v>
      </c>
      <c r="O1021" s="334">
        <f t="shared" si="15"/>
        <v>185200</v>
      </c>
      <c r="P1021" s="246"/>
    </row>
    <row r="1022" spans="1:16" ht="20.399999999999999" hidden="1">
      <c r="A1022" s="235">
        <v>1019</v>
      </c>
      <c r="B1022" s="410">
        <v>44687</v>
      </c>
      <c r="C1022" s="238" t="s">
        <v>2257</v>
      </c>
      <c r="D1022" s="238" t="s">
        <v>2258</v>
      </c>
      <c r="E1022" s="411">
        <v>44665</v>
      </c>
      <c r="F1022" s="238" t="s">
        <v>2259</v>
      </c>
      <c r="G1022" s="235" t="s">
        <v>740</v>
      </c>
      <c r="H1022" s="235">
        <v>4511155473</v>
      </c>
      <c r="I1022" s="235">
        <v>110408290</v>
      </c>
      <c r="J1022" s="238" t="s">
        <v>2260</v>
      </c>
      <c r="K1022" s="238" t="s">
        <v>2775</v>
      </c>
      <c r="L1022" s="235" t="s">
        <v>36</v>
      </c>
      <c r="M1022" s="235">
        <v>60</v>
      </c>
      <c r="N1022" s="334">
        <v>540.54999999999995</v>
      </c>
      <c r="O1022" s="334">
        <f t="shared" si="15"/>
        <v>32432.999999999996</v>
      </c>
      <c r="P1022" s="246"/>
    </row>
    <row r="1023" spans="1:16" ht="30.6" hidden="1">
      <c r="A1023" s="235">
        <v>1020</v>
      </c>
      <c r="B1023" s="410">
        <v>44688</v>
      </c>
      <c r="C1023" s="238" t="s">
        <v>2318</v>
      </c>
      <c r="D1023" s="238" t="s">
        <v>2319</v>
      </c>
      <c r="E1023" s="411">
        <v>44683</v>
      </c>
      <c r="F1023" s="238" t="s">
        <v>2320</v>
      </c>
      <c r="G1023" s="235" t="s">
        <v>285</v>
      </c>
      <c r="H1023" s="235">
        <v>4511324905</v>
      </c>
      <c r="I1023" s="235">
        <v>112168680</v>
      </c>
      <c r="J1023" s="238">
        <v>112168680</v>
      </c>
      <c r="K1023" s="238" t="s">
        <v>2772</v>
      </c>
      <c r="L1023" s="235" t="s">
        <v>36</v>
      </c>
      <c r="M1023" s="235">
        <v>10</v>
      </c>
      <c r="N1023" s="334">
        <v>16500</v>
      </c>
      <c r="O1023" s="334">
        <f t="shared" si="15"/>
        <v>165000</v>
      </c>
      <c r="P1023" s="246"/>
    </row>
    <row r="1024" spans="1:16" ht="20.399999999999999" hidden="1">
      <c r="A1024" s="235">
        <v>1021</v>
      </c>
      <c r="B1024" s="410">
        <v>44697</v>
      </c>
      <c r="C1024" s="238" t="s">
        <v>1709</v>
      </c>
      <c r="D1024" s="238" t="s">
        <v>2327</v>
      </c>
      <c r="E1024" s="411">
        <v>44694</v>
      </c>
      <c r="F1024" s="238" t="s">
        <v>2328</v>
      </c>
      <c r="G1024" s="235" t="s">
        <v>285</v>
      </c>
      <c r="H1024" s="235">
        <v>4510079793</v>
      </c>
      <c r="I1024" s="235">
        <v>105989962</v>
      </c>
      <c r="J1024" s="238" t="s">
        <v>2329</v>
      </c>
      <c r="K1024" s="238" t="s">
        <v>2330</v>
      </c>
      <c r="L1024" s="235" t="s">
        <v>36</v>
      </c>
      <c r="M1024" s="235">
        <v>10</v>
      </c>
      <c r="N1024" s="334">
        <v>99900</v>
      </c>
      <c r="O1024" s="334">
        <f t="shared" si="15"/>
        <v>999000</v>
      </c>
      <c r="P1024" s="246"/>
    </row>
    <row r="1025" spans="1:16" ht="20.399999999999999" hidden="1">
      <c r="A1025" s="235">
        <v>1022</v>
      </c>
      <c r="B1025" s="410">
        <v>44698</v>
      </c>
      <c r="C1025" s="238" t="s">
        <v>2333</v>
      </c>
      <c r="D1025" s="238" t="s">
        <v>2334</v>
      </c>
      <c r="E1025" s="411">
        <v>44693</v>
      </c>
      <c r="F1025" s="238" t="s">
        <v>2335</v>
      </c>
      <c r="G1025" s="235" t="s">
        <v>285</v>
      </c>
      <c r="H1025" s="235" t="s">
        <v>156</v>
      </c>
      <c r="I1025" s="235" t="s">
        <v>2336</v>
      </c>
      <c r="J1025" s="238" t="s">
        <v>2337</v>
      </c>
      <c r="K1025" s="238" t="s">
        <v>2605</v>
      </c>
      <c r="L1025" s="235" t="s">
        <v>36</v>
      </c>
      <c r="M1025" s="235">
        <v>242</v>
      </c>
      <c r="N1025" s="334">
        <v>1241.95</v>
      </c>
      <c r="O1025" s="334">
        <f t="shared" si="15"/>
        <v>300551.90000000002</v>
      </c>
      <c r="P1025" s="246"/>
    </row>
    <row r="1026" spans="1:16" ht="20.399999999999999" hidden="1">
      <c r="A1026" s="235">
        <v>1023</v>
      </c>
      <c r="B1026" s="410">
        <v>44698</v>
      </c>
      <c r="C1026" s="238" t="s">
        <v>2343</v>
      </c>
      <c r="D1026" s="238" t="s">
        <v>2344</v>
      </c>
      <c r="E1026" s="411">
        <v>44686</v>
      </c>
      <c r="F1026" s="238" t="s">
        <v>2345</v>
      </c>
      <c r="G1026" s="235" t="s">
        <v>2283</v>
      </c>
      <c r="H1026" s="235">
        <v>4511059519</v>
      </c>
      <c r="I1026" s="235">
        <v>109492193</v>
      </c>
      <c r="J1026" s="238" t="s">
        <v>2228</v>
      </c>
      <c r="K1026" s="239" t="s">
        <v>2739</v>
      </c>
      <c r="L1026" s="235" t="s">
        <v>36</v>
      </c>
      <c r="M1026" s="235">
        <v>700</v>
      </c>
      <c r="N1026" s="334">
        <v>11.26</v>
      </c>
      <c r="O1026" s="334">
        <f t="shared" si="15"/>
        <v>7882</v>
      </c>
      <c r="P1026" s="246"/>
    </row>
    <row r="1027" spans="1:16" ht="20.399999999999999" hidden="1">
      <c r="A1027" s="235">
        <v>1024</v>
      </c>
      <c r="B1027" s="410">
        <v>44698</v>
      </c>
      <c r="C1027" s="238" t="s">
        <v>2343</v>
      </c>
      <c r="D1027" s="238" t="s">
        <v>2344</v>
      </c>
      <c r="E1027" s="411">
        <v>44686</v>
      </c>
      <c r="F1027" s="238" t="s">
        <v>2345</v>
      </c>
      <c r="G1027" s="235" t="s">
        <v>2283</v>
      </c>
      <c r="H1027" s="235">
        <v>4511059519</v>
      </c>
      <c r="I1027" s="235">
        <v>109609634</v>
      </c>
      <c r="J1027" s="238">
        <v>21038812425</v>
      </c>
      <c r="K1027" s="238" t="s">
        <v>2740</v>
      </c>
      <c r="L1027" s="235" t="s">
        <v>36</v>
      </c>
      <c r="M1027" s="235">
        <v>102</v>
      </c>
      <c r="N1027" s="334">
        <v>1069.1099999999999</v>
      </c>
      <c r="O1027" s="334">
        <f t="shared" ref="O1027:O1090" si="16">M1027*N1027</f>
        <v>109049.21999999999</v>
      </c>
      <c r="P1027" s="246"/>
    </row>
    <row r="1028" spans="1:16" ht="20.399999999999999" hidden="1">
      <c r="A1028" s="235">
        <v>1025</v>
      </c>
      <c r="B1028" s="410">
        <v>44698</v>
      </c>
      <c r="C1028" s="238" t="s">
        <v>2343</v>
      </c>
      <c r="D1028" s="238" t="s">
        <v>2344</v>
      </c>
      <c r="E1028" s="411">
        <v>44686</v>
      </c>
      <c r="F1028" s="238" t="s">
        <v>2345</v>
      </c>
      <c r="G1028" s="235" t="s">
        <v>2283</v>
      </c>
      <c r="H1028" s="235">
        <v>4511059519</v>
      </c>
      <c r="I1028" s="235">
        <v>109492212</v>
      </c>
      <c r="J1028" s="238" t="s">
        <v>571</v>
      </c>
      <c r="K1028" s="238" t="s">
        <v>2741</v>
      </c>
      <c r="L1028" s="235" t="s">
        <v>36</v>
      </c>
      <c r="M1028" s="235">
        <v>700</v>
      </c>
      <c r="N1028" s="334">
        <v>11.26</v>
      </c>
      <c r="O1028" s="334">
        <f t="shared" si="16"/>
        <v>7882</v>
      </c>
      <c r="P1028" s="246"/>
    </row>
    <row r="1029" spans="1:16" ht="20.399999999999999" hidden="1">
      <c r="A1029" s="235">
        <v>1026</v>
      </c>
      <c r="B1029" s="410">
        <v>44698</v>
      </c>
      <c r="C1029" s="238" t="s">
        <v>2343</v>
      </c>
      <c r="D1029" s="238" t="s">
        <v>2350</v>
      </c>
      <c r="E1029" s="411">
        <v>44686</v>
      </c>
      <c r="F1029" s="238" t="s">
        <v>2345</v>
      </c>
      <c r="G1029" s="235" t="s">
        <v>2283</v>
      </c>
      <c r="H1029" s="235">
        <v>4511337617</v>
      </c>
      <c r="I1029" s="235">
        <v>112168333</v>
      </c>
      <c r="J1029" s="238" t="s">
        <v>183</v>
      </c>
      <c r="K1029" s="238" t="s">
        <v>184</v>
      </c>
      <c r="L1029" s="235" t="s">
        <v>36</v>
      </c>
      <c r="M1029" s="235">
        <v>1100</v>
      </c>
      <c r="N1029" s="334">
        <v>19.260000000000002</v>
      </c>
      <c r="O1029" s="334">
        <f t="shared" si="16"/>
        <v>21186</v>
      </c>
      <c r="P1029" s="246"/>
    </row>
    <row r="1030" spans="1:16" ht="20.399999999999999" hidden="1">
      <c r="A1030" s="235">
        <v>1027</v>
      </c>
      <c r="B1030" s="410">
        <v>44698</v>
      </c>
      <c r="C1030" s="238" t="s">
        <v>2343</v>
      </c>
      <c r="D1030" s="238" t="s">
        <v>2350</v>
      </c>
      <c r="E1030" s="411">
        <v>44686</v>
      </c>
      <c r="F1030" s="238" t="s">
        <v>2345</v>
      </c>
      <c r="G1030" s="235" t="s">
        <v>2283</v>
      </c>
      <c r="H1030" s="235">
        <v>4511337617</v>
      </c>
      <c r="I1030" s="235">
        <v>112168334</v>
      </c>
      <c r="J1030" s="238" t="s">
        <v>2351</v>
      </c>
      <c r="K1030" s="238" t="s">
        <v>2742</v>
      </c>
      <c r="L1030" s="235" t="s">
        <v>36</v>
      </c>
      <c r="M1030" s="235">
        <v>100</v>
      </c>
      <c r="N1030" s="334">
        <v>19.260000000000002</v>
      </c>
      <c r="O1030" s="334">
        <f t="shared" si="16"/>
        <v>1926.0000000000002</v>
      </c>
      <c r="P1030" s="246"/>
    </row>
    <row r="1031" spans="1:16" ht="20.399999999999999" hidden="1">
      <c r="A1031" s="235">
        <v>1028</v>
      </c>
      <c r="B1031" s="410">
        <v>44698</v>
      </c>
      <c r="C1031" s="238" t="s">
        <v>2343</v>
      </c>
      <c r="D1031" s="238" t="s">
        <v>2350</v>
      </c>
      <c r="E1031" s="411">
        <v>44686</v>
      </c>
      <c r="F1031" s="238" t="s">
        <v>2345</v>
      </c>
      <c r="G1031" s="235" t="s">
        <v>2283</v>
      </c>
      <c r="H1031" s="235">
        <v>4511337617</v>
      </c>
      <c r="I1031" s="235">
        <v>112168337</v>
      </c>
      <c r="J1031" s="238" t="s">
        <v>2353</v>
      </c>
      <c r="K1031" s="238" t="s">
        <v>2743</v>
      </c>
      <c r="L1031" s="235" t="s">
        <v>36</v>
      </c>
      <c r="M1031" s="235">
        <v>100</v>
      </c>
      <c r="N1031" s="334">
        <v>35.299999999999997</v>
      </c>
      <c r="O1031" s="334">
        <f t="shared" si="16"/>
        <v>3529.9999999999995</v>
      </c>
      <c r="P1031" s="246"/>
    </row>
    <row r="1032" spans="1:16" ht="20.399999999999999" hidden="1">
      <c r="A1032" s="235">
        <v>1029</v>
      </c>
      <c r="B1032" s="410">
        <v>44702</v>
      </c>
      <c r="C1032" s="238" t="s">
        <v>2366</v>
      </c>
      <c r="D1032" s="238" t="s">
        <v>2367</v>
      </c>
      <c r="E1032" s="411">
        <v>44697</v>
      </c>
      <c r="F1032" s="238" t="s">
        <v>2368</v>
      </c>
      <c r="G1032" s="235" t="s">
        <v>285</v>
      </c>
      <c r="H1032" s="235">
        <v>4511101209</v>
      </c>
      <c r="I1032" s="235">
        <v>111402534</v>
      </c>
      <c r="J1032" s="238" t="s">
        <v>1083</v>
      </c>
      <c r="K1032" s="238" t="s">
        <v>1084</v>
      </c>
      <c r="L1032" s="235" t="s">
        <v>36</v>
      </c>
      <c r="M1032" s="235">
        <v>380</v>
      </c>
      <c r="N1032" s="334">
        <v>469.44</v>
      </c>
      <c r="O1032" s="334">
        <f t="shared" si="16"/>
        <v>178387.20000000001</v>
      </c>
      <c r="P1032" s="246"/>
    </row>
    <row r="1033" spans="1:16" ht="20.399999999999999" hidden="1">
      <c r="A1033" s="235">
        <v>1030</v>
      </c>
      <c r="B1033" s="410">
        <v>44702</v>
      </c>
      <c r="C1033" s="238" t="s">
        <v>2371</v>
      </c>
      <c r="D1033" s="238">
        <v>69</v>
      </c>
      <c r="E1033" s="411">
        <v>44697</v>
      </c>
      <c r="F1033" s="238" t="s">
        <v>2372</v>
      </c>
      <c r="G1033" s="235" t="s">
        <v>285</v>
      </c>
      <c r="H1033" s="235">
        <v>4511350078</v>
      </c>
      <c r="I1033" s="235">
        <v>112172541</v>
      </c>
      <c r="J1033" s="238">
        <v>112172541</v>
      </c>
      <c r="K1033" s="238" t="s">
        <v>2373</v>
      </c>
      <c r="L1033" s="235" t="s">
        <v>36</v>
      </c>
      <c r="M1033" s="235">
        <v>6</v>
      </c>
      <c r="N1033" s="334">
        <v>630</v>
      </c>
      <c r="O1033" s="334">
        <f t="shared" si="16"/>
        <v>3780</v>
      </c>
      <c r="P1033" s="246"/>
    </row>
    <row r="1034" spans="1:16" ht="20.399999999999999" hidden="1">
      <c r="A1034" s="235">
        <v>1031</v>
      </c>
      <c r="B1034" s="410">
        <v>44702</v>
      </c>
      <c r="C1034" s="238" t="s">
        <v>2371</v>
      </c>
      <c r="D1034" s="238">
        <v>69</v>
      </c>
      <c r="E1034" s="411">
        <v>44697</v>
      </c>
      <c r="F1034" s="238" t="s">
        <v>2372</v>
      </c>
      <c r="G1034" s="235" t="s">
        <v>285</v>
      </c>
      <c r="H1034" s="235">
        <v>4511350078</v>
      </c>
      <c r="I1034" s="235">
        <v>112172542</v>
      </c>
      <c r="J1034" s="238">
        <v>112172542</v>
      </c>
      <c r="K1034" s="238" t="s">
        <v>2376</v>
      </c>
      <c r="L1034" s="235" t="s">
        <v>36</v>
      </c>
      <c r="M1034" s="235">
        <v>18</v>
      </c>
      <c r="N1034" s="334">
        <v>65</v>
      </c>
      <c r="O1034" s="334">
        <f t="shared" si="16"/>
        <v>1170</v>
      </c>
      <c r="P1034" s="246"/>
    </row>
    <row r="1035" spans="1:16" ht="20.399999999999999" hidden="1">
      <c r="A1035" s="235">
        <v>1032</v>
      </c>
      <c r="B1035" s="410">
        <v>44702</v>
      </c>
      <c r="C1035" s="238" t="s">
        <v>2371</v>
      </c>
      <c r="D1035" s="238">
        <v>69</v>
      </c>
      <c r="E1035" s="411">
        <v>44697</v>
      </c>
      <c r="F1035" s="238" t="s">
        <v>2372</v>
      </c>
      <c r="G1035" s="235" t="s">
        <v>285</v>
      </c>
      <c r="H1035" s="235">
        <v>4511350078</v>
      </c>
      <c r="I1035" s="235">
        <v>112172543</v>
      </c>
      <c r="J1035" s="238">
        <v>112172543</v>
      </c>
      <c r="K1035" s="238" t="s">
        <v>1145</v>
      </c>
      <c r="L1035" s="235" t="s">
        <v>36</v>
      </c>
      <c r="M1035" s="235">
        <v>6</v>
      </c>
      <c r="N1035" s="334">
        <v>3480</v>
      </c>
      <c r="O1035" s="334">
        <f t="shared" si="16"/>
        <v>20880</v>
      </c>
      <c r="P1035" s="246"/>
    </row>
    <row r="1036" spans="1:16" ht="20.399999999999999" hidden="1">
      <c r="A1036" s="235">
        <v>1033</v>
      </c>
      <c r="B1036" s="410">
        <v>44702</v>
      </c>
      <c r="C1036" s="238" t="s">
        <v>2371</v>
      </c>
      <c r="D1036" s="238">
        <v>69</v>
      </c>
      <c r="E1036" s="411">
        <v>44697</v>
      </c>
      <c r="F1036" s="238" t="s">
        <v>2372</v>
      </c>
      <c r="G1036" s="235" t="s">
        <v>285</v>
      </c>
      <c r="H1036" s="235">
        <v>4511350078</v>
      </c>
      <c r="I1036" s="235">
        <v>112172544</v>
      </c>
      <c r="J1036" s="238">
        <v>112172544</v>
      </c>
      <c r="K1036" s="238" t="s">
        <v>2377</v>
      </c>
      <c r="L1036" s="235" t="s">
        <v>36</v>
      </c>
      <c r="M1036" s="235">
        <v>12</v>
      </c>
      <c r="N1036" s="334">
        <v>100</v>
      </c>
      <c r="O1036" s="334">
        <f t="shared" si="16"/>
        <v>1200</v>
      </c>
      <c r="P1036" s="246"/>
    </row>
    <row r="1037" spans="1:16" ht="20.399999999999999" hidden="1">
      <c r="A1037" s="235">
        <v>1034</v>
      </c>
      <c r="B1037" s="410">
        <v>44702</v>
      </c>
      <c r="C1037" s="238" t="s">
        <v>2371</v>
      </c>
      <c r="D1037" s="238">
        <v>69</v>
      </c>
      <c r="E1037" s="411">
        <v>44697</v>
      </c>
      <c r="F1037" s="238" t="s">
        <v>2372</v>
      </c>
      <c r="G1037" s="235" t="s">
        <v>285</v>
      </c>
      <c r="H1037" s="235">
        <v>4511350078</v>
      </c>
      <c r="I1037" s="235">
        <v>112172545</v>
      </c>
      <c r="J1037" s="238">
        <v>112172545</v>
      </c>
      <c r="K1037" s="238" t="s">
        <v>2378</v>
      </c>
      <c r="L1037" s="235" t="s">
        <v>36</v>
      </c>
      <c r="M1037" s="235">
        <v>36</v>
      </c>
      <c r="N1037" s="334">
        <v>8.5</v>
      </c>
      <c r="O1037" s="334">
        <f t="shared" si="16"/>
        <v>306</v>
      </c>
      <c r="P1037" s="246"/>
    </row>
    <row r="1038" spans="1:16" ht="20.399999999999999" hidden="1">
      <c r="A1038" s="235">
        <v>1035</v>
      </c>
      <c r="B1038" s="410">
        <v>44702</v>
      </c>
      <c r="C1038" s="238" t="s">
        <v>2371</v>
      </c>
      <c r="D1038" s="238">
        <v>69</v>
      </c>
      <c r="E1038" s="411">
        <v>44697</v>
      </c>
      <c r="F1038" s="238" t="s">
        <v>2372</v>
      </c>
      <c r="G1038" s="235" t="s">
        <v>285</v>
      </c>
      <c r="H1038" s="235">
        <v>4511350078</v>
      </c>
      <c r="I1038" s="235">
        <v>112172546</v>
      </c>
      <c r="J1038" s="238">
        <v>112172546</v>
      </c>
      <c r="K1038" s="238" t="s">
        <v>2380</v>
      </c>
      <c r="L1038" s="235" t="s">
        <v>36</v>
      </c>
      <c r="M1038" s="235">
        <v>24</v>
      </c>
      <c r="N1038" s="334">
        <v>10.5</v>
      </c>
      <c r="O1038" s="334">
        <f t="shared" si="16"/>
        <v>252</v>
      </c>
      <c r="P1038" s="246"/>
    </row>
    <row r="1039" spans="1:16" ht="20.399999999999999" hidden="1">
      <c r="A1039" s="235">
        <v>1036</v>
      </c>
      <c r="B1039" s="410">
        <v>44702</v>
      </c>
      <c r="C1039" s="238" t="s">
        <v>2371</v>
      </c>
      <c r="D1039" s="238">
        <v>69</v>
      </c>
      <c r="E1039" s="411">
        <v>44697</v>
      </c>
      <c r="F1039" s="238" t="s">
        <v>2372</v>
      </c>
      <c r="G1039" s="235" t="s">
        <v>285</v>
      </c>
      <c r="H1039" s="235">
        <v>4511350078</v>
      </c>
      <c r="I1039" s="235">
        <v>112170848</v>
      </c>
      <c r="J1039" s="238">
        <v>112170848</v>
      </c>
      <c r="K1039" s="238" t="s">
        <v>2381</v>
      </c>
      <c r="L1039" s="235" t="s">
        <v>36</v>
      </c>
      <c r="M1039" s="235">
        <v>36</v>
      </c>
      <c r="N1039" s="334">
        <v>14</v>
      </c>
      <c r="O1039" s="334">
        <f t="shared" si="16"/>
        <v>504</v>
      </c>
      <c r="P1039" s="246"/>
    </row>
    <row r="1040" spans="1:16" ht="20.399999999999999" hidden="1">
      <c r="A1040" s="235">
        <v>1037</v>
      </c>
      <c r="B1040" s="410">
        <v>44702</v>
      </c>
      <c r="C1040" s="238" t="s">
        <v>2371</v>
      </c>
      <c r="D1040" s="238">
        <v>69</v>
      </c>
      <c r="E1040" s="411">
        <v>44697</v>
      </c>
      <c r="F1040" s="238" t="s">
        <v>2372</v>
      </c>
      <c r="G1040" s="235" t="s">
        <v>285</v>
      </c>
      <c r="H1040" s="235">
        <v>4511350078</v>
      </c>
      <c r="I1040" s="235">
        <v>112170849</v>
      </c>
      <c r="J1040" s="238">
        <v>112170849</v>
      </c>
      <c r="K1040" s="238" t="s">
        <v>2382</v>
      </c>
      <c r="L1040" s="235" t="s">
        <v>36</v>
      </c>
      <c r="M1040" s="235">
        <v>36</v>
      </c>
      <c r="N1040" s="334">
        <v>5.5</v>
      </c>
      <c r="O1040" s="334">
        <f t="shared" si="16"/>
        <v>198</v>
      </c>
      <c r="P1040" s="246"/>
    </row>
    <row r="1041" spans="1:16" ht="20.399999999999999" hidden="1">
      <c r="A1041" s="235">
        <v>1038</v>
      </c>
      <c r="B1041" s="410">
        <v>44702</v>
      </c>
      <c r="C1041" s="238" t="s">
        <v>2343</v>
      </c>
      <c r="D1041" s="238">
        <v>3600078795</v>
      </c>
      <c r="E1041" s="411">
        <v>44694</v>
      </c>
      <c r="F1041" s="238" t="s">
        <v>2383</v>
      </c>
      <c r="G1041" s="235" t="s">
        <v>2283</v>
      </c>
      <c r="H1041" s="235">
        <v>4511324938</v>
      </c>
      <c r="I1041" s="235">
        <v>112161394</v>
      </c>
      <c r="J1041" s="238" t="s">
        <v>764</v>
      </c>
      <c r="K1041" s="238" t="s">
        <v>765</v>
      </c>
      <c r="L1041" s="235" t="s">
        <v>36</v>
      </c>
      <c r="M1041" s="235">
        <v>6</v>
      </c>
      <c r="N1041" s="334">
        <v>1155.52</v>
      </c>
      <c r="O1041" s="334">
        <f t="shared" si="16"/>
        <v>6933.12</v>
      </c>
      <c r="P1041" s="246"/>
    </row>
    <row r="1042" spans="1:16" ht="20.399999999999999" hidden="1">
      <c r="A1042" s="235">
        <v>1039</v>
      </c>
      <c r="B1042" s="410">
        <v>44702</v>
      </c>
      <c r="C1042" s="238" t="s">
        <v>2343</v>
      </c>
      <c r="D1042" s="238">
        <v>3600078795</v>
      </c>
      <c r="E1042" s="411">
        <v>44694</v>
      </c>
      <c r="F1042" s="238" t="s">
        <v>2383</v>
      </c>
      <c r="G1042" s="235" t="s">
        <v>2283</v>
      </c>
      <c r="H1042" s="235">
        <v>4511324938</v>
      </c>
      <c r="I1042" s="235">
        <v>112161396</v>
      </c>
      <c r="J1042" s="238" t="s">
        <v>2385</v>
      </c>
      <c r="K1042" s="238" t="s">
        <v>2744</v>
      </c>
      <c r="L1042" s="235" t="s">
        <v>36</v>
      </c>
      <c r="M1042" s="235">
        <v>6</v>
      </c>
      <c r="N1042" s="334">
        <v>579.58000000000004</v>
      </c>
      <c r="O1042" s="334">
        <f t="shared" si="16"/>
        <v>3477.4800000000005</v>
      </c>
      <c r="P1042" s="246"/>
    </row>
    <row r="1043" spans="1:16" ht="20.399999999999999" hidden="1">
      <c r="A1043" s="235">
        <v>1040</v>
      </c>
      <c r="B1043" s="410">
        <v>44705</v>
      </c>
      <c r="C1043" s="238" t="s">
        <v>2371</v>
      </c>
      <c r="D1043" s="238">
        <v>70</v>
      </c>
      <c r="E1043" s="411">
        <v>44697</v>
      </c>
      <c r="F1043" s="238" t="s">
        <v>2387</v>
      </c>
      <c r="G1043" s="235" t="s">
        <v>285</v>
      </c>
      <c r="H1043" s="235">
        <v>4511350078</v>
      </c>
      <c r="I1043" s="235">
        <v>112172541</v>
      </c>
      <c r="J1043" s="238">
        <v>112172541</v>
      </c>
      <c r="K1043" s="238" t="s">
        <v>2373</v>
      </c>
      <c r="L1043" s="235" t="s">
        <v>36</v>
      </c>
      <c r="M1043" s="235">
        <v>33</v>
      </c>
      <c r="N1043" s="334">
        <v>630</v>
      </c>
      <c r="O1043" s="334">
        <f t="shared" si="16"/>
        <v>20790</v>
      </c>
      <c r="P1043" s="246"/>
    </row>
    <row r="1044" spans="1:16" ht="20.399999999999999" hidden="1">
      <c r="A1044" s="235">
        <v>1041</v>
      </c>
      <c r="B1044" s="410">
        <v>44705</v>
      </c>
      <c r="C1044" s="238" t="s">
        <v>2371</v>
      </c>
      <c r="D1044" s="238">
        <v>70</v>
      </c>
      <c r="E1044" s="411">
        <v>44697</v>
      </c>
      <c r="F1044" s="238" t="s">
        <v>2387</v>
      </c>
      <c r="G1044" s="235" t="s">
        <v>285</v>
      </c>
      <c r="H1044" s="235">
        <v>4511350078</v>
      </c>
      <c r="I1044" s="235">
        <v>112172542</v>
      </c>
      <c r="J1044" s="238">
        <v>112172542</v>
      </c>
      <c r="K1044" s="238" t="s">
        <v>2389</v>
      </c>
      <c r="L1044" s="235" t="s">
        <v>36</v>
      </c>
      <c r="M1044" s="235">
        <v>99</v>
      </c>
      <c r="N1044" s="334">
        <v>65</v>
      </c>
      <c r="O1044" s="334">
        <f t="shared" si="16"/>
        <v>6435</v>
      </c>
      <c r="P1044" s="246"/>
    </row>
    <row r="1045" spans="1:16" ht="20.399999999999999" hidden="1">
      <c r="A1045" s="235">
        <v>1042</v>
      </c>
      <c r="B1045" s="410">
        <v>44705</v>
      </c>
      <c r="C1045" s="238" t="s">
        <v>2371</v>
      </c>
      <c r="D1045" s="238">
        <v>70</v>
      </c>
      <c r="E1045" s="411">
        <v>44697</v>
      </c>
      <c r="F1045" s="238" t="s">
        <v>2387</v>
      </c>
      <c r="G1045" s="235" t="s">
        <v>285</v>
      </c>
      <c r="H1045" s="235">
        <v>4511350078</v>
      </c>
      <c r="I1045" s="235">
        <v>112172543</v>
      </c>
      <c r="J1045" s="238">
        <v>112172543</v>
      </c>
      <c r="K1045" s="238" t="s">
        <v>2390</v>
      </c>
      <c r="L1045" s="235" t="s">
        <v>36</v>
      </c>
      <c r="M1045" s="235">
        <v>33</v>
      </c>
      <c r="N1045" s="334">
        <v>3480</v>
      </c>
      <c r="O1045" s="334">
        <f t="shared" si="16"/>
        <v>114840</v>
      </c>
      <c r="P1045" s="246"/>
    </row>
    <row r="1046" spans="1:16" ht="20.399999999999999" hidden="1">
      <c r="A1046" s="235">
        <v>1043</v>
      </c>
      <c r="B1046" s="410">
        <v>44705</v>
      </c>
      <c r="C1046" s="238" t="s">
        <v>2371</v>
      </c>
      <c r="D1046" s="238">
        <v>70</v>
      </c>
      <c r="E1046" s="411">
        <v>44697</v>
      </c>
      <c r="F1046" s="238" t="s">
        <v>2387</v>
      </c>
      <c r="G1046" s="235" t="s">
        <v>285</v>
      </c>
      <c r="H1046" s="235">
        <v>4511350078</v>
      </c>
      <c r="I1046" s="235">
        <v>112172544</v>
      </c>
      <c r="J1046" s="238">
        <v>112172544</v>
      </c>
      <c r="K1046" s="238" t="s">
        <v>2377</v>
      </c>
      <c r="L1046" s="235" t="s">
        <v>36</v>
      </c>
      <c r="M1046" s="235">
        <v>66</v>
      </c>
      <c r="N1046" s="334">
        <v>100</v>
      </c>
      <c r="O1046" s="334">
        <f t="shared" si="16"/>
        <v>6600</v>
      </c>
      <c r="P1046" s="246"/>
    </row>
    <row r="1047" spans="1:16" ht="20.399999999999999" hidden="1">
      <c r="A1047" s="235">
        <v>1044</v>
      </c>
      <c r="B1047" s="410">
        <v>44705</v>
      </c>
      <c r="C1047" s="238" t="s">
        <v>2371</v>
      </c>
      <c r="D1047" s="238">
        <v>70</v>
      </c>
      <c r="E1047" s="411">
        <v>44697</v>
      </c>
      <c r="F1047" s="238" t="s">
        <v>2387</v>
      </c>
      <c r="G1047" s="235" t="s">
        <v>285</v>
      </c>
      <c r="H1047" s="235">
        <v>4511350078</v>
      </c>
      <c r="I1047" s="235">
        <v>112172545</v>
      </c>
      <c r="J1047" s="238">
        <v>112172545</v>
      </c>
      <c r="K1047" s="238" t="s">
        <v>2378</v>
      </c>
      <c r="L1047" s="235" t="s">
        <v>36</v>
      </c>
      <c r="M1047" s="235">
        <v>198</v>
      </c>
      <c r="N1047" s="334">
        <v>8.5</v>
      </c>
      <c r="O1047" s="334">
        <f t="shared" si="16"/>
        <v>1683</v>
      </c>
      <c r="P1047" s="246"/>
    </row>
    <row r="1048" spans="1:16" ht="20.399999999999999" hidden="1">
      <c r="A1048" s="235">
        <v>1045</v>
      </c>
      <c r="B1048" s="410">
        <v>44705</v>
      </c>
      <c r="C1048" s="238" t="s">
        <v>2371</v>
      </c>
      <c r="D1048" s="238">
        <v>70</v>
      </c>
      <c r="E1048" s="411">
        <v>44697</v>
      </c>
      <c r="F1048" s="238" t="s">
        <v>2387</v>
      </c>
      <c r="G1048" s="235" t="s">
        <v>285</v>
      </c>
      <c r="H1048" s="235">
        <v>4511350078</v>
      </c>
      <c r="I1048" s="235">
        <v>112172546</v>
      </c>
      <c r="J1048" s="238">
        <v>112172546</v>
      </c>
      <c r="K1048" s="238" t="s">
        <v>2380</v>
      </c>
      <c r="L1048" s="235" t="s">
        <v>36</v>
      </c>
      <c r="M1048" s="235">
        <v>132</v>
      </c>
      <c r="N1048" s="334">
        <v>10.5</v>
      </c>
      <c r="O1048" s="334">
        <f t="shared" si="16"/>
        <v>1386</v>
      </c>
      <c r="P1048" s="246"/>
    </row>
    <row r="1049" spans="1:16" ht="20.399999999999999" hidden="1">
      <c r="A1049" s="235">
        <v>1046</v>
      </c>
      <c r="B1049" s="410">
        <v>44705</v>
      </c>
      <c r="C1049" s="238" t="s">
        <v>2371</v>
      </c>
      <c r="D1049" s="238">
        <v>70</v>
      </c>
      <c r="E1049" s="411">
        <v>44697</v>
      </c>
      <c r="F1049" s="238" t="s">
        <v>2387</v>
      </c>
      <c r="G1049" s="235" t="s">
        <v>285</v>
      </c>
      <c r="H1049" s="235">
        <v>4511350078</v>
      </c>
      <c r="I1049" s="235">
        <v>112170848</v>
      </c>
      <c r="J1049" s="238">
        <v>112170848</v>
      </c>
      <c r="K1049" s="238" t="s">
        <v>2381</v>
      </c>
      <c r="L1049" s="235" t="s">
        <v>36</v>
      </c>
      <c r="M1049" s="235">
        <v>198</v>
      </c>
      <c r="N1049" s="334">
        <v>14</v>
      </c>
      <c r="O1049" s="334">
        <f t="shared" si="16"/>
        <v>2772</v>
      </c>
      <c r="P1049" s="246"/>
    </row>
    <row r="1050" spans="1:16" ht="20.399999999999999" hidden="1">
      <c r="A1050" s="235">
        <v>1047</v>
      </c>
      <c r="B1050" s="410">
        <v>44705</v>
      </c>
      <c r="C1050" s="238" t="s">
        <v>2371</v>
      </c>
      <c r="D1050" s="238">
        <v>70</v>
      </c>
      <c r="E1050" s="411">
        <v>44697</v>
      </c>
      <c r="F1050" s="238" t="s">
        <v>2387</v>
      </c>
      <c r="G1050" s="235" t="s">
        <v>285</v>
      </c>
      <c r="H1050" s="235">
        <v>4511350078</v>
      </c>
      <c r="I1050" s="235">
        <v>112170849</v>
      </c>
      <c r="J1050" s="238">
        <v>112170849</v>
      </c>
      <c r="K1050" s="238" t="s">
        <v>2382</v>
      </c>
      <c r="L1050" s="235" t="s">
        <v>36</v>
      </c>
      <c r="M1050" s="235">
        <v>198</v>
      </c>
      <c r="N1050" s="334">
        <v>5.5</v>
      </c>
      <c r="O1050" s="334">
        <f t="shared" si="16"/>
        <v>1089</v>
      </c>
      <c r="P1050" s="246"/>
    </row>
    <row r="1051" spans="1:16" ht="20.399999999999999" hidden="1">
      <c r="A1051" s="235">
        <v>1048</v>
      </c>
      <c r="B1051" s="410">
        <v>44705</v>
      </c>
      <c r="C1051" s="238" t="s">
        <v>2371</v>
      </c>
      <c r="D1051" s="238">
        <v>71</v>
      </c>
      <c r="E1051" s="411">
        <v>44697</v>
      </c>
      <c r="F1051" s="238" t="s">
        <v>2387</v>
      </c>
      <c r="G1051" s="235" t="s">
        <v>285</v>
      </c>
      <c r="H1051" s="235">
        <v>4511272090</v>
      </c>
      <c r="I1051" s="235">
        <v>112162643</v>
      </c>
      <c r="J1051" s="238">
        <v>112162643</v>
      </c>
      <c r="K1051" s="238" t="s">
        <v>2395</v>
      </c>
      <c r="L1051" s="235" t="s">
        <v>36</v>
      </c>
      <c r="M1051" s="235">
        <v>38</v>
      </c>
      <c r="N1051" s="334">
        <v>310</v>
      </c>
      <c r="O1051" s="334">
        <f t="shared" si="16"/>
        <v>11780</v>
      </c>
      <c r="P1051" s="246"/>
    </row>
    <row r="1052" spans="1:16" hidden="1">
      <c r="A1052" s="235">
        <v>1049</v>
      </c>
      <c r="B1052" s="410">
        <v>44706</v>
      </c>
      <c r="C1052" s="238" t="s">
        <v>2343</v>
      </c>
      <c r="D1052" s="238">
        <v>3600078985</v>
      </c>
      <c r="E1052" s="411">
        <v>44700</v>
      </c>
      <c r="F1052" s="238">
        <v>50817188240</v>
      </c>
      <c r="G1052" s="235" t="s">
        <v>2283</v>
      </c>
      <c r="H1052" s="235">
        <v>4511059519</v>
      </c>
      <c r="I1052" s="235">
        <v>112136066</v>
      </c>
      <c r="J1052" s="238" t="s">
        <v>2230</v>
      </c>
      <c r="K1052" s="238" t="s">
        <v>2745</v>
      </c>
      <c r="L1052" s="235" t="s">
        <v>36</v>
      </c>
      <c r="M1052" s="235">
        <v>50</v>
      </c>
      <c r="N1052" s="334">
        <v>113.51</v>
      </c>
      <c r="O1052" s="334">
        <f t="shared" si="16"/>
        <v>5675.5</v>
      </c>
      <c r="P1052" s="246"/>
    </row>
    <row r="1053" spans="1:16" hidden="1">
      <c r="A1053" s="235">
        <v>1050</v>
      </c>
      <c r="B1053" s="410">
        <v>44706</v>
      </c>
      <c r="C1053" s="238" t="s">
        <v>2343</v>
      </c>
      <c r="D1053" s="238">
        <v>3600078985</v>
      </c>
      <c r="E1053" s="411">
        <v>44700</v>
      </c>
      <c r="F1053" s="238">
        <v>50817188240</v>
      </c>
      <c r="G1053" s="235" t="s">
        <v>2283</v>
      </c>
      <c r="H1053" s="235">
        <v>4511059519</v>
      </c>
      <c r="I1053" s="235">
        <v>112136069</v>
      </c>
      <c r="J1053" s="238" t="s">
        <v>2235</v>
      </c>
      <c r="K1053" s="238" t="s">
        <v>2749</v>
      </c>
      <c r="L1053" s="235" t="s">
        <v>36</v>
      </c>
      <c r="M1053" s="235">
        <v>100</v>
      </c>
      <c r="N1053" s="334">
        <v>45.6</v>
      </c>
      <c r="O1053" s="334">
        <f t="shared" si="16"/>
        <v>4560</v>
      </c>
      <c r="P1053" s="246"/>
    </row>
    <row r="1054" spans="1:16" hidden="1">
      <c r="A1054" s="235">
        <v>1051</v>
      </c>
      <c r="B1054" s="410">
        <v>44706</v>
      </c>
      <c r="C1054" s="238" t="s">
        <v>2343</v>
      </c>
      <c r="D1054" s="238">
        <v>3600078985</v>
      </c>
      <c r="E1054" s="411">
        <v>44700</v>
      </c>
      <c r="F1054" s="238">
        <v>50817188240</v>
      </c>
      <c r="G1054" s="235" t="s">
        <v>2283</v>
      </c>
      <c r="H1054" s="235">
        <v>4511059519</v>
      </c>
      <c r="I1054" s="235">
        <v>109492180</v>
      </c>
      <c r="J1054" s="238" t="s">
        <v>201</v>
      </c>
      <c r="K1054" s="238" t="s">
        <v>2748</v>
      </c>
      <c r="L1054" s="235" t="s">
        <v>36</v>
      </c>
      <c r="M1054" s="235">
        <v>400</v>
      </c>
      <c r="N1054" s="334">
        <v>32.22</v>
      </c>
      <c r="O1054" s="334">
        <f t="shared" si="16"/>
        <v>12888</v>
      </c>
      <c r="P1054" s="246"/>
    </row>
    <row r="1055" spans="1:16" ht="20.399999999999999" hidden="1">
      <c r="A1055" s="235">
        <v>1052</v>
      </c>
      <c r="B1055" s="410">
        <v>44706</v>
      </c>
      <c r="C1055" s="238" t="s">
        <v>2343</v>
      </c>
      <c r="D1055" s="238">
        <v>3600078985</v>
      </c>
      <c r="E1055" s="411">
        <v>44700</v>
      </c>
      <c r="F1055" s="238">
        <v>50817188240</v>
      </c>
      <c r="G1055" s="235" t="s">
        <v>2283</v>
      </c>
      <c r="H1055" s="235">
        <v>4511059519</v>
      </c>
      <c r="I1055" s="235">
        <v>109492194</v>
      </c>
      <c r="J1055" s="238">
        <v>61030012010</v>
      </c>
      <c r="K1055" s="238" t="s">
        <v>193</v>
      </c>
      <c r="L1055" s="235" t="s">
        <v>36</v>
      </c>
      <c r="M1055" s="235">
        <v>780</v>
      </c>
      <c r="N1055" s="334">
        <v>234.9</v>
      </c>
      <c r="O1055" s="334">
        <f t="shared" si="16"/>
        <v>183222</v>
      </c>
      <c r="P1055" s="246"/>
    </row>
    <row r="1056" spans="1:16" hidden="1">
      <c r="A1056" s="235">
        <v>1053</v>
      </c>
      <c r="B1056" s="410">
        <v>44706</v>
      </c>
      <c r="C1056" s="238" t="s">
        <v>2343</v>
      </c>
      <c r="D1056" s="238">
        <v>3600078985</v>
      </c>
      <c r="E1056" s="411">
        <v>44700</v>
      </c>
      <c r="F1056" s="238">
        <v>50817188240</v>
      </c>
      <c r="G1056" s="235" t="s">
        <v>2283</v>
      </c>
      <c r="H1056" s="235">
        <v>4511059519</v>
      </c>
      <c r="I1056" s="235">
        <v>109492192</v>
      </c>
      <c r="J1056" s="238" t="s">
        <v>1290</v>
      </c>
      <c r="K1056" s="238" t="s">
        <v>2746</v>
      </c>
      <c r="L1056" s="235" t="s">
        <v>36</v>
      </c>
      <c r="M1056" s="235">
        <v>300</v>
      </c>
      <c r="N1056" s="334">
        <v>24.1</v>
      </c>
      <c r="O1056" s="334">
        <f t="shared" si="16"/>
        <v>7230</v>
      </c>
      <c r="P1056" s="246"/>
    </row>
    <row r="1057" spans="1:16" hidden="1">
      <c r="A1057" s="235">
        <v>1054</v>
      </c>
      <c r="B1057" s="410">
        <v>44706</v>
      </c>
      <c r="C1057" s="238" t="s">
        <v>2343</v>
      </c>
      <c r="D1057" s="238">
        <v>3600078985</v>
      </c>
      <c r="E1057" s="411">
        <v>44700</v>
      </c>
      <c r="F1057" s="238">
        <v>50817188240</v>
      </c>
      <c r="G1057" s="235" t="s">
        <v>2283</v>
      </c>
      <c r="H1057" s="235">
        <v>4511059519</v>
      </c>
      <c r="I1057" s="235">
        <v>109492193</v>
      </c>
      <c r="J1057" s="238" t="s">
        <v>2228</v>
      </c>
      <c r="K1057" s="239" t="s">
        <v>2739</v>
      </c>
      <c r="L1057" s="235" t="s">
        <v>36</v>
      </c>
      <c r="M1057" s="235">
        <v>1400</v>
      </c>
      <c r="N1057" s="334">
        <v>11.26</v>
      </c>
      <c r="O1057" s="334">
        <f t="shared" si="16"/>
        <v>15764</v>
      </c>
      <c r="P1057" s="246"/>
    </row>
    <row r="1058" spans="1:16" hidden="1">
      <c r="A1058" s="235">
        <v>1055</v>
      </c>
      <c r="B1058" s="410">
        <v>44706</v>
      </c>
      <c r="C1058" s="238" t="s">
        <v>2343</v>
      </c>
      <c r="D1058" s="238">
        <v>3600078985</v>
      </c>
      <c r="E1058" s="411">
        <v>44700</v>
      </c>
      <c r="F1058" s="238">
        <v>50817188240</v>
      </c>
      <c r="G1058" s="235" t="s">
        <v>2283</v>
      </c>
      <c r="H1058" s="235">
        <v>4511059519</v>
      </c>
      <c r="I1058" s="235">
        <v>109609628</v>
      </c>
      <c r="J1058" s="238" t="s">
        <v>1672</v>
      </c>
      <c r="K1058" s="238" t="s">
        <v>1673</v>
      </c>
      <c r="L1058" s="235" t="s">
        <v>36</v>
      </c>
      <c r="M1058" s="235">
        <v>68</v>
      </c>
      <c r="N1058" s="334">
        <v>45.339999999999996</v>
      </c>
      <c r="O1058" s="334">
        <f t="shared" si="16"/>
        <v>3083.12</v>
      </c>
      <c r="P1058" s="246"/>
    </row>
    <row r="1059" spans="1:16" hidden="1">
      <c r="A1059" s="235">
        <v>1056</v>
      </c>
      <c r="B1059" s="410">
        <v>44706</v>
      </c>
      <c r="C1059" s="238" t="s">
        <v>2343</v>
      </c>
      <c r="D1059" s="238">
        <v>3600078985</v>
      </c>
      <c r="E1059" s="411">
        <v>44700</v>
      </c>
      <c r="F1059" s="238">
        <v>50817188240</v>
      </c>
      <c r="G1059" s="235" t="s">
        <v>2283</v>
      </c>
      <c r="H1059" s="235">
        <v>4511059519</v>
      </c>
      <c r="I1059" s="235">
        <v>109609632</v>
      </c>
      <c r="J1059" s="238" t="s">
        <v>197</v>
      </c>
      <c r="K1059" s="238" t="s">
        <v>2747</v>
      </c>
      <c r="L1059" s="235" t="s">
        <v>36</v>
      </c>
      <c r="M1059" s="235">
        <v>60</v>
      </c>
      <c r="N1059" s="334">
        <v>100.06</v>
      </c>
      <c r="O1059" s="334">
        <f t="shared" si="16"/>
        <v>6003.6</v>
      </c>
      <c r="P1059" s="246"/>
    </row>
    <row r="1060" spans="1:16" hidden="1">
      <c r="A1060" s="235">
        <v>1057</v>
      </c>
      <c r="B1060" s="410">
        <v>44706</v>
      </c>
      <c r="C1060" s="238" t="s">
        <v>2343</v>
      </c>
      <c r="D1060" s="238">
        <v>3600078985</v>
      </c>
      <c r="E1060" s="411">
        <v>44700</v>
      </c>
      <c r="F1060" s="238">
        <v>50817188240</v>
      </c>
      <c r="G1060" s="235" t="s">
        <v>2283</v>
      </c>
      <c r="H1060" s="235">
        <v>4511059519</v>
      </c>
      <c r="I1060" s="235">
        <v>109609633</v>
      </c>
      <c r="J1060" s="238" t="s">
        <v>1078</v>
      </c>
      <c r="K1060" s="238" t="s">
        <v>1674</v>
      </c>
      <c r="L1060" s="235" t="s">
        <v>36</v>
      </c>
      <c r="M1060" s="235">
        <v>100</v>
      </c>
      <c r="N1060" s="334">
        <v>97.29</v>
      </c>
      <c r="O1060" s="334">
        <f t="shared" si="16"/>
        <v>9729</v>
      </c>
      <c r="P1060" s="246"/>
    </row>
    <row r="1061" spans="1:16" hidden="1">
      <c r="A1061" s="235">
        <v>1058</v>
      </c>
      <c r="B1061" s="410">
        <v>44706</v>
      </c>
      <c r="C1061" s="238" t="s">
        <v>2343</v>
      </c>
      <c r="D1061" s="238">
        <v>3600078985</v>
      </c>
      <c r="E1061" s="411">
        <v>44700</v>
      </c>
      <c r="F1061" s="238">
        <v>50817188240</v>
      </c>
      <c r="G1061" s="235" t="s">
        <v>2283</v>
      </c>
      <c r="H1061" s="235">
        <v>4511059519</v>
      </c>
      <c r="I1061" s="235">
        <v>112136075</v>
      </c>
      <c r="J1061" s="238" t="s">
        <v>63</v>
      </c>
      <c r="K1061" s="238" t="s">
        <v>64</v>
      </c>
      <c r="L1061" s="235" t="s">
        <v>36</v>
      </c>
      <c r="M1061" s="235">
        <v>50</v>
      </c>
      <c r="N1061" s="334">
        <v>1196.19</v>
      </c>
      <c r="O1061" s="334">
        <f t="shared" si="16"/>
        <v>59809.5</v>
      </c>
      <c r="P1061" s="246"/>
    </row>
    <row r="1062" spans="1:16" hidden="1">
      <c r="A1062" s="235">
        <v>1059</v>
      </c>
      <c r="B1062" s="410">
        <v>44706</v>
      </c>
      <c r="C1062" s="238" t="s">
        <v>2343</v>
      </c>
      <c r="D1062" s="238">
        <v>3600078985</v>
      </c>
      <c r="E1062" s="411">
        <v>44700</v>
      </c>
      <c r="F1062" s="238">
        <v>50817188240</v>
      </c>
      <c r="G1062" s="235" t="s">
        <v>2283</v>
      </c>
      <c r="H1062" s="235">
        <v>4511059519</v>
      </c>
      <c r="I1062" s="235">
        <v>112136078</v>
      </c>
      <c r="J1062" s="238" t="s">
        <v>879</v>
      </c>
      <c r="K1062" s="238" t="s">
        <v>880</v>
      </c>
      <c r="L1062" s="235" t="s">
        <v>36</v>
      </c>
      <c r="M1062" s="235">
        <v>58</v>
      </c>
      <c r="N1062" s="334">
        <v>138.97999999999999</v>
      </c>
      <c r="O1062" s="334">
        <f t="shared" si="16"/>
        <v>8060.8399999999992</v>
      </c>
      <c r="P1062" s="246"/>
    </row>
    <row r="1063" spans="1:16" hidden="1">
      <c r="A1063" s="235">
        <v>1060</v>
      </c>
      <c r="B1063" s="410">
        <v>44706</v>
      </c>
      <c r="C1063" s="238" t="s">
        <v>2343</v>
      </c>
      <c r="D1063" s="238">
        <v>3600078985</v>
      </c>
      <c r="E1063" s="411">
        <v>44700</v>
      </c>
      <c r="F1063" s="238">
        <v>50817188240</v>
      </c>
      <c r="G1063" s="235" t="s">
        <v>2283</v>
      </c>
      <c r="H1063" s="235">
        <v>4511059519</v>
      </c>
      <c r="I1063" s="235">
        <v>112137134</v>
      </c>
      <c r="J1063" s="238">
        <v>21038811406</v>
      </c>
      <c r="K1063" s="238" t="s">
        <v>2415</v>
      </c>
      <c r="L1063" s="235" t="s">
        <v>36</v>
      </c>
      <c r="M1063" s="235">
        <v>660</v>
      </c>
      <c r="N1063" s="334">
        <v>930.97</v>
      </c>
      <c r="O1063" s="334">
        <f t="shared" si="16"/>
        <v>614440.20000000007</v>
      </c>
      <c r="P1063" s="246"/>
    </row>
    <row r="1064" spans="1:16" hidden="1">
      <c r="A1064" s="235">
        <v>1061</v>
      </c>
      <c r="B1064" s="410">
        <v>44706</v>
      </c>
      <c r="C1064" s="238" t="s">
        <v>2343</v>
      </c>
      <c r="D1064" s="238">
        <v>3600078985</v>
      </c>
      <c r="E1064" s="411">
        <v>44700</v>
      </c>
      <c r="F1064" s="238">
        <v>50817188240</v>
      </c>
      <c r="G1064" s="235" t="s">
        <v>2283</v>
      </c>
      <c r="H1064" s="235">
        <v>4511059519</v>
      </c>
      <c r="I1064" s="235">
        <v>109492221</v>
      </c>
      <c r="J1064" s="238">
        <v>21038212505</v>
      </c>
      <c r="K1064" s="238" t="s">
        <v>1684</v>
      </c>
      <c r="L1064" s="235" t="s">
        <v>36</v>
      </c>
      <c r="M1064" s="235">
        <v>18</v>
      </c>
      <c r="N1064" s="334">
        <v>939.33</v>
      </c>
      <c r="O1064" s="334">
        <f t="shared" si="16"/>
        <v>16907.940000000002</v>
      </c>
      <c r="P1064" s="246"/>
    </row>
    <row r="1065" spans="1:16" hidden="1">
      <c r="A1065" s="235">
        <v>1062</v>
      </c>
      <c r="B1065" s="410">
        <v>44706</v>
      </c>
      <c r="C1065" s="238" t="s">
        <v>2343</v>
      </c>
      <c r="D1065" s="238">
        <v>3600078986</v>
      </c>
      <c r="E1065" s="411">
        <v>44700</v>
      </c>
      <c r="F1065" s="238">
        <v>50817188240</v>
      </c>
      <c r="G1065" s="235" t="s">
        <v>2283</v>
      </c>
      <c r="H1065" s="235">
        <v>4511355961</v>
      </c>
      <c r="I1065" s="235">
        <v>109492180</v>
      </c>
      <c r="J1065" s="238" t="s">
        <v>201</v>
      </c>
      <c r="K1065" s="238" t="s">
        <v>2748</v>
      </c>
      <c r="L1065" s="235" t="s">
        <v>36</v>
      </c>
      <c r="M1065" s="235">
        <v>200</v>
      </c>
      <c r="N1065" s="334">
        <v>32.22</v>
      </c>
      <c r="O1065" s="334">
        <f t="shared" si="16"/>
        <v>6444</v>
      </c>
      <c r="P1065" s="246"/>
    </row>
    <row r="1066" spans="1:16" hidden="1">
      <c r="A1066" s="235">
        <v>1063</v>
      </c>
      <c r="B1066" s="410">
        <v>44706</v>
      </c>
      <c r="C1066" s="238" t="s">
        <v>2343</v>
      </c>
      <c r="D1066" s="238">
        <v>3600078986</v>
      </c>
      <c r="E1066" s="411">
        <v>44700</v>
      </c>
      <c r="F1066" s="238">
        <v>50817188240</v>
      </c>
      <c r="G1066" s="235" t="s">
        <v>2283</v>
      </c>
      <c r="H1066" s="235">
        <v>4511355961</v>
      </c>
      <c r="I1066" s="235">
        <v>109492189</v>
      </c>
      <c r="J1066" s="238" t="s">
        <v>1178</v>
      </c>
      <c r="K1066" s="238" t="s">
        <v>1179</v>
      </c>
      <c r="L1066" s="235" t="s">
        <v>36</v>
      </c>
      <c r="M1066" s="235">
        <v>100</v>
      </c>
      <c r="N1066" s="334">
        <v>22.5</v>
      </c>
      <c r="O1066" s="334">
        <f t="shared" si="16"/>
        <v>2250</v>
      </c>
      <c r="P1066" s="246"/>
    </row>
    <row r="1067" spans="1:16" hidden="1">
      <c r="A1067" s="235">
        <v>1064</v>
      </c>
      <c r="B1067" s="410">
        <v>44706</v>
      </c>
      <c r="C1067" s="238" t="s">
        <v>2343</v>
      </c>
      <c r="D1067" s="238">
        <v>3600078986</v>
      </c>
      <c r="E1067" s="411">
        <v>44700</v>
      </c>
      <c r="F1067" s="238">
        <v>50817188240</v>
      </c>
      <c r="G1067" s="235" t="s">
        <v>2283</v>
      </c>
      <c r="H1067" s="235">
        <v>4511355961</v>
      </c>
      <c r="I1067" s="235">
        <v>112172900</v>
      </c>
      <c r="J1067" s="238" t="s">
        <v>1290</v>
      </c>
      <c r="K1067" s="238" t="s">
        <v>2746</v>
      </c>
      <c r="L1067" s="235" t="s">
        <v>36</v>
      </c>
      <c r="M1067" s="235">
        <v>200</v>
      </c>
      <c r="N1067" s="334">
        <v>24.1</v>
      </c>
      <c r="O1067" s="334">
        <f t="shared" si="16"/>
        <v>4820</v>
      </c>
      <c r="P1067" s="246"/>
    </row>
    <row r="1068" spans="1:16" hidden="1">
      <c r="A1068" s="235">
        <v>1065</v>
      </c>
      <c r="B1068" s="410">
        <v>44706</v>
      </c>
      <c r="C1068" s="238" t="s">
        <v>2343</v>
      </c>
      <c r="D1068" s="238">
        <v>3600078986</v>
      </c>
      <c r="E1068" s="411">
        <v>44700</v>
      </c>
      <c r="F1068" s="238">
        <v>50817188240</v>
      </c>
      <c r="G1068" s="235" t="s">
        <v>2283</v>
      </c>
      <c r="H1068" s="235">
        <v>4511355961</v>
      </c>
      <c r="I1068" s="235">
        <v>112173249</v>
      </c>
      <c r="J1068" s="238">
        <v>9140009950</v>
      </c>
      <c r="K1068" s="238" t="s">
        <v>889</v>
      </c>
      <c r="L1068" s="235" t="s">
        <v>36</v>
      </c>
      <c r="M1068" s="235">
        <v>96</v>
      </c>
      <c r="N1068" s="334">
        <v>15.08</v>
      </c>
      <c r="O1068" s="334">
        <f t="shared" si="16"/>
        <v>1447.68</v>
      </c>
      <c r="P1068" s="246"/>
    </row>
    <row r="1069" spans="1:16" hidden="1">
      <c r="A1069" s="235">
        <v>1066</v>
      </c>
      <c r="B1069" s="410">
        <v>44706</v>
      </c>
      <c r="C1069" s="238" t="s">
        <v>2343</v>
      </c>
      <c r="D1069" s="238">
        <v>3600078986</v>
      </c>
      <c r="E1069" s="411">
        <v>44700</v>
      </c>
      <c r="F1069" s="238">
        <v>50817188240</v>
      </c>
      <c r="G1069" s="235" t="s">
        <v>2283</v>
      </c>
      <c r="H1069" s="235">
        <v>4511355961</v>
      </c>
      <c r="I1069" s="235">
        <v>109609634</v>
      </c>
      <c r="J1069" s="238">
        <v>21038812425</v>
      </c>
      <c r="K1069" s="238" t="s">
        <v>2740</v>
      </c>
      <c r="L1069" s="235" t="s">
        <v>36</v>
      </c>
      <c r="M1069" s="235">
        <v>48</v>
      </c>
      <c r="N1069" s="334">
        <v>1069.1099999999999</v>
      </c>
      <c r="O1069" s="334">
        <f t="shared" si="16"/>
        <v>51317.279999999999</v>
      </c>
      <c r="P1069" s="246"/>
    </row>
    <row r="1070" spans="1:16" hidden="1">
      <c r="A1070" s="235">
        <v>1067</v>
      </c>
      <c r="B1070" s="410">
        <v>44706</v>
      </c>
      <c r="C1070" s="238" t="s">
        <v>2343</v>
      </c>
      <c r="D1070" s="238">
        <v>3600078986</v>
      </c>
      <c r="E1070" s="411">
        <v>44700</v>
      </c>
      <c r="F1070" s="238">
        <v>50817188240</v>
      </c>
      <c r="G1070" s="235" t="s">
        <v>2283</v>
      </c>
      <c r="H1070" s="235">
        <v>4511355961</v>
      </c>
      <c r="I1070" s="235">
        <v>112172906</v>
      </c>
      <c r="J1070" s="238" t="s">
        <v>2235</v>
      </c>
      <c r="K1070" s="238" t="s">
        <v>2749</v>
      </c>
      <c r="L1070" s="235" t="s">
        <v>36</v>
      </c>
      <c r="M1070" s="235">
        <v>200</v>
      </c>
      <c r="N1070" s="334">
        <v>45.6</v>
      </c>
      <c r="O1070" s="334">
        <f t="shared" si="16"/>
        <v>9120</v>
      </c>
      <c r="P1070" s="246"/>
    </row>
    <row r="1071" spans="1:16" hidden="1">
      <c r="A1071" s="235">
        <v>1068</v>
      </c>
      <c r="B1071" s="410">
        <v>44706</v>
      </c>
      <c r="C1071" s="238" t="s">
        <v>2343</v>
      </c>
      <c r="D1071" s="238">
        <v>3600078986</v>
      </c>
      <c r="E1071" s="411">
        <v>44700</v>
      </c>
      <c r="F1071" s="238">
        <v>50817188240</v>
      </c>
      <c r="G1071" s="235" t="s">
        <v>2283</v>
      </c>
      <c r="H1071" s="235">
        <v>4511355961</v>
      </c>
      <c r="I1071" s="235">
        <v>112172910</v>
      </c>
      <c r="J1071" s="238" t="s">
        <v>2424</v>
      </c>
      <c r="K1071" s="238" t="s">
        <v>2750</v>
      </c>
      <c r="L1071" s="235" t="s">
        <v>36</v>
      </c>
      <c r="M1071" s="235">
        <v>48</v>
      </c>
      <c r="N1071" s="334">
        <v>130.52000000000001</v>
      </c>
      <c r="O1071" s="334">
        <f t="shared" si="16"/>
        <v>6264.9600000000009</v>
      </c>
      <c r="P1071" s="246"/>
    </row>
    <row r="1072" spans="1:16" hidden="1">
      <c r="A1072" s="235">
        <v>1069</v>
      </c>
      <c r="B1072" s="410">
        <v>44706</v>
      </c>
      <c r="C1072" s="238" t="s">
        <v>2343</v>
      </c>
      <c r="D1072" s="238">
        <v>3600078986</v>
      </c>
      <c r="E1072" s="411">
        <v>44700</v>
      </c>
      <c r="F1072" s="238">
        <v>50817188240</v>
      </c>
      <c r="G1072" s="235" t="s">
        <v>2283</v>
      </c>
      <c r="H1072" s="235">
        <v>4511355961</v>
      </c>
      <c r="I1072" s="235">
        <v>112172911</v>
      </c>
      <c r="J1072" s="238">
        <v>9330006204</v>
      </c>
      <c r="K1072" s="238" t="s">
        <v>442</v>
      </c>
      <c r="L1072" s="235" t="s">
        <v>36</v>
      </c>
      <c r="M1072" s="235">
        <v>200</v>
      </c>
      <c r="N1072" s="334">
        <v>7.34</v>
      </c>
      <c r="O1072" s="334">
        <f t="shared" si="16"/>
        <v>1468</v>
      </c>
      <c r="P1072" s="246"/>
    </row>
    <row r="1073" spans="1:16" hidden="1">
      <c r="A1073" s="235">
        <v>1070</v>
      </c>
      <c r="B1073" s="410">
        <v>44708</v>
      </c>
      <c r="C1073" s="238" t="s">
        <v>2268</v>
      </c>
      <c r="D1073" s="238" t="s">
        <v>2427</v>
      </c>
      <c r="E1073" s="411">
        <v>44700</v>
      </c>
      <c r="F1073" s="238">
        <v>230341404</v>
      </c>
      <c r="G1073" s="235" t="s">
        <v>2271</v>
      </c>
      <c r="H1073" s="235">
        <v>4511383149</v>
      </c>
      <c r="I1073" s="235">
        <v>112161405</v>
      </c>
      <c r="J1073" s="238" t="s">
        <v>2272</v>
      </c>
      <c r="K1073" s="238" t="s">
        <v>2273</v>
      </c>
      <c r="L1073" s="235" t="s">
        <v>36</v>
      </c>
      <c r="M1073" s="235">
        <v>12</v>
      </c>
      <c r="N1073" s="334">
        <v>43450</v>
      </c>
      <c r="O1073" s="334">
        <f t="shared" si="16"/>
        <v>521400</v>
      </c>
      <c r="P1073" s="246"/>
    </row>
    <row r="1074" spans="1:16" hidden="1">
      <c r="A1074" s="235">
        <v>1071</v>
      </c>
      <c r="B1074" s="410">
        <v>44708</v>
      </c>
      <c r="C1074" s="238" t="s">
        <v>333</v>
      </c>
      <c r="D1074" s="238" t="s">
        <v>2429</v>
      </c>
      <c r="E1074" s="411">
        <v>44701</v>
      </c>
      <c r="F1074" s="238">
        <v>235</v>
      </c>
      <c r="G1074" s="235" t="s">
        <v>285</v>
      </c>
      <c r="H1074" s="235">
        <v>4510079793</v>
      </c>
      <c r="I1074" s="235">
        <v>105989962</v>
      </c>
      <c r="J1074" s="238" t="s">
        <v>2329</v>
      </c>
      <c r="K1074" s="238" t="s">
        <v>2330</v>
      </c>
      <c r="L1074" s="235" t="s">
        <v>36</v>
      </c>
      <c r="M1074" s="235">
        <v>5</v>
      </c>
      <c r="N1074" s="334">
        <v>99900</v>
      </c>
      <c r="O1074" s="334">
        <f t="shared" si="16"/>
        <v>499500</v>
      </c>
      <c r="P1074" s="246"/>
    </row>
    <row r="1075" spans="1:16" ht="20.399999999999999" hidden="1">
      <c r="A1075" s="235">
        <v>1072</v>
      </c>
      <c r="B1075" s="410">
        <v>44713</v>
      </c>
      <c r="C1075" s="238" t="s">
        <v>2343</v>
      </c>
      <c r="D1075" s="238">
        <v>3600079263</v>
      </c>
      <c r="E1075" s="411">
        <v>44707</v>
      </c>
      <c r="F1075" s="238" t="s">
        <v>2431</v>
      </c>
      <c r="G1075" s="235" t="s">
        <v>2283</v>
      </c>
      <c r="H1075" s="235">
        <v>4511324938</v>
      </c>
      <c r="I1075" s="235">
        <v>112161355</v>
      </c>
      <c r="J1075" s="238" t="s">
        <v>2432</v>
      </c>
      <c r="K1075" s="238" t="s">
        <v>2433</v>
      </c>
      <c r="L1075" s="235" t="s">
        <v>36</v>
      </c>
      <c r="M1075" s="235">
        <v>6</v>
      </c>
      <c r="N1075" s="334">
        <v>23137.33</v>
      </c>
      <c r="O1075" s="334">
        <f t="shared" si="16"/>
        <v>138823.98000000001</v>
      </c>
      <c r="P1075" s="246"/>
    </row>
    <row r="1076" spans="1:16" ht="20.399999999999999" hidden="1">
      <c r="A1076" s="235">
        <v>1073</v>
      </c>
      <c r="B1076" s="410">
        <v>44713</v>
      </c>
      <c r="C1076" s="238" t="s">
        <v>2343</v>
      </c>
      <c r="D1076" s="238">
        <v>3600079264</v>
      </c>
      <c r="E1076" s="411">
        <v>44707</v>
      </c>
      <c r="F1076" s="238" t="s">
        <v>2431</v>
      </c>
      <c r="G1076" s="235" t="s">
        <v>2283</v>
      </c>
      <c r="H1076" s="235">
        <v>4511059519</v>
      </c>
      <c r="I1076" s="235">
        <v>112136066</v>
      </c>
      <c r="J1076" s="238" t="s">
        <v>2230</v>
      </c>
      <c r="K1076" s="238" t="s">
        <v>2745</v>
      </c>
      <c r="L1076" s="235" t="s">
        <v>36</v>
      </c>
      <c r="M1076" s="235">
        <v>13</v>
      </c>
      <c r="N1076" s="334">
        <v>113.51</v>
      </c>
      <c r="O1076" s="334">
        <f t="shared" si="16"/>
        <v>1475.63</v>
      </c>
      <c r="P1076" s="246"/>
    </row>
    <row r="1077" spans="1:16" ht="20.399999999999999" hidden="1">
      <c r="A1077" s="235">
        <v>1074</v>
      </c>
      <c r="B1077" s="410">
        <v>44713</v>
      </c>
      <c r="C1077" s="238" t="s">
        <v>2343</v>
      </c>
      <c r="D1077" s="238">
        <v>3600079264</v>
      </c>
      <c r="E1077" s="411">
        <v>44707</v>
      </c>
      <c r="F1077" s="238" t="s">
        <v>2431</v>
      </c>
      <c r="G1077" s="235" t="s">
        <v>2283</v>
      </c>
      <c r="H1077" s="235">
        <v>4511059519</v>
      </c>
      <c r="I1077" s="235">
        <v>112136070</v>
      </c>
      <c r="J1077" s="238">
        <v>19628060446</v>
      </c>
      <c r="K1077" s="238" t="s">
        <v>2751</v>
      </c>
      <c r="L1077" s="235" t="s">
        <v>36</v>
      </c>
      <c r="M1077" s="235">
        <v>61</v>
      </c>
      <c r="N1077" s="334">
        <v>721.74</v>
      </c>
      <c r="O1077" s="334">
        <f t="shared" si="16"/>
        <v>44026.14</v>
      </c>
      <c r="P1077" s="246"/>
    </row>
    <row r="1078" spans="1:16" ht="20.399999999999999" hidden="1">
      <c r="A1078" s="235">
        <v>1075</v>
      </c>
      <c r="B1078" s="410">
        <v>44713</v>
      </c>
      <c r="C1078" s="238" t="s">
        <v>2343</v>
      </c>
      <c r="D1078" s="238">
        <v>3600079194</v>
      </c>
      <c r="E1078" s="411">
        <v>44706</v>
      </c>
      <c r="F1078" s="238" t="s">
        <v>2431</v>
      </c>
      <c r="G1078" s="235" t="s">
        <v>2283</v>
      </c>
      <c r="H1078" s="235">
        <v>4511337617</v>
      </c>
      <c r="I1078" s="235">
        <v>112168261</v>
      </c>
      <c r="J1078" s="238">
        <v>19000005091</v>
      </c>
      <c r="K1078" s="238" t="s">
        <v>2752</v>
      </c>
      <c r="L1078" s="235" t="s">
        <v>36</v>
      </c>
      <c r="M1078" s="235">
        <v>20</v>
      </c>
      <c r="N1078" s="334">
        <v>393.05</v>
      </c>
      <c r="O1078" s="334">
        <f t="shared" si="16"/>
        <v>7861</v>
      </c>
      <c r="P1078" s="246"/>
    </row>
    <row r="1079" spans="1:16" ht="20.399999999999999" hidden="1">
      <c r="A1079" s="235">
        <v>1076</v>
      </c>
      <c r="B1079" s="410">
        <v>44713</v>
      </c>
      <c r="C1079" s="238" t="s">
        <v>2343</v>
      </c>
      <c r="D1079" s="238">
        <v>3600079194</v>
      </c>
      <c r="E1079" s="411">
        <v>44706</v>
      </c>
      <c r="F1079" s="238" t="s">
        <v>2431</v>
      </c>
      <c r="G1079" s="235" t="s">
        <v>2283</v>
      </c>
      <c r="H1079" s="235">
        <v>4511337617</v>
      </c>
      <c r="I1079" s="235">
        <v>112168265</v>
      </c>
      <c r="J1079" s="238">
        <v>19300060546</v>
      </c>
      <c r="K1079" s="238" t="s">
        <v>2753</v>
      </c>
      <c r="L1079" s="235" t="s">
        <v>36</v>
      </c>
      <c r="M1079" s="235">
        <v>20</v>
      </c>
      <c r="N1079" s="334">
        <v>268</v>
      </c>
      <c r="O1079" s="334">
        <f t="shared" si="16"/>
        <v>5360</v>
      </c>
      <c r="P1079" s="246"/>
    </row>
    <row r="1080" spans="1:16" ht="20.399999999999999" hidden="1">
      <c r="A1080" s="235">
        <v>1077</v>
      </c>
      <c r="B1080" s="410">
        <v>44713</v>
      </c>
      <c r="C1080" s="238" t="s">
        <v>2343</v>
      </c>
      <c r="D1080" s="238">
        <v>3600079194</v>
      </c>
      <c r="E1080" s="411">
        <v>44706</v>
      </c>
      <c r="F1080" s="238" t="s">
        <v>2431</v>
      </c>
      <c r="G1080" s="235" t="s">
        <v>2283</v>
      </c>
      <c r="H1080" s="235">
        <v>4511337617</v>
      </c>
      <c r="I1080" s="235">
        <v>112168332</v>
      </c>
      <c r="J1080" s="238" t="s">
        <v>2444</v>
      </c>
      <c r="K1080" s="238" t="s">
        <v>2754</v>
      </c>
      <c r="L1080" s="235" t="s">
        <v>36</v>
      </c>
      <c r="M1080" s="235">
        <v>20</v>
      </c>
      <c r="N1080" s="334">
        <v>680.63</v>
      </c>
      <c r="O1080" s="334">
        <f t="shared" si="16"/>
        <v>13612.6</v>
      </c>
      <c r="P1080" s="246"/>
    </row>
    <row r="1081" spans="1:16" ht="20.399999999999999" hidden="1">
      <c r="A1081" s="235">
        <v>1078</v>
      </c>
      <c r="B1081" s="410">
        <v>44713</v>
      </c>
      <c r="C1081" s="238" t="s">
        <v>2343</v>
      </c>
      <c r="D1081" s="238">
        <v>3600079194</v>
      </c>
      <c r="E1081" s="411">
        <v>44706</v>
      </c>
      <c r="F1081" s="238" t="s">
        <v>2431</v>
      </c>
      <c r="G1081" s="235" t="s">
        <v>2283</v>
      </c>
      <c r="H1081" s="235">
        <v>4511337617</v>
      </c>
      <c r="I1081" s="235">
        <v>112168335</v>
      </c>
      <c r="J1081" s="238" t="s">
        <v>2447</v>
      </c>
      <c r="K1081" s="238" t="s">
        <v>2755</v>
      </c>
      <c r="L1081" s="235" t="s">
        <v>36</v>
      </c>
      <c r="M1081" s="235">
        <v>20</v>
      </c>
      <c r="N1081" s="334">
        <v>680.63</v>
      </c>
      <c r="O1081" s="334">
        <f t="shared" si="16"/>
        <v>13612.6</v>
      </c>
      <c r="P1081" s="246"/>
    </row>
    <row r="1082" spans="1:16" ht="20.399999999999999" hidden="1">
      <c r="A1082" s="235">
        <v>1079</v>
      </c>
      <c r="B1082" s="410">
        <v>44713</v>
      </c>
      <c r="C1082" s="238" t="s">
        <v>2343</v>
      </c>
      <c r="D1082" s="238">
        <v>3600079194</v>
      </c>
      <c r="E1082" s="411">
        <v>44706</v>
      </c>
      <c r="F1082" s="238" t="s">
        <v>2431</v>
      </c>
      <c r="G1082" s="235" t="s">
        <v>2283</v>
      </c>
      <c r="H1082" s="235">
        <v>4511337617</v>
      </c>
      <c r="I1082" s="235">
        <v>112168336</v>
      </c>
      <c r="J1082" s="238" t="s">
        <v>2450</v>
      </c>
      <c r="K1082" s="238" t="s">
        <v>2756</v>
      </c>
      <c r="L1082" s="235" t="s">
        <v>36</v>
      </c>
      <c r="M1082" s="235">
        <v>1100</v>
      </c>
      <c r="N1082" s="334">
        <v>35.299999999999997</v>
      </c>
      <c r="O1082" s="334">
        <f t="shared" si="16"/>
        <v>38830</v>
      </c>
      <c r="P1082" s="246"/>
    </row>
    <row r="1083" spans="1:16" ht="20.399999999999999" hidden="1">
      <c r="A1083" s="235">
        <v>1080</v>
      </c>
      <c r="B1083" s="410">
        <v>44713</v>
      </c>
      <c r="C1083" s="238" t="s">
        <v>2343</v>
      </c>
      <c r="D1083" s="238">
        <v>3600079195</v>
      </c>
      <c r="E1083" s="411">
        <v>44706</v>
      </c>
      <c r="F1083" s="238" t="s">
        <v>2431</v>
      </c>
      <c r="G1083" s="235" t="s">
        <v>2283</v>
      </c>
      <c r="H1083" s="235">
        <v>4511324938</v>
      </c>
      <c r="I1083" s="235">
        <v>112161353</v>
      </c>
      <c r="J1083" s="238" t="s">
        <v>2453</v>
      </c>
      <c r="K1083" s="238" t="s">
        <v>2757</v>
      </c>
      <c r="L1083" s="235" t="s">
        <v>36</v>
      </c>
      <c r="M1083" s="235">
        <v>6</v>
      </c>
      <c r="N1083" s="334">
        <v>50982.400000000001</v>
      </c>
      <c r="O1083" s="334">
        <f t="shared" si="16"/>
        <v>305894.40000000002</v>
      </c>
      <c r="P1083" s="246"/>
    </row>
    <row r="1084" spans="1:16" ht="20.399999999999999" hidden="1">
      <c r="A1084" s="235">
        <v>1081</v>
      </c>
      <c r="B1084" s="410">
        <v>44715</v>
      </c>
      <c r="C1084" s="238" t="s">
        <v>2366</v>
      </c>
      <c r="D1084" s="238" t="s">
        <v>2456</v>
      </c>
      <c r="E1084" s="411">
        <v>44711</v>
      </c>
      <c r="F1084" s="238" t="s">
        <v>2457</v>
      </c>
      <c r="G1084" s="235" t="s">
        <v>285</v>
      </c>
      <c r="H1084" s="235">
        <v>4511382224</v>
      </c>
      <c r="I1084" s="235" t="s">
        <v>2458</v>
      </c>
      <c r="J1084" s="238" t="s">
        <v>2458</v>
      </c>
      <c r="K1084" s="238" t="s">
        <v>2459</v>
      </c>
      <c r="L1084" s="235" t="s">
        <v>36</v>
      </c>
      <c r="M1084" s="235">
        <v>31</v>
      </c>
      <c r="N1084" s="334">
        <v>1798.2</v>
      </c>
      <c r="O1084" s="334">
        <f t="shared" si="16"/>
        <v>55744.200000000004</v>
      </c>
      <c r="P1084" s="246"/>
    </row>
    <row r="1085" spans="1:16" hidden="1">
      <c r="A1085" s="235">
        <v>1082</v>
      </c>
      <c r="B1085" s="410">
        <v>44716</v>
      </c>
      <c r="C1085" s="238" t="s">
        <v>2464</v>
      </c>
      <c r="D1085" s="238" t="s">
        <v>2465</v>
      </c>
      <c r="E1085" s="411">
        <v>44711</v>
      </c>
      <c r="F1085" s="238" t="s">
        <v>2466</v>
      </c>
      <c r="G1085" s="235" t="s">
        <v>499</v>
      </c>
      <c r="H1085" s="235">
        <v>4511365870</v>
      </c>
      <c r="I1085" s="235">
        <v>112161358</v>
      </c>
      <c r="J1085" s="238" t="s">
        <v>2467</v>
      </c>
      <c r="K1085" s="238" t="s">
        <v>2758</v>
      </c>
      <c r="L1085" s="235" t="s">
        <v>36</v>
      </c>
      <c r="M1085" s="235">
        <v>1</v>
      </c>
      <c r="N1085" s="334">
        <v>22450</v>
      </c>
      <c r="O1085" s="334">
        <f t="shared" si="16"/>
        <v>22450</v>
      </c>
      <c r="P1085" s="246"/>
    </row>
    <row r="1086" spans="1:16" hidden="1">
      <c r="A1086" s="235">
        <v>1083</v>
      </c>
      <c r="B1086" s="410">
        <v>44716</v>
      </c>
      <c r="C1086" s="238" t="s">
        <v>2464</v>
      </c>
      <c r="D1086" s="238" t="s">
        <v>2465</v>
      </c>
      <c r="E1086" s="411">
        <v>44711</v>
      </c>
      <c r="F1086" s="238" t="s">
        <v>2466</v>
      </c>
      <c r="G1086" s="235" t="s">
        <v>499</v>
      </c>
      <c r="H1086" s="235">
        <v>4511365870</v>
      </c>
      <c r="I1086" s="235">
        <v>112161372</v>
      </c>
      <c r="J1086" s="238" t="s">
        <v>2470</v>
      </c>
      <c r="K1086" s="238" t="s">
        <v>2759</v>
      </c>
      <c r="L1086" s="235" t="s">
        <v>36</v>
      </c>
      <c r="M1086" s="235">
        <v>1</v>
      </c>
      <c r="N1086" s="334">
        <v>26800</v>
      </c>
      <c r="O1086" s="334">
        <f t="shared" si="16"/>
        <v>26800</v>
      </c>
      <c r="P1086" s="246"/>
    </row>
    <row r="1087" spans="1:16" hidden="1">
      <c r="A1087" s="235">
        <v>1084</v>
      </c>
      <c r="B1087" s="410">
        <v>44716</v>
      </c>
      <c r="C1087" s="238" t="s">
        <v>2464</v>
      </c>
      <c r="D1087" s="238" t="s">
        <v>2465</v>
      </c>
      <c r="E1087" s="411">
        <v>44711</v>
      </c>
      <c r="F1087" s="238" t="s">
        <v>2466</v>
      </c>
      <c r="G1087" s="235" t="s">
        <v>499</v>
      </c>
      <c r="H1087" s="235">
        <v>4511365870</v>
      </c>
      <c r="I1087" s="235">
        <v>112161373</v>
      </c>
      <c r="J1087" s="238" t="s">
        <v>2472</v>
      </c>
      <c r="K1087" s="238" t="s">
        <v>2760</v>
      </c>
      <c r="L1087" s="235" t="s">
        <v>36</v>
      </c>
      <c r="M1087" s="235">
        <v>1</v>
      </c>
      <c r="N1087" s="334">
        <v>57450</v>
      </c>
      <c r="O1087" s="334">
        <f t="shared" si="16"/>
        <v>57450</v>
      </c>
      <c r="P1087" s="246"/>
    </row>
    <row r="1088" spans="1:16" hidden="1">
      <c r="A1088" s="235">
        <v>1085</v>
      </c>
      <c r="B1088" s="410">
        <v>44716</v>
      </c>
      <c r="C1088" s="238" t="s">
        <v>2464</v>
      </c>
      <c r="D1088" s="238" t="s">
        <v>2465</v>
      </c>
      <c r="E1088" s="411">
        <v>44711</v>
      </c>
      <c r="F1088" s="238" t="s">
        <v>2466</v>
      </c>
      <c r="G1088" s="235" t="s">
        <v>499</v>
      </c>
      <c r="H1088" s="235">
        <v>4511365870</v>
      </c>
      <c r="I1088" s="235">
        <v>112161377</v>
      </c>
      <c r="J1088" s="238" t="s">
        <v>2474</v>
      </c>
      <c r="K1088" s="238" t="s">
        <v>2761</v>
      </c>
      <c r="L1088" s="235" t="s">
        <v>36</v>
      </c>
      <c r="M1088" s="235">
        <v>1</v>
      </c>
      <c r="N1088" s="334">
        <v>26750</v>
      </c>
      <c r="O1088" s="334">
        <f t="shared" si="16"/>
        <v>26750</v>
      </c>
      <c r="P1088" s="246"/>
    </row>
    <row r="1089" spans="1:16" hidden="1">
      <c r="A1089" s="235">
        <v>1086</v>
      </c>
      <c r="B1089" s="410">
        <v>44716</v>
      </c>
      <c r="C1089" s="238" t="s">
        <v>2464</v>
      </c>
      <c r="D1089" s="238" t="s">
        <v>2465</v>
      </c>
      <c r="E1089" s="411">
        <v>44711</v>
      </c>
      <c r="F1089" s="238" t="s">
        <v>2466</v>
      </c>
      <c r="G1089" s="235" t="s">
        <v>499</v>
      </c>
      <c r="H1089" s="235">
        <v>4511365870</v>
      </c>
      <c r="I1089" s="235">
        <v>112161391</v>
      </c>
      <c r="J1089" s="238" t="s">
        <v>2476</v>
      </c>
      <c r="K1089" s="238" t="s">
        <v>2762</v>
      </c>
      <c r="L1089" s="235" t="s">
        <v>36</v>
      </c>
      <c r="M1089" s="235">
        <v>1</v>
      </c>
      <c r="N1089" s="334">
        <v>2195</v>
      </c>
      <c r="O1089" s="334">
        <f t="shared" si="16"/>
        <v>2195</v>
      </c>
      <c r="P1089" s="246"/>
    </row>
    <row r="1090" spans="1:16" hidden="1">
      <c r="A1090" s="235">
        <v>1087</v>
      </c>
      <c r="B1090" s="410">
        <v>44716</v>
      </c>
      <c r="C1090" s="238" t="s">
        <v>2464</v>
      </c>
      <c r="D1090" s="238" t="s">
        <v>2465</v>
      </c>
      <c r="E1090" s="411">
        <v>44711</v>
      </c>
      <c r="F1090" s="238" t="s">
        <v>2466</v>
      </c>
      <c r="G1090" s="235" t="s">
        <v>499</v>
      </c>
      <c r="H1090" s="235">
        <v>4511365870</v>
      </c>
      <c r="I1090" s="235">
        <v>112161392</v>
      </c>
      <c r="J1090" s="238" t="s">
        <v>2478</v>
      </c>
      <c r="K1090" s="238" t="s">
        <v>2763</v>
      </c>
      <c r="L1090" s="235" t="s">
        <v>36</v>
      </c>
      <c r="M1090" s="235">
        <v>1</v>
      </c>
      <c r="N1090" s="334">
        <v>14890</v>
      </c>
      <c r="O1090" s="334">
        <f t="shared" si="16"/>
        <v>14890</v>
      </c>
      <c r="P1090" s="246"/>
    </row>
    <row r="1091" spans="1:16" hidden="1">
      <c r="A1091" s="235">
        <v>1088</v>
      </c>
      <c r="B1091" s="410">
        <v>44716</v>
      </c>
      <c r="C1091" s="238" t="s">
        <v>2464</v>
      </c>
      <c r="D1091" s="238" t="s">
        <v>2465</v>
      </c>
      <c r="E1091" s="411">
        <v>44711</v>
      </c>
      <c r="F1091" s="238" t="s">
        <v>2466</v>
      </c>
      <c r="G1091" s="235" t="s">
        <v>499</v>
      </c>
      <c r="H1091" s="235">
        <v>4511365870</v>
      </c>
      <c r="I1091" s="235" t="s">
        <v>2480</v>
      </c>
      <c r="J1091" s="238" t="s">
        <v>2481</v>
      </c>
      <c r="K1091" s="238" t="s">
        <v>2764</v>
      </c>
      <c r="L1091" s="235" t="s">
        <v>36</v>
      </c>
      <c r="M1091" s="235">
        <v>1</v>
      </c>
      <c r="N1091" s="334">
        <v>2195</v>
      </c>
      <c r="O1091" s="334">
        <f t="shared" ref="O1091:O1154" si="17">M1091*N1091</f>
        <v>2195</v>
      </c>
      <c r="P1091" s="246"/>
    </row>
    <row r="1092" spans="1:16" hidden="1">
      <c r="A1092" s="235">
        <v>1089</v>
      </c>
      <c r="B1092" s="410">
        <v>44716</v>
      </c>
      <c r="C1092" s="238" t="s">
        <v>2483</v>
      </c>
      <c r="D1092" s="238">
        <v>159</v>
      </c>
      <c r="E1092" s="411">
        <v>44712</v>
      </c>
      <c r="F1092" s="238">
        <v>51421253041</v>
      </c>
      <c r="G1092" s="235" t="s">
        <v>1996</v>
      </c>
      <c r="H1092" s="235">
        <v>4511097271</v>
      </c>
      <c r="I1092" s="235">
        <v>110710681</v>
      </c>
      <c r="J1092" s="238">
        <v>110710681</v>
      </c>
      <c r="K1092" s="238" t="s">
        <v>2209</v>
      </c>
      <c r="L1092" s="235" t="s">
        <v>36</v>
      </c>
      <c r="M1092" s="235">
        <v>320</v>
      </c>
      <c r="N1092" s="334">
        <v>2033</v>
      </c>
      <c r="O1092" s="334">
        <f t="shared" si="17"/>
        <v>650560</v>
      </c>
      <c r="P1092" s="246"/>
    </row>
    <row r="1093" spans="1:16" hidden="1">
      <c r="A1093" s="235">
        <v>1090</v>
      </c>
      <c r="B1093" s="410">
        <v>44716</v>
      </c>
      <c r="C1093" s="238" t="s">
        <v>2483</v>
      </c>
      <c r="D1093" s="238">
        <v>159</v>
      </c>
      <c r="E1093" s="411">
        <v>44712</v>
      </c>
      <c r="F1093" s="238">
        <v>51421253041</v>
      </c>
      <c r="G1093" s="235" t="s">
        <v>1996</v>
      </c>
      <c r="H1093" s="235">
        <v>4511097271</v>
      </c>
      <c r="I1093" s="235">
        <v>110710682</v>
      </c>
      <c r="J1093" s="238">
        <v>110710682</v>
      </c>
      <c r="K1093" s="238" t="s">
        <v>2216</v>
      </c>
      <c r="L1093" s="235" t="s">
        <v>36</v>
      </c>
      <c r="M1093" s="235">
        <v>320</v>
      </c>
      <c r="N1093" s="334">
        <v>1966</v>
      </c>
      <c r="O1093" s="334">
        <f t="shared" si="17"/>
        <v>629120</v>
      </c>
      <c r="P1093" s="246"/>
    </row>
    <row r="1094" spans="1:16" hidden="1">
      <c r="A1094" s="235">
        <v>1091</v>
      </c>
      <c r="B1094" s="410">
        <v>44716</v>
      </c>
      <c r="C1094" s="238" t="s">
        <v>2483</v>
      </c>
      <c r="D1094" s="238">
        <v>159</v>
      </c>
      <c r="E1094" s="411">
        <v>44712</v>
      </c>
      <c r="F1094" s="238">
        <v>51421253041</v>
      </c>
      <c r="G1094" s="235" t="s">
        <v>1996</v>
      </c>
      <c r="H1094" s="235">
        <v>4511097271</v>
      </c>
      <c r="I1094" s="235">
        <v>110710684</v>
      </c>
      <c r="J1094" s="238">
        <v>110710684</v>
      </c>
      <c r="K1094" s="239" t="s">
        <v>2213</v>
      </c>
      <c r="L1094" s="235" t="s">
        <v>36</v>
      </c>
      <c r="M1094" s="235">
        <v>160</v>
      </c>
      <c r="N1094" s="334">
        <v>2548</v>
      </c>
      <c r="O1094" s="334">
        <f t="shared" si="17"/>
        <v>407680</v>
      </c>
      <c r="P1094" s="246"/>
    </row>
    <row r="1095" spans="1:16" hidden="1">
      <c r="A1095" s="235">
        <v>1092</v>
      </c>
      <c r="B1095" s="410">
        <v>44719</v>
      </c>
      <c r="C1095" s="238" t="s">
        <v>2486</v>
      </c>
      <c r="D1095" s="238">
        <v>221010960</v>
      </c>
      <c r="E1095" s="411">
        <v>44712</v>
      </c>
      <c r="F1095" s="238" t="s">
        <v>2487</v>
      </c>
      <c r="G1095" s="235" t="s">
        <v>2167</v>
      </c>
      <c r="H1095" s="235">
        <v>4511353505</v>
      </c>
      <c r="I1095" s="235">
        <v>111400054</v>
      </c>
      <c r="J1095" s="238" t="s">
        <v>649</v>
      </c>
      <c r="K1095" s="238" t="s">
        <v>650</v>
      </c>
      <c r="L1095" s="235" t="s">
        <v>36</v>
      </c>
      <c r="M1095" s="235">
        <v>90</v>
      </c>
      <c r="N1095" s="334">
        <v>1388.85</v>
      </c>
      <c r="O1095" s="334">
        <f t="shared" si="17"/>
        <v>124996.49999999999</v>
      </c>
      <c r="P1095" s="246"/>
    </row>
    <row r="1096" spans="1:16" hidden="1">
      <c r="A1096" s="235">
        <v>1093</v>
      </c>
      <c r="B1096" s="410">
        <v>44719</v>
      </c>
      <c r="C1096" s="238" t="s">
        <v>2486</v>
      </c>
      <c r="D1096" s="238">
        <v>221010865</v>
      </c>
      <c r="E1096" s="411">
        <v>44705</v>
      </c>
      <c r="F1096" s="238" t="s">
        <v>2494</v>
      </c>
      <c r="G1096" s="235" t="s">
        <v>2167</v>
      </c>
      <c r="H1096" s="235">
        <v>4511353505</v>
      </c>
      <c r="I1096" s="235">
        <v>111400055</v>
      </c>
      <c r="J1096" s="238" t="s">
        <v>653</v>
      </c>
      <c r="K1096" s="238" t="s">
        <v>654</v>
      </c>
      <c r="L1096" s="235" t="s">
        <v>36</v>
      </c>
      <c r="M1096" s="235">
        <v>90</v>
      </c>
      <c r="N1096" s="334">
        <v>1706.02</v>
      </c>
      <c r="O1096" s="334">
        <f t="shared" si="17"/>
        <v>153541.79999999999</v>
      </c>
      <c r="P1096" s="246"/>
    </row>
    <row r="1097" spans="1:16" hidden="1">
      <c r="A1097" s="235">
        <v>1094</v>
      </c>
      <c r="B1097" s="410">
        <v>44723</v>
      </c>
      <c r="C1097" s="238" t="s">
        <v>2343</v>
      </c>
      <c r="D1097" s="238">
        <v>3600079422</v>
      </c>
      <c r="E1097" s="411">
        <v>44712</v>
      </c>
      <c r="F1097" s="238" t="s">
        <v>2496</v>
      </c>
      <c r="G1097" s="235" t="s">
        <v>2283</v>
      </c>
      <c r="H1097" s="235">
        <v>4511059519</v>
      </c>
      <c r="I1097" s="235">
        <v>109492247</v>
      </c>
      <c r="J1097" s="238">
        <v>20772083003</v>
      </c>
      <c r="K1097" s="238" t="s">
        <v>2497</v>
      </c>
      <c r="L1097" s="235" t="s">
        <v>36</v>
      </c>
      <c r="M1097" s="235">
        <v>3</v>
      </c>
      <c r="N1097" s="334">
        <v>40838.07</v>
      </c>
      <c r="O1097" s="334">
        <f t="shared" si="17"/>
        <v>122514.20999999999</v>
      </c>
      <c r="P1097" s="246"/>
    </row>
    <row r="1098" spans="1:16" hidden="1">
      <c r="A1098" s="235">
        <v>1095</v>
      </c>
      <c r="B1098" s="410">
        <v>44723</v>
      </c>
      <c r="C1098" s="238" t="s">
        <v>2343</v>
      </c>
      <c r="D1098" s="238">
        <v>3600079421</v>
      </c>
      <c r="E1098" s="411">
        <v>44712</v>
      </c>
      <c r="F1098" s="238" t="s">
        <v>2496</v>
      </c>
      <c r="G1098" s="235" t="s">
        <v>2283</v>
      </c>
      <c r="H1098" s="235">
        <v>4511059519</v>
      </c>
      <c r="I1098" s="235">
        <v>109492247</v>
      </c>
      <c r="J1098" s="238">
        <v>20772083003</v>
      </c>
      <c r="K1098" s="238" t="s">
        <v>2497</v>
      </c>
      <c r="L1098" s="235" t="s">
        <v>36</v>
      </c>
      <c r="M1098" s="235">
        <v>17</v>
      </c>
      <c r="N1098" s="334">
        <v>40838.07</v>
      </c>
      <c r="O1098" s="334">
        <f t="shared" si="17"/>
        <v>694247.19</v>
      </c>
      <c r="P1098" s="246"/>
    </row>
    <row r="1099" spans="1:16" hidden="1">
      <c r="A1099" s="235">
        <v>1096</v>
      </c>
      <c r="B1099" s="410">
        <v>44725</v>
      </c>
      <c r="C1099" s="238" t="s">
        <v>2464</v>
      </c>
      <c r="D1099" s="238" t="s">
        <v>2501</v>
      </c>
      <c r="E1099" s="411">
        <v>44720</v>
      </c>
      <c r="F1099" s="238" t="s">
        <v>2502</v>
      </c>
      <c r="G1099" s="235" t="s">
        <v>499</v>
      </c>
      <c r="H1099" s="235">
        <v>4511426542</v>
      </c>
      <c r="I1099" s="235">
        <v>112177910</v>
      </c>
      <c r="J1099" s="238" t="s">
        <v>2503</v>
      </c>
      <c r="K1099" s="238" t="s">
        <v>2504</v>
      </c>
      <c r="L1099" s="235" t="s">
        <v>36</v>
      </c>
      <c r="M1099" s="235">
        <v>6</v>
      </c>
      <c r="N1099" s="334">
        <v>7210</v>
      </c>
      <c r="O1099" s="334">
        <f t="shared" si="17"/>
        <v>43260</v>
      </c>
      <c r="P1099" s="246"/>
    </row>
    <row r="1100" spans="1:16" hidden="1">
      <c r="A1100" s="235">
        <v>1097</v>
      </c>
      <c r="B1100" s="410">
        <v>44726</v>
      </c>
      <c r="C1100" s="238" t="s">
        <v>1709</v>
      </c>
      <c r="D1100" s="238" t="s">
        <v>2506</v>
      </c>
      <c r="E1100" s="411">
        <v>44723</v>
      </c>
      <c r="F1100" s="238" t="s">
        <v>2507</v>
      </c>
      <c r="G1100" s="235" t="s">
        <v>285</v>
      </c>
      <c r="H1100" s="235">
        <v>4511437827</v>
      </c>
      <c r="I1100" s="235" t="s">
        <v>2508</v>
      </c>
      <c r="J1100" s="238"/>
      <c r="K1100" s="238" t="s">
        <v>2509</v>
      </c>
      <c r="L1100" s="235" t="s">
        <v>247</v>
      </c>
      <c r="M1100" s="235">
        <v>1</v>
      </c>
      <c r="N1100" s="334">
        <v>5915080</v>
      </c>
      <c r="O1100" s="334">
        <f t="shared" si="17"/>
        <v>5915080</v>
      </c>
      <c r="P1100" s="246"/>
    </row>
    <row r="1101" spans="1:16" hidden="1">
      <c r="A1101" s="235">
        <v>1098</v>
      </c>
      <c r="B1101" s="410">
        <v>44726</v>
      </c>
      <c r="C1101" s="238" t="s">
        <v>1709</v>
      </c>
      <c r="D1101" s="238" t="s">
        <v>2506</v>
      </c>
      <c r="E1101" s="411">
        <v>44723</v>
      </c>
      <c r="F1101" s="238" t="s">
        <v>2507</v>
      </c>
      <c r="G1101" s="235" t="s">
        <v>285</v>
      </c>
      <c r="H1101" s="235">
        <v>4511437827</v>
      </c>
      <c r="I1101" s="235" t="s">
        <v>2512</v>
      </c>
      <c r="J1101" s="238"/>
      <c r="K1101" s="238" t="s">
        <v>2513</v>
      </c>
      <c r="L1101" s="235" t="s">
        <v>247</v>
      </c>
      <c r="M1101" s="235">
        <v>1</v>
      </c>
      <c r="N1101" s="334">
        <v>5772465</v>
      </c>
      <c r="O1101" s="334">
        <f t="shared" si="17"/>
        <v>5772465</v>
      </c>
      <c r="P1101" s="246"/>
    </row>
    <row r="1102" spans="1:16" hidden="1">
      <c r="A1102" s="235">
        <v>1099</v>
      </c>
      <c r="B1102" s="410">
        <v>44726</v>
      </c>
      <c r="C1102" s="238" t="s">
        <v>1709</v>
      </c>
      <c r="D1102" s="238" t="s">
        <v>2506</v>
      </c>
      <c r="E1102" s="411">
        <v>44723</v>
      </c>
      <c r="F1102" s="238" t="s">
        <v>2507</v>
      </c>
      <c r="G1102" s="235" t="s">
        <v>285</v>
      </c>
      <c r="H1102" s="235">
        <v>4511437827</v>
      </c>
      <c r="I1102" s="235" t="s">
        <v>2515</v>
      </c>
      <c r="J1102" s="238"/>
      <c r="K1102" s="238" t="s">
        <v>2516</v>
      </c>
      <c r="L1102" s="235" t="s">
        <v>247</v>
      </c>
      <c r="M1102" s="235">
        <v>1</v>
      </c>
      <c r="N1102" s="334">
        <v>879450</v>
      </c>
      <c r="O1102" s="334">
        <f t="shared" si="17"/>
        <v>879450</v>
      </c>
      <c r="P1102" s="246"/>
    </row>
    <row r="1103" spans="1:16" hidden="1">
      <c r="A1103" s="235">
        <v>1100</v>
      </c>
      <c r="B1103" s="410">
        <v>44726</v>
      </c>
      <c r="C1103" s="238" t="s">
        <v>1709</v>
      </c>
      <c r="D1103" s="238" t="s">
        <v>2506</v>
      </c>
      <c r="E1103" s="411">
        <v>44723</v>
      </c>
      <c r="F1103" s="238" t="s">
        <v>2507</v>
      </c>
      <c r="G1103" s="235" t="s">
        <v>285</v>
      </c>
      <c r="H1103" s="235">
        <v>4511437827</v>
      </c>
      <c r="I1103" s="235" t="s">
        <v>2518</v>
      </c>
      <c r="J1103" s="238"/>
      <c r="K1103" s="238" t="s">
        <v>2519</v>
      </c>
      <c r="L1103" s="235" t="s">
        <v>247</v>
      </c>
      <c r="M1103" s="235">
        <v>1</v>
      </c>
      <c r="N1103" s="334">
        <v>1932999</v>
      </c>
      <c r="O1103" s="334">
        <f t="shared" si="17"/>
        <v>1932999</v>
      </c>
      <c r="P1103" s="246"/>
    </row>
    <row r="1104" spans="1:16" hidden="1">
      <c r="A1104" s="235">
        <v>1101</v>
      </c>
      <c r="B1104" s="410">
        <v>44726</v>
      </c>
      <c r="C1104" s="238" t="s">
        <v>1709</v>
      </c>
      <c r="D1104" s="238" t="s">
        <v>2506</v>
      </c>
      <c r="E1104" s="411">
        <v>44723</v>
      </c>
      <c r="F1104" s="238" t="s">
        <v>2507</v>
      </c>
      <c r="G1104" s="235" t="s">
        <v>285</v>
      </c>
      <c r="H1104" s="235">
        <v>4511437827</v>
      </c>
      <c r="I1104" s="235" t="s">
        <v>2521</v>
      </c>
      <c r="J1104" s="238" t="s">
        <v>2522</v>
      </c>
      <c r="K1104" s="238" t="s">
        <v>2765</v>
      </c>
      <c r="L1104" s="235" t="s">
        <v>36</v>
      </c>
      <c r="M1104" s="235">
        <v>4</v>
      </c>
      <c r="N1104" s="334">
        <v>181.65</v>
      </c>
      <c r="O1104" s="334">
        <f t="shared" si="17"/>
        <v>726.6</v>
      </c>
      <c r="P1104" s="246"/>
    </row>
    <row r="1105" spans="1:16" hidden="1">
      <c r="A1105" s="235">
        <v>1102</v>
      </c>
      <c r="B1105" s="410">
        <v>44726</v>
      </c>
      <c r="C1105" s="238" t="s">
        <v>1709</v>
      </c>
      <c r="D1105" s="238" t="s">
        <v>2506</v>
      </c>
      <c r="E1105" s="411">
        <v>44723</v>
      </c>
      <c r="F1105" s="238" t="s">
        <v>2507</v>
      </c>
      <c r="G1105" s="235" t="s">
        <v>285</v>
      </c>
      <c r="H1105" s="235">
        <v>4511437827</v>
      </c>
      <c r="I1105" s="235" t="s">
        <v>2526</v>
      </c>
      <c r="J1105" s="238" t="s">
        <v>2527</v>
      </c>
      <c r="K1105" s="238" t="s">
        <v>2528</v>
      </c>
      <c r="L1105" s="235" t="s">
        <v>36</v>
      </c>
      <c r="M1105" s="235">
        <v>4</v>
      </c>
      <c r="N1105" s="334">
        <v>128</v>
      </c>
      <c r="O1105" s="334">
        <f t="shared" si="17"/>
        <v>512</v>
      </c>
      <c r="P1105" s="246"/>
    </row>
    <row r="1106" spans="1:16" hidden="1">
      <c r="A1106" s="235">
        <v>1103</v>
      </c>
      <c r="B1106" s="410">
        <v>44726</v>
      </c>
      <c r="C1106" s="238" t="s">
        <v>1709</v>
      </c>
      <c r="D1106" s="238" t="s">
        <v>2506</v>
      </c>
      <c r="E1106" s="411">
        <v>44723</v>
      </c>
      <c r="F1106" s="238" t="s">
        <v>2507</v>
      </c>
      <c r="G1106" s="235" t="s">
        <v>285</v>
      </c>
      <c r="H1106" s="235">
        <v>4511437827</v>
      </c>
      <c r="I1106" s="235">
        <v>100879970</v>
      </c>
      <c r="J1106" s="238"/>
      <c r="K1106" s="238" t="s">
        <v>2529</v>
      </c>
      <c r="L1106" s="235" t="s">
        <v>36</v>
      </c>
      <c r="M1106" s="235">
        <v>16</v>
      </c>
      <c r="N1106" s="334">
        <v>29.02</v>
      </c>
      <c r="O1106" s="334">
        <f t="shared" si="17"/>
        <v>464.32</v>
      </c>
      <c r="P1106" s="246"/>
    </row>
    <row r="1107" spans="1:16" hidden="1">
      <c r="A1107" s="235">
        <v>1104</v>
      </c>
      <c r="B1107" s="410">
        <v>44726</v>
      </c>
      <c r="C1107" s="238" t="s">
        <v>1709</v>
      </c>
      <c r="D1107" s="238" t="s">
        <v>2506</v>
      </c>
      <c r="E1107" s="411">
        <v>44723</v>
      </c>
      <c r="F1107" s="238" t="s">
        <v>2507</v>
      </c>
      <c r="G1107" s="235" t="s">
        <v>285</v>
      </c>
      <c r="H1107" s="235">
        <v>4511437827</v>
      </c>
      <c r="I1107" s="235">
        <v>100731505</v>
      </c>
      <c r="J1107" s="238"/>
      <c r="K1107" s="238" t="s">
        <v>2530</v>
      </c>
      <c r="L1107" s="235" t="s">
        <v>36</v>
      </c>
      <c r="M1107" s="235">
        <v>16</v>
      </c>
      <c r="N1107" s="334">
        <v>4.08</v>
      </c>
      <c r="O1107" s="334">
        <f t="shared" si="17"/>
        <v>65.28</v>
      </c>
      <c r="P1107" s="246"/>
    </row>
    <row r="1108" spans="1:16" hidden="1">
      <c r="A1108" s="235">
        <v>1105</v>
      </c>
      <c r="B1108" s="410">
        <v>44726</v>
      </c>
      <c r="C1108" s="238" t="s">
        <v>1709</v>
      </c>
      <c r="D1108" s="238" t="s">
        <v>2506</v>
      </c>
      <c r="E1108" s="411">
        <v>44723</v>
      </c>
      <c r="F1108" s="238" t="s">
        <v>2507</v>
      </c>
      <c r="G1108" s="235" t="s">
        <v>285</v>
      </c>
      <c r="H1108" s="235">
        <v>4511437827</v>
      </c>
      <c r="I1108" s="235">
        <v>100865604</v>
      </c>
      <c r="J1108" s="238"/>
      <c r="K1108" s="238" t="s">
        <v>2531</v>
      </c>
      <c r="L1108" s="235" t="s">
        <v>36</v>
      </c>
      <c r="M1108" s="235">
        <v>16</v>
      </c>
      <c r="N1108" s="334">
        <v>13</v>
      </c>
      <c r="O1108" s="334">
        <f t="shared" si="17"/>
        <v>208</v>
      </c>
      <c r="P1108" s="246"/>
    </row>
    <row r="1109" spans="1:16" hidden="1">
      <c r="A1109" s="235">
        <v>1106</v>
      </c>
      <c r="B1109" s="410">
        <v>44726</v>
      </c>
      <c r="C1109" s="238" t="s">
        <v>1709</v>
      </c>
      <c r="D1109" s="238" t="s">
        <v>2506</v>
      </c>
      <c r="E1109" s="411">
        <v>44723</v>
      </c>
      <c r="F1109" s="238" t="s">
        <v>2507</v>
      </c>
      <c r="G1109" s="235" t="s">
        <v>285</v>
      </c>
      <c r="H1109" s="235">
        <v>4511437827</v>
      </c>
      <c r="I1109" s="235" t="s">
        <v>2532</v>
      </c>
      <c r="J1109" s="238"/>
      <c r="K1109" s="238" t="s">
        <v>2533</v>
      </c>
      <c r="L1109" s="235" t="s">
        <v>36</v>
      </c>
      <c r="M1109" s="235">
        <v>4</v>
      </c>
      <c r="N1109" s="334">
        <v>105</v>
      </c>
      <c r="O1109" s="334">
        <f t="shared" si="17"/>
        <v>420</v>
      </c>
      <c r="P1109" s="246"/>
    </row>
    <row r="1110" spans="1:16" ht="20.399999999999999" hidden="1">
      <c r="A1110" s="235">
        <v>1107</v>
      </c>
      <c r="B1110" s="410">
        <v>44727</v>
      </c>
      <c r="C1110" s="238" t="s">
        <v>2268</v>
      </c>
      <c r="D1110" s="238" t="s">
        <v>2534</v>
      </c>
      <c r="E1110" s="411">
        <v>44721</v>
      </c>
      <c r="F1110" s="238" t="s">
        <v>2535</v>
      </c>
      <c r="G1110" s="235" t="s">
        <v>2271</v>
      </c>
      <c r="H1110" s="235">
        <v>4511425598</v>
      </c>
      <c r="I1110" s="235">
        <v>112161405</v>
      </c>
      <c r="J1110" s="238" t="s">
        <v>2272</v>
      </c>
      <c r="K1110" s="238" t="s">
        <v>2273</v>
      </c>
      <c r="L1110" s="235" t="s">
        <v>36</v>
      </c>
      <c r="M1110" s="235">
        <v>2</v>
      </c>
      <c r="N1110" s="334">
        <v>46100</v>
      </c>
      <c r="O1110" s="334">
        <f t="shared" si="17"/>
        <v>92200</v>
      </c>
      <c r="P1110" s="246"/>
    </row>
    <row r="1111" spans="1:16" ht="30.6" hidden="1">
      <c r="A1111" s="235">
        <v>1108</v>
      </c>
      <c r="B1111" s="410">
        <v>44728</v>
      </c>
      <c r="C1111" s="238" t="s">
        <v>2537</v>
      </c>
      <c r="D1111" s="238">
        <v>56991636</v>
      </c>
      <c r="E1111" s="411">
        <v>44708</v>
      </c>
      <c r="F1111" s="238" t="s">
        <v>2538</v>
      </c>
      <c r="G1111" s="235" t="s">
        <v>2539</v>
      </c>
      <c r="H1111" s="235">
        <v>4200929262</v>
      </c>
      <c r="I1111" s="235">
        <v>109443666</v>
      </c>
      <c r="J1111" s="238" t="s">
        <v>108</v>
      </c>
      <c r="K1111" s="238" t="s">
        <v>109</v>
      </c>
      <c r="L1111" s="235" t="s">
        <v>36</v>
      </c>
      <c r="M1111" s="235">
        <v>120</v>
      </c>
      <c r="N1111" s="334">
        <v>3358.21</v>
      </c>
      <c r="O1111" s="334">
        <f t="shared" si="17"/>
        <v>402985.2</v>
      </c>
      <c r="P1111" s="246"/>
    </row>
    <row r="1112" spans="1:16" ht="20.399999999999999" hidden="1">
      <c r="A1112" s="235">
        <v>1109</v>
      </c>
      <c r="B1112" s="410">
        <v>44729</v>
      </c>
      <c r="C1112" s="238" t="s">
        <v>2542</v>
      </c>
      <c r="D1112" s="238">
        <v>220011145</v>
      </c>
      <c r="E1112" s="411">
        <v>44714</v>
      </c>
      <c r="F1112" s="238" t="s">
        <v>2543</v>
      </c>
      <c r="G1112" s="235" t="s">
        <v>2544</v>
      </c>
      <c r="H1112" s="235">
        <v>4511398189</v>
      </c>
      <c r="I1112" s="235">
        <v>112176112</v>
      </c>
      <c r="J1112" s="238" t="s">
        <v>2545</v>
      </c>
      <c r="K1112" s="238" t="s">
        <v>2766</v>
      </c>
      <c r="L1112" s="235" t="s">
        <v>2767</v>
      </c>
      <c r="M1112" s="235">
        <v>50</v>
      </c>
      <c r="N1112" s="334">
        <v>2990</v>
      </c>
      <c r="O1112" s="334">
        <f t="shared" si="17"/>
        <v>149500</v>
      </c>
      <c r="P1112" s="246"/>
    </row>
    <row r="1113" spans="1:16" ht="20.399999999999999" hidden="1">
      <c r="A1113" s="235">
        <v>1110</v>
      </c>
      <c r="B1113" s="410">
        <v>44732</v>
      </c>
      <c r="C1113" s="238" t="s">
        <v>1709</v>
      </c>
      <c r="D1113" s="238" t="s">
        <v>2549</v>
      </c>
      <c r="E1113" s="411">
        <v>44697</v>
      </c>
      <c r="F1113" s="238" t="s">
        <v>2550</v>
      </c>
      <c r="G1113" s="235" t="s">
        <v>216</v>
      </c>
      <c r="H1113" s="235">
        <v>4511074895</v>
      </c>
      <c r="I1113" s="235">
        <v>110316600</v>
      </c>
      <c r="J1113" s="238" t="s">
        <v>2551</v>
      </c>
      <c r="K1113" s="238" t="s">
        <v>2552</v>
      </c>
      <c r="L1113" s="235" t="s">
        <v>36</v>
      </c>
      <c r="M1113" s="235">
        <v>208</v>
      </c>
      <c r="N1113" s="334">
        <v>330</v>
      </c>
      <c r="O1113" s="334">
        <f t="shared" si="17"/>
        <v>68640</v>
      </c>
      <c r="P1113" s="246"/>
    </row>
    <row r="1114" spans="1:16" ht="20.399999999999999" hidden="1">
      <c r="A1114" s="235">
        <v>1111</v>
      </c>
      <c r="B1114" s="410">
        <v>44732</v>
      </c>
      <c r="C1114" s="238" t="s">
        <v>1709</v>
      </c>
      <c r="D1114" s="238" t="s">
        <v>2555</v>
      </c>
      <c r="E1114" s="411">
        <v>44697</v>
      </c>
      <c r="F1114" s="238" t="s">
        <v>2556</v>
      </c>
      <c r="G1114" s="235" t="s">
        <v>216</v>
      </c>
      <c r="H1114" s="235">
        <v>4511074895</v>
      </c>
      <c r="I1114" s="235">
        <v>102464571</v>
      </c>
      <c r="J1114" s="238" t="s">
        <v>1693</v>
      </c>
      <c r="K1114" s="238" t="s">
        <v>1694</v>
      </c>
      <c r="L1114" s="235" t="s">
        <v>36</v>
      </c>
      <c r="M1114" s="235">
        <v>207</v>
      </c>
      <c r="N1114" s="334">
        <v>1374</v>
      </c>
      <c r="O1114" s="334">
        <f t="shared" si="17"/>
        <v>284418</v>
      </c>
      <c r="P1114" s="246"/>
    </row>
    <row r="1115" spans="1:16" ht="20.399999999999999" hidden="1">
      <c r="A1115" s="235">
        <v>1112</v>
      </c>
      <c r="B1115" s="410">
        <v>44732</v>
      </c>
      <c r="C1115" s="238" t="s">
        <v>1709</v>
      </c>
      <c r="D1115" s="238" t="s">
        <v>2555</v>
      </c>
      <c r="E1115" s="411">
        <v>44697</v>
      </c>
      <c r="F1115" s="238" t="s">
        <v>2556</v>
      </c>
      <c r="G1115" s="235" t="s">
        <v>216</v>
      </c>
      <c r="H1115" s="235">
        <v>4511074895</v>
      </c>
      <c r="I1115" s="235">
        <v>102951260</v>
      </c>
      <c r="J1115" s="238" t="s">
        <v>1697</v>
      </c>
      <c r="K1115" s="238" t="s">
        <v>1698</v>
      </c>
      <c r="L1115" s="235" t="s">
        <v>36</v>
      </c>
      <c r="M1115" s="235">
        <v>208</v>
      </c>
      <c r="N1115" s="334">
        <v>210</v>
      </c>
      <c r="O1115" s="334">
        <f t="shared" si="17"/>
        <v>43680</v>
      </c>
      <c r="P1115" s="246"/>
    </row>
    <row r="1116" spans="1:16" hidden="1">
      <c r="A1116" s="235">
        <v>1113</v>
      </c>
      <c r="B1116" s="410">
        <v>44732</v>
      </c>
      <c r="C1116" s="238" t="s">
        <v>2561</v>
      </c>
      <c r="D1116" s="238" t="s">
        <v>2562</v>
      </c>
      <c r="E1116" s="411">
        <v>44703</v>
      </c>
      <c r="F1116" s="238" t="s">
        <v>286</v>
      </c>
      <c r="G1116" s="235" t="s">
        <v>285</v>
      </c>
      <c r="H1116" s="235">
        <v>4511389848</v>
      </c>
      <c r="I1116" s="235">
        <v>112141777</v>
      </c>
      <c r="J1116" s="238">
        <v>112141777</v>
      </c>
      <c r="K1116" s="238" t="s">
        <v>2563</v>
      </c>
      <c r="L1116" s="235" t="s">
        <v>36</v>
      </c>
      <c r="M1116" s="235">
        <v>3240</v>
      </c>
      <c r="N1116" s="334">
        <v>5.4</v>
      </c>
      <c r="O1116" s="334">
        <f t="shared" si="17"/>
        <v>17496</v>
      </c>
      <c r="P1116" s="246"/>
    </row>
    <row r="1117" spans="1:16" hidden="1">
      <c r="A1117" s="235">
        <v>1114</v>
      </c>
      <c r="B1117" s="410">
        <v>44732</v>
      </c>
      <c r="C1117" s="238" t="s">
        <v>2561</v>
      </c>
      <c r="D1117" s="238" t="s">
        <v>2562</v>
      </c>
      <c r="E1117" s="411">
        <v>44703</v>
      </c>
      <c r="F1117" s="238" t="s">
        <v>286</v>
      </c>
      <c r="G1117" s="235" t="s">
        <v>285</v>
      </c>
      <c r="H1117" s="235">
        <v>4511389848</v>
      </c>
      <c r="I1117" s="235">
        <v>112141778</v>
      </c>
      <c r="J1117" s="238">
        <v>112141778</v>
      </c>
      <c r="K1117" s="238" t="s">
        <v>2566</v>
      </c>
      <c r="L1117" s="235" t="s">
        <v>36</v>
      </c>
      <c r="M1117" s="235">
        <v>1800</v>
      </c>
      <c r="N1117" s="334">
        <v>1.5</v>
      </c>
      <c r="O1117" s="334">
        <f t="shared" si="17"/>
        <v>2700</v>
      </c>
      <c r="P1117" s="246"/>
    </row>
    <row r="1118" spans="1:16" ht="20.399999999999999" hidden="1">
      <c r="A1118" s="235">
        <v>1115</v>
      </c>
      <c r="B1118" s="410">
        <v>44732</v>
      </c>
      <c r="C1118" s="238" t="s">
        <v>2567</v>
      </c>
      <c r="D1118" s="238" t="s">
        <v>2568</v>
      </c>
      <c r="E1118" s="411">
        <v>44730</v>
      </c>
      <c r="F1118" s="238" t="s">
        <v>2569</v>
      </c>
      <c r="G1118" s="235" t="s">
        <v>2570</v>
      </c>
      <c r="H1118" s="235">
        <v>4511389627</v>
      </c>
      <c r="I1118" s="235">
        <v>108221261</v>
      </c>
      <c r="J1118" s="238" t="s">
        <v>2768</v>
      </c>
      <c r="K1118" s="238" t="s">
        <v>2571</v>
      </c>
      <c r="L1118" s="235" t="s">
        <v>247</v>
      </c>
      <c r="M1118" s="235">
        <v>4</v>
      </c>
      <c r="N1118" s="334">
        <v>477000</v>
      </c>
      <c r="O1118" s="334">
        <f t="shared" si="17"/>
        <v>1908000</v>
      </c>
      <c r="P1118" s="246"/>
    </row>
    <row r="1119" spans="1:16" ht="20.399999999999999" hidden="1">
      <c r="A1119" s="235">
        <v>1116</v>
      </c>
      <c r="B1119" s="410">
        <v>44732</v>
      </c>
      <c r="C1119" s="238" t="s">
        <v>2567</v>
      </c>
      <c r="D1119" s="238" t="s">
        <v>2574</v>
      </c>
      <c r="E1119" s="411">
        <v>44730</v>
      </c>
      <c r="F1119" s="238" t="s">
        <v>2575</v>
      </c>
      <c r="G1119" s="235" t="s">
        <v>2570</v>
      </c>
      <c r="H1119" s="235">
        <v>4511389627</v>
      </c>
      <c r="I1119" s="235">
        <v>108221261</v>
      </c>
      <c r="J1119" s="238" t="s">
        <v>2768</v>
      </c>
      <c r="K1119" s="238" t="s">
        <v>2571</v>
      </c>
      <c r="L1119" s="235" t="s">
        <v>247</v>
      </c>
      <c r="M1119" s="235">
        <v>16</v>
      </c>
      <c r="N1119" s="334">
        <v>477000</v>
      </c>
      <c r="O1119" s="334">
        <f t="shared" si="17"/>
        <v>7632000</v>
      </c>
      <c r="P1119" s="246"/>
    </row>
    <row r="1120" spans="1:16" hidden="1">
      <c r="A1120" s="235">
        <v>1117</v>
      </c>
      <c r="B1120" s="410">
        <v>44739</v>
      </c>
      <c r="C1120" s="238" t="s">
        <v>2343</v>
      </c>
      <c r="D1120" s="238">
        <v>3600080171</v>
      </c>
      <c r="E1120" s="411">
        <v>44732</v>
      </c>
      <c r="F1120" s="238" t="s">
        <v>2578</v>
      </c>
      <c r="G1120" s="235" t="s">
        <v>2283</v>
      </c>
      <c r="H1120" s="235">
        <v>4511059519</v>
      </c>
      <c r="I1120" s="235">
        <v>109492196</v>
      </c>
      <c r="J1120" s="238" t="s">
        <v>1178</v>
      </c>
      <c r="K1120" s="238" t="s">
        <v>1179</v>
      </c>
      <c r="L1120" s="235" t="s">
        <v>36</v>
      </c>
      <c r="M1120" s="235">
        <v>960</v>
      </c>
      <c r="N1120" s="334">
        <v>22.5</v>
      </c>
      <c r="O1120" s="334">
        <f t="shared" si="17"/>
        <v>21600</v>
      </c>
      <c r="P1120" s="246"/>
    </row>
    <row r="1121" spans="1:16" hidden="1">
      <c r="A1121" s="235">
        <v>1118</v>
      </c>
      <c r="B1121" s="410">
        <v>44739</v>
      </c>
      <c r="C1121" s="238" t="s">
        <v>2343</v>
      </c>
      <c r="D1121" s="238">
        <v>3600080171</v>
      </c>
      <c r="E1121" s="411">
        <v>44732</v>
      </c>
      <c r="F1121" s="238" t="s">
        <v>2578</v>
      </c>
      <c r="G1121" s="235" t="s">
        <v>2283</v>
      </c>
      <c r="H1121" s="235">
        <v>4511059519</v>
      </c>
      <c r="I1121" s="235">
        <v>109492197</v>
      </c>
      <c r="J1121" s="238">
        <v>61030000067</v>
      </c>
      <c r="K1121" s="238" t="s">
        <v>187</v>
      </c>
      <c r="L1121" s="235" t="s">
        <v>36</v>
      </c>
      <c r="M1121" s="235">
        <v>900</v>
      </c>
      <c r="N1121" s="334">
        <v>66.92</v>
      </c>
      <c r="O1121" s="334">
        <f t="shared" si="17"/>
        <v>60228</v>
      </c>
      <c r="P1121" s="246"/>
    </row>
    <row r="1122" spans="1:16" hidden="1">
      <c r="A1122" s="235">
        <v>1119</v>
      </c>
      <c r="B1122" s="410">
        <v>44739</v>
      </c>
      <c r="C1122" s="238" t="s">
        <v>2343</v>
      </c>
      <c r="D1122" s="238">
        <v>3600080171</v>
      </c>
      <c r="E1122" s="411">
        <v>44732</v>
      </c>
      <c r="F1122" s="238" t="s">
        <v>2578</v>
      </c>
      <c r="G1122" s="235" t="s">
        <v>2283</v>
      </c>
      <c r="H1122" s="235">
        <v>4511059519</v>
      </c>
      <c r="I1122" s="235">
        <v>112136075</v>
      </c>
      <c r="J1122" s="238" t="s">
        <v>63</v>
      </c>
      <c r="K1122" s="238" t="s">
        <v>64</v>
      </c>
      <c r="L1122" s="235" t="s">
        <v>36</v>
      </c>
      <c r="M1122" s="235">
        <v>43</v>
      </c>
      <c r="N1122" s="334">
        <v>1196.19</v>
      </c>
      <c r="O1122" s="334">
        <f t="shared" si="17"/>
        <v>51436.170000000006</v>
      </c>
      <c r="P1122" s="246"/>
    </row>
    <row r="1123" spans="1:16" hidden="1">
      <c r="A1123" s="235">
        <v>1120</v>
      </c>
      <c r="B1123" s="410">
        <v>44739</v>
      </c>
      <c r="C1123" s="238" t="s">
        <v>2343</v>
      </c>
      <c r="D1123" s="238">
        <v>3600080171</v>
      </c>
      <c r="E1123" s="411">
        <v>44732</v>
      </c>
      <c r="F1123" s="238" t="s">
        <v>2578</v>
      </c>
      <c r="G1123" s="235" t="s">
        <v>2283</v>
      </c>
      <c r="H1123" s="235">
        <v>4511059519</v>
      </c>
      <c r="I1123" s="235">
        <v>109609637</v>
      </c>
      <c r="J1123" s="238" t="s">
        <v>573</v>
      </c>
      <c r="K1123" s="238" t="s">
        <v>574</v>
      </c>
      <c r="L1123" s="235" t="s">
        <v>36</v>
      </c>
      <c r="M1123" s="235">
        <v>300</v>
      </c>
      <c r="N1123" s="334">
        <v>18.62</v>
      </c>
      <c r="O1123" s="334">
        <f t="shared" si="17"/>
        <v>5586</v>
      </c>
      <c r="P1123" s="246"/>
    </row>
    <row r="1124" spans="1:16" hidden="1">
      <c r="A1124" s="235">
        <v>1121</v>
      </c>
      <c r="B1124" s="410">
        <v>44739</v>
      </c>
      <c r="C1124" s="238" t="s">
        <v>2343</v>
      </c>
      <c r="D1124" s="238">
        <v>3600080173</v>
      </c>
      <c r="E1124" s="411">
        <v>44732</v>
      </c>
      <c r="F1124" s="238" t="s">
        <v>2578</v>
      </c>
      <c r="G1124" s="235" t="s">
        <v>2283</v>
      </c>
      <c r="H1124" s="235">
        <v>4511324938</v>
      </c>
      <c r="I1124" s="235">
        <v>112161397</v>
      </c>
      <c r="J1124" s="238" t="s">
        <v>2586</v>
      </c>
      <c r="K1124" s="238" t="s">
        <v>2587</v>
      </c>
      <c r="L1124" s="235" t="s">
        <v>36</v>
      </c>
      <c r="M1124" s="235">
        <v>6</v>
      </c>
      <c r="N1124" s="334">
        <v>1371.4799999999998</v>
      </c>
      <c r="O1124" s="334">
        <f t="shared" si="17"/>
        <v>8228.8799999999992</v>
      </c>
      <c r="P1124" s="246"/>
    </row>
    <row r="1125" spans="1:16" hidden="1">
      <c r="A1125" s="235">
        <v>1122</v>
      </c>
      <c r="B1125" s="410">
        <v>44739</v>
      </c>
      <c r="C1125" s="238" t="s">
        <v>2343</v>
      </c>
      <c r="D1125" s="238">
        <v>3600080189</v>
      </c>
      <c r="E1125" s="411">
        <v>44733</v>
      </c>
      <c r="F1125" s="238" t="s">
        <v>2578</v>
      </c>
      <c r="G1125" s="235" t="s">
        <v>2283</v>
      </c>
      <c r="H1125" s="235">
        <v>4511355961</v>
      </c>
      <c r="I1125" s="235">
        <v>109492189</v>
      </c>
      <c r="J1125" s="238" t="s">
        <v>1178</v>
      </c>
      <c r="K1125" s="238" t="s">
        <v>1179</v>
      </c>
      <c r="L1125" s="235" t="s">
        <v>36</v>
      </c>
      <c r="M1125" s="235">
        <v>300</v>
      </c>
      <c r="N1125" s="334">
        <v>21.36</v>
      </c>
      <c r="O1125" s="334">
        <f t="shared" si="17"/>
        <v>6408</v>
      </c>
      <c r="P1125" s="246"/>
    </row>
    <row r="1126" spans="1:16" hidden="1">
      <c r="A1126" s="235">
        <v>1123</v>
      </c>
      <c r="B1126" s="410">
        <v>44739</v>
      </c>
      <c r="C1126" s="238" t="s">
        <v>2343</v>
      </c>
      <c r="D1126" s="238">
        <v>3600080189</v>
      </c>
      <c r="E1126" s="411">
        <v>44733</v>
      </c>
      <c r="F1126" s="238" t="s">
        <v>2578</v>
      </c>
      <c r="G1126" s="235" t="s">
        <v>2283</v>
      </c>
      <c r="H1126" s="235">
        <v>4511355961</v>
      </c>
      <c r="I1126" s="235">
        <v>109492197</v>
      </c>
      <c r="J1126" s="238">
        <v>61030000067</v>
      </c>
      <c r="K1126" s="238" t="s">
        <v>187</v>
      </c>
      <c r="L1126" s="235" t="s">
        <v>36</v>
      </c>
      <c r="M1126" s="235">
        <v>400</v>
      </c>
      <c r="N1126" s="334">
        <v>66.92</v>
      </c>
      <c r="O1126" s="334">
        <f t="shared" si="17"/>
        <v>26768</v>
      </c>
      <c r="P1126" s="246"/>
    </row>
    <row r="1127" spans="1:16" hidden="1">
      <c r="A1127" s="235">
        <v>1124</v>
      </c>
      <c r="B1127" s="410">
        <v>44739</v>
      </c>
      <c r="C1127" s="238" t="s">
        <v>2343</v>
      </c>
      <c r="D1127" s="238">
        <v>3600080189</v>
      </c>
      <c r="E1127" s="411">
        <v>44733</v>
      </c>
      <c r="F1127" s="238" t="s">
        <v>2578</v>
      </c>
      <c r="G1127" s="235" t="s">
        <v>2283</v>
      </c>
      <c r="H1127" s="235">
        <v>4511355961</v>
      </c>
      <c r="I1127" s="235">
        <v>112173248</v>
      </c>
      <c r="J1127" s="238" t="s">
        <v>751</v>
      </c>
      <c r="K1127" s="238" t="s">
        <v>2592</v>
      </c>
      <c r="L1127" s="235" t="s">
        <v>36</v>
      </c>
      <c r="M1127" s="235">
        <v>96</v>
      </c>
      <c r="N1127" s="334">
        <v>169.15</v>
      </c>
      <c r="O1127" s="334">
        <f t="shared" si="17"/>
        <v>16238.400000000001</v>
      </c>
      <c r="P1127" s="246"/>
    </row>
    <row r="1128" spans="1:16" hidden="1">
      <c r="A1128" s="235">
        <v>1125</v>
      </c>
      <c r="B1128" s="410">
        <v>44739</v>
      </c>
      <c r="C1128" s="238" t="s">
        <v>2343</v>
      </c>
      <c r="D1128" s="238">
        <v>3600080189</v>
      </c>
      <c r="E1128" s="411">
        <v>44733</v>
      </c>
      <c r="F1128" s="238" t="s">
        <v>2578</v>
      </c>
      <c r="G1128" s="235" t="s">
        <v>2283</v>
      </c>
      <c r="H1128" s="235">
        <v>4511355961</v>
      </c>
      <c r="I1128" s="235">
        <v>112172903</v>
      </c>
      <c r="J1128" s="238" t="s">
        <v>2593</v>
      </c>
      <c r="K1128" s="238" t="s">
        <v>2594</v>
      </c>
      <c r="L1128" s="235" t="s">
        <v>36</v>
      </c>
      <c r="M1128" s="235">
        <v>48</v>
      </c>
      <c r="N1128" s="334">
        <v>133.16</v>
      </c>
      <c r="O1128" s="334">
        <f t="shared" si="17"/>
        <v>6391.68</v>
      </c>
      <c r="P1128" s="246"/>
    </row>
    <row r="1129" spans="1:16" hidden="1">
      <c r="A1129" s="235">
        <v>1126</v>
      </c>
      <c r="B1129" s="410">
        <v>44739</v>
      </c>
      <c r="C1129" s="238" t="s">
        <v>2343</v>
      </c>
      <c r="D1129" s="238">
        <v>3600080189</v>
      </c>
      <c r="E1129" s="411">
        <v>44733</v>
      </c>
      <c r="F1129" s="238" t="s">
        <v>2578</v>
      </c>
      <c r="G1129" s="235" t="s">
        <v>2283</v>
      </c>
      <c r="H1129" s="235">
        <v>4511355961</v>
      </c>
      <c r="I1129" s="235">
        <v>112172904</v>
      </c>
      <c r="J1129" s="238" t="s">
        <v>419</v>
      </c>
      <c r="K1129" s="238" t="s">
        <v>420</v>
      </c>
      <c r="L1129" s="235" t="s">
        <v>36</v>
      </c>
      <c r="M1129" s="235">
        <v>125</v>
      </c>
      <c r="N1129" s="334">
        <v>36.17</v>
      </c>
      <c r="O1129" s="334">
        <f t="shared" si="17"/>
        <v>4521.25</v>
      </c>
      <c r="P1129" s="246"/>
    </row>
    <row r="1130" spans="1:16" hidden="1">
      <c r="A1130" s="235">
        <v>1127</v>
      </c>
      <c r="B1130" s="410">
        <v>44739</v>
      </c>
      <c r="C1130" s="238" t="s">
        <v>2343</v>
      </c>
      <c r="D1130" s="238">
        <v>3600080189</v>
      </c>
      <c r="E1130" s="411">
        <v>44733</v>
      </c>
      <c r="F1130" s="238" t="s">
        <v>2578</v>
      </c>
      <c r="G1130" s="235" t="s">
        <v>2283</v>
      </c>
      <c r="H1130" s="235">
        <v>4511355961</v>
      </c>
      <c r="I1130" s="235">
        <v>112173253</v>
      </c>
      <c r="J1130" s="238">
        <v>19300061440</v>
      </c>
      <c r="K1130" s="238" t="s">
        <v>777</v>
      </c>
      <c r="L1130" s="235" t="s">
        <v>36</v>
      </c>
      <c r="M1130" s="235">
        <v>92</v>
      </c>
      <c r="N1130" s="334">
        <v>267.55</v>
      </c>
      <c r="O1130" s="334">
        <f t="shared" si="17"/>
        <v>24614.600000000002</v>
      </c>
      <c r="P1130" s="246"/>
    </row>
    <row r="1131" spans="1:16" hidden="1">
      <c r="A1131" s="235">
        <v>1128</v>
      </c>
      <c r="B1131" s="410">
        <v>44739</v>
      </c>
      <c r="C1131" s="238" t="s">
        <v>2343</v>
      </c>
      <c r="D1131" s="238">
        <v>3600080189</v>
      </c>
      <c r="E1131" s="411">
        <v>44733</v>
      </c>
      <c r="F1131" s="238" t="s">
        <v>2578</v>
      </c>
      <c r="G1131" s="235" t="s">
        <v>2283</v>
      </c>
      <c r="H1131" s="235">
        <v>4511355961</v>
      </c>
      <c r="I1131" s="235">
        <v>111397725</v>
      </c>
      <c r="J1131" s="238" t="s">
        <v>449</v>
      </c>
      <c r="K1131" s="238" t="s">
        <v>450</v>
      </c>
      <c r="L1131" s="235" t="s">
        <v>36</v>
      </c>
      <c r="M1131" s="235">
        <v>96</v>
      </c>
      <c r="N1131" s="334">
        <v>52.81</v>
      </c>
      <c r="O1131" s="334">
        <f t="shared" si="17"/>
        <v>5069.76</v>
      </c>
      <c r="P1131" s="246"/>
    </row>
    <row r="1132" spans="1:16" hidden="1">
      <c r="A1132" s="235">
        <v>1129</v>
      </c>
      <c r="B1132" s="410">
        <v>44739</v>
      </c>
      <c r="C1132" s="238" t="s">
        <v>2343</v>
      </c>
      <c r="D1132" s="238">
        <v>3600080189</v>
      </c>
      <c r="E1132" s="411">
        <v>44733</v>
      </c>
      <c r="F1132" s="238" t="s">
        <v>2578</v>
      </c>
      <c r="G1132" s="235" t="s">
        <v>2283</v>
      </c>
      <c r="H1132" s="235">
        <v>4511355961</v>
      </c>
      <c r="I1132" s="235">
        <v>112173254</v>
      </c>
      <c r="J1132" s="238" t="s">
        <v>432</v>
      </c>
      <c r="K1132" s="238" t="s">
        <v>433</v>
      </c>
      <c r="L1132" s="235" t="s">
        <v>36</v>
      </c>
      <c r="M1132" s="235">
        <v>400</v>
      </c>
      <c r="N1132" s="334">
        <v>7.18</v>
      </c>
      <c r="O1132" s="334">
        <f t="shared" si="17"/>
        <v>2872</v>
      </c>
      <c r="P1132" s="246"/>
    </row>
    <row r="1133" spans="1:16" hidden="1">
      <c r="A1133" s="235">
        <v>1130</v>
      </c>
      <c r="B1133" s="410">
        <v>44739</v>
      </c>
      <c r="C1133" s="238" t="s">
        <v>2343</v>
      </c>
      <c r="D1133" s="238">
        <v>3600080189</v>
      </c>
      <c r="E1133" s="411">
        <v>44733</v>
      </c>
      <c r="F1133" s="238" t="s">
        <v>2578</v>
      </c>
      <c r="G1133" s="235" t="s">
        <v>2283</v>
      </c>
      <c r="H1133" s="235">
        <v>4511355961</v>
      </c>
      <c r="I1133" s="235">
        <v>109609637</v>
      </c>
      <c r="J1133" s="238" t="s">
        <v>573</v>
      </c>
      <c r="K1133" s="238" t="s">
        <v>574</v>
      </c>
      <c r="L1133" s="235" t="s">
        <v>36</v>
      </c>
      <c r="M1133" s="235">
        <v>300</v>
      </c>
      <c r="N1133" s="334">
        <v>18.62</v>
      </c>
      <c r="O1133" s="334">
        <f t="shared" si="17"/>
        <v>5586</v>
      </c>
      <c r="P1133" s="246"/>
    </row>
    <row r="1134" spans="1:16" hidden="1">
      <c r="A1134" s="235">
        <v>1131</v>
      </c>
      <c r="B1134" s="410">
        <v>44739</v>
      </c>
      <c r="C1134" s="238" t="s">
        <v>2343</v>
      </c>
      <c r="D1134" s="238">
        <v>3600080189</v>
      </c>
      <c r="E1134" s="411">
        <v>44733</v>
      </c>
      <c r="F1134" s="238" t="s">
        <v>2578</v>
      </c>
      <c r="G1134" s="235" t="s">
        <v>2283</v>
      </c>
      <c r="H1134" s="235">
        <v>4511355961</v>
      </c>
      <c r="I1134" s="235">
        <v>112172907</v>
      </c>
      <c r="J1134" s="238">
        <v>19628060446</v>
      </c>
      <c r="K1134" s="238" t="s">
        <v>2751</v>
      </c>
      <c r="L1134" s="235" t="s">
        <v>36</v>
      </c>
      <c r="M1134" s="235">
        <v>48</v>
      </c>
      <c r="N1134" s="334">
        <v>721.7399999999999</v>
      </c>
      <c r="O1134" s="334">
        <f t="shared" si="17"/>
        <v>34643.519999999997</v>
      </c>
      <c r="P1134" s="246"/>
    </row>
    <row r="1135" spans="1:16" hidden="1">
      <c r="A1135" s="235">
        <v>1132</v>
      </c>
      <c r="B1135" s="410">
        <v>44739</v>
      </c>
      <c r="C1135" s="238" t="s">
        <v>2343</v>
      </c>
      <c r="D1135" s="238">
        <v>3600080189</v>
      </c>
      <c r="E1135" s="411">
        <v>44733</v>
      </c>
      <c r="F1135" s="238" t="s">
        <v>2578</v>
      </c>
      <c r="G1135" s="235" t="s">
        <v>2283</v>
      </c>
      <c r="H1135" s="235">
        <v>4511355961</v>
      </c>
      <c r="I1135" s="235">
        <v>112172908</v>
      </c>
      <c r="J1135" s="238">
        <v>19620005092</v>
      </c>
      <c r="K1135" s="238" t="s">
        <v>457</v>
      </c>
      <c r="L1135" s="235" t="s">
        <v>36</v>
      </c>
      <c r="M1135" s="235">
        <v>50</v>
      </c>
      <c r="N1135" s="334">
        <v>444.68</v>
      </c>
      <c r="O1135" s="334">
        <f t="shared" si="17"/>
        <v>22234</v>
      </c>
      <c r="P1135" s="246"/>
    </row>
    <row r="1136" spans="1:16" ht="20.399999999999999" hidden="1">
      <c r="A1136" s="235">
        <v>1133</v>
      </c>
      <c r="B1136" s="410">
        <v>44742</v>
      </c>
      <c r="C1136" s="238" t="s">
        <v>2366</v>
      </c>
      <c r="D1136" s="238" t="s">
        <v>2602</v>
      </c>
      <c r="E1136" s="411">
        <v>44737</v>
      </c>
      <c r="F1136" s="238" t="s">
        <v>2603</v>
      </c>
      <c r="G1136" s="235" t="s">
        <v>285</v>
      </c>
      <c r="H1136" s="235">
        <v>4511382224</v>
      </c>
      <c r="I1136" s="235" t="s">
        <v>2458</v>
      </c>
      <c r="J1136" s="238" t="s">
        <v>2458</v>
      </c>
      <c r="K1136" s="238" t="s">
        <v>2459</v>
      </c>
      <c r="L1136" s="235" t="s">
        <v>36</v>
      </c>
      <c r="M1136" s="235">
        <v>269</v>
      </c>
      <c r="N1136" s="334">
        <v>1798.2</v>
      </c>
      <c r="O1136" s="334">
        <f t="shared" si="17"/>
        <v>483715.8</v>
      </c>
      <c r="P1136" s="246"/>
    </row>
    <row r="1137" spans="1:16" ht="20.399999999999999" hidden="1">
      <c r="A1137" s="235">
        <v>1134</v>
      </c>
      <c r="B1137" s="410">
        <v>44742</v>
      </c>
      <c r="C1137" s="238" t="s">
        <v>2366</v>
      </c>
      <c r="D1137" s="238" t="s">
        <v>2602</v>
      </c>
      <c r="E1137" s="411">
        <v>44737</v>
      </c>
      <c r="F1137" s="238" t="s">
        <v>2603</v>
      </c>
      <c r="G1137" s="235" t="s">
        <v>285</v>
      </c>
      <c r="H1137" s="235">
        <v>4511382224</v>
      </c>
      <c r="I1137" s="235" t="s">
        <v>2336</v>
      </c>
      <c r="J1137" s="238" t="s">
        <v>2337</v>
      </c>
      <c r="K1137" s="238" t="s">
        <v>2605</v>
      </c>
      <c r="L1137" s="235" t="s">
        <v>36</v>
      </c>
      <c r="M1137" s="235">
        <v>588</v>
      </c>
      <c r="N1137" s="334">
        <v>1784.3</v>
      </c>
      <c r="O1137" s="334">
        <f t="shared" si="17"/>
        <v>1049168.3999999999</v>
      </c>
      <c r="P1137" s="246"/>
    </row>
    <row r="1138" spans="1:16" ht="20.399999999999999" hidden="1">
      <c r="A1138" s="235">
        <v>1135</v>
      </c>
      <c r="B1138" s="410">
        <v>44742</v>
      </c>
      <c r="C1138" s="238" t="s">
        <v>2343</v>
      </c>
      <c r="D1138" s="238">
        <v>3600080362</v>
      </c>
      <c r="E1138" s="411">
        <v>44736</v>
      </c>
      <c r="F1138" s="238" t="s">
        <v>2606</v>
      </c>
      <c r="G1138" s="235" t="s">
        <v>2283</v>
      </c>
      <c r="H1138" s="235">
        <v>4511059519</v>
      </c>
      <c r="I1138" s="235">
        <v>109492181</v>
      </c>
      <c r="J1138" s="238" t="s">
        <v>170</v>
      </c>
      <c r="K1138" s="238" t="s">
        <v>171</v>
      </c>
      <c r="L1138" s="235" t="s">
        <v>36</v>
      </c>
      <c r="M1138" s="235">
        <v>1000</v>
      </c>
      <c r="N1138" s="334">
        <v>18.350000000000001</v>
      </c>
      <c r="O1138" s="334">
        <f t="shared" si="17"/>
        <v>18350</v>
      </c>
      <c r="P1138" s="246"/>
    </row>
    <row r="1139" spans="1:16" ht="20.399999999999999" hidden="1">
      <c r="A1139" s="235">
        <v>1136</v>
      </c>
      <c r="B1139" s="410">
        <v>44742</v>
      </c>
      <c r="C1139" s="238" t="s">
        <v>2343</v>
      </c>
      <c r="D1139" s="238">
        <v>3600080362</v>
      </c>
      <c r="E1139" s="411">
        <v>44736</v>
      </c>
      <c r="F1139" s="238" t="s">
        <v>2606</v>
      </c>
      <c r="G1139" s="235" t="s">
        <v>2283</v>
      </c>
      <c r="H1139" s="235">
        <v>4511059519</v>
      </c>
      <c r="I1139" s="235">
        <v>109492181</v>
      </c>
      <c r="J1139" s="238" t="s">
        <v>170</v>
      </c>
      <c r="K1139" s="238" t="s">
        <v>171</v>
      </c>
      <c r="L1139" s="235" t="s">
        <v>36</v>
      </c>
      <c r="M1139" s="235">
        <v>1800</v>
      </c>
      <c r="N1139" s="334">
        <v>18.350000000000001</v>
      </c>
      <c r="O1139" s="334">
        <f t="shared" si="17"/>
        <v>33030</v>
      </c>
      <c r="P1139" s="246"/>
    </row>
    <row r="1140" spans="1:16" ht="20.399999999999999" hidden="1">
      <c r="A1140" s="235">
        <v>1137</v>
      </c>
      <c r="B1140" s="410">
        <v>44742</v>
      </c>
      <c r="C1140" s="238" t="s">
        <v>2343</v>
      </c>
      <c r="D1140" s="238">
        <v>3600080362</v>
      </c>
      <c r="E1140" s="411">
        <v>44736</v>
      </c>
      <c r="F1140" s="238" t="s">
        <v>2606</v>
      </c>
      <c r="G1140" s="235" t="s">
        <v>2283</v>
      </c>
      <c r="H1140" s="235">
        <v>4511059519</v>
      </c>
      <c r="I1140" s="235">
        <v>109492194</v>
      </c>
      <c r="J1140" s="238">
        <v>61030012010</v>
      </c>
      <c r="K1140" s="238" t="s">
        <v>193</v>
      </c>
      <c r="L1140" s="235" t="s">
        <v>36</v>
      </c>
      <c r="M1140" s="235">
        <v>220</v>
      </c>
      <c r="N1140" s="334">
        <v>234.9</v>
      </c>
      <c r="O1140" s="334">
        <f t="shared" si="17"/>
        <v>51678</v>
      </c>
      <c r="P1140" s="246"/>
    </row>
    <row r="1141" spans="1:16" hidden="1">
      <c r="A1141" s="235">
        <v>1138</v>
      </c>
      <c r="B1141" s="410">
        <v>44742</v>
      </c>
      <c r="C1141" s="238" t="s">
        <v>2343</v>
      </c>
      <c r="D1141" s="238">
        <v>3600080362</v>
      </c>
      <c r="E1141" s="411">
        <v>44736</v>
      </c>
      <c r="F1141" s="238" t="s">
        <v>2606</v>
      </c>
      <c r="G1141" s="235" t="s">
        <v>2283</v>
      </c>
      <c r="H1141" s="235">
        <v>4511059519</v>
      </c>
      <c r="I1141" s="235">
        <v>112136075</v>
      </c>
      <c r="J1141" s="238" t="s">
        <v>63</v>
      </c>
      <c r="K1141" s="238" t="s">
        <v>64</v>
      </c>
      <c r="L1141" s="235" t="s">
        <v>36</v>
      </c>
      <c r="M1141" s="235">
        <v>17</v>
      </c>
      <c r="N1141" s="334">
        <v>1196.19</v>
      </c>
      <c r="O1141" s="334">
        <f t="shared" si="17"/>
        <v>20335.23</v>
      </c>
      <c r="P1141" s="246"/>
    </row>
    <row r="1142" spans="1:16" hidden="1">
      <c r="A1142" s="235">
        <v>1139</v>
      </c>
      <c r="B1142" s="410">
        <v>44742</v>
      </c>
      <c r="C1142" s="238" t="s">
        <v>2343</v>
      </c>
      <c r="D1142" s="238">
        <v>3600080362</v>
      </c>
      <c r="E1142" s="411">
        <v>44736</v>
      </c>
      <c r="F1142" s="238" t="s">
        <v>2606</v>
      </c>
      <c r="G1142" s="235" t="s">
        <v>2283</v>
      </c>
      <c r="H1142" s="235">
        <v>4511059519</v>
      </c>
      <c r="I1142" s="235">
        <v>112137134</v>
      </c>
      <c r="J1142" s="238">
        <v>21038811406</v>
      </c>
      <c r="K1142" s="238" t="s">
        <v>2415</v>
      </c>
      <c r="L1142" s="235" t="s">
        <v>36</v>
      </c>
      <c r="M1142" s="235">
        <v>520</v>
      </c>
      <c r="N1142" s="334">
        <v>930.96999999999991</v>
      </c>
      <c r="O1142" s="334">
        <f t="shared" si="17"/>
        <v>484104.39999999997</v>
      </c>
      <c r="P1142" s="246"/>
    </row>
    <row r="1143" spans="1:16" ht="20.399999999999999" hidden="1">
      <c r="A1143" s="235">
        <v>1140</v>
      </c>
      <c r="B1143" s="410">
        <v>44742</v>
      </c>
      <c r="C1143" s="238" t="s">
        <v>2343</v>
      </c>
      <c r="D1143" s="238">
        <v>3600080363</v>
      </c>
      <c r="E1143" s="411">
        <v>44736</v>
      </c>
      <c r="F1143" s="238" t="s">
        <v>2606</v>
      </c>
      <c r="G1143" s="235" t="s">
        <v>2283</v>
      </c>
      <c r="H1143" s="235">
        <v>4511355961</v>
      </c>
      <c r="I1143" s="235">
        <v>109492194</v>
      </c>
      <c r="J1143" s="238">
        <v>61030012010</v>
      </c>
      <c r="K1143" s="238" t="s">
        <v>193</v>
      </c>
      <c r="L1143" s="235" t="s">
        <v>36</v>
      </c>
      <c r="M1143" s="235">
        <v>390</v>
      </c>
      <c r="N1143" s="334">
        <v>234.9</v>
      </c>
      <c r="O1143" s="334">
        <f t="shared" si="17"/>
        <v>91611</v>
      </c>
      <c r="P1143" s="246"/>
    </row>
    <row r="1144" spans="1:16" ht="20.399999999999999" hidden="1">
      <c r="A1144" s="235">
        <v>1141</v>
      </c>
      <c r="B1144" s="410">
        <v>44742</v>
      </c>
      <c r="C1144" s="238" t="s">
        <v>2343</v>
      </c>
      <c r="D1144" s="238">
        <v>3600080363</v>
      </c>
      <c r="E1144" s="411">
        <v>44736</v>
      </c>
      <c r="F1144" s="238" t="s">
        <v>2606</v>
      </c>
      <c r="G1144" s="235" t="s">
        <v>2283</v>
      </c>
      <c r="H1144" s="235">
        <v>4511355961</v>
      </c>
      <c r="I1144" s="235">
        <v>109492181</v>
      </c>
      <c r="J1144" s="238" t="s">
        <v>170</v>
      </c>
      <c r="K1144" s="238" t="s">
        <v>171</v>
      </c>
      <c r="L1144" s="235" t="s">
        <v>36</v>
      </c>
      <c r="M1144" s="235">
        <v>900</v>
      </c>
      <c r="N1144" s="334">
        <v>18.350000000000001</v>
      </c>
      <c r="O1144" s="334">
        <f t="shared" si="17"/>
        <v>16515</v>
      </c>
      <c r="P1144" s="246"/>
    </row>
    <row r="1145" spans="1:16" hidden="1">
      <c r="A1145" s="235">
        <v>1142</v>
      </c>
      <c r="B1145" s="410">
        <v>44742</v>
      </c>
      <c r="C1145" s="238" t="s">
        <v>2343</v>
      </c>
      <c r="D1145" s="238">
        <v>3600080363</v>
      </c>
      <c r="E1145" s="411">
        <v>44736</v>
      </c>
      <c r="F1145" s="238" t="s">
        <v>2606</v>
      </c>
      <c r="G1145" s="235" t="s">
        <v>2283</v>
      </c>
      <c r="H1145" s="235">
        <v>4511355961</v>
      </c>
      <c r="I1145" s="235">
        <v>112172901</v>
      </c>
      <c r="J1145" s="238" t="s">
        <v>2228</v>
      </c>
      <c r="K1145" s="239" t="s">
        <v>2739</v>
      </c>
      <c r="L1145" s="235" t="s">
        <v>36</v>
      </c>
      <c r="M1145" s="235">
        <v>800</v>
      </c>
      <c r="N1145" s="334">
        <v>11.26</v>
      </c>
      <c r="O1145" s="334">
        <f t="shared" si="17"/>
        <v>9008</v>
      </c>
      <c r="P1145" s="246"/>
    </row>
    <row r="1146" spans="1:16" hidden="1">
      <c r="A1146" s="235">
        <v>1143</v>
      </c>
      <c r="B1146" s="410">
        <v>44742</v>
      </c>
      <c r="C1146" s="238" t="s">
        <v>2343</v>
      </c>
      <c r="D1146" s="238">
        <v>3600080363</v>
      </c>
      <c r="E1146" s="411">
        <v>44736</v>
      </c>
      <c r="F1146" s="238" t="s">
        <v>2606</v>
      </c>
      <c r="G1146" s="235" t="s">
        <v>2283</v>
      </c>
      <c r="H1146" s="235">
        <v>4511355961</v>
      </c>
      <c r="I1146" s="235">
        <v>112172905</v>
      </c>
      <c r="J1146" s="238" t="s">
        <v>2230</v>
      </c>
      <c r="K1146" s="238" t="s">
        <v>2745</v>
      </c>
      <c r="L1146" s="235" t="s">
        <v>36</v>
      </c>
      <c r="M1146" s="235">
        <v>24</v>
      </c>
      <c r="N1146" s="334">
        <v>113.50999999999999</v>
      </c>
      <c r="O1146" s="334">
        <f t="shared" si="17"/>
        <v>2724.24</v>
      </c>
      <c r="P1146" s="246"/>
    </row>
    <row r="1147" spans="1:16" hidden="1">
      <c r="A1147" s="235">
        <v>1144</v>
      </c>
      <c r="B1147" s="410">
        <v>44742</v>
      </c>
      <c r="C1147" s="238" t="s">
        <v>2343</v>
      </c>
      <c r="D1147" s="238">
        <v>3600080363</v>
      </c>
      <c r="E1147" s="411">
        <v>44736</v>
      </c>
      <c r="F1147" s="238" t="s">
        <v>2606</v>
      </c>
      <c r="G1147" s="235" t="s">
        <v>2283</v>
      </c>
      <c r="H1147" s="235">
        <v>4511355961</v>
      </c>
      <c r="I1147" s="235">
        <v>112137134</v>
      </c>
      <c r="J1147" s="238">
        <v>21038811406</v>
      </c>
      <c r="K1147" s="238" t="s">
        <v>2415</v>
      </c>
      <c r="L1147" s="235" t="s">
        <v>36</v>
      </c>
      <c r="M1147" s="235">
        <v>240</v>
      </c>
      <c r="N1147" s="334">
        <v>1139.3800000000001</v>
      </c>
      <c r="O1147" s="334">
        <f t="shared" si="17"/>
        <v>273451.2</v>
      </c>
      <c r="P1147" s="246"/>
    </row>
    <row r="1148" spans="1:16" hidden="1">
      <c r="A1148" s="235">
        <v>1145</v>
      </c>
      <c r="B1148" s="410">
        <v>44742</v>
      </c>
      <c r="C1148" s="238" t="s">
        <v>2343</v>
      </c>
      <c r="D1148" s="238">
        <v>3600080364</v>
      </c>
      <c r="E1148" s="411">
        <v>44736</v>
      </c>
      <c r="F1148" s="238" t="s">
        <v>2606</v>
      </c>
      <c r="G1148" s="235" t="s">
        <v>2283</v>
      </c>
      <c r="H1148" s="235">
        <v>4511355961</v>
      </c>
      <c r="I1148" s="235">
        <v>112137134</v>
      </c>
      <c r="J1148" s="238">
        <v>21038811406</v>
      </c>
      <c r="K1148" s="238" t="s">
        <v>2415</v>
      </c>
      <c r="L1148" s="235" t="s">
        <v>36</v>
      </c>
      <c r="M1148" s="235">
        <v>340</v>
      </c>
      <c r="N1148" s="334">
        <v>930.96999999999991</v>
      </c>
      <c r="O1148" s="334">
        <f t="shared" si="17"/>
        <v>316529.8</v>
      </c>
      <c r="P1148" s="246"/>
    </row>
    <row r="1149" spans="1:16" hidden="1">
      <c r="A1149" s="235">
        <v>1146</v>
      </c>
      <c r="B1149" s="410">
        <v>44744</v>
      </c>
      <c r="C1149" s="238" t="s">
        <v>2371</v>
      </c>
      <c r="D1149" s="238">
        <v>131</v>
      </c>
      <c r="E1149" s="411">
        <v>44740</v>
      </c>
      <c r="F1149" s="238" t="s">
        <v>2769</v>
      </c>
      <c r="G1149" s="235" t="s">
        <v>285</v>
      </c>
      <c r="H1149" s="235">
        <v>4511350078</v>
      </c>
      <c r="I1149" s="235">
        <v>112172541</v>
      </c>
      <c r="J1149" s="238">
        <v>112172541</v>
      </c>
      <c r="K1149" s="238" t="s">
        <v>2373</v>
      </c>
      <c r="L1149" s="235" t="s">
        <v>36</v>
      </c>
      <c r="M1149" s="235">
        <v>21</v>
      </c>
      <c r="N1149" s="334">
        <v>600</v>
      </c>
      <c r="O1149" s="334">
        <f t="shared" si="17"/>
        <v>12600</v>
      </c>
      <c r="P1149" s="246"/>
    </row>
    <row r="1150" spans="1:16" hidden="1">
      <c r="A1150" s="235">
        <v>1147</v>
      </c>
      <c r="B1150" s="410">
        <v>44744</v>
      </c>
      <c r="C1150" s="238" t="s">
        <v>2371</v>
      </c>
      <c r="D1150" s="238">
        <v>131</v>
      </c>
      <c r="E1150" s="411">
        <v>44740</v>
      </c>
      <c r="F1150" s="238" t="s">
        <v>2769</v>
      </c>
      <c r="G1150" s="235" t="s">
        <v>285</v>
      </c>
      <c r="H1150" s="235">
        <v>4511350078</v>
      </c>
      <c r="I1150" s="235">
        <v>112172542</v>
      </c>
      <c r="J1150" s="238">
        <v>112172542</v>
      </c>
      <c r="K1150" s="238" t="s">
        <v>2376</v>
      </c>
      <c r="L1150" s="235" t="s">
        <v>36</v>
      </c>
      <c r="M1150" s="235">
        <v>60</v>
      </c>
      <c r="N1150" s="334">
        <v>65</v>
      </c>
      <c r="O1150" s="334">
        <f t="shared" si="17"/>
        <v>3900</v>
      </c>
      <c r="P1150" s="246"/>
    </row>
    <row r="1151" spans="1:16" hidden="1">
      <c r="A1151" s="235">
        <v>1148</v>
      </c>
      <c r="B1151" s="410">
        <v>44744</v>
      </c>
      <c r="C1151" s="238" t="s">
        <v>2371</v>
      </c>
      <c r="D1151" s="238">
        <v>131</v>
      </c>
      <c r="E1151" s="411">
        <v>44740</v>
      </c>
      <c r="F1151" s="238" t="s">
        <v>2769</v>
      </c>
      <c r="G1151" s="235" t="s">
        <v>285</v>
      </c>
      <c r="H1151" s="235">
        <v>4511350078</v>
      </c>
      <c r="I1151" s="235">
        <v>112172543</v>
      </c>
      <c r="J1151" s="238">
        <v>112172543</v>
      </c>
      <c r="K1151" s="238" t="s">
        <v>1145</v>
      </c>
      <c r="L1151" s="235" t="s">
        <v>36</v>
      </c>
      <c r="M1151" s="235">
        <v>20</v>
      </c>
      <c r="N1151" s="334">
        <v>3480</v>
      </c>
      <c r="O1151" s="334">
        <f t="shared" si="17"/>
        <v>69600</v>
      </c>
      <c r="P1151" s="246"/>
    </row>
    <row r="1152" spans="1:16" hidden="1">
      <c r="A1152" s="235">
        <v>1149</v>
      </c>
      <c r="B1152" s="410">
        <v>44744</v>
      </c>
      <c r="C1152" s="238" t="s">
        <v>2371</v>
      </c>
      <c r="D1152" s="238">
        <v>131</v>
      </c>
      <c r="E1152" s="411">
        <v>44740</v>
      </c>
      <c r="F1152" s="238" t="s">
        <v>2769</v>
      </c>
      <c r="G1152" s="235" t="s">
        <v>285</v>
      </c>
      <c r="H1152" s="235">
        <v>4511350078</v>
      </c>
      <c r="I1152" s="235">
        <v>112172544</v>
      </c>
      <c r="J1152" s="238">
        <v>112172544</v>
      </c>
      <c r="K1152" s="238" t="s">
        <v>2377</v>
      </c>
      <c r="L1152" s="235" t="s">
        <v>36</v>
      </c>
      <c r="M1152" s="235">
        <v>40</v>
      </c>
      <c r="N1152" s="334">
        <v>100</v>
      </c>
      <c r="O1152" s="334">
        <f t="shared" si="17"/>
        <v>4000</v>
      </c>
      <c r="P1152" s="246"/>
    </row>
    <row r="1153" spans="1:16" hidden="1">
      <c r="A1153" s="235">
        <v>1150</v>
      </c>
      <c r="B1153" s="410">
        <v>44744</v>
      </c>
      <c r="C1153" s="238" t="s">
        <v>2371</v>
      </c>
      <c r="D1153" s="238">
        <v>131</v>
      </c>
      <c r="E1153" s="411">
        <v>44740</v>
      </c>
      <c r="F1153" s="238" t="s">
        <v>2769</v>
      </c>
      <c r="G1153" s="235" t="s">
        <v>285</v>
      </c>
      <c r="H1153" s="235">
        <v>4511350078</v>
      </c>
      <c r="I1153" s="235">
        <v>112172545</v>
      </c>
      <c r="J1153" s="238">
        <v>112172545</v>
      </c>
      <c r="K1153" s="238" t="s">
        <v>2378</v>
      </c>
      <c r="L1153" s="235" t="s">
        <v>36</v>
      </c>
      <c r="M1153" s="235">
        <v>120</v>
      </c>
      <c r="N1153" s="334">
        <v>8.5</v>
      </c>
      <c r="O1153" s="334">
        <f t="shared" si="17"/>
        <v>1020</v>
      </c>
      <c r="P1153" s="246"/>
    </row>
    <row r="1154" spans="1:16" hidden="1">
      <c r="A1154" s="235">
        <v>1151</v>
      </c>
      <c r="B1154" s="410">
        <v>44744</v>
      </c>
      <c r="C1154" s="238" t="s">
        <v>2371</v>
      </c>
      <c r="D1154" s="238">
        <v>131</v>
      </c>
      <c r="E1154" s="411">
        <v>44740</v>
      </c>
      <c r="F1154" s="238" t="s">
        <v>2769</v>
      </c>
      <c r="G1154" s="235" t="s">
        <v>285</v>
      </c>
      <c r="H1154" s="235">
        <v>4511350078</v>
      </c>
      <c r="I1154" s="235">
        <v>112172546</v>
      </c>
      <c r="J1154" s="238">
        <v>112172546</v>
      </c>
      <c r="K1154" s="238" t="s">
        <v>2380</v>
      </c>
      <c r="L1154" s="235" t="s">
        <v>36</v>
      </c>
      <c r="M1154" s="235">
        <v>80</v>
      </c>
      <c r="N1154" s="334">
        <v>10.5</v>
      </c>
      <c r="O1154" s="334">
        <f t="shared" si="17"/>
        <v>840</v>
      </c>
      <c r="P1154" s="246"/>
    </row>
    <row r="1155" spans="1:16" hidden="1">
      <c r="A1155" s="235">
        <v>1152</v>
      </c>
      <c r="B1155" s="410">
        <v>44744</v>
      </c>
      <c r="C1155" s="238" t="s">
        <v>2371</v>
      </c>
      <c r="D1155" s="238">
        <v>131</v>
      </c>
      <c r="E1155" s="411">
        <v>44740</v>
      </c>
      <c r="F1155" s="238" t="s">
        <v>2769</v>
      </c>
      <c r="G1155" s="235" t="s">
        <v>285</v>
      </c>
      <c r="H1155" s="235">
        <v>4511350078</v>
      </c>
      <c r="I1155" s="235">
        <v>112170848</v>
      </c>
      <c r="J1155" s="238">
        <v>112170848</v>
      </c>
      <c r="K1155" s="238" t="s">
        <v>2381</v>
      </c>
      <c r="L1155" s="235" t="s">
        <v>36</v>
      </c>
      <c r="M1155" s="235">
        <v>120</v>
      </c>
      <c r="N1155" s="334">
        <v>14</v>
      </c>
      <c r="O1155" s="334">
        <f t="shared" ref="O1155:O1218" si="18">M1155*N1155</f>
        <v>1680</v>
      </c>
      <c r="P1155" s="246"/>
    </row>
    <row r="1156" spans="1:16" hidden="1">
      <c r="A1156" s="235">
        <v>1153</v>
      </c>
      <c r="B1156" s="410">
        <v>44744</v>
      </c>
      <c r="C1156" s="238" t="s">
        <v>2371</v>
      </c>
      <c r="D1156" s="238">
        <v>131</v>
      </c>
      <c r="E1156" s="411">
        <v>44740</v>
      </c>
      <c r="F1156" s="238" t="s">
        <v>2769</v>
      </c>
      <c r="G1156" s="235" t="s">
        <v>285</v>
      </c>
      <c r="H1156" s="235">
        <v>4511350078</v>
      </c>
      <c r="I1156" s="235">
        <v>112170849</v>
      </c>
      <c r="J1156" s="238">
        <v>112170849</v>
      </c>
      <c r="K1156" s="238" t="s">
        <v>2382</v>
      </c>
      <c r="L1156" s="235" t="s">
        <v>36</v>
      </c>
      <c r="M1156" s="235">
        <v>120</v>
      </c>
      <c r="N1156" s="334">
        <v>5.5</v>
      </c>
      <c r="O1156" s="334">
        <f t="shared" si="18"/>
        <v>660</v>
      </c>
      <c r="P1156" s="246"/>
    </row>
    <row r="1157" spans="1:16" hidden="1">
      <c r="A1157" s="235">
        <v>1154</v>
      </c>
      <c r="B1157" s="410">
        <v>44746</v>
      </c>
      <c r="C1157" s="238" t="s">
        <v>2318</v>
      </c>
      <c r="D1157" s="238" t="s">
        <v>2770</v>
      </c>
      <c r="E1157" s="411">
        <v>44735</v>
      </c>
      <c r="F1157" s="238" t="s">
        <v>2771</v>
      </c>
      <c r="G1157" s="235" t="s">
        <v>285</v>
      </c>
      <c r="H1157" s="235">
        <v>4511433008</v>
      </c>
      <c r="I1157" s="235">
        <v>112168680</v>
      </c>
      <c r="J1157" s="238">
        <v>112168680</v>
      </c>
      <c r="K1157" s="238" t="s">
        <v>2772</v>
      </c>
      <c r="L1157" s="235" t="s">
        <v>36</v>
      </c>
      <c r="M1157" s="235">
        <v>4</v>
      </c>
      <c r="N1157" s="334">
        <v>16500</v>
      </c>
      <c r="O1157" s="334">
        <f t="shared" si="18"/>
        <v>66000</v>
      </c>
      <c r="P1157" s="246"/>
    </row>
    <row r="1158" spans="1:16" ht="20.399999999999999" hidden="1">
      <c r="A1158" s="235">
        <v>1155</v>
      </c>
      <c r="B1158" s="410">
        <v>44749</v>
      </c>
      <c r="C1158" s="238" t="s">
        <v>2257</v>
      </c>
      <c r="D1158" s="238" t="s">
        <v>2773</v>
      </c>
      <c r="E1158" s="411">
        <v>44711</v>
      </c>
      <c r="F1158" s="238" t="s">
        <v>2774</v>
      </c>
      <c r="G1158" s="235" t="s">
        <v>740</v>
      </c>
      <c r="H1158" s="235">
        <v>4511155473</v>
      </c>
      <c r="I1158" s="235">
        <v>110408290</v>
      </c>
      <c r="J1158" s="238" t="s">
        <v>2260</v>
      </c>
      <c r="K1158" s="238" t="s">
        <v>2775</v>
      </c>
      <c r="L1158" s="235" t="s">
        <v>36</v>
      </c>
      <c r="M1158" s="235">
        <v>150</v>
      </c>
      <c r="N1158" s="334">
        <v>540.54999999999995</v>
      </c>
      <c r="O1158" s="334">
        <f t="shared" si="18"/>
        <v>81082.5</v>
      </c>
      <c r="P1158" s="246"/>
    </row>
    <row r="1159" spans="1:16" ht="20.399999999999999" hidden="1">
      <c r="A1159" s="235">
        <v>1156</v>
      </c>
      <c r="B1159" s="410">
        <v>44753</v>
      </c>
      <c r="C1159" s="238" t="s">
        <v>2776</v>
      </c>
      <c r="D1159" s="238" t="s">
        <v>2777</v>
      </c>
      <c r="E1159" s="411">
        <v>44751</v>
      </c>
      <c r="F1159" s="238" t="s">
        <v>2778</v>
      </c>
      <c r="G1159" s="235" t="s">
        <v>2779</v>
      </c>
      <c r="H1159" s="235">
        <v>4511408357</v>
      </c>
      <c r="I1159" s="235">
        <v>108221257</v>
      </c>
      <c r="J1159" s="238">
        <v>590400005</v>
      </c>
      <c r="K1159" s="238" t="s">
        <v>2780</v>
      </c>
      <c r="L1159" s="235" t="s">
        <v>36</v>
      </c>
      <c r="M1159" s="235">
        <v>144</v>
      </c>
      <c r="N1159" s="334">
        <v>7400</v>
      </c>
      <c r="O1159" s="334">
        <f t="shared" si="18"/>
        <v>1065600</v>
      </c>
      <c r="P1159" s="246"/>
    </row>
    <row r="1160" spans="1:16" ht="20.399999999999999" hidden="1">
      <c r="A1160" s="235">
        <v>1157</v>
      </c>
      <c r="B1160" s="410">
        <v>44755</v>
      </c>
      <c r="C1160" s="238" t="s">
        <v>2542</v>
      </c>
      <c r="D1160" s="238">
        <v>220011936</v>
      </c>
      <c r="E1160" s="411">
        <v>44749</v>
      </c>
      <c r="F1160" s="238" t="s">
        <v>2781</v>
      </c>
      <c r="G1160" s="235" t="s">
        <v>2544</v>
      </c>
      <c r="H1160" s="235">
        <v>4511398189</v>
      </c>
      <c r="I1160" s="235">
        <v>112176111</v>
      </c>
      <c r="J1160" s="238" t="s">
        <v>2782</v>
      </c>
      <c r="K1160" s="238" t="s">
        <v>6402</v>
      </c>
      <c r="L1160" s="235" t="s">
        <v>36</v>
      </c>
      <c r="M1160" s="235">
        <v>20</v>
      </c>
      <c r="N1160" s="334">
        <v>570</v>
      </c>
      <c r="O1160" s="334">
        <f t="shared" si="18"/>
        <v>11400</v>
      </c>
      <c r="P1160" s="246"/>
    </row>
    <row r="1161" spans="1:16" ht="20.399999999999999" hidden="1">
      <c r="A1161" s="235">
        <v>1158</v>
      </c>
      <c r="B1161" s="410">
        <v>44761</v>
      </c>
      <c r="C1161" s="238" t="s">
        <v>2783</v>
      </c>
      <c r="D1161" s="238" t="s">
        <v>2784</v>
      </c>
      <c r="E1161" s="411">
        <v>44742</v>
      </c>
      <c r="F1161" s="238" t="s">
        <v>2785</v>
      </c>
      <c r="G1161" s="235" t="s">
        <v>2544</v>
      </c>
      <c r="H1161" s="235">
        <v>4511441294</v>
      </c>
      <c r="I1161" s="238" t="s">
        <v>3964</v>
      </c>
      <c r="J1161" s="238" t="s">
        <v>3964</v>
      </c>
      <c r="K1161" s="238" t="s">
        <v>819</v>
      </c>
      <c r="L1161" s="235" t="s">
        <v>36</v>
      </c>
      <c r="M1161" s="235">
        <v>4800</v>
      </c>
      <c r="N1161" s="334">
        <v>5.78</v>
      </c>
      <c r="O1161" s="334">
        <f t="shared" si="18"/>
        <v>27744</v>
      </c>
      <c r="P1161" s="246"/>
    </row>
    <row r="1162" spans="1:16" ht="20.399999999999999" hidden="1">
      <c r="A1162" s="235">
        <v>1159</v>
      </c>
      <c r="B1162" s="410">
        <v>44761</v>
      </c>
      <c r="C1162" s="238" t="s">
        <v>2783</v>
      </c>
      <c r="D1162" s="238" t="s">
        <v>2784</v>
      </c>
      <c r="E1162" s="411">
        <v>44742</v>
      </c>
      <c r="F1162" s="238" t="s">
        <v>2785</v>
      </c>
      <c r="G1162" s="235" t="s">
        <v>2544</v>
      </c>
      <c r="H1162" s="235">
        <v>4511441294</v>
      </c>
      <c r="I1162" s="235" t="s">
        <v>820</v>
      </c>
      <c r="J1162" s="238" t="s">
        <v>820</v>
      </c>
      <c r="K1162" s="238" t="s">
        <v>821</v>
      </c>
      <c r="L1162" s="235" t="s">
        <v>36</v>
      </c>
      <c r="M1162" s="235">
        <v>4800</v>
      </c>
      <c r="N1162" s="334">
        <v>4.9000000000000004</v>
      </c>
      <c r="O1162" s="334">
        <f t="shared" si="18"/>
        <v>23520</v>
      </c>
      <c r="P1162" s="246"/>
    </row>
    <row r="1163" spans="1:16" hidden="1">
      <c r="A1163" s="235">
        <v>1160</v>
      </c>
      <c r="B1163" s="410">
        <v>44761</v>
      </c>
      <c r="C1163" s="238" t="s">
        <v>2783</v>
      </c>
      <c r="D1163" s="238" t="s">
        <v>2784</v>
      </c>
      <c r="E1163" s="411">
        <v>44742</v>
      </c>
      <c r="F1163" s="238" t="s">
        <v>2785</v>
      </c>
      <c r="G1163" s="235" t="s">
        <v>2544</v>
      </c>
      <c r="H1163" s="235">
        <v>4511441294</v>
      </c>
      <c r="I1163" s="235">
        <v>107184793</v>
      </c>
      <c r="J1163" s="238">
        <v>107184793</v>
      </c>
      <c r="K1163" s="238" t="s">
        <v>2786</v>
      </c>
      <c r="L1163" s="235" t="s">
        <v>36</v>
      </c>
      <c r="M1163" s="235">
        <v>3100</v>
      </c>
      <c r="N1163" s="334">
        <v>2.4500000000000002</v>
      </c>
      <c r="O1163" s="334">
        <f t="shared" si="18"/>
        <v>7595.0000000000009</v>
      </c>
      <c r="P1163" s="246"/>
    </row>
    <row r="1164" spans="1:16" hidden="1">
      <c r="A1164" s="235">
        <v>1161</v>
      </c>
      <c r="B1164" s="410">
        <v>44761</v>
      </c>
      <c r="C1164" s="238" t="s">
        <v>2783</v>
      </c>
      <c r="D1164" s="238" t="s">
        <v>2784</v>
      </c>
      <c r="E1164" s="411">
        <v>44742</v>
      </c>
      <c r="F1164" s="238" t="s">
        <v>2785</v>
      </c>
      <c r="G1164" s="235" t="s">
        <v>2544</v>
      </c>
      <c r="H1164" s="235">
        <v>4511441294</v>
      </c>
      <c r="I1164" s="235">
        <v>107156629</v>
      </c>
      <c r="J1164" s="238">
        <v>107156629</v>
      </c>
      <c r="K1164" s="238" t="s">
        <v>814</v>
      </c>
      <c r="L1164" s="235" t="s">
        <v>36</v>
      </c>
      <c r="M1164" s="235">
        <v>3094</v>
      </c>
      <c r="N1164" s="334">
        <v>19.010000000000002</v>
      </c>
      <c r="O1164" s="334">
        <f t="shared" si="18"/>
        <v>58816.94</v>
      </c>
      <c r="P1164" s="246"/>
    </row>
    <row r="1165" spans="1:16" ht="20.399999999999999" hidden="1">
      <c r="A1165" s="235">
        <v>1162</v>
      </c>
      <c r="B1165" s="410">
        <v>44761</v>
      </c>
      <c r="C1165" s="238" t="s">
        <v>2783</v>
      </c>
      <c r="D1165" s="238" t="s">
        <v>2784</v>
      </c>
      <c r="E1165" s="411">
        <v>44742</v>
      </c>
      <c r="F1165" s="238" t="s">
        <v>2785</v>
      </c>
      <c r="G1165" s="235" t="s">
        <v>2544</v>
      </c>
      <c r="H1165" s="235">
        <v>4511441294</v>
      </c>
      <c r="I1165" s="235">
        <v>110408292</v>
      </c>
      <c r="J1165" s="238">
        <v>110408292</v>
      </c>
      <c r="K1165" s="238" t="s">
        <v>1310</v>
      </c>
      <c r="L1165" s="235" t="s">
        <v>36</v>
      </c>
      <c r="M1165" s="235">
        <v>1000</v>
      </c>
      <c r="N1165" s="334">
        <v>3.92</v>
      </c>
      <c r="O1165" s="334">
        <f t="shared" si="18"/>
        <v>3920</v>
      </c>
      <c r="P1165" s="246"/>
    </row>
    <row r="1166" spans="1:16" ht="20.399999999999999" hidden="1">
      <c r="A1166" s="235">
        <v>1163</v>
      </c>
      <c r="B1166" s="410">
        <v>44761</v>
      </c>
      <c r="C1166" s="238" t="s">
        <v>2787</v>
      </c>
      <c r="D1166" s="238" t="s">
        <v>2788</v>
      </c>
      <c r="E1166" s="411">
        <v>44755</v>
      </c>
      <c r="F1166" s="238" t="s">
        <v>2789</v>
      </c>
      <c r="G1166" s="235" t="s">
        <v>2544</v>
      </c>
      <c r="H1166" s="235">
        <v>4511386119</v>
      </c>
      <c r="I1166" s="235" t="s">
        <v>2954</v>
      </c>
      <c r="J1166" s="238" t="s">
        <v>2790</v>
      </c>
      <c r="K1166" s="238" t="s">
        <v>2955</v>
      </c>
      <c r="L1166" s="235" t="s">
        <v>36</v>
      </c>
      <c r="M1166" s="235">
        <v>24</v>
      </c>
      <c r="N1166" s="334">
        <v>39002.800000000003</v>
      </c>
      <c r="O1166" s="334">
        <f t="shared" si="18"/>
        <v>936067.20000000007</v>
      </c>
      <c r="P1166" s="246"/>
    </row>
    <row r="1167" spans="1:16" ht="20.399999999999999" hidden="1">
      <c r="A1167" s="235">
        <v>1164</v>
      </c>
      <c r="B1167" s="410">
        <v>44761</v>
      </c>
      <c r="C1167" s="238" t="s">
        <v>2791</v>
      </c>
      <c r="D1167" s="238" t="s">
        <v>2792</v>
      </c>
      <c r="E1167" s="411">
        <v>44750</v>
      </c>
      <c r="F1167" s="238" t="s">
        <v>2793</v>
      </c>
      <c r="G1167" s="235" t="s">
        <v>1875</v>
      </c>
      <c r="H1167" s="235">
        <v>4511405648</v>
      </c>
      <c r="I1167" s="235">
        <v>108350854</v>
      </c>
      <c r="J1167" s="238" t="s">
        <v>2733</v>
      </c>
      <c r="K1167" s="238" t="s">
        <v>2734</v>
      </c>
      <c r="L1167" s="235" t="s">
        <v>36</v>
      </c>
      <c r="M1167" s="235">
        <v>20</v>
      </c>
      <c r="N1167" s="334">
        <v>7800</v>
      </c>
      <c r="O1167" s="334">
        <f t="shared" si="18"/>
        <v>156000</v>
      </c>
      <c r="P1167" s="246"/>
    </row>
    <row r="1168" spans="1:16" ht="20.399999999999999" hidden="1">
      <c r="A1168" s="235">
        <v>1165</v>
      </c>
      <c r="B1168" s="410">
        <v>44761</v>
      </c>
      <c r="C1168" s="238" t="s">
        <v>2791</v>
      </c>
      <c r="D1168" s="238" t="s">
        <v>2792</v>
      </c>
      <c r="E1168" s="411">
        <v>44750</v>
      </c>
      <c r="F1168" s="238" t="s">
        <v>2793</v>
      </c>
      <c r="G1168" s="235" t="s">
        <v>1875</v>
      </c>
      <c r="H1168" s="235">
        <v>4511405648</v>
      </c>
      <c r="I1168" s="235">
        <v>108350856</v>
      </c>
      <c r="J1168" s="238" t="s">
        <v>2735</v>
      </c>
      <c r="K1168" s="238" t="s">
        <v>2736</v>
      </c>
      <c r="L1168" s="235" t="s">
        <v>36</v>
      </c>
      <c r="M1168" s="235">
        <v>20</v>
      </c>
      <c r="N1168" s="334">
        <v>72000</v>
      </c>
      <c r="O1168" s="334">
        <f t="shared" si="18"/>
        <v>1440000</v>
      </c>
      <c r="P1168" s="246"/>
    </row>
    <row r="1169" spans="1:16" hidden="1">
      <c r="A1169" s="235">
        <v>1166</v>
      </c>
      <c r="B1169" s="410">
        <v>44763</v>
      </c>
      <c r="C1169" s="238" t="s">
        <v>2486</v>
      </c>
      <c r="D1169" s="238">
        <v>221011666</v>
      </c>
      <c r="E1169" s="411">
        <v>44756</v>
      </c>
      <c r="F1169" s="238" t="s">
        <v>2794</v>
      </c>
      <c r="G1169" s="235" t="s">
        <v>2167</v>
      </c>
      <c r="H1169" s="235">
        <v>4511353505</v>
      </c>
      <c r="I1169" s="235">
        <v>111400054</v>
      </c>
      <c r="J1169" s="238" t="s">
        <v>649</v>
      </c>
      <c r="K1169" s="238" t="s">
        <v>650</v>
      </c>
      <c r="L1169" s="235" t="s">
        <v>36</v>
      </c>
      <c r="M1169" s="235">
        <v>90</v>
      </c>
      <c r="N1169" s="334">
        <v>1410</v>
      </c>
      <c r="O1169" s="334">
        <f t="shared" si="18"/>
        <v>126900</v>
      </c>
      <c r="P1169" s="246"/>
    </row>
    <row r="1170" spans="1:16" hidden="1">
      <c r="A1170" s="235">
        <v>1167</v>
      </c>
      <c r="B1170" s="410">
        <v>44763</v>
      </c>
      <c r="C1170" s="238" t="s">
        <v>2486</v>
      </c>
      <c r="D1170" s="238">
        <v>221011666</v>
      </c>
      <c r="E1170" s="411">
        <v>44756</v>
      </c>
      <c r="F1170" s="238" t="s">
        <v>2794</v>
      </c>
      <c r="G1170" s="235" t="s">
        <v>2167</v>
      </c>
      <c r="H1170" s="235">
        <v>4511353505</v>
      </c>
      <c r="I1170" s="235">
        <v>111400055</v>
      </c>
      <c r="J1170" s="238" t="s">
        <v>653</v>
      </c>
      <c r="K1170" s="238" t="s">
        <v>654</v>
      </c>
      <c r="L1170" s="235" t="s">
        <v>36</v>
      </c>
      <c r="M1170" s="235">
        <v>90</v>
      </c>
      <c r="N1170" s="334">
        <v>1732</v>
      </c>
      <c r="O1170" s="334">
        <f t="shared" si="18"/>
        <v>155880</v>
      </c>
      <c r="P1170" s="246"/>
    </row>
    <row r="1171" spans="1:16" ht="20.399999999999999" hidden="1">
      <c r="A1171" s="235">
        <v>1168</v>
      </c>
      <c r="B1171" s="410">
        <v>44763</v>
      </c>
      <c r="C1171" s="238" t="s">
        <v>2795</v>
      </c>
      <c r="D1171" s="238" t="s">
        <v>2796</v>
      </c>
      <c r="E1171" s="411">
        <v>44756</v>
      </c>
      <c r="F1171" s="238" t="s">
        <v>2797</v>
      </c>
      <c r="G1171" s="235" t="s">
        <v>2798</v>
      </c>
      <c r="H1171" s="235">
        <v>4511451358</v>
      </c>
      <c r="I1171" s="235">
        <v>108224587</v>
      </c>
      <c r="J1171" s="238" t="s">
        <v>2799</v>
      </c>
      <c r="K1171" s="238" t="s">
        <v>2800</v>
      </c>
      <c r="L1171" s="235" t="s">
        <v>36</v>
      </c>
      <c r="M1171" s="235">
        <v>56</v>
      </c>
      <c r="N1171" s="334">
        <v>31383</v>
      </c>
      <c r="O1171" s="334">
        <f t="shared" si="18"/>
        <v>1757448</v>
      </c>
      <c r="P1171" s="246"/>
    </row>
    <row r="1172" spans="1:16" hidden="1">
      <c r="A1172" s="235">
        <v>1169</v>
      </c>
      <c r="B1172" s="410">
        <v>44764</v>
      </c>
      <c r="C1172" s="238" t="s">
        <v>2366</v>
      </c>
      <c r="D1172" s="238" t="s">
        <v>2801</v>
      </c>
      <c r="E1172" s="411">
        <v>44758</v>
      </c>
      <c r="F1172" s="238" t="s">
        <v>2802</v>
      </c>
      <c r="G1172" s="235" t="s">
        <v>285</v>
      </c>
      <c r="H1172" s="235">
        <v>4511451234</v>
      </c>
      <c r="I1172" s="235">
        <v>111402534</v>
      </c>
      <c r="J1172" s="238" t="s">
        <v>1083</v>
      </c>
      <c r="K1172" s="238" t="s">
        <v>1084</v>
      </c>
      <c r="L1172" s="235" t="s">
        <v>36</v>
      </c>
      <c r="M1172" s="235">
        <v>84</v>
      </c>
      <c r="N1172" s="334">
        <v>466.87</v>
      </c>
      <c r="O1172" s="334">
        <f t="shared" si="18"/>
        <v>39217.08</v>
      </c>
      <c r="P1172" s="246"/>
    </row>
    <row r="1173" spans="1:16" hidden="1">
      <c r="A1173" s="235">
        <v>1170</v>
      </c>
      <c r="B1173" s="410">
        <v>44764</v>
      </c>
      <c r="C1173" s="238" t="s">
        <v>2366</v>
      </c>
      <c r="D1173" s="238" t="s">
        <v>2803</v>
      </c>
      <c r="E1173" s="411">
        <v>44758</v>
      </c>
      <c r="F1173" s="238" t="s">
        <v>2802</v>
      </c>
      <c r="G1173" s="235" t="s">
        <v>285</v>
      </c>
      <c r="H1173" s="235">
        <v>4511382224</v>
      </c>
      <c r="I1173" s="235" t="s">
        <v>2804</v>
      </c>
      <c r="J1173" s="238" t="s">
        <v>2804</v>
      </c>
      <c r="K1173" s="238" t="s">
        <v>2605</v>
      </c>
      <c r="L1173" s="235" t="s">
        <v>36</v>
      </c>
      <c r="M1173" s="235">
        <v>5</v>
      </c>
      <c r="N1173" s="334">
        <v>1784.3</v>
      </c>
      <c r="O1173" s="334">
        <f t="shared" si="18"/>
        <v>8921.5</v>
      </c>
      <c r="P1173" s="246"/>
    </row>
    <row r="1174" spans="1:16" hidden="1">
      <c r="A1174" s="235">
        <v>1171</v>
      </c>
      <c r="B1174" s="410">
        <v>44764</v>
      </c>
      <c r="C1174" s="238" t="s">
        <v>2805</v>
      </c>
      <c r="D1174" s="238" t="s">
        <v>2806</v>
      </c>
      <c r="E1174" s="411">
        <v>44760</v>
      </c>
      <c r="F1174" s="238" t="s">
        <v>2807</v>
      </c>
      <c r="G1174" s="235" t="s">
        <v>2808</v>
      </c>
      <c r="H1174" s="235">
        <v>4511517331</v>
      </c>
      <c r="I1174" s="235">
        <v>112139784</v>
      </c>
      <c r="J1174" s="238" t="s">
        <v>2731</v>
      </c>
      <c r="K1174" s="238" t="s">
        <v>2809</v>
      </c>
      <c r="L1174" s="235" t="s">
        <v>2729</v>
      </c>
      <c r="M1174" s="235">
        <v>2750</v>
      </c>
      <c r="N1174" s="334">
        <v>25.5</v>
      </c>
      <c r="O1174" s="334">
        <f t="shared" si="18"/>
        <v>70125</v>
      </c>
      <c r="P1174" s="246"/>
    </row>
    <row r="1175" spans="1:16" hidden="1">
      <c r="A1175" s="235">
        <v>1172</v>
      </c>
      <c r="B1175" s="410">
        <v>44765</v>
      </c>
      <c r="C1175" s="238" t="s">
        <v>2486</v>
      </c>
      <c r="D1175" s="238">
        <v>221011715</v>
      </c>
      <c r="E1175" s="411">
        <v>44760</v>
      </c>
      <c r="F1175" s="238" t="s">
        <v>2810</v>
      </c>
      <c r="G1175" s="235" t="s">
        <v>2167</v>
      </c>
      <c r="H1175" s="235">
        <v>4511353505</v>
      </c>
      <c r="I1175" s="235">
        <v>109492174</v>
      </c>
      <c r="J1175" s="238" t="s">
        <v>488</v>
      </c>
      <c r="K1175" s="238" t="s">
        <v>489</v>
      </c>
      <c r="L1175" s="235" t="s">
        <v>36</v>
      </c>
      <c r="M1175" s="235">
        <v>39</v>
      </c>
      <c r="N1175" s="334">
        <v>4051</v>
      </c>
      <c r="O1175" s="334">
        <f t="shared" si="18"/>
        <v>157989</v>
      </c>
      <c r="P1175" s="246"/>
    </row>
    <row r="1176" spans="1:16" hidden="1">
      <c r="A1176" s="235">
        <v>1173</v>
      </c>
      <c r="B1176" s="410">
        <v>44765</v>
      </c>
      <c r="C1176" s="238" t="s">
        <v>2486</v>
      </c>
      <c r="D1176" s="238">
        <v>221011715</v>
      </c>
      <c r="E1176" s="411">
        <v>44760</v>
      </c>
      <c r="F1176" s="238" t="s">
        <v>2810</v>
      </c>
      <c r="G1176" s="235" t="s">
        <v>2167</v>
      </c>
      <c r="H1176" s="235">
        <v>4511353505</v>
      </c>
      <c r="I1176" s="235">
        <v>109492175</v>
      </c>
      <c r="J1176" s="238" t="s">
        <v>520</v>
      </c>
      <c r="K1176" s="238" t="s">
        <v>521</v>
      </c>
      <c r="L1176" s="235" t="s">
        <v>36</v>
      </c>
      <c r="M1176" s="235">
        <v>55</v>
      </c>
      <c r="N1176" s="334">
        <v>1404</v>
      </c>
      <c r="O1176" s="334">
        <f t="shared" si="18"/>
        <v>77220</v>
      </c>
      <c r="P1176" s="246"/>
    </row>
    <row r="1177" spans="1:16" hidden="1">
      <c r="A1177" s="235">
        <v>1174</v>
      </c>
      <c r="B1177" s="410">
        <v>44767</v>
      </c>
      <c r="C1177" s="238" t="s">
        <v>2268</v>
      </c>
      <c r="D1177" s="238" t="s">
        <v>2811</v>
      </c>
      <c r="E1177" s="411">
        <v>44763</v>
      </c>
      <c r="F1177" s="238" t="s">
        <v>2812</v>
      </c>
      <c r="G1177" s="235" t="s">
        <v>216</v>
      </c>
      <c r="H1177" s="235">
        <v>4511528144</v>
      </c>
      <c r="I1177" s="235">
        <v>102598643</v>
      </c>
      <c r="J1177" s="238" t="s">
        <v>1686</v>
      </c>
      <c r="K1177" s="238" t="s">
        <v>1687</v>
      </c>
      <c r="L1177" s="235" t="s">
        <v>36</v>
      </c>
      <c r="M1177" s="235">
        <v>62</v>
      </c>
      <c r="N1177" s="334">
        <v>2620</v>
      </c>
      <c r="O1177" s="334">
        <f t="shared" si="18"/>
        <v>162440</v>
      </c>
      <c r="P1177" s="246"/>
    </row>
    <row r="1178" spans="1:16" ht="20.399999999999999" hidden="1">
      <c r="A1178" s="235">
        <v>1175</v>
      </c>
      <c r="B1178" s="410">
        <v>44768</v>
      </c>
      <c r="C1178" s="238" t="s">
        <v>2483</v>
      </c>
      <c r="D1178" s="238">
        <v>294</v>
      </c>
      <c r="E1178" s="411">
        <v>44763</v>
      </c>
      <c r="F1178" s="238" t="s">
        <v>2813</v>
      </c>
      <c r="G1178" s="235" t="s">
        <v>1996</v>
      </c>
      <c r="H1178" s="235">
        <v>4511495859</v>
      </c>
      <c r="I1178" s="235">
        <v>109708568</v>
      </c>
      <c r="J1178" s="238" t="s">
        <v>2814</v>
      </c>
      <c r="K1178" s="238" t="s">
        <v>3315</v>
      </c>
      <c r="L1178" s="235" t="s">
        <v>36</v>
      </c>
      <c r="M1178" s="235">
        <v>80</v>
      </c>
      <c r="N1178" s="334">
        <v>3925</v>
      </c>
      <c r="O1178" s="334">
        <f t="shared" si="18"/>
        <v>314000</v>
      </c>
      <c r="P1178" s="246"/>
    </row>
    <row r="1179" spans="1:16" ht="20.399999999999999" hidden="1">
      <c r="A1179" s="235">
        <v>1176</v>
      </c>
      <c r="B1179" s="410">
        <v>44768</v>
      </c>
      <c r="C1179" s="238" t="s">
        <v>2483</v>
      </c>
      <c r="D1179" s="238">
        <v>294</v>
      </c>
      <c r="E1179" s="411">
        <v>44763</v>
      </c>
      <c r="F1179" s="238" t="s">
        <v>2813</v>
      </c>
      <c r="G1179" s="235" t="s">
        <v>1996</v>
      </c>
      <c r="H1179" s="235">
        <v>4511495859</v>
      </c>
      <c r="I1179" s="235">
        <v>109708569</v>
      </c>
      <c r="J1179" s="238" t="s">
        <v>2815</v>
      </c>
      <c r="K1179" s="238" t="s">
        <v>3316</v>
      </c>
      <c r="L1179" s="235" t="s">
        <v>36</v>
      </c>
      <c r="M1179" s="235">
        <v>80</v>
      </c>
      <c r="N1179" s="334">
        <v>3925</v>
      </c>
      <c r="O1179" s="334">
        <f t="shared" si="18"/>
        <v>314000</v>
      </c>
      <c r="P1179" s="246"/>
    </row>
    <row r="1180" spans="1:16" ht="30.6" hidden="1">
      <c r="A1180" s="235">
        <v>1177</v>
      </c>
      <c r="B1180" s="410">
        <v>44769</v>
      </c>
      <c r="C1180" s="238" t="s">
        <v>2464</v>
      </c>
      <c r="D1180" s="238" t="s">
        <v>2816</v>
      </c>
      <c r="E1180" s="411">
        <v>44767</v>
      </c>
      <c r="F1180" s="238" t="s">
        <v>2817</v>
      </c>
      <c r="G1180" s="235" t="s">
        <v>499</v>
      </c>
      <c r="H1180" s="235">
        <v>4511388701</v>
      </c>
      <c r="I1180" s="235">
        <v>112173808</v>
      </c>
      <c r="J1180" s="238" t="s">
        <v>2818</v>
      </c>
      <c r="K1180" s="238" t="s">
        <v>2819</v>
      </c>
      <c r="L1180" s="235" t="s">
        <v>247</v>
      </c>
      <c r="M1180" s="235">
        <v>5</v>
      </c>
      <c r="N1180" s="334">
        <v>117480</v>
      </c>
      <c r="O1180" s="334">
        <f t="shared" si="18"/>
        <v>587400</v>
      </c>
      <c r="P1180" s="246"/>
    </row>
    <row r="1181" spans="1:16" ht="20.399999999999999">
      <c r="A1181" s="235">
        <v>1178</v>
      </c>
      <c r="B1181" s="410">
        <v>44771</v>
      </c>
      <c r="C1181" s="238" t="s">
        <v>2820</v>
      </c>
      <c r="D1181" s="238" t="s">
        <v>2821</v>
      </c>
      <c r="E1181" s="411">
        <v>44749</v>
      </c>
      <c r="F1181" s="238" t="s">
        <v>2822</v>
      </c>
      <c r="G1181" s="235" t="s">
        <v>2823</v>
      </c>
      <c r="H1181" s="235">
        <v>4511401571</v>
      </c>
      <c r="I1181" s="235">
        <v>109492179</v>
      </c>
      <c r="J1181" s="238">
        <v>12568935</v>
      </c>
      <c r="K1181" s="238" t="s">
        <v>2134</v>
      </c>
      <c r="L1181" s="235" t="s">
        <v>2729</v>
      </c>
      <c r="M1181" s="235">
        <v>395</v>
      </c>
      <c r="N1181" s="334">
        <v>75.989999999999995</v>
      </c>
      <c r="O1181" s="334">
        <f t="shared" si="18"/>
        <v>30016.05</v>
      </c>
      <c r="P1181" s="246"/>
    </row>
    <row r="1182" spans="1:16" ht="20.399999999999999" hidden="1">
      <c r="A1182" s="235">
        <v>1179</v>
      </c>
      <c r="B1182" s="410">
        <v>44771</v>
      </c>
      <c r="C1182" s="238" t="s">
        <v>2820</v>
      </c>
      <c r="D1182" s="238" t="s">
        <v>2821</v>
      </c>
      <c r="E1182" s="411">
        <v>44749</v>
      </c>
      <c r="F1182" s="238" t="s">
        <v>2822</v>
      </c>
      <c r="G1182" s="235" t="s">
        <v>2823</v>
      </c>
      <c r="H1182" s="235">
        <v>4511401571</v>
      </c>
      <c r="I1182" s="235">
        <v>107105353</v>
      </c>
      <c r="J1182" s="238">
        <v>45983010</v>
      </c>
      <c r="K1182" s="238" t="s">
        <v>2824</v>
      </c>
      <c r="L1182" s="235" t="s">
        <v>2729</v>
      </c>
      <c r="M1182" s="235">
        <v>291</v>
      </c>
      <c r="N1182" s="334">
        <v>89.92</v>
      </c>
      <c r="O1182" s="334">
        <f t="shared" si="18"/>
        <v>26166.720000000001</v>
      </c>
      <c r="P1182" s="246"/>
    </row>
    <row r="1183" spans="1:16" ht="20.399999999999999" hidden="1">
      <c r="A1183" s="235">
        <v>1180</v>
      </c>
      <c r="B1183" s="410">
        <v>44771</v>
      </c>
      <c r="C1183" s="238" t="s">
        <v>2825</v>
      </c>
      <c r="D1183" s="238" t="s">
        <v>2826</v>
      </c>
      <c r="E1183" s="411">
        <v>44768</v>
      </c>
      <c r="F1183" s="238" t="s">
        <v>2827</v>
      </c>
      <c r="G1183" s="235" t="s">
        <v>532</v>
      </c>
      <c r="H1183" s="235">
        <v>4511454746</v>
      </c>
      <c r="I1183" s="235">
        <v>112183206</v>
      </c>
      <c r="J1183" s="238" t="s">
        <v>2828</v>
      </c>
      <c r="K1183" s="238" t="s">
        <v>3965</v>
      </c>
      <c r="L1183" s="235" t="s">
        <v>36</v>
      </c>
      <c r="M1183" s="235">
        <v>28</v>
      </c>
      <c r="N1183" s="334">
        <v>114000</v>
      </c>
      <c r="O1183" s="334">
        <f t="shared" si="18"/>
        <v>3192000</v>
      </c>
      <c r="P1183" s="246"/>
    </row>
    <row r="1184" spans="1:16" hidden="1">
      <c r="A1184" s="235">
        <v>1181</v>
      </c>
      <c r="B1184" s="410">
        <v>44776</v>
      </c>
      <c r="C1184" s="238" t="s">
        <v>2920</v>
      </c>
      <c r="D1184" s="238" t="s">
        <v>2921</v>
      </c>
      <c r="E1184" s="411">
        <v>44774</v>
      </c>
      <c r="F1184" s="238" t="s">
        <v>2922</v>
      </c>
      <c r="G1184" s="235" t="s">
        <v>2923</v>
      </c>
      <c r="H1184" s="235">
        <v>4511473528</v>
      </c>
      <c r="I1184" s="235">
        <v>112295853</v>
      </c>
      <c r="J1184" s="238" t="s">
        <v>2924</v>
      </c>
      <c r="K1184" s="238" t="s">
        <v>2925</v>
      </c>
      <c r="L1184" s="235" t="s">
        <v>247</v>
      </c>
      <c r="M1184" s="235">
        <v>27</v>
      </c>
      <c r="N1184" s="334">
        <v>144200</v>
      </c>
      <c r="O1184" s="334">
        <f t="shared" si="18"/>
        <v>3893400</v>
      </c>
      <c r="P1184" s="246"/>
    </row>
    <row r="1185" spans="1:16" hidden="1">
      <c r="A1185" s="235">
        <v>1182</v>
      </c>
      <c r="B1185" s="410">
        <v>44776</v>
      </c>
      <c r="C1185" s="238" t="s">
        <v>2486</v>
      </c>
      <c r="D1185" s="238">
        <v>221011839</v>
      </c>
      <c r="E1185" s="411">
        <v>44769</v>
      </c>
      <c r="F1185" s="238" t="s">
        <v>2926</v>
      </c>
      <c r="G1185" s="235" t="s">
        <v>2167</v>
      </c>
      <c r="H1185" s="235">
        <v>4511353505</v>
      </c>
      <c r="I1185" s="235">
        <v>109492174</v>
      </c>
      <c r="J1185" s="238" t="s">
        <v>488</v>
      </c>
      <c r="K1185" s="238" t="s">
        <v>489</v>
      </c>
      <c r="L1185" s="235" t="s">
        <v>36</v>
      </c>
      <c r="M1185" s="235">
        <v>19</v>
      </c>
      <c r="N1185" s="334">
        <v>4051</v>
      </c>
      <c r="O1185" s="334">
        <f t="shared" si="18"/>
        <v>76969</v>
      </c>
      <c r="P1185" s="246"/>
    </row>
    <row r="1186" spans="1:16" ht="20.399999999999999" hidden="1">
      <c r="A1186" s="235">
        <v>1183</v>
      </c>
      <c r="B1186" s="410">
        <v>44777</v>
      </c>
      <c r="C1186" s="238" t="s">
        <v>2371</v>
      </c>
      <c r="D1186" s="238">
        <v>159</v>
      </c>
      <c r="E1186" s="411">
        <v>44754</v>
      </c>
      <c r="F1186" s="238" t="s">
        <v>2927</v>
      </c>
      <c r="G1186" s="235" t="s">
        <v>285</v>
      </c>
      <c r="H1186" s="235">
        <v>4511350078</v>
      </c>
      <c r="I1186" s="235">
        <v>112172541</v>
      </c>
      <c r="J1186" s="238">
        <v>112172541</v>
      </c>
      <c r="K1186" s="238" t="s">
        <v>2373</v>
      </c>
      <c r="L1186" s="235" t="s">
        <v>36</v>
      </c>
      <c r="M1186" s="235">
        <v>40</v>
      </c>
      <c r="N1186" s="334">
        <v>630</v>
      </c>
      <c r="O1186" s="334">
        <f t="shared" si="18"/>
        <v>25200</v>
      </c>
      <c r="P1186" s="246"/>
    </row>
    <row r="1187" spans="1:16" ht="20.399999999999999" hidden="1">
      <c r="A1187" s="235">
        <v>1184</v>
      </c>
      <c r="B1187" s="410">
        <v>44777</v>
      </c>
      <c r="C1187" s="238" t="s">
        <v>2371</v>
      </c>
      <c r="D1187" s="238">
        <v>159</v>
      </c>
      <c r="E1187" s="411">
        <v>44754</v>
      </c>
      <c r="F1187" s="238" t="s">
        <v>2927</v>
      </c>
      <c r="G1187" s="235" t="s">
        <v>285</v>
      </c>
      <c r="H1187" s="235">
        <v>4511350078</v>
      </c>
      <c r="I1187" s="235">
        <v>112172542</v>
      </c>
      <c r="J1187" s="238">
        <v>112172542</v>
      </c>
      <c r="K1187" s="238" t="s">
        <v>2376</v>
      </c>
      <c r="L1187" s="235" t="s">
        <v>36</v>
      </c>
      <c r="M1187" s="235">
        <v>120</v>
      </c>
      <c r="N1187" s="334">
        <v>65</v>
      </c>
      <c r="O1187" s="334">
        <f t="shared" si="18"/>
        <v>7800</v>
      </c>
      <c r="P1187" s="246"/>
    </row>
    <row r="1188" spans="1:16" ht="20.399999999999999" hidden="1">
      <c r="A1188" s="235">
        <v>1185</v>
      </c>
      <c r="B1188" s="410">
        <v>44777</v>
      </c>
      <c r="C1188" s="238" t="s">
        <v>2371</v>
      </c>
      <c r="D1188" s="238">
        <v>159</v>
      </c>
      <c r="E1188" s="411">
        <v>44754</v>
      </c>
      <c r="F1188" s="238" t="s">
        <v>2927</v>
      </c>
      <c r="G1188" s="235" t="s">
        <v>285</v>
      </c>
      <c r="H1188" s="235">
        <v>4511350078</v>
      </c>
      <c r="I1188" s="235">
        <v>112172543</v>
      </c>
      <c r="J1188" s="238">
        <v>112172543</v>
      </c>
      <c r="K1188" s="238" t="s">
        <v>1145</v>
      </c>
      <c r="L1188" s="235" t="s">
        <v>36</v>
      </c>
      <c r="M1188" s="235">
        <v>40</v>
      </c>
      <c r="N1188" s="334">
        <v>3480</v>
      </c>
      <c r="O1188" s="334">
        <f t="shared" si="18"/>
        <v>139200</v>
      </c>
      <c r="P1188" s="246"/>
    </row>
    <row r="1189" spans="1:16" ht="20.399999999999999" hidden="1">
      <c r="A1189" s="235">
        <v>1186</v>
      </c>
      <c r="B1189" s="410">
        <v>44777</v>
      </c>
      <c r="C1189" s="238" t="s">
        <v>2371</v>
      </c>
      <c r="D1189" s="238">
        <v>159</v>
      </c>
      <c r="E1189" s="411">
        <v>44754</v>
      </c>
      <c r="F1189" s="238" t="s">
        <v>2927</v>
      </c>
      <c r="G1189" s="235" t="s">
        <v>285</v>
      </c>
      <c r="H1189" s="235">
        <v>4511350078</v>
      </c>
      <c r="I1189" s="235">
        <v>112172544</v>
      </c>
      <c r="J1189" s="238">
        <v>112172544</v>
      </c>
      <c r="K1189" s="238" t="s">
        <v>2377</v>
      </c>
      <c r="L1189" s="235" t="s">
        <v>36</v>
      </c>
      <c r="M1189" s="235">
        <v>80</v>
      </c>
      <c r="N1189" s="334">
        <v>100</v>
      </c>
      <c r="O1189" s="334">
        <f t="shared" si="18"/>
        <v>8000</v>
      </c>
      <c r="P1189" s="246"/>
    </row>
    <row r="1190" spans="1:16" ht="20.399999999999999" hidden="1">
      <c r="A1190" s="235">
        <v>1187</v>
      </c>
      <c r="B1190" s="410">
        <v>44777</v>
      </c>
      <c r="C1190" s="238" t="s">
        <v>2371</v>
      </c>
      <c r="D1190" s="238">
        <v>159</v>
      </c>
      <c r="E1190" s="411">
        <v>44754</v>
      </c>
      <c r="F1190" s="238" t="s">
        <v>2927</v>
      </c>
      <c r="G1190" s="235" t="s">
        <v>285</v>
      </c>
      <c r="H1190" s="235">
        <v>4511350078</v>
      </c>
      <c r="I1190" s="235">
        <v>112172545</v>
      </c>
      <c r="J1190" s="238">
        <v>112172545</v>
      </c>
      <c r="K1190" s="238" t="s">
        <v>2378</v>
      </c>
      <c r="L1190" s="235" t="s">
        <v>36</v>
      </c>
      <c r="M1190" s="235">
        <v>240</v>
      </c>
      <c r="N1190" s="334">
        <v>8.5</v>
      </c>
      <c r="O1190" s="334">
        <f t="shared" si="18"/>
        <v>2040</v>
      </c>
      <c r="P1190" s="246"/>
    </row>
    <row r="1191" spans="1:16" ht="20.399999999999999" hidden="1">
      <c r="A1191" s="235">
        <v>1188</v>
      </c>
      <c r="B1191" s="410">
        <v>44777</v>
      </c>
      <c r="C1191" s="238" t="s">
        <v>2371</v>
      </c>
      <c r="D1191" s="238">
        <v>159</v>
      </c>
      <c r="E1191" s="411">
        <v>44754</v>
      </c>
      <c r="F1191" s="238" t="s">
        <v>2927</v>
      </c>
      <c r="G1191" s="235" t="s">
        <v>285</v>
      </c>
      <c r="H1191" s="235">
        <v>4511350078</v>
      </c>
      <c r="I1191" s="235">
        <v>112172546</v>
      </c>
      <c r="J1191" s="238">
        <v>112172546</v>
      </c>
      <c r="K1191" s="238" t="s">
        <v>2380</v>
      </c>
      <c r="L1191" s="235" t="s">
        <v>36</v>
      </c>
      <c r="M1191" s="235">
        <v>160</v>
      </c>
      <c r="N1191" s="334">
        <v>10.5</v>
      </c>
      <c r="O1191" s="334">
        <f t="shared" si="18"/>
        <v>1680</v>
      </c>
      <c r="P1191" s="246"/>
    </row>
    <row r="1192" spans="1:16" ht="20.399999999999999" hidden="1">
      <c r="A1192" s="235">
        <v>1189</v>
      </c>
      <c r="B1192" s="410">
        <v>44777</v>
      </c>
      <c r="C1192" s="238" t="s">
        <v>2371</v>
      </c>
      <c r="D1192" s="238">
        <v>159</v>
      </c>
      <c r="E1192" s="411">
        <v>44754</v>
      </c>
      <c r="F1192" s="238" t="s">
        <v>2927</v>
      </c>
      <c r="G1192" s="235" t="s">
        <v>285</v>
      </c>
      <c r="H1192" s="235">
        <v>4511350078</v>
      </c>
      <c r="I1192" s="235">
        <v>112170848</v>
      </c>
      <c r="J1192" s="238">
        <v>112170848</v>
      </c>
      <c r="K1192" s="238" t="s">
        <v>2381</v>
      </c>
      <c r="L1192" s="235" t="s">
        <v>36</v>
      </c>
      <c r="M1192" s="235">
        <v>240</v>
      </c>
      <c r="N1192" s="334">
        <v>14</v>
      </c>
      <c r="O1192" s="334">
        <f t="shared" si="18"/>
        <v>3360</v>
      </c>
      <c r="P1192" s="246"/>
    </row>
    <row r="1193" spans="1:16" ht="20.399999999999999" hidden="1">
      <c r="A1193" s="235">
        <v>1190</v>
      </c>
      <c r="B1193" s="410">
        <v>44777</v>
      </c>
      <c r="C1193" s="238" t="s">
        <v>2371</v>
      </c>
      <c r="D1193" s="238">
        <v>159</v>
      </c>
      <c r="E1193" s="411">
        <v>44754</v>
      </c>
      <c r="F1193" s="238" t="s">
        <v>2927</v>
      </c>
      <c r="G1193" s="235" t="s">
        <v>285</v>
      </c>
      <c r="H1193" s="235">
        <v>4511350078</v>
      </c>
      <c r="I1193" s="235">
        <v>112170849</v>
      </c>
      <c r="J1193" s="238">
        <v>112170849</v>
      </c>
      <c r="K1193" s="238" t="s">
        <v>2382</v>
      </c>
      <c r="L1193" s="235" t="s">
        <v>36</v>
      </c>
      <c r="M1193" s="235">
        <v>240</v>
      </c>
      <c r="N1193" s="334">
        <v>5.5</v>
      </c>
      <c r="O1193" s="334">
        <f t="shared" si="18"/>
        <v>1320</v>
      </c>
      <c r="P1193" s="246"/>
    </row>
    <row r="1194" spans="1:16" ht="20.399999999999999" hidden="1">
      <c r="A1194" s="235">
        <v>1191</v>
      </c>
      <c r="B1194" s="410">
        <v>44778</v>
      </c>
      <c r="C1194" s="238" t="s">
        <v>2928</v>
      </c>
      <c r="D1194" s="238">
        <v>9707647036</v>
      </c>
      <c r="E1194" s="411">
        <v>44773</v>
      </c>
      <c r="F1194" s="238" t="s">
        <v>2929</v>
      </c>
      <c r="G1194" s="235" t="s">
        <v>2930</v>
      </c>
      <c r="H1194" s="235">
        <v>4511347705</v>
      </c>
      <c r="I1194" s="235">
        <v>112169814</v>
      </c>
      <c r="J1194" s="238" t="s">
        <v>2931</v>
      </c>
      <c r="K1194" s="238" t="s">
        <v>2932</v>
      </c>
      <c r="L1194" s="235" t="s">
        <v>2729</v>
      </c>
      <c r="M1194" s="235">
        <v>2900</v>
      </c>
      <c r="N1194" s="334">
        <v>759</v>
      </c>
      <c r="O1194" s="334">
        <f t="shared" si="18"/>
        <v>2201100</v>
      </c>
      <c r="P1194" s="246"/>
    </row>
    <row r="1195" spans="1:16" ht="20.399999999999999" hidden="1">
      <c r="A1195" s="235">
        <v>1192</v>
      </c>
      <c r="B1195" s="410">
        <v>44778</v>
      </c>
      <c r="C1195" s="238" t="s">
        <v>2928</v>
      </c>
      <c r="D1195" s="238">
        <v>9707647036</v>
      </c>
      <c r="E1195" s="411">
        <v>44773</v>
      </c>
      <c r="F1195" s="238" t="s">
        <v>2929</v>
      </c>
      <c r="G1195" s="235" t="s">
        <v>2930</v>
      </c>
      <c r="H1195" s="235">
        <v>4511347705</v>
      </c>
      <c r="I1195" s="235">
        <v>112169815</v>
      </c>
      <c r="J1195" s="238" t="s">
        <v>2933</v>
      </c>
      <c r="K1195" s="238" t="s">
        <v>2934</v>
      </c>
      <c r="L1195" s="235" t="s">
        <v>2729</v>
      </c>
      <c r="M1195" s="235">
        <v>320</v>
      </c>
      <c r="N1195" s="334">
        <v>587</v>
      </c>
      <c r="O1195" s="334">
        <f t="shared" si="18"/>
        <v>187840</v>
      </c>
      <c r="P1195" s="246"/>
    </row>
    <row r="1196" spans="1:16" ht="20.399999999999999" hidden="1">
      <c r="A1196" s="235">
        <v>1193</v>
      </c>
      <c r="B1196" s="410">
        <v>44778</v>
      </c>
      <c r="C1196" s="238" t="s">
        <v>2928</v>
      </c>
      <c r="D1196" s="238">
        <v>9707647036</v>
      </c>
      <c r="E1196" s="411">
        <v>44773</v>
      </c>
      <c r="F1196" s="238" t="s">
        <v>2929</v>
      </c>
      <c r="G1196" s="235" t="s">
        <v>2930</v>
      </c>
      <c r="H1196" s="235">
        <v>4511347705</v>
      </c>
      <c r="I1196" s="235">
        <v>112169816</v>
      </c>
      <c r="J1196" s="238" t="s">
        <v>2935</v>
      </c>
      <c r="K1196" s="238" t="s">
        <v>2936</v>
      </c>
      <c r="L1196" s="235" t="s">
        <v>2729</v>
      </c>
      <c r="M1196" s="235">
        <v>298</v>
      </c>
      <c r="N1196" s="334">
        <v>397</v>
      </c>
      <c r="O1196" s="334">
        <f t="shared" si="18"/>
        <v>118306</v>
      </c>
      <c r="P1196" s="246"/>
    </row>
    <row r="1197" spans="1:16" ht="20.399999999999999" hidden="1">
      <c r="A1197" s="235">
        <v>1194</v>
      </c>
      <c r="B1197" s="410">
        <v>44778</v>
      </c>
      <c r="C1197" s="238" t="s">
        <v>2928</v>
      </c>
      <c r="D1197" s="238">
        <v>9707647036</v>
      </c>
      <c r="E1197" s="411">
        <v>44773</v>
      </c>
      <c r="F1197" s="238" t="s">
        <v>2929</v>
      </c>
      <c r="G1197" s="235" t="s">
        <v>2930</v>
      </c>
      <c r="H1197" s="235">
        <v>4511347705</v>
      </c>
      <c r="I1197" s="235">
        <v>112169817</v>
      </c>
      <c r="J1197" s="238" t="s">
        <v>2937</v>
      </c>
      <c r="K1197" s="238" t="s">
        <v>2938</v>
      </c>
      <c r="L1197" s="235" t="s">
        <v>2729</v>
      </c>
      <c r="M1197" s="235">
        <v>299</v>
      </c>
      <c r="N1197" s="334">
        <v>204</v>
      </c>
      <c r="O1197" s="334">
        <f t="shared" si="18"/>
        <v>60996</v>
      </c>
      <c r="P1197" s="246"/>
    </row>
    <row r="1198" spans="1:16" ht="20.399999999999999" hidden="1">
      <c r="A1198" s="235">
        <v>1195</v>
      </c>
      <c r="B1198" s="410">
        <v>44778</v>
      </c>
      <c r="C1198" s="238" t="s">
        <v>2928</v>
      </c>
      <c r="D1198" s="238">
        <v>9707647036</v>
      </c>
      <c r="E1198" s="411">
        <v>44773</v>
      </c>
      <c r="F1198" s="238" t="s">
        <v>2929</v>
      </c>
      <c r="G1198" s="235" t="s">
        <v>2930</v>
      </c>
      <c r="H1198" s="235">
        <v>4511347705</v>
      </c>
      <c r="I1198" s="235">
        <v>112169820</v>
      </c>
      <c r="J1198" s="238" t="s">
        <v>2939</v>
      </c>
      <c r="K1198" s="238" t="s">
        <v>2940</v>
      </c>
      <c r="L1198" s="235" t="s">
        <v>2729</v>
      </c>
      <c r="M1198" s="235">
        <v>6246</v>
      </c>
      <c r="N1198" s="334">
        <v>34.6</v>
      </c>
      <c r="O1198" s="334">
        <f t="shared" si="18"/>
        <v>216111.6</v>
      </c>
      <c r="P1198" s="246"/>
    </row>
    <row r="1199" spans="1:16" ht="20.399999999999999" hidden="1">
      <c r="A1199" s="235">
        <v>1196</v>
      </c>
      <c r="B1199" s="410">
        <v>44778</v>
      </c>
      <c r="C1199" s="238" t="s">
        <v>2928</v>
      </c>
      <c r="D1199" s="238">
        <v>9707647036</v>
      </c>
      <c r="E1199" s="411">
        <v>44773</v>
      </c>
      <c r="F1199" s="238" t="s">
        <v>2929</v>
      </c>
      <c r="G1199" s="235" t="s">
        <v>2930</v>
      </c>
      <c r="H1199" s="235">
        <v>4511347705</v>
      </c>
      <c r="I1199" s="235">
        <v>112169822</v>
      </c>
      <c r="J1199" s="238" t="s">
        <v>2941</v>
      </c>
      <c r="K1199" s="238" t="s">
        <v>2942</v>
      </c>
      <c r="L1199" s="235" t="s">
        <v>2729</v>
      </c>
      <c r="M1199" s="235">
        <v>6000</v>
      </c>
      <c r="N1199" s="334">
        <v>22.7</v>
      </c>
      <c r="O1199" s="334">
        <f t="shared" si="18"/>
        <v>136200</v>
      </c>
      <c r="P1199" s="246"/>
    </row>
    <row r="1200" spans="1:16" ht="20.399999999999999" hidden="1">
      <c r="A1200" s="235">
        <v>1197</v>
      </c>
      <c r="B1200" s="410">
        <v>44778</v>
      </c>
      <c r="C1200" s="238" t="s">
        <v>2928</v>
      </c>
      <c r="D1200" s="238">
        <v>9707647036</v>
      </c>
      <c r="E1200" s="411">
        <v>44773</v>
      </c>
      <c r="F1200" s="238" t="s">
        <v>2929</v>
      </c>
      <c r="G1200" s="235" t="s">
        <v>2930</v>
      </c>
      <c r="H1200" s="235">
        <v>4511347705</v>
      </c>
      <c r="I1200" s="235">
        <v>112169824</v>
      </c>
      <c r="J1200" s="238" t="s">
        <v>2943</v>
      </c>
      <c r="K1200" s="238" t="s">
        <v>2944</v>
      </c>
      <c r="L1200" s="235" t="s">
        <v>2729</v>
      </c>
      <c r="M1200" s="235">
        <v>25327</v>
      </c>
      <c r="N1200" s="334">
        <v>13.6</v>
      </c>
      <c r="O1200" s="334">
        <f t="shared" si="18"/>
        <v>344447.2</v>
      </c>
      <c r="P1200" s="246"/>
    </row>
    <row r="1201" spans="1:16" ht="20.399999999999999" hidden="1">
      <c r="A1201" s="235">
        <v>1198</v>
      </c>
      <c r="B1201" s="410">
        <v>44778</v>
      </c>
      <c r="C1201" s="238" t="s">
        <v>2928</v>
      </c>
      <c r="D1201" s="238">
        <v>9707647036</v>
      </c>
      <c r="E1201" s="411">
        <v>44773</v>
      </c>
      <c r="F1201" s="238" t="s">
        <v>2929</v>
      </c>
      <c r="G1201" s="235" t="s">
        <v>2930</v>
      </c>
      <c r="H1201" s="235">
        <v>4511347705</v>
      </c>
      <c r="I1201" s="235">
        <v>112169826</v>
      </c>
      <c r="J1201" s="238" t="s">
        <v>2945</v>
      </c>
      <c r="K1201" s="238" t="s">
        <v>2946</v>
      </c>
      <c r="L1201" s="235" t="s">
        <v>2729</v>
      </c>
      <c r="M1201" s="235">
        <v>600</v>
      </c>
      <c r="N1201" s="334">
        <v>1959</v>
      </c>
      <c r="O1201" s="334">
        <f t="shared" si="18"/>
        <v>1175400</v>
      </c>
      <c r="P1201" s="246"/>
    </row>
    <row r="1202" spans="1:16" ht="20.399999999999999" hidden="1">
      <c r="A1202" s="235">
        <v>1199</v>
      </c>
      <c r="B1202" s="410">
        <v>44778</v>
      </c>
      <c r="C1202" s="238" t="s">
        <v>2928</v>
      </c>
      <c r="D1202" s="238">
        <v>9707647036</v>
      </c>
      <c r="E1202" s="411">
        <v>44773</v>
      </c>
      <c r="F1202" s="238" t="s">
        <v>2929</v>
      </c>
      <c r="G1202" s="235" t="s">
        <v>2930</v>
      </c>
      <c r="H1202" s="235">
        <v>4511347705</v>
      </c>
      <c r="I1202" s="235">
        <v>112169827</v>
      </c>
      <c r="J1202" s="238" t="s">
        <v>2947</v>
      </c>
      <c r="K1202" s="238" t="s">
        <v>2948</v>
      </c>
      <c r="L1202" s="235" t="s">
        <v>2729</v>
      </c>
      <c r="M1202" s="235">
        <v>100</v>
      </c>
      <c r="N1202" s="334">
        <v>2562</v>
      </c>
      <c r="O1202" s="334">
        <f t="shared" si="18"/>
        <v>256200</v>
      </c>
      <c r="P1202" s="246"/>
    </row>
    <row r="1203" spans="1:16" ht="30.6" hidden="1">
      <c r="A1203" s="235">
        <v>1200</v>
      </c>
      <c r="B1203" s="410">
        <v>44779</v>
      </c>
      <c r="C1203" s="238" t="s">
        <v>2542</v>
      </c>
      <c r="D1203" s="238">
        <v>220012448</v>
      </c>
      <c r="E1203" s="411">
        <v>44775</v>
      </c>
      <c r="F1203" s="238" t="s">
        <v>2949</v>
      </c>
      <c r="G1203" s="235" t="s">
        <v>2544</v>
      </c>
      <c r="H1203" s="235">
        <v>4511528641</v>
      </c>
      <c r="I1203" s="235">
        <v>100071911</v>
      </c>
      <c r="J1203" s="238" t="s">
        <v>2950</v>
      </c>
      <c r="K1203" s="238" t="s">
        <v>480</v>
      </c>
      <c r="L1203" s="235" t="s">
        <v>36</v>
      </c>
      <c r="M1203" s="235">
        <v>96</v>
      </c>
      <c r="N1203" s="334">
        <v>673.43</v>
      </c>
      <c r="O1203" s="334">
        <f t="shared" si="18"/>
        <v>64649.279999999999</v>
      </c>
      <c r="P1203" s="246"/>
    </row>
    <row r="1204" spans="1:16" ht="20.399999999999999" hidden="1">
      <c r="A1204" s="235">
        <v>1201</v>
      </c>
      <c r="B1204" s="410">
        <v>44785</v>
      </c>
      <c r="C1204" s="238" t="s">
        <v>2257</v>
      </c>
      <c r="D1204" s="238" t="s">
        <v>2956</v>
      </c>
      <c r="E1204" s="411">
        <v>44769</v>
      </c>
      <c r="F1204" s="238" t="s">
        <v>2957</v>
      </c>
      <c r="G1204" s="235" t="s">
        <v>740</v>
      </c>
      <c r="H1204" s="235">
        <v>4511155473</v>
      </c>
      <c r="I1204" s="235">
        <v>110408290</v>
      </c>
      <c r="J1204" s="238" t="s">
        <v>2260</v>
      </c>
      <c r="K1204" s="238" t="s">
        <v>2775</v>
      </c>
      <c r="L1204" s="235" t="s">
        <v>36</v>
      </c>
      <c r="M1204" s="235">
        <v>628</v>
      </c>
      <c r="N1204" s="334">
        <v>540.54999999999995</v>
      </c>
      <c r="O1204" s="334">
        <f t="shared" si="18"/>
        <v>339465.39999999997</v>
      </c>
      <c r="P1204" s="246"/>
    </row>
    <row r="1205" spans="1:16" ht="20.399999999999999" hidden="1">
      <c r="A1205" s="235">
        <v>1202</v>
      </c>
      <c r="B1205" s="410">
        <v>44789</v>
      </c>
      <c r="C1205" s="238" t="s">
        <v>2966</v>
      </c>
      <c r="D1205" s="238" t="s">
        <v>2967</v>
      </c>
      <c r="E1205" s="411">
        <v>44781</v>
      </c>
      <c r="F1205" s="238" t="s">
        <v>2968</v>
      </c>
      <c r="G1205" s="235" t="s">
        <v>285</v>
      </c>
      <c r="H1205" s="235">
        <v>4511459766</v>
      </c>
      <c r="I1205" s="235">
        <v>100879970</v>
      </c>
      <c r="J1205" s="238" t="s">
        <v>2969</v>
      </c>
      <c r="K1205" s="238" t="s">
        <v>2970</v>
      </c>
      <c r="L1205" s="235" t="s">
        <v>36</v>
      </c>
      <c r="M1205" s="235">
        <v>1400</v>
      </c>
      <c r="N1205" s="334">
        <v>29.02</v>
      </c>
      <c r="O1205" s="334">
        <f t="shared" si="18"/>
        <v>40628</v>
      </c>
      <c r="P1205" s="246"/>
    </row>
    <row r="1206" spans="1:16" ht="20.399999999999999" hidden="1">
      <c r="A1206" s="235">
        <v>1203</v>
      </c>
      <c r="B1206" s="410">
        <v>44789</v>
      </c>
      <c r="C1206" s="238" t="s">
        <v>2966</v>
      </c>
      <c r="D1206" s="238" t="s">
        <v>2967</v>
      </c>
      <c r="E1206" s="411">
        <v>44781</v>
      </c>
      <c r="F1206" s="238" t="s">
        <v>2968</v>
      </c>
      <c r="G1206" s="235" t="s">
        <v>285</v>
      </c>
      <c r="H1206" s="235">
        <v>4511459766</v>
      </c>
      <c r="I1206" s="235" t="s">
        <v>2971</v>
      </c>
      <c r="J1206" s="238" t="s">
        <v>2972</v>
      </c>
      <c r="K1206" s="238" t="s">
        <v>2973</v>
      </c>
      <c r="L1206" s="235" t="s">
        <v>36</v>
      </c>
      <c r="M1206" s="235">
        <v>2000</v>
      </c>
      <c r="N1206" s="334">
        <v>23.19</v>
      </c>
      <c r="O1206" s="334">
        <f t="shared" si="18"/>
        <v>46380</v>
      </c>
      <c r="P1206" s="246"/>
    </row>
    <row r="1207" spans="1:16" ht="20.399999999999999" hidden="1">
      <c r="A1207" s="235">
        <v>1204</v>
      </c>
      <c r="B1207" s="410">
        <v>44789</v>
      </c>
      <c r="C1207" s="238" t="s">
        <v>2966</v>
      </c>
      <c r="D1207" s="238" t="s">
        <v>2967</v>
      </c>
      <c r="E1207" s="411">
        <v>44781</v>
      </c>
      <c r="F1207" s="238" t="s">
        <v>2968</v>
      </c>
      <c r="G1207" s="235" t="s">
        <v>285</v>
      </c>
      <c r="H1207" s="235">
        <v>4511459766</v>
      </c>
      <c r="I1207" s="235" t="s">
        <v>2974</v>
      </c>
      <c r="J1207" s="238" t="s">
        <v>2975</v>
      </c>
      <c r="K1207" s="238" t="s">
        <v>2976</v>
      </c>
      <c r="L1207" s="235" t="s">
        <v>36</v>
      </c>
      <c r="M1207" s="235">
        <v>300</v>
      </c>
      <c r="N1207" s="334">
        <v>41.29</v>
      </c>
      <c r="O1207" s="334">
        <f t="shared" si="18"/>
        <v>12387</v>
      </c>
      <c r="P1207" s="246"/>
    </row>
    <row r="1208" spans="1:16" ht="20.399999999999999" hidden="1">
      <c r="A1208" s="235">
        <v>1205</v>
      </c>
      <c r="B1208" s="410">
        <v>44789</v>
      </c>
      <c r="C1208" s="238" t="s">
        <v>2966</v>
      </c>
      <c r="D1208" s="238" t="s">
        <v>2967</v>
      </c>
      <c r="E1208" s="411">
        <v>44781</v>
      </c>
      <c r="F1208" s="238" t="s">
        <v>2968</v>
      </c>
      <c r="G1208" s="235" t="s">
        <v>285</v>
      </c>
      <c r="H1208" s="235">
        <v>4511459766</v>
      </c>
      <c r="I1208" s="235" t="s">
        <v>2977</v>
      </c>
      <c r="J1208" s="238" t="s">
        <v>2978</v>
      </c>
      <c r="K1208" s="238" t="s">
        <v>2979</v>
      </c>
      <c r="L1208" s="235" t="s">
        <v>36</v>
      </c>
      <c r="M1208" s="235">
        <v>4000</v>
      </c>
      <c r="N1208" s="334">
        <v>3.99</v>
      </c>
      <c r="O1208" s="334">
        <f t="shared" si="18"/>
        <v>15960</v>
      </c>
      <c r="P1208" s="246"/>
    </row>
    <row r="1209" spans="1:16" ht="20.399999999999999" hidden="1">
      <c r="A1209" s="235">
        <v>1206</v>
      </c>
      <c r="B1209" s="410">
        <v>44789</v>
      </c>
      <c r="C1209" s="238" t="s">
        <v>2966</v>
      </c>
      <c r="D1209" s="238" t="s">
        <v>2967</v>
      </c>
      <c r="E1209" s="411">
        <v>44781</v>
      </c>
      <c r="F1209" s="238" t="s">
        <v>2968</v>
      </c>
      <c r="G1209" s="235" t="s">
        <v>285</v>
      </c>
      <c r="H1209" s="235">
        <v>4511459766</v>
      </c>
      <c r="I1209" s="235" t="s">
        <v>2980</v>
      </c>
      <c r="J1209" s="238" t="s">
        <v>2981</v>
      </c>
      <c r="K1209" s="238" t="s">
        <v>2982</v>
      </c>
      <c r="L1209" s="235" t="s">
        <v>36</v>
      </c>
      <c r="M1209" s="235">
        <v>2000</v>
      </c>
      <c r="N1209" s="334">
        <v>7.81</v>
      </c>
      <c r="O1209" s="334">
        <f t="shared" si="18"/>
        <v>15620</v>
      </c>
      <c r="P1209" s="246"/>
    </row>
    <row r="1210" spans="1:16" ht="20.399999999999999" hidden="1">
      <c r="A1210" s="235">
        <v>1207</v>
      </c>
      <c r="B1210" s="410">
        <v>44789</v>
      </c>
      <c r="C1210" s="238" t="s">
        <v>2966</v>
      </c>
      <c r="D1210" s="238" t="s">
        <v>2967</v>
      </c>
      <c r="E1210" s="411">
        <v>44781</v>
      </c>
      <c r="F1210" s="238" t="s">
        <v>2968</v>
      </c>
      <c r="G1210" s="235" t="s">
        <v>285</v>
      </c>
      <c r="H1210" s="235">
        <v>4511459766</v>
      </c>
      <c r="I1210" s="235">
        <v>112303433</v>
      </c>
      <c r="J1210" s="238" t="s">
        <v>2983</v>
      </c>
      <c r="K1210" s="238" t="s">
        <v>2984</v>
      </c>
      <c r="L1210" s="235" t="s">
        <v>36</v>
      </c>
      <c r="M1210" s="235">
        <v>500</v>
      </c>
      <c r="N1210" s="334">
        <v>33.93</v>
      </c>
      <c r="O1210" s="334">
        <f t="shared" si="18"/>
        <v>16965</v>
      </c>
      <c r="P1210" s="246"/>
    </row>
    <row r="1211" spans="1:16" ht="20.399999999999999" hidden="1">
      <c r="A1211" s="235">
        <v>1208</v>
      </c>
      <c r="B1211" s="410">
        <v>44790</v>
      </c>
      <c r="C1211" s="238" t="s">
        <v>2333</v>
      </c>
      <c r="D1211" s="238" t="s">
        <v>2986</v>
      </c>
      <c r="E1211" s="411">
        <v>44777</v>
      </c>
      <c r="F1211" s="238" t="s">
        <v>2987</v>
      </c>
      <c r="G1211" s="235" t="s">
        <v>285</v>
      </c>
      <c r="H1211" s="235" t="s">
        <v>156</v>
      </c>
      <c r="I1211" s="235">
        <v>108350854</v>
      </c>
      <c r="J1211" s="238" t="s">
        <v>2733</v>
      </c>
      <c r="K1211" s="238" t="s">
        <v>2734</v>
      </c>
      <c r="L1211" s="235" t="s">
        <v>36</v>
      </c>
      <c r="M1211" s="235">
        <v>2</v>
      </c>
      <c r="N1211" s="334">
        <v>7800</v>
      </c>
      <c r="O1211" s="334">
        <f t="shared" si="18"/>
        <v>15600</v>
      </c>
      <c r="P1211" s="246"/>
    </row>
    <row r="1212" spans="1:16" ht="20.399999999999999" hidden="1">
      <c r="A1212" s="235">
        <v>1209</v>
      </c>
      <c r="B1212" s="410">
        <v>44790</v>
      </c>
      <c r="C1212" s="238" t="s">
        <v>2333</v>
      </c>
      <c r="D1212" s="238" t="s">
        <v>2986</v>
      </c>
      <c r="E1212" s="411">
        <v>44777</v>
      </c>
      <c r="F1212" s="238" t="s">
        <v>2987</v>
      </c>
      <c r="G1212" s="235" t="s">
        <v>285</v>
      </c>
      <c r="H1212" s="235" t="s">
        <v>156</v>
      </c>
      <c r="I1212" s="235">
        <v>108350856</v>
      </c>
      <c r="J1212" s="238" t="s">
        <v>2735</v>
      </c>
      <c r="K1212" s="238" t="s">
        <v>2736</v>
      </c>
      <c r="L1212" s="235" t="s">
        <v>36</v>
      </c>
      <c r="M1212" s="235">
        <v>2</v>
      </c>
      <c r="N1212" s="334">
        <v>72000</v>
      </c>
      <c r="O1212" s="334">
        <f t="shared" si="18"/>
        <v>144000</v>
      </c>
      <c r="P1212" s="246"/>
    </row>
    <row r="1213" spans="1:16" ht="20.399999999999999" hidden="1">
      <c r="A1213" s="235">
        <v>1210</v>
      </c>
      <c r="B1213" s="410">
        <v>44791</v>
      </c>
      <c r="C1213" s="238" t="s">
        <v>2486</v>
      </c>
      <c r="D1213" s="238">
        <v>221012037</v>
      </c>
      <c r="E1213" s="411">
        <v>44782</v>
      </c>
      <c r="F1213" s="238" t="s">
        <v>2985</v>
      </c>
      <c r="G1213" s="235" t="s">
        <v>2167</v>
      </c>
      <c r="H1213" s="235">
        <v>4511419682</v>
      </c>
      <c r="I1213" s="235">
        <v>111400054</v>
      </c>
      <c r="J1213" s="238" t="s">
        <v>649</v>
      </c>
      <c r="K1213" s="238" t="s">
        <v>650</v>
      </c>
      <c r="L1213" s="235" t="s">
        <v>36</v>
      </c>
      <c r="M1213" s="235">
        <v>44</v>
      </c>
      <c r="N1213" s="334">
        <v>1388.85</v>
      </c>
      <c r="O1213" s="334">
        <f t="shared" si="18"/>
        <v>61109.399999999994</v>
      </c>
      <c r="P1213" s="246"/>
    </row>
    <row r="1214" spans="1:16" ht="20.399999999999999" hidden="1">
      <c r="A1214" s="235">
        <v>1211</v>
      </c>
      <c r="B1214" s="410">
        <v>44791</v>
      </c>
      <c r="C1214" s="238" t="s">
        <v>2486</v>
      </c>
      <c r="D1214" s="238">
        <v>221012037</v>
      </c>
      <c r="E1214" s="411">
        <v>44782</v>
      </c>
      <c r="F1214" s="238" t="s">
        <v>2985</v>
      </c>
      <c r="G1214" s="235" t="s">
        <v>2167</v>
      </c>
      <c r="H1214" s="235">
        <v>4511419682</v>
      </c>
      <c r="I1214" s="235">
        <v>111400055</v>
      </c>
      <c r="J1214" s="238" t="s">
        <v>653</v>
      </c>
      <c r="K1214" s="238" t="s">
        <v>654</v>
      </c>
      <c r="L1214" s="235" t="s">
        <v>36</v>
      </c>
      <c r="M1214" s="235">
        <v>44</v>
      </c>
      <c r="N1214" s="334">
        <v>1706.02</v>
      </c>
      <c r="O1214" s="334">
        <f t="shared" si="18"/>
        <v>75064.88</v>
      </c>
      <c r="P1214" s="246"/>
    </row>
    <row r="1215" spans="1:16" ht="20.399999999999999" hidden="1">
      <c r="A1215" s="235">
        <v>1212</v>
      </c>
      <c r="B1215" s="410">
        <v>44791</v>
      </c>
      <c r="C1215" s="238" t="s">
        <v>2486</v>
      </c>
      <c r="D1215" s="238">
        <v>221012037</v>
      </c>
      <c r="E1215" s="411">
        <v>44782</v>
      </c>
      <c r="F1215" s="238" t="s">
        <v>2985</v>
      </c>
      <c r="G1215" s="235" t="s">
        <v>2167</v>
      </c>
      <c r="H1215" s="235">
        <v>4511419682</v>
      </c>
      <c r="I1215" s="235">
        <v>109492175</v>
      </c>
      <c r="J1215" s="238" t="s">
        <v>520</v>
      </c>
      <c r="K1215" s="238" t="s">
        <v>521</v>
      </c>
      <c r="L1215" s="235" t="s">
        <v>36</v>
      </c>
      <c r="M1215" s="235">
        <v>48</v>
      </c>
      <c r="N1215" s="334">
        <v>1404</v>
      </c>
      <c r="O1215" s="334">
        <f t="shared" si="18"/>
        <v>67392</v>
      </c>
      <c r="P1215" s="246"/>
    </row>
    <row r="1216" spans="1:16" ht="20.399999999999999" hidden="1">
      <c r="A1216" s="235">
        <v>1213</v>
      </c>
      <c r="B1216" s="410">
        <v>44791</v>
      </c>
      <c r="C1216" s="238" t="s">
        <v>2988</v>
      </c>
      <c r="D1216" s="238" t="s">
        <v>2989</v>
      </c>
      <c r="E1216" s="411">
        <v>44784</v>
      </c>
      <c r="F1216" s="238" t="s">
        <v>2990</v>
      </c>
      <c r="G1216" s="235" t="s">
        <v>2991</v>
      </c>
      <c r="H1216" s="235">
        <v>4511388407</v>
      </c>
      <c r="I1216" s="235">
        <v>109710317</v>
      </c>
      <c r="J1216" s="238" t="s">
        <v>2992</v>
      </c>
      <c r="K1216" s="238" t="s">
        <v>2993</v>
      </c>
      <c r="L1216" s="235" t="s">
        <v>36</v>
      </c>
      <c r="M1216" s="235">
        <v>30</v>
      </c>
      <c r="N1216" s="334">
        <v>4974</v>
      </c>
      <c r="O1216" s="334">
        <f t="shared" si="18"/>
        <v>149220</v>
      </c>
      <c r="P1216" s="246"/>
    </row>
    <row r="1217" spans="1:16" ht="20.399999999999999" hidden="1">
      <c r="A1217" s="235">
        <v>1214</v>
      </c>
      <c r="B1217" s="410">
        <v>44791</v>
      </c>
      <c r="C1217" s="238" t="s">
        <v>2988</v>
      </c>
      <c r="D1217" s="238" t="s">
        <v>2989</v>
      </c>
      <c r="E1217" s="411">
        <v>44784</v>
      </c>
      <c r="F1217" s="238" t="s">
        <v>2990</v>
      </c>
      <c r="G1217" s="235" t="s">
        <v>2991</v>
      </c>
      <c r="H1217" s="235">
        <v>4511388407</v>
      </c>
      <c r="I1217" s="235">
        <v>109710318</v>
      </c>
      <c r="J1217" s="238" t="s">
        <v>2994</v>
      </c>
      <c r="K1217" s="238" t="s">
        <v>2995</v>
      </c>
      <c r="L1217" s="235" t="s">
        <v>36</v>
      </c>
      <c r="M1217" s="235">
        <v>20</v>
      </c>
      <c r="N1217" s="334">
        <v>4986</v>
      </c>
      <c r="O1217" s="334">
        <f t="shared" si="18"/>
        <v>99720</v>
      </c>
      <c r="P1217" s="246"/>
    </row>
    <row r="1218" spans="1:16" ht="20.399999999999999" hidden="1">
      <c r="A1218" s="235">
        <v>1215</v>
      </c>
      <c r="B1218" s="410">
        <v>44791</v>
      </c>
      <c r="C1218" s="238" t="s">
        <v>2996</v>
      </c>
      <c r="D1218" s="238">
        <v>63</v>
      </c>
      <c r="E1218" s="411">
        <v>44767</v>
      </c>
      <c r="F1218" s="238" t="s">
        <v>2997</v>
      </c>
      <c r="G1218" s="235" t="s">
        <v>2544</v>
      </c>
      <c r="H1218" s="235">
        <v>4511505001</v>
      </c>
      <c r="I1218" s="235">
        <v>107171952</v>
      </c>
      <c r="J1218" s="238">
        <v>99148791408</v>
      </c>
      <c r="K1218" s="238" t="s">
        <v>1640</v>
      </c>
      <c r="L1218" s="235" t="s">
        <v>36</v>
      </c>
      <c r="M1218" s="235">
        <v>56</v>
      </c>
      <c r="N1218" s="334">
        <v>2750</v>
      </c>
      <c r="O1218" s="334">
        <f t="shared" si="18"/>
        <v>154000</v>
      </c>
      <c r="P1218" s="246"/>
    </row>
    <row r="1219" spans="1:16" hidden="1">
      <c r="A1219" s="235">
        <v>1216</v>
      </c>
      <c r="B1219" s="410">
        <v>44792</v>
      </c>
      <c r="C1219" s="238" t="s">
        <v>3007</v>
      </c>
      <c r="D1219" s="238" t="s">
        <v>3008</v>
      </c>
      <c r="E1219" s="411">
        <v>44787</v>
      </c>
      <c r="F1219" s="238" t="s">
        <v>3009</v>
      </c>
      <c r="G1219" s="235" t="s">
        <v>2991</v>
      </c>
      <c r="H1219" s="235">
        <v>4511388407</v>
      </c>
      <c r="I1219" s="235">
        <v>109710318</v>
      </c>
      <c r="J1219" s="238" t="s">
        <v>2994</v>
      </c>
      <c r="K1219" s="238" t="s">
        <v>2995</v>
      </c>
      <c r="L1219" s="235" t="s">
        <v>36</v>
      </c>
      <c r="M1219" s="235">
        <v>59</v>
      </c>
      <c r="N1219" s="334">
        <v>4986</v>
      </c>
      <c r="O1219" s="334">
        <f t="shared" ref="O1219:O1282" si="19">M1219*N1219</f>
        <v>294174</v>
      </c>
      <c r="P1219" s="246"/>
    </row>
    <row r="1220" spans="1:16" hidden="1">
      <c r="A1220" s="235">
        <v>1217</v>
      </c>
      <c r="B1220" s="410">
        <v>44792</v>
      </c>
      <c r="C1220" s="238" t="s">
        <v>3010</v>
      </c>
      <c r="D1220" s="238" t="s">
        <v>3011</v>
      </c>
      <c r="E1220" s="411">
        <v>44782</v>
      </c>
      <c r="F1220" s="238" t="s">
        <v>3012</v>
      </c>
      <c r="G1220" s="235" t="s">
        <v>285</v>
      </c>
      <c r="H1220" s="235">
        <v>4511480702</v>
      </c>
      <c r="I1220" s="235" t="s">
        <v>3013</v>
      </c>
      <c r="J1220" s="238" t="s">
        <v>3013</v>
      </c>
      <c r="K1220" s="238" t="s">
        <v>3014</v>
      </c>
      <c r="L1220" s="235" t="s">
        <v>36</v>
      </c>
      <c r="M1220" s="235">
        <v>116</v>
      </c>
      <c r="N1220" s="334">
        <v>3257.28</v>
      </c>
      <c r="O1220" s="334">
        <f t="shared" si="19"/>
        <v>377844.48000000004</v>
      </c>
      <c r="P1220" s="246"/>
    </row>
    <row r="1221" spans="1:16" hidden="1">
      <c r="A1221" s="235">
        <v>1218</v>
      </c>
      <c r="B1221" s="410">
        <v>44796</v>
      </c>
      <c r="C1221" s="238" t="s">
        <v>2318</v>
      </c>
      <c r="D1221" s="238" t="s">
        <v>3249</v>
      </c>
      <c r="E1221" s="411">
        <v>44791</v>
      </c>
      <c r="F1221" s="238" t="s">
        <v>3250</v>
      </c>
      <c r="G1221" s="235" t="s">
        <v>285</v>
      </c>
      <c r="H1221" s="235">
        <v>4511553627</v>
      </c>
      <c r="I1221" s="235">
        <v>112309887</v>
      </c>
      <c r="J1221" s="238">
        <v>112309887</v>
      </c>
      <c r="K1221" s="238" t="s">
        <v>3251</v>
      </c>
      <c r="L1221" s="235" t="s">
        <v>36</v>
      </c>
      <c r="M1221" s="235">
        <v>2</v>
      </c>
      <c r="N1221" s="334">
        <v>64040</v>
      </c>
      <c r="O1221" s="334">
        <f t="shared" si="19"/>
        <v>128080</v>
      </c>
      <c r="P1221" s="246"/>
    </row>
    <row r="1222" spans="1:16" hidden="1">
      <c r="A1222" s="235">
        <v>1219</v>
      </c>
      <c r="B1222" s="410">
        <v>44798</v>
      </c>
      <c r="C1222" s="238" t="s">
        <v>2486</v>
      </c>
      <c r="D1222" s="238">
        <v>221012208</v>
      </c>
      <c r="E1222" s="411">
        <v>44792</v>
      </c>
      <c r="F1222" s="238" t="s">
        <v>3252</v>
      </c>
      <c r="G1222" s="235" t="s">
        <v>2167</v>
      </c>
      <c r="H1222" s="235">
        <v>4511419682</v>
      </c>
      <c r="I1222" s="235">
        <v>109492174</v>
      </c>
      <c r="J1222" s="238" t="s">
        <v>488</v>
      </c>
      <c r="K1222" s="238" t="s">
        <v>489</v>
      </c>
      <c r="L1222" s="235" t="s">
        <v>36</v>
      </c>
      <c r="M1222" s="235">
        <v>44</v>
      </c>
      <c r="N1222" s="334">
        <v>4051</v>
      </c>
      <c r="O1222" s="334">
        <f t="shared" si="19"/>
        <v>178244</v>
      </c>
      <c r="P1222" s="246"/>
    </row>
    <row r="1223" spans="1:16" ht="20.399999999999999" hidden="1">
      <c r="A1223" s="235">
        <v>1220</v>
      </c>
      <c r="B1223" s="410">
        <v>44798</v>
      </c>
      <c r="C1223" s="238" t="s">
        <v>3007</v>
      </c>
      <c r="D1223" s="238" t="s">
        <v>3253</v>
      </c>
      <c r="E1223" s="411">
        <v>44792</v>
      </c>
      <c r="F1223" s="238" t="s">
        <v>3254</v>
      </c>
      <c r="G1223" s="235" t="s">
        <v>2991</v>
      </c>
      <c r="H1223" s="235">
        <v>4511388407</v>
      </c>
      <c r="I1223" s="235">
        <v>109710317</v>
      </c>
      <c r="J1223" s="238" t="s">
        <v>2992</v>
      </c>
      <c r="K1223" s="238" t="s">
        <v>2993</v>
      </c>
      <c r="L1223" s="235" t="s">
        <v>36</v>
      </c>
      <c r="M1223" s="235">
        <v>60</v>
      </c>
      <c r="N1223" s="334">
        <v>4974</v>
      </c>
      <c r="O1223" s="334">
        <f t="shared" si="19"/>
        <v>298440</v>
      </c>
      <c r="P1223" s="246"/>
    </row>
    <row r="1224" spans="1:16" hidden="1">
      <c r="A1224" s="235">
        <v>1221</v>
      </c>
      <c r="B1224" s="410">
        <v>44800</v>
      </c>
      <c r="C1224" s="238" t="s">
        <v>2343</v>
      </c>
      <c r="D1224" s="238">
        <v>3600081446</v>
      </c>
      <c r="E1224" s="411">
        <v>44777</v>
      </c>
      <c r="F1224" s="238" t="s">
        <v>3268</v>
      </c>
      <c r="G1224" s="235" t="s">
        <v>2283</v>
      </c>
      <c r="H1224" s="235">
        <v>4511355961</v>
      </c>
      <c r="I1224" s="235">
        <v>112172909</v>
      </c>
      <c r="J1224" s="238" t="s">
        <v>483</v>
      </c>
      <c r="K1224" s="238" t="s">
        <v>3269</v>
      </c>
      <c r="L1224" s="235" t="s">
        <v>36</v>
      </c>
      <c r="M1224" s="235">
        <v>24</v>
      </c>
      <c r="N1224" s="334">
        <v>499.79</v>
      </c>
      <c r="O1224" s="334">
        <f t="shared" si="19"/>
        <v>11994.960000000001</v>
      </c>
      <c r="P1224" s="246"/>
    </row>
    <row r="1225" spans="1:16" hidden="1">
      <c r="A1225" s="235">
        <v>1222</v>
      </c>
      <c r="B1225" s="410">
        <v>44800</v>
      </c>
      <c r="C1225" s="238" t="s">
        <v>2343</v>
      </c>
      <c r="D1225" s="238">
        <v>3600081445</v>
      </c>
      <c r="E1225" s="411">
        <v>44777</v>
      </c>
      <c r="F1225" s="238" t="s">
        <v>3268</v>
      </c>
      <c r="G1225" s="235" t="s">
        <v>2283</v>
      </c>
      <c r="H1225" s="235">
        <v>4511059519</v>
      </c>
      <c r="I1225" s="235">
        <v>109492212</v>
      </c>
      <c r="J1225" s="238" t="s">
        <v>571</v>
      </c>
      <c r="K1225" s="238" t="s">
        <v>2741</v>
      </c>
      <c r="L1225" s="235" t="s">
        <v>36</v>
      </c>
      <c r="M1225" s="235">
        <v>1000</v>
      </c>
      <c r="N1225" s="334">
        <v>11.26</v>
      </c>
      <c r="O1225" s="334">
        <f t="shared" si="19"/>
        <v>11260</v>
      </c>
      <c r="P1225" s="246"/>
    </row>
    <row r="1226" spans="1:16" hidden="1">
      <c r="A1226" s="235">
        <v>1223</v>
      </c>
      <c r="B1226" s="410">
        <v>44800</v>
      </c>
      <c r="C1226" s="238" t="s">
        <v>2343</v>
      </c>
      <c r="D1226" s="238">
        <v>3600081444</v>
      </c>
      <c r="E1226" s="411">
        <v>44777</v>
      </c>
      <c r="F1226" s="238" t="s">
        <v>3268</v>
      </c>
      <c r="G1226" s="235" t="s">
        <v>2283</v>
      </c>
      <c r="H1226" s="235">
        <v>4511337617</v>
      </c>
      <c r="I1226" s="235">
        <v>112168267</v>
      </c>
      <c r="J1226" s="238" t="s">
        <v>3270</v>
      </c>
      <c r="K1226" s="238" t="s">
        <v>3271</v>
      </c>
      <c r="L1226" s="235" t="s">
        <v>36</v>
      </c>
      <c r="M1226" s="235">
        <v>20</v>
      </c>
      <c r="N1226" s="334">
        <v>699.14</v>
      </c>
      <c r="O1226" s="334">
        <f t="shared" si="19"/>
        <v>13982.8</v>
      </c>
      <c r="P1226" s="246"/>
    </row>
    <row r="1227" spans="1:16" hidden="1">
      <c r="A1227" s="235">
        <v>1224</v>
      </c>
      <c r="B1227" s="410">
        <v>44800</v>
      </c>
      <c r="C1227" s="238" t="s">
        <v>2343</v>
      </c>
      <c r="D1227" s="238">
        <v>3600081443</v>
      </c>
      <c r="E1227" s="411">
        <v>44777</v>
      </c>
      <c r="F1227" s="238" t="s">
        <v>3268</v>
      </c>
      <c r="G1227" s="235" t="s">
        <v>2283</v>
      </c>
      <c r="H1227" s="235">
        <v>4511355961</v>
      </c>
      <c r="I1227" s="235">
        <v>112172904</v>
      </c>
      <c r="J1227" s="238" t="s">
        <v>419</v>
      </c>
      <c r="K1227" s="238" t="s">
        <v>420</v>
      </c>
      <c r="L1227" s="235" t="s">
        <v>36</v>
      </c>
      <c r="M1227" s="235">
        <v>25</v>
      </c>
      <c r="N1227" s="334">
        <v>36.17</v>
      </c>
      <c r="O1227" s="334">
        <f t="shared" si="19"/>
        <v>904.25</v>
      </c>
      <c r="P1227" s="246"/>
    </row>
    <row r="1228" spans="1:16" hidden="1">
      <c r="A1228" s="235">
        <v>1225</v>
      </c>
      <c r="B1228" s="410">
        <v>44800</v>
      </c>
      <c r="C1228" s="238" t="s">
        <v>2343</v>
      </c>
      <c r="D1228" s="238">
        <v>3600081443</v>
      </c>
      <c r="E1228" s="411">
        <v>44777</v>
      </c>
      <c r="F1228" s="238" t="s">
        <v>3268</v>
      </c>
      <c r="G1228" s="235" t="s">
        <v>2283</v>
      </c>
      <c r="H1228" s="235">
        <v>4511355961</v>
      </c>
      <c r="I1228" s="235">
        <v>112173253</v>
      </c>
      <c r="J1228" s="238">
        <v>19300061440</v>
      </c>
      <c r="K1228" s="238" t="s">
        <v>777</v>
      </c>
      <c r="L1228" s="235" t="s">
        <v>36</v>
      </c>
      <c r="M1228" s="235">
        <v>4</v>
      </c>
      <c r="N1228" s="334">
        <v>267.55</v>
      </c>
      <c r="O1228" s="334">
        <f t="shared" si="19"/>
        <v>1070.2</v>
      </c>
      <c r="P1228" s="246"/>
    </row>
    <row r="1229" spans="1:16" hidden="1">
      <c r="A1229" s="235">
        <v>1226</v>
      </c>
      <c r="B1229" s="410">
        <v>44800</v>
      </c>
      <c r="C1229" s="238" t="s">
        <v>2343</v>
      </c>
      <c r="D1229" s="238">
        <v>3600081443</v>
      </c>
      <c r="E1229" s="411">
        <v>44777</v>
      </c>
      <c r="F1229" s="238" t="s">
        <v>3268</v>
      </c>
      <c r="G1229" s="235" t="s">
        <v>2283</v>
      </c>
      <c r="H1229" s="235">
        <v>4511355961</v>
      </c>
      <c r="I1229" s="235">
        <v>109492212</v>
      </c>
      <c r="J1229" s="238" t="s">
        <v>571</v>
      </c>
      <c r="K1229" s="238" t="s">
        <v>2741</v>
      </c>
      <c r="L1229" s="235" t="s">
        <v>36</v>
      </c>
      <c r="M1229" s="235">
        <v>799</v>
      </c>
      <c r="N1229" s="334">
        <v>11.26</v>
      </c>
      <c r="O1229" s="334">
        <f t="shared" si="19"/>
        <v>8996.74</v>
      </c>
      <c r="P1229" s="246"/>
    </row>
    <row r="1230" spans="1:16" hidden="1">
      <c r="A1230" s="235">
        <v>1227</v>
      </c>
      <c r="B1230" s="410">
        <v>44800</v>
      </c>
      <c r="C1230" s="238" t="s">
        <v>2343</v>
      </c>
      <c r="D1230" s="238">
        <v>3600081443</v>
      </c>
      <c r="E1230" s="411">
        <v>44777</v>
      </c>
      <c r="F1230" s="238" t="s">
        <v>3268</v>
      </c>
      <c r="G1230" s="235" t="s">
        <v>2283</v>
      </c>
      <c r="H1230" s="235">
        <v>4511355961</v>
      </c>
      <c r="I1230" s="235">
        <v>112172905</v>
      </c>
      <c r="J1230" s="238" t="s">
        <v>2230</v>
      </c>
      <c r="K1230" s="238" t="s">
        <v>2745</v>
      </c>
      <c r="L1230" s="235" t="s">
        <v>36</v>
      </c>
      <c r="M1230" s="235">
        <v>24</v>
      </c>
      <c r="N1230" s="334">
        <v>113.50999999999999</v>
      </c>
      <c r="O1230" s="334">
        <f t="shared" si="19"/>
        <v>2724.24</v>
      </c>
      <c r="P1230" s="246"/>
    </row>
    <row r="1231" spans="1:16" hidden="1">
      <c r="A1231" s="235">
        <v>1228</v>
      </c>
      <c r="B1231" s="410">
        <v>44800</v>
      </c>
      <c r="C1231" s="238" t="s">
        <v>2343</v>
      </c>
      <c r="D1231" s="238">
        <v>3600081447</v>
      </c>
      <c r="E1231" s="411">
        <v>44777</v>
      </c>
      <c r="F1231" s="238" t="s">
        <v>3268</v>
      </c>
      <c r="G1231" s="235" t="s">
        <v>2283</v>
      </c>
      <c r="H1231" s="235">
        <v>4511355961</v>
      </c>
      <c r="I1231" s="235">
        <v>112173252</v>
      </c>
      <c r="J1231" s="238">
        <v>19000005081</v>
      </c>
      <c r="K1231" s="238" t="s">
        <v>3272</v>
      </c>
      <c r="L1231" s="235" t="s">
        <v>36</v>
      </c>
      <c r="M1231" s="235">
        <v>100</v>
      </c>
      <c r="N1231" s="334">
        <v>215.44</v>
      </c>
      <c r="O1231" s="334">
        <f t="shared" si="19"/>
        <v>21544</v>
      </c>
      <c r="P1231" s="246"/>
    </row>
    <row r="1232" spans="1:16" hidden="1">
      <c r="A1232" s="235">
        <v>1229</v>
      </c>
      <c r="B1232" s="410">
        <v>44800</v>
      </c>
      <c r="C1232" s="238" t="s">
        <v>2343</v>
      </c>
      <c r="D1232" s="238">
        <v>3600081464</v>
      </c>
      <c r="E1232" s="411">
        <v>44777</v>
      </c>
      <c r="F1232" s="238" t="s">
        <v>3268</v>
      </c>
      <c r="G1232" s="235" t="s">
        <v>2283</v>
      </c>
      <c r="H1232" s="235">
        <v>4511059519</v>
      </c>
      <c r="I1232" s="235">
        <v>109492247</v>
      </c>
      <c r="J1232" s="238">
        <v>20772083003</v>
      </c>
      <c r="K1232" s="238" t="s">
        <v>2497</v>
      </c>
      <c r="L1232" s="235" t="s">
        <v>36</v>
      </c>
      <c r="M1232" s="235">
        <v>24</v>
      </c>
      <c r="N1232" s="334">
        <v>40838.07</v>
      </c>
      <c r="O1232" s="334">
        <f t="shared" si="19"/>
        <v>980113.67999999993</v>
      </c>
      <c r="P1232" s="246"/>
    </row>
    <row r="1233" spans="1:16" hidden="1">
      <c r="A1233" s="235">
        <v>1230</v>
      </c>
      <c r="B1233" s="410">
        <v>44802</v>
      </c>
      <c r="C1233" s="238" t="s">
        <v>2486</v>
      </c>
      <c r="D1233" s="238">
        <v>221012267</v>
      </c>
      <c r="E1233" s="411">
        <v>44796</v>
      </c>
      <c r="F1233" s="238" t="s">
        <v>3273</v>
      </c>
      <c r="G1233" s="235" t="s">
        <v>2167</v>
      </c>
      <c r="H1233" s="235">
        <v>4511419682</v>
      </c>
      <c r="I1233" s="235">
        <v>111400054</v>
      </c>
      <c r="J1233" s="238" t="s">
        <v>3274</v>
      </c>
      <c r="K1233" s="238" t="s">
        <v>650</v>
      </c>
      <c r="L1233" s="235" t="s">
        <v>36</v>
      </c>
      <c r="M1233" s="235">
        <v>100</v>
      </c>
      <c r="N1233" s="334">
        <v>1388.85</v>
      </c>
      <c r="O1233" s="334">
        <f t="shared" si="19"/>
        <v>138885</v>
      </c>
      <c r="P1233" s="246"/>
    </row>
    <row r="1234" spans="1:16" hidden="1">
      <c r="A1234" s="235">
        <v>1231</v>
      </c>
      <c r="B1234" s="410">
        <v>44802</v>
      </c>
      <c r="C1234" s="238" t="s">
        <v>2486</v>
      </c>
      <c r="D1234" s="238">
        <v>221012267</v>
      </c>
      <c r="E1234" s="411">
        <v>44796</v>
      </c>
      <c r="F1234" s="238" t="s">
        <v>3273</v>
      </c>
      <c r="G1234" s="235" t="s">
        <v>2167</v>
      </c>
      <c r="H1234" s="235">
        <v>4511419682</v>
      </c>
      <c r="I1234" s="235">
        <v>111400055</v>
      </c>
      <c r="J1234" s="238" t="s">
        <v>3275</v>
      </c>
      <c r="K1234" s="238" t="s">
        <v>654</v>
      </c>
      <c r="L1234" s="235" t="s">
        <v>36</v>
      </c>
      <c r="M1234" s="235">
        <v>100</v>
      </c>
      <c r="N1234" s="334">
        <v>1706.02</v>
      </c>
      <c r="O1234" s="334">
        <f t="shared" si="19"/>
        <v>170602</v>
      </c>
      <c r="P1234" s="246"/>
    </row>
    <row r="1235" spans="1:16" hidden="1">
      <c r="A1235" s="235">
        <v>1232</v>
      </c>
      <c r="B1235" s="410">
        <v>44802</v>
      </c>
      <c r="C1235" s="238" t="s">
        <v>2486</v>
      </c>
      <c r="D1235" s="238">
        <v>221012267</v>
      </c>
      <c r="E1235" s="411">
        <v>44796</v>
      </c>
      <c r="F1235" s="238" t="s">
        <v>3273</v>
      </c>
      <c r="G1235" s="235" t="s">
        <v>2167</v>
      </c>
      <c r="H1235" s="235">
        <v>4511419682</v>
      </c>
      <c r="I1235" s="235">
        <v>109492174</v>
      </c>
      <c r="J1235" s="238" t="s">
        <v>488</v>
      </c>
      <c r="K1235" s="238" t="s">
        <v>489</v>
      </c>
      <c r="L1235" s="235" t="s">
        <v>36</v>
      </c>
      <c r="M1235" s="235">
        <v>4</v>
      </c>
      <c r="N1235" s="334">
        <v>4051</v>
      </c>
      <c r="O1235" s="334">
        <f t="shared" si="19"/>
        <v>16204</v>
      </c>
      <c r="P1235" s="246"/>
    </row>
    <row r="1236" spans="1:16" hidden="1">
      <c r="A1236" s="235">
        <v>1233</v>
      </c>
      <c r="B1236" s="410">
        <v>44802</v>
      </c>
      <c r="C1236" s="238" t="s">
        <v>2486</v>
      </c>
      <c r="D1236" s="238">
        <v>221012278</v>
      </c>
      <c r="E1236" s="411">
        <v>44797</v>
      </c>
      <c r="F1236" s="238" t="s">
        <v>3276</v>
      </c>
      <c r="G1236" s="235" t="s">
        <v>2167</v>
      </c>
      <c r="H1236" s="235">
        <v>4511353505</v>
      </c>
      <c r="I1236" s="235">
        <v>111400055</v>
      </c>
      <c r="J1236" s="238" t="s">
        <v>3275</v>
      </c>
      <c r="K1236" s="238" t="s">
        <v>654</v>
      </c>
      <c r="L1236" s="235" t="s">
        <v>36</v>
      </c>
      <c r="M1236" s="235">
        <v>90</v>
      </c>
      <c r="N1236" s="334">
        <v>1706.02</v>
      </c>
      <c r="O1236" s="334">
        <f t="shared" si="19"/>
        <v>153541.79999999999</v>
      </c>
      <c r="P1236" s="246"/>
    </row>
    <row r="1237" spans="1:16" hidden="1">
      <c r="A1237" s="235">
        <v>1234</v>
      </c>
      <c r="B1237" s="410">
        <v>44803</v>
      </c>
      <c r="C1237" s="238" t="s">
        <v>2333</v>
      </c>
      <c r="D1237" s="238" t="s">
        <v>3277</v>
      </c>
      <c r="E1237" s="411">
        <v>44784</v>
      </c>
      <c r="F1237" s="238" t="s">
        <v>3278</v>
      </c>
      <c r="G1237" s="235" t="s">
        <v>285</v>
      </c>
      <c r="H1237" s="235" t="s">
        <v>286</v>
      </c>
      <c r="I1237" s="235" t="s">
        <v>286</v>
      </c>
      <c r="J1237" s="238" t="s">
        <v>286</v>
      </c>
      <c r="K1237" s="238" t="s">
        <v>3279</v>
      </c>
      <c r="L1237" s="235" t="s">
        <v>36</v>
      </c>
      <c r="M1237" s="235">
        <v>1</v>
      </c>
      <c r="N1237" s="334">
        <v>400000</v>
      </c>
      <c r="O1237" s="334">
        <f t="shared" si="19"/>
        <v>400000</v>
      </c>
      <c r="P1237" s="246"/>
    </row>
    <row r="1238" spans="1:16" ht="20.399999999999999" hidden="1">
      <c r="A1238" s="235">
        <v>1235</v>
      </c>
      <c r="B1238" s="410">
        <v>44803</v>
      </c>
      <c r="C1238" s="238" t="s">
        <v>2333</v>
      </c>
      <c r="D1238" s="238" t="s">
        <v>3280</v>
      </c>
      <c r="E1238" s="411">
        <v>44797</v>
      </c>
      <c r="F1238" s="238" t="s">
        <v>3281</v>
      </c>
      <c r="G1238" s="235" t="s">
        <v>285</v>
      </c>
      <c r="H1238" s="235" t="s">
        <v>286</v>
      </c>
      <c r="I1238" s="235">
        <v>110316600</v>
      </c>
      <c r="J1238" s="238" t="s">
        <v>2551</v>
      </c>
      <c r="K1238" s="238" t="s">
        <v>2552</v>
      </c>
      <c r="L1238" s="235" t="s">
        <v>36</v>
      </c>
      <c r="M1238" s="235">
        <v>60</v>
      </c>
      <c r="N1238" s="334">
        <v>500</v>
      </c>
      <c r="O1238" s="334">
        <f t="shared" si="19"/>
        <v>30000</v>
      </c>
      <c r="P1238" s="246"/>
    </row>
    <row r="1239" spans="1:16" hidden="1">
      <c r="A1239" s="235">
        <v>1236</v>
      </c>
      <c r="B1239" s="410">
        <v>44803</v>
      </c>
      <c r="C1239" s="238" t="s">
        <v>3282</v>
      </c>
      <c r="D1239" s="238" t="s">
        <v>3283</v>
      </c>
      <c r="E1239" s="411">
        <v>44791</v>
      </c>
      <c r="F1239" s="238" t="s">
        <v>3284</v>
      </c>
      <c r="G1239" s="235" t="s">
        <v>285</v>
      </c>
      <c r="H1239" s="235">
        <v>4511512486</v>
      </c>
      <c r="I1239" s="235">
        <v>111463288</v>
      </c>
      <c r="J1239" s="238">
        <v>111463288</v>
      </c>
      <c r="K1239" s="238" t="s">
        <v>3285</v>
      </c>
      <c r="L1239" s="235" t="s">
        <v>36</v>
      </c>
      <c r="M1239" s="235">
        <v>1000</v>
      </c>
      <c r="N1239" s="334">
        <v>82</v>
      </c>
      <c r="O1239" s="334">
        <f t="shared" si="19"/>
        <v>82000</v>
      </c>
      <c r="P1239" s="246"/>
    </row>
    <row r="1240" spans="1:16" ht="20.399999999999999" hidden="1">
      <c r="A1240" s="235">
        <v>1237</v>
      </c>
      <c r="B1240" s="410">
        <v>44804</v>
      </c>
      <c r="C1240" s="238" t="s">
        <v>3286</v>
      </c>
      <c r="D1240" s="238" t="s">
        <v>3287</v>
      </c>
      <c r="E1240" s="411">
        <v>44796</v>
      </c>
      <c r="F1240" s="238" t="s">
        <v>3288</v>
      </c>
      <c r="G1240" s="235" t="s">
        <v>2167</v>
      </c>
      <c r="H1240" s="235">
        <v>4511516180</v>
      </c>
      <c r="I1240" s="235">
        <v>112303890</v>
      </c>
      <c r="J1240" s="238" t="s">
        <v>3289</v>
      </c>
      <c r="K1240" s="238" t="s">
        <v>3290</v>
      </c>
      <c r="L1240" s="235" t="s">
        <v>36</v>
      </c>
      <c r="M1240" s="235">
        <v>12</v>
      </c>
      <c r="N1240" s="334">
        <v>1520</v>
      </c>
      <c r="O1240" s="334">
        <f t="shared" si="19"/>
        <v>18240</v>
      </c>
      <c r="P1240" s="246"/>
    </row>
    <row r="1241" spans="1:16" ht="20.399999999999999" hidden="1">
      <c r="A1241" s="235">
        <v>1238</v>
      </c>
      <c r="B1241" s="410">
        <v>44805</v>
      </c>
      <c r="C1241" s="238" t="s">
        <v>3293</v>
      </c>
      <c r="D1241" s="238" t="s">
        <v>3294</v>
      </c>
      <c r="E1241" s="411">
        <v>44795</v>
      </c>
      <c r="F1241" s="238" t="s">
        <v>3295</v>
      </c>
      <c r="G1241" s="235" t="s">
        <v>285</v>
      </c>
      <c r="H1241" s="235">
        <v>4511529516</v>
      </c>
      <c r="I1241" s="235">
        <v>112308581</v>
      </c>
      <c r="J1241" s="238">
        <v>112308581</v>
      </c>
      <c r="K1241" s="238" t="s">
        <v>3296</v>
      </c>
      <c r="L1241" s="235" t="s">
        <v>36</v>
      </c>
      <c r="M1241" s="235">
        <v>1008</v>
      </c>
      <c r="N1241" s="334">
        <v>218.95</v>
      </c>
      <c r="O1241" s="334">
        <f t="shared" si="19"/>
        <v>220701.59999999998</v>
      </c>
      <c r="P1241" s="246"/>
    </row>
    <row r="1242" spans="1:16" ht="20.399999999999999" hidden="1">
      <c r="A1242" s="235">
        <v>1239</v>
      </c>
      <c r="B1242" s="410">
        <v>44805</v>
      </c>
      <c r="C1242" s="238" t="s">
        <v>3293</v>
      </c>
      <c r="D1242" s="238" t="s">
        <v>3294</v>
      </c>
      <c r="E1242" s="411">
        <v>44795</v>
      </c>
      <c r="F1242" s="238" t="s">
        <v>3295</v>
      </c>
      <c r="G1242" s="235" t="s">
        <v>285</v>
      </c>
      <c r="H1242" s="235">
        <v>4511529516</v>
      </c>
      <c r="I1242" s="238" t="s">
        <v>3562</v>
      </c>
      <c r="J1242" s="238" t="s">
        <v>1033</v>
      </c>
      <c r="K1242" s="238" t="s">
        <v>3069</v>
      </c>
      <c r="L1242" s="235" t="s">
        <v>36</v>
      </c>
      <c r="M1242" s="235">
        <v>1008</v>
      </c>
      <c r="N1242" s="334">
        <v>218.95</v>
      </c>
      <c r="O1242" s="334">
        <f t="shared" si="19"/>
        <v>220701.59999999998</v>
      </c>
      <c r="P1242" s="246"/>
    </row>
    <row r="1243" spans="1:16" ht="20.399999999999999" hidden="1">
      <c r="A1243" s="235">
        <v>1240</v>
      </c>
      <c r="B1243" s="410">
        <v>44805</v>
      </c>
      <c r="C1243" s="238" t="s">
        <v>3293</v>
      </c>
      <c r="D1243" s="238" t="s">
        <v>3294</v>
      </c>
      <c r="E1243" s="411">
        <v>44795</v>
      </c>
      <c r="F1243" s="238" t="s">
        <v>3295</v>
      </c>
      <c r="G1243" s="235" t="s">
        <v>285</v>
      </c>
      <c r="H1243" s="235">
        <v>4511529516</v>
      </c>
      <c r="I1243" s="235">
        <v>112308583</v>
      </c>
      <c r="J1243" s="238">
        <v>112308583</v>
      </c>
      <c r="K1243" s="238" t="s">
        <v>3297</v>
      </c>
      <c r="L1243" s="235" t="s">
        <v>36</v>
      </c>
      <c r="M1243" s="235">
        <v>504</v>
      </c>
      <c r="N1243" s="334">
        <v>320.8</v>
      </c>
      <c r="O1243" s="334">
        <f t="shared" si="19"/>
        <v>161683.20000000001</v>
      </c>
      <c r="P1243" s="246"/>
    </row>
    <row r="1244" spans="1:16" ht="20.399999999999999" hidden="1">
      <c r="A1244" s="235">
        <v>1241</v>
      </c>
      <c r="B1244" s="410">
        <v>44805</v>
      </c>
      <c r="C1244" s="238" t="s">
        <v>3293</v>
      </c>
      <c r="D1244" s="238" t="s">
        <v>3294</v>
      </c>
      <c r="E1244" s="411">
        <v>44795</v>
      </c>
      <c r="F1244" s="238" t="s">
        <v>3295</v>
      </c>
      <c r="G1244" s="235" t="s">
        <v>285</v>
      </c>
      <c r="H1244" s="235">
        <v>4511529516</v>
      </c>
      <c r="I1244" s="235">
        <v>112308585</v>
      </c>
      <c r="J1244" s="238">
        <v>112308585</v>
      </c>
      <c r="K1244" s="238" t="s">
        <v>3298</v>
      </c>
      <c r="L1244" s="235" t="s">
        <v>36</v>
      </c>
      <c r="M1244" s="235">
        <v>504</v>
      </c>
      <c r="N1244" s="334">
        <v>320.8</v>
      </c>
      <c r="O1244" s="334">
        <f t="shared" si="19"/>
        <v>161683.20000000001</v>
      </c>
      <c r="P1244" s="246"/>
    </row>
    <row r="1245" spans="1:16" ht="20.399999999999999" hidden="1">
      <c r="A1245" s="235">
        <v>1242</v>
      </c>
      <c r="B1245" s="410">
        <v>44805</v>
      </c>
      <c r="C1245" s="238" t="s">
        <v>3293</v>
      </c>
      <c r="D1245" s="238" t="s">
        <v>3294</v>
      </c>
      <c r="E1245" s="411">
        <v>44795</v>
      </c>
      <c r="F1245" s="238" t="s">
        <v>3295</v>
      </c>
      <c r="G1245" s="235" t="s">
        <v>285</v>
      </c>
      <c r="H1245" s="235">
        <v>4511529516</v>
      </c>
      <c r="I1245" s="235">
        <v>112308586</v>
      </c>
      <c r="J1245" s="238">
        <v>112308586</v>
      </c>
      <c r="K1245" s="238" t="s">
        <v>3299</v>
      </c>
      <c r="L1245" s="235" t="s">
        <v>36</v>
      </c>
      <c r="M1245" s="235">
        <v>896</v>
      </c>
      <c r="N1245" s="334">
        <v>62.25</v>
      </c>
      <c r="O1245" s="334">
        <f t="shared" si="19"/>
        <v>55776</v>
      </c>
      <c r="P1245" s="246"/>
    </row>
    <row r="1246" spans="1:16" ht="20.399999999999999" hidden="1">
      <c r="A1246" s="235">
        <v>1243</v>
      </c>
      <c r="B1246" s="410">
        <v>44805</v>
      </c>
      <c r="C1246" s="238" t="s">
        <v>3293</v>
      </c>
      <c r="D1246" s="238" t="s">
        <v>3294</v>
      </c>
      <c r="E1246" s="411">
        <v>44795</v>
      </c>
      <c r="F1246" s="238" t="s">
        <v>3295</v>
      </c>
      <c r="G1246" s="235" t="s">
        <v>285</v>
      </c>
      <c r="H1246" s="235">
        <v>4511529516</v>
      </c>
      <c r="I1246" s="235">
        <v>112308587</v>
      </c>
      <c r="J1246" s="238">
        <v>112308587</v>
      </c>
      <c r="K1246" s="238" t="s">
        <v>3300</v>
      </c>
      <c r="L1246" s="235" t="s">
        <v>36</v>
      </c>
      <c r="M1246" s="235">
        <v>560</v>
      </c>
      <c r="N1246" s="334">
        <v>70.5</v>
      </c>
      <c r="O1246" s="334">
        <f t="shared" si="19"/>
        <v>39480</v>
      </c>
      <c r="P1246" s="246"/>
    </row>
    <row r="1247" spans="1:16" hidden="1">
      <c r="A1247" s="235">
        <v>1244</v>
      </c>
      <c r="B1247" s="410">
        <v>44806</v>
      </c>
      <c r="C1247" s="238" t="s">
        <v>3301</v>
      </c>
      <c r="D1247" s="238" t="s">
        <v>3302</v>
      </c>
      <c r="E1247" s="411">
        <v>44802</v>
      </c>
      <c r="F1247" s="238" t="s">
        <v>3303</v>
      </c>
      <c r="G1247" s="235" t="s">
        <v>3304</v>
      </c>
      <c r="H1247" s="235">
        <v>4511528765</v>
      </c>
      <c r="I1247" s="235">
        <v>110408290</v>
      </c>
      <c r="J1247" s="238">
        <v>110408290</v>
      </c>
      <c r="K1247" s="238" t="s">
        <v>3305</v>
      </c>
      <c r="L1247" s="235" t="s">
        <v>36</v>
      </c>
      <c r="M1247" s="235">
        <v>10</v>
      </c>
      <c r="N1247" s="334">
        <v>1710</v>
      </c>
      <c r="O1247" s="334">
        <f t="shared" si="19"/>
        <v>17100</v>
      </c>
      <c r="P1247" s="246"/>
    </row>
    <row r="1248" spans="1:16" hidden="1">
      <c r="A1248" s="235">
        <v>1245</v>
      </c>
      <c r="B1248" s="410">
        <v>44806</v>
      </c>
      <c r="C1248" s="238" t="s">
        <v>3301</v>
      </c>
      <c r="D1248" s="238" t="s">
        <v>3302</v>
      </c>
      <c r="E1248" s="411">
        <v>44802</v>
      </c>
      <c r="F1248" s="238" t="s">
        <v>3303</v>
      </c>
      <c r="G1248" s="235" t="s">
        <v>3304</v>
      </c>
      <c r="H1248" s="235">
        <v>4511528765</v>
      </c>
      <c r="I1248" s="235">
        <v>110408290</v>
      </c>
      <c r="J1248" s="238">
        <v>110408290</v>
      </c>
      <c r="K1248" s="238" t="s">
        <v>3306</v>
      </c>
      <c r="L1248" s="235" t="s">
        <v>36</v>
      </c>
      <c r="M1248" s="235">
        <v>10</v>
      </c>
      <c r="N1248" s="334">
        <v>1710</v>
      </c>
      <c r="O1248" s="334">
        <f t="shared" si="19"/>
        <v>17100</v>
      </c>
      <c r="P1248" s="246"/>
    </row>
    <row r="1249" spans="1:16" hidden="1">
      <c r="A1249" s="235">
        <v>1246</v>
      </c>
      <c r="B1249" s="410">
        <v>44806</v>
      </c>
      <c r="C1249" s="238" t="s">
        <v>3301</v>
      </c>
      <c r="D1249" s="238" t="s">
        <v>3302</v>
      </c>
      <c r="E1249" s="411">
        <v>44802</v>
      </c>
      <c r="F1249" s="238" t="s">
        <v>3303</v>
      </c>
      <c r="G1249" s="235" t="s">
        <v>3304</v>
      </c>
      <c r="H1249" s="235">
        <v>4511528765</v>
      </c>
      <c r="I1249" s="235">
        <v>110408292</v>
      </c>
      <c r="J1249" s="238">
        <v>110408292</v>
      </c>
      <c r="K1249" s="238" t="s">
        <v>3307</v>
      </c>
      <c r="L1249" s="235" t="s">
        <v>36</v>
      </c>
      <c r="M1249" s="235">
        <v>112</v>
      </c>
      <c r="N1249" s="334">
        <v>8</v>
      </c>
      <c r="O1249" s="334">
        <f t="shared" si="19"/>
        <v>896</v>
      </c>
      <c r="P1249" s="246"/>
    </row>
    <row r="1250" spans="1:16" hidden="1">
      <c r="A1250" s="235">
        <v>1247</v>
      </c>
      <c r="B1250" s="410">
        <v>44806</v>
      </c>
      <c r="C1250" s="238" t="s">
        <v>3301</v>
      </c>
      <c r="D1250" s="238" t="s">
        <v>3302</v>
      </c>
      <c r="E1250" s="411">
        <v>44802</v>
      </c>
      <c r="F1250" s="238" t="s">
        <v>3303</v>
      </c>
      <c r="G1250" s="235" t="s">
        <v>3304</v>
      </c>
      <c r="H1250" s="235">
        <v>4511528765</v>
      </c>
      <c r="I1250" s="235">
        <v>110408292</v>
      </c>
      <c r="J1250" s="238">
        <v>110408292</v>
      </c>
      <c r="K1250" s="238" t="s">
        <v>3308</v>
      </c>
      <c r="L1250" s="235" t="s">
        <v>36</v>
      </c>
      <c r="M1250" s="235">
        <v>112</v>
      </c>
      <c r="N1250" s="334">
        <v>3</v>
      </c>
      <c r="O1250" s="334">
        <f t="shared" si="19"/>
        <v>336</v>
      </c>
      <c r="P1250" s="246"/>
    </row>
    <row r="1251" spans="1:16" hidden="1">
      <c r="A1251" s="235">
        <v>1248</v>
      </c>
      <c r="B1251" s="410">
        <v>44806</v>
      </c>
      <c r="C1251" s="238" t="s">
        <v>3301</v>
      </c>
      <c r="D1251" s="238" t="s">
        <v>3302</v>
      </c>
      <c r="E1251" s="411">
        <v>44802</v>
      </c>
      <c r="F1251" s="238" t="s">
        <v>3303</v>
      </c>
      <c r="G1251" s="235" t="s">
        <v>3304</v>
      </c>
      <c r="H1251" s="235">
        <v>4511528765</v>
      </c>
      <c r="I1251" s="235">
        <v>110408292</v>
      </c>
      <c r="J1251" s="238">
        <v>110408292</v>
      </c>
      <c r="K1251" s="238" t="s">
        <v>3309</v>
      </c>
      <c r="L1251" s="235" t="s">
        <v>36</v>
      </c>
      <c r="M1251" s="235">
        <v>112</v>
      </c>
      <c r="N1251" s="334">
        <v>3</v>
      </c>
      <c r="O1251" s="334">
        <f t="shared" si="19"/>
        <v>336</v>
      </c>
      <c r="P1251" s="246"/>
    </row>
    <row r="1252" spans="1:16" hidden="1">
      <c r="A1252" s="235">
        <v>1249</v>
      </c>
      <c r="B1252" s="410">
        <v>44807</v>
      </c>
      <c r="C1252" s="238" t="s">
        <v>3310</v>
      </c>
      <c r="D1252" s="238" t="s">
        <v>3311</v>
      </c>
      <c r="E1252" s="411" t="s">
        <v>3312</v>
      </c>
      <c r="F1252" s="238" t="s">
        <v>3313</v>
      </c>
      <c r="G1252" s="235" t="s">
        <v>2991</v>
      </c>
      <c r="H1252" s="235">
        <v>4511388407</v>
      </c>
      <c r="I1252" s="235">
        <v>109710317</v>
      </c>
      <c r="J1252" s="238" t="s">
        <v>2992</v>
      </c>
      <c r="K1252" s="238" t="s">
        <v>2993</v>
      </c>
      <c r="L1252" s="235" t="s">
        <v>36</v>
      </c>
      <c r="M1252" s="235">
        <v>66</v>
      </c>
      <c r="N1252" s="334">
        <v>4974</v>
      </c>
      <c r="O1252" s="334">
        <f t="shared" si="19"/>
        <v>328284</v>
      </c>
      <c r="P1252" s="246"/>
    </row>
    <row r="1253" spans="1:16" hidden="1">
      <c r="A1253" s="235">
        <v>1250</v>
      </c>
      <c r="B1253" s="410">
        <v>44810</v>
      </c>
      <c r="C1253" s="238" t="s">
        <v>2483</v>
      </c>
      <c r="D1253" s="238">
        <v>383</v>
      </c>
      <c r="E1253" s="411">
        <v>44800</v>
      </c>
      <c r="F1253" s="238" t="s">
        <v>3314</v>
      </c>
      <c r="G1253" s="235" t="s">
        <v>1996</v>
      </c>
      <c r="H1253" s="235">
        <v>4511097271</v>
      </c>
      <c r="I1253" s="235">
        <v>110710681</v>
      </c>
      <c r="J1253" s="238">
        <v>110710681</v>
      </c>
      <c r="K1253" s="238" t="s">
        <v>2209</v>
      </c>
      <c r="L1253" s="235" t="s">
        <v>36</v>
      </c>
      <c r="M1253" s="235">
        <v>240</v>
      </c>
      <c r="N1253" s="334">
        <v>1948</v>
      </c>
      <c r="O1253" s="334">
        <f t="shared" si="19"/>
        <v>467520</v>
      </c>
      <c r="P1253" s="246"/>
    </row>
    <row r="1254" spans="1:16" hidden="1">
      <c r="A1254" s="235">
        <v>1251</v>
      </c>
      <c r="B1254" s="410">
        <v>44810</v>
      </c>
      <c r="C1254" s="238" t="s">
        <v>2483</v>
      </c>
      <c r="D1254" s="238">
        <v>383</v>
      </c>
      <c r="E1254" s="411">
        <v>44800</v>
      </c>
      <c r="F1254" s="238" t="s">
        <v>3314</v>
      </c>
      <c r="G1254" s="235" t="s">
        <v>1996</v>
      </c>
      <c r="H1254" s="235">
        <v>4511097271</v>
      </c>
      <c r="I1254" s="235">
        <v>110710682</v>
      </c>
      <c r="J1254" s="238">
        <v>110710682</v>
      </c>
      <c r="K1254" s="238" t="s">
        <v>2216</v>
      </c>
      <c r="L1254" s="235" t="s">
        <v>36</v>
      </c>
      <c r="M1254" s="235">
        <v>240</v>
      </c>
      <c r="N1254" s="334">
        <v>1886</v>
      </c>
      <c r="O1254" s="334">
        <f t="shared" si="19"/>
        <v>452640</v>
      </c>
      <c r="P1254" s="246"/>
    </row>
    <row r="1255" spans="1:16" ht="20.399999999999999" hidden="1">
      <c r="A1255" s="235">
        <v>1252</v>
      </c>
      <c r="B1255" s="410">
        <v>44810</v>
      </c>
      <c r="C1255" s="238" t="s">
        <v>2483</v>
      </c>
      <c r="D1255" s="238">
        <v>383</v>
      </c>
      <c r="E1255" s="411">
        <v>44800</v>
      </c>
      <c r="F1255" s="238" t="s">
        <v>3314</v>
      </c>
      <c r="G1255" s="235" t="s">
        <v>1996</v>
      </c>
      <c r="H1255" s="235">
        <v>4511495859</v>
      </c>
      <c r="I1255" s="235">
        <v>109708568</v>
      </c>
      <c r="J1255" s="238" t="s">
        <v>2814</v>
      </c>
      <c r="K1255" s="238" t="s">
        <v>3315</v>
      </c>
      <c r="L1255" s="235" t="s">
        <v>36</v>
      </c>
      <c r="M1255" s="235">
        <v>244</v>
      </c>
      <c r="N1255" s="334">
        <v>3925</v>
      </c>
      <c r="O1255" s="334">
        <f t="shared" si="19"/>
        <v>957700</v>
      </c>
      <c r="P1255" s="246"/>
    </row>
    <row r="1256" spans="1:16" ht="20.399999999999999" hidden="1">
      <c r="A1256" s="235">
        <v>1253</v>
      </c>
      <c r="B1256" s="410">
        <v>44810</v>
      </c>
      <c r="C1256" s="238" t="s">
        <v>2483</v>
      </c>
      <c r="D1256" s="238">
        <v>383</v>
      </c>
      <c r="E1256" s="411">
        <v>44800</v>
      </c>
      <c r="F1256" s="238" t="s">
        <v>3314</v>
      </c>
      <c r="G1256" s="235" t="s">
        <v>1996</v>
      </c>
      <c r="H1256" s="235">
        <v>4511495859</v>
      </c>
      <c r="I1256" s="235">
        <v>109708569</v>
      </c>
      <c r="J1256" s="238" t="s">
        <v>2815</v>
      </c>
      <c r="K1256" s="238" t="s">
        <v>3316</v>
      </c>
      <c r="L1256" s="235" t="s">
        <v>36</v>
      </c>
      <c r="M1256" s="235">
        <v>244</v>
      </c>
      <c r="N1256" s="334">
        <v>3925</v>
      </c>
      <c r="O1256" s="334">
        <f t="shared" si="19"/>
        <v>957700</v>
      </c>
      <c r="P1256" s="246"/>
    </row>
    <row r="1257" spans="1:16" hidden="1">
      <c r="A1257" s="235">
        <v>1254</v>
      </c>
      <c r="B1257" s="410">
        <v>44810</v>
      </c>
      <c r="C1257" s="238" t="s">
        <v>3317</v>
      </c>
      <c r="D1257" s="238" t="s">
        <v>3318</v>
      </c>
      <c r="E1257" s="411">
        <v>44803</v>
      </c>
      <c r="F1257" s="238" t="s">
        <v>3319</v>
      </c>
      <c r="G1257" s="235" t="s">
        <v>3320</v>
      </c>
      <c r="H1257" s="235">
        <v>4511528762</v>
      </c>
      <c r="I1257" s="235">
        <v>110408293</v>
      </c>
      <c r="J1257" s="238" t="s">
        <v>3321</v>
      </c>
      <c r="K1257" s="238" t="s">
        <v>3322</v>
      </c>
      <c r="L1257" s="235" t="s">
        <v>36</v>
      </c>
      <c r="M1257" s="235">
        <v>28</v>
      </c>
      <c r="N1257" s="334">
        <v>8339</v>
      </c>
      <c r="O1257" s="334">
        <f t="shared" si="19"/>
        <v>233492</v>
      </c>
      <c r="P1257" s="246"/>
    </row>
    <row r="1258" spans="1:16" hidden="1">
      <c r="A1258" s="235">
        <v>1255</v>
      </c>
      <c r="B1258" s="410">
        <v>44810</v>
      </c>
      <c r="C1258" s="238" t="s">
        <v>3323</v>
      </c>
      <c r="D1258" s="238" t="s">
        <v>3324</v>
      </c>
      <c r="E1258" s="411">
        <v>44807</v>
      </c>
      <c r="F1258" s="238" t="s">
        <v>3325</v>
      </c>
      <c r="G1258" s="235" t="s">
        <v>1748</v>
      </c>
      <c r="H1258" s="235">
        <v>4511518237</v>
      </c>
      <c r="I1258" s="235">
        <v>112303075</v>
      </c>
      <c r="J1258" s="238">
        <v>112303075</v>
      </c>
      <c r="K1258" s="238" t="s">
        <v>3326</v>
      </c>
      <c r="L1258" s="235" t="s">
        <v>247</v>
      </c>
      <c r="M1258" s="235">
        <v>1</v>
      </c>
      <c r="N1258" s="334">
        <v>657675</v>
      </c>
      <c r="O1258" s="334">
        <f t="shared" si="19"/>
        <v>657675</v>
      </c>
      <c r="P1258" s="246"/>
    </row>
    <row r="1259" spans="1:16" ht="20.399999999999999" hidden="1">
      <c r="A1259" s="235">
        <v>1256</v>
      </c>
      <c r="B1259" s="410">
        <v>44810</v>
      </c>
      <c r="C1259" s="238" t="s">
        <v>2966</v>
      </c>
      <c r="D1259" s="238" t="s">
        <v>3327</v>
      </c>
      <c r="E1259" s="411">
        <v>44797</v>
      </c>
      <c r="F1259" s="238" t="s">
        <v>3328</v>
      </c>
      <c r="G1259" s="235" t="s">
        <v>285</v>
      </c>
      <c r="H1259" s="235">
        <v>4511459766</v>
      </c>
      <c r="I1259" s="235">
        <v>100718052</v>
      </c>
      <c r="J1259" s="238">
        <v>100718052</v>
      </c>
      <c r="K1259" s="238" t="s">
        <v>3329</v>
      </c>
      <c r="L1259" s="235" t="s">
        <v>36</v>
      </c>
      <c r="M1259" s="235">
        <v>4000</v>
      </c>
      <c r="N1259" s="334">
        <v>10.93</v>
      </c>
      <c r="O1259" s="334">
        <f t="shared" si="19"/>
        <v>43720</v>
      </c>
      <c r="P1259" s="246"/>
    </row>
    <row r="1260" spans="1:16">
      <c r="A1260" s="235">
        <v>1257</v>
      </c>
      <c r="B1260" s="410">
        <v>44812</v>
      </c>
      <c r="C1260" s="238" t="s">
        <v>2820</v>
      </c>
      <c r="D1260" s="238" t="s">
        <v>3330</v>
      </c>
      <c r="E1260" s="411">
        <v>44805</v>
      </c>
      <c r="F1260" s="238" t="s">
        <v>3331</v>
      </c>
      <c r="G1260" s="235" t="s">
        <v>2823</v>
      </c>
      <c r="H1260" s="235">
        <v>4511401571</v>
      </c>
      <c r="I1260" s="235">
        <v>109492179</v>
      </c>
      <c r="J1260" s="238" t="s">
        <v>3332</v>
      </c>
      <c r="K1260" s="238" t="s">
        <v>2134</v>
      </c>
      <c r="L1260" s="235" t="s">
        <v>2729</v>
      </c>
      <c r="M1260" s="235">
        <v>17803</v>
      </c>
      <c r="N1260" s="334">
        <v>75.989999999999995</v>
      </c>
      <c r="O1260" s="334">
        <f t="shared" si="19"/>
        <v>1352849.97</v>
      </c>
      <c r="P1260" s="246"/>
    </row>
    <row r="1261" spans="1:16" hidden="1">
      <c r="A1261" s="235">
        <v>1258</v>
      </c>
      <c r="B1261" s="410">
        <v>44812</v>
      </c>
      <c r="C1261" s="238" t="s">
        <v>2820</v>
      </c>
      <c r="D1261" s="238" t="s">
        <v>3330</v>
      </c>
      <c r="E1261" s="411">
        <v>44805</v>
      </c>
      <c r="F1261" s="238" t="s">
        <v>3331</v>
      </c>
      <c r="G1261" s="235" t="s">
        <v>2823</v>
      </c>
      <c r="H1261" s="235">
        <v>4511401571</v>
      </c>
      <c r="I1261" s="235">
        <v>107105353</v>
      </c>
      <c r="J1261" s="238" t="s">
        <v>3333</v>
      </c>
      <c r="K1261" s="238" t="s">
        <v>2824</v>
      </c>
      <c r="L1261" s="235" t="s">
        <v>2729</v>
      </c>
      <c r="M1261" s="235">
        <v>1307</v>
      </c>
      <c r="N1261" s="334">
        <v>89.92</v>
      </c>
      <c r="O1261" s="334">
        <f t="shared" si="19"/>
        <v>117525.44</v>
      </c>
      <c r="P1261" s="246"/>
    </row>
    <row r="1262" spans="1:16" hidden="1">
      <c r="A1262" s="235">
        <v>1259</v>
      </c>
      <c r="B1262" s="410">
        <v>44818</v>
      </c>
      <c r="C1262" s="238" t="s">
        <v>2343</v>
      </c>
      <c r="D1262" s="238">
        <v>3600082722</v>
      </c>
      <c r="E1262" s="411">
        <v>44810</v>
      </c>
      <c r="F1262" s="238" t="s">
        <v>3363</v>
      </c>
      <c r="G1262" s="235" t="s">
        <v>2283</v>
      </c>
      <c r="H1262" s="235">
        <v>4511059519</v>
      </c>
      <c r="I1262" s="235">
        <v>109492212</v>
      </c>
      <c r="J1262" s="238" t="s">
        <v>571</v>
      </c>
      <c r="K1262" s="238" t="s">
        <v>2741</v>
      </c>
      <c r="L1262" s="235" t="s">
        <v>36</v>
      </c>
      <c r="M1262" s="235">
        <v>1400</v>
      </c>
      <c r="N1262" s="334">
        <v>11.26</v>
      </c>
      <c r="O1262" s="334">
        <f t="shared" si="19"/>
        <v>15764</v>
      </c>
      <c r="P1262" s="246"/>
    </row>
    <row r="1263" spans="1:16" hidden="1">
      <c r="A1263" s="235">
        <v>1260</v>
      </c>
      <c r="B1263" s="410">
        <v>44818</v>
      </c>
      <c r="C1263" s="238" t="s">
        <v>2343</v>
      </c>
      <c r="D1263" s="238">
        <v>3600082723</v>
      </c>
      <c r="E1263" s="411">
        <v>44810</v>
      </c>
      <c r="F1263" s="238" t="s">
        <v>3363</v>
      </c>
      <c r="G1263" s="235" t="s">
        <v>2283</v>
      </c>
      <c r="H1263" s="235">
        <v>4511355961</v>
      </c>
      <c r="I1263" s="235">
        <v>109492212</v>
      </c>
      <c r="J1263" s="238" t="s">
        <v>571</v>
      </c>
      <c r="K1263" s="238" t="s">
        <v>2741</v>
      </c>
      <c r="L1263" s="235" t="s">
        <v>36</v>
      </c>
      <c r="M1263" s="235">
        <v>200</v>
      </c>
      <c r="N1263" s="334">
        <v>11.26</v>
      </c>
      <c r="O1263" s="334">
        <f t="shared" si="19"/>
        <v>2252</v>
      </c>
      <c r="P1263" s="246"/>
    </row>
    <row r="1264" spans="1:16" hidden="1">
      <c r="A1264" s="235">
        <v>1261</v>
      </c>
      <c r="B1264" s="410">
        <v>44818</v>
      </c>
      <c r="C1264" s="238" t="s">
        <v>2343</v>
      </c>
      <c r="D1264" s="238">
        <v>3600082723</v>
      </c>
      <c r="E1264" s="411">
        <v>44810</v>
      </c>
      <c r="F1264" s="238" t="s">
        <v>3363</v>
      </c>
      <c r="G1264" s="235" t="s">
        <v>2283</v>
      </c>
      <c r="H1264" s="235">
        <v>4511355961</v>
      </c>
      <c r="I1264" s="235">
        <v>112172909</v>
      </c>
      <c r="J1264" s="238" t="s">
        <v>483</v>
      </c>
      <c r="K1264" s="238" t="s">
        <v>3269</v>
      </c>
      <c r="L1264" s="235" t="s">
        <v>36</v>
      </c>
      <c r="M1264" s="235">
        <v>24</v>
      </c>
      <c r="N1264" s="334">
        <v>499.79</v>
      </c>
      <c r="O1264" s="334">
        <f t="shared" si="19"/>
        <v>11994.960000000001</v>
      </c>
      <c r="P1264" s="246"/>
    </row>
    <row r="1265" spans="1:16" hidden="1">
      <c r="A1265" s="235">
        <v>1262</v>
      </c>
      <c r="B1265" s="410">
        <v>44818</v>
      </c>
      <c r="C1265" s="238" t="s">
        <v>2343</v>
      </c>
      <c r="D1265" s="238">
        <v>3600082723</v>
      </c>
      <c r="E1265" s="411">
        <v>44810</v>
      </c>
      <c r="F1265" s="238" t="s">
        <v>3363</v>
      </c>
      <c r="G1265" s="235" t="s">
        <v>2283</v>
      </c>
      <c r="H1265" s="235">
        <v>4511355961</v>
      </c>
      <c r="I1265" s="235">
        <v>112172912</v>
      </c>
      <c r="J1265" s="238">
        <v>21038212512</v>
      </c>
      <c r="K1265" s="238" t="s">
        <v>3539</v>
      </c>
      <c r="L1265" s="235" t="s">
        <v>36</v>
      </c>
      <c r="M1265" s="235">
        <v>24</v>
      </c>
      <c r="N1265" s="334">
        <v>1354.69</v>
      </c>
      <c r="O1265" s="334">
        <f t="shared" si="19"/>
        <v>32512.560000000001</v>
      </c>
      <c r="P1265" s="246"/>
    </row>
    <row r="1266" spans="1:16" hidden="1">
      <c r="A1266" s="235">
        <v>1263</v>
      </c>
      <c r="B1266" s="410">
        <v>44818</v>
      </c>
      <c r="C1266" s="238" t="s">
        <v>2343</v>
      </c>
      <c r="D1266" s="238">
        <v>3600082550</v>
      </c>
      <c r="E1266" s="411">
        <v>44802</v>
      </c>
      <c r="F1266" s="238" t="s">
        <v>3363</v>
      </c>
      <c r="G1266" s="235" t="s">
        <v>2283</v>
      </c>
      <c r="H1266" s="235">
        <v>4511059519</v>
      </c>
      <c r="I1266" s="235">
        <v>109492247</v>
      </c>
      <c r="J1266" s="238">
        <v>20772083003</v>
      </c>
      <c r="K1266" s="238" t="s">
        <v>2497</v>
      </c>
      <c r="L1266" s="235" t="s">
        <v>36</v>
      </c>
      <c r="M1266" s="235">
        <v>13</v>
      </c>
      <c r="N1266" s="334">
        <v>40838.07</v>
      </c>
      <c r="O1266" s="334">
        <f t="shared" si="19"/>
        <v>530894.91</v>
      </c>
      <c r="P1266" s="246"/>
    </row>
    <row r="1267" spans="1:16" hidden="1">
      <c r="A1267" s="235">
        <v>1264</v>
      </c>
      <c r="B1267" s="410">
        <v>44818</v>
      </c>
      <c r="C1267" s="238" t="s">
        <v>2343</v>
      </c>
      <c r="D1267" s="238">
        <v>3600082551</v>
      </c>
      <c r="E1267" s="411">
        <v>44802</v>
      </c>
      <c r="F1267" s="238" t="s">
        <v>3363</v>
      </c>
      <c r="G1267" s="235" t="s">
        <v>2283</v>
      </c>
      <c r="H1267" s="235">
        <v>4511355961</v>
      </c>
      <c r="I1267" s="235">
        <v>109492247</v>
      </c>
      <c r="J1267" s="238">
        <v>20772083003</v>
      </c>
      <c r="K1267" s="238" t="s">
        <v>2497</v>
      </c>
      <c r="L1267" s="235" t="s">
        <v>36</v>
      </c>
      <c r="M1267" s="235">
        <v>16</v>
      </c>
      <c r="N1267" s="334">
        <v>40838.07</v>
      </c>
      <c r="O1267" s="334">
        <f t="shared" si="19"/>
        <v>653409.12</v>
      </c>
      <c r="P1267" s="246"/>
    </row>
    <row r="1268" spans="1:16" hidden="1">
      <c r="A1268" s="235">
        <v>1265</v>
      </c>
      <c r="B1268" s="410">
        <v>44831</v>
      </c>
      <c r="C1268" s="238" t="s">
        <v>3007</v>
      </c>
      <c r="D1268" s="238" t="s">
        <v>3411</v>
      </c>
      <c r="E1268" s="411">
        <v>44823</v>
      </c>
      <c r="F1268" s="238">
        <v>9012666089</v>
      </c>
      <c r="G1268" s="235" t="s">
        <v>2991</v>
      </c>
      <c r="H1268" s="235">
        <v>4511388407</v>
      </c>
      <c r="I1268" s="235">
        <v>109710317</v>
      </c>
      <c r="J1268" s="238" t="s">
        <v>2992</v>
      </c>
      <c r="K1268" s="238" t="s">
        <v>2993</v>
      </c>
      <c r="L1268" s="235" t="s">
        <v>36</v>
      </c>
      <c r="M1268" s="235">
        <v>4</v>
      </c>
      <c r="N1268" s="334">
        <v>4974</v>
      </c>
      <c r="O1268" s="334">
        <f t="shared" si="19"/>
        <v>19896</v>
      </c>
      <c r="P1268" s="246"/>
    </row>
    <row r="1269" spans="1:16" hidden="1">
      <c r="A1269" s="235">
        <v>1266</v>
      </c>
      <c r="B1269" s="410">
        <v>44831</v>
      </c>
      <c r="C1269" s="238" t="s">
        <v>3007</v>
      </c>
      <c r="D1269" s="238" t="s">
        <v>3411</v>
      </c>
      <c r="E1269" s="411">
        <v>44823</v>
      </c>
      <c r="F1269" s="238">
        <v>9012666089</v>
      </c>
      <c r="G1269" s="235" t="s">
        <v>2991</v>
      </c>
      <c r="H1269" s="235">
        <v>4511388407</v>
      </c>
      <c r="I1269" s="235">
        <v>109710318</v>
      </c>
      <c r="J1269" s="238" t="s">
        <v>2994</v>
      </c>
      <c r="K1269" s="238" t="s">
        <v>2995</v>
      </c>
      <c r="L1269" s="235" t="s">
        <v>36</v>
      </c>
      <c r="M1269" s="235">
        <v>1</v>
      </c>
      <c r="N1269" s="334">
        <v>4986</v>
      </c>
      <c r="O1269" s="334">
        <f t="shared" si="19"/>
        <v>4986</v>
      </c>
      <c r="P1269" s="246"/>
    </row>
    <row r="1270" spans="1:16" hidden="1">
      <c r="A1270" s="235">
        <v>1267</v>
      </c>
      <c r="B1270" s="410">
        <v>44835</v>
      </c>
      <c r="C1270" s="238" t="s">
        <v>2486</v>
      </c>
      <c r="D1270" s="238">
        <v>221012736</v>
      </c>
      <c r="E1270" s="411">
        <v>44828</v>
      </c>
      <c r="F1270" s="238">
        <v>51434335024</v>
      </c>
      <c r="G1270" s="235" t="s">
        <v>2167</v>
      </c>
      <c r="H1270" s="235">
        <v>4511353505</v>
      </c>
      <c r="I1270" s="235">
        <v>111400054</v>
      </c>
      <c r="J1270" s="238" t="s">
        <v>3274</v>
      </c>
      <c r="K1270" s="238" t="s">
        <v>650</v>
      </c>
      <c r="L1270" s="235" t="s">
        <v>36</v>
      </c>
      <c r="M1270" s="235">
        <v>90</v>
      </c>
      <c r="N1270" s="334">
        <v>1388.85</v>
      </c>
      <c r="O1270" s="334">
        <f t="shared" si="19"/>
        <v>124996.49999999999</v>
      </c>
      <c r="P1270" s="246"/>
    </row>
    <row r="1271" spans="1:16" ht="20.399999999999999" hidden="1">
      <c r="A1271" s="235">
        <v>1268</v>
      </c>
      <c r="B1271" s="410">
        <v>44841</v>
      </c>
      <c r="C1271" s="238" t="s">
        <v>3415</v>
      </c>
      <c r="D1271" s="238" t="s">
        <v>3416</v>
      </c>
      <c r="E1271" s="411">
        <v>44827</v>
      </c>
      <c r="F1271" s="238" t="s">
        <v>3417</v>
      </c>
      <c r="G1271" s="235" t="s">
        <v>1151</v>
      </c>
      <c r="H1271" s="235" t="s">
        <v>156</v>
      </c>
      <c r="I1271" s="235">
        <v>107157518</v>
      </c>
      <c r="J1271" s="238">
        <v>107157518</v>
      </c>
      <c r="K1271" s="238" t="s">
        <v>1152</v>
      </c>
      <c r="L1271" s="235" t="s">
        <v>36</v>
      </c>
      <c r="M1271" s="235">
        <v>18</v>
      </c>
      <c r="N1271" s="334">
        <v>160800</v>
      </c>
      <c r="O1271" s="334">
        <f t="shared" si="19"/>
        <v>2894400</v>
      </c>
      <c r="P1271" s="246"/>
    </row>
    <row r="1272" spans="1:16" ht="20.399999999999999" hidden="1">
      <c r="A1272" s="235">
        <v>1269</v>
      </c>
      <c r="B1272" s="410">
        <v>44841</v>
      </c>
      <c r="C1272" s="238" t="s">
        <v>3323</v>
      </c>
      <c r="D1272" s="238" t="s">
        <v>3418</v>
      </c>
      <c r="E1272" s="411">
        <v>44835</v>
      </c>
      <c r="F1272" s="238" t="s">
        <v>3419</v>
      </c>
      <c r="G1272" s="235" t="s">
        <v>1748</v>
      </c>
      <c r="H1272" s="235">
        <v>4511518237</v>
      </c>
      <c r="I1272" s="235">
        <v>112303075</v>
      </c>
      <c r="J1272" s="238">
        <v>112303075</v>
      </c>
      <c r="K1272" s="238" t="s">
        <v>3326</v>
      </c>
      <c r="L1272" s="235" t="s">
        <v>247</v>
      </c>
      <c r="M1272" s="235">
        <v>1</v>
      </c>
      <c r="N1272" s="334">
        <v>657675</v>
      </c>
      <c r="O1272" s="334">
        <f t="shared" si="19"/>
        <v>657675</v>
      </c>
      <c r="P1272" s="246"/>
    </row>
    <row r="1273" spans="1:16" ht="30.6" hidden="1">
      <c r="A1273" s="235">
        <v>1270</v>
      </c>
      <c r="B1273" s="410">
        <v>44841</v>
      </c>
      <c r="C1273" s="238" t="s">
        <v>2486</v>
      </c>
      <c r="D1273" s="238">
        <v>221012827</v>
      </c>
      <c r="E1273" s="411">
        <v>44832</v>
      </c>
      <c r="F1273" s="238" t="s">
        <v>3420</v>
      </c>
      <c r="G1273" s="235" t="s">
        <v>2167</v>
      </c>
      <c r="H1273" s="235">
        <v>4511657669</v>
      </c>
      <c r="I1273" s="235">
        <v>112173808</v>
      </c>
      <c r="J1273" s="238" t="s">
        <v>3421</v>
      </c>
      <c r="K1273" s="238" t="s">
        <v>2819</v>
      </c>
      <c r="L1273" s="235" t="s">
        <v>247</v>
      </c>
      <c r="M1273" s="235">
        <v>6</v>
      </c>
      <c r="N1273" s="334">
        <v>81601</v>
      </c>
      <c r="O1273" s="334">
        <f t="shared" si="19"/>
        <v>489606</v>
      </c>
      <c r="P1273" s="246"/>
    </row>
    <row r="1274" spans="1:16" ht="20.399999999999999" hidden="1">
      <c r="A1274" s="235">
        <v>1271</v>
      </c>
      <c r="B1274" s="410">
        <v>44841</v>
      </c>
      <c r="C1274" s="238" t="s">
        <v>3422</v>
      </c>
      <c r="D1274" s="238" t="s">
        <v>3423</v>
      </c>
      <c r="E1274" s="411">
        <v>44834</v>
      </c>
      <c r="F1274" s="238" t="s">
        <v>3424</v>
      </c>
      <c r="G1274" s="235" t="s">
        <v>1748</v>
      </c>
      <c r="H1274" s="235">
        <v>4511397271</v>
      </c>
      <c r="I1274" s="235">
        <v>109611234</v>
      </c>
      <c r="J1274" s="238">
        <v>3742612236</v>
      </c>
      <c r="K1274" s="238" t="s">
        <v>281</v>
      </c>
      <c r="L1274" s="235" t="s">
        <v>36</v>
      </c>
      <c r="M1274" s="235">
        <v>200</v>
      </c>
      <c r="N1274" s="334">
        <v>23880</v>
      </c>
      <c r="O1274" s="334">
        <f t="shared" si="19"/>
        <v>4776000</v>
      </c>
      <c r="P1274" s="246"/>
    </row>
    <row r="1275" spans="1:16" ht="20.399999999999999" hidden="1">
      <c r="A1275" s="235">
        <v>1272</v>
      </c>
      <c r="B1275" s="410">
        <v>44844</v>
      </c>
      <c r="C1275" s="238" t="s">
        <v>3415</v>
      </c>
      <c r="D1275" s="238" t="s">
        <v>3425</v>
      </c>
      <c r="E1275" s="411">
        <v>44834</v>
      </c>
      <c r="F1275" s="238" t="s">
        <v>3426</v>
      </c>
      <c r="G1275" s="235" t="s">
        <v>1151</v>
      </c>
      <c r="H1275" s="235">
        <v>4511363660</v>
      </c>
      <c r="I1275" s="235">
        <v>112171911</v>
      </c>
      <c r="J1275" s="238" t="s">
        <v>3427</v>
      </c>
      <c r="K1275" s="238" t="s">
        <v>3588</v>
      </c>
      <c r="L1275" s="235" t="s">
        <v>36</v>
      </c>
      <c r="M1275" s="235">
        <v>4</v>
      </c>
      <c r="N1275" s="334">
        <v>158500</v>
      </c>
      <c r="O1275" s="334">
        <f t="shared" si="19"/>
        <v>634000</v>
      </c>
      <c r="P1275" s="246"/>
    </row>
    <row r="1276" spans="1:16" ht="20.399999999999999" hidden="1">
      <c r="A1276" s="235">
        <v>1273</v>
      </c>
      <c r="B1276" s="410">
        <v>44844</v>
      </c>
      <c r="C1276" s="238" t="s">
        <v>2795</v>
      </c>
      <c r="D1276" s="238" t="s">
        <v>3428</v>
      </c>
      <c r="E1276" s="411">
        <v>44834</v>
      </c>
      <c r="F1276" s="238" t="s">
        <v>3429</v>
      </c>
      <c r="G1276" s="235" t="s">
        <v>2798</v>
      </c>
      <c r="H1276" s="235">
        <v>4511451358</v>
      </c>
      <c r="I1276" s="235">
        <v>108224587</v>
      </c>
      <c r="J1276" s="238">
        <v>108224587</v>
      </c>
      <c r="K1276" s="238" t="s">
        <v>2800</v>
      </c>
      <c r="L1276" s="235" t="s">
        <v>36</v>
      </c>
      <c r="M1276" s="235">
        <v>36</v>
      </c>
      <c r="N1276" s="334">
        <v>31383</v>
      </c>
      <c r="O1276" s="334">
        <f t="shared" si="19"/>
        <v>1129788</v>
      </c>
      <c r="P1276" s="246"/>
    </row>
    <row r="1277" spans="1:16" hidden="1">
      <c r="A1277" s="235">
        <v>1274</v>
      </c>
      <c r="B1277" s="410">
        <v>44847</v>
      </c>
      <c r="C1277" s="238" t="s">
        <v>2928</v>
      </c>
      <c r="D1277" s="238">
        <v>9707648904</v>
      </c>
      <c r="E1277" s="411">
        <v>44834</v>
      </c>
      <c r="F1277" s="238" t="s">
        <v>3447</v>
      </c>
      <c r="G1277" s="235" t="s">
        <v>2930</v>
      </c>
      <c r="H1277" s="235">
        <v>4511347705</v>
      </c>
      <c r="I1277" s="235">
        <v>112169824</v>
      </c>
      <c r="J1277" s="238" t="s">
        <v>2943</v>
      </c>
      <c r="K1277" s="238" t="s">
        <v>2944</v>
      </c>
      <c r="L1277" s="235" t="s">
        <v>2729</v>
      </c>
      <c r="M1277" s="235">
        <v>20496</v>
      </c>
      <c r="N1277" s="334">
        <v>13.6</v>
      </c>
      <c r="O1277" s="334">
        <f t="shared" si="19"/>
        <v>278745.59999999998</v>
      </c>
      <c r="P1277" s="246"/>
    </row>
    <row r="1278" spans="1:16" hidden="1">
      <c r="A1278" s="235">
        <v>1275</v>
      </c>
      <c r="B1278" s="410">
        <v>44847</v>
      </c>
      <c r="C1278" s="238" t="s">
        <v>2928</v>
      </c>
      <c r="D1278" s="238">
        <v>9707648904</v>
      </c>
      <c r="E1278" s="411">
        <v>44834</v>
      </c>
      <c r="F1278" s="238" t="s">
        <v>3447</v>
      </c>
      <c r="G1278" s="235" t="s">
        <v>2930</v>
      </c>
      <c r="H1278" s="235">
        <v>4511347705</v>
      </c>
      <c r="I1278" s="235">
        <v>112169826</v>
      </c>
      <c r="J1278" s="238" t="s">
        <v>2945</v>
      </c>
      <c r="K1278" s="238" t="s">
        <v>2946</v>
      </c>
      <c r="L1278" s="235" t="s">
        <v>2729</v>
      </c>
      <c r="M1278" s="235">
        <v>1000</v>
      </c>
      <c r="N1278" s="334">
        <v>1959</v>
      </c>
      <c r="O1278" s="334">
        <f t="shared" si="19"/>
        <v>1959000</v>
      </c>
      <c r="P1278" s="246"/>
    </row>
    <row r="1279" spans="1:16" ht="20.399999999999999" hidden="1">
      <c r="A1279" s="235">
        <v>1276</v>
      </c>
      <c r="B1279" s="410">
        <v>44848</v>
      </c>
      <c r="C1279" s="238" t="s">
        <v>3415</v>
      </c>
      <c r="D1279" s="238" t="s">
        <v>3448</v>
      </c>
      <c r="E1279" s="411">
        <v>44841</v>
      </c>
      <c r="F1279" s="238" t="s">
        <v>3449</v>
      </c>
      <c r="G1279" s="235" t="s">
        <v>1151</v>
      </c>
      <c r="H1279" s="235" t="s">
        <v>286</v>
      </c>
      <c r="I1279" s="235" t="s">
        <v>286</v>
      </c>
      <c r="J1279" s="238" t="s">
        <v>286</v>
      </c>
      <c r="K1279" s="238" t="s">
        <v>3450</v>
      </c>
      <c r="L1279" s="235" t="s">
        <v>36</v>
      </c>
      <c r="M1279" s="235">
        <v>4</v>
      </c>
      <c r="N1279" s="334">
        <v>5000</v>
      </c>
      <c r="O1279" s="334">
        <f t="shared" si="19"/>
        <v>20000</v>
      </c>
      <c r="P1279" s="246"/>
    </row>
    <row r="1280" spans="1:16" ht="20.399999999999999" hidden="1">
      <c r="A1280" s="235">
        <v>1277</v>
      </c>
      <c r="B1280" s="410">
        <v>44848</v>
      </c>
      <c r="C1280" s="238" t="s">
        <v>3415</v>
      </c>
      <c r="D1280" s="238" t="s">
        <v>3448</v>
      </c>
      <c r="E1280" s="411">
        <v>44841</v>
      </c>
      <c r="F1280" s="238" t="s">
        <v>3449</v>
      </c>
      <c r="G1280" s="235" t="s">
        <v>1151</v>
      </c>
      <c r="H1280" s="235" t="s">
        <v>286</v>
      </c>
      <c r="I1280" s="235" t="s">
        <v>286</v>
      </c>
      <c r="J1280" s="238" t="s">
        <v>286</v>
      </c>
      <c r="K1280" s="238" t="s">
        <v>3451</v>
      </c>
      <c r="L1280" s="235" t="s">
        <v>36</v>
      </c>
      <c r="M1280" s="235">
        <v>4</v>
      </c>
      <c r="N1280" s="334">
        <v>5000</v>
      </c>
      <c r="O1280" s="334">
        <f t="shared" si="19"/>
        <v>20000</v>
      </c>
      <c r="P1280" s="246"/>
    </row>
    <row r="1281" spans="1:16" hidden="1">
      <c r="A1281" s="235">
        <v>1278</v>
      </c>
      <c r="B1281" s="410">
        <v>44848</v>
      </c>
      <c r="C1281" s="238" t="s">
        <v>2486</v>
      </c>
      <c r="D1281" s="238">
        <v>221012935</v>
      </c>
      <c r="E1281" s="411">
        <v>44841</v>
      </c>
      <c r="F1281" s="238" t="s">
        <v>3452</v>
      </c>
      <c r="G1281" s="235" t="s">
        <v>2167</v>
      </c>
      <c r="H1281" s="235">
        <v>4511353505</v>
      </c>
      <c r="I1281" s="235">
        <v>111400054</v>
      </c>
      <c r="J1281" s="238" t="s">
        <v>3274</v>
      </c>
      <c r="K1281" s="238" t="s">
        <v>650</v>
      </c>
      <c r="L1281" s="235" t="s">
        <v>36</v>
      </c>
      <c r="M1281" s="235">
        <v>90</v>
      </c>
      <c r="N1281" s="334">
        <v>1388.85</v>
      </c>
      <c r="O1281" s="334">
        <f t="shared" si="19"/>
        <v>124996.49999999999</v>
      </c>
      <c r="P1281" s="246"/>
    </row>
    <row r="1282" spans="1:16" ht="30.6" hidden="1">
      <c r="A1282" s="235">
        <v>1279</v>
      </c>
      <c r="B1282" s="410">
        <v>44852</v>
      </c>
      <c r="C1282" s="238" t="s">
        <v>2486</v>
      </c>
      <c r="D1282" s="238">
        <v>221013015</v>
      </c>
      <c r="E1282" s="411">
        <v>44845</v>
      </c>
      <c r="F1282" s="238" t="s">
        <v>3460</v>
      </c>
      <c r="G1282" s="235" t="s">
        <v>2167</v>
      </c>
      <c r="H1282" s="235">
        <v>4511657669</v>
      </c>
      <c r="I1282" s="235">
        <v>112173808</v>
      </c>
      <c r="J1282" s="238" t="s">
        <v>3421</v>
      </c>
      <c r="K1282" s="238" t="s">
        <v>2819</v>
      </c>
      <c r="L1282" s="235" t="s">
        <v>36</v>
      </c>
      <c r="M1282" s="235">
        <v>9</v>
      </c>
      <c r="N1282" s="334">
        <v>81601</v>
      </c>
      <c r="O1282" s="334">
        <f t="shared" si="19"/>
        <v>734409</v>
      </c>
      <c r="P1282" s="246"/>
    </row>
    <row r="1283" spans="1:16" ht="20.399999999999999" hidden="1">
      <c r="A1283" s="235">
        <v>1280</v>
      </c>
      <c r="B1283" s="410">
        <v>44853</v>
      </c>
      <c r="C1283" s="238" t="s">
        <v>3461</v>
      </c>
      <c r="D1283" s="238" t="s">
        <v>3462</v>
      </c>
      <c r="E1283" s="411">
        <v>44848</v>
      </c>
      <c r="F1283" s="238" t="s">
        <v>3463</v>
      </c>
      <c r="G1283" s="235" t="s">
        <v>3464</v>
      </c>
      <c r="H1283" s="235">
        <v>4200943749</v>
      </c>
      <c r="I1283" s="235">
        <v>109492176</v>
      </c>
      <c r="J1283" s="238">
        <v>45953050</v>
      </c>
      <c r="K1283" s="238" t="s">
        <v>2204</v>
      </c>
      <c r="L1283" s="235" t="s">
        <v>2729</v>
      </c>
      <c r="M1283" s="235">
        <v>11965</v>
      </c>
      <c r="N1283" s="334">
        <v>210.77</v>
      </c>
      <c r="O1283" s="334">
        <f t="shared" ref="O1283:O1346" si="20">M1283*N1283</f>
        <v>2521863.0500000003</v>
      </c>
      <c r="P1283" s="246"/>
    </row>
    <row r="1284" spans="1:16" ht="51" hidden="1">
      <c r="A1284" s="235">
        <v>1281</v>
      </c>
      <c r="B1284" s="410">
        <v>44855</v>
      </c>
      <c r="C1284" s="238" t="s">
        <v>3415</v>
      </c>
      <c r="D1284" s="238" t="s">
        <v>3465</v>
      </c>
      <c r="E1284" s="411">
        <v>44847</v>
      </c>
      <c r="F1284" s="238" t="s">
        <v>3466</v>
      </c>
      <c r="G1284" s="235" t="s">
        <v>1151</v>
      </c>
      <c r="H1284" s="235">
        <v>4511363660</v>
      </c>
      <c r="I1284" s="235">
        <v>112977221</v>
      </c>
      <c r="J1284" s="238" t="s">
        <v>3427</v>
      </c>
      <c r="K1284" s="245" t="s">
        <v>4353</v>
      </c>
      <c r="L1284" s="235" t="s">
        <v>36</v>
      </c>
      <c r="M1284" s="235">
        <v>4</v>
      </c>
      <c r="N1284" s="334">
        <v>39500</v>
      </c>
      <c r="O1284" s="334">
        <f t="shared" si="20"/>
        <v>158000</v>
      </c>
      <c r="P1284" s="246"/>
    </row>
    <row r="1285" spans="1:16" hidden="1">
      <c r="A1285" s="235">
        <v>1282</v>
      </c>
      <c r="B1285" s="410">
        <v>44855</v>
      </c>
      <c r="C1285" s="238" t="s">
        <v>3467</v>
      </c>
      <c r="D1285" s="238">
        <v>1</v>
      </c>
      <c r="E1285" s="411">
        <v>44852</v>
      </c>
      <c r="F1285" s="238" t="s">
        <v>3468</v>
      </c>
      <c r="G1285" s="235" t="s">
        <v>1581</v>
      </c>
      <c r="H1285" s="235" t="s">
        <v>286</v>
      </c>
      <c r="I1285" s="235" t="s">
        <v>286</v>
      </c>
      <c r="J1285" s="238" t="s">
        <v>2272</v>
      </c>
      <c r="K1285" s="238" t="s">
        <v>3469</v>
      </c>
      <c r="L1285" s="235" t="s">
        <v>36</v>
      </c>
      <c r="M1285" s="235">
        <v>1</v>
      </c>
      <c r="N1285" s="334">
        <v>42000</v>
      </c>
      <c r="O1285" s="334">
        <f t="shared" si="20"/>
        <v>42000</v>
      </c>
      <c r="P1285" s="246"/>
    </row>
    <row r="1286" spans="1:16" hidden="1">
      <c r="A1286" s="235">
        <v>1283</v>
      </c>
      <c r="B1286" s="410">
        <v>44856</v>
      </c>
      <c r="C1286" s="238" t="s">
        <v>3467</v>
      </c>
      <c r="D1286" s="238">
        <v>1</v>
      </c>
      <c r="E1286" s="411">
        <v>44852</v>
      </c>
      <c r="F1286" s="238" t="s">
        <v>3470</v>
      </c>
      <c r="G1286" s="235" t="s">
        <v>1581</v>
      </c>
      <c r="H1286" s="235" t="s">
        <v>286</v>
      </c>
      <c r="I1286" s="235" t="s">
        <v>286</v>
      </c>
      <c r="J1286" s="238" t="s">
        <v>2272</v>
      </c>
      <c r="K1286" s="238" t="s">
        <v>3471</v>
      </c>
      <c r="L1286" s="235" t="s">
        <v>36</v>
      </c>
      <c r="M1286" s="235">
        <v>1</v>
      </c>
      <c r="N1286" s="334">
        <v>42000</v>
      </c>
      <c r="O1286" s="334">
        <f t="shared" si="20"/>
        <v>42000</v>
      </c>
      <c r="P1286" s="246"/>
    </row>
    <row r="1287" spans="1:16" hidden="1">
      <c r="A1287" s="235">
        <v>1284</v>
      </c>
      <c r="B1287" s="410">
        <v>44856</v>
      </c>
      <c r="C1287" s="238" t="s">
        <v>2486</v>
      </c>
      <c r="D1287" s="238">
        <v>221013123</v>
      </c>
      <c r="E1287" s="411">
        <v>44851</v>
      </c>
      <c r="F1287" s="238" t="s">
        <v>3472</v>
      </c>
      <c r="G1287" s="235" t="s">
        <v>2167</v>
      </c>
      <c r="H1287" s="235">
        <v>4511353505</v>
      </c>
      <c r="I1287" s="235">
        <v>111400055</v>
      </c>
      <c r="J1287" s="238" t="s">
        <v>3275</v>
      </c>
      <c r="K1287" s="238" t="s">
        <v>654</v>
      </c>
      <c r="L1287" s="235" t="s">
        <v>36</v>
      </c>
      <c r="M1287" s="235">
        <v>90</v>
      </c>
      <c r="N1287" s="334">
        <v>1706.02</v>
      </c>
      <c r="O1287" s="334">
        <f t="shared" si="20"/>
        <v>153541.79999999999</v>
      </c>
      <c r="P1287" s="246"/>
    </row>
    <row r="1288" spans="1:16" hidden="1">
      <c r="A1288" s="235">
        <v>1285</v>
      </c>
      <c r="B1288" s="410">
        <v>44862</v>
      </c>
      <c r="C1288" s="238" t="s">
        <v>3467</v>
      </c>
      <c r="D1288" s="238">
        <v>1</v>
      </c>
      <c r="E1288" s="411">
        <v>44852</v>
      </c>
      <c r="F1288" s="238" t="s">
        <v>3486</v>
      </c>
      <c r="G1288" s="235" t="s">
        <v>1581</v>
      </c>
      <c r="H1288" s="235" t="s">
        <v>286</v>
      </c>
      <c r="I1288" s="235" t="s">
        <v>286</v>
      </c>
      <c r="J1288" s="238" t="s">
        <v>2272</v>
      </c>
      <c r="K1288" s="238" t="s">
        <v>3487</v>
      </c>
      <c r="L1288" s="235" t="s">
        <v>36</v>
      </c>
      <c r="M1288" s="235">
        <v>1</v>
      </c>
      <c r="N1288" s="334">
        <v>42000</v>
      </c>
      <c r="O1288" s="334">
        <f t="shared" si="20"/>
        <v>42000</v>
      </c>
      <c r="P1288" s="246"/>
    </row>
    <row r="1289" spans="1:16" hidden="1">
      <c r="A1289" s="235">
        <v>1286</v>
      </c>
      <c r="B1289" s="410">
        <v>44862</v>
      </c>
      <c r="C1289" s="238" t="s">
        <v>3467</v>
      </c>
      <c r="D1289" s="238">
        <v>1</v>
      </c>
      <c r="E1289" s="411">
        <v>44852</v>
      </c>
      <c r="F1289" s="238" t="s">
        <v>3488</v>
      </c>
      <c r="G1289" s="235" t="s">
        <v>1581</v>
      </c>
      <c r="H1289" s="235" t="s">
        <v>286</v>
      </c>
      <c r="I1289" s="235" t="s">
        <v>286</v>
      </c>
      <c r="J1289" s="238" t="s">
        <v>2272</v>
      </c>
      <c r="K1289" s="238" t="s">
        <v>3489</v>
      </c>
      <c r="L1289" s="235" t="s">
        <v>36</v>
      </c>
      <c r="M1289" s="235">
        <v>1</v>
      </c>
      <c r="N1289" s="334">
        <v>42000</v>
      </c>
      <c r="O1289" s="334">
        <f t="shared" si="20"/>
        <v>42000</v>
      </c>
      <c r="P1289" s="246"/>
    </row>
    <row r="1290" spans="1:16" ht="51" hidden="1">
      <c r="A1290" s="235">
        <v>1287</v>
      </c>
      <c r="B1290" s="410">
        <v>44862</v>
      </c>
      <c r="C1290" s="238" t="s">
        <v>3415</v>
      </c>
      <c r="D1290" s="238" t="s">
        <v>3465</v>
      </c>
      <c r="E1290" s="411">
        <v>44847</v>
      </c>
      <c r="F1290" s="238" t="s">
        <v>3466</v>
      </c>
      <c r="G1290" s="235" t="s">
        <v>1151</v>
      </c>
      <c r="H1290" s="235">
        <v>4511363660</v>
      </c>
      <c r="I1290" s="235">
        <v>112977221</v>
      </c>
      <c r="J1290" s="238" t="s">
        <v>3427</v>
      </c>
      <c r="K1290" s="245" t="s">
        <v>4353</v>
      </c>
      <c r="L1290" s="235" t="s">
        <v>36</v>
      </c>
      <c r="M1290" s="235">
        <v>2</v>
      </c>
      <c r="N1290" s="334">
        <v>39500</v>
      </c>
      <c r="O1290" s="334">
        <f t="shared" si="20"/>
        <v>79000</v>
      </c>
      <c r="P1290" s="246"/>
    </row>
    <row r="1291" spans="1:16" hidden="1">
      <c r="A1291" s="235">
        <v>1288</v>
      </c>
      <c r="B1291" s="410">
        <v>44862</v>
      </c>
      <c r="C1291" s="238" t="s">
        <v>2486</v>
      </c>
      <c r="D1291" s="238">
        <v>221014023</v>
      </c>
      <c r="E1291" s="411">
        <v>44918</v>
      </c>
      <c r="F1291" s="238" t="s">
        <v>3698</v>
      </c>
      <c r="G1291" s="235" t="s">
        <v>2167</v>
      </c>
      <c r="H1291" s="235">
        <v>4511648076</v>
      </c>
      <c r="I1291" s="235">
        <v>109492174</v>
      </c>
      <c r="J1291" s="238" t="s">
        <v>488</v>
      </c>
      <c r="K1291" s="238" t="s">
        <v>489</v>
      </c>
      <c r="L1291" s="235" t="s">
        <v>36</v>
      </c>
      <c r="M1291" s="235">
        <v>40</v>
      </c>
      <c r="N1291" s="334">
        <v>4051</v>
      </c>
      <c r="O1291" s="334">
        <f t="shared" si="20"/>
        <v>162040</v>
      </c>
      <c r="P1291" s="246"/>
    </row>
    <row r="1292" spans="1:16" hidden="1">
      <c r="A1292" s="235">
        <v>1289</v>
      </c>
      <c r="B1292" s="410">
        <v>44865</v>
      </c>
      <c r="C1292" s="238" t="s">
        <v>3490</v>
      </c>
      <c r="D1292" s="238" t="s">
        <v>3491</v>
      </c>
      <c r="E1292" s="411">
        <v>44854</v>
      </c>
      <c r="F1292" s="238" t="s">
        <v>3492</v>
      </c>
      <c r="G1292" s="235" t="s">
        <v>3320</v>
      </c>
      <c r="H1292" s="235">
        <v>4511388697</v>
      </c>
      <c r="I1292" s="235">
        <v>112170850</v>
      </c>
      <c r="J1292" s="238" t="s">
        <v>3505</v>
      </c>
      <c r="K1292" s="238" t="s">
        <v>3533</v>
      </c>
      <c r="L1292" s="235" t="s">
        <v>36</v>
      </c>
      <c r="M1292" s="235">
        <v>1</v>
      </c>
      <c r="N1292" s="334">
        <v>70000</v>
      </c>
      <c r="O1292" s="334">
        <f t="shared" si="20"/>
        <v>70000</v>
      </c>
      <c r="P1292" s="246"/>
    </row>
    <row r="1293" spans="1:16" hidden="1">
      <c r="A1293" s="235">
        <v>1290</v>
      </c>
      <c r="B1293" s="410">
        <v>44865</v>
      </c>
      <c r="C1293" s="238" t="s">
        <v>3490</v>
      </c>
      <c r="D1293" s="238" t="s">
        <v>3491</v>
      </c>
      <c r="E1293" s="411">
        <v>44854</v>
      </c>
      <c r="F1293" s="238" t="s">
        <v>3492</v>
      </c>
      <c r="G1293" s="235" t="s">
        <v>3320</v>
      </c>
      <c r="H1293" s="235">
        <v>4511388697</v>
      </c>
      <c r="I1293" s="235">
        <v>112177659</v>
      </c>
      <c r="J1293" s="238" t="s">
        <v>3505</v>
      </c>
      <c r="K1293" s="238" t="s">
        <v>3493</v>
      </c>
      <c r="L1293" s="235" t="s">
        <v>36</v>
      </c>
      <c r="M1293" s="235">
        <v>1</v>
      </c>
      <c r="N1293" s="334">
        <v>120000</v>
      </c>
      <c r="O1293" s="334">
        <f t="shared" si="20"/>
        <v>120000</v>
      </c>
      <c r="P1293" s="246"/>
    </row>
    <row r="1294" spans="1:16" hidden="1">
      <c r="A1294" s="235">
        <v>1291</v>
      </c>
      <c r="B1294" s="410">
        <v>44865</v>
      </c>
      <c r="C1294" s="238" t="s">
        <v>3490</v>
      </c>
      <c r="D1294" s="238" t="s">
        <v>3494</v>
      </c>
      <c r="E1294" s="411">
        <v>44854</v>
      </c>
      <c r="F1294" s="238" t="s">
        <v>3492</v>
      </c>
      <c r="G1294" s="235" t="s">
        <v>3320</v>
      </c>
      <c r="H1294" s="235">
        <v>4511566282</v>
      </c>
      <c r="I1294" s="235">
        <v>112310298</v>
      </c>
      <c r="J1294" s="238" t="s">
        <v>3506</v>
      </c>
      <c r="K1294" s="238" t="s">
        <v>3495</v>
      </c>
      <c r="L1294" s="235" t="s">
        <v>36</v>
      </c>
      <c r="M1294" s="235">
        <v>1</v>
      </c>
      <c r="N1294" s="334">
        <v>146000</v>
      </c>
      <c r="O1294" s="334">
        <f t="shared" si="20"/>
        <v>146000</v>
      </c>
      <c r="P1294" s="246"/>
    </row>
    <row r="1295" spans="1:16" hidden="1">
      <c r="A1295" s="235">
        <v>1292</v>
      </c>
      <c r="B1295" s="410">
        <v>44865</v>
      </c>
      <c r="C1295" s="238" t="s">
        <v>3490</v>
      </c>
      <c r="D1295" s="238" t="s">
        <v>3494</v>
      </c>
      <c r="E1295" s="411">
        <v>44854</v>
      </c>
      <c r="F1295" s="238" t="s">
        <v>3492</v>
      </c>
      <c r="G1295" s="235" t="s">
        <v>3320</v>
      </c>
      <c r="H1295" s="235">
        <v>4511566282</v>
      </c>
      <c r="I1295" s="235">
        <v>112310299</v>
      </c>
      <c r="J1295" s="238" t="s">
        <v>3506</v>
      </c>
      <c r="K1295" s="238" t="s">
        <v>3496</v>
      </c>
      <c r="L1295" s="235" t="s">
        <v>36</v>
      </c>
      <c r="M1295" s="235">
        <v>1</v>
      </c>
      <c r="N1295" s="334">
        <v>78000</v>
      </c>
      <c r="O1295" s="334">
        <f t="shared" si="20"/>
        <v>78000</v>
      </c>
      <c r="P1295" s="246"/>
    </row>
    <row r="1296" spans="1:16" ht="20.399999999999999" hidden="1">
      <c r="A1296" s="235">
        <v>1293</v>
      </c>
      <c r="B1296" s="410">
        <v>44866</v>
      </c>
      <c r="C1296" s="238" t="s">
        <v>2928</v>
      </c>
      <c r="D1296" s="238">
        <v>9707649567</v>
      </c>
      <c r="E1296" s="411">
        <v>44861</v>
      </c>
      <c r="F1296" s="238" t="s">
        <v>3507</v>
      </c>
      <c r="G1296" s="235" t="s">
        <v>2930</v>
      </c>
      <c r="H1296" s="235">
        <v>4511347705</v>
      </c>
      <c r="I1296" s="235">
        <v>112169824</v>
      </c>
      <c r="J1296" s="238" t="s">
        <v>2943</v>
      </c>
      <c r="K1296" s="238" t="s">
        <v>2944</v>
      </c>
      <c r="L1296" s="235" t="s">
        <v>2729</v>
      </c>
      <c r="M1296" s="235">
        <v>17742</v>
      </c>
      <c r="N1296" s="334">
        <v>13.6</v>
      </c>
      <c r="O1296" s="334">
        <f t="shared" si="20"/>
        <v>241291.19999999998</v>
      </c>
      <c r="P1296" s="246"/>
    </row>
    <row r="1297" spans="1:16" ht="20.399999999999999" hidden="1">
      <c r="A1297" s="235">
        <v>1294</v>
      </c>
      <c r="B1297" s="410">
        <v>44866</v>
      </c>
      <c r="C1297" s="238" t="s">
        <v>2928</v>
      </c>
      <c r="D1297" s="238">
        <v>9707649567</v>
      </c>
      <c r="E1297" s="411">
        <v>44861</v>
      </c>
      <c r="F1297" s="238" t="s">
        <v>3507</v>
      </c>
      <c r="G1297" s="235" t="s">
        <v>2930</v>
      </c>
      <c r="H1297" s="235">
        <v>4511347705</v>
      </c>
      <c r="I1297" s="235">
        <v>112169826</v>
      </c>
      <c r="J1297" s="238" t="s">
        <v>2945</v>
      </c>
      <c r="K1297" s="238" t="s">
        <v>2946</v>
      </c>
      <c r="L1297" s="235" t="s">
        <v>2729</v>
      </c>
      <c r="M1297" s="235">
        <v>1994</v>
      </c>
      <c r="N1297" s="334">
        <v>1959</v>
      </c>
      <c r="O1297" s="334">
        <f t="shared" si="20"/>
        <v>3906246</v>
      </c>
      <c r="P1297" s="246"/>
    </row>
    <row r="1298" spans="1:16" ht="20.399999999999999" hidden="1">
      <c r="A1298" s="235">
        <v>1295</v>
      </c>
      <c r="B1298" s="410">
        <v>44866</v>
      </c>
      <c r="C1298" s="238" t="s">
        <v>3415</v>
      </c>
      <c r="D1298" s="238" t="s">
        <v>3508</v>
      </c>
      <c r="E1298" s="411">
        <v>44854</v>
      </c>
      <c r="F1298" s="238" t="s">
        <v>3509</v>
      </c>
      <c r="G1298" s="235" t="s">
        <v>1151</v>
      </c>
      <c r="H1298" s="235">
        <v>4511363660</v>
      </c>
      <c r="I1298" s="235">
        <v>112171911</v>
      </c>
      <c r="J1298" s="238" t="s">
        <v>3427</v>
      </c>
      <c r="K1298" s="238" t="s">
        <v>3588</v>
      </c>
      <c r="L1298" s="235" t="s">
        <v>36</v>
      </c>
      <c r="M1298" s="235">
        <v>6</v>
      </c>
      <c r="N1298" s="334">
        <v>158500</v>
      </c>
      <c r="O1298" s="334">
        <f t="shared" si="20"/>
        <v>951000</v>
      </c>
      <c r="P1298" s="246"/>
    </row>
    <row r="1299" spans="1:16" ht="20.399999999999999" hidden="1">
      <c r="A1299" s="235">
        <v>1296</v>
      </c>
      <c r="B1299" s="410">
        <v>44866</v>
      </c>
      <c r="C1299" s="238" t="s">
        <v>3415</v>
      </c>
      <c r="D1299" s="238" t="s">
        <v>3508</v>
      </c>
      <c r="E1299" s="411">
        <v>44854</v>
      </c>
      <c r="F1299" s="238" t="s">
        <v>3509</v>
      </c>
      <c r="G1299" s="235" t="s">
        <v>1151</v>
      </c>
      <c r="H1299" s="235">
        <v>4511363660</v>
      </c>
      <c r="I1299" s="235">
        <v>112171911</v>
      </c>
      <c r="J1299" s="238" t="s">
        <v>3427</v>
      </c>
      <c r="K1299" s="238" t="s">
        <v>3588</v>
      </c>
      <c r="L1299" s="235" t="s">
        <v>36</v>
      </c>
      <c r="M1299" s="235">
        <v>12</v>
      </c>
      <c r="N1299" s="334">
        <v>158500</v>
      </c>
      <c r="O1299" s="334">
        <f t="shared" si="20"/>
        <v>1902000</v>
      </c>
      <c r="P1299" s="246"/>
    </row>
    <row r="1300" spans="1:16" ht="20.399999999999999" hidden="1">
      <c r="A1300" s="235">
        <v>1297</v>
      </c>
      <c r="B1300" s="410">
        <v>44867</v>
      </c>
      <c r="C1300" s="238" t="s">
        <v>2795</v>
      </c>
      <c r="D1300" s="238" t="s">
        <v>3510</v>
      </c>
      <c r="E1300" s="411">
        <v>44855</v>
      </c>
      <c r="F1300" s="238" t="s">
        <v>3511</v>
      </c>
      <c r="G1300" s="235" t="s">
        <v>2798</v>
      </c>
      <c r="H1300" s="235">
        <v>4511451358</v>
      </c>
      <c r="I1300" s="235">
        <v>108224587</v>
      </c>
      <c r="J1300" s="238">
        <v>108224587</v>
      </c>
      <c r="K1300" s="238" t="s">
        <v>2800</v>
      </c>
      <c r="L1300" s="235" t="s">
        <v>36</v>
      </c>
      <c r="M1300" s="235">
        <v>20</v>
      </c>
      <c r="N1300" s="334">
        <v>31383</v>
      </c>
      <c r="O1300" s="334">
        <f t="shared" si="20"/>
        <v>627660</v>
      </c>
      <c r="P1300" s="246"/>
    </row>
    <row r="1301" spans="1:16" ht="20.399999999999999" hidden="1">
      <c r="A1301" s="235">
        <v>1298</v>
      </c>
      <c r="B1301" s="410">
        <v>44870</v>
      </c>
      <c r="C1301" s="238" t="s">
        <v>2791</v>
      </c>
      <c r="D1301" s="238" t="s">
        <v>3512</v>
      </c>
      <c r="E1301" s="411">
        <v>44856</v>
      </c>
      <c r="F1301" s="238" t="s">
        <v>3513</v>
      </c>
      <c r="G1301" s="235" t="s">
        <v>1875</v>
      </c>
      <c r="H1301" s="235">
        <v>4511495648</v>
      </c>
      <c r="I1301" s="235">
        <v>108350854</v>
      </c>
      <c r="J1301" s="238" t="s">
        <v>2733</v>
      </c>
      <c r="K1301" s="238" t="s">
        <v>2734</v>
      </c>
      <c r="L1301" s="235" t="s">
        <v>36</v>
      </c>
      <c r="M1301" s="235">
        <v>4</v>
      </c>
      <c r="N1301" s="334">
        <v>7800</v>
      </c>
      <c r="O1301" s="334">
        <f t="shared" si="20"/>
        <v>31200</v>
      </c>
      <c r="P1301" s="246"/>
    </row>
    <row r="1302" spans="1:16" ht="20.399999999999999" hidden="1">
      <c r="A1302" s="235">
        <v>1299</v>
      </c>
      <c r="B1302" s="410">
        <v>44870</v>
      </c>
      <c r="C1302" s="238" t="s">
        <v>2791</v>
      </c>
      <c r="D1302" s="238" t="s">
        <v>3512</v>
      </c>
      <c r="E1302" s="411">
        <v>44856</v>
      </c>
      <c r="F1302" s="238" t="s">
        <v>3513</v>
      </c>
      <c r="G1302" s="235" t="s">
        <v>1875</v>
      </c>
      <c r="H1302" s="235">
        <v>4511495648</v>
      </c>
      <c r="I1302" s="235">
        <v>108350856</v>
      </c>
      <c r="J1302" s="238" t="s">
        <v>2735</v>
      </c>
      <c r="K1302" s="238" t="s">
        <v>2736</v>
      </c>
      <c r="L1302" s="235" t="s">
        <v>36</v>
      </c>
      <c r="M1302" s="235">
        <v>4</v>
      </c>
      <c r="N1302" s="334">
        <v>72000</v>
      </c>
      <c r="O1302" s="334">
        <f t="shared" si="20"/>
        <v>288000</v>
      </c>
      <c r="P1302" s="246"/>
    </row>
    <row r="1303" spans="1:16" hidden="1">
      <c r="A1303" s="235">
        <v>1300</v>
      </c>
      <c r="B1303" s="410">
        <v>44873</v>
      </c>
      <c r="C1303" s="238" t="s">
        <v>3534</v>
      </c>
      <c r="D1303" s="238" t="s">
        <v>3535</v>
      </c>
      <c r="E1303" s="411">
        <v>44852</v>
      </c>
      <c r="F1303" s="238" t="s">
        <v>3536</v>
      </c>
      <c r="G1303" s="235" t="s">
        <v>285</v>
      </c>
      <c r="H1303" s="235">
        <v>4511319444</v>
      </c>
      <c r="I1303" s="235">
        <v>112140648</v>
      </c>
      <c r="J1303" s="238">
        <v>112140648</v>
      </c>
      <c r="K1303" s="238" t="s">
        <v>3537</v>
      </c>
      <c r="L1303" s="235" t="s">
        <v>36</v>
      </c>
      <c r="M1303" s="235">
        <v>1</v>
      </c>
      <c r="N1303" s="334">
        <v>41900</v>
      </c>
      <c r="O1303" s="334">
        <f t="shared" si="20"/>
        <v>41900</v>
      </c>
      <c r="P1303" s="246"/>
    </row>
    <row r="1304" spans="1:16" ht="30.6" hidden="1">
      <c r="A1304" s="235">
        <v>1301</v>
      </c>
      <c r="B1304" s="410">
        <v>44873</v>
      </c>
      <c r="C1304" s="238" t="s">
        <v>2537</v>
      </c>
      <c r="D1304" s="238">
        <v>57227049</v>
      </c>
      <c r="E1304" s="411">
        <v>44846</v>
      </c>
      <c r="F1304" s="238" t="s">
        <v>3538</v>
      </c>
      <c r="G1304" s="235" t="s">
        <v>2539</v>
      </c>
      <c r="H1304" s="235">
        <v>4200973173</v>
      </c>
      <c r="I1304" s="235">
        <v>109443666</v>
      </c>
      <c r="J1304" s="238" t="s">
        <v>108</v>
      </c>
      <c r="K1304" s="238" t="s">
        <v>109</v>
      </c>
      <c r="L1304" s="235" t="s">
        <v>36</v>
      </c>
      <c r="M1304" s="235">
        <v>60</v>
      </c>
      <c r="N1304" s="334">
        <v>3169.32</v>
      </c>
      <c r="O1304" s="334">
        <f t="shared" si="20"/>
        <v>190159.2</v>
      </c>
      <c r="P1304" s="246"/>
    </row>
    <row r="1305" spans="1:16" ht="30.6" hidden="1">
      <c r="A1305" s="235">
        <v>1302</v>
      </c>
      <c r="B1305" s="410">
        <v>44875</v>
      </c>
      <c r="C1305" s="238" t="s">
        <v>3541</v>
      </c>
      <c r="D1305" s="238" t="s">
        <v>6403</v>
      </c>
      <c r="E1305" s="411" t="s">
        <v>6404</v>
      </c>
      <c r="F1305" s="238" t="s">
        <v>3542</v>
      </c>
      <c r="G1305" s="235" t="s">
        <v>3543</v>
      </c>
      <c r="H1305" s="235">
        <v>4511088524</v>
      </c>
      <c r="I1305" s="235">
        <v>110408288</v>
      </c>
      <c r="J1305" s="238" t="s">
        <v>1749</v>
      </c>
      <c r="K1305" s="238" t="s">
        <v>1750</v>
      </c>
      <c r="L1305" s="235" t="s">
        <v>36</v>
      </c>
      <c r="M1305" s="235">
        <v>77</v>
      </c>
      <c r="N1305" s="334">
        <v>6396.5</v>
      </c>
      <c r="O1305" s="334">
        <f t="shared" si="20"/>
        <v>492530.5</v>
      </c>
      <c r="P1305" s="246"/>
    </row>
    <row r="1306" spans="1:16" ht="20.399999999999999" hidden="1">
      <c r="A1306" s="235">
        <v>1303</v>
      </c>
      <c r="B1306" s="410">
        <v>44875</v>
      </c>
      <c r="C1306" s="238" t="s">
        <v>3422</v>
      </c>
      <c r="D1306" s="238" t="s">
        <v>3544</v>
      </c>
      <c r="E1306" s="411">
        <v>44865</v>
      </c>
      <c r="F1306" s="238" t="s">
        <v>3545</v>
      </c>
      <c r="G1306" s="235" t="s">
        <v>1748</v>
      </c>
      <c r="H1306" s="235">
        <v>4511397271</v>
      </c>
      <c r="I1306" s="235">
        <v>109611234</v>
      </c>
      <c r="J1306" s="238">
        <v>3742612236</v>
      </c>
      <c r="K1306" s="238" t="s">
        <v>281</v>
      </c>
      <c r="L1306" s="235" t="s">
        <v>36</v>
      </c>
      <c r="M1306" s="235">
        <v>139</v>
      </c>
      <c r="N1306" s="334">
        <v>23880</v>
      </c>
      <c r="O1306" s="334">
        <f t="shared" si="20"/>
        <v>3319320</v>
      </c>
      <c r="P1306" s="246"/>
    </row>
    <row r="1307" spans="1:16" ht="20.399999999999999" hidden="1">
      <c r="A1307" s="235">
        <v>1304</v>
      </c>
      <c r="B1307" s="410">
        <v>44877</v>
      </c>
      <c r="C1307" s="238" t="s">
        <v>3415</v>
      </c>
      <c r="D1307" s="238" t="s">
        <v>3546</v>
      </c>
      <c r="E1307" s="411">
        <v>44872</v>
      </c>
      <c r="F1307" s="238" t="s">
        <v>3547</v>
      </c>
      <c r="G1307" s="235" t="s">
        <v>1151</v>
      </c>
      <c r="H1307" s="235">
        <v>4511363660</v>
      </c>
      <c r="I1307" s="235">
        <v>112171911</v>
      </c>
      <c r="J1307" s="238" t="s">
        <v>3427</v>
      </c>
      <c r="K1307" s="238" t="s">
        <v>3588</v>
      </c>
      <c r="L1307" s="235" t="s">
        <v>36</v>
      </c>
      <c r="M1307" s="235">
        <v>13</v>
      </c>
      <c r="N1307" s="334">
        <v>158500</v>
      </c>
      <c r="O1307" s="334">
        <f t="shared" si="20"/>
        <v>2060500</v>
      </c>
      <c r="P1307" s="246"/>
    </row>
    <row r="1308" spans="1:16" ht="51" hidden="1">
      <c r="A1308" s="235">
        <v>1305</v>
      </c>
      <c r="B1308" s="410">
        <v>44877</v>
      </c>
      <c r="C1308" s="238" t="s">
        <v>3415</v>
      </c>
      <c r="D1308" s="238" t="s">
        <v>3546</v>
      </c>
      <c r="E1308" s="411">
        <v>44872</v>
      </c>
      <c r="F1308" s="238" t="s">
        <v>3547</v>
      </c>
      <c r="G1308" s="235" t="s">
        <v>1151</v>
      </c>
      <c r="H1308" s="235">
        <v>4511363660</v>
      </c>
      <c r="I1308" s="235">
        <v>112977221</v>
      </c>
      <c r="J1308" s="238" t="s">
        <v>3427</v>
      </c>
      <c r="K1308" s="245" t="s">
        <v>4353</v>
      </c>
      <c r="L1308" s="235" t="s">
        <v>247</v>
      </c>
      <c r="M1308" s="235">
        <v>4</v>
      </c>
      <c r="N1308" s="334">
        <v>39500</v>
      </c>
      <c r="O1308" s="334">
        <f t="shared" si="20"/>
        <v>158000</v>
      </c>
      <c r="P1308" s="246"/>
    </row>
    <row r="1309" spans="1:16" ht="20.399999999999999" hidden="1">
      <c r="A1309" s="235">
        <v>1306</v>
      </c>
      <c r="B1309" s="410">
        <v>44877</v>
      </c>
      <c r="C1309" s="238" t="s">
        <v>3415</v>
      </c>
      <c r="D1309" s="238" t="s">
        <v>3546</v>
      </c>
      <c r="E1309" s="411">
        <v>44872</v>
      </c>
      <c r="F1309" s="238" t="s">
        <v>3547</v>
      </c>
      <c r="G1309" s="235" t="s">
        <v>1151</v>
      </c>
      <c r="H1309" s="235">
        <v>4511363660</v>
      </c>
      <c r="I1309" s="235">
        <v>112171911</v>
      </c>
      <c r="J1309" s="238" t="s">
        <v>3427</v>
      </c>
      <c r="K1309" s="238" t="s">
        <v>3588</v>
      </c>
      <c r="L1309" s="235" t="s">
        <v>36</v>
      </c>
      <c r="M1309" s="235">
        <v>4</v>
      </c>
      <c r="N1309" s="334">
        <v>158500</v>
      </c>
      <c r="O1309" s="334">
        <f t="shared" si="20"/>
        <v>634000</v>
      </c>
      <c r="P1309" s="246"/>
    </row>
    <row r="1310" spans="1:16" ht="20.399999999999999" hidden="1">
      <c r="A1310" s="235">
        <v>1307</v>
      </c>
      <c r="B1310" s="410">
        <v>44883</v>
      </c>
      <c r="C1310" s="238" t="s">
        <v>3555</v>
      </c>
      <c r="D1310" s="238" t="s">
        <v>3556</v>
      </c>
      <c r="E1310" s="411">
        <v>44876</v>
      </c>
      <c r="F1310" s="238" t="s">
        <v>3557</v>
      </c>
      <c r="G1310" s="235" t="s">
        <v>3558</v>
      </c>
      <c r="H1310" s="235">
        <v>4508467622</v>
      </c>
      <c r="I1310" s="235">
        <v>101776806</v>
      </c>
      <c r="J1310" s="238">
        <v>101776806</v>
      </c>
      <c r="K1310" s="238" t="s">
        <v>3559</v>
      </c>
      <c r="L1310" s="235" t="s">
        <v>36</v>
      </c>
      <c r="M1310" s="235">
        <v>1</v>
      </c>
      <c r="N1310" s="334">
        <v>809000</v>
      </c>
      <c r="O1310" s="334">
        <f t="shared" si="20"/>
        <v>809000</v>
      </c>
      <c r="P1310" s="246"/>
    </row>
    <row r="1311" spans="1:16" hidden="1">
      <c r="A1311" s="235">
        <v>1308</v>
      </c>
      <c r="B1311" s="410">
        <v>44883</v>
      </c>
      <c r="C1311" s="238" t="s">
        <v>2805</v>
      </c>
      <c r="D1311" s="238" t="s">
        <v>3560</v>
      </c>
      <c r="E1311" s="411">
        <v>44877</v>
      </c>
      <c r="F1311" s="238" t="s">
        <v>3561</v>
      </c>
      <c r="G1311" s="235" t="s">
        <v>2808</v>
      </c>
      <c r="H1311" s="235">
        <v>4511751822</v>
      </c>
      <c r="I1311" s="235">
        <v>112139784</v>
      </c>
      <c r="J1311" s="238" t="s">
        <v>2731</v>
      </c>
      <c r="K1311" s="238" t="s">
        <v>2809</v>
      </c>
      <c r="L1311" s="235" t="s">
        <v>2729</v>
      </c>
      <c r="M1311" s="235">
        <v>4500</v>
      </c>
      <c r="N1311" s="334">
        <v>25.5</v>
      </c>
      <c r="O1311" s="334">
        <f t="shared" si="20"/>
        <v>114750</v>
      </c>
      <c r="P1311" s="246"/>
    </row>
    <row r="1312" spans="1:16" hidden="1">
      <c r="A1312" s="235">
        <v>1309</v>
      </c>
      <c r="B1312" s="410">
        <v>44888</v>
      </c>
      <c r="C1312" s="238" t="s">
        <v>2486</v>
      </c>
      <c r="D1312" s="238">
        <v>221013541</v>
      </c>
      <c r="E1312" s="411">
        <v>44882</v>
      </c>
      <c r="F1312" s="238" t="s">
        <v>3589</v>
      </c>
      <c r="G1312" s="235" t="s">
        <v>2167</v>
      </c>
      <c r="H1312" s="235">
        <v>4511353505</v>
      </c>
      <c r="I1312" s="235">
        <v>111400054</v>
      </c>
      <c r="J1312" s="238" t="s">
        <v>3274</v>
      </c>
      <c r="K1312" s="238" t="s">
        <v>650</v>
      </c>
      <c r="L1312" s="235" t="s">
        <v>36</v>
      </c>
      <c r="M1312" s="235">
        <v>90</v>
      </c>
      <c r="N1312" s="334">
        <v>1388.85</v>
      </c>
      <c r="O1312" s="334">
        <f t="shared" si="20"/>
        <v>124996.49999999999</v>
      </c>
      <c r="P1312" s="246"/>
    </row>
    <row r="1313" spans="1:16" ht="20.399999999999999" hidden="1">
      <c r="A1313" s="235">
        <v>1310</v>
      </c>
      <c r="B1313" s="410">
        <v>44888</v>
      </c>
      <c r="C1313" s="238" t="s">
        <v>2567</v>
      </c>
      <c r="D1313" s="238" t="s">
        <v>3590</v>
      </c>
      <c r="E1313" s="411">
        <v>44887</v>
      </c>
      <c r="F1313" s="238" t="s">
        <v>3591</v>
      </c>
      <c r="G1313" s="235" t="s">
        <v>2570</v>
      </c>
      <c r="H1313" s="235">
        <v>4511750555</v>
      </c>
      <c r="I1313" s="235">
        <v>108221261</v>
      </c>
      <c r="J1313" s="238" t="s">
        <v>3592</v>
      </c>
      <c r="K1313" s="238" t="s">
        <v>2571</v>
      </c>
      <c r="L1313" s="235" t="s">
        <v>247</v>
      </c>
      <c r="M1313" s="235">
        <v>7</v>
      </c>
      <c r="N1313" s="334">
        <v>477000</v>
      </c>
      <c r="O1313" s="334">
        <f t="shared" si="20"/>
        <v>3339000</v>
      </c>
      <c r="P1313" s="246"/>
    </row>
    <row r="1314" spans="1:16" ht="20.399999999999999" hidden="1">
      <c r="A1314" s="235">
        <v>1311</v>
      </c>
      <c r="B1314" s="410">
        <v>44890</v>
      </c>
      <c r="C1314" s="238" t="s">
        <v>3595</v>
      </c>
      <c r="D1314" s="238" t="s">
        <v>3596</v>
      </c>
      <c r="E1314" s="411" t="s">
        <v>3597</v>
      </c>
      <c r="F1314" s="238" t="s">
        <v>3598</v>
      </c>
      <c r="G1314" s="235" t="s">
        <v>1581</v>
      </c>
      <c r="H1314" s="235">
        <v>4511404337</v>
      </c>
      <c r="I1314" s="235">
        <v>101576439</v>
      </c>
      <c r="J1314" s="238" t="s">
        <v>655</v>
      </c>
      <c r="K1314" s="238" t="s">
        <v>656</v>
      </c>
      <c r="L1314" s="235" t="s">
        <v>36</v>
      </c>
      <c r="M1314" s="235">
        <v>100</v>
      </c>
      <c r="N1314" s="334">
        <v>1256</v>
      </c>
      <c r="O1314" s="334">
        <f t="shared" si="20"/>
        <v>125600</v>
      </c>
      <c r="P1314" s="246"/>
    </row>
    <row r="1315" spans="1:16" ht="30.6" hidden="1">
      <c r="A1315" s="235">
        <v>1312</v>
      </c>
      <c r="B1315" s="410">
        <v>44890</v>
      </c>
      <c r="C1315" s="238" t="s">
        <v>2486</v>
      </c>
      <c r="D1315" s="238">
        <v>221013597</v>
      </c>
      <c r="E1315" s="411">
        <v>44886</v>
      </c>
      <c r="F1315" s="238" t="s">
        <v>3599</v>
      </c>
      <c r="G1315" s="235" t="s">
        <v>2167</v>
      </c>
      <c r="H1315" s="235">
        <v>4511488591</v>
      </c>
      <c r="I1315" s="235">
        <v>112295843</v>
      </c>
      <c r="J1315" s="238" t="s">
        <v>3600</v>
      </c>
      <c r="K1315" s="238" t="s">
        <v>3601</v>
      </c>
      <c r="L1315" s="235" t="s">
        <v>36</v>
      </c>
      <c r="M1315" s="235">
        <v>14</v>
      </c>
      <c r="N1315" s="334">
        <v>78686</v>
      </c>
      <c r="O1315" s="334">
        <f t="shared" si="20"/>
        <v>1101604</v>
      </c>
      <c r="P1315" s="246"/>
    </row>
    <row r="1316" spans="1:16" ht="20.399999999999999" hidden="1">
      <c r="A1316" s="235">
        <v>1313</v>
      </c>
      <c r="B1316" s="410">
        <v>44890</v>
      </c>
      <c r="C1316" s="238" t="s">
        <v>3415</v>
      </c>
      <c r="D1316" s="238" t="s">
        <v>3602</v>
      </c>
      <c r="E1316" s="411">
        <v>44882</v>
      </c>
      <c r="F1316" s="238" t="s">
        <v>3603</v>
      </c>
      <c r="G1316" s="235" t="s">
        <v>1151</v>
      </c>
      <c r="H1316" s="235">
        <v>4511363660</v>
      </c>
      <c r="I1316" s="235">
        <v>112171911</v>
      </c>
      <c r="J1316" s="238" t="s">
        <v>3427</v>
      </c>
      <c r="K1316" s="238" t="s">
        <v>3588</v>
      </c>
      <c r="L1316" s="235" t="s">
        <v>36</v>
      </c>
      <c r="M1316" s="235">
        <v>43</v>
      </c>
      <c r="N1316" s="334">
        <v>158500</v>
      </c>
      <c r="O1316" s="334">
        <f t="shared" si="20"/>
        <v>6815500</v>
      </c>
      <c r="P1316" s="246"/>
    </row>
    <row r="1317" spans="1:16" ht="51" hidden="1">
      <c r="A1317" s="235">
        <v>1314</v>
      </c>
      <c r="B1317" s="410">
        <v>44890</v>
      </c>
      <c r="C1317" s="238" t="s">
        <v>3415</v>
      </c>
      <c r="D1317" s="238" t="s">
        <v>3602</v>
      </c>
      <c r="E1317" s="411">
        <v>44882</v>
      </c>
      <c r="F1317" s="238" t="s">
        <v>3603</v>
      </c>
      <c r="G1317" s="235" t="s">
        <v>1151</v>
      </c>
      <c r="H1317" s="235">
        <v>4511363660</v>
      </c>
      <c r="I1317" s="235">
        <v>112977221</v>
      </c>
      <c r="J1317" s="238" t="s">
        <v>3427</v>
      </c>
      <c r="K1317" s="245" t="s">
        <v>4353</v>
      </c>
      <c r="L1317" s="235" t="s">
        <v>247</v>
      </c>
      <c r="M1317" s="235">
        <v>12</v>
      </c>
      <c r="N1317" s="334">
        <v>39500</v>
      </c>
      <c r="O1317" s="334">
        <f t="shared" si="20"/>
        <v>474000</v>
      </c>
      <c r="P1317" s="246"/>
    </row>
    <row r="1318" spans="1:16" ht="20.399999999999999" hidden="1">
      <c r="A1318" s="235">
        <v>1315</v>
      </c>
      <c r="B1318" s="410">
        <v>44898</v>
      </c>
      <c r="C1318" s="238" t="s">
        <v>3610</v>
      </c>
      <c r="D1318" s="238" t="s">
        <v>3611</v>
      </c>
      <c r="E1318" s="411" t="s">
        <v>3612</v>
      </c>
      <c r="F1318" s="238" t="s">
        <v>3613</v>
      </c>
      <c r="G1318" s="235" t="s">
        <v>3614</v>
      </c>
      <c r="H1318" s="235">
        <v>4200939638</v>
      </c>
      <c r="I1318" s="235">
        <v>101999218</v>
      </c>
      <c r="J1318" s="238" t="s">
        <v>132</v>
      </c>
      <c r="K1318" s="238" t="s">
        <v>3615</v>
      </c>
      <c r="L1318" s="235" t="s">
        <v>36</v>
      </c>
      <c r="M1318" s="235">
        <v>18</v>
      </c>
      <c r="N1318" s="334">
        <v>220163.62</v>
      </c>
      <c r="O1318" s="334">
        <f t="shared" si="20"/>
        <v>3962945.16</v>
      </c>
      <c r="P1318" s="246"/>
    </row>
    <row r="1319" spans="1:16" ht="20.399999999999999" hidden="1">
      <c r="A1319" s="235">
        <v>1316</v>
      </c>
      <c r="B1319" s="410">
        <v>44898</v>
      </c>
      <c r="C1319" s="238" t="s">
        <v>3616</v>
      </c>
      <c r="D1319" s="238" t="s">
        <v>3617</v>
      </c>
      <c r="E1319" s="411" t="s">
        <v>3618</v>
      </c>
      <c r="F1319" s="238" t="s">
        <v>3619</v>
      </c>
      <c r="G1319" s="235" t="s">
        <v>3614</v>
      </c>
      <c r="H1319" s="235">
        <v>4200935035</v>
      </c>
      <c r="I1319" s="235">
        <v>109447744</v>
      </c>
      <c r="J1319" s="238">
        <v>803203</v>
      </c>
      <c r="K1319" s="238" t="s">
        <v>3732</v>
      </c>
      <c r="L1319" s="235" t="s">
        <v>36</v>
      </c>
      <c r="M1319" s="235">
        <v>116</v>
      </c>
      <c r="N1319" s="334">
        <v>20286.650000000001</v>
      </c>
      <c r="O1319" s="334">
        <f t="shared" si="20"/>
        <v>2353251.4000000004</v>
      </c>
      <c r="P1319" s="246"/>
    </row>
    <row r="1320" spans="1:16" ht="20.399999999999999" hidden="1">
      <c r="A1320" s="235">
        <v>1317</v>
      </c>
      <c r="B1320" s="410">
        <v>44900</v>
      </c>
      <c r="C1320" s="238" t="s">
        <v>2787</v>
      </c>
      <c r="D1320" s="238" t="s">
        <v>3620</v>
      </c>
      <c r="E1320" s="411">
        <v>44888</v>
      </c>
      <c r="F1320" s="238" t="s">
        <v>3621</v>
      </c>
      <c r="G1320" s="235" t="s">
        <v>2544</v>
      </c>
      <c r="H1320" s="235">
        <v>4511634221</v>
      </c>
      <c r="I1320" s="235" t="s">
        <v>2954</v>
      </c>
      <c r="J1320" s="238" t="s">
        <v>2790</v>
      </c>
      <c r="K1320" s="238" t="s">
        <v>2955</v>
      </c>
      <c r="L1320" s="235" t="s">
        <v>36</v>
      </c>
      <c r="M1320" s="235">
        <v>3</v>
      </c>
      <c r="N1320" s="334">
        <v>42549</v>
      </c>
      <c r="O1320" s="334">
        <f t="shared" si="20"/>
        <v>127647</v>
      </c>
      <c r="P1320" s="246"/>
    </row>
    <row r="1321" spans="1:16" hidden="1">
      <c r="A1321" s="235">
        <v>1318</v>
      </c>
      <c r="B1321" s="410">
        <v>44900</v>
      </c>
      <c r="C1321" s="238" t="s">
        <v>2333</v>
      </c>
      <c r="D1321" s="238" t="s">
        <v>3622</v>
      </c>
      <c r="E1321" s="411">
        <v>44894</v>
      </c>
      <c r="F1321" s="238" t="s">
        <v>3623</v>
      </c>
      <c r="G1321" s="235" t="s">
        <v>285</v>
      </c>
      <c r="H1321" s="235">
        <v>4511124049</v>
      </c>
      <c r="I1321" s="235">
        <v>105988750</v>
      </c>
      <c r="J1321" s="238" t="s">
        <v>3624</v>
      </c>
      <c r="K1321" s="238" t="s">
        <v>3625</v>
      </c>
      <c r="L1321" s="235" t="s">
        <v>2729</v>
      </c>
      <c r="M1321" s="235">
        <v>500</v>
      </c>
      <c r="N1321" s="334">
        <v>1648</v>
      </c>
      <c r="O1321" s="334">
        <f t="shared" si="20"/>
        <v>824000</v>
      </c>
      <c r="P1321" s="246"/>
    </row>
    <row r="1322" spans="1:16" ht="30.6" hidden="1">
      <c r="A1322" s="235">
        <v>1319</v>
      </c>
      <c r="B1322" s="410">
        <v>44905</v>
      </c>
      <c r="C1322" s="238" t="s">
        <v>2486</v>
      </c>
      <c r="D1322" s="238">
        <v>221013768</v>
      </c>
      <c r="E1322" s="411">
        <v>44900</v>
      </c>
      <c r="F1322" s="238" t="s">
        <v>3639</v>
      </c>
      <c r="G1322" s="235" t="s">
        <v>2167</v>
      </c>
      <c r="H1322" s="235">
        <v>4511657669</v>
      </c>
      <c r="I1322" s="235">
        <v>112173808</v>
      </c>
      <c r="J1322" s="238" t="s">
        <v>3421</v>
      </c>
      <c r="K1322" s="238" t="s">
        <v>2819</v>
      </c>
      <c r="L1322" s="235" t="s">
        <v>36</v>
      </c>
      <c r="M1322" s="235">
        <v>15</v>
      </c>
      <c r="N1322" s="334">
        <v>81601</v>
      </c>
      <c r="O1322" s="334">
        <f t="shared" si="20"/>
        <v>1224015</v>
      </c>
      <c r="P1322" s="246"/>
    </row>
    <row r="1323" spans="1:16" hidden="1">
      <c r="A1323" s="235">
        <v>1320</v>
      </c>
      <c r="B1323" s="410">
        <v>44905</v>
      </c>
      <c r="C1323" s="238" t="s">
        <v>2486</v>
      </c>
      <c r="D1323" s="238">
        <v>221013761</v>
      </c>
      <c r="E1323" s="411">
        <v>44900</v>
      </c>
      <c r="F1323" s="238" t="s">
        <v>3640</v>
      </c>
      <c r="G1323" s="235" t="s">
        <v>2167</v>
      </c>
      <c r="H1323" s="235">
        <v>4511353505</v>
      </c>
      <c r="I1323" s="235">
        <v>111400055</v>
      </c>
      <c r="J1323" s="238" t="s">
        <v>3275</v>
      </c>
      <c r="K1323" s="238" t="s">
        <v>654</v>
      </c>
      <c r="L1323" s="235" t="s">
        <v>36</v>
      </c>
      <c r="M1323" s="235">
        <v>90</v>
      </c>
      <c r="N1323" s="334">
        <v>1706.02</v>
      </c>
      <c r="O1323" s="334">
        <f t="shared" si="20"/>
        <v>153541.79999999999</v>
      </c>
      <c r="P1323" s="246"/>
    </row>
    <row r="1324" spans="1:16" hidden="1">
      <c r="A1324" s="235">
        <v>1321</v>
      </c>
      <c r="B1324" s="410">
        <v>44905</v>
      </c>
      <c r="C1324" s="238" t="s">
        <v>2486</v>
      </c>
      <c r="D1324" s="238">
        <v>221013762</v>
      </c>
      <c r="E1324" s="411">
        <v>44900</v>
      </c>
      <c r="F1324" s="238" t="s">
        <v>3641</v>
      </c>
      <c r="G1324" s="235" t="s">
        <v>2167</v>
      </c>
      <c r="H1324" s="235">
        <v>4511648076</v>
      </c>
      <c r="I1324" s="235">
        <v>111400054</v>
      </c>
      <c r="J1324" s="238" t="s">
        <v>3274</v>
      </c>
      <c r="K1324" s="238" t="s">
        <v>650</v>
      </c>
      <c r="L1324" s="235" t="s">
        <v>36</v>
      </c>
      <c r="M1324" s="235">
        <v>24</v>
      </c>
      <c r="N1324" s="334">
        <v>1388.85</v>
      </c>
      <c r="O1324" s="334">
        <f t="shared" si="20"/>
        <v>33332.399999999994</v>
      </c>
      <c r="P1324" s="246"/>
    </row>
    <row r="1325" spans="1:16" hidden="1">
      <c r="A1325" s="235">
        <v>1322</v>
      </c>
      <c r="B1325" s="410">
        <v>44905</v>
      </c>
      <c r="C1325" s="238" t="s">
        <v>2486</v>
      </c>
      <c r="D1325" s="238">
        <v>221013762</v>
      </c>
      <c r="E1325" s="411">
        <v>44900</v>
      </c>
      <c r="F1325" s="238" t="s">
        <v>3641</v>
      </c>
      <c r="G1325" s="235" t="s">
        <v>2167</v>
      </c>
      <c r="H1325" s="235">
        <v>4511648076</v>
      </c>
      <c r="I1325" s="235">
        <v>111400055</v>
      </c>
      <c r="J1325" s="238" t="s">
        <v>3275</v>
      </c>
      <c r="K1325" s="238" t="s">
        <v>654</v>
      </c>
      <c r="L1325" s="235" t="s">
        <v>36</v>
      </c>
      <c r="M1325" s="235">
        <v>24</v>
      </c>
      <c r="N1325" s="334">
        <v>1706.02</v>
      </c>
      <c r="O1325" s="334">
        <f t="shared" si="20"/>
        <v>40944.479999999996</v>
      </c>
      <c r="P1325" s="246"/>
    </row>
    <row r="1326" spans="1:16" hidden="1">
      <c r="A1326" s="235">
        <v>1323</v>
      </c>
      <c r="B1326" s="410">
        <v>44905</v>
      </c>
      <c r="C1326" s="238" t="s">
        <v>3301</v>
      </c>
      <c r="D1326" s="238" t="s">
        <v>3642</v>
      </c>
      <c r="E1326" s="411">
        <v>44902</v>
      </c>
      <c r="F1326" s="238" t="s">
        <v>3643</v>
      </c>
      <c r="G1326" s="235" t="s">
        <v>3304</v>
      </c>
      <c r="H1326" s="235">
        <v>4511528765</v>
      </c>
      <c r="I1326" s="235">
        <v>110408290</v>
      </c>
      <c r="J1326" s="238">
        <v>110408290</v>
      </c>
      <c r="K1326" s="238" t="s">
        <v>4079</v>
      </c>
      <c r="L1326" s="235" t="s">
        <v>36</v>
      </c>
      <c r="M1326" s="235">
        <v>124</v>
      </c>
      <c r="N1326" s="334">
        <v>1710</v>
      </c>
      <c r="O1326" s="334">
        <f t="shared" si="20"/>
        <v>212040</v>
      </c>
      <c r="P1326" s="246"/>
    </row>
    <row r="1327" spans="1:16" ht="20.399999999999999" hidden="1">
      <c r="A1327" s="235">
        <v>1324</v>
      </c>
      <c r="B1327" s="410">
        <v>44907</v>
      </c>
      <c r="C1327" s="238" t="s">
        <v>3415</v>
      </c>
      <c r="D1327" s="238" t="s">
        <v>3644</v>
      </c>
      <c r="E1327" s="411">
        <v>44900</v>
      </c>
      <c r="F1327" s="238" t="s">
        <v>3645</v>
      </c>
      <c r="G1327" s="235" t="s">
        <v>1151</v>
      </c>
      <c r="H1327" s="235">
        <v>4511363660</v>
      </c>
      <c r="I1327" s="235">
        <v>112171911</v>
      </c>
      <c r="J1327" s="238" t="s">
        <v>3427</v>
      </c>
      <c r="K1327" s="238" t="s">
        <v>3588</v>
      </c>
      <c r="L1327" s="235" t="s">
        <v>36</v>
      </c>
      <c r="M1327" s="235">
        <v>66</v>
      </c>
      <c r="N1327" s="334">
        <v>158500</v>
      </c>
      <c r="O1327" s="334">
        <f t="shared" si="20"/>
        <v>10461000</v>
      </c>
      <c r="P1327" s="246"/>
    </row>
    <row r="1328" spans="1:16" ht="51" hidden="1">
      <c r="A1328" s="235">
        <v>1325</v>
      </c>
      <c r="B1328" s="410">
        <v>44907</v>
      </c>
      <c r="C1328" s="238" t="s">
        <v>3415</v>
      </c>
      <c r="D1328" s="238" t="s">
        <v>3644</v>
      </c>
      <c r="E1328" s="411">
        <v>44900</v>
      </c>
      <c r="F1328" s="238" t="s">
        <v>3645</v>
      </c>
      <c r="G1328" s="235" t="s">
        <v>1151</v>
      </c>
      <c r="H1328" s="235">
        <v>4511363660</v>
      </c>
      <c r="I1328" s="235">
        <v>112977221</v>
      </c>
      <c r="J1328" s="238" t="s">
        <v>3427</v>
      </c>
      <c r="K1328" s="245" t="s">
        <v>4353</v>
      </c>
      <c r="L1328" s="235" t="s">
        <v>247</v>
      </c>
      <c r="M1328" s="235">
        <v>6</v>
      </c>
      <c r="N1328" s="334">
        <v>39500</v>
      </c>
      <c r="O1328" s="334">
        <f t="shared" si="20"/>
        <v>237000</v>
      </c>
      <c r="P1328" s="246"/>
    </row>
    <row r="1329" spans="1:16" ht="20.399999999999999" hidden="1">
      <c r="A1329" s="235">
        <v>1326</v>
      </c>
      <c r="B1329" s="410">
        <v>44909</v>
      </c>
      <c r="C1329" s="238" t="s">
        <v>3652</v>
      </c>
      <c r="D1329" s="238" t="s">
        <v>3653</v>
      </c>
      <c r="E1329" s="411" t="s">
        <v>3654</v>
      </c>
      <c r="F1329" s="238" t="s">
        <v>3655</v>
      </c>
      <c r="G1329" s="235" t="s">
        <v>3656</v>
      </c>
      <c r="H1329" s="235">
        <v>4511528499</v>
      </c>
      <c r="I1329" s="235">
        <v>102373683</v>
      </c>
      <c r="J1329" s="238" t="s">
        <v>3657</v>
      </c>
      <c r="K1329" s="238" t="s">
        <v>3658</v>
      </c>
      <c r="L1329" s="235" t="s">
        <v>36</v>
      </c>
      <c r="M1329" s="235">
        <v>60</v>
      </c>
      <c r="N1329" s="334">
        <v>1575</v>
      </c>
      <c r="O1329" s="334">
        <f t="shared" si="20"/>
        <v>94500</v>
      </c>
      <c r="P1329" s="246"/>
    </row>
    <row r="1330" spans="1:16" hidden="1">
      <c r="A1330" s="235">
        <v>1327</v>
      </c>
      <c r="B1330" s="410">
        <v>44914</v>
      </c>
      <c r="C1330" s="238" t="s">
        <v>3667</v>
      </c>
      <c r="D1330" s="238" t="s">
        <v>3668</v>
      </c>
      <c r="E1330" s="411">
        <v>44904</v>
      </c>
      <c r="F1330" s="238" t="s">
        <v>3669</v>
      </c>
      <c r="G1330" s="235" t="s">
        <v>1748</v>
      </c>
      <c r="H1330" s="235">
        <v>4511489739</v>
      </c>
      <c r="I1330" s="235">
        <v>108221531</v>
      </c>
      <c r="J1330" s="238" t="s">
        <v>3670</v>
      </c>
      <c r="K1330" s="238" t="s">
        <v>3671</v>
      </c>
      <c r="L1330" s="235" t="s">
        <v>36</v>
      </c>
      <c r="M1330" s="235">
        <v>2</v>
      </c>
      <c r="N1330" s="334">
        <v>52000</v>
      </c>
      <c r="O1330" s="334">
        <f t="shared" si="20"/>
        <v>104000</v>
      </c>
      <c r="P1330" s="246"/>
    </row>
    <row r="1331" spans="1:16" ht="30.6" hidden="1">
      <c r="A1331" s="235">
        <v>1328</v>
      </c>
      <c r="B1331" s="410">
        <v>44915</v>
      </c>
      <c r="C1331" s="238" t="s">
        <v>3672</v>
      </c>
      <c r="D1331" s="238" t="s">
        <v>3673</v>
      </c>
      <c r="E1331" s="411">
        <v>44910</v>
      </c>
      <c r="F1331" s="238" t="s">
        <v>3674</v>
      </c>
      <c r="G1331" s="235" t="s">
        <v>1875</v>
      </c>
      <c r="H1331" s="235">
        <v>4511343499</v>
      </c>
      <c r="I1331" s="235">
        <v>112168268</v>
      </c>
      <c r="J1331" s="238" t="s">
        <v>3675</v>
      </c>
      <c r="K1331" s="238" t="s">
        <v>3676</v>
      </c>
      <c r="L1331" s="235" t="s">
        <v>36</v>
      </c>
      <c r="M1331" s="235">
        <v>100</v>
      </c>
      <c r="N1331" s="334">
        <v>442.5</v>
      </c>
      <c r="O1331" s="334">
        <f t="shared" si="20"/>
        <v>44250</v>
      </c>
      <c r="P1331" s="246"/>
    </row>
    <row r="1332" spans="1:16" ht="30.6" hidden="1">
      <c r="A1332" s="235">
        <v>1329</v>
      </c>
      <c r="B1332" s="410">
        <v>44915</v>
      </c>
      <c r="C1332" s="238" t="s">
        <v>3672</v>
      </c>
      <c r="D1332" s="238" t="s">
        <v>3673</v>
      </c>
      <c r="E1332" s="411">
        <v>44910</v>
      </c>
      <c r="F1332" s="238" t="s">
        <v>3674</v>
      </c>
      <c r="G1332" s="235" t="s">
        <v>1875</v>
      </c>
      <c r="H1332" s="235">
        <v>4511343499</v>
      </c>
      <c r="I1332" s="235">
        <v>112168270</v>
      </c>
      <c r="J1332" s="238" t="s">
        <v>3677</v>
      </c>
      <c r="K1332" s="238" t="s">
        <v>3678</v>
      </c>
      <c r="L1332" s="235" t="s">
        <v>36</v>
      </c>
      <c r="M1332" s="235">
        <v>50</v>
      </c>
      <c r="N1332" s="334">
        <v>144</v>
      </c>
      <c r="O1332" s="334">
        <f t="shared" si="20"/>
        <v>7200</v>
      </c>
      <c r="P1332" s="246"/>
    </row>
    <row r="1333" spans="1:16" hidden="1">
      <c r="A1333" s="235">
        <v>1330</v>
      </c>
      <c r="B1333" s="410">
        <v>44915</v>
      </c>
      <c r="C1333" s="238" t="s">
        <v>2318</v>
      </c>
      <c r="D1333" s="238" t="s">
        <v>3679</v>
      </c>
      <c r="E1333" s="411">
        <v>44907</v>
      </c>
      <c r="F1333" s="238" t="s">
        <v>3680</v>
      </c>
      <c r="G1333" s="235" t="s">
        <v>285</v>
      </c>
      <c r="H1333" s="235">
        <v>4511752003</v>
      </c>
      <c r="I1333" s="235">
        <v>112158708</v>
      </c>
      <c r="J1333" s="238" t="s">
        <v>3681</v>
      </c>
      <c r="K1333" s="238" t="s">
        <v>3682</v>
      </c>
      <c r="L1333" s="235" t="s">
        <v>36</v>
      </c>
      <c r="M1333" s="235">
        <v>62</v>
      </c>
      <c r="N1333" s="334">
        <v>1900</v>
      </c>
      <c r="O1333" s="334">
        <f t="shared" si="20"/>
        <v>117800</v>
      </c>
      <c r="P1333" s="246"/>
    </row>
    <row r="1334" spans="1:16" hidden="1">
      <c r="A1334" s="235">
        <v>1331</v>
      </c>
      <c r="B1334" s="410">
        <v>44916</v>
      </c>
      <c r="C1334" s="238" t="s">
        <v>3534</v>
      </c>
      <c r="D1334" s="238" t="s">
        <v>3683</v>
      </c>
      <c r="E1334" s="411">
        <v>44911</v>
      </c>
      <c r="F1334" s="238" t="s">
        <v>3684</v>
      </c>
      <c r="G1334" s="235" t="s">
        <v>285</v>
      </c>
      <c r="H1334" s="235" t="s">
        <v>286</v>
      </c>
      <c r="I1334" s="235">
        <v>110315212</v>
      </c>
      <c r="J1334" s="238"/>
      <c r="K1334" s="238" t="s">
        <v>3685</v>
      </c>
      <c r="L1334" s="235" t="s">
        <v>2729</v>
      </c>
      <c r="M1334" s="235">
        <v>2900</v>
      </c>
      <c r="N1334" s="334">
        <v>1.5</v>
      </c>
      <c r="O1334" s="334">
        <f t="shared" si="20"/>
        <v>4350</v>
      </c>
      <c r="P1334" s="246"/>
    </row>
    <row r="1335" spans="1:16" hidden="1">
      <c r="A1335" s="235">
        <v>1332</v>
      </c>
      <c r="B1335" s="410">
        <v>44916</v>
      </c>
      <c r="C1335" s="238" t="s">
        <v>3534</v>
      </c>
      <c r="D1335" s="238" t="s">
        <v>3683</v>
      </c>
      <c r="E1335" s="411">
        <v>44911</v>
      </c>
      <c r="F1335" s="238" t="s">
        <v>3684</v>
      </c>
      <c r="G1335" s="235" t="s">
        <v>285</v>
      </c>
      <c r="H1335" s="235" t="s">
        <v>286</v>
      </c>
      <c r="I1335" s="235">
        <v>110317046</v>
      </c>
      <c r="J1335" s="238"/>
      <c r="K1335" s="238" t="s">
        <v>3686</v>
      </c>
      <c r="L1335" s="235" t="s">
        <v>2729</v>
      </c>
      <c r="M1335" s="235">
        <v>3800</v>
      </c>
      <c r="N1335" s="334">
        <v>2.5</v>
      </c>
      <c r="O1335" s="334">
        <f t="shared" si="20"/>
        <v>9500</v>
      </c>
      <c r="P1335" s="246"/>
    </row>
    <row r="1336" spans="1:16" ht="20.399999999999999" hidden="1">
      <c r="A1336" s="235">
        <v>1333</v>
      </c>
      <c r="B1336" s="410">
        <v>44916</v>
      </c>
      <c r="C1336" s="238" t="s">
        <v>2787</v>
      </c>
      <c r="D1336" s="238" t="s">
        <v>3687</v>
      </c>
      <c r="E1336" s="411">
        <v>44901</v>
      </c>
      <c r="F1336" s="238" t="s">
        <v>3688</v>
      </c>
      <c r="G1336" s="235" t="s">
        <v>2544</v>
      </c>
      <c r="H1336" s="235">
        <v>4511634221</v>
      </c>
      <c r="I1336" s="235" t="s">
        <v>2954</v>
      </c>
      <c r="J1336" s="238" t="s">
        <v>2790</v>
      </c>
      <c r="K1336" s="238" t="s">
        <v>2955</v>
      </c>
      <c r="L1336" s="235" t="s">
        <v>36</v>
      </c>
      <c r="M1336" s="235">
        <v>7</v>
      </c>
      <c r="N1336" s="334">
        <v>42549</v>
      </c>
      <c r="O1336" s="334">
        <f t="shared" si="20"/>
        <v>297843</v>
      </c>
      <c r="P1336" s="246"/>
    </row>
    <row r="1337" spans="1:16" hidden="1">
      <c r="A1337" s="235">
        <v>1334</v>
      </c>
      <c r="B1337" s="410">
        <v>44918</v>
      </c>
      <c r="C1337" s="238" t="s">
        <v>2486</v>
      </c>
      <c r="D1337" s="238">
        <v>221013953</v>
      </c>
      <c r="E1337" s="411">
        <v>44914</v>
      </c>
      <c r="F1337" s="238" t="s">
        <v>3689</v>
      </c>
      <c r="G1337" s="235" t="s">
        <v>2167</v>
      </c>
      <c r="H1337" s="235">
        <v>4511648076</v>
      </c>
      <c r="I1337" s="235">
        <v>109492175</v>
      </c>
      <c r="J1337" s="238" t="s">
        <v>520</v>
      </c>
      <c r="K1337" s="238" t="s">
        <v>521</v>
      </c>
      <c r="L1337" s="235" t="s">
        <v>36</v>
      </c>
      <c r="M1337" s="235">
        <v>40</v>
      </c>
      <c r="N1337" s="334">
        <v>1404</v>
      </c>
      <c r="O1337" s="334">
        <f t="shared" si="20"/>
        <v>56160</v>
      </c>
      <c r="P1337" s="246"/>
    </row>
    <row r="1338" spans="1:16" hidden="1">
      <c r="A1338" s="235">
        <v>1335</v>
      </c>
      <c r="B1338" s="410">
        <v>44918</v>
      </c>
      <c r="C1338" s="238" t="s">
        <v>2486</v>
      </c>
      <c r="D1338" s="238">
        <v>221013952</v>
      </c>
      <c r="E1338" s="411">
        <v>44914</v>
      </c>
      <c r="F1338" s="238" t="s">
        <v>3690</v>
      </c>
      <c r="G1338" s="235" t="s">
        <v>2167</v>
      </c>
      <c r="H1338" s="235">
        <v>4511353505</v>
      </c>
      <c r="I1338" s="235">
        <v>111400054</v>
      </c>
      <c r="J1338" s="238" t="s">
        <v>3274</v>
      </c>
      <c r="K1338" s="238" t="s">
        <v>650</v>
      </c>
      <c r="L1338" s="235" t="s">
        <v>36</v>
      </c>
      <c r="M1338" s="235">
        <v>90</v>
      </c>
      <c r="N1338" s="334">
        <v>1388.89</v>
      </c>
      <c r="O1338" s="334">
        <f t="shared" si="20"/>
        <v>125000.1</v>
      </c>
      <c r="P1338" s="246"/>
    </row>
    <row r="1339" spans="1:16" hidden="1">
      <c r="A1339" s="235">
        <v>1336</v>
      </c>
      <c r="B1339" s="410">
        <v>44918</v>
      </c>
      <c r="C1339" s="238" t="s">
        <v>2486</v>
      </c>
      <c r="D1339" s="238">
        <v>221013952</v>
      </c>
      <c r="E1339" s="411">
        <v>44914</v>
      </c>
      <c r="F1339" s="238" t="s">
        <v>3690</v>
      </c>
      <c r="G1339" s="235" t="s">
        <v>2167</v>
      </c>
      <c r="H1339" s="235">
        <v>4511353505</v>
      </c>
      <c r="I1339" s="235">
        <v>111400055</v>
      </c>
      <c r="J1339" s="238" t="s">
        <v>3275</v>
      </c>
      <c r="K1339" s="238" t="s">
        <v>654</v>
      </c>
      <c r="L1339" s="235" t="s">
        <v>36</v>
      </c>
      <c r="M1339" s="235">
        <v>90</v>
      </c>
      <c r="N1339" s="334">
        <v>1706.02</v>
      </c>
      <c r="O1339" s="334">
        <f t="shared" si="20"/>
        <v>153541.79999999999</v>
      </c>
      <c r="P1339" s="246"/>
    </row>
    <row r="1340" spans="1:16" ht="20.399999999999999" hidden="1">
      <c r="A1340" s="235">
        <v>1337</v>
      </c>
      <c r="B1340" s="410">
        <v>44921</v>
      </c>
      <c r="C1340" s="238" t="s">
        <v>3422</v>
      </c>
      <c r="D1340" s="238" t="s">
        <v>3696</v>
      </c>
      <c r="E1340" s="411">
        <v>44916</v>
      </c>
      <c r="F1340" s="238" t="s">
        <v>3697</v>
      </c>
      <c r="G1340" s="235" t="s">
        <v>1748</v>
      </c>
      <c r="H1340" s="235">
        <v>4511397271</v>
      </c>
      <c r="I1340" s="235">
        <v>109611234</v>
      </c>
      <c r="J1340" s="238">
        <v>3742612236</v>
      </c>
      <c r="K1340" s="238" t="s">
        <v>281</v>
      </c>
      <c r="L1340" s="235" t="s">
        <v>36</v>
      </c>
      <c r="M1340" s="235">
        <v>75</v>
      </c>
      <c r="N1340" s="334">
        <v>23880</v>
      </c>
      <c r="O1340" s="334">
        <f t="shared" si="20"/>
        <v>1791000</v>
      </c>
      <c r="P1340" s="246"/>
    </row>
    <row r="1341" spans="1:16" hidden="1">
      <c r="A1341" s="235">
        <v>1338</v>
      </c>
      <c r="B1341" s="410">
        <v>44928</v>
      </c>
      <c r="C1341" s="238" t="s">
        <v>2486</v>
      </c>
      <c r="D1341" s="238">
        <v>221014082</v>
      </c>
      <c r="E1341" s="411">
        <v>44923</v>
      </c>
      <c r="F1341" s="238" t="s">
        <v>3703</v>
      </c>
      <c r="G1341" s="235" t="s">
        <v>2167</v>
      </c>
      <c r="H1341" s="235">
        <v>4511353505</v>
      </c>
      <c r="I1341" s="235">
        <v>111400055</v>
      </c>
      <c r="J1341" s="238" t="s">
        <v>3275</v>
      </c>
      <c r="K1341" s="238" t="s">
        <v>654</v>
      </c>
      <c r="L1341" s="235" t="s">
        <v>36</v>
      </c>
      <c r="M1341" s="235">
        <v>30</v>
      </c>
      <c r="N1341" s="334">
        <v>1706.02</v>
      </c>
      <c r="O1341" s="334">
        <f t="shared" si="20"/>
        <v>51180.6</v>
      </c>
      <c r="P1341" s="246"/>
    </row>
    <row r="1342" spans="1:16" ht="20.399999999999999" hidden="1">
      <c r="A1342" s="235">
        <v>1339</v>
      </c>
      <c r="B1342" s="410">
        <v>44932</v>
      </c>
      <c r="C1342" s="238" t="s">
        <v>3704</v>
      </c>
      <c r="D1342" s="238" t="s">
        <v>3705</v>
      </c>
      <c r="E1342" s="411" t="s">
        <v>3706</v>
      </c>
      <c r="F1342" s="238" t="s">
        <v>3707</v>
      </c>
      <c r="G1342" s="235" t="s">
        <v>2271</v>
      </c>
      <c r="H1342" s="235" t="s">
        <v>286</v>
      </c>
      <c r="I1342" s="235">
        <v>109447742</v>
      </c>
      <c r="J1342" s="238">
        <v>803102</v>
      </c>
      <c r="K1342" s="238" t="s">
        <v>3731</v>
      </c>
      <c r="L1342" s="235" t="s">
        <v>36</v>
      </c>
      <c r="M1342" s="235">
        <v>2</v>
      </c>
      <c r="N1342" s="334">
        <v>11996.51</v>
      </c>
      <c r="O1342" s="334">
        <f t="shared" si="20"/>
        <v>23993.02</v>
      </c>
      <c r="P1342" s="246"/>
    </row>
    <row r="1343" spans="1:16" ht="20.399999999999999" hidden="1">
      <c r="A1343" s="235">
        <v>1340</v>
      </c>
      <c r="B1343" s="410">
        <v>44932</v>
      </c>
      <c r="C1343" s="238" t="s">
        <v>3704</v>
      </c>
      <c r="D1343" s="238" t="s">
        <v>3705</v>
      </c>
      <c r="E1343" s="411" t="s">
        <v>3706</v>
      </c>
      <c r="F1343" s="238" t="s">
        <v>3707</v>
      </c>
      <c r="G1343" s="235" t="s">
        <v>2271</v>
      </c>
      <c r="H1343" s="235" t="s">
        <v>286</v>
      </c>
      <c r="I1343" s="235">
        <v>109447744</v>
      </c>
      <c r="J1343" s="238">
        <v>803203</v>
      </c>
      <c r="K1343" s="238" t="s">
        <v>3732</v>
      </c>
      <c r="L1343" s="235" t="s">
        <v>36</v>
      </c>
      <c r="M1343" s="235">
        <v>16</v>
      </c>
      <c r="N1343" s="334">
        <v>13970.2</v>
      </c>
      <c r="O1343" s="334">
        <f t="shared" si="20"/>
        <v>223523.20000000001</v>
      </c>
      <c r="P1343" s="246"/>
    </row>
    <row r="1344" spans="1:16" ht="20.399999999999999" hidden="1">
      <c r="A1344" s="235">
        <v>1341</v>
      </c>
      <c r="B1344" s="410">
        <v>44930</v>
      </c>
      <c r="C1344" s="238" t="s">
        <v>3714</v>
      </c>
      <c r="D1344" s="238" t="s">
        <v>3715</v>
      </c>
      <c r="E1344" s="411">
        <v>44926</v>
      </c>
      <c r="F1344" s="238" t="s">
        <v>3716</v>
      </c>
      <c r="G1344" s="235" t="s">
        <v>216</v>
      </c>
      <c r="H1344" s="235">
        <v>4511539653</v>
      </c>
      <c r="I1344" s="235">
        <v>111453993</v>
      </c>
      <c r="J1344" s="238" t="s">
        <v>3717</v>
      </c>
      <c r="K1344" s="238" t="s">
        <v>3718</v>
      </c>
      <c r="L1344" s="235" t="s">
        <v>36</v>
      </c>
      <c r="M1344" s="235">
        <v>2</v>
      </c>
      <c r="N1344" s="334">
        <v>424</v>
      </c>
      <c r="O1344" s="334">
        <f t="shared" si="20"/>
        <v>848</v>
      </c>
      <c r="P1344" s="246"/>
    </row>
    <row r="1345" spans="1:16" ht="20.399999999999999" hidden="1">
      <c r="A1345" s="235">
        <v>1342</v>
      </c>
      <c r="B1345" s="410">
        <v>44935</v>
      </c>
      <c r="C1345" s="238" t="s">
        <v>3722</v>
      </c>
      <c r="D1345" s="238" t="s">
        <v>3723</v>
      </c>
      <c r="E1345" s="411" t="s">
        <v>3724</v>
      </c>
      <c r="F1345" s="238" t="s">
        <v>3725</v>
      </c>
      <c r="G1345" s="235" t="s">
        <v>3614</v>
      </c>
      <c r="H1345" s="235">
        <v>4200915063</v>
      </c>
      <c r="I1345" s="235">
        <v>112148136</v>
      </c>
      <c r="J1345" s="238" t="s">
        <v>3726</v>
      </c>
      <c r="K1345" s="238" t="s">
        <v>3727</v>
      </c>
      <c r="L1345" s="235" t="s">
        <v>36</v>
      </c>
      <c r="M1345" s="235">
        <v>20</v>
      </c>
      <c r="N1345" s="334">
        <v>16356.12</v>
      </c>
      <c r="O1345" s="334">
        <f t="shared" si="20"/>
        <v>327122.40000000002</v>
      </c>
      <c r="P1345" s="246"/>
    </row>
    <row r="1346" spans="1:16" ht="20.399999999999999" hidden="1">
      <c r="A1346" s="235">
        <v>1343</v>
      </c>
      <c r="B1346" s="410">
        <v>44935</v>
      </c>
      <c r="C1346" s="238" t="s">
        <v>3616</v>
      </c>
      <c r="D1346" s="238" t="s">
        <v>3728</v>
      </c>
      <c r="E1346" s="411" t="s">
        <v>3729</v>
      </c>
      <c r="F1346" s="238" t="s">
        <v>3730</v>
      </c>
      <c r="G1346" s="235" t="s">
        <v>3614</v>
      </c>
      <c r="H1346" s="235">
        <v>4200935035</v>
      </c>
      <c r="I1346" s="235">
        <v>109447742</v>
      </c>
      <c r="J1346" s="238">
        <v>803102</v>
      </c>
      <c r="K1346" s="238" t="s">
        <v>3731</v>
      </c>
      <c r="L1346" s="235" t="s">
        <v>36</v>
      </c>
      <c r="M1346" s="235">
        <f>64+135</f>
        <v>199</v>
      </c>
      <c r="N1346" s="334">
        <v>15563.46</v>
      </c>
      <c r="O1346" s="334">
        <f t="shared" si="20"/>
        <v>3097128.54</v>
      </c>
      <c r="P1346" s="246"/>
    </row>
    <row r="1347" spans="1:16" ht="20.399999999999999" hidden="1">
      <c r="A1347" s="235">
        <v>1344</v>
      </c>
      <c r="B1347" s="410">
        <v>44935</v>
      </c>
      <c r="C1347" s="238" t="s">
        <v>3616</v>
      </c>
      <c r="D1347" s="238" t="s">
        <v>3728</v>
      </c>
      <c r="E1347" s="411" t="s">
        <v>3729</v>
      </c>
      <c r="F1347" s="238" t="s">
        <v>3730</v>
      </c>
      <c r="G1347" s="235" t="s">
        <v>3614</v>
      </c>
      <c r="H1347" s="235">
        <v>4200935035</v>
      </c>
      <c r="I1347" s="235">
        <v>109447749</v>
      </c>
      <c r="J1347" s="238">
        <v>803401</v>
      </c>
      <c r="K1347" s="238" t="s">
        <v>346</v>
      </c>
      <c r="L1347" s="235" t="s">
        <v>36</v>
      </c>
      <c r="M1347" s="235">
        <v>30</v>
      </c>
      <c r="N1347" s="334">
        <v>29047.599999999999</v>
      </c>
      <c r="O1347" s="334">
        <f t="shared" ref="O1347:O1410" si="21">M1347*N1347</f>
        <v>871428</v>
      </c>
      <c r="P1347" s="246"/>
    </row>
    <row r="1348" spans="1:16" ht="20.399999999999999" hidden="1">
      <c r="A1348" s="235">
        <v>1345</v>
      </c>
      <c r="B1348" s="410">
        <v>44935</v>
      </c>
      <c r="C1348" s="238" t="s">
        <v>3616</v>
      </c>
      <c r="D1348" s="238" t="s">
        <v>3728</v>
      </c>
      <c r="E1348" s="411" t="s">
        <v>3729</v>
      </c>
      <c r="F1348" s="238" t="s">
        <v>3730</v>
      </c>
      <c r="G1348" s="235" t="s">
        <v>3614</v>
      </c>
      <c r="H1348" s="235">
        <v>4200935035</v>
      </c>
      <c r="I1348" s="235">
        <v>109447737</v>
      </c>
      <c r="J1348" s="238" t="s">
        <v>329</v>
      </c>
      <c r="K1348" s="238" t="s">
        <v>330</v>
      </c>
      <c r="L1348" s="235" t="s">
        <v>36</v>
      </c>
      <c r="M1348" s="235">
        <v>96</v>
      </c>
      <c r="N1348" s="334">
        <v>18850.2</v>
      </c>
      <c r="O1348" s="334">
        <f t="shared" si="21"/>
        <v>1809619.2000000002</v>
      </c>
      <c r="P1348" s="246"/>
    </row>
    <row r="1349" spans="1:16" ht="20.399999999999999" hidden="1">
      <c r="A1349" s="235">
        <v>1346</v>
      </c>
      <c r="B1349" s="410">
        <v>44935</v>
      </c>
      <c r="C1349" s="238" t="s">
        <v>3616</v>
      </c>
      <c r="D1349" s="238" t="s">
        <v>3728</v>
      </c>
      <c r="E1349" s="411" t="s">
        <v>3729</v>
      </c>
      <c r="F1349" s="238" t="s">
        <v>3730</v>
      </c>
      <c r="G1349" s="235" t="s">
        <v>3614</v>
      </c>
      <c r="H1349" s="235">
        <v>4200935035</v>
      </c>
      <c r="I1349" s="235">
        <v>109447744</v>
      </c>
      <c r="J1349" s="238">
        <v>803203</v>
      </c>
      <c r="K1349" s="238" t="s">
        <v>3732</v>
      </c>
      <c r="L1349" s="235" t="s">
        <v>36</v>
      </c>
      <c r="M1349" s="235">
        <v>76</v>
      </c>
      <c r="N1349" s="334">
        <v>20246.37</v>
      </c>
      <c r="O1349" s="334">
        <f t="shared" si="21"/>
        <v>1538724.1199999999</v>
      </c>
      <c r="P1349" s="246"/>
    </row>
    <row r="1350" spans="1:16" ht="20.399999999999999" hidden="1">
      <c r="A1350" s="235">
        <v>1347</v>
      </c>
      <c r="B1350" s="410">
        <v>44935</v>
      </c>
      <c r="C1350" s="238" t="s">
        <v>3616</v>
      </c>
      <c r="D1350" s="238" t="s">
        <v>3728</v>
      </c>
      <c r="E1350" s="411" t="s">
        <v>3729</v>
      </c>
      <c r="F1350" s="238" t="s">
        <v>3730</v>
      </c>
      <c r="G1350" s="235" t="s">
        <v>3614</v>
      </c>
      <c r="H1350" s="235">
        <v>4200935035</v>
      </c>
      <c r="I1350" s="235">
        <v>109447743</v>
      </c>
      <c r="J1350" s="238">
        <v>803201</v>
      </c>
      <c r="K1350" s="238" t="s">
        <v>342</v>
      </c>
      <c r="L1350" s="235" t="s">
        <v>36</v>
      </c>
      <c r="M1350" s="235">
        <v>19</v>
      </c>
      <c r="N1350" s="334">
        <v>18672.580000000002</v>
      </c>
      <c r="O1350" s="334">
        <f t="shared" si="21"/>
        <v>354779.02</v>
      </c>
      <c r="P1350" s="246"/>
    </row>
    <row r="1351" spans="1:16" ht="20.399999999999999" hidden="1">
      <c r="A1351" s="235">
        <v>1348</v>
      </c>
      <c r="B1351" s="410">
        <v>44935</v>
      </c>
      <c r="C1351" s="238" t="s">
        <v>3616</v>
      </c>
      <c r="D1351" s="238" t="s">
        <v>3733</v>
      </c>
      <c r="E1351" s="411" t="s">
        <v>3734</v>
      </c>
      <c r="F1351" s="238" t="s">
        <v>3730</v>
      </c>
      <c r="G1351" s="235" t="s">
        <v>3614</v>
      </c>
      <c r="H1351" s="235">
        <v>4200944909</v>
      </c>
      <c r="I1351" s="235">
        <v>109447744</v>
      </c>
      <c r="J1351" s="238">
        <v>803203</v>
      </c>
      <c r="K1351" s="238" t="s">
        <v>3732</v>
      </c>
      <c r="L1351" s="235" t="s">
        <v>36</v>
      </c>
      <c r="M1351" s="235">
        <v>20</v>
      </c>
      <c r="N1351" s="334">
        <v>20246.37</v>
      </c>
      <c r="O1351" s="334">
        <f t="shared" si="21"/>
        <v>404927.39999999997</v>
      </c>
      <c r="P1351" s="246"/>
    </row>
    <row r="1352" spans="1:16" ht="20.399999999999999" hidden="1">
      <c r="A1352" s="235">
        <v>1349</v>
      </c>
      <c r="B1352" s="410">
        <v>44936</v>
      </c>
      <c r="C1352" s="238" t="s">
        <v>3610</v>
      </c>
      <c r="D1352" s="238" t="s">
        <v>3735</v>
      </c>
      <c r="E1352" s="411" t="s">
        <v>3736</v>
      </c>
      <c r="F1352" s="238" t="s">
        <v>3737</v>
      </c>
      <c r="G1352" s="235" t="s">
        <v>3614</v>
      </c>
      <c r="H1352" s="235">
        <v>4200939638</v>
      </c>
      <c r="I1352" s="235">
        <v>101999218</v>
      </c>
      <c r="J1352" s="238" t="s">
        <v>132</v>
      </c>
      <c r="K1352" s="238" t="s">
        <v>3615</v>
      </c>
      <c r="L1352" s="235" t="s">
        <v>36</v>
      </c>
      <c r="M1352" s="235">
        <v>45</v>
      </c>
      <c r="N1352" s="334">
        <v>262617.89</v>
      </c>
      <c r="O1352" s="334">
        <f t="shared" si="21"/>
        <v>11817805.050000001</v>
      </c>
      <c r="P1352" s="246"/>
    </row>
    <row r="1353" spans="1:16" ht="20.399999999999999" hidden="1">
      <c r="A1353" s="235">
        <v>1350</v>
      </c>
      <c r="B1353" s="410">
        <v>44938</v>
      </c>
      <c r="C1353" s="238" t="s">
        <v>3738</v>
      </c>
      <c r="D1353" s="238" t="s">
        <v>3753</v>
      </c>
      <c r="E1353" s="411" t="s">
        <v>3754</v>
      </c>
      <c r="F1353" s="238" t="s">
        <v>3739</v>
      </c>
      <c r="G1353" s="235" t="s">
        <v>3740</v>
      </c>
      <c r="H1353" s="235">
        <v>4511807059</v>
      </c>
      <c r="I1353" s="235">
        <v>110408293</v>
      </c>
      <c r="J1353" s="238" t="s">
        <v>3321</v>
      </c>
      <c r="K1353" s="238" t="s">
        <v>3322</v>
      </c>
      <c r="L1353" s="235" t="s">
        <v>36</v>
      </c>
      <c r="M1353" s="235">
        <v>28</v>
      </c>
      <c r="N1353" s="334">
        <v>8339</v>
      </c>
      <c r="O1353" s="334">
        <f t="shared" si="21"/>
        <v>233492</v>
      </c>
      <c r="P1353" s="246"/>
    </row>
    <row r="1354" spans="1:16" hidden="1">
      <c r="A1354" s="235">
        <v>1351</v>
      </c>
      <c r="B1354" s="410">
        <v>44940</v>
      </c>
      <c r="C1354" s="238" t="s">
        <v>2805</v>
      </c>
      <c r="D1354" s="238" t="s">
        <v>3741</v>
      </c>
      <c r="E1354" s="411">
        <v>44935</v>
      </c>
      <c r="F1354" s="238" t="s">
        <v>3752</v>
      </c>
      <c r="G1354" s="235" t="s">
        <v>2808</v>
      </c>
      <c r="H1354" s="235">
        <v>4511751822</v>
      </c>
      <c r="I1354" s="235">
        <v>112139784</v>
      </c>
      <c r="J1354" s="238" t="s">
        <v>2731</v>
      </c>
      <c r="K1354" s="238" t="s">
        <v>2809</v>
      </c>
      <c r="L1354" s="235" t="s">
        <v>2729</v>
      </c>
      <c r="M1354" s="235">
        <v>970</v>
      </c>
      <c r="N1354" s="334">
        <v>25.5</v>
      </c>
      <c r="O1354" s="334">
        <f t="shared" si="21"/>
        <v>24735</v>
      </c>
      <c r="P1354" s="246"/>
    </row>
    <row r="1355" spans="1:16" ht="30.6" hidden="1">
      <c r="A1355" s="235">
        <v>1352</v>
      </c>
      <c r="B1355" s="410">
        <v>44943</v>
      </c>
      <c r="C1355" s="238" t="s">
        <v>2486</v>
      </c>
      <c r="D1355" s="238">
        <v>221014294</v>
      </c>
      <c r="E1355" s="411">
        <v>44937</v>
      </c>
      <c r="F1355" s="238" t="s">
        <v>3755</v>
      </c>
      <c r="G1355" s="235" t="s">
        <v>2167</v>
      </c>
      <c r="H1355" s="235">
        <v>4511657669</v>
      </c>
      <c r="I1355" s="235">
        <v>112173808</v>
      </c>
      <c r="J1355" s="238" t="s">
        <v>3421</v>
      </c>
      <c r="K1355" s="238" t="s">
        <v>2819</v>
      </c>
      <c r="L1355" s="235" t="s">
        <v>36</v>
      </c>
      <c r="M1355" s="235">
        <v>15</v>
      </c>
      <c r="N1355" s="334">
        <v>81601</v>
      </c>
      <c r="O1355" s="334">
        <f t="shared" si="21"/>
        <v>1224015</v>
      </c>
      <c r="P1355" s="246"/>
    </row>
    <row r="1356" spans="1:16" hidden="1">
      <c r="A1356" s="235">
        <v>1353</v>
      </c>
      <c r="B1356" s="410">
        <v>44944</v>
      </c>
      <c r="C1356" s="238" t="s">
        <v>2343</v>
      </c>
      <c r="D1356" s="238">
        <v>3600087553</v>
      </c>
      <c r="E1356" s="411">
        <v>44939</v>
      </c>
      <c r="F1356" s="238" t="s">
        <v>3756</v>
      </c>
      <c r="G1356" s="235" t="s">
        <v>2283</v>
      </c>
      <c r="H1356" s="235">
        <v>4511394205</v>
      </c>
      <c r="I1356" s="235">
        <v>112173846</v>
      </c>
      <c r="J1356" s="238" t="s">
        <v>3757</v>
      </c>
      <c r="K1356" s="238" t="s">
        <v>3758</v>
      </c>
      <c r="L1356" s="235" t="s">
        <v>36</v>
      </c>
      <c r="M1356" s="235">
        <v>1</v>
      </c>
      <c r="N1356" s="334">
        <v>2023</v>
      </c>
      <c r="O1356" s="334">
        <f t="shared" si="21"/>
        <v>2023</v>
      </c>
      <c r="P1356" s="246"/>
    </row>
    <row r="1357" spans="1:16" hidden="1">
      <c r="A1357" s="235">
        <v>1354</v>
      </c>
      <c r="B1357" s="410">
        <v>44949</v>
      </c>
      <c r="C1357" s="238" t="s">
        <v>3764</v>
      </c>
      <c r="D1357" s="238" t="s">
        <v>3765</v>
      </c>
      <c r="E1357" s="411">
        <v>44942</v>
      </c>
      <c r="F1357" s="238" t="s">
        <v>3766</v>
      </c>
      <c r="G1357" s="235" t="s">
        <v>2544</v>
      </c>
      <c r="H1357" s="235">
        <v>4511854010</v>
      </c>
      <c r="I1357" s="235">
        <v>113562220</v>
      </c>
      <c r="J1357" s="238">
        <v>113562220</v>
      </c>
      <c r="K1357" s="238" t="s">
        <v>3767</v>
      </c>
      <c r="L1357" s="235" t="s">
        <v>36</v>
      </c>
      <c r="M1357" s="235">
        <v>98</v>
      </c>
      <c r="N1357" s="334">
        <v>250</v>
      </c>
      <c r="O1357" s="334">
        <f t="shared" si="21"/>
        <v>24500</v>
      </c>
      <c r="P1357" s="246"/>
    </row>
    <row r="1358" spans="1:16" hidden="1">
      <c r="A1358" s="235">
        <v>1355</v>
      </c>
      <c r="B1358" s="410">
        <v>44949</v>
      </c>
      <c r="C1358" s="238" t="s">
        <v>3764</v>
      </c>
      <c r="D1358" s="238" t="s">
        <v>3765</v>
      </c>
      <c r="E1358" s="411">
        <v>44942</v>
      </c>
      <c r="F1358" s="238" t="s">
        <v>3766</v>
      </c>
      <c r="G1358" s="235" t="s">
        <v>2544</v>
      </c>
      <c r="H1358" s="235">
        <v>4511854010</v>
      </c>
      <c r="I1358" s="235">
        <v>113562221</v>
      </c>
      <c r="J1358" s="238">
        <v>113562221</v>
      </c>
      <c r="K1358" s="238" t="s">
        <v>3768</v>
      </c>
      <c r="L1358" s="235" t="s">
        <v>36</v>
      </c>
      <c r="M1358" s="235">
        <v>98</v>
      </c>
      <c r="N1358" s="334">
        <v>5500</v>
      </c>
      <c r="O1358" s="334">
        <f t="shared" si="21"/>
        <v>539000</v>
      </c>
      <c r="P1358" s="246"/>
    </row>
    <row r="1359" spans="1:16" ht="20.399999999999999" hidden="1">
      <c r="A1359" s="235">
        <v>1356</v>
      </c>
      <c r="B1359" s="410">
        <v>44956</v>
      </c>
      <c r="C1359" s="238" t="s">
        <v>3722</v>
      </c>
      <c r="D1359" s="238" t="s">
        <v>3769</v>
      </c>
      <c r="E1359" s="411" t="s">
        <v>3770</v>
      </c>
      <c r="F1359" s="238" t="s">
        <v>3771</v>
      </c>
      <c r="G1359" s="235" t="s">
        <v>3614</v>
      </c>
      <c r="H1359" s="235">
        <v>4200949025</v>
      </c>
      <c r="I1359" s="235">
        <v>112148136</v>
      </c>
      <c r="J1359" s="238" t="s">
        <v>3726</v>
      </c>
      <c r="K1359" s="238" t="s">
        <v>3727</v>
      </c>
      <c r="L1359" s="235" t="s">
        <v>36</v>
      </c>
      <c r="M1359" s="235">
        <v>40</v>
      </c>
      <c r="N1359" s="334">
        <v>12747.28</v>
      </c>
      <c r="O1359" s="334">
        <f t="shared" si="21"/>
        <v>509891.2</v>
      </c>
      <c r="P1359" s="246"/>
    </row>
    <row r="1360" spans="1:16" hidden="1">
      <c r="A1360" s="235">
        <v>1357</v>
      </c>
      <c r="B1360" s="410">
        <v>44957</v>
      </c>
      <c r="C1360" s="238" t="s">
        <v>2343</v>
      </c>
      <c r="D1360" s="238">
        <v>3600088159</v>
      </c>
      <c r="E1360" s="411">
        <v>44954</v>
      </c>
      <c r="F1360" s="238" t="s">
        <v>3772</v>
      </c>
      <c r="G1360" s="235" t="s">
        <v>2283</v>
      </c>
      <c r="H1360" s="235">
        <v>4511394205</v>
      </c>
      <c r="I1360" s="235">
        <v>112173846</v>
      </c>
      <c r="J1360" s="238" t="s">
        <v>3757</v>
      </c>
      <c r="K1360" s="238" t="s">
        <v>3758</v>
      </c>
      <c r="L1360" s="235" t="s">
        <v>36</v>
      </c>
      <c r="M1360" s="235">
        <v>19</v>
      </c>
      <c r="N1360" s="334">
        <v>2023</v>
      </c>
      <c r="O1360" s="334">
        <f t="shared" si="21"/>
        <v>38437</v>
      </c>
      <c r="P1360" s="246"/>
    </row>
    <row r="1361" spans="1:16" hidden="1">
      <c r="A1361" s="235">
        <v>1358</v>
      </c>
      <c r="B1361" s="410">
        <v>44957</v>
      </c>
      <c r="C1361" s="238" t="s">
        <v>2343</v>
      </c>
      <c r="D1361" s="238">
        <v>3600088160</v>
      </c>
      <c r="E1361" s="411">
        <v>44954</v>
      </c>
      <c r="F1361" s="238" t="s">
        <v>3772</v>
      </c>
      <c r="G1361" s="235" t="s">
        <v>2283</v>
      </c>
      <c r="H1361" s="235">
        <v>4511394205</v>
      </c>
      <c r="I1361" s="235">
        <v>112173846</v>
      </c>
      <c r="J1361" s="238" t="s">
        <v>3757</v>
      </c>
      <c r="K1361" s="238" t="s">
        <v>3758</v>
      </c>
      <c r="L1361" s="235" t="s">
        <v>36</v>
      </c>
      <c r="M1361" s="235">
        <v>1</v>
      </c>
      <c r="N1361" s="334">
        <v>2023</v>
      </c>
      <c r="O1361" s="334">
        <f t="shared" si="21"/>
        <v>2023</v>
      </c>
      <c r="P1361" s="246"/>
    </row>
    <row r="1362" spans="1:16" hidden="1">
      <c r="A1362" s="235">
        <v>1359</v>
      </c>
      <c r="B1362" s="410">
        <v>44963</v>
      </c>
      <c r="C1362" s="238" t="s">
        <v>2820</v>
      </c>
      <c r="D1362" s="238" t="s">
        <v>3773</v>
      </c>
      <c r="E1362" s="411">
        <v>44956</v>
      </c>
      <c r="F1362" s="238" t="s">
        <v>3774</v>
      </c>
      <c r="G1362" s="235" t="s">
        <v>2823</v>
      </c>
      <c r="H1362" s="235">
        <v>4511401571</v>
      </c>
      <c r="I1362" s="235">
        <v>107105353</v>
      </c>
      <c r="J1362" s="238" t="s">
        <v>3333</v>
      </c>
      <c r="K1362" s="238" t="s">
        <v>2824</v>
      </c>
      <c r="L1362" s="235" t="s">
        <v>2729</v>
      </c>
      <c r="M1362" s="235">
        <v>210</v>
      </c>
      <c r="N1362" s="334">
        <v>89.92</v>
      </c>
      <c r="O1362" s="334">
        <f t="shared" si="21"/>
        <v>18883.2</v>
      </c>
      <c r="P1362" s="246"/>
    </row>
    <row r="1363" spans="1:16" hidden="1">
      <c r="A1363" s="235">
        <v>1360</v>
      </c>
      <c r="B1363" s="410">
        <v>44965</v>
      </c>
      <c r="C1363" s="238" t="s">
        <v>2486</v>
      </c>
      <c r="D1363" s="238">
        <v>221014648</v>
      </c>
      <c r="E1363" s="411">
        <v>44961</v>
      </c>
      <c r="F1363" s="238" t="s">
        <v>3775</v>
      </c>
      <c r="G1363" s="235" t="s">
        <v>2167</v>
      </c>
      <c r="H1363" s="235">
        <v>4511353505</v>
      </c>
      <c r="I1363" s="235">
        <v>111400054</v>
      </c>
      <c r="J1363" s="238" t="s">
        <v>3274</v>
      </c>
      <c r="K1363" s="238" t="s">
        <v>650</v>
      </c>
      <c r="L1363" s="235" t="s">
        <v>36</v>
      </c>
      <c r="M1363" s="235">
        <v>30</v>
      </c>
      <c r="N1363" s="334">
        <v>1388.85</v>
      </c>
      <c r="O1363" s="334">
        <f t="shared" si="21"/>
        <v>41665.5</v>
      </c>
      <c r="P1363" s="246"/>
    </row>
    <row r="1364" spans="1:16" hidden="1">
      <c r="A1364" s="235">
        <v>1361</v>
      </c>
      <c r="B1364" s="410">
        <v>44965</v>
      </c>
      <c r="C1364" s="238" t="s">
        <v>3764</v>
      </c>
      <c r="D1364" s="238" t="s">
        <v>3776</v>
      </c>
      <c r="E1364" s="411">
        <v>44958</v>
      </c>
      <c r="F1364" s="238" t="s">
        <v>3777</v>
      </c>
      <c r="G1364" s="235" t="s">
        <v>2544</v>
      </c>
      <c r="H1364" s="235">
        <v>4511854010</v>
      </c>
      <c r="I1364" s="235">
        <v>111367611</v>
      </c>
      <c r="J1364" s="238">
        <v>111367611</v>
      </c>
      <c r="K1364" s="238" t="s">
        <v>3778</v>
      </c>
      <c r="L1364" s="235" t="s">
        <v>36</v>
      </c>
      <c r="M1364" s="235">
        <v>52</v>
      </c>
      <c r="N1364" s="334">
        <v>32750</v>
      </c>
      <c r="O1364" s="334">
        <f t="shared" si="21"/>
        <v>1703000</v>
      </c>
      <c r="P1364" s="246"/>
    </row>
    <row r="1365" spans="1:16" hidden="1">
      <c r="A1365" s="235">
        <v>1362</v>
      </c>
      <c r="B1365" s="410">
        <v>44968</v>
      </c>
      <c r="C1365" s="238" t="s">
        <v>3007</v>
      </c>
      <c r="D1365" s="238" t="s">
        <v>3812</v>
      </c>
      <c r="E1365" s="411">
        <v>44961</v>
      </c>
      <c r="F1365" s="238" t="s">
        <v>3813</v>
      </c>
      <c r="G1365" s="235" t="s">
        <v>2991</v>
      </c>
      <c r="H1365" s="235">
        <v>4511855195</v>
      </c>
      <c r="I1365" s="235">
        <v>109710317</v>
      </c>
      <c r="J1365" s="238" t="s">
        <v>2992</v>
      </c>
      <c r="K1365" s="238" t="s">
        <v>2993</v>
      </c>
      <c r="L1365" s="235" t="s">
        <v>36</v>
      </c>
      <c r="M1365" s="235">
        <v>40</v>
      </c>
      <c r="N1365" s="334">
        <v>4825</v>
      </c>
      <c r="O1365" s="334">
        <f t="shared" si="21"/>
        <v>193000</v>
      </c>
      <c r="P1365" s="246"/>
    </row>
    <row r="1366" spans="1:16" hidden="1">
      <c r="A1366" s="235">
        <v>1363</v>
      </c>
      <c r="B1366" s="410">
        <v>44968</v>
      </c>
      <c r="C1366" s="238" t="s">
        <v>3007</v>
      </c>
      <c r="D1366" s="238" t="s">
        <v>3812</v>
      </c>
      <c r="E1366" s="411">
        <v>44961</v>
      </c>
      <c r="F1366" s="238" t="s">
        <v>3813</v>
      </c>
      <c r="G1366" s="235" t="s">
        <v>2991</v>
      </c>
      <c r="H1366" s="235">
        <v>4511855195</v>
      </c>
      <c r="I1366" s="235">
        <v>109710318</v>
      </c>
      <c r="J1366" s="238" t="s">
        <v>2994</v>
      </c>
      <c r="K1366" s="238" t="s">
        <v>2995</v>
      </c>
      <c r="L1366" s="235" t="s">
        <v>36</v>
      </c>
      <c r="M1366" s="235">
        <v>19</v>
      </c>
      <c r="N1366" s="334">
        <v>4833</v>
      </c>
      <c r="O1366" s="334">
        <f t="shared" si="21"/>
        <v>91827</v>
      </c>
      <c r="P1366" s="246"/>
    </row>
    <row r="1367" spans="1:16" hidden="1">
      <c r="A1367" s="235">
        <v>1364</v>
      </c>
      <c r="B1367" s="410">
        <v>44970</v>
      </c>
      <c r="C1367" s="238" t="s">
        <v>3007</v>
      </c>
      <c r="D1367" s="238" t="s">
        <v>3814</v>
      </c>
      <c r="E1367" s="411">
        <v>44969</v>
      </c>
      <c r="F1367" s="238" t="s">
        <v>3815</v>
      </c>
      <c r="G1367" s="235" t="s">
        <v>2991</v>
      </c>
      <c r="H1367" s="235">
        <v>4511855195</v>
      </c>
      <c r="I1367" s="235">
        <v>109710317</v>
      </c>
      <c r="J1367" s="238" t="s">
        <v>2992</v>
      </c>
      <c r="K1367" s="238" t="s">
        <v>2993</v>
      </c>
      <c r="L1367" s="235" t="s">
        <v>36</v>
      </c>
      <c r="M1367" s="235">
        <v>16</v>
      </c>
      <c r="N1367" s="334">
        <v>4825</v>
      </c>
      <c r="O1367" s="334">
        <f t="shared" si="21"/>
        <v>77200</v>
      </c>
      <c r="P1367" s="246"/>
    </row>
    <row r="1368" spans="1:16" hidden="1">
      <c r="A1368" s="235">
        <v>1365</v>
      </c>
      <c r="B1368" s="410">
        <v>44970</v>
      </c>
      <c r="C1368" s="238" t="s">
        <v>3007</v>
      </c>
      <c r="D1368" s="238" t="s">
        <v>3814</v>
      </c>
      <c r="E1368" s="411">
        <v>44969</v>
      </c>
      <c r="F1368" s="238" t="s">
        <v>3815</v>
      </c>
      <c r="G1368" s="235" t="s">
        <v>2991</v>
      </c>
      <c r="H1368" s="235">
        <v>4511855195</v>
      </c>
      <c r="I1368" s="235">
        <v>109710318</v>
      </c>
      <c r="J1368" s="238" t="s">
        <v>2994</v>
      </c>
      <c r="K1368" s="238" t="s">
        <v>2995</v>
      </c>
      <c r="L1368" s="235" t="s">
        <v>36</v>
      </c>
      <c r="M1368" s="235">
        <v>9</v>
      </c>
      <c r="N1368" s="334">
        <v>4833</v>
      </c>
      <c r="O1368" s="334">
        <f t="shared" si="21"/>
        <v>43497</v>
      </c>
      <c r="P1368" s="246"/>
    </row>
    <row r="1369" spans="1:16" ht="30.6" hidden="1">
      <c r="A1369" s="235">
        <v>1366</v>
      </c>
      <c r="B1369" s="410">
        <v>44971</v>
      </c>
      <c r="C1369" s="238" t="s">
        <v>3828</v>
      </c>
      <c r="D1369" s="238" t="s">
        <v>3829</v>
      </c>
      <c r="E1369" s="411">
        <v>44966</v>
      </c>
      <c r="F1369" s="238" t="s">
        <v>3830</v>
      </c>
      <c r="G1369" s="235" t="s">
        <v>3558</v>
      </c>
      <c r="H1369" s="235">
        <v>4511461093</v>
      </c>
      <c r="I1369" s="235">
        <v>108296494</v>
      </c>
      <c r="J1369" s="238"/>
      <c r="K1369" s="238" t="s">
        <v>3831</v>
      </c>
      <c r="L1369" s="235" t="s">
        <v>36</v>
      </c>
      <c r="M1369" s="235">
        <v>2</v>
      </c>
      <c r="N1369" s="334">
        <v>355000</v>
      </c>
      <c r="O1369" s="334">
        <f t="shared" si="21"/>
        <v>710000</v>
      </c>
      <c r="P1369" s="246"/>
    </row>
    <row r="1370" spans="1:16" ht="20.399999999999999" hidden="1">
      <c r="A1370" s="235">
        <v>1367</v>
      </c>
      <c r="B1370" s="410">
        <v>44971</v>
      </c>
      <c r="C1370" s="238" t="s">
        <v>3828</v>
      </c>
      <c r="D1370" s="238" t="s">
        <v>3832</v>
      </c>
      <c r="E1370" s="411">
        <v>44966</v>
      </c>
      <c r="F1370" s="238" t="s">
        <v>3830</v>
      </c>
      <c r="G1370" s="235" t="s">
        <v>3558</v>
      </c>
      <c r="H1370" s="235">
        <v>4511451148</v>
      </c>
      <c r="I1370" s="235">
        <v>108296493</v>
      </c>
      <c r="J1370" s="238"/>
      <c r="K1370" s="238" t="s">
        <v>3833</v>
      </c>
      <c r="L1370" s="235" t="s">
        <v>36</v>
      </c>
      <c r="M1370" s="235">
        <v>2</v>
      </c>
      <c r="N1370" s="334">
        <v>380000</v>
      </c>
      <c r="O1370" s="334">
        <f t="shared" si="21"/>
        <v>760000</v>
      </c>
      <c r="P1370" s="246"/>
    </row>
    <row r="1371" spans="1:16" ht="20.399999999999999" hidden="1">
      <c r="A1371" s="235">
        <v>1368</v>
      </c>
      <c r="B1371" s="410">
        <v>44972</v>
      </c>
      <c r="C1371" s="238" t="s">
        <v>2343</v>
      </c>
      <c r="D1371" s="238">
        <v>360088811</v>
      </c>
      <c r="E1371" s="411">
        <v>44970</v>
      </c>
      <c r="F1371" s="238" t="s">
        <v>3834</v>
      </c>
      <c r="G1371" s="235" t="s">
        <v>2283</v>
      </c>
      <c r="H1371" s="235">
        <v>4511394205</v>
      </c>
      <c r="I1371" s="235">
        <v>112173846</v>
      </c>
      <c r="J1371" s="238" t="s">
        <v>3757</v>
      </c>
      <c r="K1371" s="238" t="s">
        <v>3758</v>
      </c>
      <c r="L1371" s="235" t="s">
        <v>36</v>
      </c>
      <c r="M1371" s="235">
        <v>39</v>
      </c>
      <c r="N1371" s="334">
        <v>2023</v>
      </c>
      <c r="O1371" s="334">
        <f t="shared" si="21"/>
        <v>78897</v>
      </c>
      <c r="P1371" s="246"/>
    </row>
    <row r="1372" spans="1:16" ht="20.399999999999999" hidden="1">
      <c r="A1372" s="235">
        <v>1369</v>
      </c>
      <c r="B1372" s="410">
        <v>44973</v>
      </c>
      <c r="C1372" s="238" t="s">
        <v>3835</v>
      </c>
      <c r="D1372" s="238" t="s">
        <v>3836</v>
      </c>
      <c r="E1372" s="411" t="s">
        <v>3837</v>
      </c>
      <c r="F1372" s="238" t="s">
        <v>3838</v>
      </c>
      <c r="G1372" s="235" t="s">
        <v>3578</v>
      </c>
      <c r="H1372" s="235">
        <v>4511407302</v>
      </c>
      <c r="I1372" s="235">
        <v>108221257</v>
      </c>
      <c r="J1372" s="238" t="s">
        <v>1961</v>
      </c>
      <c r="K1372" s="238" t="s">
        <v>2780</v>
      </c>
      <c r="L1372" s="235" t="s">
        <v>36</v>
      </c>
      <c r="M1372" s="235">
        <v>146</v>
      </c>
      <c r="N1372" s="334">
        <v>12431.12</v>
      </c>
      <c r="O1372" s="334">
        <f t="shared" si="21"/>
        <v>1814943.52</v>
      </c>
      <c r="P1372" s="246"/>
    </row>
    <row r="1373" spans="1:16" ht="20.399999999999999" hidden="1">
      <c r="A1373" s="235">
        <v>1370</v>
      </c>
      <c r="B1373" s="410">
        <v>44977</v>
      </c>
      <c r="C1373" s="238" t="s">
        <v>3839</v>
      </c>
      <c r="D1373" s="238" t="s">
        <v>3840</v>
      </c>
      <c r="E1373" s="411" t="s">
        <v>3841</v>
      </c>
      <c r="F1373" s="238" t="s">
        <v>3842</v>
      </c>
      <c r="G1373" s="235" t="s">
        <v>3614</v>
      </c>
      <c r="H1373" s="235">
        <v>4200944909</v>
      </c>
      <c r="I1373" s="235">
        <v>109447737</v>
      </c>
      <c r="J1373" s="238">
        <v>800103</v>
      </c>
      <c r="K1373" s="238" t="s">
        <v>330</v>
      </c>
      <c r="L1373" s="235" t="s">
        <v>36</v>
      </c>
      <c r="M1373" s="235">
        <v>29</v>
      </c>
      <c r="N1373" s="334">
        <v>20211.400000000001</v>
      </c>
      <c r="O1373" s="334">
        <f t="shared" si="21"/>
        <v>586130.60000000009</v>
      </c>
      <c r="P1373" s="246"/>
    </row>
    <row r="1374" spans="1:16" hidden="1">
      <c r="A1374" s="235">
        <v>1371</v>
      </c>
      <c r="B1374" s="410">
        <v>44978</v>
      </c>
      <c r="C1374" s="238" t="s">
        <v>3490</v>
      </c>
      <c r="D1374" s="238" t="s">
        <v>3843</v>
      </c>
      <c r="E1374" s="411">
        <v>44973</v>
      </c>
      <c r="F1374" s="238" t="s">
        <v>3844</v>
      </c>
      <c r="G1374" s="235" t="s">
        <v>1875</v>
      </c>
      <c r="H1374" s="235">
        <v>4509948504</v>
      </c>
      <c r="I1374" s="235">
        <v>110648101</v>
      </c>
      <c r="J1374" s="238">
        <v>110648101</v>
      </c>
      <c r="K1374" s="238" t="s">
        <v>3845</v>
      </c>
      <c r="L1374" s="235" t="s">
        <v>36</v>
      </c>
      <c r="M1374" s="235">
        <v>1</v>
      </c>
      <c r="N1374" s="334">
        <v>136500</v>
      </c>
      <c r="O1374" s="334">
        <f t="shared" si="21"/>
        <v>136500</v>
      </c>
      <c r="P1374" s="246"/>
    </row>
    <row r="1375" spans="1:16" hidden="1">
      <c r="A1375" s="235">
        <v>1372</v>
      </c>
      <c r="B1375" s="410">
        <v>44978</v>
      </c>
      <c r="C1375" s="238" t="s">
        <v>3490</v>
      </c>
      <c r="D1375" s="238" t="s">
        <v>3843</v>
      </c>
      <c r="E1375" s="411">
        <v>44973</v>
      </c>
      <c r="F1375" s="238" t="s">
        <v>3844</v>
      </c>
      <c r="G1375" s="235" t="s">
        <v>1875</v>
      </c>
      <c r="H1375" s="235">
        <v>4509948504</v>
      </c>
      <c r="I1375" s="235">
        <v>110648104</v>
      </c>
      <c r="J1375" s="238">
        <v>110648104</v>
      </c>
      <c r="K1375" s="238" t="s">
        <v>3846</v>
      </c>
      <c r="L1375" s="235" t="s">
        <v>36</v>
      </c>
      <c r="M1375" s="235">
        <v>1</v>
      </c>
      <c r="N1375" s="334">
        <v>18500</v>
      </c>
      <c r="O1375" s="334">
        <f t="shared" si="21"/>
        <v>18500</v>
      </c>
      <c r="P1375" s="246"/>
    </row>
    <row r="1376" spans="1:16" hidden="1">
      <c r="A1376" s="235">
        <v>1373</v>
      </c>
      <c r="B1376" s="410">
        <v>44978</v>
      </c>
      <c r="C1376" s="238" t="s">
        <v>3490</v>
      </c>
      <c r="D1376" s="238" t="s">
        <v>3847</v>
      </c>
      <c r="E1376" s="411">
        <v>44973</v>
      </c>
      <c r="F1376" s="238" t="s">
        <v>3844</v>
      </c>
      <c r="G1376" s="235" t="s">
        <v>1875</v>
      </c>
      <c r="H1376" s="235">
        <v>4511388697</v>
      </c>
      <c r="I1376" s="235">
        <v>112170850</v>
      </c>
      <c r="J1376" s="238">
        <v>112170850</v>
      </c>
      <c r="K1376" s="238" t="s">
        <v>3533</v>
      </c>
      <c r="L1376" s="235" t="s">
        <v>36</v>
      </c>
      <c r="M1376" s="235">
        <v>3</v>
      </c>
      <c r="N1376" s="334">
        <v>70000</v>
      </c>
      <c r="O1376" s="334">
        <f t="shared" si="21"/>
        <v>210000</v>
      </c>
      <c r="P1376" s="246"/>
    </row>
    <row r="1377" spans="1:16" hidden="1">
      <c r="A1377" s="235">
        <v>1374</v>
      </c>
      <c r="B1377" s="410">
        <v>44978</v>
      </c>
      <c r="C1377" s="238" t="s">
        <v>3490</v>
      </c>
      <c r="D1377" s="238" t="s">
        <v>3847</v>
      </c>
      <c r="E1377" s="411">
        <v>44973</v>
      </c>
      <c r="F1377" s="238" t="s">
        <v>3844</v>
      </c>
      <c r="G1377" s="235" t="s">
        <v>1875</v>
      </c>
      <c r="H1377" s="235">
        <v>4511388697</v>
      </c>
      <c r="I1377" s="235">
        <v>112177659</v>
      </c>
      <c r="J1377" s="238">
        <v>112177659</v>
      </c>
      <c r="K1377" s="238" t="s">
        <v>3493</v>
      </c>
      <c r="L1377" s="235" t="s">
        <v>36</v>
      </c>
      <c r="M1377" s="235">
        <v>3</v>
      </c>
      <c r="N1377" s="334">
        <v>120000</v>
      </c>
      <c r="O1377" s="334">
        <f t="shared" si="21"/>
        <v>360000</v>
      </c>
      <c r="P1377" s="246"/>
    </row>
    <row r="1378" spans="1:16" hidden="1">
      <c r="A1378" s="235">
        <v>1375</v>
      </c>
      <c r="B1378" s="410">
        <v>44978</v>
      </c>
      <c r="C1378" s="238" t="s">
        <v>3490</v>
      </c>
      <c r="D1378" s="238" t="s">
        <v>3847</v>
      </c>
      <c r="E1378" s="411">
        <v>44973</v>
      </c>
      <c r="F1378" s="238" t="s">
        <v>3844</v>
      </c>
      <c r="G1378" s="235" t="s">
        <v>1875</v>
      </c>
      <c r="H1378" s="235">
        <v>4511388697</v>
      </c>
      <c r="I1378" s="235" t="s">
        <v>286</v>
      </c>
      <c r="J1378" s="238" t="s">
        <v>286</v>
      </c>
      <c r="K1378" s="238" t="s">
        <v>3848</v>
      </c>
      <c r="L1378" s="235" t="s">
        <v>36</v>
      </c>
      <c r="M1378" s="235">
        <v>0</v>
      </c>
      <c r="N1378" s="334">
        <v>0</v>
      </c>
      <c r="O1378" s="334">
        <f t="shared" si="21"/>
        <v>0</v>
      </c>
      <c r="P1378" s="246"/>
    </row>
    <row r="1379" spans="1:16" hidden="1">
      <c r="A1379" s="235">
        <v>1376</v>
      </c>
      <c r="B1379" s="410">
        <v>44979</v>
      </c>
      <c r="C1379" s="238" t="s">
        <v>2343</v>
      </c>
      <c r="D1379" s="238">
        <v>3600089055</v>
      </c>
      <c r="E1379" s="411">
        <v>44974</v>
      </c>
      <c r="F1379" s="238" t="s">
        <v>3849</v>
      </c>
      <c r="G1379" s="235" t="s">
        <v>2283</v>
      </c>
      <c r="H1379" s="235">
        <v>4511956756</v>
      </c>
      <c r="I1379" s="235">
        <v>109492193</v>
      </c>
      <c r="J1379" s="238" t="s">
        <v>2228</v>
      </c>
      <c r="K1379" s="239" t="s">
        <v>2739</v>
      </c>
      <c r="L1379" s="235" t="s">
        <v>36</v>
      </c>
      <c r="M1379" s="235">
        <v>200</v>
      </c>
      <c r="N1379" s="334">
        <v>11.428800000000001</v>
      </c>
      <c r="O1379" s="334">
        <f t="shared" si="21"/>
        <v>2285.7600000000002</v>
      </c>
      <c r="P1379" s="246"/>
    </row>
    <row r="1380" spans="1:16" hidden="1">
      <c r="A1380" s="235">
        <v>1377</v>
      </c>
      <c r="B1380" s="410">
        <v>44979</v>
      </c>
      <c r="C1380" s="238" t="s">
        <v>2343</v>
      </c>
      <c r="D1380" s="238">
        <v>3600089055</v>
      </c>
      <c r="E1380" s="411">
        <v>44974</v>
      </c>
      <c r="F1380" s="238" t="s">
        <v>3849</v>
      </c>
      <c r="G1380" s="235" t="s">
        <v>2283</v>
      </c>
      <c r="H1380" s="235">
        <v>4511956756</v>
      </c>
      <c r="I1380" s="235">
        <v>111397722</v>
      </c>
      <c r="J1380" s="238" t="s">
        <v>2593</v>
      </c>
      <c r="K1380" s="238" t="s">
        <v>2594</v>
      </c>
      <c r="L1380" s="235" t="s">
        <v>36</v>
      </c>
      <c r="M1380" s="235">
        <v>10</v>
      </c>
      <c r="N1380" s="334">
        <v>135.22499999999999</v>
      </c>
      <c r="O1380" s="334">
        <f t="shared" si="21"/>
        <v>1352.25</v>
      </c>
      <c r="P1380" s="246"/>
    </row>
    <row r="1381" spans="1:16" hidden="1">
      <c r="A1381" s="235">
        <v>1378</v>
      </c>
      <c r="B1381" s="410">
        <v>44979</v>
      </c>
      <c r="C1381" s="238" t="s">
        <v>2343</v>
      </c>
      <c r="D1381" s="238">
        <v>3600089055</v>
      </c>
      <c r="E1381" s="411">
        <v>44974</v>
      </c>
      <c r="F1381" s="238" t="s">
        <v>3849</v>
      </c>
      <c r="G1381" s="235" t="s">
        <v>2283</v>
      </c>
      <c r="H1381" s="235">
        <v>4511956756</v>
      </c>
      <c r="I1381" s="235">
        <v>109492212</v>
      </c>
      <c r="J1381" s="238" t="s">
        <v>571</v>
      </c>
      <c r="K1381" s="238" t="s">
        <v>2741</v>
      </c>
      <c r="L1381" s="235" t="s">
        <v>36</v>
      </c>
      <c r="M1381" s="235">
        <v>200</v>
      </c>
      <c r="N1381" s="334">
        <v>11.428800000000001</v>
      </c>
      <c r="O1381" s="334">
        <f t="shared" si="21"/>
        <v>2285.7600000000002</v>
      </c>
      <c r="P1381" s="246"/>
    </row>
    <row r="1382" spans="1:16" hidden="1">
      <c r="A1382" s="235">
        <v>1379</v>
      </c>
      <c r="B1382" s="410">
        <v>44979</v>
      </c>
      <c r="C1382" s="238" t="s">
        <v>2343</v>
      </c>
      <c r="D1382" s="238">
        <v>3600089055</v>
      </c>
      <c r="E1382" s="411">
        <v>44974</v>
      </c>
      <c r="F1382" s="238" t="s">
        <v>3849</v>
      </c>
      <c r="G1382" s="235" t="s">
        <v>2283</v>
      </c>
      <c r="H1382" s="235">
        <v>4511956756</v>
      </c>
      <c r="I1382" s="235">
        <v>109609639</v>
      </c>
      <c r="J1382" s="238" t="s">
        <v>483</v>
      </c>
      <c r="K1382" s="238" t="s">
        <v>3269</v>
      </c>
      <c r="L1382" s="235" t="s">
        <v>36</v>
      </c>
      <c r="M1382" s="235">
        <v>12</v>
      </c>
      <c r="N1382" s="334">
        <v>423.38000000000005</v>
      </c>
      <c r="O1382" s="334">
        <f t="shared" si="21"/>
        <v>5080.5600000000004</v>
      </c>
      <c r="P1382" s="246"/>
    </row>
    <row r="1383" spans="1:16" hidden="1">
      <c r="A1383" s="235">
        <v>1380</v>
      </c>
      <c r="B1383" s="410">
        <v>44979</v>
      </c>
      <c r="C1383" s="238" t="s">
        <v>2343</v>
      </c>
      <c r="D1383" s="238">
        <v>3600089055</v>
      </c>
      <c r="E1383" s="411">
        <v>44974</v>
      </c>
      <c r="F1383" s="238" t="s">
        <v>3849</v>
      </c>
      <c r="G1383" s="235" t="s">
        <v>2283</v>
      </c>
      <c r="H1383" s="235">
        <v>4511956756</v>
      </c>
      <c r="I1383" s="235">
        <v>109609641</v>
      </c>
      <c r="J1383" s="238">
        <v>9140063141</v>
      </c>
      <c r="K1383" s="238" t="s">
        <v>2750</v>
      </c>
      <c r="L1383" s="235" t="s">
        <v>36</v>
      </c>
      <c r="M1383" s="235">
        <v>10</v>
      </c>
      <c r="N1383" s="334">
        <v>132.536</v>
      </c>
      <c r="O1383" s="334">
        <f t="shared" si="21"/>
        <v>1325.3600000000001</v>
      </c>
      <c r="P1383" s="246"/>
    </row>
    <row r="1384" spans="1:16" hidden="1">
      <c r="A1384" s="235">
        <v>1381</v>
      </c>
      <c r="B1384" s="410">
        <v>44979</v>
      </c>
      <c r="C1384" s="238" t="s">
        <v>2343</v>
      </c>
      <c r="D1384" s="238">
        <v>3600089055</v>
      </c>
      <c r="E1384" s="411">
        <v>44974</v>
      </c>
      <c r="F1384" s="238" t="s">
        <v>3849</v>
      </c>
      <c r="G1384" s="235" t="s">
        <v>2283</v>
      </c>
      <c r="H1384" s="235">
        <v>4511956756</v>
      </c>
      <c r="I1384" s="235">
        <v>109708576</v>
      </c>
      <c r="J1384" s="238" t="s">
        <v>2230</v>
      </c>
      <c r="K1384" s="238" t="s">
        <v>2745</v>
      </c>
      <c r="L1384" s="235" t="s">
        <v>36</v>
      </c>
      <c r="M1384" s="235">
        <v>200</v>
      </c>
      <c r="N1384" s="334">
        <v>125.8415</v>
      </c>
      <c r="O1384" s="334">
        <f t="shared" si="21"/>
        <v>25168.3</v>
      </c>
      <c r="P1384" s="246"/>
    </row>
    <row r="1385" spans="1:16" hidden="1">
      <c r="A1385" s="235">
        <v>1382</v>
      </c>
      <c r="B1385" s="410">
        <v>44979</v>
      </c>
      <c r="C1385" s="238" t="s">
        <v>2343</v>
      </c>
      <c r="D1385" s="238">
        <v>3600089055</v>
      </c>
      <c r="E1385" s="411">
        <v>44974</v>
      </c>
      <c r="F1385" s="238" t="s">
        <v>3849</v>
      </c>
      <c r="G1385" s="235" t="s">
        <v>2283</v>
      </c>
      <c r="H1385" s="235">
        <v>4511956756</v>
      </c>
      <c r="I1385" s="235">
        <v>112136070</v>
      </c>
      <c r="J1385" s="238">
        <v>19628060446</v>
      </c>
      <c r="K1385" s="238" t="s">
        <v>2751</v>
      </c>
      <c r="L1385" s="235" t="s">
        <v>36</v>
      </c>
      <c r="M1385" s="235">
        <v>12</v>
      </c>
      <c r="N1385" s="334">
        <v>647.94500000000005</v>
      </c>
      <c r="O1385" s="334">
        <f t="shared" si="21"/>
        <v>7775.34</v>
      </c>
      <c r="P1385" s="246"/>
    </row>
    <row r="1386" spans="1:16" ht="20.399999999999999" hidden="1">
      <c r="A1386" s="235">
        <v>1383</v>
      </c>
      <c r="B1386" s="410">
        <v>44979</v>
      </c>
      <c r="C1386" s="238" t="s">
        <v>2343</v>
      </c>
      <c r="D1386" s="238">
        <v>3600089055</v>
      </c>
      <c r="E1386" s="411">
        <v>44974</v>
      </c>
      <c r="F1386" s="238" t="s">
        <v>3849</v>
      </c>
      <c r="G1386" s="235" t="s">
        <v>2283</v>
      </c>
      <c r="H1386" s="235">
        <v>4511956756</v>
      </c>
      <c r="I1386" s="235">
        <v>109492181</v>
      </c>
      <c r="J1386" s="238" t="s">
        <v>170</v>
      </c>
      <c r="K1386" s="238" t="s">
        <v>171</v>
      </c>
      <c r="L1386" s="235" t="s">
        <v>36</v>
      </c>
      <c r="M1386" s="235">
        <v>3200</v>
      </c>
      <c r="N1386" s="334">
        <v>19.649799999999999</v>
      </c>
      <c r="O1386" s="334">
        <f t="shared" si="21"/>
        <v>62879.360000000001</v>
      </c>
      <c r="P1386" s="246"/>
    </row>
    <row r="1387" spans="1:16" hidden="1">
      <c r="A1387" s="235">
        <v>1384</v>
      </c>
      <c r="B1387" s="410">
        <v>44979</v>
      </c>
      <c r="C1387" s="238" t="s">
        <v>2343</v>
      </c>
      <c r="D1387" s="238">
        <v>3600089055</v>
      </c>
      <c r="E1387" s="411">
        <v>44974</v>
      </c>
      <c r="F1387" s="238" t="s">
        <v>3849</v>
      </c>
      <c r="G1387" s="235" t="s">
        <v>2283</v>
      </c>
      <c r="H1387" s="235">
        <v>4511956756</v>
      </c>
      <c r="I1387" s="235">
        <v>109492193</v>
      </c>
      <c r="J1387" s="238" t="s">
        <v>2228</v>
      </c>
      <c r="K1387" s="239" t="s">
        <v>2739</v>
      </c>
      <c r="L1387" s="235" t="s">
        <v>36</v>
      </c>
      <c r="M1387" s="235">
        <v>1700</v>
      </c>
      <c r="N1387" s="334">
        <v>11.428800000000001</v>
      </c>
      <c r="O1387" s="334">
        <f t="shared" si="21"/>
        <v>19428.960000000003</v>
      </c>
      <c r="P1387" s="246"/>
    </row>
    <row r="1388" spans="1:16" hidden="1">
      <c r="A1388" s="235">
        <v>1385</v>
      </c>
      <c r="B1388" s="410">
        <v>44979</v>
      </c>
      <c r="C1388" s="238" t="s">
        <v>2343</v>
      </c>
      <c r="D1388" s="238">
        <v>3600089055</v>
      </c>
      <c r="E1388" s="411">
        <v>44974</v>
      </c>
      <c r="F1388" s="238" t="s">
        <v>3849</v>
      </c>
      <c r="G1388" s="235" t="s">
        <v>2283</v>
      </c>
      <c r="H1388" s="235">
        <v>4511956756</v>
      </c>
      <c r="I1388" s="235">
        <v>109609628</v>
      </c>
      <c r="J1388" s="238" t="s">
        <v>1672</v>
      </c>
      <c r="K1388" s="238" t="s">
        <v>1673</v>
      </c>
      <c r="L1388" s="235" t="s">
        <v>36</v>
      </c>
      <c r="M1388" s="235">
        <v>116</v>
      </c>
      <c r="N1388" s="334">
        <v>50.267413793103451</v>
      </c>
      <c r="O1388" s="334">
        <f t="shared" si="21"/>
        <v>5831.02</v>
      </c>
      <c r="P1388" s="246"/>
    </row>
    <row r="1389" spans="1:16" hidden="1">
      <c r="A1389" s="235">
        <v>1386</v>
      </c>
      <c r="B1389" s="410">
        <v>44979</v>
      </c>
      <c r="C1389" s="238" t="s">
        <v>2343</v>
      </c>
      <c r="D1389" s="238">
        <v>3600089055</v>
      </c>
      <c r="E1389" s="411">
        <v>44974</v>
      </c>
      <c r="F1389" s="238" t="s">
        <v>3849</v>
      </c>
      <c r="G1389" s="235" t="s">
        <v>2283</v>
      </c>
      <c r="H1389" s="235">
        <v>4511956756</v>
      </c>
      <c r="I1389" s="235">
        <v>110397308</v>
      </c>
      <c r="J1389" s="238" t="s">
        <v>879</v>
      </c>
      <c r="K1389" s="238" t="s">
        <v>880</v>
      </c>
      <c r="L1389" s="235" t="s">
        <v>36</v>
      </c>
      <c r="M1389" s="235">
        <v>200</v>
      </c>
      <c r="N1389" s="334">
        <v>161.84690000000001</v>
      </c>
      <c r="O1389" s="334">
        <f t="shared" si="21"/>
        <v>32369.38</v>
      </c>
      <c r="P1389" s="246"/>
    </row>
    <row r="1390" spans="1:16" hidden="1">
      <c r="A1390" s="235">
        <v>1387</v>
      </c>
      <c r="B1390" s="410">
        <v>44979</v>
      </c>
      <c r="C1390" s="238" t="s">
        <v>2343</v>
      </c>
      <c r="D1390" s="238">
        <v>3600089055</v>
      </c>
      <c r="E1390" s="411">
        <v>44974</v>
      </c>
      <c r="F1390" s="238" t="s">
        <v>3849</v>
      </c>
      <c r="G1390" s="235" t="s">
        <v>2283</v>
      </c>
      <c r="H1390" s="235">
        <v>4511956756</v>
      </c>
      <c r="I1390" s="235">
        <v>109609637</v>
      </c>
      <c r="J1390" s="238" t="s">
        <v>573</v>
      </c>
      <c r="K1390" s="238" t="s">
        <v>574</v>
      </c>
      <c r="L1390" s="235" t="s">
        <v>36</v>
      </c>
      <c r="M1390" s="235">
        <v>800</v>
      </c>
      <c r="N1390" s="334">
        <v>19.947500000000002</v>
      </c>
      <c r="O1390" s="334">
        <f t="shared" si="21"/>
        <v>15958.000000000002</v>
      </c>
      <c r="P1390" s="246"/>
    </row>
    <row r="1391" spans="1:16" hidden="1">
      <c r="A1391" s="235">
        <v>1388</v>
      </c>
      <c r="B1391" s="410">
        <v>44979</v>
      </c>
      <c r="C1391" s="238" t="s">
        <v>2343</v>
      </c>
      <c r="D1391" s="238">
        <v>3600089055</v>
      </c>
      <c r="E1391" s="411">
        <v>44974</v>
      </c>
      <c r="F1391" s="238" t="s">
        <v>3849</v>
      </c>
      <c r="G1391" s="235" t="s">
        <v>2283</v>
      </c>
      <c r="H1391" s="235">
        <v>4511956756</v>
      </c>
      <c r="I1391" s="235">
        <v>109492212</v>
      </c>
      <c r="J1391" s="238" t="s">
        <v>571</v>
      </c>
      <c r="K1391" s="238" t="s">
        <v>2741</v>
      </c>
      <c r="L1391" s="235" t="s">
        <v>36</v>
      </c>
      <c r="M1391" s="235">
        <v>1900</v>
      </c>
      <c r="N1391" s="334">
        <v>11.428800000000001</v>
      </c>
      <c r="O1391" s="334">
        <f t="shared" si="21"/>
        <v>21714.720000000001</v>
      </c>
      <c r="P1391" s="246"/>
    </row>
    <row r="1392" spans="1:16" hidden="1">
      <c r="A1392" s="235">
        <v>1389</v>
      </c>
      <c r="B1392" s="410">
        <v>44979</v>
      </c>
      <c r="C1392" s="238" t="s">
        <v>2343</v>
      </c>
      <c r="D1392" s="238">
        <v>3600089055</v>
      </c>
      <c r="E1392" s="411">
        <v>44974</v>
      </c>
      <c r="F1392" s="238" t="s">
        <v>3849</v>
      </c>
      <c r="G1392" s="235" t="s">
        <v>2283</v>
      </c>
      <c r="H1392" s="235">
        <v>4511956756</v>
      </c>
      <c r="I1392" s="235">
        <v>109609632</v>
      </c>
      <c r="J1392" s="238">
        <v>9150043013</v>
      </c>
      <c r="K1392" s="238" t="s">
        <v>2747</v>
      </c>
      <c r="L1392" s="235" t="s">
        <v>36</v>
      </c>
      <c r="M1392" s="235">
        <v>149</v>
      </c>
      <c r="N1392" s="334">
        <v>99.046308724832215</v>
      </c>
      <c r="O1392" s="334">
        <f t="shared" si="21"/>
        <v>14757.9</v>
      </c>
      <c r="P1392" s="246"/>
    </row>
    <row r="1393" spans="1:16" ht="20.399999999999999" hidden="1">
      <c r="A1393" s="235">
        <v>1390</v>
      </c>
      <c r="B1393" s="410">
        <v>44979</v>
      </c>
      <c r="C1393" s="238" t="s">
        <v>2343</v>
      </c>
      <c r="D1393" s="238">
        <v>3600089055</v>
      </c>
      <c r="E1393" s="411">
        <v>44974</v>
      </c>
      <c r="F1393" s="238" t="s">
        <v>3849</v>
      </c>
      <c r="G1393" s="235" t="s">
        <v>2283</v>
      </c>
      <c r="H1393" s="235">
        <v>4511956756</v>
      </c>
      <c r="I1393" s="235">
        <v>109492181</v>
      </c>
      <c r="J1393" s="238" t="s">
        <v>170</v>
      </c>
      <c r="K1393" s="238" t="s">
        <v>171</v>
      </c>
      <c r="L1393" s="235" t="s">
        <v>36</v>
      </c>
      <c r="M1393" s="235">
        <v>300</v>
      </c>
      <c r="N1393" s="334">
        <v>19.649799999999999</v>
      </c>
      <c r="O1393" s="334">
        <f t="shared" si="21"/>
        <v>5894.94</v>
      </c>
      <c r="P1393" s="246"/>
    </row>
    <row r="1394" spans="1:16" hidden="1">
      <c r="A1394" s="235">
        <v>1391</v>
      </c>
      <c r="B1394" s="410">
        <v>44979</v>
      </c>
      <c r="C1394" s="238" t="s">
        <v>2343</v>
      </c>
      <c r="D1394" s="238">
        <v>3600089055</v>
      </c>
      <c r="E1394" s="411">
        <v>44974</v>
      </c>
      <c r="F1394" s="238" t="s">
        <v>3849</v>
      </c>
      <c r="G1394" s="235" t="s">
        <v>2283</v>
      </c>
      <c r="H1394" s="235">
        <v>4511956756</v>
      </c>
      <c r="I1394" s="235">
        <v>113665061</v>
      </c>
      <c r="J1394" s="238" t="s">
        <v>2230</v>
      </c>
      <c r="K1394" s="238" t="s">
        <v>2745</v>
      </c>
      <c r="L1394" s="235" t="s">
        <v>36</v>
      </c>
      <c r="M1394" s="235">
        <v>12</v>
      </c>
      <c r="N1394" s="334">
        <v>125.84166666666665</v>
      </c>
      <c r="O1394" s="334">
        <f t="shared" si="21"/>
        <v>1510.1</v>
      </c>
      <c r="P1394" s="246"/>
    </row>
    <row r="1395" spans="1:16" ht="20.399999999999999">
      <c r="A1395" s="235">
        <v>1392</v>
      </c>
      <c r="B1395" s="410">
        <v>44979</v>
      </c>
      <c r="C1395" s="238" t="s">
        <v>3850</v>
      </c>
      <c r="D1395" s="238" t="s">
        <v>3851</v>
      </c>
      <c r="E1395" s="411">
        <v>44974</v>
      </c>
      <c r="F1395" s="238" t="s">
        <v>3852</v>
      </c>
      <c r="G1395" s="235" t="s">
        <v>285</v>
      </c>
      <c r="H1395" s="235" t="s">
        <v>286</v>
      </c>
      <c r="I1395" s="235">
        <v>109492179</v>
      </c>
      <c r="J1395" s="238">
        <v>12568935</v>
      </c>
      <c r="K1395" s="238" t="s">
        <v>2134</v>
      </c>
      <c r="L1395" s="235" t="s">
        <v>2729</v>
      </c>
      <c r="M1395" s="235">
        <v>390</v>
      </c>
      <c r="N1395" s="334">
        <v>75.989999999999995</v>
      </c>
      <c r="O1395" s="334">
        <f t="shared" si="21"/>
        <v>29636.1</v>
      </c>
      <c r="P1395" s="246"/>
    </row>
    <row r="1396" spans="1:16" ht="20.399999999999999" hidden="1">
      <c r="A1396" s="235">
        <v>1393</v>
      </c>
      <c r="B1396" s="410">
        <v>44979</v>
      </c>
      <c r="C1396" s="238" t="s">
        <v>3850</v>
      </c>
      <c r="D1396" s="238" t="s">
        <v>3851</v>
      </c>
      <c r="E1396" s="411">
        <v>44974</v>
      </c>
      <c r="F1396" s="238" t="s">
        <v>3852</v>
      </c>
      <c r="G1396" s="235" t="s">
        <v>285</v>
      </c>
      <c r="H1396" s="235" t="s">
        <v>286</v>
      </c>
      <c r="I1396" s="235">
        <v>107105353</v>
      </c>
      <c r="J1396" s="238" t="s">
        <v>3333</v>
      </c>
      <c r="K1396" s="238" t="s">
        <v>2824</v>
      </c>
      <c r="L1396" s="235" t="s">
        <v>2729</v>
      </c>
      <c r="M1396" s="235">
        <v>92</v>
      </c>
      <c r="N1396" s="334">
        <v>89.92</v>
      </c>
      <c r="O1396" s="334">
        <f t="shared" si="21"/>
        <v>8272.64</v>
      </c>
      <c r="P1396" s="246"/>
    </row>
    <row r="1397" spans="1:16" ht="20.399999999999999" hidden="1">
      <c r="A1397" s="235">
        <v>1394</v>
      </c>
      <c r="B1397" s="410">
        <v>44979</v>
      </c>
      <c r="C1397" s="238" t="s">
        <v>3850</v>
      </c>
      <c r="D1397" s="238" t="s">
        <v>3851</v>
      </c>
      <c r="E1397" s="411">
        <v>44974</v>
      </c>
      <c r="F1397" s="238" t="s">
        <v>3852</v>
      </c>
      <c r="G1397" s="235" t="s">
        <v>285</v>
      </c>
      <c r="H1397" s="235" t="s">
        <v>286</v>
      </c>
      <c r="I1397" s="235">
        <v>109492176</v>
      </c>
      <c r="J1397" s="238">
        <v>45953050</v>
      </c>
      <c r="K1397" s="238" t="s">
        <v>2204</v>
      </c>
      <c r="L1397" s="235" t="s">
        <v>2729</v>
      </c>
      <c r="M1397" s="235">
        <v>9</v>
      </c>
      <c r="N1397" s="334">
        <v>210.77</v>
      </c>
      <c r="O1397" s="334">
        <f t="shared" si="21"/>
        <v>1896.93</v>
      </c>
      <c r="P1397" s="246"/>
    </row>
    <row r="1398" spans="1:16" ht="20.399999999999999" hidden="1">
      <c r="A1398" s="235">
        <v>1395</v>
      </c>
      <c r="B1398" s="410">
        <v>44979</v>
      </c>
      <c r="C1398" s="238" t="s">
        <v>3850</v>
      </c>
      <c r="D1398" s="238" t="s">
        <v>3851</v>
      </c>
      <c r="E1398" s="411">
        <v>44974</v>
      </c>
      <c r="F1398" s="238" t="s">
        <v>3852</v>
      </c>
      <c r="G1398" s="235" t="s">
        <v>285</v>
      </c>
      <c r="H1398" s="235" t="s">
        <v>286</v>
      </c>
      <c r="I1398" s="235" t="s">
        <v>3780</v>
      </c>
      <c r="J1398" s="238" t="s">
        <v>2939</v>
      </c>
      <c r="K1398" s="238" t="s">
        <v>2940</v>
      </c>
      <c r="L1398" s="235" t="s">
        <v>2729</v>
      </c>
      <c r="M1398" s="235">
        <v>5500</v>
      </c>
      <c r="N1398" s="334">
        <v>34.6</v>
      </c>
      <c r="O1398" s="334">
        <f t="shared" si="21"/>
        <v>190300</v>
      </c>
      <c r="P1398" s="246"/>
    </row>
    <row r="1399" spans="1:16" ht="20.399999999999999" hidden="1">
      <c r="A1399" s="235">
        <v>1396</v>
      </c>
      <c r="B1399" s="410">
        <v>44979</v>
      </c>
      <c r="C1399" s="238" t="s">
        <v>3850</v>
      </c>
      <c r="D1399" s="238" t="s">
        <v>3851</v>
      </c>
      <c r="E1399" s="411">
        <v>44974</v>
      </c>
      <c r="F1399" s="238" t="s">
        <v>3852</v>
      </c>
      <c r="G1399" s="235" t="s">
        <v>285</v>
      </c>
      <c r="H1399" s="235" t="s">
        <v>286</v>
      </c>
      <c r="I1399" s="235">
        <v>112169822</v>
      </c>
      <c r="J1399" s="238" t="s">
        <v>2941</v>
      </c>
      <c r="K1399" s="238" t="s">
        <v>2942</v>
      </c>
      <c r="L1399" s="235" t="s">
        <v>2729</v>
      </c>
      <c r="M1399" s="235">
        <v>400</v>
      </c>
      <c r="N1399" s="334">
        <v>22.7</v>
      </c>
      <c r="O1399" s="334">
        <f t="shared" si="21"/>
        <v>9080</v>
      </c>
      <c r="P1399" s="246"/>
    </row>
    <row r="1400" spans="1:16" ht="20.399999999999999" hidden="1">
      <c r="A1400" s="235">
        <v>1397</v>
      </c>
      <c r="B1400" s="410">
        <v>44979</v>
      </c>
      <c r="C1400" s="238" t="s">
        <v>3850</v>
      </c>
      <c r="D1400" s="238" t="s">
        <v>3851</v>
      </c>
      <c r="E1400" s="411">
        <v>44974</v>
      </c>
      <c r="F1400" s="238" t="s">
        <v>3852</v>
      </c>
      <c r="G1400" s="235" t="s">
        <v>285</v>
      </c>
      <c r="H1400" s="235" t="s">
        <v>286</v>
      </c>
      <c r="I1400" s="235" t="s">
        <v>3816</v>
      </c>
      <c r="J1400" s="238" t="s">
        <v>2943</v>
      </c>
      <c r="K1400" s="238" t="s">
        <v>2944</v>
      </c>
      <c r="L1400" s="235" t="s">
        <v>2729</v>
      </c>
      <c r="M1400" s="235">
        <v>19995</v>
      </c>
      <c r="N1400" s="334">
        <v>13.6</v>
      </c>
      <c r="O1400" s="334">
        <f t="shared" si="21"/>
        <v>271932</v>
      </c>
      <c r="P1400" s="246"/>
    </row>
    <row r="1401" spans="1:16" ht="20.399999999999999" hidden="1">
      <c r="A1401" s="235">
        <v>1398</v>
      </c>
      <c r="B1401" s="410">
        <v>44979</v>
      </c>
      <c r="C1401" s="238" t="s">
        <v>3850</v>
      </c>
      <c r="D1401" s="238" t="s">
        <v>3851</v>
      </c>
      <c r="E1401" s="411">
        <v>44974</v>
      </c>
      <c r="F1401" s="238" t="s">
        <v>3852</v>
      </c>
      <c r="G1401" s="235" t="s">
        <v>285</v>
      </c>
      <c r="H1401" s="235" t="s">
        <v>286</v>
      </c>
      <c r="I1401" s="235">
        <v>112139784</v>
      </c>
      <c r="J1401" s="238" t="s">
        <v>2731</v>
      </c>
      <c r="K1401" s="238" t="s">
        <v>2809</v>
      </c>
      <c r="L1401" s="235" t="s">
        <v>2729</v>
      </c>
      <c r="M1401" s="235">
        <v>115</v>
      </c>
      <c r="N1401" s="334">
        <v>25.5</v>
      </c>
      <c r="O1401" s="334">
        <f t="shared" si="21"/>
        <v>2932.5</v>
      </c>
      <c r="P1401" s="246"/>
    </row>
    <row r="1402" spans="1:16" ht="20.399999999999999" hidden="1">
      <c r="A1402" s="235">
        <v>1399</v>
      </c>
      <c r="B1402" s="410">
        <v>44979</v>
      </c>
      <c r="C1402" s="238" t="s">
        <v>3850</v>
      </c>
      <c r="D1402" s="238" t="s">
        <v>3851</v>
      </c>
      <c r="E1402" s="411">
        <v>44974</v>
      </c>
      <c r="F1402" s="238" t="s">
        <v>3852</v>
      </c>
      <c r="G1402" s="235" t="s">
        <v>285</v>
      </c>
      <c r="H1402" s="235" t="s">
        <v>286</v>
      </c>
      <c r="I1402" s="235">
        <v>109492189</v>
      </c>
      <c r="J1402" s="238" t="s">
        <v>1178</v>
      </c>
      <c r="K1402" s="238" t="s">
        <v>1179</v>
      </c>
      <c r="L1402" s="235" t="s">
        <v>36</v>
      </c>
      <c r="M1402" s="235">
        <v>130</v>
      </c>
      <c r="N1402" s="334">
        <v>21.36</v>
      </c>
      <c r="O1402" s="334">
        <f t="shared" si="21"/>
        <v>2776.7999999999997</v>
      </c>
      <c r="P1402" s="246"/>
    </row>
    <row r="1403" spans="1:16" ht="20.399999999999999" hidden="1">
      <c r="A1403" s="235">
        <v>1400</v>
      </c>
      <c r="B1403" s="410">
        <v>44979</v>
      </c>
      <c r="C1403" s="238" t="s">
        <v>3850</v>
      </c>
      <c r="D1403" s="238" t="s">
        <v>3851</v>
      </c>
      <c r="E1403" s="411">
        <v>44974</v>
      </c>
      <c r="F1403" s="238" t="s">
        <v>3852</v>
      </c>
      <c r="G1403" s="235" t="s">
        <v>285</v>
      </c>
      <c r="H1403" s="235" t="s">
        <v>286</v>
      </c>
      <c r="I1403" s="235">
        <v>109492197</v>
      </c>
      <c r="J1403" s="238">
        <v>61030000067</v>
      </c>
      <c r="K1403" s="238" t="s">
        <v>187</v>
      </c>
      <c r="L1403" s="235" t="s">
        <v>36</v>
      </c>
      <c r="M1403" s="235">
        <v>130</v>
      </c>
      <c r="N1403" s="334">
        <v>66.92</v>
      </c>
      <c r="O1403" s="334">
        <f t="shared" si="21"/>
        <v>8699.6</v>
      </c>
      <c r="P1403" s="246"/>
    </row>
    <row r="1404" spans="1:16" ht="20.399999999999999" hidden="1">
      <c r="A1404" s="235">
        <v>1401</v>
      </c>
      <c r="B1404" s="410">
        <v>44979</v>
      </c>
      <c r="C1404" s="238" t="s">
        <v>3850</v>
      </c>
      <c r="D1404" s="238" t="s">
        <v>3851</v>
      </c>
      <c r="E1404" s="411">
        <v>44974</v>
      </c>
      <c r="F1404" s="238" t="s">
        <v>3852</v>
      </c>
      <c r="G1404" s="235" t="s">
        <v>285</v>
      </c>
      <c r="H1404" s="235" t="s">
        <v>286</v>
      </c>
      <c r="I1404" s="235">
        <v>112172904</v>
      </c>
      <c r="J1404" s="238" t="s">
        <v>419</v>
      </c>
      <c r="K1404" s="238" t="s">
        <v>420</v>
      </c>
      <c r="L1404" s="235" t="s">
        <v>36</v>
      </c>
      <c r="M1404" s="235">
        <v>21</v>
      </c>
      <c r="N1404" s="334">
        <v>36.17</v>
      </c>
      <c r="O1404" s="334">
        <f t="shared" si="21"/>
        <v>759.57</v>
      </c>
      <c r="P1404" s="246"/>
    </row>
    <row r="1405" spans="1:16" ht="20.399999999999999" hidden="1">
      <c r="A1405" s="235">
        <v>1402</v>
      </c>
      <c r="B1405" s="410">
        <v>44979</v>
      </c>
      <c r="C1405" s="238" t="s">
        <v>3850</v>
      </c>
      <c r="D1405" s="238" t="s">
        <v>3851</v>
      </c>
      <c r="E1405" s="411">
        <v>44974</v>
      </c>
      <c r="F1405" s="238" t="s">
        <v>3852</v>
      </c>
      <c r="G1405" s="235" t="s">
        <v>285</v>
      </c>
      <c r="H1405" s="235" t="s">
        <v>286</v>
      </c>
      <c r="I1405" s="235">
        <v>112173254</v>
      </c>
      <c r="J1405" s="238" t="s">
        <v>432</v>
      </c>
      <c r="K1405" s="238" t="s">
        <v>433</v>
      </c>
      <c r="L1405" s="235" t="s">
        <v>36</v>
      </c>
      <c r="M1405" s="235">
        <v>26</v>
      </c>
      <c r="N1405" s="334">
        <v>7.18</v>
      </c>
      <c r="O1405" s="334">
        <f t="shared" si="21"/>
        <v>186.68</v>
      </c>
      <c r="P1405" s="246"/>
    </row>
    <row r="1406" spans="1:16" ht="20.399999999999999" hidden="1">
      <c r="A1406" s="235">
        <v>1403</v>
      </c>
      <c r="B1406" s="410">
        <v>44979</v>
      </c>
      <c r="C1406" s="238" t="s">
        <v>3850</v>
      </c>
      <c r="D1406" s="238" t="s">
        <v>3851</v>
      </c>
      <c r="E1406" s="411">
        <v>44974</v>
      </c>
      <c r="F1406" s="238" t="s">
        <v>3852</v>
      </c>
      <c r="G1406" s="235" t="s">
        <v>285</v>
      </c>
      <c r="H1406" s="235" t="s">
        <v>286</v>
      </c>
      <c r="I1406" s="235">
        <v>111397725</v>
      </c>
      <c r="J1406" s="238" t="s">
        <v>449</v>
      </c>
      <c r="K1406" s="238" t="s">
        <v>450</v>
      </c>
      <c r="L1406" s="235" t="s">
        <v>36</v>
      </c>
      <c r="M1406" s="235">
        <v>1</v>
      </c>
      <c r="N1406" s="334">
        <v>52.81</v>
      </c>
      <c r="O1406" s="334">
        <f t="shared" si="21"/>
        <v>52.81</v>
      </c>
      <c r="P1406" s="246"/>
    </row>
    <row r="1407" spans="1:16" ht="20.399999999999999" hidden="1">
      <c r="A1407" s="235">
        <v>1404</v>
      </c>
      <c r="B1407" s="410">
        <v>44979</v>
      </c>
      <c r="C1407" s="238" t="s">
        <v>3850</v>
      </c>
      <c r="D1407" s="238" t="s">
        <v>3851</v>
      </c>
      <c r="E1407" s="411">
        <v>44974</v>
      </c>
      <c r="F1407" s="238" t="s">
        <v>3852</v>
      </c>
      <c r="G1407" s="235" t="s">
        <v>285</v>
      </c>
      <c r="H1407" s="235" t="s">
        <v>286</v>
      </c>
      <c r="I1407" s="235">
        <v>112173249</v>
      </c>
      <c r="J1407" s="238">
        <v>9140009950</v>
      </c>
      <c r="K1407" s="238" t="s">
        <v>889</v>
      </c>
      <c r="L1407" s="235" t="s">
        <v>36</v>
      </c>
      <c r="M1407" s="235">
        <v>1</v>
      </c>
      <c r="N1407" s="334">
        <v>15.08</v>
      </c>
      <c r="O1407" s="334">
        <f t="shared" si="21"/>
        <v>15.08</v>
      </c>
      <c r="P1407" s="246"/>
    </row>
    <row r="1408" spans="1:16" ht="20.399999999999999" hidden="1">
      <c r="A1408" s="235">
        <v>1405</v>
      </c>
      <c r="B1408" s="410">
        <v>44979</v>
      </c>
      <c r="C1408" s="238" t="s">
        <v>3850</v>
      </c>
      <c r="D1408" s="238" t="s">
        <v>3851</v>
      </c>
      <c r="E1408" s="411">
        <v>44974</v>
      </c>
      <c r="F1408" s="238" t="s">
        <v>3852</v>
      </c>
      <c r="G1408" s="235" t="s">
        <v>285</v>
      </c>
      <c r="H1408" s="235" t="s">
        <v>286</v>
      </c>
      <c r="I1408" s="235">
        <v>112173252</v>
      </c>
      <c r="J1408" s="238">
        <v>19000005081</v>
      </c>
      <c r="K1408" s="238" t="s">
        <v>3272</v>
      </c>
      <c r="L1408" s="235" t="s">
        <v>36</v>
      </c>
      <c r="M1408" s="235">
        <v>1</v>
      </c>
      <c r="N1408" s="334">
        <v>215.44</v>
      </c>
      <c r="O1408" s="334">
        <f t="shared" si="21"/>
        <v>215.44</v>
      </c>
      <c r="P1408" s="246"/>
    </row>
    <row r="1409" spans="1:16" ht="20.399999999999999" hidden="1">
      <c r="A1409" s="235">
        <v>1406</v>
      </c>
      <c r="B1409" s="410">
        <v>44979</v>
      </c>
      <c r="C1409" s="238" t="s">
        <v>3850</v>
      </c>
      <c r="D1409" s="238" t="s">
        <v>3851</v>
      </c>
      <c r="E1409" s="411">
        <v>44974</v>
      </c>
      <c r="F1409" s="238" t="s">
        <v>3852</v>
      </c>
      <c r="G1409" s="235" t="s">
        <v>285</v>
      </c>
      <c r="H1409" s="235" t="s">
        <v>286</v>
      </c>
      <c r="I1409" s="235">
        <v>112173253</v>
      </c>
      <c r="J1409" s="238">
        <v>19300061440</v>
      </c>
      <c r="K1409" s="238" t="s">
        <v>777</v>
      </c>
      <c r="L1409" s="235" t="s">
        <v>36</v>
      </c>
      <c r="M1409" s="235">
        <v>1</v>
      </c>
      <c r="N1409" s="334">
        <v>267.55</v>
      </c>
      <c r="O1409" s="334">
        <f t="shared" si="21"/>
        <v>267.55</v>
      </c>
      <c r="P1409" s="246"/>
    </row>
    <row r="1410" spans="1:16" ht="20.399999999999999" hidden="1">
      <c r="A1410" s="235">
        <v>1407</v>
      </c>
      <c r="B1410" s="410">
        <v>44979</v>
      </c>
      <c r="C1410" s="238" t="s">
        <v>3850</v>
      </c>
      <c r="D1410" s="238" t="s">
        <v>3851</v>
      </c>
      <c r="E1410" s="411">
        <v>44974</v>
      </c>
      <c r="F1410" s="238" t="s">
        <v>3852</v>
      </c>
      <c r="G1410" s="235" t="s">
        <v>285</v>
      </c>
      <c r="H1410" s="235" t="s">
        <v>286</v>
      </c>
      <c r="I1410" s="235">
        <v>112173248</v>
      </c>
      <c r="J1410" s="238" t="s">
        <v>751</v>
      </c>
      <c r="K1410" s="238" t="s">
        <v>2592</v>
      </c>
      <c r="L1410" s="235" t="s">
        <v>36</v>
      </c>
      <c r="M1410" s="235">
        <v>1</v>
      </c>
      <c r="N1410" s="334">
        <v>169.15</v>
      </c>
      <c r="O1410" s="334">
        <f t="shared" si="21"/>
        <v>169.15</v>
      </c>
      <c r="P1410" s="246"/>
    </row>
    <row r="1411" spans="1:16" ht="20.399999999999999" hidden="1">
      <c r="A1411" s="235">
        <v>1408</v>
      </c>
      <c r="B1411" s="410">
        <v>44979</v>
      </c>
      <c r="C1411" s="238" t="s">
        <v>3850</v>
      </c>
      <c r="D1411" s="238" t="s">
        <v>3851</v>
      </c>
      <c r="E1411" s="411">
        <v>44974</v>
      </c>
      <c r="F1411" s="238" t="s">
        <v>3852</v>
      </c>
      <c r="G1411" s="235" t="s">
        <v>285</v>
      </c>
      <c r="H1411" s="235" t="s">
        <v>286</v>
      </c>
      <c r="I1411" s="235">
        <v>110492011</v>
      </c>
      <c r="J1411" s="238" t="s">
        <v>679</v>
      </c>
      <c r="K1411" s="238" t="s">
        <v>1047</v>
      </c>
      <c r="L1411" s="235" t="s">
        <v>36</v>
      </c>
      <c r="M1411" s="235">
        <v>65</v>
      </c>
      <c r="N1411" s="412">
        <v>2.72</v>
      </c>
      <c r="O1411" s="334">
        <f t="shared" ref="O1411:O1486" si="22">M1411*N1411</f>
        <v>176.8</v>
      </c>
      <c r="P1411" s="246"/>
    </row>
    <row r="1412" spans="1:16" ht="20.399999999999999" hidden="1">
      <c r="A1412" s="235">
        <v>1409</v>
      </c>
      <c r="B1412" s="410">
        <v>44979</v>
      </c>
      <c r="C1412" s="238" t="s">
        <v>3850</v>
      </c>
      <c r="D1412" s="238" t="s">
        <v>3851</v>
      </c>
      <c r="E1412" s="411">
        <v>44974</v>
      </c>
      <c r="F1412" s="238" t="s">
        <v>3852</v>
      </c>
      <c r="G1412" s="235" t="s">
        <v>285</v>
      </c>
      <c r="H1412" s="235" t="s">
        <v>286</v>
      </c>
      <c r="I1412" s="235">
        <v>112169814</v>
      </c>
      <c r="J1412" s="238" t="s">
        <v>2931</v>
      </c>
      <c r="K1412" s="238" t="s">
        <v>2932</v>
      </c>
      <c r="L1412" s="235" t="s">
        <v>2729</v>
      </c>
      <c r="M1412" s="235">
        <v>187</v>
      </c>
      <c r="N1412" s="334">
        <v>759</v>
      </c>
      <c r="O1412" s="334">
        <f t="shared" si="22"/>
        <v>141933</v>
      </c>
      <c r="P1412" s="246"/>
    </row>
    <row r="1413" spans="1:16" ht="20.399999999999999" hidden="1">
      <c r="A1413" s="235">
        <v>1410</v>
      </c>
      <c r="B1413" s="410">
        <v>44979</v>
      </c>
      <c r="C1413" s="238" t="s">
        <v>3850</v>
      </c>
      <c r="D1413" s="238" t="s">
        <v>3851</v>
      </c>
      <c r="E1413" s="411">
        <v>44974</v>
      </c>
      <c r="F1413" s="238" t="s">
        <v>3852</v>
      </c>
      <c r="G1413" s="235" t="s">
        <v>285</v>
      </c>
      <c r="H1413" s="235" t="s">
        <v>286</v>
      </c>
      <c r="I1413" s="235">
        <v>112169827</v>
      </c>
      <c r="J1413" s="238" t="s">
        <v>2947</v>
      </c>
      <c r="K1413" s="238" t="s">
        <v>2948</v>
      </c>
      <c r="L1413" s="235" t="s">
        <v>2729</v>
      </c>
      <c r="M1413" s="235">
        <v>164</v>
      </c>
      <c r="N1413" s="334">
        <v>2562</v>
      </c>
      <c r="O1413" s="334">
        <f t="shared" si="22"/>
        <v>420168</v>
      </c>
      <c r="P1413" s="246"/>
    </row>
    <row r="1414" spans="1:16" ht="20.399999999999999" hidden="1">
      <c r="A1414" s="235">
        <v>1411</v>
      </c>
      <c r="B1414" s="410">
        <v>44979</v>
      </c>
      <c r="C1414" s="238" t="s">
        <v>3850</v>
      </c>
      <c r="D1414" s="238" t="s">
        <v>3851</v>
      </c>
      <c r="E1414" s="411">
        <v>44974</v>
      </c>
      <c r="F1414" s="238" t="s">
        <v>3852</v>
      </c>
      <c r="G1414" s="235" t="s">
        <v>285</v>
      </c>
      <c r="H1414" s="235" t="s">
        <v>286</v>
      </c>
      <c r="I1414" s="235">
        <v>112169826</v>
      </c>
      <c r="J1414" s="238" t="s">
        <v>2945</v>
      </c>
      <c r="K1414" s="238" t="s">
        <v>2946</v>
      </c>
      <c r="L1414" s="235" t="s">
        <v>2729</v>
      </c>
      <c r="M1414" s="235">
        <v>295</v>
      </c>
      <c r="N1414" s="334">
        <v>1959</v>
      </c>
      <c r="O1414" s="334">
        <f t="shared" si="22"/>
        <v>577905</v>
      </c>
      <c r="P1414" s="246"/>
    </row>
    <row r="1415" spans="1:16" ht="20.399999999999999" hidden="1">
      <c r="A1415" s="235">
        <v>1412</v>
      </c>
      <c r="B1415" s="410">
        <v>44979</v>
      </c>
      <c r="C1415" s="238" t="s">
        <v>3850</v>
      </c>
      <c r="D1415" s="238" t="s">
        <v>3851</v>
      </c>
      <c r="E1415" s="411">
        <v>44974</v>
      </c>
      <c r="F1415" s="238" t="s">
        <v>3852</v>
      </c>
      <c r="G1415" s="235" t="s">
        <v>285</v>
      </c>
      <c r="H1415" s="235" t="s">
        <v>286</v>
      </c>
      <c r="I1415" s="235"/>
      <c r="J1415" s="238"/>
      <c r="K1415" s="238" t="s">
        <v>3853</v>
      </c>
      <c r="L1415" s="235" t="s">
        <v>2729</v>
      </c>
      <c r="M1415" s="235">
        <v>110</v>
      </c>
      <c r="N1415" s="334">
        <v>0</v>
      </c>
      <c r="O1415" s="334">
        <f t="shared" si="22"/>
        <v>0</v>
      </c>
      <c r="P1415" s="246"/>
    </row>
    <row r="1416" spans="1:16" ht="20.399999999999999" hidden="1">
      <c r="A1416" s="235">
        <v>1413</v>
      </c>
      <c r="B1416" s="410">
        <v>44988</v>
      </c>
      <c r="C1416" s="238" t="s">
        <v>3878</v>
      </c>
      <c r="D1416" s="238" t="s">
        <v>3879</v>
      </c>
      <c r="E1416" s="411">
        <v>44967</v>
      </c>
      <c r="F1416" s="238" t="s">
        <v>3880</v>
      </c>
      <c r="G1416" s="235" t="s">
        <v>3881</v>
      </c>
      <c r="H1416" s="235">
        <v>4200949025</v>
      </c>
      <c r="I1416" s="235">
        <v>112148136</v>
      </c>
      <c r="J1416" s="238" t="s">
        <v>3726</v>
      </c>
      <c r="K1416" s="238" t="s">
        <v>3727</v>
      </c>
      <c r="L1416" s="235" t="s">
        <v>36</v>
      </c>
      <c r="M1416" s="235">
        <v>40</v>
      </c>
      <c r="N1416" s="334">
        <v>14138.273000000001</v>
      </c>
      <c r="O1416" s="334">
        <f t="shared" si="22"/>
        <v>565530.92000000004</v>
      </c>
      <c r="P1416" s="246"/>
    </row>
    <row r="1417" spans="1:16" ht="20.399999999999999" hidden="1">
      <c r="A1417" s="235">
        <v>1414</v>
      </c>
      <c r="B1417" s="410">
        <v>44988</v>
      </c>
      <c r="C1417" s="238" t="s">
        <v>3882</v>
      </c>
      <c r="D1417" s="238">
        <v>8110013642</v>
      </c>
      <c r="E1417" s="411">
        <v>44972</v>
      </c>
      <c r="F1417" s="238" t="s">
        <v>3883</v>
      </c>
      <c r="G1417" s="235" t="s">
        <v>3881</v>
      </c>
      <c r="H1417" s="235">
        <v>4200944909</v>
      </c>
      <c r="I1417" s="235">
        <v>109447742</v>
      </c>
      <c r="J1417" s="238">
        <v>803102</v>
      </c>
      <c r="K1417" s="238" t="s">
        <v>3731</v>
      </c>
      <c r="L1417" s="235" t="s">
        <v>36</v>
      </c>
      <c r="M1417" s="235">
        <v>41</v>
      </c>
      <c r="N1417" s="334">
        <v>16375.412926829269</v>
      </c>
      <c r="O1417" s="334">
        <f t="shared" si="22"/>
        <v>671391.93</v>
      </c>
      <c r="P1417" s="246"/>
    </row>
    <row r="1418" spans="1:16" hidden="1">
      <c r="A1418" s="235">
        <v>1415</v>
      </c>
      <c r="B1418" s="410">
        <v>44991</v>
      </c>
      <c r="C1418" s="238" t="s">
        <v>2343</v>
      </c>
      <c r="D1418" s="238">
        <v>3600089381</v>
      </c>
      <c r="E1418" s="411">
        <v>44984</v>
      </c>
      <c r="F1418" s="238" t="s">
        <v>3884</v>
      </c>
      <c r="G1418" s="235" t="s">
        <v>2283</v>
      </c>
      <c r="H1418" s="235">
        <v>4511956756</v>
      </c>
      <c r="I1418" s="235" t="s">
        <v>3885</v>
      </c>
      <c r="J1418" s="238">
        <v>9140009950</v>
      </c>
      <c r="K1418" s="238" t="s">
        <v>889</v>
      </c>
      <c r="L1418" s="235" t="s">
        <v>36</v>
      </c>
      <c r="M1418" s="235">
        <v>800</v>
      </c>
      <c r="N1418" s="334">
        <v>15</v>
      </c>
      <c r="O1418" s="334">
        <f t="shared" si="22"/>
        <v>12000</v>
      </c>
      <c r="P1418" s="246"/>
    </row>
    <row r="1419" spans="1:16" ht="20.399999999999999" hidden="1">
      <c r="A1419" s="235">
        <v>1416</v>
      </c>
      <c r="B1419" s="410">
        <v>44998</v>
      </c>
      <c r="C1419" s="238" t="s">
        <v>3415</v>
      </c>
      <c r="D1419" s="238">
        <v>101</v>
      </c>
      <c r="E1419" s="411">
        <v>44993</v>
      </c>
      <c r="F1419" s="238" t="s">
        <v>3886</v>
      </c>
      <c r="G1419" s="235" t="s">
        <v>1151</v>
      </c>
      <c r="H1419" s="235" t="s">
        <v>286</v>
      </c>
      <c r="I1419" s="235">
        <v>112171911</v>
      </c>
      <c r="J1419" s="238" t="s">
        <v>3427</v>
      </c>
      <c r="K1419" s="238" t="s">
        <v>3588</v>
      </c>
      <c r="L1419" s="235" t="s">
        <v>36</v>
      </c>
      <c r="M1419" s="235">
        <v>3</v>
      </c>
      <c r="N1419" s="334">
        <v>158500</v>
      </c>
      <c r="O1419" s="334">
        <f t="shared" si="22"/>
        <v>475500</v>
      </c>
      <c r="P1419" s="246"/>
    </row>
    <row r="1420" spans="1:16" hidden="1">
      <c r="A1420" s="235">
        <v>1417</v>
      </c>
      <c r="B1420" s="410">
        <v>44998</v>
      </c>
      <c r="C1420" s="238" t="s">
        <v>3897</v>
      </c>
      <c r="D1420" s="238" t="s">
        <v>3898</v>
      </c>
      <c r="E1420" s="411">
        <v>44992</v>
      </c>
      <c r="F1420" s="238" t="s">
        <v>3899</v>
      </c>
      <c r="G1420" s="235" t="s">
        <v>285</v>
      </c>
      <c r="H1420" s="235" t="s">
        <v>286</v>
      </c>
      <c r="I1420" s="235">
        <v>100231414</v>
      </c>
      <c r="J1420" s="238" t="s">
        <v>3900</v>
      </c>
      <c r="K1420" s="238" t="s">
        <v>3913</v>
      </c>
      <c r="L1420" s="235" t="s">
        <v>36</v>
      </c>
      <c r="M1420" s="235">
        <v>16</v>
      </c>
      <c r="N1420" s="334">
        <v>500</v>
      </c>
      <c r="O1420" s="334">
        <f t="shared" si="22"/>
        <v>8000</v>
      </c>
      <c r="P1420" s="246"/>
    </row>
    <row r="1421" spans="1:16" hidden="1">
      <c r="A1421" s="235">
        <v>1418</v>
      </c>
      <c r="B1421" s="410">
        <v>44998</v>
      </c>
      <c r="C1421" s="238" t="s">
        <v>3897</v>
      </c>
      <c r="D1421" s="238" t="s">
        <v>3898</v>
      </c>
      <c r="E1421" s="411">
        <v>44992</v>
      </c>
      <c r="F1421" s="238" t="s">
        <v>3899</v>
      </c>
      <c r="G1421" s="235" t="s">
        <v>285</v>
      </c>
      <c r="H1421" s="235" t="s">
        <v>286</v>
      </c>
      <c r="I1421" s="235">
        <v>102373683</v>
      </c>
      <c r="J1421" s="238" t="s">
        <v>367</v>
      </c>
      <c r="K1421" s="238" t="s">
        <v>368</v>
      </c>
      <c r="L1421" s="235" t="s">
        <v>36</v>
      </c>
      <c r="M1421" s="235">
        <v>31</v>
      </c>
      <c r="N1421" s="334">
        <v>1256</v>
      </c>
      <c r="O1421" s="334">
        <f t="shared" si="22"/>
        <v>38936</v>
      </c>
      <c r="P1421" s="246"/>
    </row>
    <row r="1422" spans="1:16" hidden="1">
      <c r="A1422" s="235">
        <v>1419</v>
      </c>
      <c r="B1422" s="410">
        <v>44998</v>
      </c>
      <c r="C1422" s="238" t="s">
        <v>3897</v>
      </c>
      <c r="D1422" s="238" t="s">
        <v>3898</v>
      </c>
      <c r="E1422" s="411">
        <v>44992</v>
      </c>
      <c r="F1422" s="238" t="s">
        <v>3899</v>
      </c>
      <c r="G1422" s="235" t="s">
        <v>285</v>
      </c>
      <c r="H1422" s="235" t="s">
        <v>286</v>
      </c>
      <c r="I1422" s="235">
        <v>112312070</v>
      </c>
      <c r="J1422" s="238" t="s">
        <v>3901</v>
      </c>
      <c r="K1422" s="238" t="s">
        <v>3902</v>
      </c>
      <c r="L1422" s="235" t="s">
        <v>36</v>
      </c>
      <c r="M1422" s="235">
        <v>4</v>
      </c>
      <c r="N1422" s="334">
        <v>1792.22</v>
      </c>
      <c r="O1422" s="334">
        <f t="shared" si="22"/>
        <v>7168.88</v>
      </c>
      <c r="P1422" s="246"/>
    </row>
    <row r="1423" spans="1:16" hidden="1">
      <c r="A1423" s="235">
        <v>1420</v>
      </c>
      <c r="B1423" s="410">
        <v>44998</v>
      </c>
      <c r="C1423" s="238" t="s">
        <v>3897</v>
      </c>
      <c r="D1423" s="238" t="s">
        <v>3898</v>
      </c>
      <c r="E1423" s="411">
        <v>44992</v>
      </c>
      <c r="F1423" s="238" t="s">
        <v>3899</v>
      </c>
      <c r="G1423" s="235" t="s">
        <v>285</v>
      </c>
      <c r="H1423" s="235" t="s">
        <v>286</v>
      </c>
      <c r="I1423" s="235">
        <v>104085924</v>
      </c>
      <c r="J1423" s="238" t="s">
        <v>3903</v>
      </c>
      <c r="K1423" s="238" t="s">
        <v>3904</v>
      </c>
      <c r="L1423" s="235" t="s">
        <v>36</v>
      </c>
      <c r="M1423" s="235">
        <v>12</v>
      </c>
      <c r="N1423" s="334">
        <v>0</v>
      </c>
      <c r="O1423" s="334">
        <f t="shared" si="22"/>
        <v>0</v>
      </c>
      <c r="P1423" s="246"/>
    </row>
    <row r="1424" spans="1:16" hidden="1">
      <c r="A1424" s="235">
        <v>1421</v>
      </c>
      <c r="B1424" s="410">
        <v>44998</v>
      </c>
      <c r="C1424" s="238" t="s">
        <v>3897</v>
      </c>
      <c r="D1424" s="238" t="s">
        <v>3898</v>
      </c>
      <c r="E1424" s="411">
        <v>44992</v>
      </c>
      <c r="F1424" s="238" t="s">
        <v>3899</v>
      </c>
      <c r="G1424" s="235" t="s">
        <v>285</v>
      </c>
      <c r="H1424" s="235" t="s">
        <v>286</v>
      </c>
      <c r="I1424" s="235">
        <v>104085894</v>
      </c>
      <c r="J1424" s="238" t="s">
        <v>3905</v>
      </c>
      <c r="K1424" s="238" t="s">
        <v>3906</v>
      </c>
      <c r="L1424" s="235" t="s">
        <v>36</v>
      </c>
      <c r="M1424" s="235">
        <v>12</v>
      </c>
      <c r="N1424" s="334">
        <v>0</v>
      </c>
      <c r="O1424" s="334">
        <f t="shared" si="22"/>
        <v>0</v>
      </c>
      <c r="P1424" s="246"/>
    </row>
    <row r="1425" spans="1:16" ht="30.6" hidden="1">
      <c r="A1425" s="235">
        <v>1422</v>
      </c>
      <c r="B1425" s="410">
        <v>44998</v>
      </c>
      <c r="C1425" s="238" t="s">
        <v>3897</v>
      </c>
      <c r="D1425" s="238" t="s">
        <v>3898</v>
      </c>
      <c r="E1425" s="411">
        <v>44992</v>
      </c>
      <c r="F1425" s="238" t="s">
        <v>3899</v>
      </c>
      <c r="G1425" s="235" t="s">
        <v>285</v>
      </c>
      <c r="H1425" s="235" t="s">
        <v>286</v>
      </c>
      <c r="I1425" s="235">
        <v>100071911</v>
      </c>
      <c r="J1425" s="238" t="s">
        <v>2950</v>
      </c>
      <c r="K1425" s="238" t="s">
        <v>480</v>
      </c>
      <c r="L1425" s="235" t="s">
        <v>36</v>
      </c>
      <c r="M1425" s="235">
        <v>24</v>
      </c>
      <c r="N1425" s="334">
        <v>673.43</v>
      </c>
      <c r="O1425" s="334">
        <f t="shared" si="22"/>
        <v>16162.32</v>
      </c>
      <c r="P1425" s="246"/>
    </row>
    <row r="1426" spans="1:16" hidden="1">
      <c r="A1426" s="235">
        <v>1423</v>
      </c>
      <c r="B1426" s="410">
        <v>44998</v>
      </c>
      <c r="C1426" s="238" t="s">
        <v>3897</v>
      </c>
      <c r="D1426" s="238" t="s">
        <v>3898</v>
      </c>
      <c r="E1426" s="411">
        <v>44992</v>
      </c>
      <c r="F1426" s="238" t="s">
        <v>3899</v>
      </c>
      <c r="G1426" s="235" t="s">
        <v>285</v>
      </c>
      <c r="H1426" s="235" t="s">
        <v>286</v>
      </c>
      <c r="I1426" s="235">
        <v>102951260</v>
      </c>
      <c r="J1426" s="238" t="s">
        <v>1697</v>
      </c>
      <c r="K1426" s="238" t="s">
        <v>1698</v>
      </c>
      <c r="L1426" s="235" t="s">
        <v>36</v>
      </c>
      <c r="M1426" s="235">
        <v>15</v>
      </c>
      <c r="N1426" s="334">
        <v>216.59</v>
      </c>
      <c r="O1426" s="334">
        <f t="shared" si="22"/>
        <v>3248.85</v>
      </c>
      <c r="P1426" s="246"/>
    </row>
    <row r="1427" spans="1:16" hidden="1">
      <c r="A1427" s="235">
        <v>1424</v>
      </c>
      <c r="B1427" s="410">
        <v>44998</v>
      </c>
      <c r="C1427" s="238" t="s">
        <v>3897</v>
      </c>
      <c r="D1427" s="238" t="s">
        <v>3898</v>
      </c>
      <c r="E1427" s="411">
        <v>44992</v>
      </c>
      <c r="F1427" s="238" t="s">
        <v>3899</v>
      </c>
      <c r="G1427" s="235" t="s">
        <v>285</v>
      </c>
      <c r="H1427" s="235" t="s">
        <v>286</v>
      </c>
      <c r="I1427" s="235">
        <v>106946763</v>
      </c>
      <c r="J1427" s="238" t="s">
        <v>372</v>
      </c>
      <c r="K1427" s="238" t="s">
        <v>373</v>
      </c>
      <c r="L1427" s="235" t="s">
        <v>36</v>
      </c>
      <c r="M1427" s="235">
        <v>108</v>
      </c>
      <c r="N1427" s="334">
        <v>1294</v>
      </c>
      <c r="O1427" s="334">
        <f t="shared" si="22"/>
        <v>139752</v>
      </c>
      <c r="P1427" s="246"/>
    </row>
    <row r="1428" spans="1:16" hidden="1">
      <c r="A1428" s="235">
        <v>1425</v>
      </c>
      <c r="B1428" s="410">
        <v>44998</v>
      </c>
      <c r="C1428" s="238" t="s">
        <v>3897</v>
      </c>
      <c r="D1428" s="238" t="s">
        <v>3898</v>
      </c>
      <c r="E1428" s="411">
        <v>44992</v>
      </c>
      <c r="F1428" s="238" t="s">
        <v>3899</v>
      </c>
      <c r="G1428" s="235" t="s">
        <v>285</v>
      </c>
      <c r="H1428" s="235" t="s">
        <v>286</v>
      </c>
      <c r="I1428" s="235">
        <v>112171911</v>
      </c>
      <c r="J1428" s="238" t="s">
        <v>3427</v>
      </c>
      <c r="K1428" s="238" t="s">
        <v>3588</v>
      </c>
      <c r="L1428" s="235" t="s">
        <v>36</v>
      </c>
      <c r="M1428" s="235">
        <v>3</v>
      </c>
      <c r="N1428" s="334">
        <v>158500</v>
      </c>
      <c r="O1428" s="334">
        <f t="shared" si="22"/>
        <v>475500</v>
      </c>
      <c r="P1428" s="246"/>
    </row>
    <row r="1429" spans="1:16" ht="20.399999999999999" hidden="1">
      <c r="A1429" s="235">
        <v>1426</v>
      </c>
      <c r="B1429" s="410">
        <v>44998</v>
      </c>
      <c r="C1429" s="238" t="s">
        <v>3897</v>
      </c>
      <c r="D1429" s="238" t="s">
        <v>3898</v>
      </c>
      <c r="E1429" s="411">
        <v>44992</v>
      </c>
      <c r="F1429" s="238" t="s">
        <v>3899</v>
      </c>
      <c r="G1429" s="235" t="s">
        <v>285</v>
      </c>
      <c r="H1429" s="235" t="s">
        <v>286</v>
      </c>
      <c r="I1429" s="235">
        <v>108350850</v>
      </c>
      <c r="J1429" s="238" t="s">
        <v>1372</v>
      </c>
      <c r="K1429" s="238" t="s">
        <v>3907</v>
      </c>
      <c r="L1429" s="235" t="s">
        <v>36</v>
      </c>
      <c r="M1429" s="235">
        <v>142</v>
      </c>
      <c r="N1429" s="334">
        <v>395</v>
      </c>
      <c r="O1429" s="334">
        <f t="shared" si="22"/>
        <v>56090</v>
      </c>
      <c r="P1429" s="246"/>
    </row>
    <row r="1430" spans="1:16" ht="20.399999999999999" hidden="1">
      <c r="A1430" s="235">
        <v>1427</v>
      </c>
      <c r="B1430" s="410">
        <v>44998</v>
      </c>
      <c r="C1430" s="238" t="s">
        <v>3897</v>
      </c>
      <c r="D1430" s="238" t="s">
        <v>3908</v>
      </c>
      <c r="E1430" s="411">
        <v>44992</v>
      </c>
      <c r="F1430" s="238" t="s">
        <v>3909</v>
      </c>
      <c r="G1430" s="235" t="s">
        <v>285</v>
      </c>
      <c r="H1430" s="235" t="s">
        <v>286</v>
      </c>
      <c r="I1430" s="235">
        <v>112183206</v>
      </c>
      <c r="J1430" s="238" t="s">
        <v>2828</v>
      </c>
      <c r="K1430" s="238" t="s">
        <v>3965</v>
      </c>
      <c r="L1430" s="235" t="s">
        <v>36</v>
      </c>
      <c r="M1430" s="235">
        <v>1</v>
      </c>
      <c r="N1430" s="334">
        <v>114000</v>
      </c>
      <c r="O1430" s="334">
        <f t="shared" si="22"/>
        <v>114000</v>
      </c>
      <c r="P1430" s="246"/>
    </row>
    <row r="1431" spans="1:16" hidden="1">
      <c r="A1431" s="235">
        <v>1428</v>
      </c>
      <c r="B1431" s="410">
        <v>45000</v>
      </c>
      <c r="C1431" s="238" t="s">
        <v>2343</v>
      </c>
      <c r="D1431" s="238">
        <v>3600089856</v>
      </c>
      <c r="E1431" s="411">
        <v>44994</v>
      </c>
      <c r="F1431" s="238" t="s">
        <v>3910</v>
      </c>
      <c r="G1431" s="235" t="s">
        <v>2283</v>
      </c>
      <c r="H1431" s="235">
        <v>4511956756</v>
      </c>
      <c r="I1431" s="235">
        <v>109492247</v>
      </c>
      <c r="J1431" s="238">
        <v>20772083003</v>
      </c>
      <c r="K1431" s="238" t="s">
        <v>2497</v>
      </c>
      <c r="L1431" s="235" t="s">
        <v>36</v>
      </c>
      <c r="M1431" s="235">
        <v>8</v>
      </c>
      <c r="N1431" s="334">
        <v>40838.07</v>
      </c>
      <c r="O1431" s="334">
        <f t="shared" si="22"/>
        <v>326704.56</v>
      </c>
      <c r="P1431" s="246"/>
    </row>
    <row r="1432" spans="1:16" hidden="1">
      <c r="A1432" s="235">
        <v>1429</v>
      </c>
      <c r="B1432" s="410">
        <v>45000</v>
      </c>
      <c r="C1432" s="238" t="s">
        <v>2343</v>
      </c>
      <c r="D1432" s="238">
        <v>3600089856</v>
      </c>
      <c r="E1432" s="411">
        <v>44994</v>
      </c>
      <c r="F1432" s="238" t="s">
        <v>3910</v>
      </c>
      <c r="G1432" s="235" t="s">
        <v>2283</v>
      </c>
      <c r="H1432" s="235">
        <v>4511956756</v>
      </c>
      <c r="I1432" s="235">
        <v>109492180</v>
      </c>
      <c r="J1432" s="238" t="s">
        <v>201</v>
      </c>
      <c r="K1432" s="238" t="s">
        <v>2748</v>
      </c>
      <c r="L1432" s="235" t="s">
        <v>36</v>
      </c>
      <c r="M1432" s="235">
        <v>100</v>
      </c>
      <c r="N1432" s="334">
        <v>32.22</v>
      </c>
      <c r="O1432" s="334">
        <f t="shared" si="22"/>
        <v>3222</v>
      </c>
      <c r="P1432" s="246"/>
    </row>
    <row r="1433" spans="1:16" ht="20.399999999999999" hidden="1">
      <c r="A1433" s="235">
        <v>1430</v>
      </c>
      <c r="B1433" s="410">
        <v>45000</v>
      </c>
      <c r="C1433" s="238" t="s">
        <v>2343</v>
      </c>
      <c r="D1433" s="238">
        <v>3600089856</v>
      </c>
      <c r="E1433" s="411">
        <v>44994</v>
      </c>
      <c r="F1433" s="238" t="s">
        <v>3910</v>
      </c>
      <c r="G1433" s="235" t="s">
        <v>2283</v>
      </c>
      <c r="H1433" s="235">
        <v>4511956756</v>
      </c>
      <c r="I1433" s="235">
        <v>109492181</v>
      </c>
      <c r="J1433" s="238" t="s">
        <v>170</v>
      </c>
      <c r="K1433" s="238" t="s">
        <v>171</v>
      </c>
      <c r="L1433" s="235" t="s">
        <v>36</v>
      </c>
      <c r="M1433" s="235">
        <v>100</v>
      </c>
      <c r="N1433" s="334">
        <v>18.350000000000001</v>
      </c>
      <c r="O1433" s="334">
        <f t="shared" si="22"/>
        <v>1835.0000000000002</v>
      </c>
      <c r="P1433" s="246"/>
    </row>
    <row r="1434" spans="1:16" hidden="1">
      <c r="A1434" s="235">
        <v>1431</v>
      </c>
      <c r="B1434" s="410">
        <v>45000</v>
      </c>
      <c r="C1434" s="238" t="s">
        <v>2343</v>
      </c>
      <c r="D1434" s="238">
        <v>3600089856</v>
      </c>
      <c r="E1434" s="411">
        <v>44994</v>
      </c>
      <c r="F1434" s="238" t="s">
        <v>3910</v>
      </c>
      <c r="G1434" s="235" t="s">
        <v>2283</v>
      </c>
      <c r="H1434" s="235">
        <v>4511956756</v>
      </c>
      <c r="I1434" s="235">
        <v>109492192</v>
      </c>
      <c r="J1434" s="238" t="s">
        <v>1290</v>
      </c>
      <c r="K1434" s="238" t="s">
        <v>2746</v>
      </c>
      <c r="L1434" s="235" t="s">
        <v>36</v>
      </c>
      <c r="M1434" s="235">
        <v>100</v>
      </c>
      <c r="N1434" s="334">
        <v>24.1</v>
      </c>
      <c r="O1434" s="334">
        <f t="shared" si="22"/>
        <v>2410</v>
      </c>
      <c r="P1434" s="246"/>
    </row>
    <row r="1435" spans="1:16" hidden="1">
      <c r="A1435" s="235">
        <v>1432</v>
      </c>
      <c r="B1435" s="410">
        <v>45000</v>
      </c>
      <c r="C1435" s="238" t="s">
        <v>2343</v>
      </c>
      <c r="D1435" s="238">
        <v>3600089856</v>
      </c>
      <c r="E1435" s="411">
        <v>44994</v>
      </c>
      <c r="F1435" s="238" t="s">
        <v>3910</v>
      </c>
      <c r="G1435" s="235" t="s">
        <v>2283</v>
      </c>
      <c r="H1435" s="235">
        <v>4511956756</v>
      </c>
      <c r="I1435" s="235">
        <v>109609634</v>
      </c>
      <c r="J1435" s="238">
        <v>21038812425</v>
      </c>
      <c r="K1435" s="238" t="s">
        <v>2740</v>
      </c>
      <c r="L1435" s="235" t="s">
        <v>36</v>
      </c>
      <c r="M1435" s="235">
        <v>12</v>
      </c>
      <c r="N1435" s="334">
        <v>1069.1099999999999</v>
      </c>
      <c r="O1435" s="334">
        <f t="shared" si="22"/>
        <v>12829.32</v>
      </c>
      <c r="P1435" s="246"/>
    </row>
    <row r="1436" spans="1:16" hidden="1">
      <c r="A1436" s="235">
        <v>1433</v>
      </c>
      <c r="B1436" s="410">
        <v>45000</v>
      </c>
      <c r="C1436" s="238" t="s">
        <v>2343</v>
      </c>
      <c r="D1436" s="238">
        <v>3600089856</v>
      </c>
      <c r="E1436" s="411">
        <v>44994</v>
      </c>
      <c r="F1436" s="238" t="s">
        <v>3910</v>
      </c>
      <c r="G1436" s="235" t="s">
        <v>2283</v>
      </c>
      <c r="H1436" s="235">
        <v>4511956756</v>
      </c>
      <c r="I1436" s="235">
        <v>112137134</v>
      </c>
      <c r="J1436" s="238">
        <v>21038811406</v>
      </c>
      <c r="K1436" s="238" t="s">
        <v>2415</v>
      </c>
      <c r="L1436" s="235" t="s">
        <v>36</v>
      </c>
      <c r="M1436" s="235">
        <v>60</v>
      </c>
      <c r="N1436" s="334">
        <v>930.97</v>
      </c>
      <c r="O1436" s="334">
        <f t="shared" si="22"/>
        <v>55858.200000000004</v>
      </c>
      <c r="P1436" s="246"/>
    </row>
    <row r="1437" spans="1:16" hidden="1">
      <c r="A1437" s="235">
        <v>1434</v>
      </c>
      <c r="B1437" s="410">
        <v>45000</v>
      </c>
      <c r="C1437" s="238" t="s">
        <v>2343</v>
      </c>
      <c r="D1437" s="238">
        <v>3600089856</v>
      </c>
      <c r="E1437" s="411">
        <v>44994</v>
      </c>
      <c r="F1437" s="238" t="s">
        <v>3910</v>
      </c>
      <c r="G1437" s="235" t="s">
        <v>2283</v>
      </c>
      <c r="H1437" s="235">
        <v>4511956756</v>
      </c>
      <c r="I1437" s="235" t="s">
        <v>3911</v>
      </c>
      <c r="J1437" s="238" t="s">
        <v>2235</v>
      </c>
      <c r="K1437" s="238" t="s">
        <v>2749</v>
      </c>
      <c r="L1437" s="235" t="s">
        <v>36</v>
      </c>
      <c r="M1437" s="235">
        <v>600</v>
      </c>
      <c r="N1437" s="334">
        <v>45.6</v>
      </c>
      <c r="O1437" s="334">
        <f t="shared" si="22"/>
        <v>27360</v>
      </c>
      <c r="P1437" s="246"/>
    </row>
    <row r="1438" spans="1:16" hidden="1">
      <c r="A1438" s="235">
        <v>1435</v>
      </c>
      <c r="B1438" s="410">
        <v>45000</v>
      </c>
      <c r="C1438" s="238" t="s">
        <v>2343</v>
      </c>
      <c r="D1438" s="238">
        <v>3600089856</v>
      </c>
      <c r="E1438" s="411">
        <v>44994</v>
      </c>
      <c r="F1438" s="238" t="s">
        <v>3910</v>
      </c>
      <c r="G1438" s="235" t="s">
        <v>2283</v>
      </c>
      <c r="H1438" s="235">
        <v>4511956756</v>
      </c>
      <c r="I1438" s="235">
        <v>109492180</v>
      </c>
      <c r="J1438" s="238" t="s">
        <v>201</v>
      </c>
      <c r="K1438" s="238" t="s">
        <v>2748</v>
      </c>
      <c r="L1438" s="235" t="s">
        <v>36</v>
      </c>
      <c r="M1438" s="235">
        <v>800</v>
      </c>
      <c r="N1438" s="334">
        <v>32.22</v>
      </c>
      <c r="O1438" s="334">
        <f t="shared" si="22"/>
        <v>25776</v>
      </c>
      <c r="P1438" s="246"/>
    </row>
    <row r="1439" spans="1:16" ht="20.399999999999999" hidden="1">
      <c r="A1439" s="235">
        <v>1436</v>
      </c>
      <c r="B1439" s="410">
        <v>45000</v>
      </c>
      <c r="C1439" s="238" t="s">
        <v>2343</v>
      </c>
      <c r="D1439" s="238">
        <v>3600089856</v>
      </c>
      <c r="E1439" s="411">
        <v>44994</v>
      </c>
      <c r="F1439" s="238" t="s">
        <v>3910</v>
      </c>
      <c r="G1439" s="235" t="s">
        <v>2283</v>
      </c>
      <c r="H1439" s="235">
        <v>4511956756</v>
      </c>
      <c r="I1439" s="235">
        <v>109492194</v>
      </c>
      <c r="J1439" s="238">
        <v>61030012010</v>
      </c>
      <c r="K1439" s="238" t="s">
        <v>193</v>
      </c>
      <c r="L1439" s="235" t="s">
        <v>36</v>
      </c>
      <c r="M1439" s="235">
        <v>190</v>
      </c>
      <c r="N1439" s="334">
        <v>234.9</v>
      </c>
      <c r="O1439" s="334">
        <f t="shared" si="22"/>
        <v>44631</v>
      </c>
      <c r="P1439" s="246"/>
    </row>
    <row r="1440" spans="1:16" hidden="1">
      <c r="A1440" s="235">
        <v>1437</v>
      </c>
      <c r="B1440" s="410">
        <v>45000</v>
      </c>
      <c r="C1440" s="238" t="s">
        <v>2343</v>
      </c>
      <c r="D1440" s="238">
        <v>3600089856</v>
      </c>
      <c r="E1440" s="411">
        <v>44994</v>
      </c>
      <c r="F1440" s="238" t="s">
        <v>3910</v>
      </c>
      <c r="G1440" s="235" t="s">
        <v>2283</v>
      </c>
      <c r="H1440" s="235">
        <v>4511956756</v>
      </c>
      <c r="I1440" s="235">
        <v>109492196</v>
      </c>
      <c r="J1440" s="238" t="s">
        <v>1178</v>
      </c>
      <c r="K1440" s="238" t="s">
        <v>1179</v>
      </c>
      <c r="L1440" s="235" t="s">
        <v>36</v>
      </c>
      <c r="M1440" s="235">
        <v>1600</v>
      </c>
      <c r="N1440" s="334">
        <v>22.5</v>
      </c>
      <c r="O1440" s="334">
        <f t="shared" si="22"/>
        <v>36000</v>
      </c>
      <c r="P1440" s="246"/>
    </row>
    <row r="1441" spans="1:16" hidden="1">
      <c r="A1441" s="235">
        <v>1438</v>
      </c>
      <c r="B1441" s="410">
        <v>45000</v>
      </c>
      <c r="C1441" s="238" t="s">
        <v>2343</v>
      </c>
      <c r="D1441" s="238">
        <v>3600089856</v>
      </c>
      <c r="E1441" s="411">
        <v>44994</v>
      </c>
      <c r="F1441" s="238" t="s">
        <v>3910</v>
      </c>
      <c r="G1441" s="235" t="s">
        <v>2283</v>
      </c>
      <c r="H1441" s="235">
        <v>4511956756</v>
      </c>
      <c r="I1441" s="235">
        <v>109492197</v>
      </c>
      <c r="J1441" s="238">
        <v>61030000067</v>
      </c>
      <c r="K1441" s="238" t="s">
        <v>187</v>
      </c>
      <c r="L1441" s="235" t="s">
        <v>36</v>
      </c>
      <c r="M1441" s="235">
        <v>1600</v>
      </c>
      <c r="N1441" s="334">
        <v>66.92</v>
      </c>
      <c r="O1441" s="334">
        <f t="shared" si="22"/>
        <v>107072</v>
      </c>
      <c r="P1441" s="246"/>
    </row>
    <row r="1442" spans="1:16" hidden="1">
      <c r="A1442" s="235">
        <v>1439</v>
      </c>
      <c r="B1442" s="410">
        <v>45000</v>
      </c>
      <c r="C1442" s="238" t="s">
        <v>2343</v>
      </c>
      <c r="D1442" s="238">
        <v>3600089856</v>
      </c>
      <c r="E1442" s="411">
        <v>44994</v>
      </c>
      <c r="F1442" s="238" t="s">
        <v>3910</v>
      </c>
      <c r="G1442" s="235" t="s">
        <v>2283</v>
      </c>
      <c r="H1442" s="235">
        <v>4511956756</v>
      </c>
      <c r="I1442" s="235">
        <v>109492192</v>
      </c>
      <c r="J1442" s="238" t="s">
        <v>1290</v>
      </c>
      <c r="K1442" s="238" t="s">
        <v>2746</v>
      </c>
      <c r="L1442" s="235" t="s">
        <v>36</v>
      </c>
      <c r="M1442" s="235">
        <v>800</v>
      </c>
      <c r="N1442" s="334">
        <v>24.1</v>
      </c>
      <c r="O1442" s="334">
        <f t="shared" si="22"/>
        <v>19280</v>
      </c>
      <c r="P1442" s="246"/>
    </row>
    <row r="1443" spans="1:16" hidden="1">
      <c r="A1443" s="235">
        <v>1440</v>
      </c>
      <c r="B1443" s="241">
        <v>45000</v>
      </c>
      <c r="C1443" s="239" t="s">
        <v>2343</v>
      </c>
      <c r="D1443" s="239">
        <v>3600089856</v>
      </c>
      <c r="E1443" s="417">
        <v>44994</v>
      </c>
      <c r="F1443" s="239" t="s">
        <v>3910</v>
      </c>
      <c r="G1443" s="239" t="s">
        <v>2283</v>
      </c>
      <c r="H1443" s="333">
        <v>4511956756</v>
      </c>
      <c r="I1443" s="235">
        <v>109492193</v>
      </c>
      <c r="J1443" s="238" t="s">
        <v>2228</v>
      </c>
      <c r="K1443" s="239" t="s">
        <v>2739</v>
      </c>
      <c r="L1443" s="235" t="s">
        <v>36</v>
      </c>
      <c r="M1443" s="333">
        <v>900</v>
      </c>
      <c r="N1443" s="338">
        <v>11.26</v>
      </c>
      <c r="O1443" s="338">
        <f t="shared" si="22"/>
        <v>10134</v>
      </c>
      <c r="P1443" s="246"/>
    </row>
    <row r="1444" spans="1:16" hidden="1">
      <c r="A1444" s="235">
        <v>1441</v>
      </c>
      <c r="B1444" s="241">
        <v>45000</v>
      </c>
      <c r="C1444" s="239" t="s">
        <v>2343</v>
      </c>
      <c r="D1444" s="239">
        <v>3600089856</v>
      </c>
      <c r="E1444" s="417">
        <v>44994</v>
      </c>
      <c r="F1444" s="239" t="s">
        <v>3910</v>
      </c>
      <c r="G1444" s="239" t="s">
        <v>2283</v>
      </c>
      <c r="H1444" s="333">
        <v>4511956756</v>
      </c>
      <c r="I1444" s="235">
        <v>109609634</v>
      </c>
      <c r="J1444" s="238">
        <v>21038812425</v>
      </c>
      <c r="K1444" s="238" t="s">
        <v>2740</v>
      </c>
      <c r="L1444" s="235" t="s">
        <v>36</v>
      </c>
      <c r="M1444" s="333">
        <v>200</v>
      </c>
      <c r="N1444" s="338">
        <v>1069.1099999999999</v>
      </c>
      <c r="O1444" s="338">
        <f t="shared" si="22"/>
        <v>213821.99999999997</v>
      </c>
      <c r="P1444" s="246"/>
    </row>
    <row r="1445" spans="1:16" hidden="1">
      <c r="A1445" s="235">
        <v>1442</v>
      </c>
      <c r="B1445" s="241">
        <v>45000</v>
      </c>
      <c r="C1445" s="239" t="s">
        <v>2343</v>
      </c>
      <c r="D1445" s="239">
        <v>3600089856</v>
      </c>
      <c r="E1445" s="417">
        <v>44994</v>
      </c>
      <c r="F1445" s="239" t="s">
        <v>3910</v>
      </c>
      <c r="G1445" s="239" t="s">
        <v>2283</v>
      </c>
      <c r="H1445" s="333">
        <v>4511956756</v>
      </c>
      <c r="I1445" s="235">
        <v>109492212</v>
      </c>
      <c r="J1445" s="238" t="s">
        <v>571</v>
      </c>
      <c r="K1445" s="238" t="s">
        <v>2741</v>
      </c>
      <c r="L1445" s="235" t="s">
        <v>36</v>
      </c>
      <c r="M1445" s="333">
        <v>1600</v>
      </c>
      <c r="N1445" s="338">
        <v>11.26</v>
      </c>
      <c r="O1445" s="338">
        <f t="shared" si="22"/>
        <v>18016</v>
      </c>
      <c r="P1445" s="246"/>
    </row>
    <row r="1446" spans="1:16" ht="15" hidden="1" customHeight="1">
      <c r="A1446" s="235">
        <v>1443</v>
      </c>
      <c r="B1446" s="241">
        <v>45000</v>
      </c>
      <c r="C1446" s="239" t="s">
        <v>2343</v>
      </c>
      <c r="D1446" s="239">
        <v>3600089856</v>
      </c>
      <c r="E1446" s="417">
        <v>44994</v>
      </c>
      <c r="F1446" s="239" t="s">
        <v>3910</v>
      </c>
      <c r="G1446" s="239" t="s">
        <v>2283</v>
      </c>
      <c r="H1446" s="333">
        <v>4511956756</v>
      </c>
      <c r="I1446" s="235">
        <v>109492221</v>
      </c>
      <c r="J1446" s="238">
        <v>21038212505</v>
      </c>
      <c r="K1446" s="238" t="s">
        <v>1684</v>
      </c>
      <c r="L1446" s="235" t="s">
        <v>36</v>
      </c>
      <c r="M1446" s="333">
        <v>60</v>
      </c>
      <c r="N1446" s="338">
        <v>939.33</v>
      </c>
      <c r="O1446" s="338">
        <f t="shared" si="22"/>
        <v>56359.8</v>
      </c>
      <c r="P1446" s="246"/>
    </row>
    <row r="1447" spans="1:16" ht="20.399999999999999" hidden="1">
      <c r="A1447" s="235">
        <v>1444</v>
      </c>
      <c r="B1447" s="241">
        <v>45002</v>
      </c>
      <c r="C1447" s="239" t="s">
        <v>3882</v>
      </c>
      <c r="D1447" s="239">
        <v>8110014019</v>
      </c>
      <c r="E1447" s="417">
        <v>44988</v>
      </c>
      <c r="F1447" s="239" t="s">
        <v>3914</v>
      </c>
      <c r="G1447" s="239" t="s">
        <v>3881</v>
      </c>
      <c r="H1447" s="333">
        <v>4200944909</v>
      </c>
      <c r="I1447" s="235">
        <v>109447744</v>
      </c>
      <c r="J1447" s="238">
        <v>803203</v>
      </c>
      <c r="K1447" s="238" t="s">
        <v>3732</v>
      </c>
      <c r="L1447" s="235" t="s">
        <v>36</v>
      </c>
      <c r="M1447" s="333">
        <v>160</v>
      </c>
      <c r="N1447" s="338">
        <v>21048.199749999996</v>
      </c>
      <c r="O1447" s="338">
        <f t="shared" si="22"/>
        <v>3367711.9599999995</v>
      </c>
      <c r="P1447" s="246"/>
    </row>
    <row r="1448" spans="1:16" ht="30.6" hidden="1">
      <c r="A1448" s="235">
        <v>1445</v>
      </c>
      <c r="B1448" s="241">
        <v>45003</v>
      </c>
      <c r="C1448" s="239" t="s">
        <v>2486</v>
      </c>
      <c r="D1448" s="239">
        <v>221015091</v>
      </c>
      <c r="E1448" s="417">
        <v>44998</v>
      </c>
      <c r="F1448" s="239" t="s">
        <v>3915</v>
      </c>
      <c r="G1448" s="239" t="s">
        <v>2167</v>
      </c>
      <c r="H1448" s="333">
        <v>4511657669</v>
      </c>
      <c r="I1448" s="235">
        <v>112173808</v>
      </c>
      <c r="J1448" s="238" t="s">
        <v>3421</v>
      </c>
      <c r="K1448" s="238" t="s">
        <v>2819</v>
      </c>
      <c r="L1448" s="235" t="s">
        <v>36</v>
      </c>
      <c r="M1448" s="333">
        <v>15</v>
      </c>
      <c r="N1448" s="338">
        <v>81601</v>
      </c>
      <c r="O1448" s="338">
        <f t="shared" si="22"/>
        <v>1224015</v>
      </c>
      <c r="P1448" s="246"/>
    </row>
    <row r="1449" spans="1:16" ht="20.399999999999999" hidden="1">
      <c r="A1449" s="235">
        <v>1446</v>
      </c>
      <c r="B1449" s="241">
        <v>45006</v>
      </c>
      <c r="C1449" s="239" t="s">
        <v>3924</v>
      </c>
      <c r="D1449" s="333" t="s">
        <v>3925</v>
      </c>
      <c r="E1449" s="417">
        <v>44999</v>
      </c>
      <c r="F1449" s="239" t="s">
        <v>3926</v>
      </c>
      <c r="G1449" s="333" t="s">
        <v>3578</v>
      </c>
      <c r="H1449" s="333">
        <v>4511517911</v>
      </c>
      <c r="I1449" s="235">
        <v>112303989</v>
      </c>
      <c r="J1449" s="238" t="s">
        <v>3927</v>
      </c>
      <c r="K1449" s="239" t="s">
        <v>3928</v>
      </c>
      <c r="L1449" s="333" t="s">
        <v>247</v>
      </c>
      <c r="M1449" s="333">
        <v>1</v>
      </c>
      <c r="N1449" s="334">
        <v>32333</v>
      </c>
      <c r="O1449" s="338">
        <f t="shared" si="22"/>
        <v>32333</v>
      </c>
      <c r="P1449" s="246"/>
    </row>
    <row r="1450" spans="1:16" ht="20.399999999999999" hidden="1">
      <c r="A1450" s="235">
        <v>1447</v>
      </c>
      <c r="B1450" s="241">
        <v>45006</v>
      </c>
      <c r="C1450" s="239" t="s">
        <v>3924</v>
      </c>
      <c r="D1450" s="333" t="s">
        <v>3925</v>
      </c>
      <c r="E1450" s="417">
        <v>44999</v>
      </c>
      <c r="F1450" s="239" t="s">
        <v>3926</v>
      </c>
      <c r="G1450" s="333" t="s">
        <v>3578</v>
      </c>
      <c r="H1450" s="333">
        <v>4511517911</v>
      </c>
      <c r="I1450" s="235">
        <v>112303992</v>
      </c>
      <c r="J1450" s="238" t="s">
        <v>3927</v>
      </c>
      <c r="K1450" s="239" t="s">
        <v>3929</v>
      </c>
      <c r="L1450" s="333" t="s">
        <v>247</v>
      </c>
      <c r="M1450" s="333">
        <v>1</v>
      </c>
      <c r="N1450" s="334">
        <v>37933</v>
      </c>
      <c r="O1450" s="338">
        <f t="shared" si="22"/>
        <v>37933</v>
      </c>
      <c r="P1450" s="246"/>
    </row>
    <row r="1451" spans="1:16" ht="20.399999999999999" hidden="1">
      <c r="A1451" s="235">
        <v>1448</v>
      </c>
      <c r="B1451" s="241">
        <v>45006</v>
      </c>
      <c r="C1451" s="239" t="s">
        <v>3924</v>
      </c>
      <c r="D1451" s="333" t="s">
        <v>3925</v>
      </c>
      <c r="E1451" s="417">
        <v>44999</v>
      </c>
      <c r="F1451" s="239" t="s">
        <v>3926</v>
      </c>
      <c r="G1451" s="333" t="s">
        <v>3578</v>
      </c>
      <c r="H1451" s="333">
        <v>4511517911</v>
      </c>
      <c r="I1451" s="235">
        <v>112303993</v>
      </c>
      <c r="J1451" s="238" t="s">
        <v>3930</v>
      </c>
      <c r="K1451" s="239" t="s">
        <v>3931</v>
      </c>
      <c r="L1451" s="333" t="s">
        <v>247</v>
      </c>
      <c r="M1451" s="333">
        <v>1</v>
      </c>
      <c r="N1451" s="334">
        <v>46733</v>
      </c>
      <c r="O1451" s="338">
        <f t="shared" si="22"/>
        <v>46733</v>
      </c>
      <c r="P1451" s="246"/>
    </row>
    <row r="1452" spans="1:16" ht="20.399999999999999" hidden="1">
      <c r="A1452" s="235">
        <v>1449</v>
      </c>
      <c r="B1452" s="241">
        <v>45006</v>
      </c>
      <c r="C1452" s="239" t="s">
        <v>3924</v>
      </c>
      <c r="D1452" s="333" t="s">
        <v>3932</v>
      </c>
      <c r="E1452" s="417">
        <v>44999</v>
      </c>
      <c r="F1452" s="239" t="s">
        <v>3926</v>
      </c>
      <c r="G1452" s="333" t="s">
        <v>3578</v>
      </c>
      <c r="H1452" s="333">
        <v>4511515365</v>
      </c>
      <c r="I1452" s="235">
        <v>112303072</v>
      </c>
      <c r="J1452" s="238" t="s">
        <v>3933</v>
      </c>
      <c r="K1452" s="239" t="s">
        <v>3934</v>
      </c>
      <c r="L1452" s="333" t="s">
        <v>247</v>
      </c>
      <c r="M1452" s="333">
        <v>1</v>
      </c>
      <c r="N1452" s="334">
        <v>10173</v>
      </c>
      <c r="O1452" s="338">
        <f t="shared" si="22"/>
        <v>10173</v>
      </c>
      <c r="P1452" s="246"/>
    </row>
    <row r="1453" spans="1:16" ht="20.399999999999999" hidden="1">
      <c r="A1453" s="235">
        <v>1450</v>
      </c>
      <c r="B1453" s="241">
        <v>45014</v>
      </c>
      <c r="C1453" s="239" t="s">
        <v>2483</v>
      </c>
      <c r="D1453" s="333">
        <v>769</v>
      </c>
      <c r="E1453" s="417">
        <v>44980</v>
      </c>
      <c r="F1453" s="239" t="s">
        <v>3941</v>
      </c>
      <c r="G1453" s="333" t="s">
        <v>1996</v>
      </c>
      <c r="H1453" s="333">
        <v>4511097271</v>
      </c>
      <c r="I1453" s="235">
        <v>110710684</v>
      </c>
      <c r="J1453" s="238" t="s">
        <v>3942</v>
      </c>
      <c r="K1453" s="239" t="s">
        <v>2213</v>
      </c>
      <c r="L1453" s="333" t="s">
        <v>36</v>
      </c>
      <c r="M1453" s="333">
        <v>100</v>
      </c>
      <c r="N1453" s="334">
        <v>2606</v>
      </c>
      <c r="O1453" s="338">
        <f t="shared" si="22"/>
        <v>260600</v>
      </c>
      <c r="P1453" s="246"/>
    </row>
    <row r="1454" spans="1:16" hidden="1">
      <c r="A1454" s="235">
        <v>1451</v>
      </c>
      <c r="B1454" s="241">
        <v>45014</v>
      </c>
      <c r="C1454" s="239" t="s">
        <v>2343</v>
      </c>
      <c r="D1454" s="333">
        <v>3600090675</v>
      </c>
      <c r="E1454" s="417">
        <v>45008</v>
      </c>
      <c r="F1454" s="239" t="s">
        <v>3943</v>
      </c>
      <c r="G1454" s="333" t="s">
        <v>2283</v>
      </c>
      <c r="H1454" s="333">
        <v>4511956756</v>
      </c>
      <c r="I1454" s="235">
        <v>112136070</v>
      </c>
      <c r="J1454" s="238">
        <v>19628060446</v>
      </c>
      <c r="K1454" s="238" t="s">
        <v>2751</v>
      </c>
      <c r="L1454" s="333" t="s">
        <v>36</v>
      </c>
      <c r="M1454" s="333">
        <v>188</v>
      </c>
      <c r="N1454" s="334">
        <v>647.94478723404256</v>
      </c>
      <c r="O1454" s="338">
        <f t="shared" si="22"/>
        <v>121813.62</v>
      </c>
      <c r="P1454" s="246"/>
    </row>
    <row r="1455" spans="1:16" ht="20.399999999999999" hidden="1">
      <c r="A1455" s="235">
        <v>1452</v>
      </c>
      <c r="B1455" s="241">
        <v>45014</v>
      </c>
      <c r="C1455" s="239" t="s">
        <v>2343</v>
      </c>
      <c r="D1455" s="333">
        <v>3600090675</v>
      </c>
      <c r="E1455" s="417">
        <v>45008</v>
      </c>
      <c r="F1455" s="239" t="s">
        <v>3943</v>
      </c>
      <c r="G1455" s="333" t="s">
        <v>2283</v>
      </c>
      <c r="H1455" s="333">
        <v>4511956756</v>
      </c>
      <c r="I1455" s="235">
        <v>109492194</v>
      </c>
      <c r="J1455" s="238">
        <v>61030012010</v>
      </c>
      <c r="K1455" s="238" t="s">
        <v>193</v>
      </c>
      <c r="L1455" s="333" t="s">
        <v>36</v>
      </c>
      <c r="M1455" s="333">
        <v>700</v>
      </c>
      <c r="N1455" s="334">
        <v>237.81470000000002</v>
      </c>
      <c r="O1455" s="338">
        <f t="shared" si="22"/>
        <v>166470.29</v>
      </c>
      <c r="P1455" s="246"/>
    </row>
    <row r="1456" spans="1:16" hidden="1">
      <c r="A1456" s="235">
        <v>1453</v>
      </c>
      <c r="B1456" s="241">
        <v>45014</v>
      </c>
      <c r="C1456" s="239" t="s">
        <v>2343</v>
      </c>
      <c r="D1456" s="333">
        <v>3600090675</v>
      </c>
      <c r="E1456" s="417">
        <v>45008</v>
      </c>
      <c r="F1456" s="239" t="s">
        <v>3943</v>
      </c>
      <c r="G1456" s="333" t="s">
        <v>2283</v>
      </c>
      <c r="H1456" s="333">
        <v>4511956756</v>
      </c>
      <c r="I1456" s="235">
        <v>109492193</v>
      </c>
      <c r="J1456" s="238">
        <v>9670003576</v>
      </c>
      <c r="K1456" s="239" t="s">
        <v>2739</v>
      </c>
      <c r="L1456" s="333" t="s">
        <v>36</v>
      </c>
      <c r="M1456" s="333">
        <v>800</v>
      </c>
      <c r="N1456" s="334">
        <v>11.428800000000001</v>
      </c>
      <c r="O1456" s="338">
        <f t="shared" si="22"/>
        <v>9143.0400000000009</v>
      </c>
      <c r="P1456" s="246"/>
    </row>
    <row r="1457" spans="1:16" ht="20.399999999999999" hidden="1">
      <c r="A1457" s="235">
        <v>1454</v>
      </c>
      <c r="B1457" s="241">
        <v>45014</v>
      </c>
      <c r="C1457" s="239" t="s">
        <v>2343</v>
      </c>
      <c r="D1457" s="333">
        <v>3600090675</v>
      </c>
      <c r="E1457" s="417">
        <v>45008</v>
      </c>
      <c r="F1457" s="239" t="s">
        <v>3943</v>
      </c>
      <c r="G1457" s="333" t="s">
        <v>2283</v>
      </c>
      <c r="H1457" s="333">
        <v>4511956756</v>
      </c>
      <c r="I1457" s="235">
        <v>109609630</v>
      </c>
      <c r="J1457" s="239">
        <v>9150006123</v>
      </c>
      <c r="K1457" s="238" t="s">
        <v>184</v>
      </c>
      <c r="L1457" s="333" t="s">
        <v>36</v>
      </c>
      <c r="M1457" s="333">
        <v>1600</v>
      </c>
      <c r="N1457" s="334">
        <v>22.4254</v>
      </c>
      <c r="O1457" s="338">
        <f t="shared" si="22"/>
        <v>35880.639999999999</v>
      </c>
      <c r="P1457" s="246"/>
    </row>
    <row r="1458" spans="1:16" hidden="1">
      <c r="A1458" s="235">
        <v>1455</v>
      </c>
      <c r="B1458" s="241">
        <v>45014</v>
      </c>
      <c r="C1458" s="239" t="s">
        <v>2343</v>
      </c>
      <c r="D1458" s="333">
        <v>3600090675</v>
      </c>
      <c r="E1458" s="417">
        <v>45008</v>
      </c>
      <c r="F1458" s="239" t="s">
        <v>3943</v>
      </c>
      <c r="G1458" s="333" t="s">
        <v>2283</v>
      </c>
      <c r="H1458" s="333">
        <v>4511956756</v>
      </c>
      <c r="I1458" s="235">
        <v>112137134</v>
      </c>
      <c r="J1458" s="349">
        <v>21038811406</v>
      </c>
      <c r="K1458" s="238" t="s">
        <v>2415</v>
      </c>
      <c r="L1458" s="350" t="s">
        <v>36</v>
      </c>
      <c r="M1458" s="333">
        <v>213</v>
      </c>
      <c r="N1458" s="334">
        <v>945.38</v>
      </c>
      <c r="O1458" s="338">
        <f t="shared" si="22"/>
        <v>201365.94</v>
      </c>
      <c r="P1458" s="246"/>
    </row>
    <row r="1459" spans="1:16" hidden="1">
      <c r="A1459" s="235">
        <v>1456</v>
      </c>
      <c r="B1459" s="241">
        <v>45014</v>
      </c>
      <c r="C1459" s="239" t="s">
        <v>2343</v>
      </c>
      <c r="D1459" s="333">
        <v>3600090675</v>
      </c>
      <c r="E1459" s="417">
        <v>45008</v>
      </c>
      <c r="F1459" s="239" t="s">
        <v>3943</v>
      </c>
      <c r="G1459" s="333" t="s">
        <v>2283</v>
      </c>
      <c r="H1459" s="333">
        <v>4511956756</v>
      </c>
      <c r="I1459" s="235">
        <v>112136072</v>
      </c>
      <c r="J1459" s="239">
        <v>19620005092</v>
      </c>
      <c r="K1459" s="238" t="s">
        <v>457</v>
      </c>
      <c r="L1459" s="350" t="s">
        <v>36</v>
      </c>
      <c r="M1459" s="333">
        <v>200</v>
      </c>
      <c r="N1459" s="334">
        <v>474.59</v>
      </c>
      <c r="O1459" s="338">
        <f t="shared" si="22"/>
        <v>94918</v>
      </c>
      <c r="P1459" s="246"/>
    </row>
    <row r="1460" spans="1:16" hidden="1">
      <c r="A1460" s="235">
        <v>1457</v>
      </c>
      <c r="B1460" s="241">
        <v>45014</v>
      </c>
      <c r="C1460" s="239" t="s">
        <v>2343</v>
      </c>
      <c r="D1460" s="333">
        <v>3600090675</v>
      </c>
      <c r="E1460" s="417">
        <v>45008</v>
      </c>
      <c r="F1460" s="239" t="s">
        <v>3943</v>
      </c>
      <c r="G1460" s="333" t="s">
        <v>2283</v>
      </c>
      <c r="H1460" s="333">
        <v>4511956756</v>
      </c>
      <c r="I1460" s="235">
        <v>112136081</v>
      </c>
      <c r="J1460" s="239">
        <v>9000005094</v>
      </c>
      <c r="K1460" s="238" t="s">
        <v>998</v>
      </c>
      <c r="L1460" s="350" t="s">
        <v>36</v>
      </c>
      <c r="M1460" s="333">
        <v>200</v>
      </c>
      <c r="N1460" s="334">
        <v>626.86400000000003</v>
      </c>
      <c r="O1460" s="338">
        <f t="shared" si="22"/>
        <v>125372.8</v>
      </c>
      <c r="P1460" s="246"/>
    </row>
    <row r="1461" spans="1:16" hidden="1">
      <c r="A1461" s="235">
        <v>1458</v>
      </c>
      <c r="B1461" s="241">
        <v>45014</v>
      </c>
      <c r="C1461" s="239" t="s">
        <v>2343</v>
      </c>
      <c r="D1461" s="333">
        <v>3600090675</v>
      </c>
      <c r="E1461" s="417">
        <v>45008</v>
      </c>
      <c r="F1461" s="239" t="s">
        <v>3943</v>
      </c>
      <c r="G1461" s="333" t="s">
        <v>2283</v>
      </c>
      <c r="H1461" s="333">
        <v>4511956756</v>
      </c>
      <c r="I1461" s="235">
        <v>113665066</v>
      </c>
      <c r="J1461" s="239">
        <v>19620005092</v>
      </c>
      <c r="K1461" s="238" t="s">
        <v>457</v>
      </c>
      <c r="L1461" s="350" t="s">
        <v>36</v>
      </c>
      <c r="M1461" s="333">
        <v>10</v>
      </c>
      <c r="N1461" s="334">
        <v>522.04999999999995</v>
      </c>
      <c r="O1461" s="338">
        <f t="shared" si="22"/>
        <v>5220.5</v>
      </c>
      <c r="P1461" s="246"/>
    </row>
    <row r="1462" spans="1:16" hidden="1">
      <c r="A1462" s="235">
        <v>1459</v>
      </c>
      <c r="B1462" s="241">
        <v>45014</v>
      </c>
      <c r="C1462" s="239" t="s">
        <v>2343</v>
      </c>
      <c r="D1462" s="333">
        <v>3600090675</v>
      </c>
      <c r="E1462" s="417">
        <v>45008</v>
      </c>
      <c r="F1462" s="239" t="s">
        <v>3943</v>
      </c>
      <c r="G1462" s="333" t="s">
        <v>2283</v>
      </c>
      <c r="H1462" s="333">
        <v>4511956756</v>
      </c>
      <c r="I1462" s="235">
        <v>113665065</v>
      </c>
      <c r="J1462" s="239">
        <v>19628060446</v>
      </c>
      <c r="K1462" s="238" t="s">
        <v>2751</v>
      </c>
      <c r="L1462" s="350" t="s">
        <v>36</v>
      </c>
      <c r="M1462" s="333">
        <v>12</v>
      </c>
      <c r="N1462" s="334">
        <v>712.7399999999999</v>
      </c>
      <c r="O1462" s="338">
        <f t="shared" si="22"/>
        <v>8552.8799999999992</v>
      </c>
      <c r="P1462" s="246"/>
    </row>
    <row r="1463" spans="1:16" ht="20.399999999999999" hidden="1">
      <c r="A1463" s="235">
        <v>1460</v>
      </c>
      <c r="B1463" s="241">
        <v>45016</v>
      </c>
      <c r="C1463" s="239" t="s">
        <v>3944</v>
      </c>
      <c r="D1463" s="239" t="s">
        <v>3945</v>
      </c>
      <c r="E1463" s="417" t="s">
        <v>3946</v>
      </c>
      <c r="F1463" s="239" t="s">
        <v>3947</v>
      </c>
      <c r="G1463" s="333" t="s">
        <v>285</v>
      </c>
      <c r="H1463" s="333">
        <v>4511397183</v>
      </c>
      <c r="I1463" s="235">
        <v>112172592</v>
      </c>
      <c r="J1463" s="239" t="s">
        <v>3948</v>
      </c>
      <c r="K1463" s="238" t="s">
        <v>3949</v>
      </c>
      <c r="L1463" s="350" t="s">
        <v>36</v>
      </c>
      <c r="M1463" s="333">
        <v>1</v>
      </c>
      <c r="N1463" s="334">
        <v>296000</v>
      </c>
      <c r="O1463" s="338">
        <f t="shared" si="22"/>
        <v>296000</v>
      </c>
      <c r="P1463" s="246"/>
    </row>
    <row r="1464" spans="1:16" hidden="1">
      <c r="A1464" s="235">
        <v>1461</v>
      </c>
      <c r="B1464" s="241">
        <v>45021</v>
      </c>
      <c r="C1464" s="239" t="s">
        <v>3534</v>
      </c>
      <c r="D1464" s="239" t="s">
        <v>3966</v>
      </c>
      <c r="E1464" s="417">
        <v>45015</v>
      </c>
      <c r="F1464" s="239" t="s">
        <v>3967</v>
      </c>
      <c r="G1464" s="333" t="s">
        <v>285</v>
      </c>
      <c r="H1464" s="333">
        <v>4511918928</v>
      </c>
      <c r="I1464" s="235">
        <v>111391465</v>
      </c>
      <c r="J1464" s="239" t="s">
        <v>3968</v>
      </c>
      <c r="K1464" s="238" t="s">
        <v>3969</v>
      </c>
      <c r="L1464" s="350" t="s">
        <v>36</v>
      </c>
      <c r="M1464" s="333">
        <v>30</v>
      </c>
      <c r="N1464" s="338">
        <v>8000</v>
      </c>
      <c r="O1464" s="338">
        <f t="shared" si="22"/>
        <v>240000</v>
      </c>
      <c r="P1464" s="246"/>
    </row>
    <row r="1465" spans="1:16" hidden="1">
      <c r="A1465" s="235">
        <v>1462</v>
      </c>
      <c r="B1465" s="241">
        <v>45026</v>
      </c>
      <c r="C1465" s="239" t="s">
        <v>3970</v>
      </c>
      <c r="D1465" s="239" t="s">
        <v>3971</v>
      </c>
      <c r="E1465" s="417">
        <v>44978</v>
      </c>
      <c r="F1465" s="239" t="s">
        <v>3972</v>
      </c>
      <c r="G1465" s="333" t="s">
        <v>499</v>
      </c>
      <c r="H1465" s="333">
        <v>4511976871</v>
      </c>
      <c r="I1465" s="235">
        <v>109544077</v>
      </c>
      <c r="J1465" s="239" t="s">
        <v>3973</v>
      </c>
      <c r="K1465" s="238" t="s">
        <v>3974</v>
      </c>
      <c r="L1465" s="350" t="s">
        <v>36</v>
      </c>
      <c r="M1465" s="333">
        <v>90</v>
      </c>
      <c r="N1465" s="338">
        <v>15.2</v>
      </c>
      <c r="O1465" s="338">
        <f t="shared" si="22"/>
        <v>1368</v>
      </c>
      <c r="P1465" s="246"/>
    </row>
    <row r="1466" spans="1:16" hidden="1">
      <c r="A1466" s="235">
        <v>1463</v>
      </c>
      <c r="B1466" s="241">
        <v>45026</v>
      </c>
      <c r="C1466" s="239" t="s">
        <v>3970</v>
      </c>
      <c r="D1466" s="239" t="s">
        <v>3971</v>
      </c>
      <c r="E1466" s="417">
        <v>44978</v>
      </c>
      <c r="F1466" s="239" t="s">
        <v>3972</v>
      </c>
      <c r="G1466" s="333" t="s">
        <v>499</v>
      </c>
      <c r="H1466" s="333">
        <v>4511976871</v>
      </c>
      <c r="I1466" s="235">
        <v>109544074</v>
      </c>
      <c r="J1466" s="239" t="s">
        <v>3975</v>
      </c>
      <c r="K1466" s="238" t="s">
        <v>3976</v>
      </c>
      <c r="L1466" s="350" t="s">
        <v>36</v>
      </c>
      <c r="M1466" s="333">
        <v>28</v>
      </c>
      <c r="N1466" s="338">
        <v>205</v>
      </c>
      <c r="O1466" s="338">
        <f t="shared" si="22"/>
        <v>5740</v>
      </c>
      <c r="P1466" s="246"/>
    </row>
    <row r="1467" spans="1:16" hidden="1">
      <c r="A1467" s="235">
        <v>1464</v>
      </c>
      <c r="B1467" s="241">
        <v>45026</v>
      </c>
      <c r="C1467" s="239" t="s">
        <v>3970</v>
      </c>
      <c r="D1467" s="239" t="s">
        <v>3971</v>
      </c>
      <c r="E1467" s="417">
        <v>44978</v>
      </c>
      <c r="F1467" s="239" t="s">
        <v>3972</v>
      </c>
      <c r="G1467" s="333" t="s">
        <v>499</v>
      </c>
      <c r="H1467" s="333">
        <v>4511976871</v>
      </c>
      <c r="I1467" s="235">
        <v>109544076</v>
      </c>
      <c r="J1467" s="239" t="s">
        <v>3977</v>
      </c>
      <c r="K1467" s="238" t="s">
        <v>3978</v>
      </c>
      <c r="L1467" s="350" t="s">
        <v>36</v>
      </c>
      <c r="M1467" s="333">
        <v>12</v>
      </c>
      <c r="N1467" s="338">
        <v>230</v>
      </c>
      <c r="O1467" s="338">
        <f t="shared" si="22"/>
        <v>2760</v>
      </c>
      <c r="P1467" s="246"/>
    </row>
    <row r="1468" spans="1:16" hidden="1">
      <c r="A1468" s="235">
        <v>1465</v>
      </c>
      <c r="B1468" s="418">
        <v>45027</v>
      </c>
      <c r="C1468" s="419" t="s">
        <v>3979</v>
      </c>
      <c r="D1468" s="419" t="s">
        <v>3980</v>
      </c>
      <c r="E1468" s="420">
        <v>45016</v>
      </c>
      <c r="F1468" s="419" t="s">
        <v>3981</v>
      </c>
      <c r="G1468" s="421" t="s">
        <v>3982</v>
      </c>
      <c r="H1468" s="421">
        <v>4511546857</v>
      </c>
      <c r="I1468" s="421">
        <v>108221265</v>
      </c>
      <c r="J1468" s="419" t="s">
        <v>3983</v>
      </c>
      <c r="K1468" s="419" t="s">
        <v>3984</v>
      </c>
      <c r="L1468" s="422" t="s">
        <v>36</v>
      </c>
      <c r="M1468" s="421">
        <v>2</v>
      </c>
      <c r="N1468" s="338">
        <v>460020</v>
      </c>
      <c r="O1468" s="338">
        <f t="shared" si="22"/>
        <v>920040</v>
      </c>
      <c r="P1468" s="246"/>
    </row>
    <row r="1469" spans="1:16" ht="20.399999999999999" hidden="1">
      <c r="A1469" s="235">
        <v>1466</v>
      </c>
      <c r="B1469" s="241">
        <v>45028</v>
      </c>
      <c r="C1469" s="239" t="s">
        <v>2318</v>
      </c>
      <c r="D1469" s="239" t="s">
        <v>3985</v>
      </c>
      <c r="E1469" s="417">
        <v>45014</v>
      </c>
      <c r="F1469" s="239" t="s">
        <v>3986</v>
      </c>
      <c r="G1469" s="333" t="s">
        <v>285</v>
      </c>
      <c r="H1469" s="333">
        <v>4512000156</v>
      </c>
      <c r="I1469" s="235">
        <v>112314170</v>
      </c>
      <c r="J1469" s="235">
        <v>112314170</v>
      </c>
      <c r="K1469" s="238" t="s">
        <v>3987</v>
      </c>
      <c r="L1469" s="350" t="s">
        <v>36</v>
      </c>
      <c r="M1469" s="333">
        <f>20+4+4+12</f>
        <v>40</v>
      </c>
      <c r="N1469" s="338">
        <v>785</v>
      </c>
      <c r="O1469" s="338">
        <f t="shared" si="22"/>
        <v>31400</v>
      </c>
      <c r="P1469" s="246"/>
    </row>
    <row r="1470" spans="1:16" ht="20.399999999999999" hidden="1">
      <c r="A1470" s="235">
        <v>1467</v>
      </c>
      <c r="B1470" s="241">
        <v>45028</v>
      </c>
      <c r="C1470" s="239" t="s">
        <v>2318</v>
      </c>
      <c r="D1470" s="239" t="s">
        <v>3985</v>
      </c>
      <c r="E1470" s="417">
        <v>45014</v>
      </c>
      <c r="F1470" s="239" t="s">
        <v>3986</v>
      </c>
      <c r="G1470" s="333" t="s">
        <v>285</v>
      </c>
      <c r="H1470" s="333">
        <v>4512000156</v>
      </c>
      <c r="I1470" s="235">
        <v>112314173</v>
      </c>
      <c r="J1470" s="235">
        <v>112314173</v>
      </c>
      <c r="K1470" s="238" t="s">
        <v>3988</v>
      </c>
      <c r="L1470" s="350" t="s">
        <v>36</v>
      </c>
      <c r="M1470" s="333">
        <f>10+2+2+6</f>
        <v>20</v>
      </c>
      <c r="N1470" s="338">
        <v>415</v>
      </c>
      <c r="O1470" s="338">
        <f t="shared" si="22"/>
        <v>8300</v>
      </c>
      <c r="P1470" s="246"/>
    </row>
    <row r="1471" spans="1:16" ht="20.399999999999999" hidden="1">
      <c r="A1471" s="235">
        <v>1468</v>
      </c>
      <c r="B1471" s="241">
        <v>45029</v>
      </c>
      <c r="C1471" s="239" t="s">
        <v>2805</v>
      </c>
      <c r="D1471" s="239" t="s">
        <v>3989</v>
      </c>
      <c r="E1471" s="417">
        <v>45022</v>
      </c>
      <c r="F1471" s="239" t="s">
        <v>3990</v>
      </c>
      <c r="G1471" s="333" t="s">
        <v>2808</v>
      </c>
      <c r="H1471" s="333">
        <v>4512068105</v>
      </c>
      <c r="I1471" s="235">
        <v>112139784</v>
      </c>
      <c r="J1471" s="337" t="s">
        <v>2731</v>
      </c>
      <c r="K1471" s="239" t="s">
        <v>2809</v>
      </c>
      <c r="L1471" s="336" t="s">
        <v>2729</v>
      </c>
      <c r="M1471" s="333">
        <v>500</v>
      </c>
      <c r="N1471" s="338">
        <v>25.5</v>
      </c>
      <c r="O1471" s="338">
        <f t="shared" si="22"/>
        <v>12750</v>
      </c>
      <c r="P1471" s="246"/>
    </row>
    <row r="1472" spans="1:16" ht="20.399999999999999" hidden="1">
      <c r="A1472" s="235">
        <v>1469</v>
      </c>
      <c r="B1472" s="241">
        <v>45030</v>
      </c>
      <c r="C1472" s="239" t="s">
        <v>3878</v>
      </c>
      <c r="D1472" s="239" t="s">
        <v>3991</v>
      </c>
      <c r="E1472" s="417">
        <v>45013</v>
      </c>
      <c r="F1472" s="239" t="s">
        <v>3992</v>
      </c>
      <c r="G1472" s="333" t="s">
        <v>3881</v>
      </c>
      <c r="H1472" s="333">
        <v>4200949025</v>
      </c>
      <c r="I1472" s="235">
        <v>112148136</v>
      </c>
      <c r="J1472" s="337" t="s">
        <v>3726</v>
      </c>
      <c r="K1472" s="239" t="s">
        <v>3727</v>
      </c>
      <c r="L1472" s="336" t="s">
        <v>36</v>
      </c>
      <c r="M1472" s="333">
        <v>20</v>
      </c>
      <c r="N1472" s="338">
        <v>14200.69</v>
      </c>
      <c r="O1472" s="338">
        <f t="shared" si="22"/>
        <v>284013.8</v>
      </c>
      <c r="P1472" s="246"/>
    </row>
    <row r="1473" spans="1:16" ht="20.399999999999999" hidden="1">
      <c r="A1473" s="235">
        <v>1470</v>
      </c>
      <c r="B1473" s="241">
        <v>45034</v>
      </c>
      <c r="C1473" s="239" t="s">
        <v>2783</v>
      </c>
      <c r="D1473" s="333" t="s">
        <v>3997</v>
      </c>
      <c r="E1473" s="417">
        <v>45027</v>
      </c>
      <c r="F1473" s="239" t="s">
        <v>3998</v>
      </c>
      <c r="G1473" s="333" t="s">
        <v>2544</v>
      </c>
      <c r="H1473" s="333">
        <v>4512068201</v>
      </c>
      <c r="I1473" s="238">
        <v>110408292</v>
      </c>
      <c r="J1473" s="235">
        <v>110408292</v>
      </c>
      <c r="K1473" s="238" t="s">
        <v>1310</v>
      </c>
      <c r="L1473" s="235" t="s">
        <v>36</v>
      </c>
      <c r="M1473" s="333">
        <v>500</v>
      </c>
      <c r="N1473" s="338">
        <v>3.1</v>
      </c>
      <c r="O1473" s="338">
        <f t="shared" si="22"/>
        <v>1550</v>
      </c>
      <c r="P1473" s="246"/>
    </row>
    <row r="1474" spans="1:16" ht="20.399999999999999" hidden="1">
      <c r="A1474" s="235">
        <v>1471</v>
      </c>
      <c r="B1474" s="418">
        <v>45034</v>
      </c>
      <c r="C1474" s="419" t="s">
        <v>2783</v>
      </c>
      <c r="D1474" s="419" t="s">
        <v>3997</v>
      </c>
      <c r="E1474" s="420">
        <v>45027</v>
      </c>
      <c r="F1474" s="419" t="s">
        <v>3998</v>
      </c>
      <c r="G1474" s="421" t="s">
        <v>2544</v>
      </c>
      <c r="H1474" s="421">
        <v>4512068201</v>
      </c>
      <c r="I1474" s="419">
        <v>110408291</v>
      </c>
      <c r="J1474" s="419" t="s">
        <v>1305</v>
      </c>
      <c r="K1474" s="419" t="s">
        <v>1306</v>
      </c>
      <c r="L1474" s="422" t="s">
        <v>36</v>
      </c>
      <c r="M1474" s="421">
        <v>499</v>
      </c>
      <c r="N1474" s="338">
        <v>3.23</v>
      </c>
      <c r="O1474" s="338">
        <f t="shared" si="22"/>
        <v>1611.77</v>
      </c>
      <c r="P1474" s="246"/>
    </row>
    <row r="1475" spans="1:16" ht="20.399999999999999" hidden="1">
      <c r="A1475" s="235">
        <v>1472</v>
      </c>
      <c r="B1475" s="241">
        <v>45034</v>
      </c>
      <c r="C1475" s="239" t="s">
        <v>3415</v>
      </c>
      <c r="D1475" s="333" t="s">
        <v>286</v>
      </c>
      <c r="E1475" s="417">
        <v>45029</v>
      </c>
      <c r="F1475" s="239" t="s">
        <v>3999</v>
      </c>
      <c r="G1475" s="333" t="s">
        <v>1151</v>
      </c>
      <c r="H1475" s="333" t="s">
        <v>286</v>
      </c>
      <c r="I1475" s="238">
        <v>112171911</v>
      </c>
      <c r="J1475" s="239" t="s">
        <v>3427</v>
      </c>
      <c r="K1475" s="239" t="s">
        <v>3588</v>
      </c>
      <c r="L1475" s="333" t="s">
        <v>36</v>
      </c>
      <c r="M1475" s="333">
        <v>5</v>
      </c>
      <c r="N1475" s="338">
        <v>158500</v>
      </c>
      <c r="O1475" s="338">
        <f t="shared" si="22"/>
        <v>792500</v>
      </c>
      <c r="P1475" s="246"/>
    </row>
    <row r="1476" spans="1:16" ht="20.399999999999999" hidden="1">
      <c r="A1476" s="235">
        <v>1473</v>
      </c>
      <c r="B1476" s="241">
        <v>45034</v>
      </c>
      <c r="C1476" s="239" t="s">
        <v>3415</v>
      </c>
      <c r="D1476" s="333" t="s">
        <v>286</v>
      </c>
      <c r="E1476" s="417">
        <v>45029</v>
      </c>
      <c r="F1476" s="239" t="s">
        <v>3999</v>
      </c>
      <c r="G1476" s="333" t="s">
        <v>1151</v>
      </c>
      <c r="H1476" s="333" t="s">
        <v>286</v>
      </c>
      <c r="I1476" s="238">
        <v>107157518</v>
      </c>
      <c r="J1476" s="238">
        <v>107157518</v>
      </c>
      <c r="K1476" s="239" t="s">
        <v>1152</v>
      </c>
      <c r="L1476" s="235" t="s">
        <v>36</v>
      </c>
      <c r="M1476" s="333">
        <v>3</v>
      </c>
      <c r="N1476" s="334">
        <v>160800</v>
      </c>
      <c r="O1476" s="338">
        <f t="shared" si="22"/>
        <v>482400</v>
      </c>
      <c r="P1476" s="246"/>
    </row>
    <row r="1477" spans="1:16" ht="20.399999999999999" hidden="1">
      <c r="A1477" s="235">
        <v>1474</v>
      </c>
      <c r="B1477" s="241">
        <v>45044</v>
      </c>
      <c r="C1477" s="239" t="s">
        <v>3970</v>
      </c>
      <c r="D1477" s="333" t="s">
        <v>4000</v>
      </c>
      <c r="E1477" s="417">
        <v>45022</v>
      </c>
      <c r="F1477" s="239" t="s">
        <v>4001</v>
      </c>
      <c r="G1477" s="333" t="s">
        <v>499</v>
      </c>
      <c r="H1477" s="333">
        <v>4512068340</v>
      </c>
      <c r="I1477" s="238">
        <v>109544079</v>
      </c>
      <c r="J1477" s="238" t="s">
        <v>4002</v>
      </c>
      <c r="K1477" s="239" t="s">
        <v>4003</v>
      </c>
      <c r="L1477" s="235" t="s">
        <v>36</v>
      </c>
      <c r="M1477" s="333">
        <v>24</v>
      </c>
      <c r="N1477" s="338">
        <v>850</v>
      </c>
      <c r="O1477" s="338">
        <f t="shared" si="22"/>
        <v>20400</v>
      </c>
      <c r="P1477" s="246"/>
    </row>
    <row r="1478" spans="1:16" ht="20.399999999999999" hidden="1">
      <c r="A1478" s="235">
        <v>1475</v>
      </c>
      <c r="B1478" s="241">
        <v>45044</v>
      </c>
      <c r="C1478" s="239" t="s">
        <v>3970</v>
      </c>
      <c r="D1478" s="333" t="s">
        <v>4000</v>
      </c>
      <c r="E1478" s="417">
        <v>45022</v>
      </c>
      <c r="F1478" s="239" t="s">
        <v>4001</v>
      </c>
      <c r="G1478" s="333" t="s">
        <v>499</v>
      </c>
      <c r="H1478" s="333">
        <v>4512068340</v>
      </c>
      <c r="I1478" s="238">
        <v>109544084</v>
      </c>
      <c r="J1478" s="238" t="s">
        <v>4004</v>
      </c>
      <c r="K1478" s="239" t="s">
        <v>4005</v>
      </c>
      <c r="L1478" s="235" t="s">
        <v>36</v>
      </c>
      <c r="M1478" s="333">
        <v>48</v>
      </c>
      <c r="N1478" s="338">
        <v>16</v>
      </c>
      <c r="O1478" s="338">
        <f t="shared" si="22"/>
        <v>768</v>
      </c>
      <c r="P1478" s="246"/>
    </row>
    <row r="1479" spans="1:16" hidden="1">
      <c r="A1479" s="235">
        <v>1476</v>
      </c>
      <c r="B1479" s="241">
        <v>45048</v>
      </c>
      <c r="C1479" s="239" t="s">
        <v>3672</v>
      </c>
      <c r="D1479" s="333" t="s">
        <v>4027</v>
      </c>
      <c r="E1479" s="417">
        <v>45041</v>
      </c>
      <c r="F1479" s="239" t="s">
        <v>4028</v>
      </c>
      <c r="G1479" s="333" t="s">
        <v>1875</v>
      </c>
      <c r="H1479" s="333">
        <v>4512093188</v>
      </c>
      <c r="I1479" s="238">
        <v>109563338</v>
      </c>
      <c r="J1479" s="238" t="s">
        <v>4029</v>
      </c>
      <c r="K1479" s="239" t="s">
        <v>4030</v>
      </c>
      <c r="L1479" s="235" t="s">
        <v>36</v>
      </c>
      <c r="M1479" s="333">
        <v>20</v>
      </c>
      <c r="N1479" s="338">
        <v>14744.35</v>
      </c>
      <c r="O1479" s="338">
        <f t="shared" si="22"/>
        <v>294887</v>
      </c>
      <c r="P1479" s="246"/>
    </row>
    <row r="1480" spans="1:16" ht="20.399999999999999" hidden="1">
      <c r="A1480" s="235">
        <v>1477</v>
      </c>
      <c r="B1480" s="410">
        <v>45051</v>
      </c>
      <c r="C1480" s="238" t="s">
        <v>141</v>
      </c>
      <c r="D1480" s="235" t="s">
        <v>4031</v>
      </c>
      <c r="E1480" s="411">
        <v>45043</v>
      </c>
      <c r="F1480" s="238" t="s">
        <v>4032</v>
      </c>
      <c r="G1480" s="235" t="s">
        <v>285</v>
      </c>
      <c r="H1480" s="238" t="s">
        <v>286</v>
      </c>
      <c r="I1480" s="235">
        <v>107146625</v>
      </c>
      <c r="J1480" s="238" t="s">
        <v>123</v>
      </c>
      <c r="K1480" s="238" t="s">
        <v>3022</v>
      </c>
      <c r="L1480" s="235" t="s">
        <v>36</v>
      </c>
      <c r="M1480" s="235">
        <v>8</v>
      </c>
      <c r="N1480" s="338">
        <v>4954</v>
      </c>
      <c r="O1480" s="338">
        <f t="shared" si="22"/>
        <v>39632</v>
      </c>
      <c r="P1480" s="246"/>
    </row>
    <row r="1481" spans="1:16" ht="20.399999999999999" hidden="1">
      <c r="A1481" s="235">
        <v>1478</v>
      </c>
      <c r="B1481" s="241">
        <v>45052</v>
      </c>
      <c r="C1481" s="239" t="s">
        <v>2318</v>
      </c>
      <c r="D1481" s="239" t="s">
        <v>4033</v>
      </c>
      <c r="E1481" s="417">
        <v>45043</v>
      </c>
      <c r="F1481" s="239" t="s">
        <v>4034</v>
      </c>
      <c r="G1481" s="333" t="s">
        <v>285</v>
      </c>
      <c r="H1481" s="333">
        <v>4512068100</v>
      </c>
      <c r="I1481" s="238">
        <v>112158708</v>
      </c>
      <c r="J1481" s="235" t="s">
        <v>3681</v>
      </c>
      <c r="K1481" s="238" t="s">
        <v>3682</v>
      </c>
      <c r="L1481" s="350" t="s">
        <v>36</v>
      </c>
      <c r="M1481" s="333">
        <v>38</v>
      </c>
      <c r="N1481" s="338">
        <v>1900</v>
      </c>
      <c r="O1481" s="338">
        <f t="shared" si="22"/>
        <v>72200</v>
      </c>
      <c r="P1481" s="246"/>
    </row>
    <row r="1482" spans="1:16" ht="20.399999999999999" hidden="1">
      <c r="A1482" s="235">
        <v>1479</v>
      </c>
      <c r="B1482" s="241">
        <v>45058</v>
      </c>
      <c r="C1482" s="239" t="s">
        <v>4035</v>
      </c>
      <c r="D1482" s="333" t="s">
        <v>4036</v>
      </c>
      <c r="E1482" s="417">
        <v>45054</v>
      </c>
      <c r="F1482" s="239" t="s">
        <v>4037</v>
      </c>
      <c r="G1482" s="333" t="s">
        <v>4038</v>
      </c>
      <c r="H1482" s="333">
        <v>4512106851</v>
      </c>
      <c r="I1482" s="238">
        <v>110408288</v>
      </c>
      <c r="J1482" s="337" t="s">
        <v>1749</v>
      </c>
      <c r="K1482" s="238" t="s">
        <v>1750</v>
      </c>
      <c r="L1482" s="350" t="s">
        <v>36</v>
      </c>
      <c r="M1482" s="333">
        <v>96</v>
      </c>
      <c r="N1482" s="338">
        <v>2750</v>
      </c>
      <c r="O1482" s="338">
        <f t="shared" si="22"/>
        <v>264000</v>
      </c>
      <c r="P1482" s="246"/>
    </row>
    <row r="1483" spans="1:16" ht="20.399999999999999" hidden="1">
      <c r="A1483" s="235">
        <v>1480</v>
      </c>
      <c r="B1483" s="241">
        <v>45070</v>
      </c>
      <c r="C1483" s="239" t="s">
        <v>2561</v>
      </c>
      <c r="D1483" s="333" t="s">
        <v>4069</v>
      </c>
      <c r="E1483" s="417">
        <v>45061</v>
      </c>
      <c r="F1483" s="239" t="s">
        <v>4070</v>
      </c>
      <c r="G1483" s="333" t="s">
        <v>285</v>
      </c>
      <c r="H1483" s="333">
        <v>4511938992</v>
      </c>
      <c r="I1483" s="337" t="s">
        <v>4071</v>
      </c>
      <c r="J1483" s="239" t="s">
        <v>286</v>
      </c>
      <c r="K1483" s="239" t="s">
        <v>4072</v>
      </c>
      <c r="L1483" s="333" t="s">
        <v>247</v>
      </c>
      <c r="M1483" s="333">
        <v>17</v>
      </c>
      <c r="N1483" s="338">
        <v>6727</v>
      </c>
      <c r="O1483" s="338">
        <f t="shared" si="22"/>
        <v>114359</v>
      </c>
      <c r="P1483" s="246"/>
    </row>
    <row r="1484" spans="1:16" hidden="1">
      <c r="A1484" s="235">
        <v>1481</v>
      </c>
      <c r="B1484" s="241">
        <v>45071</v>
      </c>
      <c r="C1484" s="239" t="s">
        <v>141</v>
      </c>
      <c r="D1484" s="333" t="s">
        <v>4073</v>
      </c>
      <c r="E1484" s="417">
        <v>45064</v>
      </c>
      <c r="F1484" s="239" t="s">
        <v>4074</v>
      </c>
      <c r="G1484" s="333" t="s">
        <v>285</v>
      </c>
      <c r="H1484" s="333">
        <v>4511319444</v>
      </c>
      <c r="I1484" s="238">
        <v>112140648</v>
      </c>
      <c r="J1484" s="239">
        <v>112140648</v>
      </c>
      <c r="K1484" s="239" t="s">
        <v>3537</v>
      </c>
      <c r="L1484" s="333" t="s">
        <v>247</v>
      </c>
      <c r="M1484" s="333">
        <v>6</v>
      </c>
      <c r="N1484" s="338">
        <v>41900</v>
      </c>
      <c r="O1484" s="338">
        <f t="shared" si="22"/>
        <v>251400</v>
      </c>
      <c r="P1484" s="246"/>
    </row>
    <row r="1485" spans="1:16" hidden="1">
      <c r="A1485" s="235">
        <v>1482</v>
      </c>
      <c r="B1485" s="241">
        <v>45073</v>
      </c>
      <c r="C1485" s="239" t="s">
        <v>4075</v>
      </c>
      <c r="D1485" s="333" t="s">
        <v>4076</v>
      </c>
      <c r="E1485" s="417">
        <v>45071</v>
      </c>
      <c r="F1485" s="239" t="s">
        <v>4077</v>
      </c>
      <c r="G1485" s="333" t="s">
        <v>1581</v>
      </c>
      <c r="H1485" s="333">
        <v>4512142612</v>
      </c>
      <c r="I1485" s="238">
        <v>113713471</v>
      </c>
      <c r="J1485" s="239">
        <v>1110</v>
      </c>
      <c r="K1485" s="239" t="s">
        <v>4078</v>
      </c>
      <c r="L1485" s="333" t="s">
        <v>36</v>
      </c>
      <c r="M1485" s="333">
        <v>50</v>
      </c>
      <c r="N1485" s="338">
        <v>2850</v>
      </c>
      <c r="O1485" s="338">
        <f t="shared" si="22"/>
        <v>142500</v>
      </c>
      <c r="P1485" s="246"/>
    </row>
    <row r="1486" spans="1:16" hidden="1">
      <c r="A1486" s="235">
        <v>1483</v>
      </c>
      <c r="B1486" s="241">
        <v>45078</v>
      </c>
      <c r="C1486" s="239" t="s">
        <v>141</v>
      </c>
      <c r="D1486" s="333" t="s">
        <v>4090</v>
      </c>
      <c r="E1486" s="417">
        <v>45069</v>
      </c>
      <c r="F1486" s="239" t="s">
        <v>4091</v>
      </c>
      <c r="G1486" s="333" t="s">
        <v>285</v>
      </c>
      <c r="H1486" s="333">
        <v>4511319444</v>
      </c>
      <c r="I1486" s="238">
        <v>112140648</v>
      </c>
      <c r="J1486" s="239">
        <v>112140648</v>
      </c>
      <c r="K1486" s="239" t="s">
        <v>3537</v>
      </c>
      <c r="L1486" s="333" t="s">
        <v>247</v>
      </c>
      <c r="M1486" s="333">
        <v>18</v>
      </c>
      <c r="N1486" s="338">
        <v>41900</v>
      </c>
      <c r="O1486" s="338">
        <f t="shared" si="22"/>
        <v>754200</v>
      </c>
      <c r="P1486" s="246"/>
    </row>
    <row r="1487" spans="1:16" hidden="1">
      <c r="A1487" s="235">
        <v>1484</v>
      </c>
      <c r="B1487" s="241">
        <v>45078</v>
      </c>
      <c r="C1487" s="239" t="s">
        <v>141</v>
      </c>
      <c r="D1487" s="333" t="s">
        <v>4092</v>
      </c>
      <c r="E1487" s="417">
        <v>45072</v>
      </c>
      <c r="F1487" s="239" t="s">
        <v>4093</v>
      </c>
      <c r="G1487" s="333" t="s">
        <v>285</v>
      </c>
      <c r="H1487" s="333" t="s">
        <v>286</v>
      </c>
      <c r="I1487" s="238">
        <v>112172541</v>
      </c>
      <c r="J1487" s="235">
        <v>112172541</v>
      </c>
      <c r="K1487" s="238" t="s">
        <v>2373</v>
      </c>
      <c r="L1487" s="235" t="s">
        <v>36</v>
      </c>
      <c r="M1487" s="333">
        <v>80</v>
      </c>
      <c r="N1487" s="338">
        <v>600</v>
      </c>
      <c r="O1487" s="338">
        <f t="shared" ref="O1487:O1534" si="23">M1487*N1487</f>
        <v>48000</v>
      </c>
      <c r="P1487" s="246"/>
    </row>
    <row r="1488" spans="1:16" hidden="1">
      <c r="A1488" s="235">
        <v>1485</v>
      </c>
      <c r="B1488" s="241">
        <v>45078</v>
      </c>
      <c r="C1488" s="239" t="s">
        <v>141</v>
      </c>
      <c r="D1488" s="333" t="s">
        <v>4092</v>
      </c>
      <c r="E1488" s="417">
        <v>45072</v>
      </c>
      <c r="F1488" s="239" t="s">
        <v>4093</v>
      </c>
      <c r="G1488" s="333" t="s">
        <v>285</v>
      </c>
      <c r="H1488" s="333" t="s">
        <v>286</v>
      </c>
      <c r="I1488" s="238">
        <v>112172542</v>
      </c>
      <c r="J1488" s="235">
        <v>112172542</v>
      </c>
      <c r="K1488" s="238" t="s">
        <v>2376</v>
      </c>
      <c r="L1488" s="235" t="s">
        <v>36</v>
      </c>
      <c r="M1488" s="333">
        <v>240</v>
      </c>
      <c r="N1488" s="338">
        <v>65</v>
      </c>
      <c r="O1488" s="338">
        <f t="shared" si="23"/>
        <v>15600</v>
      </c>
      <c r="P1488" s="246"/>
    </row>
    <row r="1489" spans="1:16" hidden="1">
      <c r="A1489" s="235">
        <v>1486</v>
      </c>
      <c r="B1489" s="241">
        <v>45078</v>
      </c>
      <c r="C1489" s="239" t="s">
        <v>141</v>
      </c>
      <c r="D1489" s="333" t="s">
        <v>4092</v>
      </c>
      <c r="E1489" s="417">
        <v>45072</v>
      </c>
      <c r="F1489" s="239" t="s">
        <v>4093</v>
      </c>
      <c r="G1489" s="333" t="s">
        <v>285</v>
      </c>
      <c r="H1489" s="333" t="s">
        <v>286</v>
      </c>
      <c r="I1489" s="238">
        <v>112172543</v>
      </c>
      <c r="J1489" s="235" t="s">
        <v>4040</v>
      </c>
      <c r="K1489" s="238" t="s">
        <v>1145</v>
      </c>
      <c r="L1489" s="235" t="s">
        <v>36</v>
      </c>
      <c r="M1489" s="333">
        <v>80</v>
      </c>
      <c r="N1489" s="338">
        <v>3480</v>
      </c>
      <c r="O1489" s="338">
        <f t="shared" si="23"/>
        <v>278400</v>
      </c>
      <c r="P1489" s="246"/>
    </row>
    <row r="1490" spans="1:16" hidden="1">
      <c r="A1490" s="235">
        <v>1487</v>
      </c>
      <c r="B1490" s="241">
        <v>45078</v>
      </c>
      <c r="C1490" s="239" t="s">
        <v>141</v>
      </c>
      <c r="D1490" s="333" t="s">
        <v>4092</v>
      </c>
      <c r="E1490" s="417">
        <v>45072</v>
      </c>
      <c r="F1490" s="239" t="s">
        <v>4093</v>
      </c>
      <c r="G1490" s="333" t="s">
        <v>285</v>
      </c>
      <c r="H1490" s="333" t="s">
        <v>286</v>
      </c>
      <c r="I1490" s="238">
        <v>112172544</v>
      </c>
      <c r="J1490" s="235">
        <v>112172544</v>
      </c>
      <c r="K1490" s="238" t="s">
        <v>2377</v>
      </c>
      <c r="L1490" s="235" t="s">
        <v>36</v>
      </c>
      <c r="M1490" s="333">
        <v>160</v>
      </c>
      <c r="N1490" s="338">
        <v>100</v>
      </c>
      <c r="O1490" s="338">
        <f t="shared" si="23"/>
        <v>16000</v>
      </c>
      <c r="P1490" s="246"/>
    </row>
    <row r="1491" spans="1:16" hidden="1">
      <c r="A1491" s="235">
        <v>1488</v>
      </c>
      <c r="B1491" s="241">
        <v>45078</v>
      </c>
      <c r="C1491" s="239" t="s">
        <v>141</v>
      </c>
      <c r="D1491" s="333" t="s">
        <v>4092</v>
      </c>
      <c r="E1491" s="417">
        <v>45072</v>
      </c>
      <c r="F1491" s="239" t="s">
        <v>4093</v>
      </c>
      <c r="G1491" s="333" t="s">
        <v>285</v>
      </c>
      <c r="H1491" s="333" t="s">
        <v>286</v>
      </c>
      <c r="I1491" s="238">
        <v>112172545</v>
      </c>
      <c r="J1491" s="235">
        <v>112172545</v>
      </c>
      <c r="K1491" s="238" t="s">
        <v>2378</v>
      </c>
      <c r="L1491" s="235" t="s">
        <v>36</v>
      </c>
      <c r="M1491" s="333">
        <v>480</v>
      </c>
      <c r="N1491" s="338">
        <v>8.5</v>
      </c>
      <c r="O1491" s="338">
        <f t="shared" si="23"/>
        <v>4080</v>
      </c>
      <c r="P1491" s="246"/>
    </row>
    <row r="1492" spans="1:16" hidden="1">
      <c r="A1492" s="235">
        <v>1489</v>
      </c>
      <c r="B1492" s="241">
        <v>45078</v>
      </c>
      <c r="C1492" s="239" t="s">
        <v>141</v>
      </c>
      <c r="D1492" s="333" t="s">
        <v>4092</v>
      </c>
      <c r="E1492" s="417">
        <v>45072</v>
      </c>
      <c r="F1492" s="239" t="s">
        <v>4093</v>
      </c>
      <c r="G1492" s="333" t="s">
        <v>285</v>
      </c>
      <c r="H1492" s="333" t="s">
        <v>286</v>
      </c>
      <c r="I1492" s="238">
        <v>112172546</v>
      </c>
      <c r="J1492" s="235">
        <v>112172546</v>
      </c>
      <c r="K1492" s="238" t="s">
        <v>2380</v>
      </c>
      <c r="L1492" s="235" t="s">
        <v>36</v>
      </c>
      <c r="M1492" s="333">
        <v>320</v>
      </c>
      <c r="N1492" s="338">
        <v>10.5</v>
      </c>
      <c r="O1492" s="338">
        <f t="shared" si="23"/>
        <v>3360</v>
      </c>
      <c r="P1492" s="246"/>
    </row>
    <row r="1493" spans="1:16" hidden="1">
      <c r="A1493" s="235">
        <v>1490</v>
      </c>
      <c r="B1493" s="241">
        <v>45078</v>
      </c>
      <c r="C1493" s="239" t="s">
        <v>141</v>
      </c>
      <c r="D1493" s="333" t="s">
        <v>4092</v>
      </c>
      <c r="E1493" s="417">
        <v>45072</v>
      </c>
      <c r="F1493" s="239" t="s">
        <v>4093</v>
      </c>
      <c r="G1493" s="333" t="s">
        <v>285</v>
      </c>
      <c r="H1493" s="333" t="s">
        <v>286</v>
      </c>
      <c r="I1493" s="238">
        <v>112170848</v>
      </c>
      <c r="J1493" s="235">
        <v>112170848</v>
      </c>
      <c r="K1493" s="238" t="s">
        <v>2381</v>
      </c>
      <c r="L1493" s="235" t="s">
        <v>36</v>
      </c>
      <c r="M1493" s="333">
        <v>480</v>
      </c>
      <c r="N1493" s="338">
        <v>14</v>
      </c>
      <c r="O1493" s="338">
        <f t="shared" si="23"/>
        <v>6720</v>
      </c>
      <c r="P1493" s="246"/>
    </row>
    <row r="1494" spans="1:16" hidden="1">
      <c r="A1494" s="235">
        <v>1491</v>
      </c>
      <c r="B1494" s="241">
        <v>45078</v>
      </c>
      <c r="C1494" s="239" t="s">
        <v>141</v>
      </c>
      <c r="D1494" s="333" t="s">
        <v>4092</v>
      </c>
      <c r="E1494" s="417">
        <v>45072</v>
      </c>
      <c r="F1494" s="239" t="s">
        <v>4093</v>
      </c>
      <c r="G1494" s="333" t="s">
        <v>285</v>
      </c>
      <c r="H1494" s="333" t="s">
        <v>286</v>
      </c>
      <c r="I1494" s="238">
        <v>112170849</v>
      </c>
      <c r="J1494" s="235">
        <v>112170849</v>
      </c>
      <c r="K1494" s="238" t="s">
        <v>2382</v>
      </c>
      <c r="L1494" s="235" t="s">
        <v>36</v>
      </c>
      <c r="M1494" s="333">
        <v>480</v>
      </c>
      <c r="N1494" s="338">
        <v>5.5</v>
      </c>
      <c r="O1494" s="338">
        <f t="shared" si="23"/>
        <v>2640</v>
      </c>
      <c r="P1494" s="246"/>
    </row>
    <row r="1495" spans="1:16" hidden="1">
      <c r="A1495" s="235">
        <v>1492</v>
      </c>
      <c r="B1495" s="241">
        <v>45078</v>
      </c>
      <c r="C1495" s="238" t="s">
        <v>2366</v>
      </c>
      <c r="D1495" s="235" t="s">
        <v>4094</v>
      </c>
      <c r="E1495" s="417">
        <v>45068</v>
      </c>
      <c r="F1495" s="239" t="s">
        <v>4095</v>
      </c>
      <c r="G1495" s="333" t="s">
        <v>285</v>
      </c>
      <c r="H1495" s="333">
        <v>4512068341</v>
      </c>
      <c r="I1495" s="238" t="s">
        <v>2458</v>
      </c>
      <c r="J1495" s="235" t="s">
        <v>2458</v>
      </c>
      <c r="K1495" s="238" t="s">
        <v>2459</v>
      </c>
      <c r="L1495" s="235" t="s">
        <v>36</v>
      </c>
      <c r="M1495" s="333">
        <v>48</v>
      </c>
      <c r="N1495" s="338">
        <v>1739.45</v>
      </c>
      <c r="O1495" s="338">
        <f t="shared" si="23"/>
        <v>83493.600000000006</v>
      </c>
      <c r="P1495" s="246"/>
    </row>
    <row r="1496" spans="1:16" hidden="1">
      <c r="A1496" s="235">
        <v>1493</v>
      </c>
      <c r="B1496" s="241">
        <v>45078</v>
      </c>
      <c r="C1496" s="238" t="s">
        <v>2366</v>
      </c>
      <c r="D1496" s="235" t="s">
        <v>4094</v>
      </c>
      <c r="E1496" s="411">
        <v>45068</v>
      </c>
      <c r="F1496" s="238" t="s">
        <v>4095</v>
      </c>
      <c r="G1496" s="235" t="s">
        <v>285</v>
      </c>
      <c r="H1496" s="235">
        <v>4512068341</v>
      </c>
      <c r="I1496" s="238">
        <v>111402534</v>
      </c>
      <c r="J1496" s="235" t="s">
        <v>1083</v>
      </c>
      <c r="K1496" s="238" t="s">
        <v>1084</v>
      </c>
      <c r="L1496" s="235" t="s">
        <v>36</v>
      </c>
      <c r="M1496" s="423">
        <v>55</v>
      </c>
      <c r="N1496" s="338">
        <v>466.06</v>
      </c>
      <c r="O1496" s="338">
        <f t="shared" si="23"/>
        <v>25633.3</v>
      </c>
      <c r="P1496" s="246"/>
    </row>
    <row r="1497" spans="1:16" hidden="1">
      <c r="A1497" s="235">
        <v>1494</v>
      </c>
      <c r="B1497" s="241">
        <v>45080</v>
      </c>
      <c r="C1497" s="246" t="s">
        <v>141</v>
      </c>
      <c r="D1497" s="235" t="s">
        <v>4096</v>
      </c>
      <c r="E1497" s="411">
        <v>45075</v>
      </c>
      <c r="F1497" s="238" t="s">
        <v>4097</v>
      </c>
      <c r="G1497" s="235" t="s">
        <v>285</v>
      </c>
      <c r="H1497" s="235">
        <v>4511918928</v>
      </c>
      <c r="I1497" s="238" t="s">
        <v>4098</v>
      </c>
      <c r="J1497" s="235" t="s">
        <v>4099</v>
      </c>
      <c r="K1497" s="238" t="s">
        <v>4100</v>
      </c>
      <c r="L1497" s="235" t="s">
        <v>36</v>
      </c>
      <c r="M1497" s="423">
        <v>5</v>
      </c>
      <c r="N1497" s="338">
        <v>8430</v>
      </c>
      <c r="O1497" s="338">
        <f t="shared" si="23"/>
        <v>42150</v>
      </c>
      <c r="P1497" s="246"/>
    </row>
    <row r="1498" spans="1:16" hidden="1">
      <c r="A1498" s="235">
        <v>1495</v>
      </c>
      <c r="B1498" s="241">
        <v>45080</v>
      </c>
      <c r="C1498" s="246" t="s">
        <v>141</v>
      </c>
      <c r="D1498" s="235" t="s">
        <v>4096</v>
      </c>
      <c r="E1498" s="411">
        <v>45075</v>
      </c>
      <c r="F1498" s="238" t="s">
        <v>4097</v>
      </c>
      <c r="G1498" s="235" t="s">
        <v>285</v>
      </c>
      <c r="H1498" s="235">
        <v>4511918928</v>
      </c>
      <c r="I1498" s="238">
        <v>105988787</v>
      </c>
      <c r="J1498" s="235" t="s">
        <v>4101</v>
      </c>
      <c r="K1498" s="238" t="s">
        <v>4102</v>
      </c>
      <c r="L1498" s="235" t="s">
        <v>36</v>
      </c>
      <c r="M1498" s="423">
        <v>700</v>
      </c>
      <c r="N1498" s="338">
        <v>350</v>
      </c>
      <c r="O1498" s="338">
        <f t="shared" si="23"/>
        <v>245000</v>
      </c>
      <c r="P1498" s="246"/>
    </row>
    <row r="1499" spans="1:16" hidden="1">
      <c r="A1499" s="235">
        <v>1496</v>
      </c>
      <c r="B1499" s="241">
        <v>45080</v>
      </c>
      <c r="C1499" s="246" t="s">
        <v>141</v>
      </c>
      <c r="D1499" s="235" t="s">
        <v>4096</v>
      </c>
      <c r="E1499" s="411">
        <v>45075</v>
      </c>
      <c r="F1499" s="238" t="s">
        <v>4097</v>
      </c>
      <c r="G1499" s="235" t="s">
        <v>285</v>
      </c>
      <c r="H1499" s="235">
        <v>4511918928</v>
      </c>
      <c r="I1499" s="238">
        <v>100761947</v>
      </c>
      <c r="J1499" s="235" t="s">
        <v>4103</v>
      </c>
      <c r="K1499" s="238" t="s">
        <v>4104</v>
      </c>
      <c r="L1499" s="235" t="s">
        <v>36</v>
      </c>
      <c r="M1499" s="423">
        <v>100</v>
      </c>
      <c r="N1499" s="338">
        <v>25</v>
      </c>
      <c r="O1499" s="338">
        <f t="shared" si="23"/>
        <v>2500</v>
      </c>
      <c r="P1499" s="246"/>
    </row>
    <row r="1500" spans="1:16" hidden="1">
      <c r="A1500" s="235">
        <v>1497</v>
      </c>
      <c r="B1500" s="241">
        <v>45080</v>
      </c>
      <c r="C1500" s="246" t="s">
        <v>141</v>
      </c>
      <c r="D1500" s="235" t="s">
        <v>4096</v>
      </c>
      <c r="E1500" s="411">
        <v>45075</v>
      </c>
      <c r="F1500" s="238" t="s">
        <v>4097</v>
      </c>
      <c r="G1500" s="235" t="s">
        <v>285</v>
      </c>
      <c r="H1500" s="235">
        <v>4511918928</v>
      </c>
      <c r="I1500" s="238">
        <v>105989946</v>
      </c>
      <c r="J1500" s="235" t="s">
        <v>4105</v>
      </c>
      <c r="K1500" s="238" t="s">
        <v>4106</v>
      </c>
      <c r="L1500" s="235" t="s">
        <v>36</v>
      </c>
      <c r="M1500" s="423">
        <v>50</v>
      </c>
      <c r="N1500" s="338">
        <v>100</v>
      </c>
      <c r="O1500" s="338">
        <f t="shared" si="23"/>
        <v>5000</v>
      </c>
      <c r="P1500" s="246"/>
    </row>
    <row r="1501" spans="1:16" hidden="1">
      <c r="A1501" s="235">
        <v>1498</v>
      </c>
      <c r="B1501" s="241">
        <v>45080</v>
      </c>
      <c r="C1501" s="246" t="s">
        <v>141</v>
      </c>
      <c r="D1501" s="235" t="s">
        <v>4096</v>
      </c>
      <c r="E1501" s="411">
        <v>45075</v>
      </c>
      <c r="F1501" s="238" t="s">
        <v>4097</v>
      </c>
      <c r="G1501" s="235" t="s">
        <v>285</v>
      </c>
      <c r="H1501" s="235">
        <v>4511918928</v>
      </c>
      <c r="I1501" s="238">
        <v>111473169</v>
      </c>
      <c r="J1501" s="235" t="s">
        <v>4107</v>
      </c>
      <c r="K1501" s="238" t="s">
        <v>4108</v>
      </c>
      <c r="L1501" s="235" t="s">
        <v>36</v>
      </c>
      <c r="M1501" s="423">
        <v>200</v>
      </c>
      <c r="N1501" s="338">
        <v>25</v>
      </c>
      <c r="O1501" s="338">
        <f t="shared" si="23"/>
        <v>5000</v>
      </c>
      <c r="P1501" s="246"/>
    </row>
    <row r="1502" spans="1:16" hidden="1">
      <c r="A1502" s="235">
        <v>1499</v>
      </c>
      <c r="B1502" s="241">
        <v>45080</v>
      </c>
      <c r="C1502" s="246" t="s">
        <v>141</v>
      </c>
      <c r="D1502" s="235" t="s">
        <v>4096</v>
      </c>
      <c r="E1502" s="411">
        <v>45075</v>
      </c>
      <c r="F1502" s="238" t="s">
        <v>4097</v>
      </c>
      <c r="G1502" s="235" t="s">
        <v>285</v>
      </c>
      <c r="H1502" s="235">
        <v>4511918928</v>
      </c>
      <c r="I1502" s="238">
        <v>113562004</v>
      </c>
      <c r="J1502" s="235" t="s">
        <v>4109</v>
      </c>
      <c r="K1502" s="238" t="s">
        <v>4110</v>
      </c>
      <c r="L1502" s="235" t="s">
        <v>36</v>
      </c>
      <c r="M1502" s="423">
        <v>25</v>
      </c>
      <c r="N1502" s="338">
        <v>7400</v>
      </c>
      <c r="O1502" s="338">
        <f t="shared" si="23"/>
        <v>185000</v>
      </c>
      <c r="P1502" s="246"/>
    </row>
    <row r="1503" spans="1:16" hidden="1">
      <c r="A1503" s="235">
        <v>1500</v>
      </c>
      <c r="B1503" s="241">
        <v>45080</v>
      </c>
      <c r="C1503" s="246" t="s">
        <v>141</v>
      </c>
      <c r="D1503" s="235" t="s">
        <v>4096</v>
      </c>
      <c r="E1503" s="411">
        <v>45075</v>
      </c>
      <c r="F1503" s="238" t="s">
        <v>4097</v>
      </c>
      <c r="G1503" s="235" t="s">
        <v>285</v>
      </c>
      <c r="H1503" s="235">
        <v>4511918928</v>
      </c>
      <c r="I1503" s="238">
        <v>105989985</v>
      </c>
      <c r="J1503" s="235" t="s">
        <v>4111</v>
      </c>
      <c r="K1503" s="238" t="s">
        <v>4112</v>
      </c>
      <c r="L1503" s="235" t="s">
        <v>36</v>
      </c>
      <c r="M1503" s="423">
        <v>50</v>
      </c>
      <c r="N1503" s="338">
        <v>100</v>
      </c>
      <c r="O1503" s="338">
        <f t="shared" si="23"/>
        <v>5000</v>
      </c>
      <c r="P1503" s="246"/>
    </row>
    <row r="1504" spans="1:16" ht="20.399999999999999" hidden="1">
      <c r="A1504" s="235">
        <v>1501</v>
      </c>
      <c r="B1504" s="241">
        <v>45080</v>
      </c>
      <c r="C1504" s="238" t="s">
        <v>4113</v>
      </c>
      <c r="D1504" s="235" t="s">
        <v>4114</v>
      </c>
      <c r="E1504" s="411">
        <v>45078</v>
      </c>
      <c r="F1504" s="238" t="s">
        <v>4115</v>
      </c>
      <c r="G1504" s="235" t="s">
        <v>3578</v>
      </c>
      <c r="H1504" s="235" t="s">
        <v>286</v>
      </c>
      <c r="I1504" s="238">
        <v>108311392</v>
      </c>
      <c r="J1504" s="235"/>
      <c r="K1504" s="238" t="s">
        <v>4116</v>
      </c>
      <c r="L1504" s="235" t="s">
        <v>36</v>
      </c>
      <c r="M1504" s="423">
        <v>4</v>
      </c>
      <c r="N1504" s="334">
        <v>229000</v>
      </c>
      <c r="O1504" s="338">
        <f t="shared" si="23"/>
        <v>916000</v>
      </c>
      <c r="P1504" s="246"/>
    </row>
    <row r="1505" spans="1:16" ht="20.399999999999999" hidden="1">
      <c r="A1505" s="235">
        <v>1502</v>
      </c>
      <c r="B1505" s="241">
        <v>45086</v>
      </c>
      <c r="C1505" s="238" t="s">
        <v>3415</v>
      </c>
      <c r="D1505" s="235" t="s">
        <v>4117</v>
      </c>
      <c r="E1505" s="411">
        <v>45078</v>
      </c>
      <c r="F1505" s="238" t="s">
        <v>4118</v>
      </c>
      <c r="G1505" s="235" t="s">
        <v>1151</v>
      </c>
      <c r="H1505" s="235">
        <v>4512093195</v>
      </c>
      <c r="I1505" s="238">
        <v>112171911</v>
      </c>
      <c r="J1505" s="235" t="s">
        <v>3427</v>
      </c>
      <c r="K1505" s="238" t="s">
        <v>3588</v>
      </c>
      <c r="L1505" s="235" t="s">
        <v>36</v>
      </c>
      <c r="M1505" s="423">
        <v>10</v>
      </c>
      <c r="N1505" s="338">
        <v>158500</v>
      </c>
      <c r="O1505" s="338">
        <f t="shared" si="23"/>
        <v>1585000</v>
      </c>
      <c r="P1505" s="246"/>
    </row>
    <row r="1506" spans="1:16" hidden="1">
      <c r="A1506" s="235">
        <v>1503</v>
      </c>
      <c r="B1506" s="241">
        <v>45089</v>
      </c>
      <c r="C1506" s="246" t="s">
        <v>141</v>
      </c>
      <c r="D1506" s="235" t="s">
        <v>4119</v>
      </c>
      <c r="E1506" s="417">
        <v>45083</v>
      </c>
      <c r="F1506" s="239" t="s">
        <v>4120</v>
      </c>
      <c r="G1506" s="333" t="s">
        <v>285</v>
      </c>
      <c r="H1506" s="333" t="s">
        <v>286</v>
      </c>
      <c r="I1506" s="238">
        <v>112295845</v>
      </c>
      <c r="J1506" s="238">
        <v>112295845</v>
      </c>
      <c r="K1506" s="239" t="s">
        <v>4121</v>
      </c>
      <c r="L1506" s="235" t="s">
        <v>36</v>
      </c>
      <c r="M1506" s="333">
        <v>2</v>
      </c>
      <c r="N1506" s="338">
        <v>167000</v>
      </c>
      <c r="O1506" s="338">
        <f t="shared" si="23"/>
        <v>334000</v>
      </c>
      <c r="P1506" s="246"/>
    </row>
    <row r="1507" spans="1:16" hidden="1">
      <c r="A1507" s="235">
        <v>1504</v>
      </c>
      <c r="B1507" s="241">
        <v>45092</v>
      </c>
      <c r="C1507" s="347" t="s">
        <v>2486</v>
      </c>
      <c r="D1507" s="235">
        <v>23110841</v>
      </c>
      <c r="E1507" s="417">
        <v>45084</v>
      </c>
      <c r="F1507" s="239" t="s">
        <v>4122</v>
      </c>
      <c r="G1507" s="333" t="s">
        <v>2167</v>
      </c>
      <c r="H1507" s="333">
        <v>4512068205</v>
      </c>
      <c r="I1507" s="238">
        <v>111400055</v>
      </c>
      <c r="J1507" s="424" t="s">
        <v>3275</v>
      </c>
      <c r="K1507" s="424" t="s">
        <v>654</v>
      </c>
      <c r="L1507" s="424" t="s">
        <v>36</v>
      </c>
      <c r="M1507" s="333">
        <v>60</v>
      </c>
      <c r="N1507" s="338">
        <v>1706</v>
      </c>
      <c r="O1507" s="338">
        <f t="shared" si="23"/>
        <v>102360</v>
      </c>
      <c r="P1507" s="246"/>
    </row>
    <row r="1508" spans="1:16" hidden="1">
      <c r="A1508" s="235">
        <v>1505</v>
      </c>
      <c r="B1508" s="241">
        <v>45092</v>
      </c>
      <c r="C1508" s="347" t="s">
        <v>2486</v>
      </c>
      <c r="D1508" s="235">
        <v>23110841</v>
      </c>
      <c r="E1508" s="417">
        <v>45084</v>
      </c>
      <c r="F1508" s="239" t="s">
        <v>4122</v>
      </c>
      <c r="G1508" s="333" t="s">
        <v>2167</v>
      </c>
      <c r="H1508" s="333">
        <v>4512068205</v>
      </c>
      <c r="I1508" s="238">
        <v>111400054</v>
      </c>
      <c r="J1508" s="238" t="s">
        <v>3274</v>
      </c>
      <c r="K1508" s="238" t="s">
        <v>650</v>
      </c>
      <c r="L1508" s="235" t="s">
        <v>36</v>
      </c>
      <c r="M1508" s="333">
        <v>60</v>
      </c>
      <c r="N1508" s="338">
        <v>1388.85</v>
      </c>
      <c r="O1508" s="338">
        <f t="shared" si="23"/>
        <v>83331</v>
      </c>
      <c r="P1508" s="246"/>
    </row>
    <row r="1509" spans="1:16" hidden="1">
      <c r="A1509" s="235">
        <v>1506</v>
      </c>
      <c r="B1509" s="241">
        <v>45092</v>
      </c>
      <c r="C1509" s="246" t="s">
        <v>2820</v>
      </c>
      <c r="D1509" s="235" t="s">
        <v>4123</v>
      </c>
      <c r="E1509" s="417">
        <v>45089</v>
      </c>
      <c r="F1509" s="239" t="s">
        <v>4124</v>
      </c>
      <c r="G1509" s="333" t="s">
        <v>2823</v>
      </c>
      <c r="H1509" s="333">
        <v>4512089625</v>
      </c>
      <c r="I1509" s="238">
        <v>107105353</v>
      </c>
      <c r="J1509" s="238" t="s">
        <v>3333</v>
      </c>
      <c r="K1509" s="238" t="s">
        <v>2824</v>
      </c>
      <c r="L1509" s="235" t="s">
        <v>2729</v>
      </c>
      <c r="M1509" s="333">
        <v>1140</v>
      </c>
      <c r="N1509" s="338">
        <v>90.369298245614033</v>
      </c>
      <c r="O1509" s="338">
        <f t="shared" si="23"/>
        <v>103021</v>
      </c>
      <c r="P1509" s="246"/>
    </row>
    <row r="1510" spans="1:16" hidden="1">
      <c r="A1510" s="235">
        <v>1507</v>
      </c>
      <c r="B1510" s="241">
        <v>45098</v>
      </c>
      <c r="C1510" s="246" t="s">
        <v>2343</v>
      </c>
      <c r="D1510" s="235">
        <v>3600094059</v>
      </c>
      <c r="E1510" s="417">
        <v>45090</v>
      </c>
      <c r="F1510" s="239" t="s">
        <v>4125</v>
      </c>
      <c r="G1510" s="333" t="s">
        <v>2283</v>
      </c>
      <c r="H1510" s="333">
        <v>4512134177</v>
      </c>
      <c r="I1510" s="238">
        <v>109708576</v>
      </c>
      <c r="J1510" s="238">
        <v>9330062702</v>
      </c>
      <c r="K1510" s="238" t="s">
        <v>2745</v>
      </c>
      <c r="L1510" s="235" t="s">
        <v>36</v>
      </c>
      <c r="M1510" s="333">
        <v>51</v>
      </c>
      <c r="N1510" s="338">
        <v>136.22</v>
      </c>
      <c r="O1510" s="338">
        <f t="shared" si="23"/>
        <v>6947.22</v>
      </c>
      <c r="P1510" s="246"/>
    </row>
    <row r="1511" spans="1:16" hidden="1">
      <c r="A1511" s="235">
        <v>1508</v>
      </c>
      <c r="B1511" s="241">
        <v>45098</v>
      </c>
      <c r="C1511" s="246" t="s">
        <v>2343</v>
      </c>
      <c r="D1511" s="235">
        <v>3600094059</v>
      </c>
      <c r="E1511" s="417">
        <v>45090</v>
      </c>
      <c r="F1511" s="239" t="s">
        <v>4125</v>
      </c>
      <c r="G1511" s="333" t="s">
        <v>2283</v>
      </c>
      <c r="H1511" s="333">
        <v>4512134177</v>
      </c>
      <c r="I1511" s="238">
        <v>109708574</v>
      </c>
      <c r="J1511" s="238" t="s">
        <v>2235</v>
      </c>
      <c r="K1511" s="238" t="s">
        <v>2749</v>
      </c>
      <c r="L1511" s="235" t="s">
        <v>36</v>
      </c>
      <c r="M1511" s="333">
        <v>400</v>
      </c>
      <c r="N1511" s="338">
        <v>57.48</v>
      </c>
      <c r="O1511" s="338">
        <f t="shared" si="23"/>
        <v>22992</v>
      </c>
      <c r="P1511" s="246"/>
    </row>
    <row r="1512" spans="1:16" hidden="1">
      <c r="A1512" s="235">
        <v>1509</v>
      </c>
      <c r="B1512" s="241">
        <v>45098</v>
      </c>
      <c r="C1512" s="246" t="s">
        <v>2343</v>
      </c>
      <c r="D1512" s="235">
        <v>3600094059</v>
      </c>
      <c r="E1512" s="417">
        <v>45090</v>
      </c>
      <c r="F1512" s="239" t="s">
        <v>4125</v>
      </c>
      <c r="G1512" s="333" t="s">
        <v>2283</v>
      </c>
      <c r="H1512" s="333">
        <v>4512134177</v>
      </c>
      <c r="I1512" s="238">
        <v>109492180</v>
      </c>
      <c r="J1512" s="238" t="s">
        <v>201</v>
      </c>
      <c r="K1512" s="238" t="s">
        <v>2748</v>
      </c>
      <c r="L1512" s="235" t="s">
        <v>36</v>
      </c>
      <c r="M1512" s="333">
        <v>200</v>
      </c>
      <c r="N1512" s="338">
        <v>35.42</v>
      </c>
      <c r="O1512" s="338">
        <f t="shared" si="23"/>
        <v>7084</v>
      </c>
      <c r="P1512" s="246"/>
    </row>
    <row r="1513" spans="1:16" ht="20.399999999999999" hidden="1">
      <c r="A1513" s="235">
        <v>1510</v>
      </c>
      <c r="B1513" s="241">
        <v>45098</v>
      </c>
      <c r="C1513" s="246" t="s">
        <v>2343</v>
      </c>
      <c r="D1513" s="235">
        <v>3600094059</v>
      </c>
      <c r="E1513" s="417">
        <v>45090</v>
      </c>
      <c r="F1513" s="239" t="s">
        <v>4125</v>
      </c>
      <c r="G1513" s="333" t="s">
        <v>2283</v>
      </c>
      <c r="H1513" s="333">
        <v>4512134177</v>
      </c>
      <c r="I1513" s="238">
        <v>109492181</v>
      </c>
      <c r="J1513" s="238" t="s">
        <v>170</v>
      </c>
      <c r="K1513" s="238" t="s">
        <v>171</v>
      </c>
      <c r="L1513" s="235" t="s">
        <v>36</v>
      </c>
      <c r="M1513" s="333">
        <v>900</v>
      </c>
      <c r="N1513" s="338">
        <v>21.27</v>
      </c>
      <c r="O1513" s="338">
        <f t="shared" si="23"/>
        <v>19143</v>
      </c>
      <c r="P1513" s="246"/>
    </row>
    <row r="1514" spans="1:16" hidden="1">
      <c r="A1514" s="235">
        <v>1511</v>
      </c>
      <c r="B1514" s="241">
        <v>45098</v>
      </c>
      <c r="C1514" s="246" t="s">
        <v>2343</v>
      </c>
      <c r="D1514" s="235">
        <v>3600094059</v>
      </c>
      <c r="E1514" s="417">
        <v>45090</v>
      </c>
      <c r="F1514" s="239" t="s">
        <v>4125</v>
      </c>
      <c r="G1514" s="333" t="s">
        <v>2283</v>
      </c>
      <c r="H1514" s="333">
        <v>4512134177</v>
      </c>
      <c r="I1514" s="238">
        <v>109492193</v>
      </c>
      <c r="J1514" s="238">
        <v>9670003576</v>
      </c>
      <c r="K1514" s="238" t="s">
        <v>2739</v>
      </c>
      <c r="L1514" s="235" t="s">
        <v>36</v>
      </c>
      <c r="M1514" s="333">
        <v>1500</v>
      </c>
      <c r="N1514" s="338">
        <v>12.38</v>
      </c>
      <c r="O1514" s="338">
        <f t="shared" si="23"/>
        <v>18570</v>
      </c>
      <c r="P1514" s="246"/>
    </row>
    <row r="1515" spans="1:16" hidden="1">
      <c r="A1515" s="235">
        <v>1512</v>
      </c>
      <c r="B1515" s="241">
        <v>45098</v>
      </c>
      <c r="C1515" s="246" t="s">
        <v>2343</v>
      </c>
      <c r="D1515" s="235">
        <v>3600094059</v>
      </c>
      <c r="E1515" s="417">
        <v>45090</v>
      </c>
      <c r="F1515" s="239" t="s">
        <v>4125</v>
      </c>
      <c r="G1515" s="333" t="s">
        <v>2283</v>
      </c>
      <c r="H1515" s="333">
        <v>4512134177</v>
      </c>
      <c r="I1515" s="238">
        <v>109492196</v>
      </c>
      <c r="J1515" s="238" t="s">
        <v>1178</v>
      </c>
      <c r="K1515" s="238" t="s">
        <v>1179</v>
      </c>
      <c r="L1515" s="235" t="s">
        <v>36</v>
      </c>
      <c r="M1515" s="333">
        <v>200</v>
      </c>
      <c r="N1515" s="338">
        <v>26.1</v>
      </c>
      <c r="O1515" s="338">
        <f t="shared" si="23"/>
        <v>5220</v>
      </c>
      <c r="P1515" s="246"/>
    </row>
    <row r="1516" spans="1:16" hidden="1">
      <c r="A1516" s="235">
        <v>1513</v>
      </c>
      <c r="B1516" s="241">
        <v>45098</v>
      </c>
      <c r="C1516" s="246" t="s">
        <v>2343</v>
      </c>
      <c r="D1516" s="235">
        <v>3600094059</v>
      </c>
      <c r="E1516" s="417">
        <v>45090</v>
      </c>
      <c r="F1516" s="239" t="s">
        <v>4125</v>
      </c>
      <c r="G1516" s="333" t="s">
        <v>2283</v>
      </c>
      <c r="H1516" s="333">
        <v>4512134177</v>
      </c>
      <c r="I1516" s="238">
        <v>109492197</v>
      </c>
      <c r="J1516" s="238">
        <v>61030000067</v>
      </c>
      <c r="K1516" s="238" t="s">
        <v>187</v>
      </c>
      <c r="L1516" s="235" t="s">
        <v>36</v>
      </c>
      <c r="M1516" s="333">
        <v>200</v>
      </c>
      <c r="N1516" s="338">
        <v>80.3</v>
      </c>
      <c r="O1516" s="338">
        <f t="shared" si="23"/>
        <v>16060</v>
      </c>
      <c r="P1516" s="246"/>
    </row>
    <row r="1517" spans="1:16" hidden="1">
      <c r="A1517" s="235">
        <v>1514</v>
      </c>
      <c r="B1517" s="241">
        <v>45098</v>
      </c>
      <c r="C1517" s="246" t="s">
        <v>2343</v>
      </c>
      <c r="D1517" s="235">
        <v>3600094059</v>
      </c>
      <c r="E1517" s="417">
        <v>45090</v>
      </c>
      <c r="F1517" s="239" t="s">
        <v>4125</v>
      </c>
      <c r="G1517" s="333" t="s">
        <v>2283</v>
      </c>
      <c r="H1517" s="333">
        <v>4512134177</v>
      </c>
      <c r="I1517" s="238">
        <v>109609628</v>
      </c>
      <c r="J1517" s="238" t="s">
        <v>1672</v>
      </c>
      <c r="K1517" s="238" t="s">
        <v>1673</v>
      </c>
      <c r="L1517" s="235" t="s">
        <v>36</v>
      </c>
      <c r="M1517" s="333">
        <v>88</v>
      </c>
      <c r="N1517" s="338">
        <v>54.42</v>
      </c>
      <c r="O1517" s="338">
        <f t="shared" si="23"/>
        <v>4788.96</v>
      </c>
      <c r="P1517" s="246"/>
    </row>
    <row r="1518" spans="1:16" hidden="1">
      <c r="A1518" s="235">
        <v>1515</v>
      </c>
      <c r="B1518" s="241">
        <v>45098</v>
      </c>
      <c r="C1518" s="246" t="s">
        <v>2343</v>
      </c>
      <c r="D1518" s="235">
        <v>3600094059</v>
      </c>
      <c r="E1518" s="417">
        <v>45090</v>
      </c>
      <c r="F1518" s="239" t="s">
        <v>4125</v>
      </c>
      <c r="G1518" s="333" t="s">
        <v>2283</v>
      </c>
      <c r="H1518" s="333">
        <v>4512134177</v>
      </c>
      <c r="I1518" s="238">
        <v>109609628</v>
      </c>
      <c r="J1518" s="238" t="s">
        <v>1672</v>
      </c>
      <c r="K1518" s="238" t="s">
        <v>1673</v>
      </c>
      <c r="L1518" s="235" t="s">
        <v>36</v>
      </c>
      <c r="M1518" s="333">
        <v>44</v>
      </c>
      <c r="N1518" s="338">
        <v>54.42</v>
      </c>
      <c r="O1518" s="338">
        <f t="shared" si="23"/>
        <v>2394.48</v>
      </c>
      <c r="P1518" s="246"/>
    </row>
    <row r="1519" spans="1:16" hidden="1">
      <c r="A1519" s="235">
        <v>1516</v>
      </c>
      <c r="B1519" s="241">
        <v>45098</v>
      </c>
      <c r="C1519" s="246" t="s">
        <v>2343</v>
      </c>
      <c r="D1519" s="235">
        <v>3600094059</v>
      </c>
      <c r="E1519" s="417">
        <v>45090</v>
      </c>
      <c r="F1519" s="239" t="s">
        <v>4125</v>
      </c>
      <c r="G1519" s="333" t="s">
        <v>2283</v>
      </c>
      <c r="H1519" s="333">
        <v>4512134177</v>
      </c>
      <c r="I1519" s="238">
        <v>109609632</v>
      </c>
      <c r="J1519" s="238" t="s">
        <v>197</v>
      </c>
      <c r="K1519" s="238" t="s">
        <v>2747</v>
      </c>
      <c r="L1519" s="235" t="s">
        <v>36</v>
      </c>
      <c r="M1519" s="333">
        <v>13</v>
      </c>
      <c r="N1519" s="338">
        <v>107.22</v>
      </c>
      <c r="O1519" s="338">
        <f t="shared" si="23"/>
        <v>1393.86</v>
      </c>
      <c r="P1519" s="246"/>
    </row>
    <row r="1520" spans="1:16" hidden="1">
      <c r="A1520" s="235">
        <v>1517</v>
      </c>
      <c r="B1520" s="241">
        <v>45098</v>
      </c>
      <c r="C1520" s="246" t="s">
        <v>2343</v>
      </c>
      <c r="D1520" s="235">
        <v>3600094059</v>
      </c>
      <c r="E1520" s="417">
        <v>45090</v>
      </c>
      <c r="F1520" s="239" t="s">
        <v>4125</v>
      </c>
      <c r="G1520" s="333" t="s">
        <v>2283</v>
      </c>
      <c r="H1520" s="333">
        <v>4512134177</v>
      </c>
      <c r="I1520" s="238">
        <v>109609633</v>
      </c>
      <c r="J1520" s="238" t="s">
        <v>1078</v>
      </c>
      <c r="K1520" s="238" t="s">
        <v>1674</v>
      </c>
      <c r="L1520" s="235" t="s">
        <v>36</v>
      </c>
      <c r="M1520" s="333">
        <v>40</v>
      </c>
      <c r="N1520" s="338">
        <v>106.96</v>
      </c>
      <c r="O1520" s="338">
        <f t="shared" si="23"/>
        <v>4278.3999999999996</v>
      </c>
      <c r="P1520" s="246"/>
    </row>
    <row r="1521" spans="1:16" hidden="1">
      <c r="A1521" s="235">
        <v>1518</v>
      </c>
      <c r="B1521" s="241">
        <v>45098</v>
      </c>
      <c r="C1521" s="246" t="s">
        <v>2343</v>
      </c>
      <c r="D1521" s="235">
        <v>3600094059</v>
      </c>
      <c r="E1521" s="417">
        <v>45090</v>
      </c>
      <c r="F1521" s="239" t="s">
        <v>4125</v>
      </c>
      <c r="G1521" s="333" t="s">
        <v>2283</v>
      </c>
      <c r="H1521" s="333">
        <v>4512134177</v>
      </c>
      <c r="I1521" s="238">
        <v>110397308</v>
      </c>
      <c r="J1521" s="238" t="s">
        <v>879</v>
      </c>
      <c r="K1521" s="238" t="s">
        <v>880</v>
      </c>
      <c r="L1521" s="235" t="s">
        <v>36</v>
      </c>
      <c r="M1521" s="333">
        <v>88</v>
      </c>
      <c r="N1521" s="338">
        <v>175.20000000000002</v>
      </c>
      <c r="O1521" s="338">
        <f t="shared" si="23"/>
        <v>15417.600000000002</v>
      </c>
      <c r="P1521" s="246"/>
    </row>
    <row r="1522" spans="1:16" hidden="1">
      <c r="A1522" s="235">
        <v>1519</v>
      </c>
      <c r="B1522" s="241">
        <v>45098</v>
      </c>
      <c r="C1522" s="246" t="s">
        <v>2343</v>
      </c>
      <c r="D1522" s="235">
        <v>3600094059</v>
      </c>
      <c r="E1522" s="417">
        <v>45090</v>
      </c>
      <c r="F1522" s="239" t="s">
        <v>4125</v>
      </c>
      <c r="G1522" s="333" t="s">
        <v>2283</v>
      </c>
      <c r="H1522" s="333">
        <v>4512134177</v>
      </c>
      <c r="I1522" s="238">
        <v>110397308</v>
      </c>
      <c r="J1522" s="238" t="s">
        <v>879</v>
      </c>
      <c r="K1522" s="238" t="s">
        <v>880</v>
      </c>
      <c r="L1522" s="235" t="s">
        <v>36</v>
      </c>
      <c r="M1522" s="333">
        <v>42</v>
      </c>
      <c r="N1522" s="338">
        <v>175.20000000000002</v>
      </c>
      <c r="O1522" s="338">
        <f t="shared" si="23"/>
        <v>7358.4000000000005</v>
      </c>
      <c r="P1522" s="246"/>
    </row>
    <row r="1523" spans="1:16" hidden="1">
      <c r="A1523" s="235">
        <v>1520</v>
      </c>
      <c r="B1523" s="241">
        <v>45098</v>
      </c>
      <c r="C1523" s="246" t="s">
        <v>2343</v>
      </c>
      <c r="D1523" s="235">
        <v>3600094059</v>
      </c>
      <c r="E1523" s="417">
        <v>45090</v>
      </c>
      <c r="F1523" s="239" t="s">
        <v>4125</v>
      </c>
      <c r="G1523" s="333" t="s">
        <v>2283</v>
      </c>
      <c r="H1523" s="333">
        <v>4512134177</v>
      </c>
      <c r="I1523" s="238">
        <v>109609637</v>
      </c>
      <c r="J1523" s="238" t="s">
        <v>573</v>
      </c>
      <c r="K1523" s="238" t="s">
        <v>574</v>
      </c>
      <c r="L1523" s="235" t="s">
        <v>36</v>
      </c>
      <c r="M1523" s="333">
        <v>700</v>
      </c>
      <c r="N1523" s="338">
        <v>21.6</v>
      </c>
      <c r="O1523" s="338">
        <f t="shared" si="23"/>
        <v>15120.000000000002</v>
      </c>
      <c r="P1523" s="246"/>
    </row>
    <row r="1524" spans="1:16" hidden="1">
      <c r="A1524" s="235">
        <v>1521</v>
      </c>
      <c r="B1524" s="241">
        <v>45098</v>
      </c>
      <c r="C1524" s="246" t="s">
        <v>2343</v>
      </c>
      <c r="D1524" s="235">
        <v>3600094059</v>
      </c>
      <c r="E1524" s="417">
        <v>45090</v>
      </c>
      <c r="F1524" s="239" t="s">
        <v>4125</v>
      </c>
      <c r="G1524" s="333" t="s">
        <v>2283</v>
      </c>
      <c r="H1524" s="333">
        <v>4512134177</v>
      </c>
      <c r="I1524" s="238">
        <v>109492212</v>
      </c>
      <c r="J1524" s="238" t="s">
        <v>571</v>
      </c>
      <c r="K1524" s="238" t="s">
        <v>2741</v>
      </c>
      <c r="L1524" s="235" t="s">
        <v>36</v>
      </c>
      <c r="M1524" s="333">
        <v>3600</v>
      </c>
      <c r="N1524" s="338">
        <v>12.38</v>
      </c>
      <c r="O1524" s="338">
        <f t="shared" si="23"/>
        <v>44568</v>
      </c>
      <c r="P1524" s="246"/>
    </row>
    <row r="1525" spans="1:16" hidden="1">
      <c r="A1525" s="235">
        <v>1522</v>
      </c>
      <c r="B1525" s="241">
        <v>45099</v>
      </c>
      <c r="C1525" s="246" t="s">
        <v>2561</v>
      </c>
      <c r="D1525" s="235" t="s">
        <v>4126</v>
      </c>
      <c r="E1525" s="417">
        <v>45096</v>
      </c>
      <c r="F1525" s="239" t="s">
        <v>4127</v>
      </c>
      <c r="G1525" s="333" t="s">
        <v>285</v>
      </c>
      <c r="H1525" s="333">
        <v>4511938992</v>
      </c>
      <c r="I1525" s="238" t="s">
        <v>286</v>
      </c>
      <c r="J1525" s="238" t="s">
        <v>286</v>
      </c>
      <c r="K1525" s="238" t="s">
        <v>4072</v>
      </c>
      <c r="L1525" s="235" t="s">
        <v>247</v>
      </c>
      <c r="M1525" s="333">
        <v>13</v>
      </c>
      <c r="N1525" s="338">
        <v>4313.5</v>
      </c>
      <c r="O1525" s="338">
        <f t="shared" si="23"/>
        <v>56075.5</v>
      </c>
      <c r="P1525" s="246"/>
    </row>
    <row r="1526" spans="1:16" ht="20.399999999999999" hidden="1">
      <c r="A1526" s="235">
        <v>1523</v>
      </c>
      <c r="B1526" s="241">
        <v>45105</v>
      </c>
      <c r="C1526" s="246" t="s">
        <v>2343</v>
      </c>
      <c r="D1526" s="235">
        <v>3600094410</v>
      </c>
      <c r="E1526" s="417">
        <v>45100</v>
      </c>
      <c r="F1526" s="239" t="s">
        <v>4176</v>
      </c>
      <c r="G1526" s="333" t="s">
        <v>2283</v>
      </c>
      <c r="H1526" s="333">
        <v>4511956756</v>
      </c>
      <c r="I1526" s="238">
        <v>109492194</v>
      </c>
      <c r="J1526" s="238">
        <v>61030012010</v>
      </c>
      <c r="K1526" s="238" t="s">
        <v>193</v>
      </c>
      <c r="L1526" s="235" t="s">
        <v>36</v>
      </c>
      <c r="M1526" s="333">
        <v>710</v>
      </c>
      <c r="N1526" s="338">
        <v>257.51</v>
      </c>
      <c r="O1526" s="338">
        <f t="shared" si="23"/>
        <v>182832.1</v>
      </c>
      <c r="P1526" s="246"/>
    </row>
    <row r="1527" spans="1:16" hidden="1">
      <c r="A1527" s="235">
        <v>1524</v>
      </c>
      <c r="B1527" s="241">
        <v>45105</v>
      </c>
      <c r="C1527" s="246" t="s">
        <v>2343</v>
      </c>
      <c r="D1527" s="235">
        <v>3600094410</v>
      </c>
      <c r="E1527" s="417">
        <v>45100</v>
      </c>
      <c r="F1527" s="239" t="s">
        <v>4176</v>
      </c>
      <c r="G1527" s="333" t="s">
        <v>2283</v>
      </c>
      <c r="H1527" s="333">
        <v>4511956756</v>
      </c>
      <c r="I1527" s="238">
        <v>109609628</v>
      </c>
      <c r="J1527" s="238" t="s">
        <v>1672</v>
      </c>
      <c r="K1527" s="238" t="s">
        <v>1673</v>
      </c>
      <c r="L1527" s="235" t="s">
        <v>36</v>
      </c>
      <c r="M1527" s="333">
        <v>84</v>
      </c>
      <c r="N1527" s="338">
        <v>54.42</v>
      </c>
      <c r="O1527" s="338">
        <f t="shared" si="23"/>
        <v>4571.28</v>
      </c>
      <c r="P1527" s="246"/>
    </row>
    <row r="1528" spans="1:16" hidden="1">
      <c r="A1528" s="235">
        <v>1525</v>
      </c>
      <c r="B1528" s="241">
        <v>45105</v>
      </c>
      <c r="C1528" s="246" t="s">
        <v>2343</v>
      </c>
      <c r="D1528" s="235">
        <v>3600094410</v>
      </c>
      <c r="E1528" s="417">
        <v>45100</v>
      </c>
      <c r="F1528" s="239" t="s">
        <v>4176</v>
      </c>
      <c r="G1528" s="333" t="s">
        <v>2283</v>
      </c>
      <c r="H1528" s="333">
        <v>4511956756</v>
      </c>
      <c r="I1528" s="238">
        <v>109609637</v>
      </c>
      <c r="J1528" s="238" t="s">
        <v>573</v>
      </c>
      <c r="K1528" s="238" t="s">
        <v>574</v>
      </c>
      <c r="L1528" s="235" t="s">
        <v>36</v>
      </c>
      <c r="M1528" s="333">
        <v>200</v>
      </c>
      <c r="N1528" s="338">
        <v>21.6</v>
      </c>
      <c r="O1528" s="338">
        <f t="shared" si="23"/>
        <v>4320</v>
      </c>
      <c r="P1528" s="246"/>
    </row>
    <row r="1529" spans="1:16" hidden="1">
      <c r="A1529" s="235">
        <v>1526</v>
      </c>
      <c r="B1529" s="241">
        <v>45105</v>
      </c>
      <c r="C1529" s="246" t="s">
        <v>2343</v>
      </c>
      <c r="D1529" s="235">
        <v>3600094410</v>
      </c>
      <c r="E1529" s="417">
        <v>45100</v>
      </c>
      <c r="F1529" s="239" t="s">
        <v>4176</v>
      </c>
      <c r="G1529" s="333" t="s">
        <v>2283</v>
      </c>
      <c r="H1529" s="333">
        <v>4511956756</v>
      </c>
      <c r="I1529" s="238">
        <v>112137134</v>
      </c>
      <c r="J1529" s="238">
        <v>21038811406</v>
      </c>
      <c r="K1529" s="238" t="s">
        <v>2415</v>
      </c>
      <c r="L1529" s="235" t="s">
        <v>36</v>
      </c>
      <c r="M1529" s="333">
        <v>500</v>
      </c>
      <c r="N1529" s="338">
        <v>1023.67</v>
      </c>
      <c r="O1529" s="338">
        <f t="shared" si="23"/>
        <v>511835</v>
      </c>
      <c r="P1529" s="246"/>
    </row>
    <row r="1530" spans="1:16" hidden="1">
      <c r="A1530" s="235">
        <v>1527</v>
      </c>
      <c r="B1530" s="241">
        <v>45105</v>
      </c>
      <c r="C1530" s="246" t="s">
        <v>2343</v>
      </c>
      <c r="D1530" s="235">
        <v>3600094410</v>
      </c>
      <c r="E1530" s="417">
        <v>45100</v>
      </c>
      <c r="F1530" s="239" t="s">
        <v>4176</v>
      </c>
      <c r="G1530" s="333" t="s">
        <v>2283</v>
      </c>
      <c r="H1530" s="333">
        <v>4511956756</v>
      </c>
      <c r="I1530" s="238">
        <v>109492212</v>
      </c>
      <c r="J1530" s="238" t="s">
        <v>571</v>
      </c>
      <c r="K1530" s="238" t="s">
        <v>2741</v>
      </c>
      <c r="L1530" s="235" t="s">
        <v>36</v>
      </c>
      <c r="M1530" s="333">
        <v>2900</v>
      </c>
      <c r="N1530" s="338">
        <v>12.38</v>
      </c>
      <c r="O1530" s="338">
        <f t="shared" si="23"/>
        <v>35902</v>
      </c>
      <c r="P1530" s="246"/>
    </row>
    <row r="1531" spans="1:16" hidden="1">
      <c r="A1531" s="235">
        <v>1528</v>
      </c>
      <c r="B1531" s="241">
        <v>45105</v>
      </c>
      <c r="C1531" s="246" t="s">
        <v>2343</v>
      </c>
      <c r="D1531" s="235">
        <v>3600094410</v>
      </c>
      <c r="E1531" s="417">
        <v>45100</v>
      </c>
      <c r="F1531" s="239" t="s">
        <v>4176</v>
      </c>
      <c r="G1531" s="333" t="s">
        <v>2283</v>
      </c>
      <c r="H1531" s="333">
        <v>4511956756</v>
      </c>
      <c r="I1531" s="238">
        <v>109609632</v>
      </c>
      <c r="J1531" s="337" t="s">
        <v>197</v>
      </c>
      <c r="K1531" s="238" t="s">
        <v>2747</v>
      </c>
      <c r="L1531" s="235" t="s">
        <v>36</v>
      </c>
      <c r="M1531" s="333">
        <v>251</v>
      </c>
      <c r="N1531" s="338">
        <v>107.22</v>
      </c>
      <c r="O1531" s="338">
        <f t="shared" si="23"/>
        <v>26912.22</v>
      </c>
      <c r="P1531" s="246"/>
    </row>
    <row r="1532" spans="1:16" hidden="1">
      <c r="A1532" s="235">
        <v>1529</v>
      </c>
      <c r="B1532" s="241">
        <v>45105</v>
      </c>
      <c r="C1532" s="246" t="s">
        <v>2343</v>
      </c>
      <c r="D1532" s="235">
        <v>3600094410</v>
      </c>
      <c r="E1532" s="417">
        <v>45100</v>
      </c>
      <c r="F1532" s="239" t="s">
        <v>4176</v>
      </c>
      <c r="G1532" s="333" t="s">
        <v>2283</v>
      </c>
      <c r="H1532" s="333">
        <v>4511956756</v>
      </c>
      <c r="I1532" s="238">
        <v>110397307</v>
      </c>
      <c r="J1532" s="238" t="s">
        <v>63</v>
      </c>
      <c r="K1532" s="238" t="s">
        <v>64</v>
      </c>
      <c r="L1532" s="235" t="s">
        <v>36</v>
      </c>
      <c r="M1532" s="333">
        <v>150</v>
      </c>
      <c r="N1532" s="338">
        <v>1423.28</v>
      </c>
      <c r="O1532" s="338">
        <f t="shared" si="23"/>
        <v>213492</v>
      </c>
      <c r="P1532" s="246"/>
    </row>
    <row r="1533" spans="1:16" hidden="1">
      <c r="A1533" s="235">
        <v>1530</v>
      </c>
      <c r="B1533" s="241">
        <v>45105</v>
      </c>
      <c r="C1533" s="246" t="s">
        <v>2343</v>
      </c>
      <c r="D1533" s="235">
        <v>3600094413</v>
      </c>
      <c r="E1533" s="417">
        <v>45100</v>
      </c>
      <c r="F1533" s="239" t="s">
        <v>4176</v>
      </c>
      <c r="G1533" s="333" t="s">
        <v>2283</v>
      </c>
      <c r="H1533" s="333">
        <v>4511956756</v>
      </c>
      <c r="I1533" s="238">
        <v>109609633</v>
      </c>
      <c r="J1533" s="238" t="s">
        <v>1078</v>
      </c>
      <c r="K1533" s="238" t="s">
        <v>1674</v>
      </c>
      <c r="L1533" s="235" t="s">
        <v>36</v>
      </c>
      <c r="M1533" s="421">
        <v>199</v>
      </c>
      <c r="N1533" s="338">
        <v>106.96</v>
      </c>
      <c r="O1533" s="338">
        <f t="shared" si="23"/>
        <v>21285.039999999997</v>
      </c>
      <c r="P1533" s="246"/>
    </row>
    <row r="1534" spans="1:16" hidden="1">
      <c r="A1534" s="235">
        <v>1531</v>
      </c>
      <c r="B1534" s="241">
        <v>45106</v>
      </c>
      <c r="C1534" s="246" t="s">
        <v>3672</v>
      </c>
      <c r="D1534" s="235" t="s">
        <v>4177</v>
      </c>
      <c r="E1534" s="417">
        <v>45098</v>
      </c>
      <c r="F1534" s="239" t="s">
        <v>4178</v>
      </c>
      <c r="G1534" s="333" t="s">
        <v>1875</v>
      </c>
      <c r="H1534" s="333">
        <v>4512093188</v>
      </c>
      <c r="I1534" s="238">
        <v>109563338</v>
      </c>
      <c r="J1534" s="238" t="s">
        <v>4029</v>
      </c>
      <c r="K1534" s="238" t="s">
        <v>4030</v>
      </c>
      <c r="L1534" s="235" t="s">
        <v>36</v>
      </c>
      <c r="M1534" s="333">
        <v>40</v>
      </c>
      <c r="N1534" s="338">
        <v>14744.35</v>
      </c>
      <c r="O1534" s="338">
        <f t="shared" si="23"/>
        <v>589774</v>
      </c>
      <c r="P1534" s="246"/>
    </row>
    <row r="1535" spans="1:16" hidden="1">
      <c r="A1535" s="235">
        <v>1532</v>
      </c>
      <c r="B1535" s="425">
        <v>45110</v>
      </c>
      <c r="C1535" s="426" t="s">
        <v>2343</v>
      </c>
      <c r="D1535" s="427">
        <v>3600094960</v>
      </c>
      <c r="E1535" s="409">
        <v>45107</v>
      </c>
      <c r="F1535" s="245" t="s">
        <v>4192</v>
      </c>
      <c r="G1535" s="428" t="s">
        <v>2283</v>
      </c>
      <c r="H1535" s="428">
        <v>4511394205</v>
      </c>
      <c r="I1535" s="354">
        <v>112173846</v>
      </c>
      <c r="J1535" s="354" t="s">
        <v>3757</v>
      </c>
      <c r="K1535" s="354" t="s">
        <v>3758</v>
      </c>
      <c r="L1535" s="427" t="s">
        <v>36</v>
      </c>
      <c r="M1535" s="428">
        <v>60</v>
      </c>
      <c r="N1535" s="338">
        <v>2023</v>
      </c>
      <c r="O1535" s="338">
        <f>N1535*M1535</f>
        <v>121380</v>
      </c>
      <c r="P1535" s="246"/>
    </row>
    <row r="1536" spans="1:16" ht="30.6" hidden="1">
      <c r="A1536" s="235">
        <v>1533</v>
      </c>
      <c r="B1536" s="241">
        <v>45110</v>
      </c>
      <c r="C1536" s="239" t="s">
        <v>3422</v>
      </c>
      <c r="D1536" s="333" t="s">
        <v>4193</v>
      </c>
      <c r="E1536" s="417">
        <v>45105</v>
      </c>
      <c r="F1536" s="239" t="s">
        <v>4194</v>
      </c>
      <c r="G1536" s="333" t="s">
        <v>1748</v>
      </c>
      <c r="H1536" s="333">
        <v>4512149069</v>
      </c>
      <c r="I1536" s="238">
        <v>109611234</v>
      </c>
      <c r="J1536" s="238">
        <v>3742612236</v>
      </c>
      <c r="K1536" s="337" t="s">
        <v>3031</v>
      </c>
      <c r="L1536" s="235" t="s">
        <v>36</v>
      </c>
      <c r="M1536" s="333">
        <v>174</v>
      </c>
      <c r="N1536" s="338">
        <v>24600</v>
      </c>
      <c r="O1536" s="338">
        <f t="shared" ref="O1536:O1599" si="24">N1536*M1536</f>
        <v>4280400</v>
      </c>
      <c r="P1536" s="246"/>
    </row>
    <row r="1537" spans="1:16" hidden="1">
      <c r="A1537" s="235">
        <v>1534</v>
      </c>
      <c r="B1537" s="241">
        <v>45112</v>
      </c>
      <c r="C1537" s="239" t="s">
        <v>3897</v>
      </c>
      <c r="D1537" s="333" t="s">
        <v>4195</v>
      </c>
      <c r="E1537" s="417">
        <v>45104</v>
      </c>
      <c r="F1537" s="239" t="s">
        <v>4196</v>
      </c>
      <c r="G1537" s="333" t="s">
        <v>285</v>
      </c>
      <c r="H1537" s="333">
        <v>4511918928</v>
      </c>
      <c r="I1537" s="238">
        <v>105990025</v>
      </c>
      <c r="J1537" s="238" t="s">
        <v>4197</v>
      </c>
      <c r="K1537" s="337" t="s">
        <v>4198</v>
      </c>
      <c r="L1537" s="235" t="s">
        <v>36</v>
      </c>
      <c r="M1537" s="333">
        <v>6</v>
      </c>
      <c r="N1537" s="338">
        <v>157700</v>
      </c>
      <c r="O1537" s="338">
        <f t="shared" si="24"/>
        <v>946200</v>
      </c>
      <c r="P1537" s="246"/>
    </row>
    <row r="1538" spans="1:16" hidden="1">
      <c r="A1538" s="235">
        <v>1535</v>
      </c>
      <c r="B1538" s="241">
        <v>45112</v>
      </c>
      <c r="C1538" s="239" t="s">
        <v>3897</v>
      </c>
      <c r="D1538" s="333" t="s">
        <v>4199</v>
      </c>
      <c r="E1538" s="417">
        <v>45104</v>
      </c>
      <c r="F1538" s="239" t="s">
        <v>4196</v>
      </c>
      <c r="G1538" s="333" t="s">
        <v>285</v>
      </c>
      <c r="H1538" s="333">
        <v>4511918928</v>
      </c>
      <c r="I1538" s="238">
        <v>105989962</v>
      </c>
      <c r="J1538" s="238" t="s">
        <v>2329</v>
      </c>
      <c r="K1538" s="238" t="s">
        <v>2330</v>
      </c>
      <c r="L1538" s="235" t="s">
        <v>36</v>
      </c>
      <c r="M1538" s="333">
        <v>4</v>
      </c>
      <c r="N1538" s="338">
        <v>151500</v>
      </c>
      <c r="O1538" s="338">
        <f t="shared" si="24"/>
        <v>606000</v>
      </c>
      <c r="P1538" s="246"/>
    </row>
    <row r="1539" spans="1:16" hidden="1">
      <c r="A1539" s="235">
        <v>1536</v>
      </c>
      <c r="B1539" s="241">
        <v>45112</v>
      </c>
      <c r="C1539" s="239" t="s">
        <v>3897</v>
      </c>
      <c r="D1539" s="333" t="s">
        <v>4200</v>
      </c>
      <c r="E1539" s="417">
        <v>45104</v>
      </c>
      <c r="F1539" s="239" t="s">
        <v>4196</v>
      </c>
      <c r="G1539" s="333" t="s">
        <v>285</v>
      </c>
      <c r="H1539" s="333">
        <v>4511918928</v>
      </c>
      <c r="I1539" s="238">
        <v>105990025</v>
      </c>
      <c r="J1539" s="238" t="s">
        <v>4197</v>
      </c>
      <c r="K1539" s="337" t="s">
        <v>4198</v>
      </c>
      <c r="L1539" s="235" t="s">
        <v>36</v>
      </c>
      <c r="M1539" s="333">
        <v>4</v>
      </c>
      <c r="N1539" s="338">
        <v>157700</v>
      </c>
      <c r="O1539" s="338">
        <f t="shared" si="24"/>
        <v>630800</v>
      </c>
      <c r="P1539" s="246"/>
    </row>
    <row r="1540" spans="1:16" hidden="1">
      <c r="A1540" s="235">
        <v>1537</v>
      </c>
      <c r="B1540" s="241">
        <v>45112</v>
      </c>
      <c r="C1540" s="239" t="s">
        <v>3897</v>
      </c>
      <c r="D1540" s="333" t="s">
        <v>4201</v>
      </c>
      <c r="E1540" s="417">
        <v>45104</v>
      </c>
      <c r="F1540" s="239" t="s">
        <v>4196</v>
      </c>
      <c r="G1540" s="333" t="s">
        <v>285</v>
      </c>
      <c r="H1540" s="333">
        <v>4511918928</v>
      </c>
      <c r="I1540" s="238">
        <v>105401097</v>
      </c>
      <c r="J1540" s="238" t="s">
        <v>4202</v>
      </c>
      <c r="K1540" s="337" t="s">
        <v>4203</v>
      </c>
      <c r="L1540" s="235" t="s">
        <v>36</v>
      </c>
      <c r="M1540" s="333">
        <v>10</v>
      </c>
      <c r="N1540" s="338">
        <v>54800</v>
      </c>
      <c r="O1540" s="338">
        <f t="shared" si="24"/>
        <v>548000</v>
      </c>
      <c r="P1540" s="246"/>
    </row>
    <row r="1541" spans="1:16" hidden="1">
      <c r="A1541" s="235">
        <v>1538</v>
      </c>
      <c r="B1541" s="241">
        <v>45112</v>
      </c>
      <c r="C1541" s="239" t="s">
        <v>3897</v>
      </c>
      <c r="D1541" s="333" t="s">
        <v>4204</v>
      </c>
      <c r="E1541" s="417">
        <v>45104</v>
      </c>
      <c r="F1541" s="239" t="s">
        <v>4196</v>
      </c>
      <c r="G1541" s="333" t="s">
        <v>285</v>
      </c>
      <c r="H1541" s="333">
        <v>4511918928</v>
      </c>
      <c r="I1541" s="238">
        <v>105990029</v>
      </c>
      <c r="J1541" s="238" t="s">
        <v>4205</v>
      </c>
      <c r="K1541" s="337" t="s">
        <v>4206</v>
      </c>
      <c r="L1541" s="235" t="s">
        <v>36</v>
      </c>
      <c r="M1541" s="333">
        <v>4</v>
      </c>
      <c r="N1541" s="338">
        <v>33400</v>
      </c>
      <c r="O1541" s="338">
        <f t="shared" si="24"/>
        <v>133600</v>
      </c>
      <c r="P1541" s="246"/>
    </row>
    <row r="1542" spans="1:16" hidden="1">
      <c r="A1542" s="235">
        <v>1539</v>
      </c>
      <c r="B1542" s="241">
        <v>45112</v>
      </c>
      <c r="C1542" s="239" t="s">
        <v>3897</v>
      </c>
      <c r="D1542" s="333" t="s">
        <v>4207</v>
      </c>
      <c r="E1542" s="417">
        <v>45104</v>
      </c>
      <c r="F1542" s="239" t="s">
        <v>4196</v>
      </c>
      <c r="G1542" s="333" t="s">
        <v>285</v>
      </c>
      <c r="H1542" s="333">
        <v>4511918928</v>
      </c>
      <c r="I1542" s="238">
        <v>105990029</v>
      </c>
      <c r="J1542" s="238" t="s">
        <v>4205</v>
      </c>
      <c r="K1542" s="337" t="s">
        <v>4206</v>
      </c>
      <c r="L1542" s="235" t="s">
        <v>36</v>
      </c>
      <c r="M1542" s="333">
        <v>1</v>
      </c>
      <c r="N1542" s="338">
        <v>33400</v>
      </c>
      <c r="O1542" s="338">
        <f t="shared" si="24"/>
        <v>33400</v>
      </c>
      <c r="P1542" s="246"/>
    </row>
    <row r="1543" spans="1:16" hidden="1">
      <c r="A1543" s="235">
        <v>1540</v>
      </c>
      <c r="B1543" s="241">
        <v>45113</v>
      </c>
      <c r="C1543" s="239" t="s">
        <v>2343</v>
      </c>
      <c r="D1543" s="333">
        <v>3600094823</v>
      </c>
      <c r="E1543" s="417">
        <v>45106</v>
      </c>
      <c r="F1543" s="239" t="s">
        <v>4208</v>
      </c>
      <c r="G1543" s="333" t="s">
        <v>2283</v>
      </c>
      <c r="H1543" s="333">
        <v>4511956756</v>
      </c>
      <c r="I1543" s="238">
        <v>112137134</v>
      </c>
      <c r="J1543" s="238">
        <v>21038811406</v>
      </c>
      <c r="K1543" s="337" t="s">
        <v>2415</v>
      </c>
      <c r="L1543" s="235" t="s">
        <v>36</v>
      </c>
      <c r="M1543" s="333">
        <v>823</v>
      </c>
      <c r="N1543" s="338">
        <v>1023.6700000000001</v>
      </c>
      <c r="O1543" s="338">
        <f t="shared" si="24"/>
        <v>842480.41</v>
      </c>
      <c r="P1543" s="246"/>
    </row>
    <row r="1544" spans="1:16" hidden="1">
      <c r="A1544" s="235">
        <v>1541</v>
      </c>
      <c r="B1544" s="241">
        <v>45113</v>
      </c>
      <c r="C1544" s="239" t="s">
        <v>2343</v>
      </c>
      <c r="D1544" s="333">
        <v>3600094826</v>
      </c>
      <c r="E1544" s="417">
        <v>45106</v>
      </c>
      <c r="F1544" s="239" t="s">
        <v>4208</v>
      </c>
      <c r="G1544" s="333" t="s">
        <v>2283</v>
      </c>
      <c r="H1544" s="333">
        <v>4512134177</v>
      </c>
      <c r="I1544" s="238">
        <v>109708576</v>
      </c>
      <c r="J1544" s="238">
        <v>9330062702</v>
      </c>
      <c r="K1544" s="337" t="s">
        <v>2745</v>
      </c>
      <c r="L1544" s="235" t="s">
        <v>36</v>
      </c>
      <c r="M1544" s="333">
        <v>37</v>
      </c>
      <c r="N1544" s="338">
        <v>136.22</v>
      </c>
      <c r="O1544" s="338">
        <f t="shared" si="24"/>
        <v>5040.1400000000003</v>
      </c>
      <c r="P1544" s="246"/>
    </row>
    <row r="1545" spans="1:16" hidden="1">
      <c r="A1545" s="235">
        <v>1542</v>
      </c>
      <c r="B1545" s="241">
        <v>45113</v>
      </c>
      <c r="C1545" s="239" t="s">
        <v>2343</v>
      </c>
      <c r="D1545" s="333">
        <v>3600094826</v>
      </c>
      <c r="E1545" s="417">
        <v>45106</v>
      </c>
      <c r="F1545" s="239" t="s">
        <v>4208</v>
      </c>
      <c r="G1545" s="333" t="s">
        <v>2283</v>
      </c>
      <c r="H1545" s="333">
        <v>4512134177</v>
      </c>
      <c r="I1545" s="238">
        <v>109708576</v>
      </c>
      <c r="J1545" s="238">
        <v>9330062702</v>
      </c>
      <c r="K1545" s="337" t="s">
        <v>2745</v>
      </c>
      <c r="L1545" s="235" t="s">
        <v>36</v>
      </c>
      <c r="M1545" s="333">
        <v>38</v>
      </c>
      <c r="N1545" s="338">
        <v>136.22</v>
      </c>
      <c r="O1545" s="338">
        <f t="shared" si="24"/>
        <v>5176.3599999999997</v>
      </c>
      <c r="P1545" s="246"/>
    </row>
    <row r="1546" spans="1:16" hidden="1">
      <c r="A1546" s="235">
        <v>1543</v>
      </c>
      <c r="B1546" s="241">
        <v>45113</v>
      </c>
      <c r="C1546" s="239" t="s">
        <v>2343</v>
      </c>
      <c r="D1546" s="333">
        <v>3600094826</v>
      </c>
      <c r="E1546" s="417">
        <v>45106</v>
      </c>
      <c r="F1546" s="239" t="s">
        <v>4208</v>
      </c>
      <c r="G1546" s="333" t="s">
        <v>2283</v>
      </c>
      <c r="H1546" s="333">
        <v>4512134177</v>
      </c>
      <c r="I1546" s="238">
        <v>109492192</v>
      </c>
      <c r="J1546" s="238" t="s">
        <v>1290</v>
      </c>
      <c r="K1546" s="337" t="s">
        <v>2746</v>
      </c>
      <c r="L1546" s="235" t="s">
        <v>36</v>
      </c>
      <c r="M1546" s="333">
        <v>300</v>
      </c>
      <c r="N1546" s="338">
        <v>26.49</v>
      </c>
      <c r="O1546" s="338">
        <f t="shared" si="24"/>
        <v>7946.9999999999991</v>
      </c>
      <c r="P1546" s="246"/>
    </row>
    <row r="1547" spans="1:16" hidden="1">
      <c r="A1547" s="235">
        <v>1544</v>
      </c>
      <c r="B1547" s="241">
        <v>45113</v>
      </c>
      <c r="C1547" s="239" t="s">
        <v>2343</v>
      </c>
      <c r="D1547" s="333">
        <v>3600094826</v>
      </c>
      <c r="E1547" s="417">
        <v>45106</v>
      </c>
      <c r="F1547" s="239" t="s">
        <v>4208</v>
      </c>
      <c r="G1547" s="333" t="s">
        <v>2283</v>
      </c>
      <c r="H1547" s="333">
        <v>4512134177</v>
      </c>
      <c r="I1547" s="238">
        <v>109609632</v>
      </c>
      <c r="J1547" s="238" t="s">
        <v>197</v>
      </c>
      <c r="K1547" s="238" t="s">
        <v>2747</v>
      </c>
      <c r="L1547" s="235" t="s">
        <v>36</v>
      </c>
      <c r="M1547" s="421">
        <v>162</v>
      </c>
      <c r="N1547" s="338">
        <v>107.22</v>
      </c>
      <c r="O1547" s="338">
        <f t="shared" si="24"/>
        <v>17369.64</v>
      </c>
      <c r="P1547" s="246"/>
    </row>
    <row r="1548" spans="1:16" hidden="1">
      <c r="A1548" s="235">
        <v>1545</v>
      </c>
      <c r="B1548" s="241">
        <v>45113</v>
      </c>
      <c r="C1548" s="239" t="s">
        <v>2343</v>
      </c>
      <c r="D1548" s="333">
        <v>3600094826</v>
      </c>
      <c r="E1548" s="417">
        <v>45106</v>
      </c>
      <c r="F1548" s="239" t="s">
        <v>4208</v>
      </c>
      <c r="G1548" s="333" t="s">
        <v>2283</v>
      </c>
      <c r="H1548" s="333">
        <v>4512134177</v>
      </c>
      <c r="I1548" s="238">
        <v>109609632</v>
      </c>
      <c r="J1548" s="238" t="s">
        <v>197</v>
      </c>
      <c r="K1548" s="238" t="s">
        <v>2747</v>
      </c>
      <c r="L1548" s="235" t="s">
        <v>36</v>
      </c>
      <c r="M1548" s="333">
        <v>236</v>
      </c>
      <c r="N1548" s="338">
        <v>107.22</v>
      </c>
      <c r="O1548" s="338">
        <f t="shared" si="24"/>
        <v>25303.919999999998</v>
      </c>
      <c r="P1548" s="246"/>
    </row>
    <row r="1549" spans="1:16" hidden="1">
      <c r="A1549" s="235">
        <v>1546</v>
      </c>
      <c r="B1549" s="241">
        <v>45113</v>
      </c>
      <c r="C1549" s="239" t="s">
        <v>2343</v>
      </c>
      <c r="D1549" s="333">
        <v>3600094826</v>
      </c>
      <c r="E1549" s="417">
        <v>45106</v>
      </c>
      <c r="F1549" s="239" t="s">
        <v>4208</v>
      </c>
      <c r="G1549" s="333" t="s">
        <v>2283</v>
      </c>
      <c r="H1549" s="333">
        <v>4512134177</v>
      </c>
      <c r="I1549" s="238">
        <v>110397309</v>
      </c>
      <c r="J1549" s="238" t="s">
        <v>2222</v>
      </c>
      <c r="K1549" s="337" t="s">
        <v>889</v>
      </c>
      <c r="L1549" s="235" t="s">
        <v>36</v>
      </c>
      <c r="M1549" s="333">
        <v>352</v>
      </c>
      <c r="N1549" s="338">
        <v>15.92</v>
      </c>
      <c r="O1549" s="338">
        <f t="shared" si="24"/>
        <v>5603.84</v>
      </c>
      <c r="P1549" s="246"/>
    </row>
    <row r="1550" spans="1:16" hidden="1">
      <c r="A1550" s="235">
        <v>1547</v>
      </c>
      <c r="B1550" s="241">
        <v>45113</v>
      </c>
      <c r="C1550" s="239" t="s">
        <v>2343</v>
      </c>
      <c r="D1550" s="333">
        <v>3600094826</v>
      </c>
      <c r="E1550" s="417">
        <v>45106</v>
      </c>
      <c r="F1550" s="239" t="s">
        <v>4208</v>
      </c>
      <c r="G1550" s="333" t="s">
        <v>2283</v>
      </c>
      <c r="H1550" s="333">
        <v>4512134177</v>
      </c>
      <c r="I1550" s="238">
        <v>110397309</v>
      </c>
      <c r="J1550" s="238" t="s">
        <v>2222</v>
      </c>
      <c r="K1550" s="337" t="s">
        <v>889</v>
      </c>
      <c r="L1550" s="235" t="s">
        <v>36</v>
      </c>
      <c r="M1550" s="333">
        <v>160</v>
      </c>
      <c r="N1550" s="338">
        <v>15.92</v>
      </c>
      <c r="O1550" s="338">
        <f t="shared" si="24"/>
        <v>2547.1999999999998</v>
      </c>
      <c r="P1550" s="246"/>
    </row>
    <row r="1551" spans="1:16" hidden="1">
      <c r="A1551" s="235">
        <v>1548</v>
      </c>
      <c r="B1551" s="241">
        <v>45113</v>
      </c>
      <c r="C1551" s="239" t="s">
        <v>2343</v>
      </c>
      <c r="D1551" s="333">
        <v>3600094826</v>
      </c>
      <c r="E1551" s="417">
        <v>45106</v>
      </c>
      <c r="F1551" s="239" t="s">
        <v>4208</v>
      </c>
      <c r="G1551" s="333" t="s">
        <v>2283</v>
      </c>
      <c r="H1551" s="333">
        <v>4512134177</v>
      </c>
      <c r="I1551" s="238">
        <v>109609634</v>
      </c>
      <c r="J1551" s="238">
        <v>21038812425</v>
      </c>
      <c r="K1551" s="337" t="s">
        <v>2740</v>
      </c>
      <c r="L1551" s="235" t="s">
        <v>36</v>
      </c>
      <c r="M1551" s="333">
        <v>88</v>
      </c>
      <c r="N1551" s="338">
        <v>1175.55</v>
      </c>
      <c r="O1551" s="338">
        <f t="shared" si="24"/>
        <v>103448.4</v>
      </c>
      <c r="P1551" s="246"/>
    </row>
    <row r="1552" spans="1:16" hidden="1">
      <c r="A1552" s="235">
        <v>1549</v>
      </c>
      <c r="B1552" s="241">
        <v>45113</v>
      </c>
      <c r="C1552" s="239" t="s">
        <v>2343</v>
      </c>
      <c r="D1552" s="333">
        <v>3600094826</v>
      </c>
      <c r="E1552" s="417">
        <v>45106</v>
      </c>
      <c r="F1552" s="239" t="s">
        <v>4208</v>
      </c>
      <c r="G1552" s="333" t="s">
        <v>2283</v>
      </c>
      <c r="H1552" s="333">
        <v>4512134177</v>
      </c>
      <c r="I1552" s="238">
        <v>109609634</v>
      </c>
      <c r="J1552" s="238">
        <v>21038812425</v>
      </c>
      <c r="K1552" s="337" t="s">
        <v>2740</v>
      </c>
      <c r="L1552" s="235" t="s">
        <v>36</v>
      </c>
      <c r="M1552" s="333">
        <v>10</v>
      </c>
      <c r="N1552" s="338">
        <v>1175.55</v>
      </c>
      <c r="O1552" s="338">
        <f t="shared" si="24"/>
        <v>11755.5</v>
      </c>
      <c r="P1552" s="246"/>
    </row>
    <row r="1553" spans="1:16" hidden="1">
      <c r="A1553" s="235">
        <v>1550</v>
      </c>
      <c r="B1553" s="241">
        <v>45113</v>
      </c>
      <c r="C1553" s="239" t="s">
        <v>2343</v>
      </c>
      <c r="D1553" s="333">
        <v>3600094826</v>
      </c>
      <c r="E1553" s="417">
        <v>45106</v>
      </c>
      <c r="F1553" s="239" t="s">
        <v>4208</v>
      </c>
      <c r="G1553" s="333" t="s">
        <v>2283</v>
      </c>
      <c r="H1553" s="333">
        <v>4512134177</v>
      </c>
      <c r="I1553" s="238">
        <v>112137134</v>
      </c>
      <c r="J1553" s="238">
        <v>21038811406</v>
      </c>
      <c r="K1553" s="337" t="s">
        <v>2415</v>
      </c>
      <c r="L1553" s="235" t="s">
        <v>36</v>
      </c>
      <c r="M1553" s="333">
        <v>64</v>
      </c>
      <c r="N1553" s="338">
        <v>1023.6700000000001</v>
      </c>
      <c r="O1553" s="338">
        <f t="shared" si="24"/>
        <v>65514.880000000005</v>
      </c>
      <c r="P1553" s="246"/>
    </row>
    <row r="1554" spans="1:16" hidden="1">
      <c r="A1554" s="235">
        <v>1551</v>
      </c>
      <c r="B1554" s="241">
        <v>45113</v>
      </c>
      <c r="C1554" s="239" t="s">
        <v>2318</v>
      </c>
      <c r="D1554" s="333" t="s">
        <v>4209</v>
      </c>
      <c r="E1554" s="417">
        <v>45100</v>
      </c>
      <c r="F1554" s="245" t="s">
        <v>4210</v>
      </c>
      <c r="G1554" s="333" t="s">
        <v>285</v>
      </c>
      <c r="H1554" s="333">
        <v>4512200495</v>
      </c>
      <c r="I1554" s="238">
        <v>112158708</v>
      </c>
      <c r="J1554" s="238" t="s">
        <v>3681</v>
      </c>
      <c r="K1554" s="337" t="s">
        <v>3682</v>
      </c>
      <c r="L1554" s="235" t="s">
        <v>36</v>
      </c>
      <c r="M1554" s="333">
        <v>44</v>
      </c>
      <c r="N1554" s="338">
        <v>1900</v>
      </c>
      <c r="O1554" s="338">
        <f t="shared" si="24"/>
        <v>83600</v>
      </c>
      <c r="P1554" s="246"/>
    </row>
    <row r="1555" spans="1:16" hidden="1">
      <c r="A1555" s="235">
        <v>1552</v>
      </c>
      <c r="B1555" s="241">
        <v>45113</v>
      </c>
      <c r="C1555" s="239" t="s">
        <v>2318</v>
      </c>
      <c r="D1555" s="333" t="s">
        <v>4209</v>
      </c>
      <c r="E1555" s="417">
        <v>45100</v>
      </c>
      <c r="F1555" s="245" t="s">
        <v>4210</v>
      </c>
      <c r="G1555" s="333" t="s">
        <v>285</v>
      </c>
      <c r="H1555" s="333">
        <v>4512200495</v>
      </c>
      <c r="I1555" s="238">
        <v>112158708</v>
      </c>
      <c r="J1555" s="238" t="s">
        <v>3681</v>
      </c>
      <c r="K1555" s="337" t="s">
        <v>3682</v>
      </c>
      <c r="L1555" s="235" t="s">
        <v>36</v>
      </c>
      <c r="M1555" s="333">
        <v>95</v>
      </c>
      <c r="N1555" s="338">
        <v>1900</v>
      </c>
      <c r="O1555" s="338">
        <f t="shared" si="24"/>
        <v>180500</v>
      </c>
      <c r="P1555" s="246"/>
    </row>
    <row r="1556" spans="1:16" hidden="1">
      <c r="A1556" s="235">
        <v>1553</v>
      </c>
      <c r="B1556" s="241">
        <v>45113</v>
      </c>
      <c r="C1556" s="239" t="s">
        <v>2318</v>
      </c>
      <c r="D1556" s="333" t="s">
        <v>4211</v>
      </c>
      <c r="E1556" s="417">
        <v>45100</v>
      </c>
      <c r="F1556" s="245" t="s">
        <v>4210</v>
      </c>
      <c r="G1556" s="333" t="s">
        <v>285</v>
      </c>
      <c r="H1556" s="333">
        <v>4512200005</v>
      </c>
      <c r="I1556" s="238">
        <v>112168680</v>
      </c>
      <c r="J1556" s="235">
        <v>112168680</v>
      </c>
      <c r="K1556" s="349" t="s">
        <v>2772</v>
      </c>
      <c r="L1556" s="235" t="s">
        <v>36</v>
      </c>
      <c r="M1556" s="333">
        <v>12</v>
      </c>
      <c r="N1556" s="338">
        <v>17310</v>
      </c>
      <c r="O1556" s="338">
        <f t="shared" si="24"/>
        <v>207720</v>
      </c>
      <c r="P1556" s="246"/>
    </row>
    <row r="1557" spans="1:16" hidden="1">
      <c r="A1557" s="235">
        <v>1554</v>
      </c>
      <c r="B1557" s="241">
        <v>45113</v>
      </c>
      <c r="C1557" s="239" t="s">
        <v>2366</v>
      </c>
      <c r="D1557" s="333" t="s">
        <v>4212</v>
      </c>
      <c r="E1557" s="417">
        <v>45105</v>
      </c>
      <c r="F1557" s="245" t="s">
        <v>4213</v>
      </c>
      <c r="G1557" s="333" t="s">
        <v>285</v>
      </c>
      <c r="H1557" s="333">
        <v>4512184565</v>
      </c>
      <c r="I1557" s="238">
        <v>111402534</v>
      </c>
      <c r="J1557" s="235" t="s">
        <v>1083</v>
      </c>
      <c r="K1557" s="238" t="s">
        <v>1084</v>
      </c>
      <c r="L1557" s="235" t="s">
        <v>36</v>
      </c>
      <c r="M1557" s="333">
        <v>715</v>
      </c>
      <c r="N1557" s="338">
        <v>450.41958041958043</v>
      </c>
      <c r="O1557" s="338">
        <f t="shared" si="24"/>
        <v>322050</v>
      </c>
      <c r="P1557" s="246"/>
    </row>
    <row r="1558" spans="1:16" hidden="1">
      <c r="A1558" s="235">
        <v>1555</v>
      </c>
      <c r="B1558" s="241">
        <v>45117</v>
      </c>
      <c r="C1558" s="239" t="s">
        <v>2820</v>
      </c>
      <c r="D1558" s="333" t="s">
        <v>4214</v>
      </c>
      <c r="E1558" s="417">
        <v>45111</v>
      </c>
      <c r="F1558" s="239" t="s">
        <v>4215</v>
      </c>
      <c r="G1558" s="333" t="s">
        <v>2823</v>
      </c>
      <c r="H1558" s="333">
        <v>4512089625</v>
      </c>
      <c r="I1558" s="238">
        <v>107105353</v>
      </c>
      <c r="J1558" s="238" t="s">
        <v>3333</v>
      </c>
      <c r="K1558" s="238" t="s">
        <v>2824</v>
      </c>
      <c r="L1558" s="235" t="s">
        <v>2729</v>
      </c>
      <c r="M1558" s="333">
        <v>860</v>
      </c>
      <c r="N1558" s="338">
        <v>90.36999999999999</v>
      </c>
      <c r="O1558" s="338">
        <f t="shared" si="24"/>
        <v>77718.2</v>
      </c>
      <c r="P1558" s="246"/>
    </row>
    <row r="1559" spans="1:16" ht="20.399999999999999" hidden="1">
      <c r="A1559" s="235">
        <v>1556</v>
      </c>
      <c r="B1559" s="241">
        <v>45121</v>
      </c>
      <c r="C1559" s="239" t="s">
        <v>2966</v>
      </c>
      <c r="D1559" s="333" t="s">
        <v>4216</v>
      </c>
      <c r="E1559" s="417">
        <v>45112</v>
      </c>
      <c r="F1559" s="239" t="s">
        <v>4217</v>
      </c>
      <c r="G1559" s="333" t="s">
        <v>285</v>
      </c>
      <c r="H1559" s="333">
        <v>4512152176</v>
      </c>
      <c r="I1559" s="238" t="s">
        <v>818</v>
      </c>
      <c r="J1559" s="238" t="s">
        <v>818</v>
      </c>
      <c r="K1559" s="238" t="s">
        <v>819</v>
      </c>
      <c r="L1559" s="235" t="s">
        <v>36</v>
      </c>
      <c r="M1559" s="333">
        <v>3560</v>
      </c>
      <c r="N1559" s="338">
        <v>4.05</v>
      </c>
      <c r="O1559" s="338">
        <f t="shared" si="24"/>
        <v>14418</v>
      </c>
      <c r="P1559" s="246"/>
    </row>
    <row r="1560" spans="1:16" ht="20.399999999999999" hidden="1">
      <c r="A1560" s="235">
        <v>1557</v>
      </c>
      <c r="B1560" s="241">
        <v>45121</v>
      </c>
      <c r="C1560" s="239" t="s">
        <v>2966</v>
      </c>
      <c r="D1560" s="333" t="s">
        <v>4216</v>
      </c>
      <c r="E1560" s="417">
        <v>45112</v>
      </c>
      <c r="F1560" s="239" t="s">
        <v>4217</v>
      </c>
      <c r="G1560" s="333" t="s">
        <v>285</v>
      </c>
      <c r="H1560" s="333">
        <v>4512152176</v>
      </c>
      <c r="I1560" s="238">
        <v>107184793</v>
      </c>
      <c r="J1560" s="238">
        <v>107184793</v>
      </c>
      <c r="K1560" s="238" t="s">
        <v>813</v>
      </c>
      <c r="L1560" s="235" t="s">
        <v>36</v>
      </c>
      <c r="M1560" s="333">
        <v>4720</v>
      </c>
      <c r="N1560" s="338">
        <v>2.7399999999999998</v>
      </c>
      <c r="O1560" s="338">
        <f t="shared" si="24"/>
        <v>12932.8</v>
      </c>
      <c r="P1560" s="246"/>
    </row>
    <row r="1561" spans="1:16" ht="20.399999999999999" hidden="1">
      <c r="A1561" s="235">
        <v>1558</v>
      </c>
      <c r="B1561" s="241">
        <v>45121</v>
      </c>
      <c r="C1561" s="239" t="s">
        <v>2966</v>
      </c>
      <c r="D1561" s="333" t="s">
        <v>4216</v>
      </c>
      <c r="E1561" s="417">
        <v>45112</v>
      </c>
      <c r="F1561" s="239" t="s">
        <v>4217</v>
      </c>
      <c r="G1561" s="333" t="s">
        <v>285</v>
      </c>
      <c r="H1561" s="333">
        <v>4512152176</v>
      </c>
      <c r="I1561" s="238">
        <v>107156657</v>
      </c>
      <c r="J1561" s="238">
        <v>107156657</v>
      </c>
      <c r="K1561" s="238" t="s">
        <v>815</v>
      </c>
      <c r="L1561" s="235" t="s">
        <v>36</v>
      </c>
      <c r="M1561" s="333">
        <v>832</v>
      </c>
      <c r="N1561" s="338">
        <v>17.79</v>
      </c>
      <c r="O1561" s="338">
        <f t="shared" si="24"/>
        <v>14801.279999999999</v>
      </c>
      <c r="P1561" s="246"/>
    </row>
    <row r="1562" spans="1:16" ht="20.399999999999999" hidden="1">
      <c r="A1562" s="235">
        <v>1559</v>
      </c>
      <c r="B1562" s="241">
        <v>45121</v>
      </c>
      <c r="C1562" s="239" t="s">
        <v>2966</v>
      </c>
      <c r="D1562" s="333" t="s">
        <v>4216</v>
      </c>
      <c r="E1562" s="417">
        <v>45112</v>
      </c>
      <c r="F1562" s="239" t="s">
        <v>4217</v>
      </c>
      <c r="G1562" s="333" t="s">
        <v>285</v>
      </c>
      <c r="H1562" s="333">
        <v>4512152176</v>
      </c>
      <c r="I1562" s="238">
        <v>107156629</v>
      </c>
      <c r="J1562" s="235">
        <v>107156629</v>
      </c>
      <c r="K1562" s="238" t="s">
        <v>814</v>
      </c>
      <c r="L1562" s="235" t="s">
        <v>36</v>
      </c>
      <c r="M1562" s="333">
        <v>3840</v>
      </c>
      <c r="N1562" s="338">
        <v>13.63</v>
      </c>
      <c r="O1562" s="338">
        <f t="shared" si="24"/>
        <v>52339.200000000004</v>
      </c>
      <c r="P1562" s="246"/>
    </row>
    <row r="1563" spans="1:16" ht="20.399999999999999" hidden="1">
      <c r="A1563" s="235">
        <v>1560</v>
      </c>
      <c r="B1563" s="241">
        <v>45121</v>
      </c>
      <c r="C1563" s="239" t="s">
        <v>2966</v>
      </c>
      <c r="D1563" s="333" t="s">
        <v>4216</v>
      </c>
      <c r="E1563" s="417">
        <v>45112</v>
      </c>
      <c r="F1563" s="239" t="s">
        <v>4217</v>
      </c>
      <c r="G1563" s="333" t="s">
        <v>285</v>
      </c>
      <c r="H1563" s="333">
        <v>4512152176</v>
      </c>
      <c r="I1563" s="238">
        <v>110408291</v>
      </c>
      <c r="J1563" s="235" t="s">
        <v>1305</v>
      </c>
      <c r="K1563" s="238" t="s">
        <v>1306</v>
      </c>
      <c r="L1563" s="235" t="s">
        <v>36</v>
      </c>
      <c r="M1563" s="333">
        <v>1380</v>
      </c>
      <c r="N1563" s="338">
        <v>2.5499999999999998</v>
      </c>
      <c r="O1563" s="338">
        <f t="shared" si="24"/>
        <v>3518.9999999999995</v>
      </c>
      <c r="P1563" s="246"/>
    </row>
    <row r="1564" spans="1:16" ht="20.399999999999999" hidden="1">
      <c r="A1564" s="235">
        <v>1561</v>
      </c>
      <c r="B1564" s="241">
        <v>45121</v>
      </c>
      <c r="C1564" s="239" t="s">
        <v>2966</v>
      </c>
      <c r="D1564" s="333" t="s">
        <v>4216</v>
      </c>
      <c r="E1564" s="417">
        <v>45112</v>
      </c>
      <c r="F1564" s="239" t="s">
        <v>4217</v>
      </c>
      <c r="G1564" s="333" t="s">
        <v>285</v>
      </c>
      <c r="H1564" s="333">
        <v>4512152176</v>
      </c>
      <c r="I1564" s="238">
        <v>110408292</v>
      </c>
      <c r="J1564" s="235">
        <v>110408292</v>
      </c>
      <c r="K1564" s="238" t="s">
        <v>1310</v>
      </c>
      <c r="L1564" s="235" t="s">
        <v>36</v>
      </c>
      <c r="M1564" s="333">
        <v>4248</v>
      </c>
      <c r="N1564" s="338">
        <v>2.61</v>
      </c>
      <c r="O1564" s="338">
        <f t="shared" si="24"/>
        <v>11087.279999999999</v>
      </c>
      <c r="P1564" s="246"/>
    </row>
    <row r="1565" spans="1:16" ht="20.399999999999999" hidden="1">
      <c r="A1565" s="235">
        <v>1562</v>
      </c>
      <c r="B1565" s="241">
        <v>45121</v>
      </c>
      <c r="C1565" s="239" t="s">
        <v>2966</v>
      </c>
      <c r="D1565" s="333" t="s">
        <v>4216</v>
      </c>
      <c r="E1565" s="417">
        <v>45112</v>
      </c>
      <c r="F1565" s="239" t="s">
        <v>4217</v>
      </c>
      <c r="G1565" s="333" t="s">
        <v>285</v>
      </c>
      <c r="H1565" s="333">
        <v>4512152176</v>
      </c>
      <c r="I1565" s="238">
        <v>107186267</v>
      </c>
      <c r="J1565" s="235">
        <v>107186267</v>
      </c>
      <c r="K1565" s="238" t="s">
        <v>821</v>
      </c>
      <c r="L1565" s="235" t="s">
        <v>36</v>
      </c>
      <c r="M1565" s="333">
        <v>2560</v>
      </c>
      <c r="N1565" s="338">
        <v>11.059999999999999</v>
      </c>
      <c r="O1565" s="338">
        <f t="shared" si="24"/>
        <v>28313.599999999999</v>
      </c>
      <c r="P1565" s="246"/>
    </row>
    <row r="1566" spans="1:16" ht="20.399999999999999" hidden="1">
      <c r="A1566" s="235">
        <v>1563</v>
      </c>
      <c r="B1566" s="241">
        <v>45122</v>
      </c>
      <c r="C1566" s="239" t="s">
        <v>3714</v>
      </c>
      <c r="D1566" s="429" t="s">
        <v>4218</v>
      </c>
      <c r="E1566" s="417">
        <v>45117</v>
      </c>
      <c r="F1566" s="239" t="s">
        <v>4219</v>
      </c>
      <c r="G1566" s="333" t="s">
        <v>2167</v>
      </c>
      <c r="H1566" s="333">
        <v>4512237583</v>
      </c>
      <c r="I1566" s="238">
        <v>113722724</v>
      </c>
      <c r="J1566" s="238" t="s">
        <v>4220</v>
      </c>
      <c r="K1566" s="238" t="s">
        <v>4221</v>
      </c>
      <c r="L1566" s="235" t="s">
        <v>36</v>
      </c>
      <c r="M1566" s="333">
        <v>10</v>
      </c>
      <c r="N1566" s="338">
        <v>825</v>
      </c>
      <c r="O1566" s="338">
        <f t="shared" si="24"/>
        <v>8250</v>
      </c>
      <c r="P1566" s="246"/>
    </row>
    <row r="1567" spans="1:16" ht="20.399999999999999" hidden="1">
      <c r="A1567" s="235">
        <v>1564</v>
      </c>
      <c r="B1567" s="241">
        <v>45124</v>
      </c>
      <c r="C1567" s="239" t="s">
        <v>4035</v>
      </c>
      <c r="D1567" s="429" t="s">
        <v>4222</v>
      </c>
      <c r="E1567" s="417">
        <v>45120</v>
      </c>
      <c r="F1567" s="239" t="s">
        <v>4223</v>
      </c>
      <c r="G1567" s="333" t="s">
        <v>4038</v>
      </c>
      <c r="H1567" s="333">
        <v>4512162015</v>
      </c>
      <c r="I1567" s="238">
        <v>110408288</v>
      </c>
      <c r="J1567" s="238" t="s">
        <v>1749</v>
      </c>
      <c r="K1567" s="238" t="s">
        <v>1750</v>
      </c>
      <c r="L1567" s="235" t="s">
        <v>36</v>
      </c>
      <c r="M1567" s="333">
        <v>100</v>
      </c>
      <c r="N1567" s="338">
        <v>2750</v>
      </c>
      <c r="O1567" s="338">
        <f t="shared" si="24"/>
        <v>275000</v>
      </c>
      <c r="P1567" s="246"/>
    </row>
    <row r="1568" spans="1:16" hidden="1">
      <c r="A1568" s="235">
        <v>1565</v>
      </c>
      <c r="B1568" s="241">
        <v>45124</v>
      </c>
      <c r="C1568" s="239" t="s">
        <v>2561</v>
      </c>
      <c r="D1568" s="429" t="s">
        <v>4224</v>
      </c>
      <c r="E1568" s="417">
        <v>45106</v>
      </c>
      <c r="F1568" s="245" t="s">
        <v>4225</v>
      </c>
      <c r="G1568" s="333" t="s">
        <v>285</v>
      </c>
      <c r="H1568" s="333">
        <v>4512150009</v>
      </c>
      <c r="I1568" s="238">
        <v>112141777</v>
      </c>
      <c r="J1568" s="238">
        <v>112141777</v>
      </c>
      <c r="K1568" s="238" t="s">
        <v>2563</v>
      </c>
      <c r="L1568" s="235" t="s">
        <v>36</v>
      </c>
      <c r="M1568" s="333">
        <v>5040</v>
      </c>
      <c r="N1568" s="338">
        <v>5.4</v>
      </c>
      <c r="O1568" s="338">
        <f t="shared" si="24"/>
        <v>27216</v>
      </c>
      <c r="P1568" s="246"/>
    </row>
    <row r="1569" spans="1:16" hidden="1">
      <c r="A1569" s="235">
        <v>1566</v>
      </c>
      <c r="B1569" s="241">
        <v>45124</v>
      </c>
      <c r="C1569" s="239" t="s">
        <v>2561</v>
      </c>
      <c r="D1569" s="429" t="s">
        <v>4224</v>
      </c>
      <c r="E1569" s="417">
        <v>45106</v>
      </c>
      <c r="F1569" s="245" t="s">
        <v>4225</v>
      </c>
      <c r="G1569" s="333" t="s">
        <v>285</v>
      </c>
      <c r="H1569" s="333">
        <v>4512150009</v>
      </c>
      <c r="I1569" s="238">
        <v>112141778</v>
      </c>
      <c r="J1569" s="238">
        <v>112141778</v>
      </c>
      <c r="K1569" s="238" t="s">
        <v>2566</v>
      </c>
      <c r="L1569" s="235" t="s">
        <v>36</v>
      </c>
      <c r="M1569" s="333">
        <v>2800</v>
      </c>
      <c r="N1569" s="338">
        <v>1.5</v>
      </c>
      <c r="O1569" s="338">
        <f t="shared" si="24"/>
        <v>4200</v>
      </c>
      <c r="P1569" s="246"/>
    </row>
    <row r="1570" spans="1:16" hidden="1">
      <c r="A1570" s="235">
        <v>1567</v>
      </c>
      <c r="B1570" s="241">
        <v>45124</v>
      </c>
      <c r="C1570" s="239" t="s">
        <v>2561</v>
      </c>
      <c r="D1570" s="429" t="s">
        <v>4226</v>
      </c>
      <c r="E1570" s="417">
        <v>45115</v>
      </c>
      <c r="F1570" s="245" t="s">
        <v>4225</v>
      </c>
      <c r="G1570" s="333" t="s">
        <v>285</v>
      </c>
      <c r="H1570" s="333">
        <v>4511938992</v>
      </c>
      <c r="I1570" s="238" t="s">
        <v>286</v>
      </c>
      <c r="J1570" s="238" t="s">
        <v>286</v>
      </c>
      <c r="K1570" s="238" t="s">
        <v>4072</v>
      </c>
      <c r="L1570" s="235" t="s">
        <v>247</v>
      </c>
      <c r="M1570" s="333">
        <v>12</v>
      </c>
      <c r="N1570" s="338">
        <v>6727</v>
      </c>
      <c r="O1570" s="338">
        <f t="shared" si="24"/>
        <v>80724</v>
      </c>
      <c r="P1570" s="246"/>
    </row>
    <row r="1571" spans="1:16" ht="20.399999999999999" hidden="1">
      <c r="A1571" s="235">
        <v>1568</v>
      </c>
      <c r="B1571" s="241">
        <v>45125</v>
      </c>
      <c r="C1571" s="239" t="s">
        <v>4227</v>
      </c>
      <c r="D1571" s="429" t="s">
        <v>4228</v>
      </c>
      <c r="E1571" s="417">
        <v>45120</v>
      </c>
      <c r="F1571" s="239" t="s">
        <v>4229</v>
      </c>
      <c r="G1571" s="333" t="s">
        <v>2283</v>
      </c>
      <c r="H1571" s="333">
        <v>4512235062</v>
      </c>
      <c r="I1571" s="238">
        <v>113709550</v>
      </c>
      <c r="J1571" s="238">
        <v>113709550</v>
      </c>
      <c r="K1571" s="238" t="s">
        <v>4230</v>
      </c>
      <c r="L1571" s="235" t="s">
        <v>36</v>
      </c>
      <c r="M1571" s="333">
        <v>40</v>
      </c>
      <c r="N1571" s="338">
        <v>625</v>
      </c>
      <c r="O1571" s="338">
        <f t="shared" si="24"/>
        <v>25000</v>
      </c>
      <c r="P1571" s="246"/>
    </row>
    <row r="1572" spans="1:16" ht="20.399999999999999" hidden="1">
      <c r="A1572" s="235">
        <v>1569</v>
      </c>
      <c r="B1572" s="241">
        <v>45125</v>
      </c>
      <c r="C1572" s="239" t="s">
        <v>4227</v>
      </c>
      <c r="D1572" s="429" t="s">
        <v>4228</v>
      </c>
      <c r="E1572" s="417">
        <v>45120</v>
      </c>
      <c r="F1572" s="239" t="s">
        <v>4229</v>
      </c>
      <c r="G1572" s="333" t="s">
        <v>2283</v>
      </c>
      <c r="H1572" s="333">
        <v>4512235062</v>
      </c>
      <c r="I1572" s="238">
        <v>113709553</v>
      </c>
      <c r="J1572" s="238">
        <v>113709553</v>
      </c>
      <c r="K1572" s="238" t="s">
        <v>4231</v>
      </c>
      <c r="L1572" s="235" t="s">
        <v>36</v>
      </c>
      <c r="M1572" s="333">
        <v>320</v>
      </c>
      <c r="N1572" s="338">
        <v>5</v>
      </c>
      <c r="O1572" s="338">
        <f t="shared" si="24"/>
        <v>1600</v>
      </c>
      <c r="P1572" s="246"/>
    </row>
    <row r="1573" spans="1:16" ht="20.399999999999999" hidden="1">
      <c r="A1573" s="235">
        <v>1570</v>
      </c>
      <c r="B1573" s="241">
        <v>45125</v>
      </c>
      <c r="C1573" s="239" t="s">
        <v>4227</v>
      </c>
      <c r="D1573" s="429" t="s">
        <v>4228</v>
      </c>
      <c r="E1573" s="417">
        <v>45120</v>
      </c>
      <c r="F1573" s="239" t="s">
        <v>4229</v>
      </c>
      <c r="G1573" s="333" t="s">
        <v>2283</v>
      </c>
      <c r="H1573" s="333">
        <v>4512235062</v>
      </c>
      <c r="I1573" s="238">
        <v>113709556</v>
      </c>
      <c r="J1573" s="238">
        <v>113709556</v>
      </c>
      <c r="K1573" s="238" t="s">
        <v>4232</v>
      </c>
      <c r="L1573" s="235" t="s">
        <v>36</v>
      </c>
      <c r="M1573" s="333">
        <v>160</v>
      </c>
      <c r="N1573" s="338">
        <v>19</v>
      </c>
      <c r="O1573" s="338">
        <f t="shared" si="24"/>
        <v>3040</v>
      </c>
      <c r="P1573" s="246"/>
    </row>
    <row r="1574" spans="1:16" ht="20.399999999999999" hidden="1">
      <c r="A1574" s="235">
        <v>1571</v>
      </c>
      <c r="B1574" s="241">
        <v>45125</v>
      </c>
      <c r="C1574" s="239" t="s">
        <v>4227</v>
      </c>
      <c r="D1574" s="429" t="s">
        <v>4228</v>
      </c>
      <c r="E1574" s="417">
        <v>45120</v>
      </c>
      <c r="F1574" s="239" t="s">
        <v>4229</v>
      </c>
      <c r="G1574" s="333" t="s">
        <v>2283</v>
      </c>
      <c r="H1574" s="333">
        <v>4512235062</v>
      </c>
      <c r="I1574" s="238">
        <v>113709551</v>
      </c>
      <c r="J1574" s="238">
        <v>113709551</v>
      </c>
      <c r="K1574" s="238" t="s">
        <v>4233</v>
      </c>
      <c r="L1574" s="235" t="s">
        <v>36</v>
      </c>
      <c r="M1574" s="333">
        <v>40</v>
      </c>
      <c r="N1574" s="338">
        <v>4800</v>
      </c>
      <c r="O1574" s="338">
        <f t="shared" si="24"/>
        <v>192000</v>
      </c>
      <c r="P1574" s="246"/>
    </row>
    <row r="1575" spans="1:16" ht="20.399999999999999" hidden="1">
      <c r="A1575" s="235">
        <v>1572</v>
      </c>
      <c r="B1575" s="241">
        <v>45125</v>
      </c>
      <c r="C1575" s="239" t="s">
        <v>4227</v>
      </c>
      <c r="D1575" s="429" t="s">
        <v>4228</v>
      </c>
      <c r="E1575" s="417">
        <v>45120</v>
      </c>
      <c r="F1575" s="239" t="s">
        <v>4229</v>
      </c>
      <c r="G1575" s="333" t="s">
        <v>2283</v>
      </c>
      <c r="H1575" s="333">
        <v>4512235062</v>
      </c>
      <c r="I1575" s="238">
        <v>113709552</v>
      </c>
      <c r="J1575" s="238">
        <v>113709552</v>
      </c>
      <c r="K1575" s="238" t="s">
        <v>4234</v>
      </c>
      <c r="L1575" s="235" t="s">
        <v>36</v>
      </c>
      <c r="M1575" s="333">
        <v>160</v>
      </c>
      <c r="N1575" s="338">
        <v>92</v>
      </c>
      <c r="O1575" s="338">
        <f t="shared" si="24"/>
        <v>14720</v>
      </c>
      <c r="P1575" s="246"/>
    </row>
    <row r="1576" spans="1:16" ht="20.399999999999999" hidden="1">
      <c r="A1576" s="235">
        <v>1573</v>
      </c>
      <c r="B1576" s="241">
        <v>45125</v>
      </c>
      <c r="C1576" s="239" t="s">
        <v>4227</v>
      </c>
      <c r="D1576" s="429" t="s">
        <v>4228</v>
      </c>
      <c r="E1576" s="417">
        <v>45120</v>
      </c>
      <c r="F1576" s="239" t="s">
        <v>4229</v>
      </c>
      <c r="G1576" s="333" t="s">
        <v>2283</v>
      </c>
      <c r="H1576" s="333">
        <v>4512235062</v>
      </c>
      <c r="I1576" s="238">
        <v>113710208</v>
      </c>
      <c r="J1576" s="238">
        <v>113710208</v>
      </c>
      <c r="K1576" s="238" t="s">
        <v>4235</v>
      </c>
      <c r="L1576" s="235" t="s">
        <v>36</v>
      </c>
      <c r="M1576" s="333">
        <v>160</v>
      </c>
      <c r="N1576" s="338">
        <v>6</v>
      </c>
      <c r="O1576" s="338">
        <f t="shared" si="24"/>
        <v>960</v>
      </c>
      <c r="P1576" s="246"/>
    </row>
    <row r="1577" spans="1:16" ht="20.399999999999999" hidden="1">
      <c r="A1577" s="235">
        <v>1574</v>
      </c>
      <c r="B1577" s="241">
        <v>45125</v>
      </c>
      <c r="C1577" s="239" t="s">
        <v>4227</v>
      </c>
      <c r="D1577" s="429" t="s">
        <v>4228</v>
      </c>
      <c r="E1577" s="417">
        <v>45120</v>
      </c>
      <c r="F1577" s="239" t="s">
        <v>4229</v>
      </c>
      <c r="G1577" s="333" t="s">
        <v>2283</v>
      </c>
      <c r="H1577" s="333">
        <v>4512235062</v>
      </c>
      <c r="I1577" s="238">
        <v>112170848</v>
      </c>
      <c r="J1577" s="238">
        <v>112170848</v>
      </c>
      <c r="K1577" s="238" t="s">
        <v>4236</v>
      </c>
      <c r="L1577" s="235" t="s">
        <v>36</v>
      </c>
      <c r="M1577" s="333">
        <v>160</v>
      </c>
      <c r="N1577" s="338">
        <v>8</v>
      </c>
      <c r="O1577" s="338">
        <f t="shared" si="24"/>
        <v>1280</v>
      </c>
      <c r="P1577" s="246"/>
    </row>
    <row r="1578" spans="1:16" hidden="1">
      <c r="A1578" s="235">
        <v>1575</v>
      </c>
      <c r="B1578" s="241">
        <v>45125</v>
      </c>
      <c r="C1578" s="239" t="s">
        <v>4237</v>
      </c>
      <c r="D1578" s="429" t="s">
        <v>4238</v>
      </c>
      <c r="E1578" s="417">
        <v>45118</v>
      </c>
      <c r="F1578" s="239" t="s">
        <v>4239</v>
      </c>
      <c r="G1578" s="333" t="s">
        <v>285</v>
      </c>
      <c r="H1578" s="333" t="s">
        <v>286</v>
      </c>
      <c r="I1578" s="238">
        <v>101576439</v>
      </c>
      <c r="J1578" s="238" t="s">
        <v>655</v>
      </c>
      <c r="K1578" s="238" t="s">
        <v>656</v>
      </c>
      <c r="L1578" s="235" t="s">
        <v>36</v>
      </c>
      <c r="M1578" s="333">
        <v>44</v>
      </c>
      <c r="N1578" s="338">
        <v>1256</v>
      </c>
      <c r="O1578" s="338">
        <f t="shared" si="24"/>
        <v>55264</v>
      </c>
      <c r="P1578" s="246"/>
    </row>
    <row r="1579" spans="1:16" hidden="1">
      <c r="A1579" s="235">
        <v>1576</v>
      </c>
      <c r="B1579" s="241">
        <v>45125</v>
      </c>
      <c r="C1579" s="239" t="s">
        <v>4237</v>
      </c>
      <c r="D1579" s="429" t="s">
        <v>4238</v>
      </c>
      <c r="E1579" s="417">
        <v>45118</v>
      </c>
      <c r="F1579" s="239" t="s">
        <v>4239</v>
      </c>
      <c r="G1579" s="333" t="s">
        <v>285</v>
      </c>
      <c r="H1579" s="333" t="s">
        <v>286</v>
      </c>
      <c r="I1579" s="238">
        <v>102625238</v>
      </c>
      <c r="J1579" s="238" t="s">
        <v>359</v>
      </c>
      <c r="K1579" s="238" t="s">
        <v>360</v>
      </c>
      <c r="L1579" s="235" t="s">
        <v>36</v>
      </c>
      <c r="M1579" s="333">
        <v>27</v>
      </c>
      <c r="N1579" s="338">
        <v>2000</v>
      </c>
      <c r="O1579" s="338">
        <f t="shared" si="24"/>
        <v>54000</v>
      </c>
      <c r="P1579" s="246"/>
    </row>
    <row r="1580" spans="1:16" hidden="1">
      <c r="A1580" s="235">
        <v>1577</v>
      </c>
      <c r="B1580" s="241">
        <v>45125</v>
      </c>
      <c r="C1580" s="239" t="s">
        <v>4237</v>
      </c>
      <c r="D1580" s="429" t="s">
        <v>4238</v>
      </c>
      <c r="E1580" s="417">
        <v>45118</v>
      </c>
      <c r="F1580" s="239" t="s">
        <v>4239</v>
      </c>
      <c r="G1580" s="333" t="s">
        <v>285</v>
      </c>
      <c r="H1580" s="333" t="s">
        <v>286</v>
      </c>
      <c r="I1580" s="238">
        <v>102373683</v>
      </c>
      <c r="J1580" s="238" t="s">
        <v>367</v>
      </c>
      <c r="K1580" s="238" t="s">
        <v>368</v>
      </c>
      <c r="L1580" s="235" t="s">
        <v>36</v>
      </c>
      <c r="M1580" s="333">
        <v>54</v>
      </c>
      <c r="N1580" s="338">
        <v>1575</v>
      </c>
      <c r="O1580" s="338">
        <f t="shared" si="24"/>
        <v>85050</v>
      </c>
      <c r="P1580" s="246"/>
    </row>
    <row r="1581" spans="1:16" hidden="1">
      <c r="A1581" s="235">
        <v>1578</v>
      </c>
      <c r="B1581" s="241">
        <v>45125</v>
      </c>
      <c r="C1581" s="239" t="s">
        <v>4237</v>
      </c>
      <c r="D1581" s="429" t="s">
        <v>4240</v>
      </c>
      <c r="E1581" s="417">
        <v>45118</v>
      </c>
      <c r="F1581" s="239" t="s">
        <v>4241</v>
      </c>
      <c r="G1581" s="333" t="s">
        <v>285</v>
      </c>
      <c r="H1581" s="333" t="s">
        <v>286</v>
      </c>
      <c r="I1581" s="238">
        <v>101576439</v>
      </c>
      <c r="J1581" s="238" t="s">
        <v>655</v>
      </c>
      <c r="K1581" s="238" t="s">
        <v>656</v>
      </c>
      <c r="L1581" s="235" t="s">
        <v>36</v>
      </c>
      <c r="M1581" s="333">
        <v>60</v>
      </c>
      <c r="N1581" s="338">
        <v>1256</v>
      </c>
      <c r="O1581" s="338">
        <f t="shared" si="24"/>
        <v>75360</v>
      </c>
      <c r="P1581" s="246"/>
    </row>
    <row r="1582" spans="1:16" hidden="1">
      <c r="A1582" s="235">
        <v>1579</v>
      </c>
      <c r="B1582" s="241">
        <v>45125</v>
      </c>
      <c r="C1582" s="239" t="s">
        <v>4237</v>
      </c>
      <c r="D1582" s="429" t="s">
        <v>4240</v>
      </c>
      <c r="E1582" s="417">
        <v>45118</v>
      </c>
      <c r="F1582" s="239" t="s">
        <v>4241</v>
      </c>
      <c r="G1582" s="333" t="s">
        <v>285</v>
      </c>
      <c r="H1582" s="333" t="s">
        <v>286</v>
      </c>
      <c r="I1582" s="238">
        <v>102951260</v>
      </c>
      <c r="J1582" s="238" t="s">
        <v>1697</v>
      </c>
      <c r="K1582" s="238" t="s">
        <v>1698</v>
      </c>
      <c r="L1582" s="235" t="s">
        <v>36</v>
      </c>
      <c r="M1582" s="333">
        <v>110</v>
      </c>
      <c r="N1582" s="338">
        <v>210</v>
      </c>
      <c r="O1582" s="338">
        <f t="shared" si="24"/>
        <v>23100</v>
      </c>
      <c r="P1582" s="246"/>
    </row>
    <row r="1583" spans="1:16" hidden="1">
      <c r="A1583" s="235">
        <v>1580</v>
      </c>
      <c r="B1583" s="241">
        <v>45125</v>
      </c>
      <c r="C1583" s="239" t="s">
        <v>4237</v>
      </c>
      <c r="D1583" s="429" t="s">
        <v>4240</v>
      </c>
      <c r="E1583" s="417">
        <v>45118</v>
      </c>
      <c r="F1583" s="239" t="s">
        <v>4241</v>
      </c>
      <c r="G1583" s="333" t="s">
        <v>285</v>
      </c>
      <c r="H1583" s="333" t="s">
        <v>286</v>
      </c>
      <c r="I1583" s="238">
        <v>102464571</v>
      </c>
      <c r="J1583" s="238" t="s">
        <v>1693</v>
      </c>
      <c r="K1583" s="238" t="s">
        <v>1694</v>
      </c>
      <c r="L1583" s="235" t="s">
        <v>36</v>
      </c>
      <c r="M1583" s="333">
        <v>131</v>
      </c>
      <c r="N1583" s="338">
        <v>1374</v>
      </c>
      <c r="O1583" s="338">
        <f t="shared" si="24"/>
        <v>179994</v>
      </c>
      <c r="P1583" s="246"/>
    </row>
    <row r="1584" spans="1:16" ht="30.6" hidden="1">
      <c r="A1584" s="235">
        <v>1581</v>
      </c>
      <c r="B1584" s="241">
        <v>45126</v>
      </c>
      <c r="C1584" s="239" t="s">
        <v>3878</v>
      </c>
      <c r="D1584" s="346" t="s">
        <v>4242</v>
      </c>
      <c r="E1584" s="417" t="s">
        <v>4243</v>
      </c>
      <c r="F1584" s="239" t="s">
        <v>4244</v>
      </c>
      <c r="G1584" s="333" t="s">
        <v>3881</v>
      </c>
      <c r="H1584" s="239" t="s">
        <v>4245</v>
      </c>
      <c r="I1584" s="238">
        <v>112148136</v>
      </c>
      <c r="J1584" s="238" t="s">
        <v>3726</v>
      </c>
      <c r="K1584" s="238" t="s">
        <v>3727</v>
      </c>
      <c r="L1584" s="235" t="s">
        <v>36</v>
      </c>
      <c r="M1584" s="333">
        <v>54</v>
      </c>
      <c r="N1584" s="430">
        <v>14661.908518518519</v>
      </c>
      <c r="O1584" s="430">
        <f t="shared" si="24"/>
        <v>791743.06</v>
      </c>
      <c r="P1584" s="246"/>
    </row>
    <row r="1585" spans="1:16" hidden="1">
      <c r="A1585" s="235">
        <v>1582</v>
      </c>
      <c r="B1585" s="241">
        <v>45128</v>
      </c>
      <c r="C1585" s="239" t="s">
        <v>2561</v>
      </c>
      <c r="D1585" s="346" t="s">
        <v>4308</v>
      </c>
      <c r="E1585" s="417">
        <v>45120</v>
      </c>
      <c r="F1585" s="245" t="s">
        <v>4309</v>
      </c>
      <c r="G1585" s="333" t="s">
        <v>285</v>
      </c>
      <c r="H1585" s="239">
        <v>4511938992</v>
      </c>
      <c r="I1585" s="238" t="s">
        <v>286</v>
      </c>
      <c r="J1585" s="238" t="s">
        <v>286</v>
      </c>
      <c r="K1585" s="238" t="s">
        <v>4072</v>
      </c>
      <c r="L1585" s="235" t="s">
        <v>247</v>
      </c>
      <c r="M1585" s="333">
        <v>4</v>
      </c>
      <c r="N1585" s="338">
        <v>6727</v>
      </c>
      <c r="O1585" s="430">
        <f t="shared" si="24"/>
        <v>26908</v>
      </c>
      <c r="P1585" s="246"/>
    </row>
    <row r="1586" spans="1:16" hidden="1">
      <c r="A1586" s="235">
        <v>1583</v>
      </c>
      <c r="B1586" s="241">
        <v>45128</v>
      </c>
      <c r="C1586" s="239" t="s">
        <v>3714</v>
      </c>
      <c r="D1586" s="346" t="s">
        <v>4310</v>
      </c>
      <c r="E1586" s="417">
        <v>45124</v>
      </c>
      <c r="F1586" s="239" t="s">
        <v>4311</v>
      </c>
      <c r="G1586" s="333" t="s">
        <v>2167</v>
      </c>
      <c r="H1586" s="239">
        <v>4512264228</v>
      </c>
      <c r="I1586" s="238">
        <v>108137334</v>
      </c>
      <c r="J1586" s="238" t="s">
        <v>2272</v>
      </c>
      <c r="K1586" s="238" t="s">
        <v>4312</v>
      </c>
      <c r="L1586" s="235" t="s">
        <v>36</v>
      </c>
      <c r="M1586" s="333">
        <v>10</v>
      </c>
      <c r="N1586" s="338">
        <v>45900</v>
      </c>
      <c r="O1586" s="430">
        <f t="shared" si="24"/>
        <v>459000</v>
      </c>
      <c r="P1586" s="246"/>
    </row>
    <row r="1587" spans="1:16" ht="20.399999999999999" hidden="1">
      <c r="A1587" s="235">
        <v>1584</v>
      </c>
      <c r="B1587" s="241">
        <v>45131</v>
      </c>
      <c r="C1587" s="239" t="s">
        <v>2928</v>
      </c>
      <c r="D1587" s="333">
        <v>9618368092</v>
      </c>
      <c r="E1587" s="417">
        <v>45126</v>
      </c>
      <c r="F1587" s="239" t="s">
        <v>4313</v>
      </c>
      <c r="G1587" s="333" t="s">
        <v>2930</v>
      </c>
      <c r="H1587" s="333">
        <v>4512219316</v>
      </c>
      <c r="I1587" s="238" t="s">
        <v>4358</v>
      </c>
      <c r="J1587" s="337" t="s">
        <v>2941</v>
      </c>
      <c r="K1587" s="239" t="s">
        <v>2942</v>
      </c>
      <c r="L1587" s="336" t="s">
        <v>2729</v>
      </c>
      <c r="M1587" s="333">
        <v>8320</v>
      </c>
      <c r="N1587" s="338">
        <v>21.32</v>
      </c>
      <c r="O1587" s="430">
        <f t="shared" si="24"/>
        <v>177382.39999999999</v>
      </c>
      <c r="P1587" s="246"/>
    </row>
    <row r="1588" spans="1:16" ht="20.399999999999999" hidden="1">
      <c r="A1588" s="235">
        <v>1585</v>
      </c>
      <c r="B1588" s="241">
        <v>45131</v>
      </c>
      <c r="C1588" s="239" t="s">
        <v>2928</v>
      </c>
      <c r="D1588" s="333">
        <v>9618368092</v>
      </c>
      <c r="E1588" s="417">
        <v>45126</v>
      </c>
      <c r="F1588" s="239" t="s">
        <v>4313</v>
      </c>
      <c r="G1588" s="333" t="s">
        <v>2930</v>
      </c>
      <c r="H1588" s="333">
        <v>4512219316</v>
      </c>
      <c r="I1588" s="238">
        <v>112169820</v>
      </c>
      <c r="J1588" s="337" t="s">
        <v>2939</v>
      </c>
      <c r="K1588" s="239" t="s">
        <v>2940</v>
      </c>
      <c r="L1588" s="336" t="s">
        <v>2729</v>
      </c>
      <c r="M1588" s="333">
        <v>27000</v>
      </c>
      <c r="N1588" s="338">
        <v>32.01</v>
      </c>
      <c r="O1588" s="430">
        <f t="shared" si="24"/>
        <v>864270</v>
      </c>
      <c r="P1588" s="246"/>
    </row>
    <row r="1589" spans="1:16" hidden="1">
      <c r="A1589" s="235">
        <v>1586</v>
      </c>
      <c r="B1589" s="241">
        <v>45131</v>
      </c>
      <c r="C1589" s="239" t="s">
        <v>2366</v>
      </c>
      <c r="D1589" s="333" t="s">
        <v>4314</v>
      </c>
      <c r="E1589" s="417">
        <v>45122</v>
      </c>
      <c r="F1589" s="245" t="s">
        <v>4315</v>
      </c>
      <c r="G1589" s="333" t="s">
        <v>285</v>
      </c>
      <c r="H1589" s="333">
        <v>4512184565</v>
      </c>
      <c r="I1589" s="238" t="s">
        <v>2458</v>
      </c>
      <c r="J1589" s="235" t="s">
        <v>2458</v>
      </c>
      <c r="K1589" s="238" t="s">
        <v>2459</v>
      </c>
      <c r="L1589" s="336" t="s">
        <v>36</v>
      </c>
      <c r="M1589" s="333">
        <v>70</v>
      </c>
      <c r="N1589" s="338">
        <v>1680.63</v>
      </c>
      <c r="O1589" s="430">
        <f t="shared" si="24"/>
        <v>117644.1</v>
      </c>
      <c r="P1589" s="246"/>
    </row>
    <row r="1590" spans="1:16" hidden="1">
      <c r="A1590" s="235">
        <v>1587</v>
      </c>
      <c r="B1590" s="241">
        <v>45131</v>
      </c>
      <c r="C1590" s="239" t="s">
        <v>2366</v>
      </c>
      <c r="D1590" s="333" t="s">
        <v>4314</v>
      </c>
      <c r="E1590" s="417">
        <v>45122</v>
      </c>
      <c r="F1590" s="245" t="s">
        <v>4315</v>
      </c>
      <c r="G1590" s="333" t="s">
        <v>285</v>
      </c>
      <c r="H1590" s="333">
        <v>4512184565</v>
      </c>
      <c r="I1590" s="238" t="s">
        <v>2804</v>
      </c>
      <c r="J1590" s="235" t="s">
        <v>2804</v>
      </c>
      <c r="K1590" s="238" t="s">
        <v>2605</v>
      </c>
      <c r="L1590" s="235" t="s">
        <v>36</v>
      </c>
      <c r="M1590" s="333">
        <v>72</v>
      </c>
      <c r="N1590" s="338">
        <v>1667.61</v>
      </c>
      <c r="O1590" s="430">
        <f t="shared" si="24"/>
        <v>120067.92</v>
      </c>
      <c r="P1590" s="246"/>
    </row>
    <row r="1591" spans="1:16" hidden="1">
      <c r="A1591" s="235">
        <v>1588</v>
      </c>
      <c r="B1591" s="241">
        <v>45131</v>
      </c>
      <c r="C1591" s="239" t="s">
        <v>2486</v>
      </c>
      <c r="D1591" s="333">
        <v>23111398</v>
      </c>
      <c r="E1591" s="417">
        <v>45124</v>
      </c>
      <c r="F1591" s="239" t="s">
        <v>4316</v>
      </c>
      <c r="G1591" s="333" t="s">
        <v>2167</v>
      </c>
      <c r="H1591" s="333">
        <v>4512134093</v>
      </c>
      <c r="I1591" s="238">
        <v>111400054</v>
      </c>
      <c r="J1591" s="238" t="s">
        <v>3274</v>
      </c>
      <c r="K1591" s="238" t="s">
        <v>650</v>
      </c>
      <c r="L1591" s="235" t="s">
        <v>36</v>
      </c>
      <c r="M1591" s="333">
        <v>264</v>
      </c>
      <c r="N1591" s="338">
        <v>1388.85</v>
      </c>
      <c r="O1591" s="430">
        <f t="shared" si="24"/>
        <v>366656.39999999997</v>
      </c>
      <c r="P1591" s="246"/>
    </row>
    <row r="1592" spans="1:16" hidden="1">
      <c r="A1592" s="235">
        <v>1589</v>
      </c>
      <c r="B1592" s="241">
        <v>45131</v>
      </c>
      <c r="C1592" s="239" t="s">
        <v>2486</v>
      </c>
      <c r="D1592" s="333">
        <v>23111398</v>
      </c>
      <c r="E1592" s="417">
        <v>45124</v>
      </c>
      <c r="F1592" s="239" t="s">
        <v>4316</v>
      </c>
      <c r="G1592" s="333" t="s">
        <v>2167</v>
      </c>
      <c r="H1592" s="333">
        <v>4512134093</v>
      </c>
      <c r="I1592" s="238">
        <v>111400055</v>
      </c>
      <c r="J1592" s="424" t="s">
        <v>3275</v>
      </c>
      <c r="K1592" s="424" t="s">
        <v>654</v>
      </c>
      <c r="L1592" s="424" t="s">
        <v>36</v>
      </c>
      <c r="M1592" s="333">
        <v>264</v>
      </c>
      <c r="N1592" s="338">
        <v>1706.02</v>
      </c>
      <c r="O1592" s="430">
        <f t="shared" si="24"/>
        <v>450389.27999999997</v>
      </c>
      <c r="P1592" s="246"/>
    </row>
    <row r="1593" spans="1:16" hidden="1">
      <c r="A1593" s="235">
        <v>1590</v>
      </c>
      <c r="B1593" s="241">
        <v>45135</v>
      </c>
      <c r="C1593" s="239" t="s">
        <v>2483</v>
      </c>
      <c r="D1593" s="333">
        <v>254</v>
      </c>
      <c r="E1593" s="417">
        <v>45127</v>
      </c>
      <c r="F1593" s="239" t="s">
        <v>4317</v>
      </c>
      <c r="G1593" s="333" t="s">
        <v>1996</v>
      </c>
      <c r="H1593" s="333">
        <v>4512200489</v>
      </c>
      <c r="I1593" s="238">
        <v>110710681</v>
      </c>
      <c r="J1593" s="238">
        <v>110710681</v>
      </c>
      <c r="K1593" s="238" t="s">
        <v>2209</v>
      </c>
      <c r="L1593" s="235" t="s">
        <v>36</v>
      </c>
      <c r="M1593" s="333">
        <v>888</v>
      </c>
      <c r="N1593" s="338">
        <v>2011</v>
      </c>
      <c r="O1593" s="430">
        <f t="shared" si="24"/>
        <v>1785768</v>
      </c>
      <c r="P1593" s="246"/>
    </row>
    <row r="1594" spans="1:16" hidden="1">
      <c r="A1594" s="235">
        <v>1591</v>
      </c>
      <c r="B1594" s="241">
        <v>45135</v>
      </c>
      <c r="C1594" s="239" t="s">
        <v>2483</v>
      </c>
      <c r="D1594" s="333">
        <v>254</v>
      </c>
      <c r="E1594" s="417">
        <v>45127</v>
      </c>
      <c r="F1594" s="239" t="s">
        <v>4317</v>
      </c>
      <c r="G1594" s="333" t="s">
        <v>1996</v>
      </c>
      <c r="H1594" s="333">
        <v>4512200489</v>
      </c>
      <c r="I1594" s="238">
        <v>110710682</v>
      </c>
      <c r="J1594" s="238">
        <v>110710682</v>
      </c>
      <c r="K1594" s="238" t="s">
        <v>2216</v>
      </c>
      <c r="L1594" s="235" t="s">
        <v>36</v>
      </c>
      <c r="M1594" s="333">
        <v>856</v>
      </c>
      <c r="N1594" s="338">
        <v>1945</v>
      </c>
      <c r="O1594" s="430">
        <f t="shared" si="24"/>
        <v>1664920</v>
      </c>
      <c r="P1594" s="246"/>
    </row>
    <row r="1595" spans="1:16" hidden="1">
      <c r="A1595" s="235">
        <v>1592</v>
      </c>
      <c r="B1595" s="241">
        <v>45135</v>
      </c>
      <c r="C1595" s="239" t="s">
        <v>2483</v>
      </c>
      <c r="D1595" s="333">
        <v>254</v>
      </c>
      <c r="E1595" s="417">
        <v>45127</v>
      </c>
      <c r="F1595" s="239" t="s">
        <v>4317</v>
      </c>
      <c r="G1595" s="333" t="s">
        <v>1996</v>
      </c>
      <c r="H1595" s="333">
        <v>4512200489</v>
      </c>
      <c r="I1595" s="238">
        <v>110710684</v>
      </c>
      <c r="J1595" s="238" t="s">
        <v>3942</v>
      </c>
      <c r="K1595" s="238" t="s">
        <v>2213</v>
      </c>
      <c r="L1595" s="235" t="s">
        <v>36</v>
      </c>
      <c r="M1595" s="333">
        <v>488</v>
      </c>
      <c r="N1595" s="338">
        <v>2518</v>
      </c>
      <c r="O1595" s="430">
        <f t="shared" si="24"/>
        <v>1228784</v>
      </c>
      <c r="P1595" s="246"/>
    </row>
    <row r="1596" spans="1:16" hidden="1">
      <c r="A1596" s="235">
        <v>1593</v>
      </c>
      <c r="B1596" s="241">
        <v>45136</v>
      </c>
      <c r="C1596" s="239" t="s">
        <v>2486</v>
      </c>
      <c r="D1596" s="333">
        <v>23111508</v>
      </c>
      <c r="E1596" s="417">
        <v>45131</v>
      </c>
      <c r="F1596" s="239" t="s">
        <v>4318</v>
      </c>
      <c r="G1596" s="333" t="s">
        <v>2167</v>
      </c>
      <c r="H1596" s="333">
        <v>4512134093</v>
      </c>
      <c r="I1596" s="238">
        <v>111400055</v>
      </c>
      <c r="J1596" s="238" t="s">
        <v>3275</v>
      </c>
      <c r="K1596" s="238" t="s">
        <v>654</v>
      </c>
      <c r="L1596" s="235" t="s">
        <v>36</v>
      </c>
      <c r="M1596" s="333">
        <v>318</v>
      </c>
      <c r="N1596" s="338">
        <v>1706.02</v>
      </c>
      <c r="O1596" s="430">
        <f t="shared" si="24"/>
        <v>542514.36</v>
      </c>
      <c r="P1596" s="246"/>
    </row>
    <row r="1597" spans="1:16" hidden="1">
      <c r="A1597" s="235">
        <v>1594</v>
      </c>
      <c r="B1597" s="241">
        <v>45140</v>
      </c>
      <c r="C1597" s="239" t="s">
        <v>4359</v>
      </c>
      <c r="D1597" s="333" t="s">
        <v>4360</v>
      </c>
      <c r="E1597" s="417">
        <v>45113</v>
      </c>
      <c r="F1597" s="239" t="s">
        <v>4361</v>
      </c>
      <c r="G1597" s="333" t="s">
        <v>1581</v>
      </c>
      <c r="H1597" s="333" t="s">
        <v>286</v>
      </c>
      <c r="I1597" s="238" t="s">
        <v>286</v>
      </c>
      <c r="J1597" s="238" t="s">
        <v>286</v>
      </c>
      <c r="K1597" s="238" t="s">
        <v>4362</v>
      </c>
      <c r="L1597" s="235" t="s">
        <v>2730</v>
      </c>
      <c r="M1597" s="333">
        <v>8</v>
      </c>
      <c r="N1597" s="338" t="s">
        <v>286</v>
      </c>
      <c r="O1597" s="430" t="s">
        <v>286</v>
      </c>
      <c r="P1597" s="246"/>
    </row>
    <row r="1598" spans="1:16" hidden="1">
      <c r="A1598" s="235">
        <v>1595</v>
      </c>
      <c r="B1598" s="241">
        <v>45139</v>
      </c>
      <c r="C1598" s="239" t="s">
        <v>4363</v>
      </c>
      <c r="D1598" s="333">
        <v>2112302687</v>
      </c>
      <c r="E1598" s="417">
        <v>45118</v>
      </c>
      <c r="F1598" s="239" t="s">
        <v>4364</v>
      </c>
      <c r="G1598" s="333" t="s">
        <v>4365</v>
      </c>
      <c r="H1598" s="333">
        <v>4200830838</v>
      </c>
      <c r="I1598" s="238">
        <v>111393237</v>
      </c>
      <c r="J1598" s="238" t="s">
        <v>4366</v>
      </c>
      <c r="K1598" s="238" t="s">
        <v>4367</v>
      </c>
      <c r="L1598" s="235" t="s">
        <v>36</v>
      </c>
      <c r="M1598" s="333">
        <v>24</v>
      </c>
      <c r="N1598" s="338">
        <v>178635.05416666667</v>
      </c>
      <c r="O1598" s="430">
        <f t="shared" si="24"/>
        <v>4287241.3</v>
      </c>
      <c r="P1598" s="246"/>
    </row>
    <row r="1599" spans="1:16" hidden="1">
      <c r="A1599" s="235">
        <v>1596</v>
      </c>
      <c r="B1599" s="241">
        <v>45139</v>
      </c>
      <c r="C1599" s="239" t="s">
        <v>2486</v>
      </c>
      <c r="D1599" s="333">
        <v>23111581</v>
      </c>
      <c r="E1599" s="417">
        <v>45133</v>
      </c>
      <c r="F1599" s="239" t="s">
        <v>4368</v>
      </c>
      <c r="G1599" s="333" t="s">
        <v>2167</v>
      </c>
      <c r="H1599" s="333">
        <v>4512134093</v>
      </c>
      <c r="I1599" s="238">
        <v>111400054</v>
      </c>
      <c r="J1599" s="238" t="s">
        <v>3274</v>
      </c>
      <c r="K1599" s="238" t="s">
        <v>650</v>
      </c>
      <c r="L1599" s="235" t="s">
        <v>36</v>
      </c>
      <c r="M1599" s="333">
        <v>618</v>
      </c>
      <c r="N1599" s="338">
        <v>1388.85</v>
      </c>
      <c r="O1599" s="430">
        <f t="shared" si="24"/>
        <v>858309.29999999993</v>
      </c>
      <c r="P1599" s="246"/>
    </row>
    <row r="1600" spans="1:16" hidden="1">
      <c r="A1600" s="235">
        <v>1597</v>
      </c>
      <c r="B1600" s="241">
        <v>45139</v>
      </c>
      <c r="C1600" s="239" t="s">
        <v>2486</v>
      </c>
      <c r="D1600" s="333">
        <v>23111581</v>
      </c>
      <c r="E1600" s="417">
        <v>45133</v>
      </c>
      <c r="F1600" s="239" t="s">
        <v>4368</v>
      </c>
      <c r="G1600" s="333" t="s">
        <v>2167</v>
      </c>
      <c r="H1600" s="333">
        <v>4512134093</v>
      </c>
      <c r="I1600" s="238">
        <v>111400055</v>
      </c>
      <c r="J1600" s="238" t="s">
        <v>3275</v>
      </c>
      <c r="K1600" s="238" t="s">
        <v>654</v>
      </c>
      <c r="L1600" s="235" t="s">
        <v>36</v>
      </c>
      <c r="M1600" s="333">
        <v>300</v>
      </c>
      <c r="N1600" s="338">
        <v>1388.85</v>
      </c>
      <c r="O1600" s="430">
        <f t="shared" ref="O1600:O1663" si="25">N1600*M1600</f>
        <v>416655</v>
      </c>
      <c r="P1600" s="246"/>
    </row>
    <row r="1601" spans="1:16" hidden="1">
      <c r="A1601" s="235">
        <v>1598</v>
      </c>
      <c r="B1601" s="241">
        <v>45139</v>
      </c>
      <c r="C1601" s="239" t="s">
        <v>4369</v>
      </c>
      <c r="D1601" s="333" t="s">
        <v>4370</v>
      </c>
      <c r="E1601" s="417">
        <v>45132</v>
      </c>
      <c r="F1601" s="239" t="s">
        <v>4371</v>
      </c>
      <c r="G1601" s="333" t="s">
        <v>3304</v>
      </c>
      <c r="H1601" s="333">
        <v>4512067449</v>
      </c>
      <c r="I1601" s="238">
        <v>112173846</v>
      </c>
      <c r="J1601" s="238" t="s">
        <v>3757</v>
      </c>
      <c r="K1601" s="238" t="s">
        <v>3758</v>
      </c>
      <c r="L1601" s="235" t="s">
        <v>36</v>
      </c>
      <c r="M1601" s="333">
        <v>14</v>
      </c>
      <c r="N1601" s="338">
        <v>2350</v>
      </c>
      <c r="O1601" s="430">
        <f t="shared" si="25"/>
        <v>32900</v>
      </c>
      <c r="P1601" s="246"/>
    </row>
    <row r="1602" spans="1:16" ht="30.6" hidden="1">
      <c r="A1602" s="235">
        <v>1599</v>
      </c>
      <c r="B1602" s="241">
        <v>45140</v>
      </c>
      <c r="C1602" s="239" t="s">
        <v>3422</v>
      </c>
      <c r="D1602" s="333" t="s">
        <v>4372</v>
      </c>
      <c r="E1602" s="417">
        <v>45135</v>
      </c>
      <c r="F1602" s="239" t="s">
        <v>4373</v>
      </c>
      <c r="G1602" s="333" t="s">
        <v>1748</v>
      </c>
      <c r="H1602" s="333">
        <v>4512149069</v>
      </c>
      <c r="I1602" s="238">
        <v>109611234</v>
      </c>
      <c r="J1602" s="238">
        <v>3742612236</v>
      </c>
      <c r="K1602" s="337" t="s">
        <v>3031</v>
      </c>
      <c r="L1602" s="235" t="s">
        <v>36</v>
      </c>
      <c r="M1602" s="333">
        <v>144</v>
      </c>
      <c r="N1602" s="338">
        <v>24600</v>
      </c>
      <c r="O1602" s="430">
        <f t="shared" si="25"/>
        <v>3542400</v>
      </c>
      <c r="P1602" s="246"/>
    </row>
    <row r="1603" spans="1:16" hidden="1">
      <c r="A1603" s="235">
        <v>1600</v>
      </c>
      <c r="B1603" s="241">
        <v>45143</v>
      </c>
      <c r="C1603" s="239" t="s">
        <v>2366</v>
      </c>
      <c r="D1603" s="333" t="s">
        <v>4374</v>
      </c>
      <c r="E1603" s="417">
        <v>45133</v>
      </c>
      <c r="F1603" s="239" t="s">
        <v>4375</v>
      </c>
      <c r="G1603" s="333" t="s">
        <v>285</v>
      </c>
      <c r="H1603" s="333">
        <v>4512184565</v>
      </c>
      <c r="I1603" s="238" t="s">
        <v>2458</v>
      </c>
      <c r="J1603" s="238" t="s">
        <v>2458</v>
      </c>
      <c r="K1603" s="337" t="s">
        <v>2459</v>
      </c>
      <c r="L1603" s="235" t="s">
        <v>36</v>
      </c>
      <c r="M1603" s="333">
        <v>250</v>
      </c>
      <c r="N1603" s="338">
        <v>1680.63</v>
      </c>
      <c r="O1603" s="430">
        <f t="shared" si="25"/>
        <v>420157.5</v>
      </c>
      <c r="P1603" s="246"/>
    </row>
    <row r="1604" spans="1:16" hidden="1">
      <c r="A1604" s="235">
        <v>1601</v>
      </c>
      <c r="B1604" s="241">
        <v>45143</v>
      </c>
      <c r="C1604" s="239" t="s">
        <v>2366</v>
      </c>
      <c r="D1604" s="333" t="s">
        <v>4374</v>
      </c>
      <c r="E1604" s="417">
        <v>45133</v>
      </c>
      <c r="F1604" s="239" t="s">
        <v>4375</v>
      </c>
      <c r="G1604" s="333" t="s">
        <v>285</v>
      </c>
      <c r="H1604" s="333">
        <v>4512184565</v>
      </c>
      <c r="I1604" s="238" t="s">
        <v>2804</v>
      </c>
      <c r="J1604" s="238" t="s">
        <v>2804</v>
      </c>
      <c r="K1604" s="337" t="s">
        <v>2605</v>
      </c>
      <c r="L1604" s="235" t="s">
        <v>36</v>
      </c>
      <c r="M1604" s="333">
        <v>120</v>
      </c>
      <c r="N1604" s="338">
        <v>1667.61</v>
      </c>
      <c r="O1604" s="430">
        <f t="shared" si="25"/>
        <v>200113.19999999998</v>
      </c>
      <c r="P1604" s="246"/>
    </row>
    <row r="1605" spans="1:16" hidden="1">
      <c r="A1605" s="235">
        <v>1602</v>
      </c>
      <c r="B1605" s="241">
        <v>45145</v>
      </c>
      <c r="C1605" s="239" t="s">
        <v>4369</v>
      </c>
      <c r="D1605" s="333" t="s">
        <v>4376</v>
      </c>
      <c r="E1605" s="417">
        <v>45140</v>
      </c>
      <c r="F1605" s="239" t="s">
        <v>4377</v>
      </c>
      <c r="G1605" s="333" t="s">
        <v>3304</v>
      </c>
      <c r="H1605" s="333">
        <v>4512131151</v>
      </c>
      <c r="I1605" s="238">
        <v>112173846</v>
      </c>
      <c r="J1605" s="238" t="s">
        <v>3757</v>
      </c>
      <c r="K1605" s="337" t="s">
        <v>3758</v>
      </c>
      <c r="L1605" s="235" t="s">
        <v>36</v>
      </c>
      <c r="M1605" s="333">
        <v>64</v>
      </c>
      <c r="N1605" s="338">
        <v>2350</v>
      </c>
      <c r="O1605" s="430">
        <f t="shared" si="25"/>
        <v>150400</v>
      </c>
      <c r="P1605" s="246"/>
    </row>
    <row r="1606" spans="1:16" hidden="1">
      <c r="A1606" s="235">
        <v>1603</v>
      </c>
      <c r="B1606" s="241">
        <v>45145</v>
      </c>
      <c r="C1606" s="239" t="s">
        <v>4369</v>
      </c>
      <c r="D1606" s="333" t="s">
        <v>4378</v>
      </c>
      <c r="E1606" s="417">
        <v>45138</v>
      </c>
      <c r="F1606" s="239" t="s">
        <v>4379</v>
      </c>
      <c r="G1606" s="333" t="s">
        <v>3304</v>
      </c>
      <c r="H1606" s="333">
        <v>4512067449</v>
      </c>
      <c r="I1606" s="238">
        <v>112173846</v>
      </c>
      <c r="J1606" s="238" t="s">
        <v>3757</v>
      </c>
      <c r="K1606" s="337" t="s">
        <v>3758</v>
      </c>
      <c r="L1606" s="235" t="s">
        <v>36</v>
      </c>
      <c r="M1606" s="333">
        <v>1</v>
      </c>
      <c r="N1606" s="338">
        <v>2350</v>
      </c>
      <c r="O1606" s="430">
        <f t="shared" si="25"/>
        <v>2350</v>
      </c>
      <c r="P1606" s="246"/>
    </row>
    <row r="1607" spans="1:16" ht="20.399999999999999" hidden="1">
      <c r="A1607" s="235">
        <v>1604</v>
      </c>
      <c r="B1607" s="241">
        <v>45145</v>
      </c>
      <c r="C1607" s="239" t="s">
        <v>2257</v>
      </c>
      <c r="D1607" s="333" t="s">
        <v>4380</v>
      </c>
      <c r="E1607" s="417">
        <v>45140</v>
      </c>
      <c r="F1607" s="239" t="s">
        <v>4381</v>
      </c>
      <c r="G1607" s="333" t="s">
        <v>740</v>
      </c>
      <c r="H1607" s="333">
        <v>4512222755</v>
      </c>
      <c r="I1607" s="238">
        <v>110408290</v>
      </c>
      <c r="J1607" s="238" t="s">
        <v>4382</v>
      </c>
      <c r="K1607" s="337" t="s">
        <v>2775</v>
      </c>
      <c r="L1607" s="235" t="s">
        <v>36</v>
      </c>
      <c r="M1607" s="333">
        <v>414</v>
      </c>
      <c r="N1607" s="338">
        <v>570</v>
      </c>
      <c r="O1607" s="430">
        <f t="shared" si="25"/>
        <v>235980</v>
      </c>
      <c r="P1607" s="246"/>
    </row>
    <row r="1608" spans="1:16" hidden="1">
      <c r="A1608" s="235">
        <v>1605</v>
      </c>
      <c r="B1608" s="241">
        <v>45149</v>
      </c>
      <c r="C1608" s="239" t="s">
        <v>4035</v>
      </c>
      <c r="D1608" s="333" t="s">
        <v>4383</v>
      </c>
      <c r="E1608" s="417">
        <v>45146</v>
      </c>
      <c r="F1608" s="239" t="s">
        <v>4384</v>
      </c>
      <c r="G1608" s="333" t="s">
        <v>4038</v>
      </c>
      <c r="H1608" s="333">
        <v>4512162015</v>
      </c>
      <c r="I1608" s="238">
        <v>110408288</v>
      </c>
      <c r="J1608" s="238" t="s">
        <v>1749</v>
      </c>
      <c r="K1608" s="337" t="s">
        <v>1750</v>
      </c>
      <c r="L1608" s="235" t="s">
        <v>36</v>
      </c>
      <c r="M1608" s="333">
        <v>200</v>
      </c>
      <c r="N1608" s="338">
        <v>2750</v>
      </c>
      <c r="O1608" s="430">
        <f t="shared" si="25"/>
        <v>550000</v>
      </c>
      <c r="P1608" s="246"/>
    </row>
    <row r="1609" spans="1:16" hidden="1">
      <c r="A1609" s="235">
        <v>1606</v>
      </c>
      <c r="B1609" s="241">
        <v>45154</v>
      </c>
      <c r="C1609" s="239" t="s">
        <v>3970</v>
      </c>
      <c r="D1609" s="333" t="s">
        <v>4385</v>
      </c>
      <c r="E1609" s="417">
        <v>45147</v>
      </c>
      <c r="F1609" s="239" t="s">
        <v>4386</v>
      </c>
      <c r="G1609" s="333" t="s">
        <v>499</v>
      </c>
      <c r="H1609" s="333">
        <v>4512332093</v>
      </c>
      <c r="I1609" s="238">
        <v>113782133</v>
      </c>
      <c r="J1609" s="238" t="s">
        <v>4387</v>
      </c>
      <c r="K1609" s="337" t="s">
        <v>4388</v>
      </c>
      <c r="L1609" s="235" t="s">
        <v>36</v>
      </c>
      <c r="M1609" s="333">
        <v>2592</v>
      </c>
      <c r="N1609" s="338">
        <v>105.60000000000001</v>
      </c>
      <c r="O1609" s="430">
        <f t="shared" si="25"/>
        <v>273715.20000000001</v>
      </c>
      <c r="P1609" s="246"/>
    </row>
    <row r="1610" spans="1:16" hidden="1">
      <c r="A1610" s="235">
        <v>1607</v>
      </c>
      <c r="B1610" s="241">
        <v>45154</v>
      </c>
      <c r="C1610" s="239" t="s">
        <v>3970</v>
      </c>
      <c r="D1610" s="333" t="s">
        <v>4385</v>
      </c>
      <c r="E1610" s="417">
        <v>45147</v>
      </c>
      <c r="F1610" s="239" t="s">
        <v>4386</v>
      </c>
      <c r="G1610" s="333" t="s">
        <v>499</v>
      </c>
      <c r="H1610" s="333">
        <v>4512332093</v>
      </c>
      <c r="I1610" s="238">
        <v>109544084</v>
      </c>
      <c r="J1610" s="238" t="s">
        <v>4004</v>
      </c>
      <c r="K1610" s="239" t="s">
        <v>4005</v>
      </c>
      <c r="L1610" s="235" t="s">
        <v>36</v>
      </c>
      <c r="M1610" s="333">
        <v>2160</v>
      </c>
      <c r="N1610" s="338">
        <v>14.5</v>
      </c>
      <c r="O1610" s="430">
        <f t="shared" si="25"/>
        <v>31320</v>
      </c>
      <c r="P1610" s="246"/>
    </row>
    <row r="1611" spans="1:16" hidden="1">
      <c r="A1611" s="235">
        <v>1608</v>
      </c>
      <c r="B1611" s="241">
        <v>45154</v>
      </c>
      <c r="C1611" s="239" t="s">
        <v>3970</v>
      </c>
      <c r="D1611" s="333" t="s">
        <v>4385</v>
      </c>
      <c r="E1611" s="417">
        <v>45147</v>
      </c>
      <c r="F1611" s="239" t="s">
        <v>4386</v>
      </c>
      <c r="G1611" s="333" t="s">
        <v>499</v>
      </c>
      <c r="H1611" s="333">
        <v>4512332093</v>
      </c>
      <c r="I1611" s="238">
        <v>109544077</v>
      </c>
      <c r="J1611" s="239" t="s">
        <v>3973</v>
      </c>
      <c r="K1611" s="238" t="s">
        <v>3974</v>
      </c>
      <c r="L1611" s="235" t="s">
        <v>36</v>
      </c>
      <c r="M1611" s="333">
        <v>2160</v>
      </c>
      <c r="N1611" s="338">
        <v>14.5</v>
      </c>
      <c r="O1611" s="430">
        <f t="shared" si="25"/>
        <v>31320</v>
      </c>
      <c r="P1611" s="246"/>
    </row>
    <row r="1612" spans="1:16" hidden="1">
      <c r="A1612" s="235">
        <v>1609</v>
      </c>
      <c r="B1612" s="241">
        <v>45154</v>
      </c>
      <c r="C1612" s="239" t="s">
        <v>2366</v>
      </c>
      <c r="D1612" s="333" t="s">
        <v>4389</v>
      </c>
      <c r="E1612" s="417">
        <v>45145</v>
      </c>
      <c r="F1612" s="239" t="s">
        <v>4390</v>
      </c>
      <c r="G1612" s="333" t="s">
        <v>285</v>
      </c>
      <c r="H1612" s="333">
        <v>4512184565</v>
      </c>
      <c r="I1612" s="238" t="s">
        <v>2458</v>
      </c>
      <c r="J1612" s="238" t="s">
        <v>2458</v>
      </c>
      <c r="K1612" s="337" t="s">
        <v>2459</v>
      </c>
      <c r="L1612" s="235" t="s">
        <v>36</v>
      </c>
      <c r="M1612" s="333">
        <v>228</v>
      </c>
      <c r="N1612" s="338">
        <v>1680.63</v>
      </c>
      <c r="O1612" s="430">
        <f t="shared" si="25"/>
        <v>383183.64</v>
      </c>
      <c r="P1612" s="246"/>
    </row>
    <row r="1613" spans="1:16" hidden="1">
      <c r="A1613" s="235">
        <v>1610</v>
      </c>
      <c r="B1613" s="241">
        <v>45154</v>
      </c>
      <c r="C1613" s="239" t="s">
        <v>2366</v>
      </c>
      <c r="D1613" s="333" t="s">
        <v>4389</v>
      </c>
      <c r="E1613" s="417">
        <v>45145</v>
      </c>
      <c r="F1613" s="239" t="s">
        <v>4390</v>
      </c>
      <c r="G1613" s="333" t="s">
        <v>285</v>
      </c>
      <c r="H1613" s="333">
        <v>4512184565</v>
      </c>
      <c r="I1613" s="238" t="s">
        <v>2804</v>
      </c>
      <c r="J1613" s="238" t="s">
        <v>2804</v>
      </c>
      <c r="K1613" s="337" t="s">
        <v>2605</v>
      </c>
      <c r="L1613" s="235" t="s">
        <v>36</v>
      </c>
      <c r="M1613" s="333">
        <v>134</v>
      </c>
      <c r="N1613" s="338">
        <v>1667.61</v>
      </c>
      <c r="O1613" s="430">
        <f t="shared" si="25"/>
        <v>223459.74</v>
      </c>
      <c r="P1613" s="246"/>
    </row>
    <row r="1614" spans="1:16" ht="20.399999999999999" hidden="1">
      <c r="A1614" s="235">
        <v>1611</v>
      </c>
      <c r="B1614" s="241">
        <v>45154</v>
      </c>
      <c r="C1614" s="239" t="s">
        <v>3415</v>
      </c>
      <c r="D1614" s="333">
        <v>40</v>
      </c>
      <c r="E1614" s="417">
        <v>45145</v>
      </c>
      <c r="F1614" s="239" t="s">
        <v>4391</v>
      </c>
      <c r="G1614" s="333" t="s">
        <v>1151</v>
      </c>
      <c r="H1614" s="333" t="s">
        <v>286</v>
      </c>
      <c r="I1614" s="238">
        <v>107157518</v>
      </c>
      <c r="J1614" s="238">
        <v>107157518</v>
      </c>
      <c r="K1614" s="239" t="s">
        <v>3588</v>
      </c>
      <c r="L1614" s="235" t="s">
        <v>36</v>
      </c>
      <c r="M1614" s="333">
        <v>8</v>
      </c>
      <c r="N1614" s="338">
        <v>158500</v>
      </c>
      <c r="O1614" s="430">
        <f t="shared" si="25"/>
        <v>1268000</v>
      </c>
      <c r="P1614" s="246"/>
    </row>
    <row r="1615" spans="1:16" hidden="1">
      <c r="A1615" s="235">
        <v>1612</v>
      </c>
      <c r="B1615" s="241">
        <v>45154</v>
      </c>
      <c r="C1615" s="239" t="s">
        <v>2561</v>
      </c>
      <c r="D1615" s="333" t="s">
        <v>4392</v>
      </c>
      <c r="E1615" s="417">
        <v>45145</v>
      </c>
      <c r="F1615" s="239" t="s">
        <v>4393</v>
      </c>
      <c r="G1615" s="333" t="s">
        <v>285</v>
      </c>
      <c r="H1615" s="333">
        <v>4511938992</v>
      </c>
      <c r="I1615" s="238" t="s">
        <v>286</v>
      </c>
      <c r="J1615" s="238" t="s">
        <v>286</v>
      </c>
      <c r="K1615" s="337" t="s">
        <v>4072</v>
      </c>
      <c r="L1615" s="235" t="s">
        <v>36</v>
      </c>
      <c r="M1615" s="333">
        <v>5</v>
      </c>
      <c r="N1615" s="338">
        <v>6727</v>
      </c>
      <c r="O1615" s="430">
        <f t="shared" si="25"/>
        <v>33635</v>
      </c>
      <c r="P1615" s="246"/>
    </row>
    <row r="1616" spans="1:16" hidden="1">
      <c r="A1616" s="235">
        <v>1613</v>
      </c>
      <c r="B1616" s="241">
        <v>45154</v>
      </c>
      <c r="C1616" s="239" t="s">
        <v>4394</v>
      </c>
      <c r="D1616" s="333" t="s">
        <v>4395</v>
      </c>
      <c r="E1616" s="417">
        <v>45149</v>
      </c>
      <c r="F1616" s="239" t="s">
        <v>4396</v>
      </c>
      <c r="G1616" s="333" t="s">
        <v>4397</v>
      </c>
      <c r="H1616" s="333">
        <v>4512098729</v>
      </c>
      <c r="I1616" s="238">
        <v>113694314</v>
      </c>
      <c r="J1616" s="238" t="s">
        <v>4398</v>
      </c>
      <c r="K1616" s="337" t="s">
        <v>4399</v>
      </c>
      <c r="L1616" s="235" t="s">
        <v>36</v>
      </c>
      <c r="M1616" s="421">
        <v>38</v>
      </c>
      <c r="N1616" s="338">
        <v>11260</v>
      </c>
      <c r="O1616" s="430">
        <f t="shared" si="25"/>
        <v>427880</v>
      </c>
      <c r="P1616" s="246"/>
    </row>
    <row r="1617" spans="1:16" ht="20.399999999999999" hidden="1">
      <c r="A1617" s="235">
        <v>1614</v>
      </c>
      <c r="B1617" s="241">
        <v>45154</v>
      </c>
      <c r="C1617" s="239" t="s">
        <v>2843</v>
      </c>
      <c r="D1617" s="333" t="s">
        <v>4400</v>
      </c>
      <c r="E1617" s="417">
        <v>45091</v>
      </c>
      <c r="F1617" s="239" t="s">
        <v>4401</v>
      </c>
      <c r="G1617" s="333" t="s">
        <v>3804</v>
      </c>
      <c r="H1617" s="333" t="s">
        <v>286</v>
      </c>
      <c r="I1617" s="238" t="s">
        <v>286</v>
      </c>
      <c r="J1617" s="238" t="s">
        <v>286</v>
      </c>
      <c r="K1617" s="337" t="s">
        <v>4402</v>
      </c>
      <c r="L1617" s="235" t="s">
        <v>36</v>
      </c>
      <c r="M1617" s="333">
        <v>4</v>
      </c>
      <c r="N1617" s="338">
        <v>6727</v>
      </c>
      <c r="O1617" s="430">
        <f t="shared" si="25"/>
        <v>26908</v>
      </c>
      <c r="P1617" s="246"/>
    </row>
    <row r="1618" spans="1:16" hidden="1">
      <c r="A1618" s="235">
        <v>1615</v>
      </c>
      <c r="B1618" s="241">
        <v>45155</v>
      </c>
      <c r="C1618" s="239" t="s">
        <v>4403</v>
      </c>
      <c r="D1618" s="333" t="s">
        <v>4404</v>
      </c>
      <c r="E1618" s="417">
        <v>45148</v>
      </c>
      <c r="F1618" s="239" t="s">
        <v>4405</v>
      </c>
      <c r="G1618" s="333" t="s">
        <v>82</v>
      </c>
      <c r="H1618" s="333" t="s">
        <v>286</v>
      </c>
      <c r="I1618" s="238" t="s">
        <v>286</v>
      </c>
      <c r="J1618" s="238" t="s">
        <v>4406</v>
      </c>
      <c r="K1618" s="337" t="s">
        <v>4407</v>
      </c>
      <c r="L1618" s="235" t="s">
        <v>36</v>
      </c>
      <c r="M1618" s="333">
        <v>1</v>
      </c>
      <c r="N1618" s="338">
        <v>6727</v>
      </c>
      <c r="O1618" s="430">
        <f t="shared" si="25"/>
        <v>6727</v>
      </c>
      <c r="P1618" s="246"/>
    </row>
    <row r="1619" spans="1:16" hidden="1">
      <c r="A1619" s="235">
        <v>1616</v>
      </c>
      <c r="B1619" s="241">
        <v>45155</v>
      </c>
      <c r="C1619" s="239" t="s">
        <v>4403</v>
      </c>
      <c r="D1619" s="333" t="s">
        <v>4404</v>
      </c>
      <c r="E1619" s="417">
        <v>45148</v>
      </c>
      <c r="F1619" s="239" t="s">
        <v>4405</v>
      </c>
      <c r="G1619" s="333" t="s">
        <v>82</v>
      </c>
      <c r="H1619" s="333" t="s">
        <v>286</v>
      </c>
      <c r="I1619" s="238">
        <v>112171911</v>
      </c>
      <c r="J1619" s="238" t="s">
        <v>3427</v>
      </c>
      <c r="K1619" s="337" t="s">
        <v>3588</v>
      </c>
      <c r="L1619" s="235" t="s">
        <v>36</v>
      </c>
      <c r="M1619" s="333">
        <v>3</v>
      </c>
      <c r="N1619" s="338">
        <v>158500</v>
      </c>
      <c r="O1619" s="430">
        <f t="shared" si="25"/>
        <v>475500</v>
      </c>
      <c r="P1619" s="246"/>
    </row>
    <row r="1620" spans="1:16" hidden="1">
      <c r="A1620" s="235">
        <v>1617</v>
      </c>
      <c r="B1620" s="241">
        <v>45155</v>
      </c>
      <c r="C1620" s="239" t="s">
        <v>2371</v>
      </c>
      <c r="D1620" s="333" t="s">
        <v>4408</v>
      </c>
      <c r="E1620" s="417">
        <v>45149</v>
      </c>
      <c r="F1620" s="239" t="s">
        <v>4409</v>
      </c>
      <c r="G1620" s="333" t="s">
        <v>285</v>
      </c>
      <c r="H1620" s="333">
        <v>4511350078</v>
      </c>
      <c r="I1620" s="238">
        <v>112172541</v>
      </c>
      <c r="J1620" s="238">
        <v>112172541</v>
      </c>
      <c r="K1620" s="337" t="s">
        <v>2373</v>
      </c>
      <c r="L1620" s="235" t="s">
        <v>36</v>
      </c>
      <c r="M1620" s="333">
        <v>16</v>
      </c>
      <c r="N1620" s="338">
        <v>630</v>
      </c>
      <c r="O1620" s="430">
        <f t="shared" si="25"/>
        <v>10080</v>
      </c>
      <c r="P1620" s="246"/>
    </row>
    <row r="1621" spans="1:16" hidden="1">
      <c r="A1621" s="235">
        <v>1618</v>
      </c>
      <c r="B1621" s="241">
        <v>45155</v>
      </c>
      <c r="C1621" s="239" t="s">
        <v>2371</v>
      </c>
      <c r="D1621" s="333" t="s">
        <v>4408</v>
      </c>
      <c r="E1621" s="417">
        <v>45149</v>
      </c>
      <c r="F1621" s="239" t="s">
        <v>4409</v>
      </c>
      <c r="G1621" s="333" t="s">
        <v>285</v>
      </c>
      <c r="H1621" s="333">
        <v>4511350078</v>
      </c>
      <c r="I1621" s="238">
        <v>112172542</v>
      </c>
      <c r="J1621" s="238">
        <v>112172542</v>
      </c>
      <c r="K1621" s="337" t="s">
        <v>2376</v>
      </c>
      <c r="L1621" s="235" t="s">
        <v>36</v>
      </c>
      <c r="M1621" s="333">
        <v>48</v>
      </c>
      <c r="N1621" s="338">
        <v>65</v>
      </c>
      <c r="O1621" s="430">
        <f t="shared" si="25"/>
        <v>3120</v>
      </c>
      <c r="P1621" s="246"/>
    </row>
    <row r="1622" spans="1:16" hidden="1">
      <c r="A1622" s="235">
        <v>1619</v>
      </c>
      <c r="B1622" s="241">
        <v>45155</v>
      </c>
      <c r="C1622" s="239" t="s">
        <v>2371</v>
      </c>
      <c r="D1622" s="333" t="s">
        <v>4408</v>
      </c>
      <c r="E1622" s="417">
        <v>45149</v>
      </c>
      <c r="F1622" s="239" t="s">
        <v>4409</v>
      </c>
      <c r="G1622" s="333" t="s">
        <v>285</v>
      </c>
      <c r="H1622" s="333">
        <v>4511350078</v>
      </c>
      <c r="I1622" s="238">
        <v>112172543</v>
      </c>
      <c r="J1622" s="238" t="s">
        <v>4040</v>
      </c>
      <c r="K1622" s="337" t="s">
        <v>1145</v>
      </c>
      <c r="L1622" s="235" t="s">
        <v>36</v>
      </c>
      <c r="M1622" s="333">
        <v>16</v>
      </c>
      <c r="N1622" s="338">
        <v>3480</v>
      </c>
      <c r="O1622" s="430">
        <f t="shared" si="25"/>
        <v>55680</v>
      </c>
      <c r="P1622" s="246"/>
    </row>
    <row r="1623" spans="1:16" hidden="1">
      <c r="A1623" s="235">
        <v>1620</v>
      </c>
      <c r="B1623" s="241">
        <v>45155</v>
      </c>
      <c r="C1623" s="239" t="s">
        <v>2371</v>
      </c>
      <c r="D1623" s="333" t="s">
        <v>4408</v>
      </c>
      <c r="E1623" s="417">
        <v>45149</v>
      </c>
      <c r="F1623" s="239" t="s">
        <v>4409</v>
      </c>
      <c r="G1623" s="333" t="s">
        <v>285</v>
      </c>
      <c r="H1623" s="333">
        <v>4511350078</v>
      </c>
      <c r="I1623" s="238">
        <v>112172544</v>
      </c>
      <c r="J1623" s="238">
        <v>112172544</v>
      </c>
      <c r="K1623" s="337" t="s">
        <v>2377</v>
      </c>
      <c r="L1623" s="235" t="s">
        <v>36</v>
      </c>
      <c r="M1623" s="333">
        <v>32</v>
      </c>
      <c r="N1623" s="338">
        <v>100</v>
      </c>
      <c r="O1623" s="430">
        <f t="shared" si="25"/>
        <v>3200</v>
      </c>
      <c r="P1623" s="246"/>
    </row>
    <row r="1624" spans="1:16" hidden="1">
      <c r="A1624" s="235">
        <v>1621</v>
      </c>
      <c r="B1624" s="241">
        <v>45155</v>
      </c>
      <c r="C1624" s="239" t="s">
        <v>2371</v>
      </c>
      <c r="D1624" s="333" t="s">
        <v>4408</v>
      </c>
      <c r="E1624" s="417">
        <v>45149</v>
      </c>
      <c r="F1624" s="239" t="s">
        <v>4409</v>
      </c>
      <c r="G1624" s="333" t="s">
        <v>285</v>
      </c>
      <c r="H1624" s="333">
        <v>4511350078</v>
      </c>
      <c r="I1624" s="238">
        <v>112172545</v>
      </c>
      <c r="J1624" s="238">
        <v>112172545</v>
      </c>
      <c r="K1624" s="337" t="s">
        <v>2378</v>
      </c>
      <c r="L1624" s="235" t="s">
        <v>36</v>
      </c>
      <c r="M1624" s="333">
        <v>96</v>
      </c>
      <c r="N1624" s="338">
        <v>8.5</v>
      </c>
      <c r="O1624" s="430">
        <f t="shared" si="25"/>
        <v>816</v>
      </c>
      <c r="P1624" s="246"/>
    </row>
    <row r="1625" spans="1:16" hidden="1">
      <c r="A1625" s="235">
        <v>1622</v>
      </c>
      <c r="B1625" s="241">
        <v>45155</v>
      </c>
      <c r="C1625" s="239" t="s">
        <v>2371</v>
      </c>
      <c r="D1625" s="333" t="s">
        <v>4408</v>
      </c>
      <c r="E1625" s="417">
        <v>45149</v>
      </c>
      <c r="F1625" s="239" t="s">
        <v>4409</v>
      </c>
      <c r="G1625" s="333" t="s">
        <v>285</v>
      </c>
      <c r="H1625" s="333">
        <v>4511350078</v>
      </c>
      <c r="I1625" s="238">
        <v>112172546</v>
      </c>
      <c r="J1625" s="238">
        <v>112172546</v>
      </c>
      <c r="K1625" s="337" t="s">
        <v>2380</v>
      </c>
      <c r="L1625" s="235" t="s">
        <v>36</v>
      </c>
      <c r="M1625" s="333">
        <v>64</v>
      </c>
      <c r="N1625" s="338">
        <v>10.5</v>
      </c>
      <c r="O1625" s="430">
        <f t="shared" si="25"/>
        <v>672</v>
      </c>
      <c r="P1625" s="246"/>
    </row>
    <row r="1626" spans="1:16" hidden="1">
      <c r="A1626" s="235">
        <v>1623</v>
      </c>
      <c r="B1626" s="241">
        <v>45155</v>
      </c>
      <c r="C1626" s="239" t="s">
        <v>2371</v>
      </c>
      <c r="D1626" s="333" t="s">
        <v>4408</v>
      </c>
      <c r="E1626" s="417">
        <v>45149</v>
      </c>
      <c r="F1626" s="239" t="s">
        <v>4409</v>
      </c>
      <c r="G1626" s="333" t="s">
        <v>285</v>
      </c>
      <c r="H1626" s="333">
        <v>4511350078</v>
      </c>
      <c r="I1626" s="238">
        <v>112170848</v>
      </c>
      <c r="J1626" s="238">
        <v>112170848</v>
      </c>
      <c r="K1626" s="337" t="s">
        <v>2381</v>
      </c>
      <c r="L1626" s="235" t="s">
        <v>36</v>
      </c>
      <c r="M1626" s="333">
        <v>96</v>
      </c>
      <c r="N1626" s="338">
        <v>14</v>
      </c>
      <c r="O1626" s="430">
        <f t="shared" si="25"/>
        <v>1344</v>
      </c>
      <c r="P1626" s="246"/>
    </row>
    <row r="1627" spans="1:16" hidden="1">
      <c r="A1627" s="235">
        <v>1624</v>
      </c>
      <c r="B1627" s="241">
        <v>45155</v>
      </c>
      <c r="C1627" s="239" t="s">
        <v>2371</v>
      </c>
      <c r="D1627" s="333" t="s">
        <v>4408</v>
      </c>
      <c r="E1627" s="417">
        <v>45149</v>
      </c>
      <c r="F1627" s="239" t="s">
        <v>4409</v>
      </c>
      <c r="G1627" s="333" t="s">
        <v>285</v>
      </c>
      <c r="H1627" s="333">
        <v>4511350078</v>
      </c>
      <c r="I1627" s="238">
        <v>112170849</v>
      </c>
      <c r="J1627" s="238">
        <v>112170849</v>
      </c>
      <c r="K1627" s="337" t="s">
        <v>2382</v>
      </c>
      <c r="L1627" s="235" t="s">
        <v>36</v>
      </c>
      <c r="M1627" s="333">
        <v>96</v>
      </c>
      <c r="N1627" s="338">
        <v>5.5</v>
      </c>
      <c r="O1627" s="430">
        <f t="shared" si="25"/>
        <v>528</v>
      </c>
      <c r="P1627" s="246"/>
    </row>
    <row r="1628" spans="1:16" hidden="1">
      <c r="A1628" s="235">
        <v>1625</v>
      </c>
      <c r="B1628" s="241">
        <v>45160</v>
      </c>
      <c r="C1628" s="239" t="s">
        <v>4410</v>
      </c>
      <c r="D1628" s="333" t="s">
        <v>4411</v>
      </c>
      <c r="E1628" s="417">
        <v>45155</v>
      </c>
      <c r="F1628" s="239" t="s">
        <v>4412</v>
      </c>
      <c r="G1628" s="333" t="s">
        <v>285</v>
      </c>
      <c r="H1628" s="333">
        <v>4511918928</v>
      </c>
      <c r="I1628" s="238">
        <v>105989933</v>
      </c>
      <c r="J1628" s="238" t="s">
        <v>4413</v>
      </c>
      <c r="K1628" s="337" t="s">
        <v>4414</v>
      </c>
      <c r="L1628" s="235" t="s">
        <v>36</v>
      </c>
      <c r="M1628" s="333">
        <v>50</v>
      </c>
      <c r="N1628" s="338">
        <v>2200</v>
      </c>
      <c r="O1628" s="430">
        <f t="shared" si="25"/>
        <v>110000</v>
      </c>
      <c r="P1628" s="246"/>
    </row>
    <row r="1629" spans="1:16" hidden="1">
      <c r="A1629" s="235">
        <v>1626</v>
      </c>
      <c r="B1629" s="241">
        <v>45160</v>
      </c>
      <c r="C1629" s="239" t="s">
        <v>4410</v>
      </c>
      <c r="D1629" s="333" t="s">
        <v>4415</v>
      </c>
      <c r="E1629" s="417">
        <v>45155</v>
      </c>
      <c r="F1629" s="239" t="s">
        <v>4416</v>
      </c>
      <c r="G1629" s="333" t="s">
        <v>285</v>
      </c>
      <c r="H1629" s="333">
        <v>4511213141</v>
      </c>
      <c r="I1629" s="238">
        <v>101638461</v>
      </c>
      <c r="J1629" s="238" t="s">
        <v>4417</v>
      </c>
      <c r="K1629" s="337" t="s">
        <v>4418</v>
      </c>
      <c r="L1629" s="235" t="s">
        <v>36</v>
      </c>
      <c r="M1629" s="333">
        <v>26</v>
      </c>
      <c r="N1629" s="338">
        <v>13500</v>
      </c>
      <c r="O1629" s="430">
        <f t="shared" si="25"/>
        <v>351000</v>
      </c>
      <c r="P1629" s="246"/>
    </row>
    <row r="1630" spans="1:16" hidden="1">
      <c r="A1630" s="235">
        <v>1627</v>
      </c>
      <c r="B1630" s="241">
        <v>45160</v>
      </c>
      <c r="C1630" s="239" t="s">
        <v>4419</v>
      </c>
      <c r="D1630" s="333" t="s">
        <v>4420</v>
      </c>
      <c r="E1630" s="417">
        <v>45155</v>
      </c>
      <c r="F1630" s="239" t="s">
        <v>4421</v>
      </c>
      <c r="G1630" s="333" t="s">
        <v>532</v>
      </c>
      <c r="H1630" s="333">
        <v>4512298730</v>
      </c>
      <c r="I1630" s="238">
        <v>113722719</v>
      </c>
      <c r="J1630" s="238" t="s">
        <v>4422</v>
      </c>
      <c r="K1630" s="337" t="s">
        <v>4423</v>
      </c>
      <c r="L1630" s="235" t="s">
        <v>36</v>
      </c>
      <c r="M1630" s="333">
        <v>9</v>
      </c>
      <c r="N1630" s="338">
        <v>24327.09</v>
      </c>
      <c r="O1630" s="430">
        <f t="shared" si="25"/>
        <v>218943.81</v>
      </c>
      <c r="P1630" s="246"/>
    </row>
    <row r="1631" spans="1:16" hidden="1">
      <c r="A1631" s="235">
        <v>1628</v>
      </c>
      <c r="B1631" s="241">
        <v>45160</v>
      </c>
      <c r="C1631" s="239" t="s">
        <v>4419</v>
      </c>
      <c r="D1631" s="333" t="s">
        <v>4420</v>
      </c>
      <c r="E1631" s="417">
        <v>45155</v>
      </c>
      <c r="F1631" s="239" t="s">
        <v>4421</v>
      </c>
      <c r="G1631" s="333" t="s">
        <v>532</v>
      </c>
      <c r="H1631" s="333">
        <v>4512298730</v>
      </c>
      <c r="I1631" s="238">
        <v>113722720</v>
      </c>
      <c r="J1631" s="238" t="s">
        <v>4424</v>
      </c>
      <c r="K1631" s="337" t="s">
        <v>4425</v>
      </c>
      <c r="L1631" s="235" t="s">
        <v>36</v>
      </c>
      <c r="M1631" s="333">
        <v>2</v>
      </c>
      <c r="N1631" s="338">
        <v>3259.13</v>
      </c>
      <c r="O1631" s="430">
        <f t="shared" si="25"/>
        <v>6518.26</v>
      </c>
      <c r="P1631" s="246"/>
    </row>
    <row r="1632" spans="1:16" hidden="1">
      <c r="A1632" s="235">
        <v>1629</v>
      </c>
      <c r="B1632" s="241">
        <v>45160</v>
      </c>
      <c r="C1632" s="239" t="s">
        <v>4419</v>
      </c>
      <c r="D1632" s="333" t="s">
        <v>4420</v>
      </c>
      <c r="E1632" s="417">
        <v>45155</v>
      </c>
      <c r="F1632" s="239" t="s">
        <v>4421</v>
      </c>
      <c r="G1632" s="333" t="s">
        <v>532</v>
      </c>
      <c r="H1632" s="333">
        <v>4512298730</v>
      </c>
      <c r="I1632" s="238">
        <v>113722721</v>
      </c>
      <c r="J1632" s="238" t="s">
        <v>4426</v>
      </c>
      <c r="K1632" s="337" t="s">
        <v>4427</v>
      </c>
      <c r="L1632" s="235" t="s">
        <v>36</v>
      </c>
      <c r="M1632" s="333">
        <v>10</v>
      </c>
      <c r="N1632" s="338">
        <v>651.24</v>
      </c>
      <c r="O1632" s="430">
        <f t="shared" si="25"/>
        <v>6512.4</v>
      </c>
      <c r="P1632" s="246"/>
    </row>
    <row r="1633" spans="1:16" hidden="1">
      <c r="A1633" s="235">
        <v>1630</v>
      </c>
      <c r="B1633" s="241">
        <v>45160</v>
      </c>
      <c r="C1633" s="239" t="s">
        <v>4419</v>
      </c>
      <c r="D1633" s="333" t="s">
        <v>4428</v>
      </c>
      <c r="E1633" s="417">
        <v>45155</v>
      </c>
      <c r="F1633" s="239" t="s">
        <v>4429</v>
      </c>
      <c r="G1633" s="333" t="s">
        <v>532</v>
      </c>
      <c r="H1633" s="333">
        <v>4512313342</v>
      </c>
      <c r="I1633" s="238">
        <v>113722715</v>
      </c>
      <c r="J1633" s="238" t="s">
        <v>4430</v>
      </c>
      <c r="K1633" s="337" t="s">
        <v>4431</v>
      </c>
      <c r="L1633" s="235" t="s">
        <v>36</v>
      </c>
      <c r="M1633" s="333">
        <v>4</v>
      </c>
      <c r="N1633" s="338">
        <v>99999</v>
      </c>
      <c r="O1633" s="430">
        <f t="shared" si="25"/>
        <v>399996</v>
      </c>
      <c r="P1633" s="246"/>
    </row>
    <row r="1634" spans="1:16" hidden="1">
      <c r="A1634" s="235">
        <v>1631</v>
      </c>
      <c r="B1634" s="241">
        <v>45160</v>
      </c>
      <c r="C1634" s="239" t="s">
        <v>4419</v>
      </c>
      <c r="D1634" s="333" t="s">
        <v>4428</v>
      </c>
      <c r="E1634" s="417">
        <v>45155</v>
      </c>
      <c r="F1634" s="239" t="s">
        <v>4429</v>
      </c>
      <c r="G1634" s="333" t="s">
        <v>532</v>
      </c>
      <c r="H1634" s="333">
        <v>4512313342</v>
      </c>
      <c r="I1634" s="238">
        <v>113722717</v>
      </c>
      <c r="J1634" s="238" t="s">
        <v>4432</v>
      </c>
      <c r="K1634" s="337" t="s">
        <v>4433</v>
      </c>
      <c r="L1634" s="235" t="s">
        <v>36</v>
      </c>
      <c r="M1634" s="333">
        <v>9</v>
      </c>
      <c r="N1634" s="338">
        <v>28282</v>
      </c>
      <c r="O1634" s="430">
        <f t="shared" si="25"/>
        <v>254538</v>
      </c>
      <c r="P1634" s="246"/>
    </row>
    <row r="1635" spans="1:16" hidden="1">
      <c r="A1635" s="235">
        <v>1632</v>
      </c>
      <c r="B1635" s="241">
        <v>45163</v>
      </c>
      <c r="C1635" s="239" t="s">
        <v>4419</v>
      </c>
      <c r="D1635" s="333" t="s">
        <v>4434</v>
      </c>
      <c r="E1635" s="417">
        <v>45160</v>
      </c>
      <c r="F1635" s="239" t="s">
        <v>4435</v>
      </c>
      <c r="G1635" s="333" t="s">
        <v>532</v>
      </c>
      <c r="H1635" s="333">
        <v>4512298730</v>
      </c>
      <c r="I1635" s="238">
        <v>113722719</v>
      </c>
      <c r="J1635" s="238" t="s">
        <v>4422</v>
      </c>
      <c r="K1635" s="337" t="s">
        <v>4423</v>
      </c>
      <c r="L1635" s="235" t="s">
        <v>36</v>
      </c>
      <c r="M1635" s="333">
        <v>1</v>
      </c>
      <c r="N1635" s="338">
        <v>24327.09</v>
      </c>
      <c r="O1635" s="430">
        <f t="shared" si="25"/>
        <v>24327.09</v>
      </c>
      <c r="P1635" s="246"/>
    </row>
    <row r="1636" spans="1:16" hidden="1">
      <c r="A1636" s="235">
        <v>1633</v>
      </c>
      <c r="B1636" s="241">
        <v>45164</v>
      </c>
      <c r="C1636" s="239" t="s">
        <v>4419</v>
      </c>
      <c r="D1636" s="333" t="s">
        <v>4436</v>
      </c>
      <c r="E1636" s="417">
        <v>45161</v>
      </c>
      <c r="F1636" s="239" t="s">
        <v>4437</v>
      </c>
      <c r="G1636" s="333" t="s">
        <v>532</v>
      </c>
      <c r="H1636" s="333">
        <v>4512313342</v>
      </c>
      <c r="I1636" s="238">
        <v>113722717</v>
      </c>
      <c r="J1636" s="238" t="s">
        <v>4432</v>
      </c>
      <c r="K1636" s="337" t="s">
        <v>4433</v>
      </c>
      <c r="L1636" s="235" t="s">
        <v>36</v>
      </c>
      <c r="M1636" s="333">
        <v>8</v>
      </c>
      <c r="N1636" s="338">
        <v>28282</v>
      </c>
      <c r="O1636" s="430">
        <f t="shared" si="25"/>
        <v>226256</v>
      </c>
      <c r="P1636" s="246"/>
    </row>
    <row r="1637" spans="1:16" ht="30.6" hidden="1">
      <c r="A1637" s="235">
        <v>1634</v>
      </c>
      <c r="B1637" s="241">
        <v>45166</v>
      </c>
      <c r="C1637" s="239" t="s">
        <v>2486</v>
      </c>
      <c r="D1637" s="333">
        <v>23111988</v>
      </c>
      <c r="E1637" s="417">
        <v>45160</v>
      </c>
      <c r="F1637" s="239" t="s">
        <v>4438</v>
      </c>
      <c r="G1637" s="333" t="s">
        <v>2167</v>
      </c>
      <c r="H1637" s="333">
        <v>4512208670</v>
      </c>
      <c r="I1637" s="238">
        <v>112173808</v>
      </c>
      <c r="J1637" s="238" t="s">
        <v>3421</v>
      </c>
      <c r="K1637" s="238" t="s">
        <v>2819</v>
      </c>
      <c r="L1637" s="235" t="s">
        <v>36</v>
      </c>
      <c r="M1637" s="333">
        <v>5</v>
      </c>
      <c r="N1637" s="338">
        <v>65700</v>
      </c>
      <c r="O1637" s="430">
        <f t="shared" si="25"/>
        <v>328500</v>
      </c>
      <c r="P1637" s="246"/>
    </row>
    <row r="1638" spans="1:16" ht="30.6" hidden="1">
      <c r="A1638" s="235">
        <v>1635</v>
      </c>
      <c r="B1638" s="241">
        <v>45167</v>
      </c>
      <c r="C1638" s="239" t="s">
        <v>2486</v>
      </c>
      <c r="D1638" s="333">
        <v>23112026</v>
      </c>
      <c r="E1638" s="417">
        <v>45162</v>
      </c>
      <c r="F1638" s="239" t="s">
        <v>4439</v>
      </c>
      <c r="G1638" s="333" t="s">
        <v>2167</v>
      </c>
      <c r="H1638" s="333">
        <v>4512208670</v>
      </c>
      <c r="I1638" s="238">
        <v>112173808</v>
      </c>
      <c r="J1638" s="238" t="s">
        <v>3421</v>
      </c>
      <c r="K1638" s="238" t="s">
        <v>2819</v>
      </c>
      <c r="L1638" s="235" t="s">
        <v>36</v>
      </c>
      <c r="M1638" s="333">
        <v>5</v>
      </c>
      <c r="N1638" s="338">
        <v>65700</v>
      </c>
      <c r="O1638" s="430">
        <f t="shared" si="25"/>
        <v>328500</v>
      </c>
      <c r="P1638" s="246"/>
    </row>
    <row r="1639" spans="1:16" hidden="1">
      <c r="A1639" s="235">
        <v>1636</v>
      </c>
      <c r="B1639" s="241">
        <v>45169</v>
      </c>
      <c r="C1639" s="239" t="s">
        <v>2366</v>
      </c>
      <c r="D1639" s="333" t="s">
        <v>4440</v>
      </c>
      <c r="E1639" s="417">
        <v>45162</v>
      </c>
      <c r="F1639" s="239" t="s">
        <v>4441</v>
      </c>
      <c r="G1639" s="333" t="s">
        <v>285</v>
      </c>
      <c r="H1639" s="333">
        <v>4512184565</v>
      </c>
      <c r="I1639" s="238" t="s">
        <v>2458</v>
      </c>
      <c r="J1639" s="238" t="s">
        <v>2458</v>
      </c>
      <c r="K1639" s="238" t="s">
        <v>2459</v>
      </c>
      <c r="L1639" s="235" t="s">
        <v>36</v>
      </c>
      <c r="M1639" s="333">
        <v>9</v>
      </c>
      <c r="N1639" s="338">
        <v>1680.63</v>
      </c>
      <c r="O1639" s="430">
        <f t="shared" si="25"/>
        <v>15125.670000000002</v>
      </c>
      <c r="P1639" s="246"/>
    </row>
    <row r="1640" spans="1:16" hidden="1">
      <c r="A1640" s="235">
        <v>1637</v>
      </c>
      <c r="B1640" s="241">
        <v>45169</v>
      </c>
      <c r="C1640" s="239" t="s">
        <v>2366</v>
      </c>
      <c r="D1640" s="333" t="s">
        <v>4440</v>
      </c>
      <c r="E1640" s="417">
        <v>45162</v>
      </c>
      <c r="F1640" s="239" t="s">
        <v>4441</v>
      </c>
      <c r="G1640" s="333" t="s">
        <v>285</v>
      </c>
      <c r="H1640" s="333">
        <v>4512184565</v>
      </c>
      <c r="I1640" s="238" t="s">
        <v>2804</v>
      </c>
      <c r="J1640" s="238" t="s">
        <v>2804</v>
      </c>
      <c r="K1640" s="238" t="s">
        <v>2605</v>
      </c>
      <c r="L1640" s="235" t="s">
        <v>36</v>
      </c>
      <c r="M1640" s="333">
        <v>369</v>
      </c>
      <c r="N1640" s="338">
        <v>1667.61</v>
      </c>
      <c r="O1640" s="430">
        <f t="shared" si="25"/>
        <v>615348.09</v>
      </c>
      <c r="P1640" s="246"/>
    </row>
    <row r="1641" spans="1:16" hidden="1">
      <c r="A1641" s="235">
        <v>1638</v>
      </c>
      <c r="B1641" s="241">
        <v>45169</v>
      </c>
      <c r="C1641" s="239" t="s">
        <v>3672</v>
      </c>
      <c r="D1641" s="333" t="s">
        <v>4442</v>
      </c>
      <c r="E1641" s="417">
        <v>45162</v>
      </c>
      <c r="F1641" s="239" t="s">
        <v>4443</v>
      </c>
      <c r="G1641" s="333" t="s">
        <v>1875</v>
      </c>
      <c r="H1641" s="333">
        <v>4512332005</v>
      </c>
      <c r="I1641" s="238">
        <v>109563338</v>
      </c>
      <c r="J1641" s="238" t="s">
        <v>4029</v>
      </c>
      <c r="K1641" s="238" t="s">
        <v>4030</v>
      </c>
      <c r="L1641" s="235" t="s">
        <v>36</v>
      </c>
      <c r="M1641" s="333">
        <v>100</v>
      </c>
      <c r="N1641" s="338">
        <v>14000</v>
      </c>
      <c r="O1641" s="430">
        <f t="shared" si="25"/>
        <v>1400000</v>
      </c>
      <c r="P1641" s="246"/>
    </row>
    <row r="1642" spans="1:16" hidden="1">
      <c r="A1642" s="235">
        <v>1639</v>
      </c>
      <c r="B1642" s="241">
        <v>45169</v>
      </c>
      <c r="C1642" s="239" t="s">
        <v>4419</v>
      </c>
      <c r="D1642" s="333" t="s">
        <v>4444</v>
      </c>
      <c r="E1642" s="417">
        <v>45166</v>
      </c>
      <c r="F1642" s="239" t="s">
        <v>4445</v>
      </c>
      <c r="G1642" s="333" t="s">
        <v>532</v>
      </c>
      <c r="H1642" s="333">
        <v>4512313342</v>
      </c>
      <c r="I1642" s="238">
        <v>113722715</v>
      </c>
      <c r="J1642" s="238" t="s">
        <v>4430</v>
      </c>
      <c r="K1642" s="238" t="s">
        <v>4431</v>
      </c>
      <c r="L1642" s="235" t="s">
        <v>36</v>
      </c>
      <c r="M1642" s="333">
        <v>5</v>
      </c>
      <c r="N1642" s="338">
        <v>99999</v>
      </c>
      <c r="O1642" s="430">
        <f t="shared" si="25"/>
        <v>499995</v>
      </c>
      <c r="P1642" s="246"/>
    </row>
    <row r="1643" spans="1:16" hidden="1">
      <c r="A1643" s="235">
        <v>1640</v>
      </c>
      <c r="B1643" s="425">
        <v>45171</v>
      </c>
      <c r="C1643" s="245" t="s">
        <v>2561</v>
      </c>
      <c r="D1643" s="428" t="s">
        <v>4521</v>
      </c>
      <c r="E1643" s="409">
        <v>45167</v>
      </c>
      <c r="F1643" s="245" t="s">
        <v>4522</v>
      </c>
      <c r="G1643" s="428" t="s">
        <v>285</v>
      </c>
      <c r="H1643" s="428">
        <v>4511938992</v>
      </c>
      <c r="I1643" s="354" t="s">
        <v>286</v>
      </c>
      <c r="J1643" s="354" t="s">
        <v>286</v>
      </c>
      <c r="K1643" s="354" t="s">
        <v>4072</v>
      </c>
      <c r="L1643" s="427" t="s">
        <v>247</v>
      </c>
      <c r="M1643" s="428">
        <v>19</v>
      </c>
      <c r="N1643" s="338">
        <v>6727</v>
      </c>
      <c r="O1643" s="338">
        <f t="shared" si="25"/>
        <v>127813</v>
      </c>
      <c r="P1643" s="246"/>
    </row>
    <row r="1644" spans="1:16" hidden="1">
      <c r="A1644" s="235">
        <v>1641</v>
      </c>
      <c r="B1644" s="241">
        <v>45173</v>
      </c>
      <c r="C1644" s="239" t="s">
        <v>2366</v>
      </c>
      <c r="D1644" s="333" t="s">
        <v>4523</v>
      </c>
      <c r="E1644" s="417">
        <v>45166</v>
      </c>
      <c r="F1644" s="239" t="s">
        <v>4524</v>
      </c>
      <c r="G1644" s="333" t="s">
        <v>285</v>
      </c>
      <c r="H1644" s="333">
        <v>4512184565</v>
      </c>
      <c r="I1644" s="238" t="s">
        <v>2336</v>
      </c>
      <c r="J1644" s="238" t="s">
        <v>2804</v>
      </c>
      <c r="K1644" s="238" t="s">
        <v>2605</v>
      </c>
      <c r="L1644" s="235" t="s">
        <v>36</v>
      </c>
      <c r="M1644" s="333">
        <v>397</v>
      </c>
      <c r="N1644" s="338">
        <v>1667.6100000000001</v>
      </c>
      <c r="O1644" s="338">
        <f t="shared" si="25"/>
        <v>662041.17000000004</v>
      </c>
      <c r="P1644" s="246"/>
    </row>
    <row r="1645" spans="1:16" ht="30.6" hidden="1">
      <c r="A1645" s="235">
        <v>1642</v>
      </c>
      <c r="B1645" s="425">
        <v>45173</v>
      </c>
      <c r="C1645" s="245" t="s">
        <v>2486</v>
      </c>
      <c r="D1645" s="428">
        <v>23112075</v>
      </c>
      <c r="E1645" s="409">
        <v>45166</v>
      </c>
      <c r="F1645" s="245" t="s">
        <v>4525</v>
      </c>
      <c r="G1645" s="428" t="s">
        <v>2167</v>
      </c>
      <c r="H1645" s="428">
        <v>4512208670</v>
      </c>
      <c r="I1645" s="354">
        <v>112173808</v>
      </c>
      <c r="J1645" s="354" t="s">
        <v>3421</v>
      </c>
      <c r="K1645" s="354" t="s">
        <v>2819</v>
      </c>
      <c r="L1645" s="427" t="s">
        <v>36</v>
      </c>
      <c r="M1645" s="428">
        <v>10</v>
      </c>
      <c r="N1645" s="338">
        <v>65700</v>
      </c>
      <c r="O1645" s="338">
        <f t="shared" si="25"/>
        <v>657000</v>
      </c>
      <c r="P1645" s="246"/>
    </row>
    <row r="1646" spans="1:16" hidden="1">
      <c r="A1646" s="235">
        <v>1643</v>
      </c>
      <c r="B1646" s="241">
        <v>45174</v>
      </c>
      <c r="C1646" s="239" t="s">
        <v>4419</v>
      </c>
      <c r="D1646" s="333" t="s">
        <v>4526</v>
      </c>
      <c r="E1646" s="417">
        <v>45169</v>
      </c>
      <c r="F1646" s="239" t="s">
        <v>4527</v>
      </c>
      <c r="G1646" s="333" t="s">
        <v>532</v>
      </c>
      <c r="H1646" s="333">
        <v>4512298730</v>
      </c>
      <c r="I1646" s="238">
        <v>113722718</v>
      </c>
      <c r="J1646" s="238" t="s">
        <v>4528</v>
      </c>
      <c r="K1646" s="238" t="s">
        <v>4529</v>
      </c>
      <c r="L1646" s="235" t="s">
        <v>36</v>
      </c>
      <c r="M1646" s="333">
        <v>2</v>
      </c>
      <c r="N1646" s="338">
        <v>32061.41</v>
      </c>
      <c r="O1646" s="338">
        <f t="shared" si="25"/>
        <v>64122.82</v>
      </c>
      <c r="P1646" s="246"/>
    </row>
    <row r="1647" spans="1:16" ht="20.399999999999999" hidden="1">
      <c r="A1647" s="235">
        <v>1644</v>
      </c>
      <c r="B1647" s="241">
        <v>45177</v>
      </c>
      <c r="C1647" s="239" t="s">
        <v>4530</v>
      </c>
      <c r="D1647" s="333" t="s">
        <v>4531</v>
      </c>
      <c r="E1647" s="417">
        <v>45168</v>
      </c>
      <c r="F1647" s="239" t="s">
        <v>4532</v>
      </c>
      <c r="G1647" s="333" t="s">
        <v>4533</v>
      </c>
      <c r="H1647" s="333">
        <v>4512217033</v>
      </c>
      <c r="I1647" s="238" t="s">
        <v>4534</v>
      </c>
      <c r="J1647" s="238" t="s">
        <v>4535</v>
      </c>
      <c r="K1647" s="238" t="s">
        <v>4536</v>
      </c>
      <c r="L1647" s="235" t="s">
        <v>36</v>
      </c>
      <c r="M1647" s="333">
        <v>100</v>
      </c>
      <c r="N1647" s="338">
        <v>5200</v>
      </c>
      <c r="O1647" s="338">
        <f t="shared" si="25"/>
        <v>520000</v>
      </c>
      <c r="P1647" s="246"/>
    </row>
    <row r="1648" spans="1:16" ht="20.399999999999999" hidden="1">
      <c r="A1648" s="235">
        <v>1645</v>
      </c>
      <c r="B1648" s="241">
        <v>45177</v>
      </c>
      <c r="C1648" s="239" t="s">
        <v>3415</v>
      </c>
      <c r="D1648" s="333" t="s">
        <v>4537</v>
      </c>
      <c r="E1648" s="417">
        <v>45175</v>
      </c>
      <c r="F1648" s="239" t="s">
        <v>4538</v>
      </c>
      <c r="G1648" s="333" t="s">
        <v>1151</v>
      </c>
      <c r="H1648" s="333">
        <v>4512140502</v>
      </c>
      <c r="I1648" s="238">
        <v>112171911</v>
      </c>
      <c r="J1648" s="238" t="s">
        <v>3427</v>
      </c>
      <c r="K1648" s="238" t="s">
        <v>3588</v>
      </c>
      <c r="L1648" s="235" t="s">
        <v>36</v>
      </c>
      <c r="M1648" s="333">
        <v>25</v>
      </c>
      <c r="N1648" s="338">
        <v>158500</v>
      </c>
      <c r="O1648" s="338">
        <f t="shared" si="25"/>
        <v>3962500</v>
      </c>
      <c r="P1648" s="246"/>
    </row>
    <row r="1649" spans="1:16" hidden="1">
      <c r="A1649" s="235">
        <v>1646</v>
      </c>
      <c r="B1649" s="241">
        <v>45178</v>
      </c>
      <c r="C1649" s="239" t="s">
        <v>3714</v>
      </c>
      <c r="D1649" s="333" t="s">
        <v>4539</v>
      </c>
      <c r="E1649" s="417">
        <v>45168</v>
      </c>
      <c r="F1649" s="239" t="s">
        <v>4540</v>
      </c>
      <c r="G1649" s="333" t="s">
        <v>2167</v>
      </c>
      <c r="H1649" s="333">
        <v>4512313384</v>
      </c>
      <c r="I1649" s="238">
        <v>113722716</v>
      </c>
      <c r="J1649" s="238" t="s">
        <v>4541</v>
      </c>
      <c r="K1649" s="238" t="s">
        <v>4542</v>
      </c>
      <c r="L1649" s="235" t="s">
        <v>36</v>
      </c>
      <c r="M1649" s="333">
        <v>20</v>
      </c>
      <c r="N1649" s="338">
        <v>42350</v>
      </c>
      <c r="O1649" s="338">
        <f t="shared" si="25"/>
        <v>847000</v>
      </c>
      <c r="P1649" s="246"/>
    </row>
    <row r="1650" spans="1:16" hidden="1">
      <c r="A1650" s="235">
        <v>1647</v>
      </c>
      <c r="B1650" s="241">
        <v>45180</v>
      </c>
      <c r="C1650" s="239" t="s">
        <v>2318</v>
      </c>
      <c r="D1650" s="333" t="s">
        <v>4543</v>
      </c>
      <c r="E1650" s="417">
        <v>45175</v>
      </c>
      <c r="F1650" s="239" t="s">
        <v>4544</v>
      </c>
      <c r="G1650" s="333" t="s">
        <v>285</v>
      </c>
      <c r="H1650" s="333">
        <v>4512361660</v>
      </c>
      <c r="I1650" s="238">
        <v>112172541</v>
      </c>
      <c r="J1650" s="238">
        <v>112172541</v>
      </c>
      <c r="K1650" s="238" t="s">
        <v>2373</v>
      </c>
      <c r="L1650" s="235" t="s">
        <v>36</v>
      </c>
      <c r="M1650" s="333">
        <v>50</v>
      </c>
      <c r="N1650" s="338">
        <v>250.2</v>
      </c>
      <c r="O1650" s="338">
        <f t="shared" si="25"/>
        <v>12510</v>
      </c>
      <c r="P1650" s="246"/>
    </row>
    <row r="1651" spans="1:16" hidden="1">
      <c r="A1651" s="235">
        <v>1648</v>
      </c>
      <c r="B1651" s="241">
        <v>45180</v>
      </c>
      <c r="C1651" s="239" t="s">
        <v>2318</v>
      </c>
      <c r="D1651" s="333" t="s">
        <v>4543</v>
      </c>
      <c r="E1651" s="417">
        <v>45175</v>
      </c>
      <c r="F1651" s="239" t="s">
        <v>4544</v>
      </c>
      <c r="G1651" s="333" t="s">
        <v>285</v>
      </c>
      <c r="H1651" s="333">
        <v>4512361660</v>
      </c>
      <c r="I1651" s="238">
        <v>112172542</v>
      </c>
      <c r="J1651" s="238">
        <v>112172542</v>
      </c>
      <c r="K1651" s="238" t="s">
        <v>2376</v>
      </c>
      <c r="L1651" s="235" t="s">
        <v>36</v>
      </c>
      <c r="M1651" s="333">
        <v>150</v>
      </c>
      <c r="N1651" s="338">
        <v>139.5</v>
      </c>
      <c r="O1651" s="338">
        <f t="shared" si="25"/>
        <v>20925</v>
      </c>
      <c r="P1651" s="246"/>
    </row>
    <row r="1652" spans="1:16" hidden="1">
      <c r="A1652" s="235">
        <v>1649</v>
      </c>
      <c r="B1652" s="241">
        <v>45180</v>
      </c>
      <c r="C1652" s="239" t="s">
        <v>2318</v>
      </c>
      <c r="D1652" s="333" t="s">
        <v>4543</v>
      </c>
      <c r="E1652" s="417">
        <v>45175</v>
      </c>
      <c r="F1652" s="239" t="s">
        <v>4544</v>
      </c>
      <c r="G1652" s="333" t="s">
        <v>285</v>
      </c>
      <c r="H1652" s="333">
        <v>4512361660</v>
      </c>
      <c r="I1652" s="238">
        <v>112172543</v>
      </c>
      <c r="J1652" s="238" t="s">
        <v>4040</v>
      </c>
      <c r="K1652" s="238" t="s">
        <v>1145</v>
      </c>
      <c r="L1652" s="235" t="s">
        <v>36</v>
      </c>
      <c r="M1652" s="333">
        <v>50</v>
      </c>
      <c r="N1652" s="338">
        <v>3147.3</v>
      </c>
      <c r="O1652" s="338">
        <f t="shared" si="25"/>
        <v>157365</v>
      </c>
      <c r="P1652" s="246"/>
    </row>
    <row r="1653" spans="1:16" hidden="1">
      <c r="A1653" s="235">
        <v>1650</v>
      </c>
      <c r="B1653" s="241">
        <v>45180</v>
      </c>
      <c r="C1653" s="239" t="s">
        <v>2318</v>
      </c>
      <c r="D1653" s="333" t="s">
        <v>4543</v>
      </c>
      <c r="E1653" s="417">
        <v>45175</v>
      </c>
      <c r="F1653" s="239" t="s">
        <v>4544</v>
      </c>
      <c r="G1653" s="333" t="s">
        <v>285</v>
      </c>
      <c r="H1653" s="333">
        <v>4512361660</v>
      </c>
      <c r="I1653" s="238">
        <v>112172544</v>
      </c>
      <c r="J1653" s="238">
        <v>112172544</v>
      </c>
      <c r="K1653" s="238" t="s">
        <v>2377</v>
      </c>
      <c r="L1653" s="235" t="s">
        <v>36</v>
      </c>
      <c r="M1653" s="333">
        <v>100</v>
      </c>
      <c r="N1653" s="338">
        <v>147.6</v>
      </c>
      <c r="O1653" s="338">
        <f t="shared" si="25"/>
        <v>14760</v>
      </c>
      <c r="P1653" s="246"/>
    </row>
    <row r="1654" spans="1:16" hidden="1">
      <c r="A1654" s="235">
        <v>1651</v>
      </c>
      <c r="B1654" s="241">
        <v>45180</v>
      </c>
      <c r="C1654" s="239" t="s">
        <v>2318</v>
      </c>
      <c r="D1654" s="333" t="s">
        <v>4543</v>
      </c>
      <c r="E1654" s="417">
        <v>45175</v>
      </c>
      <c r="F1654" s="239" t="s">
        <v>4544</v>
      </c>
      <c r="G1654" s="333" t="s">
        <v>285</v>
      </c>
      <c r="H1654" s="333">
        <v>4512361660</v>
      </c>
      <c r="I1654" s="238">
        <v>112172545</v>
      </c>
      <c r="J1654" s="238">
        <v>112172545</v>
      </c>
      <c r="K1654" s="238" t="s">
        <v>2378</v>
      </c>
      <c r="L1654" s="235" t="s">
        <v>36</v>
      </c>
      <c r="M1654" s="333">
        <v>300</v>
      </c>
      <c r="N1654" s="338">
        <v>8.8800000000000008</v>
      </c>
      <c r="O1654" s="338">
        <f t="shared" si="25"/>
        <v>2664.0000000000005</v>
      </c>
      <c r="P1654" s="246"/>
    </row>
    <row r="1655" spans="1:16" hidden="1">
      <c r="A1655" s="235">
        <v>1652</v>
      </c>
      <c r="B1655" s="241">
        <v>45180</v>
      </c>
      <c r="C1655" s="239" t="s">
        <v>2318</v>
      </c>
      <c r="D1655" s="333" t="s">
        <v>4543</v>
      </c>
      <c r="E1655" s="417">
        <v>45175</v>
      </c>
      <c r="F1655" s="239" t="s">
        <v>4544</v>
      </c>
      <c r="G1655" s="333" t="s">
        <v>285</v>
      </c>
      <c r="H1655" s="333">
        <v>4512361660</v>
      </c>
      <c r="I1655" s="238">
        <v>112172546</v>
      </c>
      <c r="J1655" s="238">
        <v>112172546</v>
      </c>
      <c r="K1655" s="238" t="s">
        <v>2380</v>
      </c>
      <c r="L1655" s="235" t="s">
        <v>36</v>
      </c>
      <c r="M1655" s="333">
        <v>200</v>
      </c>
      <c r="N1655" s="338">
        <v>8.98</v>
      </c>
      <c r="O1655" s="338">
        <f t="shared" si="25"/>
        <v>1796</v>
      </c>
      <c r="P1655" s="246"/>
    </row>
    <row r="1656" spans="1:16" hidden="1">
      <c r="A1656" s="235">
        <v>1653</v>
      </c>
      <c r="B1656" s="241">
        <v>45180</v>
      </c>
      <c r="C1656" s="239" t="s">
        <v>2318</v>
      </c>
      <c r="D1656" s="333" t="s">
        <v>4543</v>
      </c>
      <c r="E1656" s="417">
        <v>45175</v>
      </c>
      <c r="F1656" s="239" t="s">
        <v>4544</v>
      </c>
      <c r="G1656" s="333" t="s">
        <v>285</v>
      </c>
      <c r="H1656" s="333">
        <v>4512361660</v>
      </c>
      <c r="I1656" s="238">
        <v>112170848</v>
      </c>
      <c r="J1656" s="238">
        <v>112170848</v>
      </c>
      <c r="K1656" s="238" t="s">
        <v>2381</v>
      </c>
      <c r="L1656" s="235" t="s">
        <v>36</v>
      </c>
      <c r="M1656" s="333">
        <v>300</v>
      </c>
      <c r="N1656" s="338">
        <v>8.41</v>
      </c>
      <c r="O1656" s="338">
        <f t="shared" si="25"/>
        <v>2523</v>
      </c>
      <c r="P1656" s="246"/>
    </row>
    <row r="1657" spans="1:16" hidden="1">
      <c r="A1657" s="235">
        <v>1654</v>
      </c>
      <c r="B1657" s="241">
        <v>45180</v>
      </c>
      <c r="C1657" s="239" t="s">
        <v>2318</v>
      </c>
      <c r="D1657" s="333" t="s">
        <v>4543</v>
      </c>
      <c r="E1657" s="417">
        <v>45175</v>
      </c>
      <c r="F1657" s="239" t="s">
        <v>4544</v>
      </c>
      <c r="G1657" s="333" t="s">
        <v>285</v>
      </c>
      <c r="H1657" s="333">
        <v>4512361660</v>
      </c>
      <c r="I1657" s="238">
        <v>112170849</v>
      </c>
      <c r="J1657" s="238">
        <v>112170849</v>
      </c>
      <c r="K1657" s="238" t="s">
        <v>2382</v>
      </c>
      <c r="L1657" s="235" t="s">
        <v>36</v>
      </c>
      <c r="M1657" s="333">
        <v>300</v>
      </c>
      <c r="N1657" s="338">
        <v>2.89</v>
      </c>
      <c r="O1657" s="338">
        <f t="shared" si="25"/>
        <v>867</v>
      </c>
      <c r="P1657" s="246"/>
    </row>
    <row r="1658" spans="1:16" hidden="1">
      <c r="A1658" s="235">
        <v>1655</v>
      </c>
      <c r="B1658" s="241">
        <v>45181</v>
      </c>
      <c r="C1658" s="239" t="s">
        <v>4545</v>
      </c>
      <c r="D1658" s="333" t="s">
        <v>4546</v>
      </c>
      <c r="E1658" s="417">
        <v>45169</v>
      </c>
      <c r="F1658" s="239" t="s">
        <v>4547</v>
      </c>
      <c r="G1658" s="333" t="s">
        <v>285</v>
      </c>
      <c r="H1658" s="333">
        <v>4512360027</v>
      </c>
      <c r="I1658" s="238">
        <v>113808956</v>
      </c>
      <c r="J1658" s="238">
        <v>113808956</v>
      </c>
      <c r="K1658" s="238" t="s">
        <v>4548</v>
      </c>
      <c r="L1658" s="235" t="s">
        <v>36</v>
      </c>
      <c r="M1658" s="333">
        <v>160</v>
      </c>
      <c r="N1658" s="338">
        <v>48</v>
      </c>
      <c r="O1658" s="338">
        <f t="shared" si="25"/>
        <v>7680</v>
      </c>
      <c r="P1658" s="246"/>
    </row>
    <row r="1659" spans="1:16" hidden="1">
      <c r="A1659" s="235">
        <v>1656</v>
      </c>
      <c r="B1659" s="431">
        <v>45181</v>
      </c>
      <c r="C1659" s="432" t="s">
        <v>4545</v>
      </c>
      <c r="D1659" s="433" t="s">
        <v>4546</v>
      </c>
      <c r="E1659" s="434">
        <v>45169</v>
      </c>
      <c r="F1659" s="432" t="s">
        <v>4547</v>
      </c>
      <c r="G1659" s="433" t="s">
        <v>285</v>
      </c>
      <c r="H1659" s="433">
        <v>4512360027</v>
      </c>
      <c r="I1659" s="435">
        <v>113808959</v>
      </c>
      <c r="J1659" s="435">
        <v>113808959</v>
      </c>
      <c r="K1659" s="435" t="s">
        <v>4549</v>
      </c>
      <c r="L1659" s="436" t="s">
        <v>36</v>
      </c>
      <c r="M1659" s="433">
        <v>1600</v>
      </c>
      <c r="N1659" s="338">
        <v>4.75</v>
      </c>
      <c r="O1659" s="338">
        <f t="shared" si="25"/>
        <v>7600</v>
      </c>
      <c r="P1659" s="246"/>
    </row>
    <row r="1660" spans="1:16" hidden="1">
      <c r="A1660" s="235">
        <v>1657</v>
      </c>
      <c r="B1660" s="431">
        <v>45181</v>
      </c>
      <c r="C1660" s="432" t="s">
        <v>4545</v>
      </c>
      <c r="D1660" s="433" t="s">
        <v>4546</v>
      </c>
      <c r="E1660" s="434">
        <v>45169</v>
      </c>
      <c r="F1660" s="432" t="s">
        <v>4547</v>
      </c>
      <c r="G1660" s="433" t="s">
        <v>285</v>
      </c>
      <c r="H1660" s="433">
        <v>4512360027</v>
      </c>
      <c r="I1660" s="435">
        <v>113808960</v>
      </c>
      <c r="J1660" s="435">
        <v>113808960</v>
      </c>
      <c r="K1660" s="435" t="s">
        <v>4550</v>
      </c>
      <c r="L1660" s="436" t="s">
        <v>36</v>
      </c>
      <c r="M1660" s="433">
        <v>1600</v>
      </c>
      <c r="N1660" s="338">
        <v>4.2</v>
      </c>
      <c r="O1660" s="338">
        <f t="shared" si="25"/>
        <v>6720</v>
      </c>
      <c r="P1660" s="246"/>
    </row>
    <row r="1661" spans="1:16" hidden="1">
      <c r="A1661" s="235">
        <v>1658</v>
      </c>
      <c r="B1661" s="241">
        <v>45182</v>
      </c>
      <c r="C1661" s="239" t="s">
        <v>4419</v>
      </c>
      <c r="D1661" s="333" t="s">
        <v>4551</v>
      </c>
      <c r="E1661" s="417">
        <v>45180</v>
      </c>
      <c r="F1661" s="239" t="s">
        <v>4552</v>
      </c>
      <c r="G1661" s="333" t="s">
        <v>532</v>
      </c>
      <c r="H1661" s="333">
        <v>4512359255</v>
      </c>
      <c r="I1661" s="238">
        <v>113808958</v>
      </c>
      <c r="J1661" s="238" t="s">
        <v>4553</v>
      </c>
      <c r="K1661" s="238" t="s">
        <v>4554</v>
      </c>
      <c r="L1661" s="235" t="s">
        <v>36</v>
      </c>
      <c r="M1661" s="333">
        <v>1600</v>
      </c>
      <c r="N1661" s="338">
        <v>20</v>
      </c>
      <c r="O1661" s="338">
        <f t="shared" si="25"/>
        <v>32000</v>
      </c>
      <c r="P1661" s="246"/>
    </row>
    <row r="1662" spans="1:16" ht="30.6" hidden="1">
      <c r="A1662" s="235">
        <v>1659</v>
      </c>
      <c r="B1662" s="241">
        <v>45182</v>
      </c>
      <c r="C1662" s="239" t="s">
        <v>2486</v>
      </c>
      <c r="D1662" s="333">
        <v>23112237</v>
      </c>
      <c r="E1662" s="417">
        <v>45175</v>
      </c>
      <c r="F1662" s="239" t="s">
        <v>4555</v>
      </c>
      <c r="G1662" s="333" t="s">
        <v>2167</v>
      </c>
      <c r="H1662" s="333">
        <v>4512208670</v>
      </c>
      <c r="I1662" s="238">
        <v>112173808</v>
      </c>
      <c r="J1662" s="238" t="s">
        <v>3421</v>
      </c>
      <c r="K1662" s="238" t="s">
        <v>2819</v>
      </c>
      <c r="L1662" s="235" t="s">
        <v>36</v>
      </c>
      <c r="M1662" s="333">
        <v>5</v>
      </c>
      <c r="N1662" s="338">
        <v>65700</v>
      </c>
      <c r="O1662" s="338">
        <f t="shared" si="25"/>
        <v>328500</v>
      </c>
      <c r="P1662" s="246"/>
    </row>
    <row r="1663" spans="1:16" hidden="1">
      <c r="A1663" s="235">
        <v>1660</v>
      </c>
      <c r="B1663" s="241">
        <v>45185</v>
      </c>
      <c r="C1663" s="239" t="s">
        <v>4556</v>
      </c>
      <c r="D1663" s="333" t="s">
        <v>4557</v>
      </c>
      <c r="E1663" s="417">
        <v>45177</v>
      </c>
      <c r="F1663" s="239" t="s">
        <v>4558</v>
      </c>
      <c r="G1663" s="333" t="s">
        <v>4559</v>
      </c>
      <c r="H1663" s="333" t="s">
        <v>286</v>
      </c>
      <c r="I1663" s="238">
        <v>112161405</v>
      </c>
      <c r="J1663" s="238" t="s">
        <v>2272</v>
      </c>
      <c r="K1663" s="238" t="s">
        <v>2273</v>
      </c>
      <c r="L1663" s="235" t="s">
        <v>36</v>
      </c>
      <c r="M1663" s="333">
        <v>2</v>
      </c>
      <c r="N1663" s="338">
        <v>43450</v>
      </c>
      <c r="O1663" s="338">
        <f t="shared" si="25"/>
        <v>86900</v>
      </c>
      <c r="P1663" s="246"/>
    </row>
    <row r="1664" spans="1:16" ht="30.6" hidden="1">
      <c r="A1664" s="235">
        <v>1661</v>
      </c>
      <c r="B1664" s="241">
        <v>45184</v>
      </c>
      <c r="C1664" s="239" t="s">
        <v>2486</v>
      </c>
      <c r="D1664" s="333">
        <v>23112291</v>
      </c>
      <c r="E1664" s="417">
        <v>45178</v>
      </c>
      <c r="F1664" s="239" t="s">
        <v>4560</v>
      </c>
      <c r="G1664" s="333" t="s">
        <v>2167</v>
      </c>
      <c r="H1664" s="333">
        <v>4512208670</v>
      </c>
      <c r="I1664" s="238">
        <v>112173808</v>
      </c>
      <c r="J1664" s="238" t="s">
        <v>3421</v>
      </c>
      <c r="K1664" s="238" t="s">
        <v>2819</v>
      </c>
      <c r="L1664" s="235" t="s">
        <v>36</v>
      </c>
      <c r="M1664" s="333">
        <v>5</v>
      </c>
      <c r="N1664" s="338">
        <v>65700</v>
      </c>
      <c r="O1664" s="338">
        <f t="shared" ref="O1664:O1727" si="26">N1664*M1664</f>
        <v>328500</v>
      </c>
      <c r="P1664" s="246"/>
    </row>
    <row r="1665" spans="1:16" hidden="1">
      <c r="A1665" s="235">
        <v>1662</v>
      </c>
      <c r="B1665" s="241">
        <v>45184</v>
      </c>
      <c r="C1665" s="239" t="s">
        <v>4419</v>
      </c>
      <c r="D1665" s="333" t="s">
        <v>4561</v>
      </c>
      <c r="E1665" s="417">
        <v>45181</v>
      </c>
      <c r="F1665" s="239" t="s">
        <v>4562</v>
      </c>
      <c r="G1665" s="333" t="s">
        <v>532</v>
      </c>
      <c r="H1665" s="333">
        <v>4512298730</v>
      </c>
      <c r="I1665" s="238">
        <v>113722718</v>
      </c>
      <c r="J1665" s="238" t="s">
        <v>4528</v>
      </c>
      <c r="K1665" s="238" t="s">
        <v>4529</v>
      </c>
      <c r="L1665" s="235" t="s">
        <v>36</v>
      </c>
      <c r="M1665" s="333">
        <v>8</v>
      </c>
      <c r="N1665" s="338">
        <v>32061.41</v>
      </c>
      <c r="O1665" s="338">
        <f t="shared" si="26"/>
        <v>256491.28</v>
      </c>
      <c r="P1665" s="246"/>
    </row>
    <row r="1666" spans="1:16" hidden="1">
      <c r="A1666" s="235">
        <v>1663</v>
      </c>
      <c r="B1666" s="241">
        <v>45185</v>
      </c>
      <c r="C1666" s="239" t="s">
        <v>4419</v>
      </c>
      <c r="D1666" s="333" t="s">
        <v>4563</v>
      </c>
      <c r="E1666" s="417">
        <v>45182</v>
      </c>
      <c r="F1666" s="239" t="s">
        <v>4564</v>
      </c>
      <c r="G1666" s="333" t="s">
        <v>532</v>
      </c>
      <c r="H1666" s="333">
        <v>4512313342</v>
      </c>
      <c r="I1666" s="238">
        <v>113722717</v>
      </c>
      <c r="J1666" s="238" t="s">
        <v>4432</v>
      </c>
      <c r="K1666" s="238" t="s">
        <v>4433</v>
      </c>
      <c r="L1666" s="235" t="s">
        <v>36</v>
      </c>
      <c r="M1666" s="333">
        <v>3</v>
      </c>
      <c r="N1666" s="338">
        <v>28282.080000000002</v>
      </c>
      <c r="O1666" s="338">
        <f t="shared" si="26"/>
        <v>84846.24</v>
      </c>
      <c r="P1666" s="246"/>
    </row>
    <row r="1667" spans="1:16" hidden="1">
      <c r="A1667" s="235">
        <v>1664</v>
      </c>
      <c r="B1667" s="241">
        <v>45190</v>
      </c>
      <c r="C1667" s="239" t="s">
        <v>2561</v>
      </c>
      <c r="D1667" s="333" t="s">
        <v>4565</v>
      </c>
      <c r="E1667" s="417">
        <v>45184</v>
      </c>
      <c r="F1667" s="239" t="s">
        <v>4566</v>
      </c>
      <c r="G1667" s="333" t="s">
        <v>285</v>
      </c>
      <c r="H1667" s="333">
        <v>4511938992</v>
      </c>
      <c r="I1667" s="238" t="s">
        <v>286</v>
      </c>
      <c r="J1667" s="238" t="s">
        <v>286</v>
      </c>
      <c r="K1667" s="238" t="s">
        <v>4072</v>
      </c>
      <c r="L1667" s="235" t="s">
        <v>247</v>
      </c>
      <c r="M1667" s="333">
        <v>10</v>
      </c>
      <c r="N1667" s="338">
        <v>6727</v>
      </c>
      <c r="O1667" s="338">
        <f t="shared" si="26"/>
        <v>67270</v>
      </c>
      <c r="P1667" s="246"/>
    </row>
    <row r="1668" spans="1:16" ht="20.399999999999999" hidden="1">
      <c r="A1668" s="235">
        <v>1665</v>
      </c>
      <c r="B1668" s="241">
        <v>45192</v>
      </c>
      <c r="C1668" s="239" t="s">
        <v>3461</v>
      </c>
      <c r="D1668" s="333">
        <v>51033874</v>
      </c>
      <c r="E1668" s="417">
        <v>45180</v>
      </c>
      <c r="F1668" s="239" t="s">
        <v>4619</v>
      </c>
      <c r="G1668" s="239" t="s">
        <v>4620</v>
      </c>
      <c r="H1668" s="333">
        <v>4201039997</v>
      </c>
      <c r="I1668" s="238">
        <v>109492176</v>
      </c>
      <c r="J1668" s="238" t="s">
        <v>4621</v>
      </c>
      <c r="K1668" s="238" t="s">
        <v>2204</v>
      </c>
      <c r="L1668" s="235" t="s">
        <v>2729</v>
      </c>
      <c r="M1668" s="437">
        <v>980</v>
      </c>
      <c r="N1668" s="338">
        <v>325.39</v>
      </c>
      <c r="O1668" s="338">
        <f t="shared" si="26"/>
        <v>318882.2</v>
      </c>
      <c r="P1668" s="246"/>
    </row>
    <row r="1669" spans="1:16" ht="30.6" hidden="1">
      <c r="A1669" s="235">
        <v>1666</v>
      </c>
      <c r="B1669" s="241">
        <v>45194</v>
      </c>
      <c r="C1669" s="239" t="s">
        <v>2486</v>
      </c>
      <c r="D1669" s="333">
        <v>23112408</v>
      </c>
      <c r="E1669" s="417">
        <v>45188</v>
      </c>
      <c r="F1669" s="239" t="s">
        <v>4622</v>
      </c>
      <c r="G1669" s="239" t="s">
        <v>2167</v>
      </c>
      <c r="H1669" s="333">
        <v>4512208670</v>
      </c>
      <c r="I1669" s="238">
        <v>112173808</v>
      </c>
      <c r="J1669" s="238" t="s">
        <v>3421</v>
      </c>
      <c r="K1669" s="238" t="s">
        <v>2819</v>
      </c>
      <c r="L1669" s="235" t="s">
        <v>247</v>
      </c>
      <c r="M1669" s="437">
        <v>10</v>
      </c>
      <c r="N1669" s="338">
        <v>65700</v>
      </c>
      <c r="O1669" s="338">
        <f t="shared" si="26"/>
        <v>657000</v>
      </c>
      <c r="P1669" s="246"/>
    </row>
    <row r="1670" spans="1:16" hidden="1">
      <c r="A1670" s="235">
        <v>1667</v>
      </c>
      <c r="B1670" s="241">
        <v>45194</v>
      </c>
      <c r="C1670" s="239" t="s">
        <v>2561</v>
      </c>
      <c r="D1670" s="333" t="s">
        <v>4623</v>
      </c>
      <c r="E1670" s="417">
        <v>45187</v>
      </c>
      <c r="F1670" s="239" t="s">
        <v>4624</v>
      </c>
      <c r="G1670" s="239" t="s">
        <v>285</v>
      </c>
      <c r="H1670" s="333">
        <v>4511938992</v>
      </c>
      <c r="I1670" s="238" t="s">
        <v>286</v>
      </c>
      <c r="J1670" s="238" t="s">
        <v>286</v>
      </c>
      <c r="K1670" s="238" t="s">
        <v>4072</v>
      </c>
      <c r="L1670" s="235" t="s">
        <v>247</v>
      </c>
      <c r="M1670" s="437">
        <v>5</v>
      </c>
      <c r="N1670" s="338">
        <v>6727</v>
      </c>
      <c r="O1670" s="338">
        <f t="shared" si="26"/>
        <v>33635</v>
      </c>
      <c r="P1670" s="246"/>
    </row>
    <row r="1671" spans="1:16" hidden="1">
      <c r="A1671" s="235">
        <v>1668</v>
      </c>
      <c r="B1671" s="241">
        <v>45194</v>
      </c>
      <c r="C1671" s="239" t="s">
        <v>2318</v>
      </c>
      <c r="D1671" s="333" t="s">
        <v>4625</v>
      </c>
      <c r="E1671" s="417">
        <v>45187</v>
      </c>
      <c r="F1671" s="239" t="s">
        <v>4626</v>
      </c>
      <c r="G1671" s="239" t="s">
        <v>285</v>
      </c>
      <c r="H1671" s="333">
        <v>4512361660</v>
      </c>
      <c r="I1671" s="238">
        <v>112172541</v>
      </c>
      <c r="J1671" s="238">
        <v>112172541</v>
      </c>
      <c r="K1671" s="238" t="s">
        <v>2373</v>
      </c>
      <c r="L1671" s="235" t="s">
        <v>36</v>
      </c>
      <c r="M1671" s="437">
        <v>38</v>
      </c>
      <c r="N1671" s="338">
        <v>250.20000000000002</v>
      </c>
      <c r="O1671" s="338">
        <f t="shared" si="26"/>
        <v>9507.6</v>
      </c>
      <c r="P1671" s="246"/>
    </row>
    <row r="1672" spans="1:16" hidden="1">
      <c r="A1672" s="235">
        <v>1669</v>
      </c>
      <c r="B1672" s="241">
        <v>45194</v>
      </c>
      <c r="C1672" s="239" t="s">
        <v>2318</v>
      </c>
      <c r="D1672" s="333" t="s">
        <v>4625</v>
      </c>
      <c r="E1672" s="417">
        <v>45187</v>
      </c>
      <c r="F1672" s="239" t="s">
        <v>4626</v>
      </c>
      <c r="G1672" s="239" t="s">
        <v>285</v>
      </c>
      <c r="H1672" s="333">
        <v>4512361660</v>
      </c>
      <c r="I1672" s="238">
        <v>112172542</v>
      </c>
      <c r="J1672" s="238">
        <v>112172542</v>
      </c>
      <c r="K1672" s="238" t="s">
        <v>2376</v>
      </c>
      <c r="L1672" s="235" t="s">
        <v>36</v>
      </c>
      <c r="M1672" s="437">
        <v>114</v>
      </c>
      <c r="N1672" s="338">
        <v>139.5</v>
      </c>
      <c r="O1672" s="338">
        <f t="shared" si="26"/>
        <v>15903</v>
      </c>
      <c r="P1672" s="246"/>
    </row>
    <row r="1673" spans="1:16" hidden="1">
      <c r="A1673" s="235">
        <v>1670</v>
      </c>
      <c r="B1673" s="241">
        <v>45194</v>
      </c>
      <c r="C1673" s="239" t="s">
        <v>2318</v>
      </c>
      <c r="D1673" s="333" t="s">
        <v>4625</v>
      </c>
      <c r="E1673" s="417">
        <v>45187</v>
      </c>
      <c r="F1673" s="239" t="s">
        <v>4626</v>
      </c>
      <c r="G1673" s="239" t="s">
        <v>285</v>
      </c>
      <c r="H1673" s="333">
        <v>4512361660</v>
      </c>
      <c r="I1673" s="238">
        <v>112172543</v>
      </c>
      <c r="J1673" s="238">
        <v>112172543</v>
      </c>
      <c r="K1673" s="238" t="s">
        <v>1145</v>
      </c>
      <c r="L1673" s="235" t="s">
        <v>36</v>
      </c>
      <c r="M1673" s="437">
        <v>38</v>
      </c>
      <c r="N1673" s="338">
        <v>3147.2894736842104</v>
      </c>
      <c r="O1673" s="338">
        <f t="shared" si="26"/>
        <v>119597</v>
      </c>
      <c r="P1673" s="246"/>
    </row>
    <row r="1674" spans="1:16" hidden="1">
      <c r="A1674" s="235">
        <v>1671</v>
      </c>
      <c r="B1674" s="241">
        <v>45194</v>
      </c>
      <c r="C1674" s="239" t="s">
        <v>2318</v>
      </c>
      <c r="D1674" s="333" t="s">
        <v>4625</v>
      </c>
      <c r="E1674" s="417">
        <v>45187</v>
      </c>
      <c r="F1674" s="239" t="s">
        <v>4626</v>
      </c>
      <c r="G1674" s="239" t="s">
        <v>285</v>
      </c>
      <c r="H1674" s="333">
        <v>4512361660</v>
      </c>
      <c r="I1674" s="238">
        <v>112172544</v>
      </c>
      <c r="J1674" s="238">
        <v>112172544</v>
      </c>
      <c r="K1674" s="238" t="s">
        <v>2377</v>
      </c>
      <c r="L1674" s="235" t="s">
        <v>36</v>
      </c>
      <c r="M1674" s="437">
        <v>76</v>
      </c>
      <c r="N1674" s="338">
        <v>147.6</v>
      </c>
      <c r="O1674" s="338">
        <f t="shared" si="26"/>
        <v>11217.6</v>
      </c>
      <c r="P1674" s="246"/>
    </row>
    <row r="1675" spans="1:16" hidden="1">
      <c r="A1675" s="235">
        <v>1672</v>
      </c>
      <c r="B1675" s="241">
        <v>45194</v>
      </c>
      <c r="C1675" s="239" t="s">
        <v>2318</v>
      </c>
      <c r="D1675" s="333" t="s">
        <v>4625</v>
      </c>
      <c r="E1675" s="417">
        <v>45187</v>
      </c>
      <c r="F1675" s="239" t="s">
        <v>4626</v>
      </c>
      <c r="G1675" s="239" t="s">
        <v>285</v>
      </c>
      <c r="H1675" s="333">
        <v>4512361660</v>
      </c>
      <c r="I1675" s="238">
        <v>112172545</v>
      </c>
      <c r="J1675" s="238">
        <v>112172545</v>
      </c>
      <c r="K1675" s="238" t="s">
        <v>2378</v>
      </c>
      <c r="L1675" s="235" t="s">
        <v>36</v>
      </c>
      <c r="M1675" s="437">
        <v>228</v>
      </c>
      <c r="N1675" s="338">
        <v>8.8800000000000008</v>
      </c>
      <c r="O1675" s="338">
        <f t="shared" si="26"/>
        <v>2024.64</v>
      </c>
      <c r="P1675" s="246"/>
    </row>
    <row r="1676" spans="1:16" hidden="1">
      <c r="A1676" s="235">
        <v>1673</v>
      </c>
      <c r="B1676" s="241">
        <v>45194</v>
      </c>
      <c r="C1676" s="239" t="s">
        <v>2318</v>
      </c>
      <c r="D1676" s="333" t="s">
        <v>4625</v>
      </c>
      <c r="E1676" s="417">
        <v>45187</v>
      </c>
      <c r="F1676" s="239" t="s">
        <v>4626</v>
      </c>
      <c r="G1676" s="239" t="s">
        <v>285</v>
      </c>
      <c r="H1676" s="333">
        <v>4512361660</v>
      </c>
      <c r="I1676" s="238">
        <v>112172546</v>
      </c>
      <c r="J1676" s="238">
        <v>112172546</v>
      </c>
      <c r="K1676" s="238" t="s">
        <v>2380</v>
      </c>
      <c r="L1676" s="235" t="s">
        <v>36</v>
      </c>
      <c r="M1676" s="437">
        <v>152</v>
      </c>
      <c r="N1676" s="338">
        <v>8.98</v>
      </c>
      <c r="O1676" s="338">
        <f t="shared" si="26"/>
        <v>1364.96</v>
      </c>
      <c r="P1676" s="246"/>
    </row>
    <row r="1677" spans="1:16" hidden="1">
      <c r="A1677" s="235">
        <v>1674</v>
      </c>
      <c r="B1677" s="241">
        <v>45194</v>
      </c>
      <c r="C1677" s="239" t="s">
        <v>2318</v>
      </c>
      <c r="D1677" s="333" t="s">
        <v>4625</v>
      </c>
      <c r="E1677" s="417">
        <v>45187</v>
      </c>
      <c r="F1677" s="239" t="s">
        <v>4626</v>
      </c>
      <c r="G1677" s="239" t="s">
        <v>285</v>
      </c>
      <c r="H1677" s="333">
        <v>4512361660</v>
      </c>
      <c r="I1677" s="238">
        <v>112170848</v>
      </c>
      <c r="J1677" s="238">
        <v>112170848</v>
      </c>
      <c r="K1677" s="238" t="s">
        <v>2381</v>
      </c>
      <c r="L1677" s="235" t="s">
        <v>36</v>
      </c>
      <c r="M1677" s="437">
        <v>228</v>
      </c>
      <c r="N1677" s="338">
        <v>8.41</v>
      </c>
      <c r="O1677" s="338">
        <f t="shared" si="26"/>
        <v>1917.48</v>
      </c>
      <c r="P1677" s="246"/>
    </row>
    <row r="1678" spans="1:16" hidden="1">
      <c r="A1678" s="235">
        <v>1675</v>
      </c>
      <c r="B1678" s="241">
        <v>45194</v>
      </c>
      <c r="C1678" s="239" t="s">
        <v>2318</v>
      </c>
      <c r="D1678" s="333" t="s">
        <v>4625</v>
      </c>
      <c r="E1678" s="417">
        <v>45187</v>
      </c>
      <c r="F1678" s="239" t="s">
        <v>4626</v>
      </c>
      <c r="G1678" s="239" t="s">
        <v>285</v>
      </c>
      <c r="H1678" s="333">
        <v>4512361660</v>
      </c>
      <c r="I1678" s="238">
        <v>112170849</v>
      </c>
      <c r="J1678" s="238">
        <v>112170849</v>
      </c>
      <c r="K1678" s="238" t="s">
        <v>2382</v>
      </c>
      <c r="L1678" s="235" t="s">
        <v>36</v>
      </c>
      <c r="M1678" s="437">
        <v>228</v>
      </c>
      <c r="N1678" s="338">
        <v>2.8899999999999997</v>
      </c>
      <c r="O1678" s="338">
        <f t="shared" si="26"/>
        <v>658.92</v>
      </c>
      <c r="P1678" s="246"/>
    </row>
    <row r="1679" spans="1:16" hidden="1">
      <c r="A1679" s="235">
        <v>1676</v>
      </c>
      <c r="B1679" s="241">
        <v>45194</v>
      </c>
      <c r="C1679" s="239" t="s">
        <v>2318</v>
      </c>
      <c r="D1679" s="333" t="s">
        <v>4627</v>
      </c>
      <c r="E1679" s="417">
        <v>45187</v>
      </c>
      <c r="F1679" s="239" t="s">
        <v>4626</v>
      </c>
      <c r="G1679" s="239" t="s">
        <v>285</v>
      </c>
      <c r="H1679" s="333">
        <v>4512361660</v>
      </c>
      <c r="I1679" s="238">
        <v>112172541</v>
      </c>
      <c r="J1679" s="238">
        <v>112172541</v>
      </c>
      <c r="K1679" s="238" t="s">
        <v>2373</v>
      </c>
      <c r="L1679" s="235" t="s">
        <v>36</v>
      </c>
      <c r="M1679" s="437">
        <v>200</v>
      </c>
      <c r="N1679" s="338">
        <v>250.20000000000002</v>
      </c>
      <c r="O1679" s="338">
        <f t="shared" si="26"/>
        <v>50040</v>
      </c>
      <c r="P1679" s="246"/>
    </row>
    <row r="1680" spans="1:16" hidden="1">
      <c r="A1680" s="235">
        <v>1677</v>
      </c>
      <c r="B1680" s="241">
        <v>45194</v>
      </c>
      <c r="C1680" s="239" t="s">
        <v>2318</v>
      </c>
      <c r="D1680" s="333" t="s">
        <v>4627</v>
      </c>
      <c r="E1680" s="417">
        <v>45187</v>
      </c>
      <c r="F1680" s="239" t="s">
        <v>4626</v>
      </c>
      <c r="G1680" s="239" t="s">
        <v>285</v>
      </c>
      <c r="H1680" s="333">
        <v>4512361660</v>
      </c>
      <c r="I1680" s="238">
        <v>112172542</v>
      </c>
      <c r="J1680" s="238">
        <v>112172542</v>
      </c>
      <c r="K1680" s="238" t="s">
        <v>2376</v>
      </c>
      <c r="L1680" s="235" t="s">
        <v>36</v>
      </c>
      <c r="M1680" s="437">
        <v>600</v>
      </c>
      <c r="N1680" s="338">
        <v>139.5</v>
      </c>
      <c r="O1680" s="338">
        <f t="shared" si="26"/>
        <v>83700</v>
      </c>
      <c r="P1680" s="246"/>
    </row>
    <row r="1681" spans="1:16" hidden="1">
      <c r="A1681" s="235">
        <v>1678</v>
      </c>
      <c r="B1681" s="241">
        <v>45194</v>
      </c>
      <c r="C1681" s="239" t="s">
        <v>2318</v>
      </c>
      <c r="D1681" s="333" t="s">
        <v>4627</v>
      </c>
      <c r="E1681" s="417">
        <v>45187</v>
      </c>
      <c r="F1681" s="239" t="s">
        <v>4626</v>
      </c>
      <c r="G1681" s="239" t="s">
        <v>285</v>
      </c>
      <c r="H1681" s="333">
        <v>4512361660</v>
      </c>
      <c r="I1681" s="238">
        <v>112172543</v>
      </c>
      <c r="J1681" s="238">
        <v>112172543</v>
      </c>
      <c r="K1681" s="238" t="s">
        <v>1145</v>
      </c>
      <c r="L1681" s="235" t="s">
        <v>36</v>
      </c>
      <c r="M1681" s="437">
        <v>200</v>
      </c>
      <c r="N1681" s="338">
        <v>3147.2894736842104</v>
      </c>
      <c r="O1681" s="338">
        <f t="shared" si="26"/>
        <v>629457.89473684214</v>
      </c>
      <c r="P1681" s="246"/>
    </row>
    <row r="1682" spans="1:16" hidden="1">
      <c r="A1682" s="235">
        <v>1679</v>
      </c>
      <c r="B1682" s="241">
        <v>45194</v>
      </c>
      <c r="C1682" s="239" t="s">
        <v>2318</v>
      </c>
      <c r="D1682" s="333" t="s">
        <v>4627</v>
      </c>
      <c r="E1682" s="417">
        <v>45187</v>
      </c>
      <c r="F1682" s="239" t="s">
        <v>4626</v>
      </c>
      <c r="G1682" s="239" t="s">
        <v>285</v>
      </c>
      <c r="H1682" s="333">
        <v>4512361660</v>
      </c>
      <c r="I1682" s="238">
        <v>112172544</v>
      </c>
      <c r="J1682" s="238">
        <v>112172544</v>
      </c>
      <c r="K1682" s="238" t="s">
        <v>2377</v>
      </c>
      <c r="L1682" s="235" t="s">
        <v>36</v>
      </c>
      <c r="M1682" s="437">
        <v>400</v>
      </c>
      <c r="N1682" s="338">
        <v>147.6</v>
      </c>
      <c r="O1682" s="338">
        <f t="shared" si="26"/>
        <v>59040</v>
      </c>
      <c r="P1682" s="246"/>
    </row>
    <row r="1683" spans="1:16" hidden="1">
      <c r="A1683" s="235">
        <v>1680</v>
      </c>
      <c r="B1683" s="241">
        <v>45194</v>
      </c>
      <c r="C1683" s="239" t="s">
        <v>2318</v>
      </c>
      <c r="D1683" s="333" t="s">
        <v>4627</v>
      </c>
      <c r="E1683" s="417">
        <v>45187</v>
      </c>
      <c r="F1683" s="239" t="s">
        <v>4626</v>
      </c>
      <c r="G1683" s="239" t="s">
        <v>285</v>
      </c>
      <c r="H1683" s="333">
        <v>4512361660</v>
      </c>
      <c r="I1683" s="238">
        <v>112172545</v>
      </c>
      <c r="J1683" s="238">
        <v>112172545</v>
      </c>
      <c r="K1683" s="238" t="s">
        <v>2378</v>
      </c>
      <c r="L1683" s="235" t="s">
        <v>36</v>
      </c>
      <c r="M1683" s="437">
        <v>1200</v>
      </c>
      <c r="N1683" s="338">
        <v>8.8800000000000008</v>
      </c>
      <c r="O1683" s="338">
        <f t="shared" si="26"/>
        <v>10656.000000000002</v>
      </c>
      <c r="P1683" s="246"/>
    </row>
    <row r="1684" spans="1:16" hidden="1">
      <c r="A1684" s="235">
        <v>1681</v>
      </c>
      <c r="B1684" s="241">
        <v>45194</v>
      </c>
      <c r="C1684" s="239" t="s">
        <v>2318</v>
      </c>
      <c r="D1684" s="333" t="s">
        <v>4627</v>
      </c>
      <c r="E1684" s="417">
        <v>45187</v>
      </c>
      <c r="F1684" s="239" t="s">
        <v>4626</v>
      </c>
      <c r="G1684" s="239" t="s">
        <v>285</v>
      </c>
      <c r="H1684" s="333">
        <v>4512361660</v>
      </c>
      <c r="I1684" s="238">
        <v>112172546</v>
      </c>
      <c r="J1684" s="238">
        <v>112172546</v>
      </c>
      <c r="K1684" s="238" t="s">
        <v>2380</v>
      </c>
      <c r="L1684" s="235" t="s">
        <v>36</v>
      </c>
      <c r="M1684" s="437">
        <v>800</v>
      </c>
      <c r="N1684" s="338">
        <v>8.98</v>
      </c>
      <c r="O1684" s="338">
        <f t="shared" si="26"/>
        <v>7184</v>
      </c>
      <c r="P1684" s="246"/>
    </row>
    <row r="1685" spans="1:16" hidden="1">
      <c r="A1685" s="235">
        <v>1682</v>
      </c>
      <c r="B1685" s="241">
        <v>45194</v>
      </c>
      <c r="C1685" s="239" t="s">
        <v>2318</v>
      </c>
      <c r="D1685" s="333" t="s">
        <v>4627</v>
      </c>
      <c r="E1685" s="417">
        <v>45187</v>
      </c>
      <c r="F1685" s="239" t="s">
        <v>4626</v>
      </c>
      <c r="G1685" s="239" t="s">
        <v>285</v>
      </c>
      <c r="H1685" s="333">
        <v>4512361660</v>
      </c>
      <c r="I1685" s="238">
        <v>112170848</v>
      </c>
      <c r="J1685" s="238">
        <v>112170848</v>
      </c>
      <c r="K1685" s="238" t="s">
        <v>2381</v>
      </c>
      <c r="L1685" s="235" t="s">
        <v>36</v>
      </c>
      <c r="M1685" s="437">
        <v>1200</v>
      </c>
      <c r="N1685" s="338">
        <v>8.41</v>
      </c>
      <c r="O1685" s="338">
        <f t="shared" si="26"/>
        <v>10092</v>
      </c>
      <c r="P1685" s="246"/>
    </row>
    <row r="1686" spans="1:16" hidden="1">
      <c r="A1686" s="235">
        <v>1683</v>
      </c>
      <c r="B1686" s="241">
        <v>45194</v>
      </c>
      <c r="C1686" s="239" t="s">
        <v>2318</v>
      </c>
      <c r="D1686" s="333" t="s">
        <v>4627</v>
      </c>
      <c r="E1686" s="417">
        <v>45187</v>
      </c>
      <c r="F1686" s="239" t="s">
        <v>4626</v>
      </c>
      <c r="G1686" s="239" t="s">
        <v>285</v>
      </c>
      <c r="H1686" s="333">
        <v>4512361660</v>
      </c>
      <c r="I1686" s="238">
        <v>112170849</v>
      </c>
      <c r="J1686" s="238">
        <v>112170849</v>
      </c>
      <c r="K1686" s="238" t="s">
        <v>2382</v>
      </c>
      <c r="L1686" s="235" t="s">
        <v>36</v>
      </c>
      <c r="M1686" s="437">
        <v>1200</v>
      </c>
      <c r="N1686" s="338">
        <v>2.8899999999999997</v>
      </c>
      <c r="O1686" s="338">
        <f t="shared" si="26"/>
        <v>3467.9999999999995</v>
      </c>
      <c r="P1686" s="246"/>
    </row>
    <row r="1687" spans="1:16" hidden="1">
      <c r="A1687" s="235">
        <v>1684</v>
      </c>
      <c r="B1687" s="241">
        <v>45197</v>
      </c>
      <c r="C1687" s="239" t="s">
        <v>2805</v>
      </c>
      <c r="D1687" s="333" t="s">
        <v>4628</v>
      </c>
      <c r="E1687" s="417">
        <v>45194</v>
      </c>
      <c r="F1687" s="239" t="s">
        <v>4629</v>
      </c>
      <c r="G1687" s="239" t="s">
        <v>2271</v>
      </c>
      <c r="H1687" s="333">
        <v>4512068105</v>
      </c>
      <c r="I1687" s="238">
        <v>112139784</v>
      </c>
      <c r="J1687" s="238" t="s">
        <v>2731</v>
      </c>
      <c r="K1687" s="238" t="s">
        <v>2809</v>
      </c>
      <c r="L1687" s="235" t="s">
        <v>2729</v>
      </c>
      <c r="M1687" s="437">
        <v>3000</v>
      </c>
      <c r="N1687" s="338">
        <v>25.5</v>
      </c>
      <c r="O1687" s="338">
        <f t="shared" si="26"/>
        <v>76500</v>
      </c>
      <c r="P1687" s="246"/>
    </row>
    <row r="1688" spans="1:16" ht="20.399999999999999" hidden="1">
      <c r="A1688" s="235">
        <v>1685</v>
      </c>
      <c r="B1688" s="241">
        <v>45197</v>
      </c>
      <c r="C1688" s="239" t="s">
        <v>3415</v>
      </c>
      <c r="D1688" s="333" t="s">
        <v>4630</v>
      </c>
      <c r="E1688" s="417">
        <v>45187</v>
      </c>
      <c r="F1688" s="239" t="s">
        <v>4631</v>
      </c>
      <c r="G1688" s="239" t="s">
        <v>1151</v>
      </c>
      <c r="H1688" s="333">
        <v>4512140502</v>
      </c>
      <c r="I1688" s="238">
        <v>112171911</v>
      </c>
      <c r="J1688" s="238" t="s">
        <v>3427</v>
      </c>
      <c r="K1688" s="238" t="s">
        <v>3588</v>
      </c>
      <c r="L1688" s="235" t="s">
        <v>36</v>
      </c>
      <c r="M1688" s="437">
        <v>20</v>
      </c>
      <c r="N1688" s="338">
        <v>158500</v>
      </c>
      <c r="O1688" s="338">
        <f t="shared" si="26"/>
        <v>3170000</v>
      </c>
      <c r="P1688" s="246"/>
    </row>
    <row r="1689" spans="1:16" hidden="1">
      <c r="A1689" s="235">
        <v>1686</v>
      </c>
      <c r="B1689" s="241">
        <v>45197</v>
      </c>
      <c r="C1689" s="239" t="s">
        <v>3490</v>
      </c>
      <c r="D1689" s="239" t="s">
        <v>4632</v>
      </c>
      <c r="E1689" s="417">
        <v>45187</v>
      </c>
      <c r="F1689" s="239" t="s">
        <v>4633</v>
      </c>
      <c r="G1689" s="239" t="s">
        <v>1875</v>
      </c>
      <c r="H1689" s="333">
        <v>4512131478</v>
      </c>
      <c r="I1689" s="238">
        <v>112170850</v>
      </c>
      <c r="J1689" s="337">
        <v>112170850</v>
      </c>
      <c r="K1689" s="238" t="s">
        <v>3533</v>
      </c>
      <c r="L1689" s="336" t="s">
        <v>36</v>
      </c>
      <c r="M1689" s="333">
        <v>3</v>
      </c>
      <c r="N1689" s="338">
        <v>70000</v>
      </c>
      <c r="O1689" s="338">
        <f t="shared" si="26"/>
        <v>210000</v>
      </c>
      <c r="P1689" s="246"/>
    </row>
    <row r="1690" spans="1:16" hidden="1">
      <c r="A1690" s="235">
        <v>1687</v>
      </c>
      <c r="B1690" s="241">
        <v>45197</v>
      </c>
      <c r="C1690" s="239" t="s">
        <v>3490</v>
      </c>
      <c r="D1690" s="239" t="s">
        <v>4632</v>
      </c>
      <c r="E1690" s="417">
        <v>45187</v>
      </c>
      <c r="F1690" s="239" t="s">
        <v>4633</v>
      </c>
      <c r="G1690" s="239" t="s">
        <v>1875</v>
      </c>
      <c r="H1690" s="333">
        <v>4512131478</v>
      </c>
      <c r="I1690" s="238">
        <v>112177659</v>
      </c>
      <c r="J1690" s="337">
        <v>112177659</v>
      </c>
      <c r="K1690" s="238" t="s">
        <v>3493</v>
      </c>
      <c r="L1690" s="336" t="s">
        <v>36</v>
      </c>
      <c r="M1690" s="333">
        <v>3</v>
      </c>
      <c r="N1690" s="338">
        <v>120000</v>
      </c>
      <c r="O1690" s="338">
        <f t="shared" si="26"/>
        <v>360000</v>
      </c>
      <c r="P1690" s="246"/>
    </row>
    <row r="1691" spans="1:16" ht="30.6" hidden="1">
      <c r="A1691" s="235">
        <v>1688</v>
      </c>
      <c r="B1691" s="241">
        <v>45202</v>
      </c>
      <c r="C1691" s="239" t="s">
        <v>2486</v>
      </c>
      <c r="D1691" s="333">
        <v>23112550</v>
      </c>
      <c r="E1691" s="417">
        <v>45196</v>
      </c>
      <c r="F1691" s="239" t="s">
        <v>4646</v>
      </c>
      <c r="G1691" s="239" t="s">
        <v>2167</v>
      </c>
      <c r="H1691" s="333">
        <v>4512208670</v>
      </c>
      <c r="I1691" s="238">
        <v>112173808</v>
      </c>
      <c r="J1691" s="238" t="s">
        <v>3421</v>
      </c>
      <c r="K1691" s="238" t="s">
        <v>2819</v>
      </c>
      <c r="L1691" s="235" t="s">
        <v>247</v>
      </c>
      <c r="M1691" s="437">
        <v>10</v>
      </c>
      <c r="N1691" s="338">
        <v>65700</v>
      </c>
      <c r="O1691" s="338">
        <f t="shared" si="26"/>
        <v>657000</v>
      </c>
      <c r="P1691" s="246"/>
    </row>
    <row r="1692" spans="1:16" ht="30.6" hidden="1">
      <c r="A1692" s="235">
        <v>1689</v>
      </c>
      <c r="B1692" s="241">
        <v>45202</v>
      </c>
      <c r="C1692" s="239" t="s">
        <v>3422</v>
      </c>
      <c r="D1692" s="438" t="s">
        <v>4647</v>
      </c>
      <c r="E1692" s="417">
        <v>45196</v>
      </c>
      <c r="F1692" s="239" t="s">
        <v>4648</v>
      </c>
      <c r="G1692" s="333" t="s">
        <v>1748</v>
      </c>
      <c r="H1692" s="333">
        <v>4512149069</v>
      </c>
      <c r="I1692" s="238">
        <v>109611234</v>
      </c>
      <c r="J1692" s="238">
        <v>3742612236</v>
      </c>
      <c r="K1692" s="337" t="s">
        <v>3031</v>
      </c>
      <c r="L1692" s="235" t="s">
        <v>36</v>
      </c>
      <c r="M1692" s="333">
        <v>144</v>
      </c>
      <c r="N1692" s="338">
        <v>24600</v>
      </c>
      <c r="O1692" s="338">
        <f t="shared" si="26"/>
        <v>3542400</v>
      </c>
      <c r="P1692" s="246"/>
    </row>
    <row r="1693" spans="1:16" hidden="1">
      <c r="A1693" s="235">
        <v>1690</v>
      </c>
      <c r="B1693" s="241">
        <v>45203</v>
      </c>
      <c r="C1693" s="239" t="s">
        <v>2542</v>
      </c>
      <c r="D1693" s="438">
        <v>231023772</v>
      </c>
      <c r="E1693" s="417">
        <v>45189</v>
      </c>
      <c r="F1693" s="239" t="s">
        <v>4649</v>
      </c>
      <c r="G1693" s="333" t="s">
        <v>2167</v>
      </c>
      <c r="H1693" s="333">
        <v>4512402224</v>
      </c>
      <c r="I1693" s="238">
        <v>113696200</v>
      </c>
      <c r="J1693" s="238">
        <v>113696200</v>
      </c>
      <c r="K1693" s="337" t="s">
        <v>4650</v>
      </c>
      <c r="L1693" s="235" t="s">
        <v>36</v>
      </c>
      <c r="M1693" s="333">
        <v>4</v>
      </c>
      <c r="N1693" s="338">
        <v>8918</v>
      </c>
      <c r="O1693" s="338">
        <f t="shared" si="26"/>
        <v>35672</v>
      </c>
      <c r="P1693" s="246"/>
    </row>
    <row r="1694" spans="1:16" hidden="1">
      <c r="A1694" s="235">
        <v>1691</v>
      </c>
      <c r="B1694" s="241">
        <v>45204</v>
      </c>
      <c r="C1694" s="239" t="s">
        <v>4419</v>
      </c>
      <c r="D1694" s="438" t="s">
        <v>4651</v>
      </c>
      <c r="E1694" s="417">
        <v>45199</v>
      </c>
      <c r="F1694" s="239" t="s">
        <v>4652</v>
      </c>
      <c r="G1694" s="333" t="s">
        <v>532</v>
      </c>
      <c r="H1694" s="333">
        <v>4512298730</v>
      </c>
      <c r="I1694" s="238">
        <v>113722722</v>
      </c>
      <c r="J1694" s="238">
        <v>9990000087</v>
      </c>
      <c r="K1694" s="337" t="s">
        <v>4653</v>
      </c>
      <c r="L1694" s="235" t="s">
        <v>36</v>
      </c>
      <c r="M1694" s="333">
        <v>10</v>
      </c>
      <c r="N1694" s="338">
        <v>579.54999999999995</v>
      </c>
      <c r="O1694" s="338">
        <f t="shared" si="26"/>
        <v>5795.5</v>
      </c>
      <c r="P1694" s="246"/>
    </row>
    <row r="1695" spans="1:16" ht="30.6" hidden="1">
      <c r="A1695" s="235">
        <v>1692</v>
      </c>
      <c r="B1695" s="241">
        <v>45204</v>
      </c>
      <c r="C1695" s="239" t="s">
        <v>3422</v>
      </c>
      <c r="D1695" s="438" t="s">
        <v>4654</v>
      </c>
      <c r="E1695" s="417">
        <v>45197</v>
      </c>
      <c r="F1695" s="239" t="s">
        <v>4655</v>
      </c>
      <c r="G1695" s="333" t="s">
        <v>1748</v>
      </c>
      <c r="H1695" s="333">
        <v>4512149069</v>
      </c>
      <c r="I1695" s="238">
        <v>109611234</v>
      </c>
      <c r="J1695" s="238">
        <v>3742612236</v>
      </c>
      <c r="K1695" s="337" t="s">
        <v>3031</v>
      </c>
      <c r="L1695" s="235" t="s">
        <v>36</v>
      </c>
      <c r="M1695" s="333">
        <v>128</v>
      </c>
      <c r="N1695" s="338">
        <v>24600</v>
      </c>
      <c r="O1695" s="338">
        <f t="shared" si="26"/>
        <v>3148800</v>
      </c>
      <c r="P1695" s="246"/>
    </row>
    <row r="1696" spans="1:16" hidden="1">
      <c r="A1696" s="235">
        <v>1693</v>
      </c>
      <c r="B1696" s="241">
        <v>45205</v>
      </c>
      <c r="C1696" s="239" t="s">
        <v>2561</v>
      </c>
      <c r="D1696" s="438" t="s">
        <v>4656</v>
      </c>
      <c r="E1696" s="417">
        <v>45195</v>
      </c>
      <c r="F1696" s="239" t="s">
        <v>4657</v>
      </c>
      <c r="G1696" s="333" t="s">
        <v>285</v>
      </c>
      <c r="H1696" s="333">
        <v>4511938992</v>
      </c>
      <c r="I1696" s="238" t="s">
        <v>286</v>
      </c>
      <c r="J1696" s="238" t="s">
        <v>286</v>
      </c>
      <c r="K1696" s="337" t="s">
        <v>4072</v>
      </c>
      <c r="L1696" s="235" t="s">
        <v>36</v>
      </c>
      <c r="M1696" s="333">
        <v>5</v>
      </c>
      <c r="N1696" s="338">
        <v>6727</v>
      </c>
      <c r="O1696" s="338">
        <f t="shared" si="26"/>
        <v>33635</v>
      </c>
      <c r="P1696" s="246"/>
    </row>
    <row r="1697" spans="1:16" hidden="1">
      <c r="A1697" s="235">
        <v>1694</v>
      </c>
      <c r="B1697" s="439">
        <v>45205</v>
      </c>
      <c r="C1697" s="440" t="s">
        <v>2561</v>
      </c>
      <c r="D1697" s="441">
        <v>85</v>
      </c>
      <c r="E1697" s="442">
        <v>45197</v>
      </c>
      <c r="F1697" s="440" t="s">
        <v>4657</v>
      </c>
      <c r="G1697" s="443" t="s">
        <v>285</v>
      </c>
      <c r="H1697" s="443" t="s">
        <v>286</v>
      </c>
      <c r="I1697" s="444">
        <v>109492197</v>
      </c>
      <c r="J1697" s="444">
        <v>61030000067</v>
      </c>
      <c r="K1697" s="445" t="s">
        <v>187</v>
      </c>
      <c r="L1697" s="446" t="s">
        <v>36</v>
      </c>
      <c r="M1697" s="443">
        <v>800</v>
      </c>
      <c r="N1697" s="338">
        <v>66.92</v>
      </c>
      <c r="O1697" s="338">
        <f t="shared" si="26"/>
        <v>53536</v>
      </c>
      <c r="P1697" s="246"/>
    </row>
    <row r="1698" spans="1:16" hidden="1">
      <c r="A1698" s="235">
        <v>1695</v>
      </c>
      <c r="B1698" s="439">
        <v>45205</v>
      </c>
      <c r="C1698" s="440" t="s">
        <v>2561</v>
      </c>
      <c r="D1698" s="441">
        <v>85</v>
      </c>
      <c r="E1698" s="442">
        <v>45197</v>
      </c>
      <c r="F1698" s="440" t="s">
        <v>4657</v>
      </c>
      <c r="G1698" s="443" t="s">
        <v>285</v>
      </c>
      <c r="H1698" s="443" t="s">
        <v>286</v>
      </c>
      <c r="I1698" s="444">
        <v>109492196</v>
      </c>
      <c r="J1698" s="444" t="s">
        <v>1178</v>
      </c>
      <c r="K1698" s="445" t="s">
        <v>1179</v>
      </c>
      <c r="L1698" s="446" t="s">
        <v>36</v>
      </c>
      <c r="M1698" s="443">
        <v>776</v>
      </c>
      <c r="N1698" s="338">
        <v>22.5</v>
      </c>
      <c r="O1698" s="338">
        <f t="shared" si="26"/>
        <v>17460</v>
      </c>
      <c r="P1698" s="246"/>
    </row>
    <row r="1699" spans="1:16" hidden="1">
      <c r="A1699" s="235">
        <v>1696</v>
      </c>
      <c r="B1699" s="439">
        <v>45205</v>
      </c>
      <c r="C1699" s="440" t="s">
        <v>2561</v>
      </c>
      <c r="D1699" s="441">
        <v>85</v>
      </c>
      <c r="E1699" s="442">
        <v>45197</v>
      </c>
      <c r="F1699" s="440" t="s">
        <v>4657</v>
      </c>
      <c r="G1699" s="443" t="s">
        <v>285</v>
      </c>
      <c r="H1699" s="443" t="s">
        <v>286</v>
      </c>
      <c r="I1699" s="444">
        <v>112137134</v>
      </c>
      <c r="J1699" s="444">
        <v>21038811406</v>
      </c>
      <c r="K1699" s="445" t="s">
        <v>2415</v>
      </c>
      <c r="L1699" s="446" t="s">
        <v>36</v>
      </c>
      <c r="M1699" s="443">
        <v>180</v>
      </c>
      <c r="N1699" s="338">
        <v>1023.67</v>
      </c>
      <c r="O1699" s="338">
        <f t="shared" si="26"/>
        <v>184260.6</v>
      </c>
      <c r="P1699" s="246"/>
    </row>
    <row r="1700" spans="1:16" hidden="1">
      <c r="A1700" s="235">
        <v>1697</v>
      </c>
      <c r="B1700" s="431">
        <v>45205</v>
      </c>
      <c r="C1700" s="432" t="s">
        <v>4545</v>
      </c>
      <c r="D1700" s="433">
        <v>909</v>
      </c>
      <c r="E1700" s="434">
        <v>45201</v>
      </c>
      <c r="F1700" s="447"/>
      <c r="G1700" s="433" t="s">
        <v>285</v>
      </c>
      <c r="H1700" s="433">
        <v>4512360027</v>
      </c>
      <c r="I1700" s="435">
        <v>113808959</v>
      </c>
      <c r="J1700" s="435">
        <v>113808959</v>
      </c>
      <c r="K1700" s="435" t="s">
        <v>4549</v>
      </c>
      <c r="L1700" s="436" t="s">
        <v>36</v>
      </c>
      <c r="M1700" s="433">
        <v>1440</v>
      </c>
      <c r="N1700" s="338">
        <v>4.75</v>
      </c>
      <c r="O1700" s="338">
        <f t="shared" si="26"/>
        <v>6840</v>
      </c>
      <c r="P1700" s="246"/>
    </row>
    <row r="1701" spans="1:16" hidden="1">
      <c r="A1701" s="235">
        <v>1698</v>
      </c>
      <c r="B1701" s="431">
        <v>45205</v>
      </c>
      <c r="C1701" s="432" t="s">
        <v>4545</v>
      </c>
      <c r="D1701" s="433">
        <v>909</v>
      </c>
      <c r="E1701" s="434">
        <v>45201</v>
      </c>
      <c r="F1701" s="447"/>
      <c r="G1701" s="433" t="s">
        <v>285</v>
      </c>
      <c r="H1701" s="433">
        <v>4512360027</v>
      </c>
      <c r="I1701" s="435">
        <v>113808960</v>
      </c>
      <c r="J1701" s="435">
        <v>113808960</v>
      </c>
      <c r="K1701" s="435" t="s">
        <v>4550</v>
      </c>
      <c r="L1701" s="436" t="s">
        <v>36</v>
      </c>
      <c r="M1701" s="433">
        <v>1440</v>
      </c>
      <c r="N1701" s="338">
        <v>4.2</v>
      </c>
      <c r="O1701" s="338">
        <f t="shared" si="26"/>
        <v>6048</v>
      </c>
      <c r="P1701" s="246"/>
    </row>
    <row r="1702" spans="1:16" ht="20.399999999999999" hidden="1">
      <c r="A1702" s="235">
        <v>1699</v>
      </c>
      <c r="B1702" s="241">
        <v>45206</v>
      </c>
      <c r="C1702" s="239" t="s">
        <v>4035</v>
      </c>
      <c r="D1702" s="438" t="s">
        <v>4658</v>
      </c>
      <c r="E1702" s="417">
        <v>45202</v>
      </c>
      <c r="F1702" s="239" t="s">
        <v>4659</v>
      </c>
      <c r="G1702" s="333" t="s">
        <v>4038</v>
      </c>
      <c r="H1702" s="333">
        <v>4512162015</v>
      </c>
      <c r="I1702" s="238">
        <v>110408288</v>
      </c>
      <c r="J1702" s="238" t="s">
        <v>1749</v>
      </c>
      <c r="K1702" s="337" t="s">
        <v>1750</v>
      </c>
      <c r="L1702" s="235" t="s">
        <v>36</v>
      </c>
      <c r="M1702" s="333">
        <v>200</v>
      </c>
      <c r="N1702" s="338">
        <v>2750</v>
      </c>
      <c r="O1702" s="338">
        <f t="shared" si="26"/>
        <v>550000</v>
      </c>
      <c r="P1702" s="246"/>
    </row>
    <row r="1703" spans="1:16" hidden="1">
      <c r="A1703" s="235">
        <v>1700</v>
      </c>
      <c r="B1703" s="241">
        <v>45205</v>
      </c>
      <c r="C1703" s="239" t="s">
        <v>4237</v>
      </c>
      <c r="D1703" s="438" t="s">
        <v>4660</v>
      </c>
      <c r="E1703" s="417">
        <v>45198</v>
      </c>
      <c r="F1703" s="239" t="s">
        <v>4661</v>
      </c>
      <c r="G1703" s="333" t="s">
        <v>285</v>
      </c>
      <c r="H1703" s="333">
        <v>4511918928</v>
      </c>
      <c r="I1703" s="238">
        <v>105401093</v>
      </c>
      <c r="J1703" s="238" t="s">
        <v>4662</v>
      </c>
      <c r="K1703" s="337" t="s">
        <v>4663</v>
      </c>
      <c r="L1703" s="235" t="s">
        <v>36</v>
      </c>
      <c r="M1703" s="333">
        <v>15</v>
      </c>
      <c r="N1703" s="338">
        <v>133000</v>
      </c>
      <c r="O1703" s="338">
        <f t="shared" si="26"/>
        <v>1995000</v>
      </c>
      <c r="P1703" s="246"/>
    </row>
    <row r="1704" spans="1:16" hidden="1">
      <c r="A1704" s="235">
        <v>1701</v>
      </c>
      <c r="B1704" s="241">
        <v>45205</v>
      </c>
      <c r="C1704" s="239" t="s">
        <v>4237</v>
      </c>
      <c r="D1704" s="438" t="s">
        <v>4660</v>
      </c>
      <c r="E1704" s="417">
        <v>45198</v>
      </c>
      <c r="F1704" s="239" t="s">
        <v>4661</v>
      </c>
      <c r="G1704" s="333" t="s">
        <v>285</v>
      </c>
      <c r="H1704" s="333">
        <v>4511918928</v>
      </c>
      <c r="I1704" s="238">
        <v>105401096</v>
      </c>
      <c r="J1704" s="238" t="s">
        <v>4664</v>
      </c>
      <c r="K1704" s="337" t="s">
        <v>4665</v>
      </c>
      <c r="L1704" s="235" t="s">
        <v>36</v>
      </c>
      <c r="M1704" s="333">
        <v>21</v>
      </c>
      <c r="N1704" s="338">
        <v>50000</v>
      </c>
      <c r="O1704" s="338">
        <f t="shared" si="26"/>
        <v>1050000</v>
      </c>
      <c r="P1704" s="246"/>
    </row>
    <row r="1705" spans="1:16" hidden="1">
      <c r="A1705" s="235">
        <v>1702</v>
      </c>
      <c r="B1705" s="241">
        <v>45205</v>
      </c>
      <c r="C1705" s="239" t="s">
        <v>4237</v>
      </c>
      <c r="D1705" s="438" t="s">
        <v>4660</v>
      </c>
      <c r="E1705" s="417">
        <v>45198</v>
      </c>
      <c r="F1705" s="239" t="s">
        <v>4661</v>
      </c>
      <c r="G1705" s="333" t="s">
        <v>285</v>
      </c>
      <c r="H1705" s="333">
        <v>4511918928</v>
      </c>
      <c r="I1705" s="238">
        <v>105989942</v>
      </c>
      <c r="J1705" s="238" t="s">
        <v>4666</v>
      </c>
      <c r="K1705" s="337" t="s">
        <v>4667</v>
      </c>
      <c r="L1705" s="235" t="s">
        <v>36</v>
      </c>
      <c r="M1705" s="333">
        <v>11</v>
      </c>
      <c r="N1705" s="338">
        <v>19000</v>
      </c>
      <c r="O1705" s="338">
        <f t="shared" si="26"/>
        <v>209000</v>
      </c>
      <c r="P1705" s="246"/>
    </row>
    <row r="1706" spans="1:16" hidden="1">
      <c r="A1706" s="235">
        <v>1703</v>
      </c>
      <c r="B1706" s="241">
        <v>45205</v>
      </c>
      <c r="C1706" s="239" t="s">
        <v>4237</v>
      </c>
      <c r="D1706" s="438" t="s">
        <v>4660</v>
      </c>
      <c r="E1706" s="417">
        <v>45198</v>
      </c>
      <c r="F1706" s="239" t="s">
        <v>4661</v>
      </c>
      <c r="G1706" s="333" t="s">
        <v>285</v>
      </c>
      <c r="H1706" s="333">
        <v>4511918928</v>
      </c>
      <c r="I1706" s="238">
        <v>101949310</v>
      </c>
      <c r="J1706" s="238" t="s">
        <v>4668</v>
      </c>
      <c r="K1706" s="337" t="s">
        <v>4669</v>
      </c>
      <c r="L1706" s="235" t="s">
        <v>36</v>
      </c>
      <c r="M1706" s="333">
        <v>5</v>
      </c>
      <c r="N1706" s="338">
        <v>9700</v>
      </c>
      <c r="O1706" s="338">
        <f t="shared" si="26"/>
        <v>48500</v>
      </c>
      <c r="P1706" s="246"/>
    </row>
    <row r="1707" spans="1:16" hidden="1">
      <c r="A1707" s="235">
        <v>1704</v>
      </c>
      <c r="B1707" s="241">
        <v>45205</v>
      </c>
      <c r="C1707" s="239" t="s">
        <v>4237</v>
      </c>
      <c r="D1707" s="438" t="s">
        <v>4660</v>
      </c>
      <c r="E1707" s="417">
        <v>45198</v>
      </c>
      <c r="F1707" s="239" t="s">
        <v>4661</v>
      </c>
      <c r="G1707" s="333" t="s">
        <v>285</v>
      </c>
      <c r="H1707" s="333">
        <v>4511918928</v>
      </c>
      <c r="I1707" s="238">
        <v>101575929</v>
      </c>
      <c r="J1707" s="238" t="s">
        <v>4670</v>
      </c>
      <c r="K1707" s="337" t="s">
        <v>4671</v>
      </c>
      <c r="L1707" s="235" t="s">
        <v>36</v>
      </c>
      <c r="M1707" s="333">
        <v>20</v>
      </c>
      <c r="N1707" s="338">
        <v>49000</v>
      </c>
      <c r="O1707" s="338">
        <f t="shared" si="26"/>
        <v>980000</v>
      </c>
      <c r="P1707" s="246"/>
    </row>
    <row r="1708" spans="1:16" hidden="1">
      <c r="A1708" s="235">
        <v>1705</v>
      </c>
      <c r="B1708" s="241">
        <v>45205</v>
      </c>
      <c r="C1708" s="239" t="s">
        <v>4237</v>
      </c>
      <c r="D1708" s="438" t="s">
        <v>4660</v>
      </c>
      <c r="E1708" s="417">
        <v>45198</v>
      </c>
      <c r="F1708" s="239" t="s">
        <v>4661</v>
      </c>
      <c r="G1708" s="333" t="s">
        <v>285</v>
      </c>
      <c r="H1708" s="333">
        <v>4511918928</v>
      </c>
      <c r="I1708" s="238" t="s">
        <v>4672</v>
      </c>
      <c r="J1708" s="238" t="s">
        <v>4673</v>
      </c>
      <c r="K1708" s="337" t="s">
        <v>4674</v>
      </c>
      <c r="L1708" s="235" t="s">
        <v>36</v>
      </c>
      <c r="M1708" s="333">
        <v>22</v>
      </c>
      <c r="N1708" s="338">
        <v>48000</v>
      </c>
      <c r="O1708" s="338">
        <f t="shared" si="26"/>
        <v>1056000</v>
      </c>
      <c r="P1708" s="246"/>
    </row>
    <row r="1709" spans="1:16" hidden="1">
      <c r="A1709" s="235">
        <v>1706</v>
      </c>
      <c r="B1709" s="241">
        <v>45205</v>
      </c>
      <c r="C1709" s="239" t="s">
        <v>4237</v>
      </c>
      <c r="D1709" s="438" t="s">
        <v>4660</v>
      </c>
      <c r="E1709" s="417">
        <v>45198</v>
      </c>
      <c r="F1709" s="239" t="s">
        <v>4661</v>
      </c>
      <c r="G1709" s="333" t="s">
        <v>285</v>
      </c>
      <c r="H1709" s="333">
        <v>4511918928</v>
      </c>
      <c r="I1709" s="238">
        <v>107042433</v>
      </c>
      <c r="J1709" s="238" t="s">
        <v>4676</v>
      </c>
      <c r="K1709" s="337" t="s">
        <v>4677</v>
      </c>
      <c r="L1709" s="235" t="s">
        <v>36</v>
      </c>
      <c r="M1709" s="333">
        <v>15</v>
      </c>
      <c r="N1709" s="338">
        <v>10000</v>
      </c>
      <c r="O1709" s="338">
        <f t="shared" si="26"/>
        <v>150000</v>
      </c>
      <c r="P1709" s="246"/>
    </row>
    <row r="1710" spans="1:16" ht="20.399999999999999" hidden="1">
      <c r="A1710" s="235">
        <v>1707</v>
      </c>
      <c r="B1710" s="241">
        <v>45210</v>
      </c>
      <c r="C1710" s="239" t="s">
        <v>2542</v>
      </c>
      <c r="D1710" s="438">
        <v>231024048</v>
      </c>
      <c r="E1710" s="417">
        <v>45203</v>
      </c>
      <c r="F1710" s="239" t="s">
        <v>4678</v>
      </c>
      <c r="G1710" s="333" t="s">
        <v>2544</v>
      </c>
      <c r="H1710" s="333">
        <v>4512416836</v>
      </c>
      <c r="I1710" s="238">
        <v>113841735</v>
      </c>
      <c r="J1710" s="238"/>
      <c r="K1710" s="337" t="s">
        <v>4679</v>
      </c>
      <c r="L1710" s="235" t="s">
        <v>36</v>
      </c>
      <c r="M1710" s="333">
        <v>1</v>
      </c>
      <c r="N1710" s="338">
        <v>5800</v>
      </c>
      <c r="O1710" s="338">
        <f t="shared" si="26"/>
        <v>5800</v>
      </c>
      <c r="P1710" s="246"/>
    </row>
    <row r="1711" spans="1:16" hidden="1">
      <c r="A1711" s="235">
        <v>1708</v>
      </c>
      <c r="B1711" s="241">
        <v>45210</v>
      </c>
      <c r="C1711" s="239" t="s">
        <v>4545</v>
      </c>
      <c r="D1711" s="438" t="s">
        <v>4680</v>
      </c>
      <c r="E1711" s="417">
        <v>45195</v>
      </c>
      <c r="F1711" s="239" t="s">
        <v>4681</v>
      </c>
      <c r="G1711" s="333" t="s">
        <v>285</v>
      </c>
      <c r="H1711" s="333">
        <v>4512440096</v>
      </c>
      <c r="I1711" s="238">
        <v>112308583</v>
      </c>
      <c r="J1711" s="238">
        <v>112308583</v>
      </c>
      <c r="K1711" s="337" t="s">
        <v>3297</v>
      </c>
      <c r="L1711" s="235" t="s">
        <v>36</v>
      </c>
      <c r="M1711" s="333">
        <v>54</v>
      </c>
      <c r="N1711" s="338">
        <v>318</v>
      </c>
      <c r="O1711" s="338">
        <f t="shared" si="26"/>
        <v>17172</v>
      </c>
      <c r="P1711" s="246"/>
    </row>
    <row r="1712" spans="1:16" hidden="1">
      <c r="A1712" s="235">
        <v>1709</v>
      </c>
      <c r="B1712" s="241">
        <v>45210</v>
      </c>
      <c r="C1712" s="239" t="s">
        <v>4545</v>
      </c>
      <c r="D1712" s="438" t="s">
        <v>4680</v>
      </c>
      <c r="E1712" s="417">
        <v>45195</v>
      </c>
      <c r="F1712" s="239" t="s">
        <v>4681</v>
      </c>
      <c r="G1712" s="333" t="s">
        <v>285</v>
      </c>
      <c r="H1712" s="333">
        <v>4512440096</v>
      </c>
      <c r="I1712" s="238">
        <v>112308585</v>
      </c>
      <c r="J1712" s="238">
        <v>112308585</v>
      </c>
      <c r="K1712" s="337" t="s">
        <v>3298</v>
      </c>
      <c r="L1712" s="235" t="s">
        <v>36</v>
      </c>
      <c r="M1712" s="333">
        <v>54</v>
      </c>
      <c r="N1712" s="338">
        <v>318</v>
      </c>
      <c r="O1712" s="338">
        <f t="shared" si="26"/>
        <v>17172</v>
      </c>
      <c r="P1712" s="246"/>
    </row>
    <row r="1713" spans="1:16" ht="20.399999999999999" hidden="1">
      <c r="A1713" s="235">
        <v>1710</v>
      </c>
      <c r="B1713" s="241">
        <v>45211</v>
      </c>
      <c r="C1713" s="239" t="s">
        <v>3415</v>
      </c>
      <c r="D1713" s="333" t="s">
        <v>4682</v>
      </c>
      <c r="E1713" s="417">
        <v>45198</v>
      </c>
      <c r="F1713" s="239" t="s">
        <v>4683</v>
      </c>
      <c r="G1713" s="239" t="s">
        <v>1151</v>
      </c>
      <c r="H1713" s="333">
        <v>4512140502</v>
      </c>
      <c r="I1713" s="238">
        <v>112171911</v>
      </c>
      <c r="J1713" s="238" t="s">
        <v>3427</v>
      </c>
      <c r="K1713" s="238" t="s">
        <v>3588</v>
      </c>
      <c r="L1713" s="235" t="s">
        <v>36</v>
      </c>
      <c r="M1713" s="437">
        <v>25</v>
      </c>
      <c r="N1713" s="338">
        <v>158500</v>
      </c>
      <c r="O1713" s="338">
        <f t="shared" si="26"/>
        <v>3962500</v>
      </c>
      <c r="P1713" s="246"/>
    </row>
    <row r="1714" spans="1:16" hidden="1">
      <c r="A1714" s="235">
        <v>1711</v>
      </c>
      <c r="B1714" s="241">
        <v>45198</v>
      </c>
      <c r="C1714" s="239" t="s">
        <v>4545</v>
      </c>
      <c r="D1714" s="438" t="s">
        <v>4684</v>
      </c>
      <c r="E1714" s="417">
        <v>45195</v>
      </c>
      <c r="F1714" s="239" t="s">
        <v>4681</v>
      </c>
      <c r="G1714" s="333" t="s">
        <v>285</v>
      </c>
      <c r="H1714" s="333">
        <v>4512440096</v>
      </c>
      <c r="I1714" s="238">
        <v>112308583</v>
      </c>
      <c r="J1714" s="238">
        <v>112308583</v>
      </c>
      <c r="K1714" s="337" t="s">
        <v>3297</v>
      </c>
      <c r="L1714" s="235" t="s">
        <v>36</v>
      </c>
      <c r="M1714" s="333">
        <v>18</v>
      </c>
      <c r="N1714" s="338">
        <v>318</v>
      </c>
      <c r="O1714" s="338">
        <f t="shared" si="26"/>
        <v>5724</v>
      </c>
      <c r="P1714" s="239" t="s">
        <v>4710</v>
      </c>
    </row>
    <row r="1715" spans="1:16" hidden="1">
      <c r="A1715" s="235">
        <v>1712</v>
      </c>
      <c r="B1715" s="241">
        <v>45198</v>
      </c>
      <c r="C1715" s="350" t="s">
        <v>4545</v>
      </c>
      <c r="D1715" s="350" t="s">
        <v>4684</v>
      </c>
      <c r="E1715" s="417">
        <v>45195</v>
      </c>
      <c r="F1715" s="350" t="s">
        <v>4681</v>
      </c>
      <c r="G1715" s="350" t="s">
        <v>285</v>
      </c>
      <c r="H1715" s="350">
        <v>4512440096</v>
      </c>
      <c r="I1715" s="350">
        <v>112308585</v>
      </c>
      <c r="J1715" s="350">
        <v>112308585</v>
      </c>
      <c r="K1715" s="350" t="s">
        <v>3298</v>
      </c>
      <c r="L1715" s="350" t="s">
        <v>36</v>
      </c>
      <c r="M1715" s="350">
        <v>18</v>
      </c>
      <c r="N1715" s="350">
        <v>318</v>
      </c>
      <c r="O1715" s="350">
        <f t="shared" si="26"/>
        <v>5724</v>
      </c>
      <c r="P1715" s="239" t="s">
        <v>4710</v>
      </c>
    </row>
    <row r="1716" spans="1:16" hidden="1">
      <c r="A1716" s="235">
        <v>1713</v>
      </c>
      <c r="B1716" s="241">
        <v>45215</v>
      </c>
      <c r="C1716" s="350" t="s">
        <v>2486</v>
      </c>
      <c r="D1716" s="350">
        <v>23112754</v>
      </c>
      <c r="E1716" s="417">
        <v>45209</v>
      </c>
      <c r="F1716" s="350" t="s">
        <v>4711</v>
      </c>
      <c r="G1716" s="350" t="s">
        <v>2167</v>
      </c>
      <c r="H1716" s="350">
        <v>4512208670</v>
      </c>
      <c r="I1716" s="350">
        <v>112173808</v>
      </c>
      <c r="J1716" s="350" t="s">
        <v>3421</v>
      </c>
      <c r="K1716" s="350" t="s">
        <v>2819</v>
      </c>
      <c r="L1716" s="350" t="s">
        <v>36</v>
      </c>
      <c r="M1716" s="350">
        <v>10</v>
      </c>
      <c r="N1716" s="350">
        <v>65700</v>
      </c>
      <c r="O1716" s="350">
        <f t="shared" si="26"/>
        <v>657000</v>
      </c>
      <c r="P1716" s="246"/>
    </row>
    <row r="1717" spans="1:16" hidden="1">
      <c r="A1717" s="235">
        <v>1714</v>
      </c>
      <c r="B1717" s="241">
        <v>45216</v>
      </c>
      <c r="C1717" s="350" t="s">
        <v>3714</v>
      </c>
      <c r="D1717" s="350" t="s">
        <v>4712</v>
      </c>
      <c r="E1717" s="417">
        <v>45209</v>
      </c>
      <c r="F1717" s="350"/>
      <c r="G1717" s="350" t="s">
        <v>285</v>
      </c>
      <c r="H1717" s="350">
        <v>4512432460</v>
      </c>
      <c r="I1717" s="350">
        <v>113809811</v>
      </c>
      <c r="J1717" s="350" t="s">
        <v>286</v>
      </c>
      <c r="K1717" s="350" t="s">
        <v>4713</v>
      </c>
      <c r="L1717" s="350" t="s">
        <v>2729</v>
      </c>
      <c r="M1717" s="350">
        <v>400</v>
      </c>
      <c r="N1717" s="350">
        <v>16.3</v>
      </c>
      <c r="O1717" s="350">
        <f t="shared" si="26"/>
        <v>6520</v>
      </c>
      <c r="P1717" s="246"/>
    </row>
    <row r="1718" spans="1:16" hidden="1">
      <c r="A1718" s="235">
        <v>1715</v>
      </c>
      <c r="B1718" s="241">
        <v>45216</v>
      </c>
      <c r="C1718" s="350" t="s">
        <v>3714</v>
      </c>
      <c r="D1718" s="350" t="s">
        <v>4712</v>
      </c>
      <c r="E1718" s="417">
        <v>45209</v>
      </c>
      <c r="F1718" s="350"/>
      <c r="G1718" s="350" t="s">
        <v>285</v>
      </c>
      <c r="H1718" s="350">
        <v>4512432460</v>
      </c>
      <c r="I1718" s="350">
        <v>113809809</v>
      </c>
      <c r="J1718" s="350" t="s">
        <v>286</v>
      </c>
      <c r="K1718" s="350" t="s">
        <v>4714</v>
      </c>
      <c r="L1718" s="350" t="s">
        <v>2729</v>
      </c>
      <c r="M1718" s="350">
        <v>400</v>
      </c>
      <c r="N1718" s="350">
        <v>16.3</v>
      </c>
      <c r="O1718" s="350">
        <f t="shared" si="26"/>
        <v>6520</v>
      </c>
      <c r="P1718" s="246"/>
    </row>
    <row r="1719" spans="1:16" hidden="1">
      <c r="A1719" s="235">
        <v>1716</v>
      </c>
      <c r="B1719" s="241">
        <v>45217</v>
      </c>
      <c r="C1719" s="350" t="s">
        <v>3415</v>
      </c>
      <c r="D1719" s="333" t="s">
        <v>4715</v>
      </c>
      <c r="E1719" s="417">
        <v>45205</v>
      </c>
      <c r="F1719" s="333" t="s">
        <v>4716</v>
      </c>
      <c r="G1719" s="333" t="s">
        <v>1151</v>
      </c>
      <c r="H1719" s="333">
        <v>4512140502</v>
      </c>
      <c r="I1719" s="238">
        <v>112171911</v>
      </c>
      <c r="J1719" s="238" t="s">
        <v>3427</v>
      </c>
      <c r="K1719" s="333" t="s">
        <v>3588</v>
      </c>
      <c r="L1719" s="347" t="s">
        <v>36</v>
      </c>
      <c r="M1719" s="347">
        <v>35</v>
      </c>
      <c r="N1719" s="338">
        <v>158500</v>
      </c>
      <c r="O1719" s="338">
        <f t="shared" si="26"/>
        <v>5547500</v>
      </c>
      <c r="P1719" s="246"/>
    </row>
    <row r="1720" spans="1:16" hidden="1">
      <c r="A1720" s="235">
        <v>1717</v>
      </c>
      <c r="B1720" s="448">
        <v>45219</v>
      </c>
      <c r="C1720" s="355" t="s">
        <v>2805</v>
      </c>
      <c r="D1720" s="247" t="s">
        <v>4739</v>
      </c>
      <c r="E1720" s="449">
        <v>45215</v>
      </c>
      <c r="F1720" s="355" t="s">
        <v>4742</v>
      </c>
      <c r="G1720" s="247" t="s">
        <v>4746</v>
      </c>
      <c r="H1720" s="247">
        <v>4512134095</v>
      </c>
      <c r="I1720" s="355">
        <v>112139784</v>
      </c>
      <c r="J1720" s="355" t="s">
        <v>2731</v>
      </c>
      <c r="K1720" s="355" t="s">
        <v>2809</v>
      </c>
      <c r="L1720" s="333" t="s">
        <v>2729</v>
      </c>
      <c r="M1720" s="247">
        <v>2550</v>
      </c>
      <c r="N1720" s="334">
        <v>25.25</v>
      </c>
      <c r="O1720" s="338">
        <f t="shared" si="26"/>
        <v>64387.5</v>
      </c>
      <c r="P1720" s="246"/>
    </row>
    <row r="1721" spans="1:16" hidden="1">
      <c r="A1721" s="235">
        <v>1718</v>
      </c>
      <c r="B1721" s="448">
        <v>45219</v>
      </c>
      <c r="C1721" s="355" t="s">
        <v>4545</v>
      </c>
      <c r="D1721" s="247" t="s">
        <v>4740</v>
      </c>
      <c r="E1721" s="449">
        <v>45204</v>
      </c>
      <c r="F1721" s="355" t="s">
        <v>4743</v>
      </c>
      <c r="G1721" s="247" t="s">
        <v>285</v>
      </c>
      <c r="H1721" s="247">
        <v>4512360027</v>
      </c>
      <c r="I1721" s="355">
        <v>110315405</v>
      </c>
      <c r="J1721" s="355" t="s">
        <v>4747</v>
      </c>
      <c r="K1721" s="355" t="s">
        <v>2642</v>
      </c>
      <c r="L1721" s="247" t="s">
        <v>36</v>
      </c>
      <c r="M1721" s="247">
        <v>1640</v>
      </c>
      <c r="N1721" s="334">
        <v>48</v>
      </c>
      <c r="O1721" s="338">
        <f t="shared" si="26"/>
        <v>78720</v>
      </c>
      <c r="P1721" s="246"/>
    </row>
    <row r="1722" spans="1:16" hidden="1">
      <c r="A1722" s="235">
        <v>1719</v>
      </c>
      <c r="B1722" s="241">
        <v>45220</v>
      </c>
      <c r="C1722" s="239" t="s">
        <v>2486</v>
      </c>
      <c r="D1722" s="333">
        <v>23112840</v>
      </c>
      <c r="E1722" s="417">
        <v>45215</v>
      </c>
      <c r="F1722" s="239" t="s">
        <v>4744</v>
      </c>
      <c r="G1722" s="333" t="s">
        <v>2167</v>
      </c>
      <c r="H1722" s="333">
        <v>4512208670</v>
      </c>
      <c r="I1722" s="350">
        <v>112173808</v>
      </c>
      <c r="J1722" s="239" t="s">
        <v>3421</v>
      </c>
      <c r="K1722" s="350" t="s">
        <v>2819</v>
      </c>
      <c r="L1722" s="333" t="s">
        <v>36</v>
      </c>
      <c r="M1722" s="333">
        <v>10</v>
      </c>
      <c r="N1722" s="334">
        <v>65700</v>
      </c>
      <c r="O1722" s="338">
        <f t="shared" si="26"/>
        <v>657000</v>
      </c>
      <c r="P1722" s="246"/>
    </row>
    <row r="1723" spans="1:16" hidden="1">
      <c r="A1723" s="235">
        <v>1720</v>
      </c>
      <c r="B1723" s="241">
        <v>45220</v>
      </c>
      <c r="C1723" s="239" t="s">
        <v>2366</v>
      </c>
      <c r="D1723" s="333" t="s">
        <v>4741</v>
      </c>
      <c r="E1723" s="417">
        <v>45205</v>
      </c>
      <c r="F1723" s="239" t="s">
        <v>4745</v>
      </c>
      <c r="G1723" s="333" t="s">
        <v>285</v>
      </c>
      <c r="H1723" s="333">
        <v>4512184565</v>
      </c>
      <c r="I1723" s="238" t="s">
        <v>2458</v>
      </c>
      <c r="J1723" s="239" t="s">
        <v>2458</v>
      </c>
      <c r="K1723" s="238" t="s">
        <v>2459</v>
      </c>
      <c r="L1723" s="333" t="s">
        <v>36</v>
      </c>
      <c r="M1723" s="333">
        <v>15</v>
      </c>
      <c r="N1723" s="334">
        <v>1680.63</v>
      </c>
      <c r="O1723" s="338">
        <f t="shared" si="26"/>
        <v>25209.45</v>
      </c>
      <c r="P1723" s="246"/>
    </row>
    <row r="1724" spans="1:16" hidden="1">
      <c r="A1724" s="235">
        <v>1721</v>
      </c>
      <c r="B1724" s="241">
        <v>45220</v>
      </c>
      <c r="C1724" s="239" t="s">
        <v>2366</v>
      </c>
      <c r="D1724" s="333" t="s">
        <v>4741</v>
      </c>
      <c r="E1724" s="417">
        <v>45205</v>
      </c>
      <c r="F1724" s="239" t="s">
        <v>4745</v>
      </c>
      <c r="G1724" s="333" t="s">
        <v>285</v>
      </c>
      <c r="H1724" s="333">
        <v>4512184565</v>
      </c>
      <c r="I1724" s="238" t="s">
        <v>2336</v>
      </c>
      <c r="J1724" s="239" t="s">
        <v>2804</v>
      </c>
      <c r="K1724" s="238" t="s">
        <v>2605</v>
      </c>
      <c r="L1724" s="333" t="s">
        <v>36</v>
      </c>
      <c r="M1724" s="333">
        <v>20</v>
      </c>
      <c r="N1724" s="334">
        <v>1667.61</v>
      </c>
      <c r="O1724" s="338">
        <f t="shared" si="26"/>
        <v>33352.199999999997</v>
      </c>
      <c r="P1724" s="246"/>
    </row>
    <row r="1725" spans="1:16" hidden="1">
      <c r="A1725" s="235">
        <v>1722</v>
      </c>
      <c r="B1725" s="241">
        <v>45222</v>
      </c>
      <c r="C1725" s="333" t="s">
        <v>3415</v>
      </c>
      <c r="D1725" s="333" t="s">
        <v>4752</v>
      </c>
      <c r="E1725" s="417">
        <v>45212</v>
      </c>
      <c r="F1725" s="239" t="s">
        <v>4755</v>
      </c>
      <c r="G1725" s="333" t="s">
        <v>285</v>
      </c>
      <c r="H1725" s="333">
        <v>4512184565</v>
      </c>
      <c r="I1725" s="238">
        <v>112171911</v>
      </c>
      <c r="J1725" s="238" t="s">
        <v>3427</v>
      </c>
      <c r="K1725" s="333" t="s">
        <v>3588</v>
      </c>
      <c r="L1725" s="333" t="s">
        <v>36</v>
      </c>
      <c r="M1725" s="333">
        <v>19</v>
      </c>
      <c r="N1725" s="334">
        <v>158500</v>
      </c>
      <c r="O1725" s="338">
        <f t="shared" si="26"/>
        <v>3011500</v>
      </c>
      <c r="P1725" s="246"/>
    </row>
    <row r="1726" spans="1:16" hidden="1">
      <c r="A1726" s="235">
        <v>1723</v>
      </c>
      <c r="B1726" s="241">
        <v>45222</v>
      </c>
      <c r="C1726" s="357" t="s">
        <v>4754</v>
      </c>
      <c r="D1726" s="333" t="s">
        <v>4753</v>
      </c>
      <c r="E1726" s="417">
        <v>45216</v>
      </c>
      <c r="F1726" s="239" t="s">
        <v>4756</v>
      </c>
      <c r="G1726" s="333" t="s">
        <v>2271</v>
      </c>
      <c r="H1726" s="333" t="s">
        <v>286</v>
      </c>
      <c r="I1726" s="235">
        <v>111381215</v>
      </c>
      <c r="J1726" s="238" t="s">
        <v>235</v>
      </c>
      <c r="K1726" s="238" t="s">
        <v>236</v>
      </c>
      <c r="L1726" s="333" t="s">
        <v>36</v>
      </c>
      <c r="M1726" s="333">
        <v>5</v>
      </c>
      <c r="N1726" s="334">
        <v>96984.71</v>
      </c>
      <c r="O1726" s="338">
        <f t="shared" si="26"/>
        <v>484923.55000000005</v>
      </c>
      <c r="P1726" s="246"/>
    </row>
    <row r="1727" spans="1:16" hidden="1">
      <c r="A1727" s="235">
        <v>1724</v>
      </c>
      <c r="B1727" s="241">
        <v>45224</v>
      </c>
      <c r="C1727" s="239" t="s">
        <v>2561</v>
      </c>
      <c r="D1727" s="333" t="s">
        <v>4766</v>
      </c>
      <c r="E1727" s="417">
        <v>45217</v>
      </c>
      <c r="F1727" s="239" t="s">
        <v>4767</v>
      </c>
      <c r="G1727" s="333" t="s">
        <v>285</v>
      </c>
      <c r="H1727" s="333">
        <v>4512414613</v>
      </c>
      <c r="I1727" s="238" t="s">
        <v>286</v>
      </c>
      <c r="J1727" s="239" t="s">
        <v>286</v>
      </c>
      <c r="K1727" s="337" t="s">
        <v>4072</v>
      </c>
      <c r="L1727" s="235" t="s">
        <v>247</v>
      </c>
      <c r="M1727" s="333">
        <v>10</v>
      </c>
      <c r="N1727" s="334">
        <v>7750</v>
      </c>
      <c r="O1727" s="338">
        <f t="shared" si="26"/>
        <v>77500</v>
      </c>
      <c r="P1727" s="246"/>
    </row>
    <row r="1728" spans="1:16" hidden="1">
      <c r="A1728" s="235">
        <v>1725</v>
      </c>
      <c r="B1728" s="241">
        <v>45225</v>
      </c>
      <c r="C1728" s="239" t="s">
        <v>4369</v>
      </c>
      <c r="D1728" s="438" t="s">
        <v>4768</v>
      </c>
      <c r="E1728" s="417">
        <v>45219</v>
      </c>
      <c r="F1728" s="239" t="s">
        <v>4769</v>
      </c>
      <c r="G1728" s="333" t="s">
        <v>3304</v>
      </c>
      <c r="H1728" s="333">
        <v>4512131151</v>
      </c>
      <c r="I1728" s="238">
        <v>112173846</v>
      </c>
      <c r="J1728" s="238">
        <v>1552983</v>
      </c>
      <c r="K1728" s="337" t="s">
        <v>3758</v>
      </c>
      <c r="L1728" s="333" t="s">
        <v>36</v>
      </c>
      <c r="M1728" s="333">
        <v>71</v>
      </c>
      <c r="N1728" s="334">
        <v>2350</v>
      </c>
      <c r="O1728" s="338">
        <f t="shared" ref="O1728:O1789" si="27">N1728*M1728</f>
        <v>166850</v>
      </c>
      <c r="P1728" s="246"/>
    </row>
    <row r="1729" spans="1:16" ht="20.399999999999999" hidden="1">
      <c r="A1729" s="235">
        <v>1726</v>
      </c>
      <c r="B1729" s="241">
        <v>45225</v>
      </c>
      <c r="C1729" s="239" t="s">
        <v>3415</v>
      </c>
      <c r="D1729" s="333" t="s">
        <v>4770</v>
      </c>
      <c r="E1729" s="417">
        <v>45216</v>
      </c>
      <c r="F1729" s="239" t="s">
        <v>4771</v>
      </c>
      <c r="G1729" s="333" t="s">
        <v>1151</v>
      </c>
      <c r="H1729" s="333" t="s">
        <v>286</v>
      </c>
      <c r="I1729" s="238">
        <v>112171911</v>
      </c>
      <c r="J1729" s="238" t="s">
        <v>3427</v>
      </c>
      <c r="K1729" s="238" t="s">
        <v>3588</v>
      </c>
      <c r="L1729" s="333" t="s">
        <v>36</v>
      </c>
      <c r="M1729" s="333">
        <v>4</v>
      </c>
      <c r="N1729" s="334">
        <v>6000</v>
      </c>
      <c r="O1729" s="338">
        <f t="shared" si="27"/>
        <v>24000</v>
      </c>
      <c r="P1729" s="246"/>
    </row>
    <row r="1730" spans="1:16" ht="20.399999999999999" hidden="1">
      <c r="A1730" s="235">
        <v>1727</v>
      </c>
      <c r="B1730" s="241">
        <v>45225</v>
      </c>
      <c r="C1730" s="239" t="s">
        <v>3415</v>
      </c>
      <c r="D1730" s="333" t="s">
        <v>4770</v>
      </c>
      <c r="E1730" s="417">
        <v>45216</v>
      </c>
      <c r="F1730" s="239" t="s">
        <v>4771</v>
      </c>
      <c r="G1730" s="333" t="s">
        <v>1151</v>
      </c>
      <c r="H1730" s="333" t="s">
        <v>286</v>
      </c>
      <c r="I1730" s="238">
        <v>107157518</v>
      </c>
      <c r="J1730" s="238">
        <v>107157518</v>
      </c>
      <c r="K1730" s="238" t="s">
        <v>3588</v>
      </c>
      <c r="L1730" s="333" t="s">
        <v>36</v>
      </c>
      <c r="M1730" s="333">
        <v>1</v>
      </c>
      <c r="N1730" s="334">
        <v>6000</v>
      </c>
      <c r="O1730" s="338">
        <f t="shared" si="27"/>
        <v>6000</v>
      </c>
      <c r="P1730" s="246"/>
    </row>
    <row r="1731" spans="1:16" hidden="1">
      <c r="A1731" s="235">
        <v>1728</v>
      </c>
      <c r="B1731" s="241">
        <v>45229</v>
      </c>
      <c r="C1731" s="239" t="s">
        <v>4642</v>
      </c>
      <c r="D1731" s="333" t="s">
        <v>4772</v>
      </c>
      <c r="E1731" s="417">
        <v>45222</v>
      </c>
      <c r="F1731" s="239" t="s">
        <v>4774</v>
      </c>
      <c r="G1731" s="333" t="s">
        <v>2271</v>
      </c>
      <c r="H1731" s="333" t="s">
        <v>286</v>
      </c>
      <c r="I1731" s="238">
        <v>109492176</v>
      </c>
      <c r="J1731" s="238" t="s">
        <v>4621</v>
      </c>
      <c r="K1731" s="238" t="s">
        <v>2204</v>
      </c>
      <c r="L1731" s="333" t="s">
        <v>36</v>
      </c>
      <c r="M1731" s="333">
        <v>6020</v>
      </c>
      <c r="N1731" s="334">
        <v>283.87</v>
      </c>
      <c r="O1731" s="338">
        <f t="shared" si="27"/>
        <v>1708897.4000000001</v>
      </c>
      <c r="P1731" s="246"/>
    </row>
    <row r="1732" spans="1:16">
      <c r="A1732" s="235">
        <v>1729</v>
      </c>
      <c r="B1732" s="241">
        <v>45229</v>
      </c>
      <c r="C1732" s="239" t="s">
        <v>2820</v>
      </c>
      <c r="D1732" s="333" t="s">
        <v>4773</v>
      </c>
      <c r="E1732" s="417">
        <v>45220</v>
      </c>
      <c r="F1732" s="239" t="s">
        <v>4775</v>
      </c>
      <c r="G1732" s="333" t="s">
        <v>2823</v>
      </c>
      <c r="H1732" s="333">
        <v>4512219309</v>
      </c>
      <c r="I1732" s="238">
        <v>109492179</v>
      </c>
      <c r="J1732" s="337">
        <v>12568935</v>
      </c>
      <c r="K1732" s="238" t="s">
        <v>2134</v>
      </c>
      <c r="L1732" s="336" t="s">
        <v>2729</v>
      </c>
      <c r="M1732" s="333">
        <v>4828</v>
      </c>
      <c r="N1732" s="334">
        <v>79.45</v>
      </c>
      <c r="O1732" s="338">
        <f t="shared" si="27"/>
        <v>383584.60000000003</v>
      </c>
      <c r="P1732" s="246"/>
    </row>
    <row r="1733" spans="1:16" hidden="1">
      <c r="A1733" s="235">
        <v>1730</v>
      </c>
      <c r="B1733" s="241">
        <v>45230</v>
      </c>
      <c r="C1733" s="239" t="s">
        <v>4819</v>
      </c>
      <c r="D1733" s="333" t="s">
        <v>4820</v>
      </c>
      <c r="E1733" s="417">
        <v>45226</v>
      </c>
      <c r="F1733" s="239" t="s">
        <v>4821</v>
      </c>
      <c r="G1733" s="333" t="s">
        <v>285</v>
      </c>
      <c r="H1733" s="333">
        <v>4511918928</v>
      </c>
      <c r="I1733" s="238" t="s">
        <v>4672</v>
      </c>
      <c r="J1733" s="238" t="s">
        <v>4673</v>
      </c>
      <c r="K1733" s="337" t="s">
        <v>4674</v>
      </c>
      <c r="L1733" s="333" t="s">
        <v>36</v>
      </c>
      <c r="M1733" s="333">
        <v>3</v>
      </c>
      <c r="N1733" s="334">
        <v>48000</v>
      </c>
      <c r="O1733" s="338">
        <f t="shared" si="27"/>
        <v>144000</v>
      </c>
      <c r="P1733" s="246"/>
    </row>
    <row r="1734" spans="1:16" hidden="1">
      <c r="A1734" s="235">
        <v>1731</v>
      </c>
      <c r="B1734" s="241">
        <v>45230</v>
      </c>
      <c r="C1734" s="239" t="s">
        <v>4819</v>
      </c>
      <c r="D1734" s="333" t="s">
        <v>4820</v>
      </c>
      <c r="E1734" s="417">
        <v>45226</v>
      </c>
      <c r="F1734" s="239" t="s">
        <v>4821</v>
      </c>
      <c r="G1734" s="333" t="s">
        <v>285</v>
      </c>
      <c r="H1734" s="333">
        <v>4511918928</v>
      </c>
      <c r="I1734" s="238" t="s">
        <v>4823</v>
      </c>
      <c r="J1734" s="239" t="s">
        <v>4824</v>
      </c>
      <c r="K1734" s="239" t="s">
        <v>4825</v>
      </c>
      <c r="L1734" s="333" t="s">
        <v>36</v>
      </c>
      <c r="M1734" s="333">
        <v>48</v>
      </c>
      <c r="N1734" s="334">
        <v>17000</v>
      </c>
      <c r="O1734" s="338">
        <f t="shared" si="27"/>
        <v>816000</v>
      </c>
      <c r="P1734" s="246"/>
    </row>
    <row r="1735" spans="1:16" s="184" customFormat="1" hidden="1">
      <c r="A1735" s="235">
        <v>1732</v>
      </c>
      <c r="B1735" s="241">
        <v>45230</v>
      </c>
      <c r="C1735" s="239" t="s">
        <v>2486</v>
      </c>
      <c r="D1735" s="333">
        <v>23112999</v>
      </c>
      <c r="E1735" s="417">
        <v>45225</v>
      </c>
      <c r="F1735" s="239" t="s">
        <v>4826</v>
      </c>
      <c r="G1735" s="333" t="s">
        <v>2167</v>
      </c>
      <c r="H1735" s="333">
        <v>4512208670</v>
      </c>
      <c r="I1735" s="238">
        <v>112173808</v>
      </c>
      <c r="J1735" s="239" t="s">
        <v>3421</v>
      </c>
      <c r="K1735" s="350" t="s">
        <v>2819</v>
      </c>
      <c r="L1735" s="235" t="s">
        <v>247</v>
      </c>
      <c r="M1735" s="333">
        <v>10</v>
      </c>
      <c r="N1735" s="334">
        <v>657000</v>
      </c>
      <c r="O1735" s="334">
        <f t="shared" si="27"/>
        <v>6570000</v>
      </c>
      <c r="P1735" s="347"/>
    </row>
    <row r="1736" spans="1:16" ht="20.399999999999999" hidden="1">
      <c r="A1736" s="235">
        <v>1733</v>
      </c>
      <c r="B1736" s="241">
        <v>45232</v>
      </c>
      <c r="C1736" s="239" t="s">
        <v>3415</v>
      </c>
      <c r="D1736" s="333" t="s">
        <v>4829</v>
      </c>
      <c r="E1736" s="417">
        <v>45219</v>
      </c>
      <c r="F1736" s="239" t="s">
        <v>4830</v>
      </c>
      <c r="G1736" s="333" t="s">
        <v>1151</v>
      </c>
      <c r="H1736" s="333">
        <v>4512140502</v>
      </c>
      <c r="I1736" s="238">
        <v>112171911</v>
      </c>
      <c r="J1736" s="238" t="s">
        <v>3427</v>
      </c>
      <c r="K1736" s="238" t="s">
        <v>3588</v>
      </c>
      <c r="L1736" s="333" t="s">
        <v>36</v>
      </c>
      <c r="M1736" s="333">
        <v>11</v>
      </c>
      <c r="N1736" s="334">
        <v>158500</v>
      </c>
      <c r="O1736" s="334">
        <f t="shared" si="27"/>
        <v>1743500</v>
      </c>
      <c r="P1736" s="246"/>
    </row>
    <row r="1737" spans="1:16" hidden="1">
      <c r="A1737" s="235">
        <v>1734</v>
      </c>
      <c r="B1737" s="241">
        <v>45232</v>
      </c>
      <c r="C1737" s="239" t="s">
        <v>3301</v>
      </c>
      <c r="D1737" s="333" t="s">
        <v>4831</v>
      </c>
      <c r="E1737" s="417">
        <v>45227</v>
      </c>
      <c r="F1737" s="239" t="s">
        <v>4832</v>
      </c>
      <c r="G1737" s="333" t="s">
        <v>3304</v>
      </c>
      <c r="H1737" s="333">
        <v>4511528765</v>
      </c>
      <c r="I1737" s="344">
        <v>110408290</v>
      </c>
      <c r="J1737" s="354"/>
      <c r="K1737" s="354" t="s">
        <v>3305</v>
      </c>
      <c r="L1737" s="333" t="s">
        <v>36</v>
      </c>
      <c r="M1737" s="333">
        <v>40</v>
      </c>
      <c r="N1737" s="334">
        <v>1710</v>
      </c>
      <c r="O1737" s="334">
        <f t="shared" si="27"/>
        <v>68400</v>
      </c>
      <c r="P1737" s="246"/>
    </row>
    <row r="1738" spans="1:16" hidden="1">
      <c r="A1738" s="235">
        <v>1735</v>
      </c>
      <c r="B1738" s="241">
        <v>45232</v>
      </c>
      <c r="C1738" s="239" t="s">
        <v>3301</v>
      </c>
      <c r="D1738" s="333" t="s">
        <v>4831</v>
      </c>
      <c r="E1738" s="417">
        <v>45227</v>
      </c>
      <c r="F1738" s="239" t="s">
        <v>4832</v>
      </c>
      <c r="G1738" s="333" t="s">
        <v>3304</v>
      </c>
      <c r="H1738" s="333">
        <v>4511528765</v>
      </c>
      <c r="I1738" s="344">
        <v>110408290</v>
      </c>
      <c r="J1738" s="354"/>
      <c r="K1738" s="354" t="s">
        <v>3306</v>
      </c>
      <c r="L1738" s="333" t="s">
        <v>36</v>
      </c>
      <c r="M1738" s="333">
        <v>40</v>
      </c>
      <c r="N1738" s="334">
        <v>1710</v>
      </c>
      <c r="O1738" s="334">
        <f t="shared" si="27"/>
        <v>68400</v>
      </c>
      <c r="P1738" s="246"/>
    </row>
    <row r="1739" spans="1:16">
      <c r="A1739" s="235">
        <v>1736</v>
      </c>
      <c r="B1739" s="241">
        <v>45232</v>
      </c>
      <c r="C1739" s="239" t="s">
        <v>2820</v>
      </c>
      <c r="D1739" s="333" t="s">
        <v>4833</v>
      </c>
      <c r="E1739" s="417">
        <v>45224</v>
      </c>
      <c r="F1739" s="239" t="s">
        <v>4834</v>
      </c>
      <c r="G1739" s="333" t="s">
        <v>2823</v>
      </c>
      <c r="H1739" s="333">
        <v>4512219309</v>
      </c>
      <c r="I1739" s="238">
        <v>109492179</v>
      </c>
      <c r="J1739" s="337">
        <v>12568935</v>
      </c>
      <c r="K1739" s="238" t="s">
        <v>2134</v>
      </c>
      <c r="L1739" s="333" t="s">
        <v>2729</v>
      </c>
      <c r="M1739" s="333">
        <v>4291</v>
      </c>
      <c r="N1739" s="334">
        <v>79.45</v>
      </c>
      <c r="O1739" s="334">
        <f t="shared" si="27"/>
        <v>340919.95</v>
      </c>
      <c r="P1739" s="246"/>
    </row>
    <row r="1740" spans="1:16" hidden="1">
      <c r="A1740" s="235">
        <v>1737</v>
      </c>
      <c r="B1740" s="241">
        <v>45232</v>
      </c>
      <c r="C1740" s="239" t="s">
        <v>2820</v>
      </c>
      <c r="D1740" s="333" t="s">
        <v>4833</v>
      </c>
      <c r="E1740" s="417">
        <v>45224</v>
      </c>
      <c r="F1740" s="239" t="s">
        <v>4834</v>
      </c>
      <c r="G1740" s="333" t="s">
        <v>2823</v>
      </c>
      <c r="H1740" s="333">
        <v>4512219309</v>
      </c>
      <c r="I1740" s="238">
        <v>107105353</v>
      </c>
      <c r="J1740" s="238" t="s">
        <v>3333</v>
      </c>
      <c r="K1740" s="238" t="s">
        <v>2824</v>
      </c>
      <c r="L1740" s="333" t="s">
        <v>2729</v>
      </c>
      <c r="M1740" s="333">
        <v>1282</v>
      </c>
      <c r="N1740" s="334">
        <v>95.02</v>
      </c>
      <c r="O1740" s="334">
        <f t="shared" si="27"/>
        <v>121815.64</v>
      </c>
      <c r="P1740" s="246"/>
    </row>
    <row r="1741" spans="1:16" hidden="1">
      <c r="A1741" s="235">
        <v>1738</v>
      </c>
      <c r="B1741" s="241">
        <v>45233</v>
      </c>
      <c r="C1741" s="239" t="s">
        <v>2262</v>
      </c>
      <c r="D1741" s="333" t="s">
        <v>4835</v>
      </c>
      <c r="E1741" s="417">
        <v>45230</v>
      </c>
      <c r="F1741" s="239" t="s">
        <v>4836</v>
      </c>
      <c r="G1741" s="333" t="s">
        <v>532</v>
      </c>
      <c r="H1741" s="333">
        <v>4512298730</v>
      </c>
      <c r="I1741" s="238">
        <v>113722720</v>
      </c>
      <c r="J1741" s="238" t="s">
        <v>4424</v>
      </c>
      <c r="K1741" s="337" t="s">
        <v>4425</v>
      </c>
      <c r="L1741" s="333" t="s">
        <v>36</v>
      </c>
      <c r="M1741" s="333">
        <v>8</v>
      </c>
      <c r="N1741" s="334">
        <v>3259.13</v>
      </c>
      <c r="O1741" s="334">
        <f t="shared" si="27"/>
        <v>26073.040000000001</v>
      </c>
      <c r="P1741" s="246"/>
    </row>
    <row r="1742" spans="1:16" hidden="1">
      <c r="A1742" s="235">
        <v>1739</v>
      </c>
      <c r="B1742" s="241">
        <v>45233</v>
      </c>
      <c r="C1742" s="239" t="s">
        <v>2542</v>
      </c>
      <c r="D1742" s="333">
        <v>231024650</v>
      </c>
      <c r="E1742" s="417">
        <v>45230</v>
      </c>
      <c r="F1742" s="346" t="s">
        <v>4837</v>
      </c>
      <c r="G1742" s="333" t="s">
        <v>2544</v>
      </c>
      <c r="H1742" s="333">
        <v>4512416836</v>
      </c>
      <c r="I1742" s="238">
        <v>113841731</v>
      </c>
      <c r="J1742" s="238" t="s">
        <v>4838</v>
      </c>
      <c r="K1742" s="238" t="s">
        <v>4839</v>
      </c>
      <c r="L1742" s="333" t="s">
        <v>36</v>
      </c>
      <c r="M1742" s="333">
        <v>4</v>
      </c>
      <c r="N1742" s="334">
        <v>325</v>
      </c>
      <c r="O1742" s="334">
        <f t="shared" si="27"/>
        <v>1300</v>
      </c>
      <c r="P1742" s="246"/>
    </row>
    <row r="1743" spans="1:16" ht="30.6" hidden="1">
      <c r="A1743" s="235">
        <v>1740</v>
      </c>
      <c r="B1743" s="241">
        <v>45238</v>
      </c>
      <c r="C1743" s="239" t="s">
        <v>3422</v>
      </c>
      <c r="D1743" s="333" t="s">
        <v>4842</v>
      </c>
      <c r="E1743" s="417">
        <v>45232</v>
      </c>
      <c r="F1743" s="239" t="s">
        <v>4843</v>
      </c>
      <c r="G1743" s="333" t="s">
        <v>1748</v>
      </c>
      <c r="H1743" s="333">
        <v>4512149069</v>
      </c>
      <c r="I1743" s="238">
        <v>109611234</v>
      </c>
      <c r="J1743" s="238">
        <v>3742612236</v>
      </c>
      <c r="K1743" s="337" t="s">
        <v>3031</v>
      </c>
      <c r="L1743" s="333" t="s">
        <v>36</v>
      </c>
      <c r="M1743" s="333">
        <v>160</v>
      </c>
      <c r="N1743" s="334">
        <v>24600</v>
      </c>
      <c r="O1743" s="334">
        <f t="shared" si="27"/>
        <v>3936000</v>
      </c>
      <c r="P1743" s="246"/>
    </row>
    <row r="1744" spans="1:16" hidden="1">
      <c r="A1744" s="235">
        <v>1741</v>
      </c>
      <c r="B1744" s="241">
        <v>45239</v>
      </c>
      <c r="C1744" s="239" t="s">
        <v>3714</v>
      </c>
      <c r="D1744" s="429" t="s">
        <v>4844</v>
      </c>
      <c r="E1744" s="417">
        <v>45234</v>
      </c>
      <c r="F1744" s="239" t="s">
        <v>4845</v>
      </c>
      <c r="G1744" s="333" t="s">
        <v>285</v>
      </c>
      <c r="H1744" s="333">
        <v>4512432460</v>
      </c>
      <c r="I1744" s="238">
        <v>113785068</v>
      </c>
      <c r="J1744" s="239"/>
      <c r="K1744" s="239" t="s">
        <v>4846</v>
      </c>
      <c r="L1744" s="333" t="s">
        <v>36</v>
      </c>
      <c r="M1744" s="333">
        <v>40</v>
      </c>
      <c r="N1744" s="334">
        <v>70</v>
      </c>
      <c r="O1744" s="334">
        <f t="shared" si="27"/>
        <v>2800</v>
      </c>
      <c r="P1744" s="333" t="s">
        <v>4899</v>
      </c>
    </row>
    <row r="1745" spans="1:17" hidden="1">
      <c r="A1745" s="235">
        <v>1742</v>
      </c>
      <c r="B1745" s="241">
        <v>45239</v>
      </c>
      <c r="C1745" s="239" t="s">
        <v>3970</v>
      </c>
      <c r="D1745" s="333" t="s">
        <v>4847</v>
      </c>
      <c r="E1745" s="417">
        <v>45237</v>
      </c>
      <c r="F1745" s="239" t="s">
        <v>4848</v>
      </c>
      <c r="G1745" s="333" t="s">
        <v>532</v>
      </c>
      <c r="H1745" s="333">
        <v>4512464217</v>
      </c>
      <c r="I1745" s="238">
        <v>113831564</v>
      </c>
      <c r="J1745" s="239" t="s">
        <v>4849</v>
      </c>
      <c r="K1745" s="239" t="s">
        <v>2504</v>
      </c>
      <c r="L1745" s="333" t="s">
        <v>36</v>
      </c>
      <c r="M1745" s="333">
        <v>10</v>
      </c>
      <c r="N1745" s="334">
        <v>7560</v>
      </c>
      <c r="O1745" s="334">
        <f t="shared" si="27"/>
        <v>75600</v>
      </c>
      <c r="P1745" s="246"/>
    </row>
    <row r="1746" spans="1:17" hidden="1">
      <c r="A1746" s="235">
        <v>1743</v>
      </c>
      <c r="B1746" s="241">
        <v>45239</v>
      </c>
      <c r="C1746" s="239" t="s">
        <v>3970</v>
      </c>
      <c r="D1746" s="333" t="s">
        <v>4847</v>
      </c>
      <c r="E1746" s="417">
        <v>45237</v>
      </c>
      <c r="F1746" s="239" t="s">
        <v>4848</v>
      </c>
      <c r="G1746" s="333" t="s">
        <v>532</v>
      </c>
      <c r="H1746" s="333">
        <v>4512464217</v>
      </c>
      <c r="I1746" s="238">
        <v>113831690</v>
      </c>
      <c r="J1746" s="239" t="s">
        <v>4850</v>
      </c>
      <c r="K1746" s="239" t="s">
        <v>4653</v>
      </c>
      <c r="L1746" s="333" t="s">
        <v>36</v>
      </c>
      <c r="M1746" s="333">
        <v>10</v>
      </c>
      <c r="N1746" s="334">
        <v>2450</v>
      </c>
      <c r="O1746" s="334">
        <f t="shared" si="27"/>
        <v>24500</v>
      </c>
      <c r="P1746" s="246"/>
    </row>
    <row r="1747" spans="1:17">
      <c r="A1747" s="235">
        <v>1744</v>
      </c>
      <c r="B1747" s="241">
        <v>45241</v>
      </c>
      <c r="C1747" s="239" t="s">
        <v>2820</v>
      </c>
      <c r="D1747" s="333" t="s">
        <v>4851</v>
      </c>
      <c r="E1747" s="417">
        <v>45230</v>
      </c>
      <c r="F1747" s="239" t="s">
        <v>4852</v>
      </c>
      <c r="G1747" s="333" t="s">
        <v>2823</v>
      </c>
      <c r="H1747" s="333">
        <v>4512219309</v>
      </c>
      <c r="I1747" s="238">
        <v>109492179</v>
      </c>
      <c r="J1747" s="337">
        <v>12568935</v>
      </c>
      <c r="K1747" s="238" t="s">
        <v>2134</v>
      </c>
      <c r="L1747" s="333" t="s">
        <v>2729</v>
      </c>
      <c r="M1747" s="333">
        <v>620</v>
      </c>
      <c r="N1747" s="334">
        <v>79.45</v>
      </c>
      <c r="O1747" s="334">
        <f t="shared" si="27"/>
        <v>49259</v>
      </c>
      <c r="P1747" s="246"/>
    </row>
    <row r="1748" spans="1:17" hidden="1">
      <c r="A1748" s="235">
        <v>1745</v>
      </c>
      <c r="B1748" s="241">
        <v>45241</v>
      </c>
      <c r="C1748" s="239" t="s">
        <v>2262</v>
      </c>
      <c r="D1748" s="333" t="s">
        <v>4853</v>
      </c>
      <c r="E1748" s="417">
        <v>45239</v>
      </c>
      <c r="F1748" s="239" t="s">
        <v>4854</v>
      </c>
      <c r="G1748" s="333" t="s">
        <v>532</v>
      </c>
      <c r="H1748" s="333">
        <v>4512464225</v>
      </c>
      <c r="I1748" s="238">
        <v>113831700</v>
      </c>
      <c r="J1748" s="239"/>
      <c r="K1748" s="239" t="s">
        <v>4855</v>
      </c>
      <c r="L1748" s="333" t="s">
        <v>36</v>
      </c>
      <c r="M1748" s="333">
        <v>3</v>
      </c>
      <c r="N1748" s="334">
        <v>58400</v>
      </c>
      <c r="O1748" s="334">
        <f t="shared" si="27"/>
        <v>175200</v>
      </c>
      <c r="P1748" s="246"/>
    </row>
    <row r="1749" spans="1:17" hidden="1">
      <c r="A1749" s="235">
        <v>1746</v>
      </c>
      <c r="B1749" s="241">
        <v>45241</v>
      </c>
      <c r="C1749" s="239" t="s">
        <v>2561</v>
      </c>
      <c r="D1749" s="333" t="s">
        <v>4856</v>
      </c>
      <c r="E1749" s="417">
        <v>45231</v>
      </c>
      <c r="F1749" s="239" t="s">
        <v>4857</v>
      </c>
      <c r="G1749" s="333" t="s">
        <v>285</v>
      </c>
      <c r="H1749" s="333">
        <v>4512414613</v>
      </c>
      <c r="I1749" s="238" t="s">
        <v>286</v>
      </c>
      <c r="J1749" s="239" t="s">
        <v>286</v>
      </c>
      <c r="K1749" s="337" t="s">
        <v>4072</v>
      </c>
      <c r="L1749" s="333" t="s">
        <v>36</v>
      </c>
      <c r="M1749" s="333">
        <v>6</v>
      </c>
      <c r="N1749" s="334">
        <v>7750</v>
      </c>
      <c r="O1749" s="334">
        <f t="shared" si="27"/>
        <v>46500</v>
      </c>
      <c r="P1749" s="246"/>
    </row>
    <row r="1750" spans="1:17" ht="20.399999999999999" hidden="1">
      <c r="A1750" s="235">
        <v>1747</v>
      </c>
      <c r="B1750" s="241">
        <v>45241</v>
      </c>
      <c r="C1750" s="239" t="s">
        <v>4858</v>
      </c>
      <c r="D1750" s="333" t="s">
        <v>4859</v>
      </c>
      <c r="E1750" s="417">
        <v>45231</v>
      </c>
      <c r="F1750" s="239" t="s">
        <v>4860</v>
      </c>
      <c r="G1750" s="333" t="s">
        <v>1151</v>
      </c>
      <c r="H1750" s="333">
        <v>4512140502</v>
      </c>
      <c r="I1750" s="238">
        <v>112171911</v>
      </c>
      <c r="J1750" s="238" t="s">
        <v>3427</v>
      </c>
      <c r="K1750" s="238" t="s">
        <v>3588</v>
      </c>
      <c r="L1750" s="333" t="s">
        <v>36</v>
      </c>
      <c r="M1750" s="333">
        <v>1</v>
      </c>
      <c r="N1750" s="334">
        <v>158500</v>
      </c>
      <c r="O1750" s="334">
        <f t="shared" si="27"/>
        <v>158500</v>
      </c>
      <c r="P1750" s="246"/>
    </row>
    <row r="1751" spans="1:17" hidden="1">
      <c r="A1751" s="235">
        <v>1748</v>
      </c>
      <c r="B1751" s="241">
        <v>45241</v>
      </c>
      <c r="C1751" s="239" t="s">
        <v>4861</v>
      </c>
      <c r="D1751" s="333" t="s">
        <v>4862</v>
      </c>
      <c r="E1751" s="417">
        <v>45236</v>
      </c>
      <c r="F1751" s="239" t="s">
        <v>4863</v>
      </c>
      <c r="G1751" s="333" t="s">
        <v>2271</v>
      </c>
      <c r="H1751" s="333" t="s">
        <v>286</v>
      </c>
      <c r="I1751" s="238">
        <v>112148136</v>
      </c>
      <c r="J1751" s="239" t="s">
        <v>3726</v>
      </c>
      <c r="K1751" s="238" t="s">
        <v>3727</v>
      </c>
      <c r="L1751" s="333" t="s">
        <v>4864</v>
      </c>
      <c r="M1751" s="333">
        <v>91</v>
      </c>
      <c r="N1751" s="334">
        <v>14016.3</v>
      </c>
      <c r="O1751" s="334">
        <f t="shared" si="27"/>
        <v>1275483.3</v>
      </c>
      <c r="P1751" s="246"/>
    </row>
    <row r="1752" spans="1:17" hidden="1">
      <c r="A1752" s="235">
        <v>1749</v>
      </c>
      <c r="B1752" s="241">
        <v>45244</v>
      </c>
      <c r="C1752" s="239" t="s">
        <v>2561</v>
      </c>
      <c r="D1752" s="333" t="s">
        <v>4865</v>
      </c>
      <c r="E1752" s="417">
        <v>45239</v>
      </c>
      <c r="F1752" s="239" t="s">
        <v>4866</v>
      </c>
      <c r="G1752" s="333" t="s">
        <v>285</v>
      </c>
      <c r="H1752" s="333">
        <v>4512414613</v>
      </c>
      <c r="I1752" s="238" t="s">
        <v>286</v>
      </c>
      <c r="J1752" s="239" t="s">
        <v>286</v>
      </c>
      <c r="K1752" s="337" t="s">
        <v>4072</v>
      </c>
      <c r="L1752" s="333" t="s">
        <v>4864</v>
      </c>
      <c r="M1752" s="333">
        <v>4</v>
      </c>
      <c r="N1752" s="334">
        <v>7750</v>
      </c>
      <c r="O1752" s="334">
        <f t="shared" si="27"/>
        <v>31000</v>
      </c>
      <c r="P1752" s="246"/>
    </row>
    <row r="1753" spans="1:17" hidden="1">
      <c r="A1753" s="235">
        <v>1750</v>
      </c>
      <c r="B1753" s="241">
        <v>45246</v>
      </c>
      <c r="C1753" s="239" t="s">
        <v>2486</v>
      </c>
      <c r="D1753" s="333">
        <v>23113229</v>
      </c>
      <c r="E1753" s="417">
        <v>45240</v>
      </c>
      <c r="F1753" s="239" t="s">
        <v>4883</v>
      </c>
      <c r="G1753" s="333" t="s">
        <v>2167</v>
      </c>
      <c r="H1753" s="333">
        <v>4512208670</v>
      </c>
      <c r="I1753" s="238">
        <v>112173808</v>
      </c>
      <c r="J1753" s="239" t="s">
        <v>3421</v>
      </c>
      <c r="K1753" s="350" t="s">
        <v>2819</v>
      </c>
      <c r="L1753" s="333" t="s">
        <v>4864</v>
      </c>
      <c r="M1753" s="333">
        <v>20</v>
      </c>
      <c r="N1753" s="334">
        <v>65700</v>
      </c>
      <c r="O1753" s="334">
        <f t="shared" si="27"/>
        <v>1314000</v>
      </c>
      <c r="P1753" s="246"/>
    </row>
    <row r="1754" spans="1:17" hidden="1">
      <c r="A1754" s="235">
        <v>1751</v>
      </c>
      <c r="B1754" s="241">
        <v>45250</v>
      </c>
      <c r="C1754" s="239" t="s">
        <v>4035</v>
      </c>
      <c r="D1754" s="333" t="s">
        <v>4891</v>
      </c>
      <c r="E1754" s="417">
        <v>45245</v>
      </c>
      <c r="F1754" s="239" t="s">
        <v>4892</v>
      </c>
      <c r="G1754" s="333" t="s">
        <v>4038</v>
      </c>
      <c r="H1754" s="333">
        <v>4512162015</v>
      </c>
      <c r="I1754" s="238">
        <v>110408288</v>
      </c>
      <c r="J1754" s="238" t="s">
        <v>1749</v>
      </c>
      <c r="K1754" s="337" t="s">
        <v>1750</v>
      </c>
      <c r="L1754" s="333" t="s">
        <v>4864</v>
      </c>
      <c r="M1754" s="333">
        <v>200</v>
      </c>
      <c r="N1754" s="334">
        <v>2750</v>
      </c>
      <c r="O1754" s="334">
        <f t="shared" si="27"/>
        <v>550000</v>
      </c>
      <c r="P1754" s="246"/>
    </row>
    <row r="1755" spans="1:17">
      <c r="A1755" s="235">
        <v>1752</v>
      </c>
      <c r="B1755" s="241">
        <v>45251</v>
      </c>
      <c r="C1755" s="239" t="s">
        <v>2820</v>
      </c>
      <c r="D1755" s="333" t="s">
        <v>4893</v>
      </c>
      <c r="E1755" s="417">
        <v>45245</v>
      </c>
      <c r="F1755" s="239" t="s">
        <v>4894</v>
      </c>
      <c r="G1755" s="333" t="s">
        <v>2823</v>
      </c>
      <c r="H1755" s="333">
        <v>4512219309</v>
      </c>
      <c r="I1755" s="238">
        <v>109492179</v>
      </c>
      <c r="J1755" s="337" t="s">
        <v>3332</v>
      </c>
      <c r="K1755" s="238" t="s">
        <v>2134</v>
      </c>
      <c r="L1755" s="333" t="s">
        <v>2729</v>
      </c>
      <c r="M1755" s="333">
        <v>372</v>
      </c>
      <c r="N1755" s="334">
        <v>79.45</v>
      </c>
      <c r="O1755" s="334">
        <f t="shared" si="27"/>
        <v>29555.4</v>
      </c>
      <c r="P1755" s="246"/>
    </row>
    <row r="1756" spans="1:17" hidden="1">
      <c r="A1756" s="235">
        <v>1753</v>
      </c>
      <c r="B1756" s="241">
        <v>45251</v>
      </c>
      <c r="C1756" s="239" t="s">
        <v>2820</v>
      </c>
      <c r="D1756" s="333" t="s">
        <v>4893</v>
      </c>
      <c r="E1756" s="417">
        <v>45245</v>
      </c>
      <c r="F1756" s="239" t="s">
        <v>4894</v>
      </c>
      <c r="G1756" s="333" t="s">
        <v>2823</v>
      </c>
      <c r="H1756" s="333">
        <v>4512219309</v>
      </c>
      <c r="I1756" s="238">
        <v>113769815</v>
      </c>
      <c r="J1756" s="239" t="s">
        <v>3333</v>
      </c>
      <c r="K1756" s="239" t="s">
        <v>4895</v>
      </c>
      <c r="L1756" s="333" t="s">
        <v>2729</v>
      </c>
      <c r="M1756" s="333">
        <v>635</v>
      </c>
      <c r="N1756" s="334">
        <v>95.02</v>
      </c>
      <c r="O1756" s="334">
        <f t="shared" si="27"/>
        <v>60337.7</v>
      </c>
      <c r="P1756" s="246"/>
    </row>
    <row r="1757" spans="1:17" hidden="1">
      <c r="A1757" s="235">
        <v>1754</v>
      </c>
      <c r="B1757" s="241">
        <v>45252</v>
      </c>
      <c r="C1757" s="239" t="s">
        <v>2486</v>
      </c>
      <c r="D1757" s="333">
        <v>23113261</v>
      </c>
      <c r="E1757" s="417">
        <v>45246</v>
      </c>
      <c r="F1757" s="239" t="s">
        <v>4896</v>
      </c>
      <c r="G1757" s="333" t="s">
        <v>2167</v>
      </c>
      <c r="H1757" s="333">
        <v>4512208670</v>
      </c>
      <c r="I1757" s="238">
        <v>112173808</v>
      </c>
      <c r="J1757" s="239" t="s">
        <v>3421</v>
      </c>
      <c r="K1757" s="350" t="s">
        <v>2819</v>
      </c>
      <c r="L1757" s="333" t="s">
        <v>36</v>
      </c>
      <c r="M1757" s="333">
        <v>10</v>
      </c>
      <c r="N1757" s="334">
        <v>65700</v>
      </c>
      <c r="O1757" s="334">
        <f t="shared" si="27"/>
        <v>657000</v>
      </c>
      <c r="P1757" s="246"/>
    </row>
    <row r="1758" spans="1:17" hidden="1">
      <c r="A1758" s="235">
        <v>1755</v>
      </c>
      <c r="B1758" s="241">
        <v>45252</v>
      </c>
      <c r="C1758" s="239" t="s">
        <v>2262</v>
      </c>
      <c r="D1758" s="333" t="s">
        <v>4897</v>
      </c>
      <c r="E1758" s="417">
        <v>45248</v>
      </c>
      <c r="F1758" s="239" t="s">
        <v>4898</v>
      </c>
      <c r="G1758" s="333" t="s">
        <v>532</v>
      </c>
      <c r="H1758" s="333">
        <v>4512464225</v>
      </c>
      <c r="I1758" s="238">
        <v>113831700</v>
      </c>
      <c r="J1758" s="346" t="s">
        <v>2453</v>
      </c>
      <c r="K1758" s="239" t="s">
        <v>4855</v>
      </c>
      <c r="L1758" s="333" t="s">
        <v>36</v>
      </c>
      <c r="M1758" s="333">
        <v>7</v>
      </c>
      <c r="N1758" s="334">
        <v>10512</v>
      </c>
      <c r="O1758" s="334">
        <f t="shared" si="27"/>
        <v>73584</v>
      </c>
      <c r="P1758" s="246"/>
    </row>
    <row r="1759" spans="1:17" hidden="1">
      <c r="A1759" s="235">
        <v>1756</v>
      </c>
      <c r="B1759" s="241">
        <v>45260</v>
      </c>
      <c r="C1759" s="239" t="s">
        <v>2262</v>
      </c>
      <c r="D1759" s="333" t="s">
        <v>4907</v>
      </c>
      <c r="E1759" s="417">
        <v>45257</v>
      </c>
      <c r="F1759" s="239" t="s">
        <v>4908</v>
      </c>
      <c r="G1759" s="333" t="s">
        <v>532</v>
      </c>
      <c r="H1759" s="333">
        <v>4512506490</v>
      </c>
      <c r="I1759" s="238">
        <v>113837420</v>
      </c>
      <c r="J1759" s="239" t="s">
        <v>4910</v>
      </c>
      <c r="K1759" s="239" t="s">
        <v>4911</v>
      </c>
      <c r="L1759" s="333" t="s">
        <v>36</v>
      </c>
      <c r="M1759" s="333">
        <f>56+64+24+88</f>
        <v>232</v>
      </c>
      <c r="N1759" s="334">
        <v>2550</v>
      </c>
      <c r="O1759" s="334">
        <f t="shared" si="27"/>
        <v>591600</v>
      </c>
      <c r="P1759" s="246"/>
      <c r="Q1759" s="230"/>
    </row>
    <row r="1760" spans="1:17" hidden="1">
      <c r="A1760" s="235">
        <v>1757</v>
      </c>
      <c r="B1760" s="241">
        <v>45260</v>
      </c>
      <c r="C1760" s="239" t="s">
        <v>2343</v>
      </c>
      <c r="D1760" s="333">
        <v>3600099988</v>
      </c>
      <c r="E1760" s="417">
        <v>45258</v>
      </c>
      <c r="F1760" s="239" t="s">
        <v>4909</v>
      </c>
      <c r="G1760" s="333" t="s">
        <v>2283</v>
      </c>
      <c r="H1760" s="333">
        <v>4512506113</v>
      </c>
      <c r="I1760" s="238">
        <v>112136070</v>
      </c>
      <c r="J1760" s="239">
        <v>19628060446</v>
      </c>
      <c r="K1760" s="238" t="s">
        <v>2751</v>
      </c>
      <c r="L1760" s="333" t="s">
        <v>36</v>
      </c>
      <c r="M1760" s="333">
        <v>100</v>
      </c>
      <c r="N1760" s="334">
        <v>802.37</v>
      </c>
      <c r="O1760" s="334">
        <f t="shared" si="27"/>
        <v>80237</v>
      </c>
      <c r="P1760" s="246"/>
      <c r="Q1760" s="230"/>
    </row>
    <row r="1761" spans="1:17" ht="20.399999999999999" hidden="1">
      <c r="A1761" s="235">
        <v>1758</v>
      </c>
      <c r="B1761" s="241">
        <v>45260</v>
      </c>
      <c r="C1761" s="239" t="s">
        <v>2343</v>
      </c>
      <c r="D1761" s="333">
        <v>3600099988</v>
      </c>
      <c r="E1761" s="417">
        <v>45258</v>
      </c>
      <c r="F1761" s="239" t="s">
        <v>4909</v>
      </c>
      <c r="G1761" s="333" t="s">
        <v>2283</v>
      </c>
      <c r="H1761" s="333">
        <v>4512506113</v>
      </c>
      <c r="I1761" s="238">
        <v>109492194</v>
      </c>
      <c r="J1761" s="238">
        <v>61030012010</v>
      </c>
      <c r="K1761" s="238" t="s">
        <v>193</v>
      </c>
      <c r="L1761" s="333" t="s">
        <v>36</v>
      </c>
      <c r="M1761" s="333">
        <v>300</v>
      </c>
      <c r="N1761" s="334">
        <v>81.52</v>
      </c>
      <c r="O1761" s="334">
        <f t="shared" si="27"/>
        <v>24456</v>
      </c>
      <c r="P1761" s="246"/>
      <c r="Q1761" s="230"/>
    </row>
    <row r="1762" spans="1:17" hidden="1">
      <c r="A1762" s="235">
        <v>1759</v>
      </c>
      <c r="B1762" s="241">
        <v>45260</v>
      </c>
      <c r="C1762" s="239" t="s">
        <v>2343</v>
      </c>
      <c r="D1762" s="333">
        <v>3600099988</v>
      </c>
      <c r="E1762" s="417">
        <v>45258</v>
      </c>
      <c r="F1762" s="239" t="s">
        <v>4909</v>
      </c>
      <c r="G1762" s="333" t="s">
        <v>2283</v>
      </c>
      <c r="H1762" s="333">
        <v>4512506113</v>
      </c>
      <c r="I1762" s="238">
        <v>109492193</v>
      </c>
      <c r="J1762" s="238">
        <v>9670003576</v>
      </c>
      <c r="K1762" s="238" t="s">
        <v>2739</v>
      </c>
      <c r="L1762" s="333" t="s">
        <v>36</v>
      </c>
      <c r="M1762" s="333">
        <v>600</v>
      </c>
      <c r="N1762" s="334">
        <v>1.98</v>
      </c>
      <c r="O1762" s="334">
        <f t="shared" si="27"/>
        <v>1188</v>
      </c>
      <c r="P1762" s="246"/>
      <c r="Q1762" s="230"/>
    </row>
    <row r="1763" spans="1:17" hidden="1">
      <c r="A1763" s="235">
        <v>1760</v>
      </c>
      <c r="B1763" s="241">
        <v>45262</v>
      </c>
      <c r="C1763" s="350" t="s">
        <v>2561</v>
      </c>
      <c r="D1763" s="350" t="s">
        <v>4913</v>
      </c>
      <c r="E1763" s="350">
        <v>45252</v>
      </c>
      <c r="F1763" s="350" t="s">
        <v>4914</v>
      </c>
      <c r="G1763" s="350" t="s">
        <v>285</v>
      </c>
      <c r="H1763" s="350">
        <v>4512414613</v>
      </c>
      <c r="I1763" s="350"/>
      <c r="J1763" s="350" t="s">
        <v>286</v>
      </c>
      <c r="K1763" s="350" t="s">
        <v>4072</v>
      </c>
      <c r="L1763" s="350" t="s">
        <v>36</v>
      </c>
      <c r="M1763" s="350">
        <v>10</v>
      </c>
      <c r="N1763" s="350">
        <v>7750</v>
      </c>
      <c r="O1763" s="350">
        <f t="shared" si="27"/>
        <v>77500</v>
      </c>
      <c r="P1763" s="350"/>
    </row>
    <row r="1764" spans="1:17" hidden="1">
      <c r="A1764" s="235">
        <v>1761</v>
      </c>
      <c r="B1764" s="241">
        <v>45262</v>
      </c>
      <c r="C1764" s="350" t="s">
        <v>2561</v>
      </c>
      <c r="D1764" s="350" t="s">
        <v>4915</v>
      </c>
      <c r="E1764" s="350">
        <v>45255</v>
      </c>
      <c r="F1764" s="350" t="s">
        <v>4916</v>
      </c>
      <c r="G1764" s="350" t="s">
        <v>285</v>
      </c>
      <c r="H1764" s="350">
        <v>4512414613</v>
      </c>
      <c r="I1764" s="350"/>
      <c r="J1764" s="350" t="s">
        <v>286</v>
      </c>
      <c r="K1764" s="350" t="s">
        <v>4072</v>
      </c>
      <c r="L1764" s="350" t="s">
        <v>36</v>
      </c>
      <c r="M1764" s="350">
        <v>8</v>
      </c>
      <c r="N1764" s="350">
        <v>7750</v>
      </c>
      <c r="O1764" s="350">
        <f t="shared" si="27"/>
        <v>62000</v>
      </c>
      <c r="P1764" s="350"/>
    </row>
    <row r="1765" spans="1:17" ht="31.2" hidden="1">
      <c r="A1765" s="235">
        <v>1762</v>
      </c>
      <c r="B1765" s="241">
        <v>45262</v>
      </c>
      <c r="C1765" s="350" t="s">
        <v>3422</v>
      </c>
      <c r="D1765" s="350" t="s">
        <v>4917</v>
      </c>
      <c r="E1765" s="350">
        <v>45258</v>
      </c>
      <c r="F1765" s="350" t="s">
        <v>4918</v>
      </c>
      <c r="G1765" s="350" t="s">
        <v>1748</v>
      </c>
      <c r="H1765" s="350">
        <v>4512149069</v>
      </c>
      <c r="I1765" s="350">
        <v>109611234</v>
      </c>
      <c r="J1765" s="350">
        <v>3742612236</v>
      </c>
      <c r="K1765" s="349" t="s">
        <v>3031</v>
      </c>
      <c r="L1765" s="350" t="s">
        <v>36</v>
      </c>
      <c r="M1765" s="350">
        <v>126</v>
      </c>
      <c r="N1765" s="350">
        <v>24600</v>
      </c>
      <c r="O1765" s="350">
        <f t="shared" si="27"/>
        <v>3099600</v>
      </c>
      <c r="P1765" s="350"/>
    </row>
    <row r="1766" spans="1:17" hidden="1">
      <c r="A1766" s="235">
        <v>1763</v>
      </c>
      <c r="B1766" s="241">
        <v>45267</v>
      </c>
      <c r="C1766" s="239" t="s">
        <v>2262</v>
      </c>
      <c r="D1766" s="333" t="s">
        <v>4930</v>
      </c>
      <c r="E1766" s="417">
        <v>45259</v>
      </c>
      <c r="F1766" s="239" t="s">
        <v>4931</v>
      </c>
      <c r="G1766" s="333" t="s">
        <v>532</v>
      </c>
      <c r="H1766" s="333">
        <v>4512506490</v>
      </c>
      <c r="I1766" s="238">
        <v>113837420</v>
      </c>
      <c r="J1766" s="239" t="s">
        <v>4910</v>
      </c>
      <c r="K1766" s="239" t="s">
        <v>4911</v>
      </c>
      <c r="L1766" s="333" t="s">
        <v>36</v>
      </c>
      <c r="M1766" s="333">
        <v>126</v>
      </c>
      <c r="N1766" s="350">
        <v>2550</v>
      </c>
      <c r="O1766" s="350">
        <f t="shared" si="27"/>
        <v>321300</v>
      </c>
      <c r="P1766" s="246"/>
    </row>
    <row r="1767" spans="1:17" hidden="1">
      <c r="A1767" s="235">
        <v>1764</v>
      </c>
      <c r="B1767" s="241">
        <v>45268</v>
      </c>
      <c r="C1767" s="239" t="s">
        <v>2343</v>
      </c>
      <c r="D1767" s="333">
        <v>3600099961</v>
      </c>
      <c r="E1767" s="417">
        <v>45255</v>
      </c>
      <c r="F1767" s="239" t="s">
        <v>4932</v>
      </c>
      <c r="G1767" s="333" t="s">
        <v>2283</v>
      </c>
      <c r="H1767" s="333">
        <v>4511956756</v>
      </c>
      <c r="I1767" s="238">
        <v>112137134</v>
      </c>
      <c r="J1767" s="238">
        <v>21038811406</v>
      </c>
      <c r="K1767" s="337" t="s">
        <v>2415</v>
      </c>
      <c r="L1767" s="333" t="s">
        <v>36</v>
      </c>
      <c r="M1767" s="333">
        <v>64</v>
      </c>
      <c r="N1767" s="350">
        <v>1023.67</v>
      </c>
      <c r="O1767" s="350">
        <f t="shared" si="27"/>
        <v>65514.879999999997</v>
      </c>
      <c r="P1767" s="246"/>
    </row>
    <row r="1768" spans="1:17" hidden="1">
      <c r="A1768" s="235">
        <v>1765</v>
      </c>
      <c r="B1768" s="241">
        <v>45269</v>
      </c>
      <c r="C1768" s="239" t="s">
        <v>4237</v>
      </c>
      <c r="D1768" s="438" t="s">
        <v>4933</v>
      </c>
      <c r="E1768" s="417">
        <v>45262</v>
      </c>
      <c r="F1768" s="239" t="s">
        <v>4934</v>
      </c>
      <c r="G1768" s="238" t="s">
        <v>285</v>
      </c>
      <c r="H1768" s="238">
        <v>4512500178</v>
      </c>
      <c r="I1768" s="238">
        <v>102464571</v>
      </c>
      <c r="J1768" s="238" t="s">
        <v>1693</v>
      </c>
      <c r="K1768" s="238" t="s">
        <v>1694</v>
      </c>
      <c r="L1768" s="235" t="s">
        <v>36</v>
      </c>
      <c r="M1768" s="333">
        <v>82</v>
      </c>
      <c r="N1768" s="350">
        <v>1564</v>
      </c>
      <c r="O1768" s="350">
        <f t="shared" si="27"/>
        <v>128248</v>
      </c>
      <c r="P1768" s="246"/>
    </row>
    <row r="1769" spans="1:17" hidden="1">
      <c r="A1769" s="235">
        <v>1766</v>
      </c>
      <c r="B1769" s="241">
        <v>45269</v>
      </c>
      <c r="C1769" s="239" t="s">
        <v>4237</v>
      </c>
      <c r="D1769" s="438" t="s">
        <v>4935</v>
      </c>
      <c r="E1769" s="417">
        <v>45262</v>
      </c>
      <c r="F1769" s="239" t="s">
        <v>4934</v>
      </c>
      <c r="G1769" s="238" t="s">
        <v>285</v>
      </c>
      <c r="H1769" s="238">
        <v>4512500178</v>
      </c>
      <c r="I1769" s="238">
        <v>102464571</v>
      </c>
      <c r="J1769" s="238" t="s">
        <v>1693</v>
      </c>
      <c r="K1769" s="238" t="s">
        <v>1694</v>
      </c>
      <c r="L1769" s="235" t="s">
        <v>36</v>
      </c>
      <c r="M1769" s="333">
        <v>46</v>
      </c>
      <c r="N1769" s="350">
        <v>1658</v>
      </c>
      <c r="O1769" s="350">
        <f t="shared" si="27"/>
        <v>76268</v>
      </c>
      <c r="P1769" s="246"/>
    </row>
    <row r="1770" spans="1:17" hidden="1">
      <c r="A1770" s="235">
        <v>1767</v>
      </c>
      <c r="B1770" s="241">
        <v>45269</v>
      </c>
      <c r="C1770" s="239" t="s">
        <v>4237</v>
      </c>
      <c r="D1770" s="438" t="s">
        <v>4935</v>
      </c>
      <c r="E1770" s="417">
        <v>45262</v>
      </c>
      <c r="F1770" s="239" t="s">
        <v>4934</v>
      </c>
      <c r="G1770" s="333" t="s">
        <v>285</v>
      </c>
      <c r="H1770" s="238">
        <v>4512500178</v>
      </c>
      <c r="I1770" s="238">
        <v>101576439</v>
      </c>
      <c r="J1770" s="238" t="s">
        <v>655</v>
      </c>
      <c r="K1770" s="238" t="s">
        <v>656</v>
      </c>
      <c r="L1770" s="235" t="s">
        <v>36</v>
      </c>
      <c r="M1770" s="333">
        <v>22</v>
      </c>
      <c r="N1770" s="350">
        <v>1464</v>
      </c>
      <c r="O1770" s="350">
        <f t="shared" si="27"/>
        <v>32208</v>
      </c>
      <c r="P1770" s="246"/>
    </row>
    <row r="1771" spans="1:17" ht="20.399999999999999" hidden="1">
      <c r="A1771" s="235">
        <v>1768</v>
      </c>
      <c r="B1771" s="241">
        <v>45274</v>
      </c>
      <c r="C1771" s="239" t="s">
        <v>4819</v>
      </c>
      <c r="D1771" s="333" t="s">
        <v>4936</v>
      </c>
      <c r="E1771" s="417">
        <v>45267</v>
      </c>
      <c r="F1771" s="239" t="s">
        <v>4937</v>
      </c>
      <c r="G1771" s="333" t="s">
        <v>3578</v>
      </c>
      <c r="H1771" s="333" t="s">
        <v>286</v>
      </c>
      <c r="I1771" s="238" t="s">
        <v>4534</v>
      </c>
      <c r="J1771" s="238" t="s">
        <v>4535</v>
      </c>
      <c r="K1771" s="238" t="s">
        <v>4536</v>
      </c>
      <c r="L1771" s="235" t="s">
        <v>36</v>
      </c>
      <c r="M1771" s="333">
        <v>20</v>
      </c>
      <c r="N1771" s="350">
        <v>500</v>
      </c>
      <c r="O1771" s="350">
        <f t="shared" si="27"/>
        <v>10000</v>
      </c>
      <c r="P1771" s="246"/>
    </row>
    <row r="1772" spans="1:17" hidden="1">
      <c r="A1772" s="235">
        <v>1769</v>
      </c>
      <c r="B1772" s="241">
        <v>45275</v>
      </c>
      <c r="C1772" s="239" t="s">
        <v>2262</v>
      </c>
      <c r="D1772" s="333" t="s">
        <v>4938</v>
      </c>
      <c r="E1772" s="417">
        <v>45272</v>
      </c>
      <c r="F1772" s="239" t="s">
        <v>4939</v>
      </c>
      <c r="G1772" s="333" t="s">
        <v>532</v>
      </c>
      <c r="H1772" s="333">
        <v>4512313342</v>
      </c>
      <c r="I1772" s="238">
        <v>113722715</v>
      </c>
      <c r="J1772" s="238" t="s">
        <v>4430</v>
      </c>
      <c r="K1772" s="238" t="s">
        <v>4431</v>
      </c>
      <c r="L1772" s="235" t="s">
        <v>36</v>
      </c>
      <c r="M1772" s="333">
        <v>1</v>
      </c>
      <c r="N1772" s="350">
        <v>99999</v>
      </c>
      <c r="O1772" s="350">
        <f t="shared" si="27"/>
        <v>99999</v>
      </c>
      <c r="P1772" s="246"/>
    </row>
    <row r="1773" spans="1:17" hidden="1">
      <c r="A1773" s="235">
        <v>1770</v>
      </c>
      <c r="B1773" s="241">
        <v>45276</v>
      </c>
      <c r="C1773" s="239" t="s">
        <v>4035</v>
      </c>
      <c r="D1773" s="333" t="s">
        <v>4940</v>
      </c>
      <c r="E1773" s="417">
        <v>45271</v>
      </c>
      <c r="F1773" s="239" t="s">
        <v>4941</v>
      </c>
      <c r="G1773" s="333" t="s">
        <v>4038</v>
      </c>
      <c r="H1773" s="333">
        <v>4512162015</v>
      </c>
      <c r="I1773" s="238">
        <v>110408288</v>
      </c>
      <c r="J1773" s="238" t="s">
        <v>1749</v>
      </c>
      <c r="K1773" s="337" t="s">
        <v>1750</v>
      </c>
      <c r="L1773" s="333" t="s">
        <v>4864</v>
      </c>
      <c r="M1773" s="333">
        <v>152</v>
      </c>
      <c r="N1773" s="350">
        <v>2750</v>
      </c>
      <c r="O1773" s="350">
        <f t="shared" si="27"/>
        <v>418000</v>
      </c>
      <c r="P1773" s="246"/>
    </row>
    <row r="1774" spans="1:17" hidden="1">
      <c r="A1774" s="235">
        <v>1771</v>
      </c>
      <c r="B1774" s="241">
        <v>45278</v>
      </c>
      <c r="C1774" s="239" t="s">
        <v>4642</v>
      </c>
      <c r="D1774" s="333" t="s">
        <v>4942</v>
      </c>
      <c r="E1774" s="417">
        <v>45267</v>
      </c>
      <c r="F1774" s="239" t="s">
        <v>4943</v>
      </c>
      <c r="G1774" s="333" t="s">
        <v>285</v>
      </c>
      <c r="H1774" s="247">
        <v>4512470090</v>
      </c>
      <c r="I1774" s="238">
        <v>102951260</v>
      </c>
      <c r="J1774" s="238" t="s">
        <v>1697</v>
      </c>
      <c r="K1774" s="238" t="s">
        <v>1698</v>
      </c>
      <c r="L1774" s="235" t="s">
        <v>36</v>
      </c>
      <c r="M1774" s="333">
        <v>60</v>
      </c>
      <c r="N1774" s="350">
        <v>238</v>
      </c>
      <c r="O1774" s="350">
        <f t="shared" si="27"/>
        <v>14280</v>
      </c>
      <c r="P1774" s="246"/>
    </row>
    <row r="1775" spans="1:17" hidden="1">
      <c r="A1775" s="235">
        <v>1772</v>
      </c>
      <c r="B1775" s="241">
        <v>45278</v>
      </c>
      <c r="C1775" s="239" t="s">
        <v>4642</v>
      </c>
      <c r="D1775" s="333" t="s">
        <v>4944</v>
      </c>
      <c r="E1775" s="417">
        <v>45267</v>
      </c>
      <c r="F1775" s="239" t="s">
        <v>4943</v>
      </c>
      <c r="G1775" s="333" t="s">
        <v>285</v>
      </c>
      <c r="H1775" s="333">
        <v>4512500178</v>
      </c>
      <c r="I1775" s="238">
        <v>102951260</v>
      </c>
      <c r="J1775" s="238" t="s">
        <v>1697</v>
      </c>
      <c r="K1775" s="238" t="s">
        <v>1698</v>
      </c>
      <c r="L1775" s="235" t="s">
        <v>36</v>
      </c>
      <c r="M1775" s="333">
        <v>46</v>
      </c>
      <c r="N1775" s="350">
        <v>252</v>
      </c>
      <c r="O1775" s="350">
        <f t="shared" si="27"/>
        <v>11592</v>
      </c>
      <c r="P1775" s="246"/>
    </row>
    <row r="1776" spans="1:17" hidden="1">
      <c r="A1776" s="235">
        <v>1773</v>
      </c>
      <c r="B1776" s="241">
        <v>45280</v>
      </c>
      <c r="C1776" s="239" t="s">
        <v>3714</v>
      </c>
      <c r="D1776" s="429" t="s">
        <v>4964</v>
      </c>
      <c r="E1776" s="417">
        <v>45275</v>
      </c>
      <c r="F1776" s="239" t="s">
        <v>4965</v>
      </c>
      <c r="G1776" s="333" t="s">
        <v>1748</v>
      </c>
      <c r="H1776" s="333">
        <v>4512399046</v>
      </c>
      <c r="I1776" s="238">
        <v>112300487</v>
      </c>
      <c r="J1776" s="239"/>
      <c r="K1776" s="239" t="s">
        <v>4966</v>
      </c>
      <c r="L1776" s="235" t="s">
        <v>36</v>
      </c>
      <c r="M1776" s="333">
        <v>5</v>
      </c>
      <c r="N1776" s="261">
        <v>2233</v>
      </c>
      <c r="O1776" s="350">
        <f t="shared" si="27"/>
        <v>11165</v>
      </c>
      <c r="P1776" s="246"/>
    </row>
    <row r="1777" spans="1:16" hidden="1">
      <c r="A1777" s="235">
        <v>1774</v>
      </c>
      <c r="B1777" s="241">
        <v>45280</v>
      </c>
      <c r="C1777" s="239" t="s">
        <v>3714</v>
      </c>
      <c r="D1777" s="429" t="s">
        <v>4964</v>
      </c>
      <c r="E1777" s="417">
        <v>45275</v>
      </c>
      <c r="F1777" s="239" t="s">
        <v>4965</v>
      </c>
      <c r="G1777" s="333" t="s">
        <v>1748</v>
      </c>
      <c r="H1777" s="333">
        <v>4512399046</v>
      </c>
      <c r="I1777" s="238">
        <v>112300486</v>
      </c>
      <c r="J1777" s="239"/>
      <c r="K1777" s="239" t="s">
        <v>4967</v>
      </c>
      <c r="L1777" s="235" t="s">
        <v>36</v>
      </c>
      <c r="M1777" s="333">
        <v>5</v>
      </c>
      <c r="N1777" s="261">
        <v>1787</v>
      </c>
      <c r="O1777" s="350">
        <f t="shared" si="27"/>
        <v>8935</v>
      </c>
      <c r="P1777" s="246"/>
    </row>
    <row r="1778" spans="1:16" ht="20.399999999999999" hidden="1">
      <c r="A1778" s="235">
        <v>1775</v>
      </c>
      <c r="B1778" s="241">
        <v>45281</v>
      </c>
      <c r="C1778" s="239" t="s">
        <v>4642</v>
      </c>
      <c r="D1778" s="333" t="s">
        <v>4968</v>
      </c>
      <c r="E1778" s="417">
        <v>45276</v>
      </c>
      <c r="F1778" s="239" t="s">
        <v>4969</v>
      </c>
      <c r="G1778" s="333" t="s">
        <v>2544</v>
      </c>
      <c r="H1778" s="333" t="s">
        <v>286</v>
      </c>
      <c r="I1778" s="238" t="s">
        <v>4534</v>
      </c>
      <c r="J1778" s="238" t="s">
        <v>4535</v>
      </c>
      <c r="K1778" s="238" t="s">
        <v>4536</v>
      </c>
      <c r="L1778" s="235" t="s">
        <v>36</v>
      </c>
      <c r="M1778" s="333">
        <v>15</v>
      </c>
      <c r="N1778" s="261">
        <v>400</v>
      </c>
      <c r="O1778" s="350">
        <f t="shared" si="27"/>
        <v>6000</v>
      </c>
      <c r="P1778" s="246"/>
    </row>
    <row r="1779" spans="1:16" hidden="1">
      <c r="A1779" s="235">
        <v>1776</v>
      </c>
      <c r="B1779" s="241">
        <v>45281</v>
      </c>
      <c r="C1779" s="239" t="s">
        <v>2561</v>
      </c>
      <c r="D1779" s="333" t="s">
        <v>4970</v>
      </c>
      <c r="E1779" s="417">
        <v>45274</v>
      </c>
      <c r="F1779" s="239" t="s">
        <v>4971</v>
      </c>
      <c r="G1779" s="333" t="s">
        <v>285</v>
      </c>
      <c r="H1779" s="333">
        <v>4512414613</v>
      </c>
      <c r="I1779" s="238" t="s">
        <v>286</v>
      </c>
      <c r="J1779" s="239"/>
      <c r="K1779" s="337" t="s">
        <v>4072</v>
      </c>
      <c r="L1779" s="333" t="s">
        <v>36</v>
      </c>
      <c r="M1779" s="333">
        <v>9</v>
      </c>
      <c r="N1779" s="261">
        <v>7750</v>
      </c>
      <c r="O1779" s="350">
        <f t="shared" si="27"/>
        <v>69750</v>
      </c>
      <c r="P1779" s="246"/>
    </row>
    <row r="1780" spans="1:16" hidden="1">
      <c r="A1780" s="235">
        <v>1777</v>
      </c>
      <c r="B1780" s="241">
        <v>45282</v>
      </c>
      <c r="C1780" s="239" t="s">
        <v>4642</v>
      </c>
      <c r="D1780" s="333" t="s">
        <v>4972</v>
      </c>
      <c r="E1780" s="417">
        <v>45278</v>
      </c>
      <c r="F1780" s="239"/>
      <c r="G1780" s="333" t="s">
        <v>285</v>
      </c>
      <c r="H1780" s="333">
        <v>4512521342</v>
      </c>
      <c r="I1780" s="238" t="s">
        <v>4973</v>
      </c>
      <c r="J1780" s="239" t="s">
        <v>4974</v>
      </c>
      <c r="K1780" s="239" t="s">
        <v>4975</v>
      </c>
      <c r="L1780" s="333" t="s">
        <v>36</v>
      </c>
      <c r="M1780" s="333">
        <v>2</v>
      </c>
      <c r="N1780" s="261">
        <v>1642</v>
      </c>
      <c r="O1780" s="350">
        <f t="shared" si="27"/>
        <v>3284</v>
      </c>
      <c r="P1780" s="246"/>
    </row>
    <row r="1781" spans="1:16" hidden="1">
      <c r="A1781" s="235">
        <v>1778</v>
      </c>
      <c r="B1781" s="241">
        <v>45286</v>
      </c>
      <c r="C1781" s="239" t="s">
        <v>4642</v>
      </c>
      <c r="D1781" s="333" t="s">
        <v>4988</v>
      </c>
      <c r="E1781" s="417">
        <v>45280</v>
      </c>
      <c r="F1781" s="239" t="s">
        <v>4989</v>
      </c>
      <c r="G1781" s="333" t="s">
        <v>2271</v>
      </c>
      <c r="H1781" s="333" t="s">
        <v>286</v>
      </c>
      <c r="I1781" s="235">
        <v>111381215</v>
      </c>
      <c r="J1781" s="238" t="s">
        <v>235</v>
      </c>
      <c r="K1781" s="238" t="s">
        <v>236</v>
      </c>
      <c r="L1781" s="333" t="s">
        <v>36</v>
      </c>
      <c r="M1781" s="333">
        <v>1</v>
      </c>
      <c r="N1781" s="261">
        <v>93267.199999999997</v>
      </c>
      <c r="O1781" s="350">
        <f t="shared" si="27"/>
        <v>93267.199999999997</v>
      </c>
      <c r="P1781" s="246"/>
    </row>
    <row r="1782" spans="1:16" hidden="1">
      <c r="A1782" s="235">
        <v>1779</v>
      </c>
      <c r="B1782" s="241">
        <v>45287</v>
      </c>
      <c r="C1782" s="239" t="s">
        <v>4976</v>
      </c>
      <c r="D1782" s="333" t="s">
        <v>4977</v>
      </c>
      <c r="E1782" s="241">
        <v>45279</v>
      </c>
      <c r="F1782" s="239" t="s">
        <v>4978</v>
      </c>
      <c r="G1782" s="333" t="s">
        <v>4056</v>
      </c>
      <c r="H1782" s="333" t="s">
        <v>286</v>
      </c>
      <c r="I1782" s="354">
        <v>109447745</v>
      </c>
      <c r="J1782" s="354">
        <v>803301</v>
      </c>
      <c r="K1782" s="354" t="s">
        <v>3039</v>
      </c>
      <c r="L1782" s="333" t="s">
        <v>36</v>
      </c>
      <c r="M1782" s="333">
        <v>1</v>
      </c>
      <c r="N1782" s="261">
        <v>38234.239999999998</v>
      </c>
      <c r="O1782" s="350">
        <f t="shared" si="27"/>
        <v>38234.239999999998</v>
      </c>
      <c r="P1782" s="246"/>
    </row>
    <row r="1783" spans="1:16" hidden="1">
      <c r="A1783" s="235">
        <v>1780</v>
      </c>
      <c r="B1783" s="241">
        <v>45287</v>
      </c>
      <c r="C1783" s="239" t="s">
        <v>4976</v>
      </c>
      <c r="D1783" s="333" t="s">
        <v>4977</v>
      </c>
      <c r="E1783" s="241">
        <v>45279</v>
      </c>
      <c r="F1783" s="239" t="s">
        <v>4978</v>
      </c>
      <c r="G1783" s="333" t="s">
        <v>4056</v>
      </c>
      <c r="H1783" s="333" t="s">
        <v>286</v>
      </c>
      <c r="I1783" s="238">
        <v>10947744</v>
      </c>
      <c r="J1783" s="450">
        <v>803203</v>
      </c>
      <c r="K1783" s="354" t="s">
        <v>3732</v>
      </c>
      <c r="L1783" s="450" t="s">
        <v>36</v>
      </c>
      <c r="M1783" s="333">
        <v>7</v>
      </c>
      <c r="N1783" s="261">
        <v>38952.26</v>
      </c>
      <c r="O1783" s="350">
        <f t="shared" si="27"/>
        <v>272665.82</v>
      </c>
      <c r="P1783" s="246"/>
    </row>
    <row r="1784" spans="1:16" hidden="1">
      <c r="A1784" s="235">
        <v>1781</v>
      </c>
      <c r="B1784" s="241">
        <v>45287</v>
      </c>
      <c r="C1784" s="239" t="s">
        <v>4976</v>
      </c>
      <c r="D1784" s="333" t="s">
        <v>4977</v>
      </c>
      <c r="E1784" s="241">
        <v>45279</v>
      </c>
      <c r="F1784" s="239" t="s">
        <v>4978</v>
      </c>
      <c r="G1784" s="333" t="s">
        <v>4056</v>
      </c>
      <c r="H1784" s="333" t="s">
        <v>286</v>
      </c>
      <c r="I1784" s="238">
        <v>109447742</v>
      </c>
      <c r="J1784" s="354">
        <v>803102</v>
      </c>
      <c r="K1784" s="354" t="s">
        <v>3731</v>
      </c>
      <c r="L1784" s="427" t="s">
        <v>36</v>
      </c>
      <c r="M1784" s="333">
        <v>6</v>
      </c>
      <c r="N1784" s="261">
        <v>31139.51</v>
      </c>
      <c r="O1784" s="350">
        <f t="shared" si="27"/>
        <v>186837.06</v>
      </c>
      <c r="P1784" s="246"/>
    </row>
    <row r="1785" spans="1:16" hidden="1">
      <c r="A1785" s="235">
        <v>1782</v>
      </c>
      <c r="B1785" s="241">
        <v>45289</v>
      </c>
      <c r="C1785" s="239" t="s">
        <v>3490</v>
      </c>
      <c r="D1785" s="333" t="s">
        <v>4985</v>
      </c>
      <c r="E1785" s="241">
        <v>45281</v>
      </c>
      <c r="F1785" s="239" t="s">
        <v>4986</v>
      </c>
      <c r="G1785" s="333" t="s">
        <v>4987</v>
      </c>
      <c r="H1785" s="333">
        <v>4512298705</v>
      </c>
      <c r="I1785" s="238">
        <v>112177659</v>
      </c>
      <c r="J1785" s="337">
        <v>112177659</v>
      </c>
      <c r="K1785" s="238" t="s">
        <v>3493</v>
      </c>
      <c r="L1785" s="427" t="s">
        <v>36</v>
      </c>
      <c r="M1785" s="333">
        <v>3</v>
      </c>
      <c r="N1785" s="338">
        <v>101990</v>
      </c>
      <c r="O1785" s="338">
        <f t="shared" si="27"/>
        <v>305970</v>
      </c>
      <c r="P1785" s="246"/>
    </row>
    <row r="1786" spans="1:16" hidden="1">
      <c r="A1786" s="235">
        <v>1783</v>
      </c>
      <c r="B1786" s="241">
        <v>45289</v>
      </c>
      <c r="C1786" s="239" t="s">
        <v>3490</v>
      </c>
      <c r="D1786" s="333" t="s">
        <v>4985</v>
      </c>
      <c r="E1786" s="241">
        <v>45281</v>
      </c>
      <c r="F1786" s="239" t="s">
        <v>4986</v>
      </c>
      <c r="G1786" s="333" t="s">
        <v>4987</v>
      </c>
      <c r="H1786" s="333">
        <v>4512298705</v>
      </c>
      <c r="I1786" s="238">
        <v>112170850</v>
      </c>
      <c r="J1786" s="337">
        <v>112170850</v>
      </c>
      <c r="K1786" s="238" t="s">
        <v>3533</v>
      </c>
      <c r="L1786" s="427" t="s">
        <v>36</v>
      </c>
      <c r="M1786" s="333">
        <v>3</v>
      </c>
      <c r="N1786" s="338">
        <v>68000</v>
      </c>
      <c r="O1786" s="338">
        <f t="shared" si="27"/>
        <v>204000</v>
      </c>
      <c r="P1786" s="246"/>
    </row>
    <row r="1787" spans="1:16" ht="20.399999999999999" hidden="1">
      <c r="A1787" s="235">
        <v>1784</v>
      </c>
      <c r="B1787" s="241">
        <v>45289</v>
      </c>
      <c r="C1787" s="239" t="s">
        <v>2966</v>
      </c>
      <c r="D1787" s="333" t="s">
        <v>4990</v>
      </c>
      <c r="E1787" s="241">
        <v>45280</v>
      </c>
      <c r="F1787" s="239" t="s">
        <v>4991</v>
      </c>
      <c r="G1787" s="333" t="s">
        <v>285</v>
      </c>
      <c r="H1787" s="333">
        <v>4512571911</v>
      </c>
      <c r="I1787" s="238">
        <v>110408292</v>
      </c>
      <c r="J1787" s="238">
        <v>110408292</v>
      </c>
      <c r="K1787" s="238" t="s">
        <v>1310</v>
      </c>
      <c r="L1787" s="235" t="s">
        <v>36</v>
      </c>
      <c r="M1787" s="333">
        <v>4200</v>
      </c>
      <c r="N1787" s="338">
        <v>4.05</v>
      </c>
      <c r="O1787" s="338">
        <f t="shared" si="27"/>
        <v>17010</v>
      </c>
      <c r="P1787" s="246"/>
    </row>
    <row r="1788" spans="1:16" hidden="1">
      <c r="A1788" s="235">
        <v>1785</v>
      </c>
      <c r="B1788" s="241">
        <v>45290</v>
      </c>
      <c r="C1788" s="239" t="s">
        <v>2343</v>
      </c>
      <c r="D1788" s="333">
        <v>3600100671</v>
      </c>
      <c r="E1788" s="241">
        <v>45288</v>
      </c>
      <c r="F1788" s="239" t="s">
        <v>4992</v>
      </c>
      <c r="G1788" s="333" t="s">
        <v>2283</v>
      </c>
      <c r="H1788" s="333">
        <v>4512562967</v>
      </c>
      <c r="I1788" s="238">
        <v>109609637</v>
      </c>
      <c r="J1788" s="238" t="s">
        <v>573</v>
      </c>
      <c r="K1788" s="238" t="s">
        <v>574</v>
      </c>
      <c r="L1788" s="235" t="s">
        <v>36</v>
      </c>
      <c r="M1788" s="333">
        <v>100</v>
      </c>
      <c r="N1788" s="338">
        <v>21.82</v>
      </c>
      <c r="O1788" s="338">
        <f t="shared" si="27"/>
        <v>2182</v>
      </c>
      <c r="P1788" s="451"/>
    </row>
    <row r="1789" spans="1:16" hidden="1">
      <c r="A1789" s="235">
        <v>1786</v>
      </c>
      <c r="B1789" s="452">
        <v>45294</v>
      </c>
      <c r="C1789" s="246" t="s">
        <v>3970</v>
      </c>
      <c r="D1789" s="246" t="s">
        <v>4993</v>
      </c>
      <c r="E1789" s="241">
        <v>45287</v>
      </c>
      <c r="F1789" s="262" t="s">
        <v>4994</v>
      </c>
      <c r="G1789" s="246" t="s">
        <v>532</v>
      </c>
      <c r="H1789" s="246">
        <v>4512464217</v>
      </c>
      <c r="I1789" s="347"/>
      <c r="J1789" s="347"/>
      <c r="K1789" s="347" t="s">
        <v>4995</v>
      </c>
      <c r="L1789" s="235" t="s">
        <v>36</v>
      </c>
      <c r="M1789" s="347">
        <v>10</v>
      </c>
      <c r="N1789" s="338">
        <v>1000</v>
      </c>
      <c r="O1789" s="338">
        <f t="shared" si="27"/>
        <v>10000</v>
      </c>
      <c r="P1789" s="246" t="s">
        <v>4996</v>
      </c>
    </row>
    <row r="1790" spans="1:16" hidden="1">
      <c r="A1790" s="235">
        <v>1787</v>
      </c>
      <c r="B1790" s="452">
        <v>45294</v>
      </c>
      <c r="C1790" s="239" t="s">
        <v>2343</v>
      </c>
      <c r="D1790" s="333">
        <v>3600100695</v>
      </c>
      <c r="E1790" s="241">
        <v>45289</v>
      </c>
      <c r="F1790" s="239" t="s">
        <v>5001</v>
      </c>
      <c r="G1790" s="333" t="s">
        <v>2283</v>
      </c>
      <c r="H1790" s="333">
        <v>4512562967</v>
      </c>
      <c r="I1790" s="238">
        <v>112136066</v>
      </c>
      <c r="J1790" s="346" t="s">
        <v>2230</v>
      </c>
      <c r="K1790" s="346" t="s">
        <v>2745</v>
      </c>
      <c r="L1790" s="235" t="s">
        <v>36</v>
      </c>
      <c r="M1790" s="333">
        <v>25</v>
      </c>
      <c r="N1790" s="338">
        <f>O1790/M1790</f>
        <v>138.27000000000001</v>
      </c>
      <c r="O1790" s="353">
        <v>3456.75</v>
      </c>
      <c r="P1790" s="246"/>
    </row>
    <row r="1791" spans="1:16" hidden="1">
      <c r="A1791" s="235">
        <v>1788</v>
      </c>
      <c r="B1791" s="452">
        <v>45294</v>
      </c>
      <c r="C1791" s="239" t="s">
        <v>2343</v>
      </c>
      <c r="D1791" s="333">
        <v>3600100695</v>
      </c>
      <c r="E1791" s="241">
        <v>45289</v>
      </c>
      <c r="F1791" s="239" t="s">
        <v>5001</v>
      </c>
      <c r="G1791" s="333" t="s">
        <v>2283</v>
      </c>
      <c r="H1791" s="333">
        <v>4512562967</v>
      </c>
      <c r="I1791" s="238">
        <v>112136069</v>
      </c>
      <c r="J1791" s="346" t="s">
        <v>2235</v>
      </c>
      <c r="K1791" s="346" t="s">
        <v>2749</v>
      </c>
      <c r="L1791" s="235" t="s">
        <v>36</v>
      </c>
      <c r="M1791" s="333">
        <v>100</v>
      </c>
      <c r="N1791" s="338">
        <f t="shared" ref="N1791:N1816" si="28">O1791/M1791</f>
        <v>57.48</v>
      </c>
      <c r="O1791" s="353">
        <v>5748</v>
      </c>
      <c r="P1791" s="246"/>
    </row>
    <row r="1792" spans="1:16" hidden="1">
      <c r="A1792" s="235">
        <v>1789</v>
      </c>
      <c r="B1792" s="452">
        <v>45294</v>
      </c>
      <c r="C1792" s="239" t="s">
        <v>2343</v>
      </c>
      <c r="D1792" s="333">
        <v>3600100695</v>
      </c>
      <c r="E1792" s="241">
        <v>45289</v>
      </c>
      <c r="F1792" s="239" t="s">
        <v>5001</v>
      </c>
      <c r="G1792" s="333" t="s">
        <v>2283</v>
      </c>
      <c r="H1792" s="333">
        <v>4512562967</v>
      </c>
      <c r="I1792" s="238">
        <v>109492180</v>
      </c>
      <c r="J1792" s="346" t="s">
        <v>201</v>
      </c>
      <c r="K1792" s="346" t="s">
        <v>2748</v>
      </c>
      <c r="L1792" s="235" t="s">
        <v>36</v>
      </c>
      <c r="M1792" s="333">
        <v>200</v>
      </c>
      <c r="N1792" s="338">
        <f t="shared" si="28"/>
        <v>34.19</v>
      </c>
      <c r="O1792" s="353">
        <v>6838</v>
      </c>
      <c r="P1792" s="246"/>
    </row>
    <row r="1793" spans="1:16" ht="20.399999999999999" hidden="1">
      <c r="A1793" s="235">
        <v>1790</v>
      </c>
      <c r="B1793" s="452">
        <v>45294</v>
      </c>
      <c r="C1793" s="239" t="s">
        <v>2343</v>
      </c>
      <c r="D1793" s="333">
        <v>3600100695</v>
      </c>
      <c r="E1793" s="241">
        <v>45289</v>
      </c>
      <c r="F1793" s="239" t="s">
        <v>5001</v>
      </c>
      <c r="G1793" s="333" t="s">
        <v>2283</v>
      </c>
      <c r="H1793" s="333">
        <v>4512562967</v>
      </c>
      <c r="I1793" s="238">
        <v>109492181</v>
      </c>
      <c r="J1793" s="346" t="s">
        <v>170</v>
      </c>
      <c r="K1793" s="346" t="s">
        <v>171</v>
      </c>
      <c r="L1793" s="235" t="s">
        <v>36</v>
      </c>
      <c r="M1793" s="333">
        <v>1200</v>
      </c>
      <c r="N1793" s="338">
        <f t="shared" si="28"/>
        <v>21.27</v>
      </c>
      <c r="O1793" s="353">
        <v>25524</v>
      </c>
      <c r="P1793" s="246"/>
    </row>
    <row r="1794" spans="1:16" hidden="1">
      <c r="A1794" s="235">
        <v>1791</v>
      </c>
      <c r="B1794" s="452">
        <v>45294</v>
      </c>
      <c r="C1794" s="239" t="s">
        <v>2343</v>
      </c>
      <c r="D1794" s="333">
        <v>3600100695</v>
      </c>
      <c r="E1794" s="241">
        <v>45289</v>
      </c>
      <c r="F1794" s="239" t="s">
        <v>5001</v>
      </c>
      <c r="G1794" s="333" t="s">
        <v>2283</v>
      </c>
      <c r="H1794" s="333">
        <v>4512562967</v>
      </c>
      <c r="I1794" s="238">
        <v>109492192</v>
      </c>
      <c r="J1794" s="346" t="s">
        <v>1290</v>
      </c>
      <c r="K1794" s="346" t="s">
        <v>2746</v>
      </c>
      <c r="L1794" s="235" t="s">
        <v>36</v>
      </c>
      <c r="M1794" s="333">
        <v>100</v>
      </c>
      <c r="N1794" s="338">
        <f t="shared" si="28"/>
        <v>25.44</v>
      </c>
      <c r="O1794" s="353">
        <v>2544</v>
      </c>
      <c r="P1794" s="246"/>
    </row>
    <row r="1795" spans="1:16" hidden="1">
      <c r="A1795" s="235">
        <v>1792</v>
      </c>
      <c r="B1795" s="452">
        <v>45294</v>
      </c>
      <c r="C1795" s="239" t="s">
        <v>2343</v>
      </c>
      <c r="D1795" s="333">
        <v>3600100695</v>
      </c>
      <c r="E1795" s="241">
        <v>45289</v>
      </c>
      <c r="F1795" s="239" t="s">
        <v>5001</v>
      </c>
      <c r="G1795" s="333" t="s">
        <v>2283</v>
      </c>
      <c r="H1795" s="333">
        <v>4512562967</v>
      </c>
      <c r="I1795" s="238">
        <v>109492193</v>
      </c>
      <c r="J1795" s="346">
        <v>9670003576</v>
      </c>
      <c r="K1795" s="346" t="s">
        <v>2739</v>
      </c>
      <c r="L1795" s="235" t="s">
        <v>36</v>
      </c>
      <c r="M1795" s="333">
        <v>2100</v>
      </c>
      <c r="N1795" s="338">
        <f t="shared" si="28"/>
        <v>11.89</v>
      </c>
      <c r="O1795" s="353">
        <v>24969</v>
      </c>
      <c r="P1795" s="246"/>
    </row>
    <row r="1796" spans="1:16" hidden="1">
      <c r="A1796" s="235">
        <v>1793</v>
      </c>
      <c r="B1796" s="452">
        <v>45294</v>
      </c>
      <c r="C1796" s="239" t="s">
        <v>2343</v>
      </c>
      <c r="D1796" s="333">
        <v>3600100695</v>
      </c>
      <c r="E1796" s="241">
        <v>45289</v>
      </c>
      <c r="F1796" s="239" t="s">
        <v>5001</v>
      </c>
      <c r="G1796" s="333" t="s">
        <v>2283</v>
      </c>
      <c r="H1796" s="333">
        <v>4512562967</v>
      </c>
      <c r="I1796" s="238">
        <v>109609633</v>
      </c>
      <c r="J1796" s="346" t="s">
        <v>1078</v>
      </c>
      <c r="K1796" s="346" t="s">
        <v>1674</v>
      </c>
      <c r="L1796" s="235" t="s">
        <v>36</v>
      </c>
      <c r="M1796" s="333">
        <v>24</v>
      </c>
      <c r="N1796" s="338">
        <f t="shared" si="28"/>
        <v>102.74000000000001</v>
      </c>
      <c r="O1796" s="353">
        <v>2465.7600000000002</v>
      </c>
      <c r="P1796" s="246"/>
    </row>
    <row r="1797" spans="1:16" hidden="1">
      <c r="A1797" s="235">
        <v>1794</v>
      </c>
      <c r="B1797" s="452">
        <v>45294</v>
      </c>
      <c r="C1797" s="239" t="s">
        <v>2343</v>
      </c>
      <c r="D1797" s="333">
        <v>3600100695</v>
      </c>
      <c r="E1797" s="241">
        <v>45289</v>
      </c>
      <c r="F1797" s="239" t="s">
        <v>5001</v>
      </c>
      <c r="G1797" s="333" t="s">
        <v>2283</v>
      </c>
      <c r="H1797" s="333">
        <v>4512562967</v>
      </c>
      <c r="I1797" s="238">
        <v>112136078</v>
      </c>
      <c r="J1797" s="346" t="s">
        <v>879</v>
      </c>
      <c r="K1797" s="346" t="s">
        <v>880</v>
      </c>
      <c r="L1797" s="235" t="s">
        <v>36</v>
      </c>
      <c r="M1797" s="333">
        <v>24</v>
      </c>
      <c r="N1797" s="338">
        <f t="shared" si="28"/>
        <v>184.83</v>
      </c>
      <c r="O1797" s="353">
        <v>4435.92</v>
      </c>
      <c r="P1797" s="246"/>
    </row>
    <row r="1798" spans="1:16" hidden="1">
      <c r="A1798" s="235">
        <v>1795</v>
      </c>
      <c r="B1798" s="452">
        <v>45294</v>
      </c>
      <c r="C1798" s="239" t="s">
        <v>2343</v>
      </c>
      <c r="D1798" s="333">
        <v>3600100695</v>
      </c>
      <c r="E1798" s="241">
        <v>45289</v>
      </c>
      <c r="F1798" s="239" t="s">
        <v>5001</v>
      </c>
      <c r="G1798" s="333" t="s">
        <v>2283</v>
      </c>
      <c r="H1798" s="333">
        <v>4512562967</v>
      </c>
      <c r="I1798" s="238">
        <v>112136080</v>
      </c>
      <c r="J1798" s="346" t="s">
        <v>2222</v>
      </c>
      <c r="K1798" s="346" t="s">
        <v>889</v>
      </c>
      <c r="L1798" s="235" t="s">
        <v>36</v>
      </c>
      <c r="M1798" s="333">
        <v>92</v>
      </c>
      <c r="N1798" s="338">
        <f t="shared" si="28"/>
        <v>17.489999999999998</v>
      </c>
      <c r="O1798" s="353">
        <v>1609.08</v>
      </c>
      <c r="P1798" s="246"/>
    </row>
    <row r="1799" spans="1:16" hidden="1">
      <c r="A1799" s="235">
        <v>1796</v>
      </c>
      <c r="B1799" s="452">
        <v>45294</v>
      </c>
      <c r="C1799" s="239" t="s">
        <v>2343</v>
      </c>
      <c r="D1799" s="333">
        <v>3600100695</v>
      </c>
      <c r="E1799" s="241">
        <v>45289</v>
      </c>
      <c r="F1799" s="239" t="s">
        <v>5001</v>
      </c>
      <c r="G1799" s="333" t="s">
        <v>2283</v>
      </c>
      <c r="H1799" s="333">
        <v>4512562967</v>
      </c>
      <c r="I1799" s="238">
        <v>109609634</v>
      </c>
      <c r="J1799" s="346">
        <v>21038812425</v>
      </c>
      <c r="K1799" s="346" t="s">
        <v>2740</v>
      </c>
      <c r="L1799" s="235" t="s">
        <v>36</v>
      </c>
      <c r="M1799" s="333">
        <v>24</v>
      </c>
      <c r="N1799" s="338">
        <f t="shared" si="28"/>
        <v>1128.74</v>
      </c>
      <c r="O1799" s="353">
        <v>27089.759999999998</v>
      </c>
      <c r="P1799" s="246"/>
    </row>
    <row r="1800" spans="1:16" hidden="1">
      <c r="A1800" s="235">
        <v>1797</v>
      </c>
      <c r="B1800" s="452">
        <v>45294</v>
      </c>
      <c r="C1800" s="239" t="s">
        <v>2343</v>
      </c>
      <c r="D1800" s="333">
        <v>3600100695</v>
      </c>
      <c r="E1800" s="241">
        <v>45289</v>
      </c>
      <c r="F1800" s="239" t="s">
        <v>5001</v>
      </c>
      <c r="G1800" s="333" t="s">
        <v>2283</v>
      </c>
      <c r="H1800" s="333">
        <v>4512562967</v>
      </c>
      <c r="I1800" s="238">
        <v>109492212</v>
      </c>
      <c r="J1800" s="346" t="s">
        <v>571</v>
      </c>
      <c r="K1800" s="346" t="s">
        <v>2741</v>
      </c>
      <c r="L1800" s="235" t="s">
        <v>36</v>
      </c>
      <c r="M1800" s="333">
        <v>800</v>
      </c>
      <c r="N1800" s="338">
        <f t="shared" si="28"/>
        <v>11.89</v>
      </c>
      <c r="O1800" s="353">
        <v>9512</v>
      </c>
      <c r="P1800" s="246"/>
    </row>
    <row r="1801" spans="1:16" ht="20.399999999999999" hidden="1">
      <c r="A1801" s="235">
        <v>1798</v>
      </c>
      <c r="B1801" s="452">
        <v>45294</v>
      </c>
      <c r="C1801" s="239" t="s">
        <v>2343</v>
      </c>
      <c r="D1801" s="333">
        <v>3600100695</v>
      </c>
      <c r="E1801" s="241">
        <v>45289</v>
      </c>
      <c r="F1801" s="239" t="s">
        <v>5001</v>
      </c>
      <c r="G1801" s="333" t="s">
        <v>2283</v>
      </c>
      <c r="H1801" s="333">
        <v>4512562967</v>
      </c>
      <c r="I1801" s="238">
        <v>109492194</v>
      </c>
      <c r="J1801" s="346">
        <v>61030012010</v>
      </c>
      <c r="K1801" s="346" t="s">
        <v>193</v>
      </c>
      <c r="L1801" s="235" t="s">
        <v>36</v>
      </c>
      <c r="M1801" s="333">
        <v>810</v>
      </c>
      <c r="N1801" s="338">
        <f t="shared" si="28"/>
        <v>244.56</v>
      </c>
      <c r="O1801" s="353">
        <v>198093.6</v>
      </c>
      <c r="P1801" s="246"/>
    </row>
    <row r="1802" spans="1:16" hidden="1">
      <c r="A1802" s="235">
        <v>1799</v>
      </c>
      <c r="B1802" s="241">
        <v>45295</v>
      </c>
      <c r="C1802" s="239" t="s">
        <v>2805</v>
      </c>
      <c r="D1802" s="333" t="s">
        <v>5002</v>
      </c>
      <c r="E1802" s="417">
        <v>45292</v>
      </c>
      <c r="F1802" s="239" t="s">
        <v>5003</v>
      </c>
      <c r="G1802" s="333" t="s">
        <v>2271</v>
      </c>
      <c r="H1802" s="247">
        <v>4512134095</v>
      </c>
      <c r="I1802" s="355">
        <v>112139784</v>
      </c>
      <c r="J1802" s="355" t="s">
        <v>2731</v>
      </c>
      <c r="K1802" s="355" t="s">
        <v>2809</v>
      </c>
      <c r="L1802" s="333" t="s">
        <v>2729</v>
      </c>
      <c r="M1802" s="333">
        <v>1500</v>
      </c>
      <c r="N1802" s="338">
        <f t="shared" si="28"/>
        <v>25.5</v>
      </c>
      <c r="O1802" s="353">
        <v>38250</v>
      </c>
      <c r="P1802" s="246"/>
    </row>
    <row r="1803" spans="1:16" hidden="1">
      <c r="A1803" s="235">
        <v>1800</v>
      </c>
      <c r="B1803" s="241">
        <v>45297</v>
      </c>
      <c r="C1803" s="239" t="s">
        <v>5004</v>
      </c>
      <c r="D1803" s="333" t="s">
        <v>5005</v>
      </c>
      <c r="E1803" s="417" t="s">
        <v>5006</v>
      </c>
      <c r="F1803" s="239" t="s">
        <v>5007</v>
      </c>
      <c r="G1803" s="333" t="s">
        <v>2544</v>
      </c>
      <c r="H1803" s="333">
        <v>4512603159</v>
      </c>
      <c r="I1803" s="238">
        <v>111443613</v>
      </c>
      <c r="J1803" s="238">
        <v>111443825</v>
      </c>
      <c r="K1803" s="238" t="s">
        <v>3131</v>
      </c>
      <c r="L1803" s="235" t="s">
        <v>36</v>
      </c>
      <c r="M1803" s="333">
        <v>100</v>
      </c>
      <c r="N1803" s="338">
        <f t="shared" si="28"/>
        <v>3750</v>
      </c>
      <c r="O1803" s="353">
        <v>375000</v>
      </c>
      <c r="P1803" s="246"/>
    </row>
    <row r="1804" spans="1:16" hidden="1">
      <c r="A1804" s="235">
        <v>1801</v>
      </c>
      <c r="B1804" s="241">
        <v>45297</v>
      </c>
      <c r="C1804" s="239" t="s">
        <v>5004</v>
      </c>
      <c r="D1804" s="333" t="s">
        <v>5005</v>
      </c>
      <c r="E1804" s="417" t="s">
        <v>5006</v>
      </c>
      <c r="F1804" s="239" t="s">
        <v>5007</v>
      </c>
      <c r="G1804" s="333" t="s">
        <v>2544</v>
      </c>
      <c r="H1804" s="333">
        <v>4512603159</v>
      </c>
      <c r="I1804" s="238">
        <v>111443614</v>
      </c>
      <c r="J1804" s="238">
        <v>111443828</v>
      </c>
      <c r="K1804" s="238" t="s">
        <v>1715</v>
      </c>
      <c r="L1804" s="235" t="s">
        <v>36</v>
      </c>
      <c r="M1804" s="333">
        <v>15</v>
      </c>
      <c r="N1804" s="338">
        <f t="shared" si="28"/>
        <v>2560</v>
      </c>
      <c r="O1804" s="353">
        <v>38400</v>
      </c>
      <c r="P1804" s="246"/>
    </row>
    <row r="1805" spans="1:16" hidden="1">
      <c r="A1805" s="235">
        <v>1802</v>
      </c>
      <c r="B1805" s="241">
        <v>45297</v>
      </c>
      <c r="C1805" s="239" t="s">
        <v>5004</v>
      </c>
      <c r="D1805" s="333" t="s">
        <v>5005</v>
      </c>
      <c r="E1805" s="417" t="s">
        <v>5006</v>
      </c>
      <c r="F1805" s="239" t="s">
        <v>5007</v>
      </c>
      <c r="G1805" s="333" t="s">
        <v>2544</v>
      </c>
      <c r="H1805" s="333">
        <v>4512603159</v>
      </c>
      <c r="I1805" s="238">
        <v>113562220</v>
      </c>
      <c r="J1805" s="336">
        <v>113562220</v>
      </c>
      <c r="K1805" s="238" t="s">
        <v>3767</v>
      </c>
      <c r="L1805" s="336" t="s">
        <v>36</v>
      </c>
      <c r="M1805" s="333">
        <v>20</v>
      </c>
      <c r="N1805" s="338">
        <f t="shared" si="28"/>
        <v>250</v>
      </c>
      <c r="O1805" s="353">
        <v>5000</v>
      </c>
      <c r="P1805" s="246"/>
    </row>
    <row r="1806" spans="1:16" hidden="1">
      <c r="A1806" s="235">
        <v>1803</v>
      </c>
      <c r="B1806" s="241">
        <v>45297</v>
      </c>
      <c r="C1806" s="239" t="s">
        <v>5004</v>
      </c>
      <c r="D1806" s="333" t="s">
        <v>5005</v>
      </c>
      <c r="E1806" s="417" t="s">
        <v>5006</v>
      </c>
      <c r="F1806" s="239" t="s">
        <v>5007</v>
      </c>
      <c r="G1806" s="333" t="s">
        <v>2544</v>
      </c>
      <c r="H1806" s="333">
        <v>4512603159</v>
      </c>
      <c r="I1806" s="238">
        <v>113562221</v>
      </c>
      <c r="J1806" s="336">
        <v>113562221</v>
      </c>
      <c r="K1806" s="238" t="s">
        <v>3768</v>
      </c>
      <c r="L1806" s="336" t="s">
        <v>36</v>
      </c>
      <c r="M1806" s="333">
        <v>12</v>
      </c>
      <c r="N1806" s="338">
        <f t="shared" si="28"/>
        <v>5500</v>
      </c>
      <c r="O1806" s="353">
        <v>66000</v>
      </c>
      <c r="P1806" s="246"/>
    </row>
    <row r="1807" spans="1:16" hidden="1">
      <c r="A1807" s="235">
        <v>1804</v>
      </c>
      <c r="B1807" s="241">
        <v>45297</v>
      </c>
      <c r="C1807" s="239" t="s">
        <v>2262</v>
      </c>
      <c r="D1807" s="333" t="s">
        <v>5008</v>
      </c>
      <c r="E1807" s="417">
        <v>45293</v>
      </c>
      <c r="F1807" s="239" t="s">
        <v>5009</v>
      </c>
      <c r="G1807" s="333" t="s">
        <v>532</v>
      </c>
      <c r="H1807" s="333">
        <v>4512596325</v>
      </c>
      <c r="I1807" s="238">
        <v>107146625</v>
      </c>
      <c r="J1807" s="239" t="s">
        <v>5010</v>
      </c>
      <c r="K1807" s="239" t="s">
        <v>5011</v>
      </c>
      <c r="L1807" s="333" t="s">
        <v>36</v>
      </c>
      <c r="M1807" s="333">
        <v>2</v>
      </c>
      <c r="N1807" s="338">
        <f t="shared" si="28"/>
        <v>2548.91</v>
      </c>
      <c r="O1807" s="353">
        <v>5097.82</v>
      </c>
      <c r="P1807" s="246"/>
    </row>
    <row r="1808" spans="1:16" ht="20.399999999999999" hidden="1">
      <c r="A1808" s="235">
        <v>1805</v>
      </c>
      <c r="B1808" s="241">
        <v>45299</v>
      </c>
      <c r="C1808" s="239" t="s">
        <v>2343</v>
      </c>
      <c r="D1808" s="333">
        <v>3600100906</v>
      </c>
      <c r="E1808" s="417">
        <v>45296</v>
      </c>
      <c r="F1808" s="239" t="s">
        <v>5012</v>
      </c>
      <c r="G1808" s="333" t="s">
        <v>2283</v>
      </c>
      <c r="H1808" s="333">
        <v>4512562967</v>
      </c>
      <c r="I1808" s="238">
        <v>109492194</v>
      </c>
      <c r="J1808" s="346">
        <v>61030012010</v>
      </c>
      <c r="K1808" s="346" t="s">
        <v>193</v>
      </c>
      <c r="L1808" s="333" t="s">
        <v>36</v>
      </c>
      <c r="M1808" s="333">
        <v>120</v>
      </c>
      <c r="N1808" s="338">
        <f t="shared" si="28"/>
        <v>244.56</v>
      </c>
      <c r="O1808" s="353">
        <v>29347.200000000001</v>
      </c>
      <c r="P1808" s="246"/>
    </row>
    <row r="1809" spans="1:16" hidden="1">
      <c r="A1809" s="235">
        <v>1806</v>
      </c>
      <c r="B1809" s="241">
        <v>45300</v>
      </c>
      <c r="C1809" s="239" t="s">
        <v>5013</v>
      </c>
      <c r="D1809" s="333">
        <v>2112304884</v>
      </c>
      <c r="E1809" s="417">
        <v>45280</v>
      </c>
      <c r="F1809" s="239" t="s">
        <v>5014</v>
      </c>
      <c r="G1809" s="333" t="s">
        <v>4365</v>
      </c>
      <c r="H1809" s="333">
        <v>4200830838</v>
      </c>
      <c r="I1809" s="238">
        <v>111393237</v>
      </c>
      <c r="J1809" s="238" t="s">
        <v>4366</v>
      </c>
      <c r="K1809" s="238" t="s">
        <v>4367</v>
      </c>
      <c r="L1809" s="235" t="s">
        <v>36</v>
      </c>
      <c r="M1809" s="333">
        <v>20</v>
      </c>
      <c r="N1809" s="338">
        <f t="shared" si="28"/>
        <v>1729</v>
      </c>
      <c r="O1809" s="353">
        <v>34580</v>
      </c>
      <c r="P1809" s="246"/>
    </row>
    <row r="1810" spans="1:16" ht="20.399999999999999" hidden="1">
      <c r="A1810" s="235">
        <v>1807</v>
      </c>
      <c r="B1810" s="241">
        <v>45300</v>
      </c>
      <c r="C1810" s="239" t="s">
        <v>4642</v>
      </c>
      <c r="D1810" s="333" t="s">
        <v>5015</v>
      </c>
      <c r="E1810" s="241">
        <v>45300</v>
      </c>
      <c r="F1810" s="239" t="s">
        <v>5016</v>
      </c>
      <c r="G1810" s="333" t="s">
        <v>692</v>
      </c>
      <c r="H1810" s="333"/>
      <c r="I1810" s="238" t="s">
        <v>4534</v>
      </c>
      <c r="J1810" s="238" t="s">
        <v>4535</v>
      </c>
      <c r="K1810" s="238" t="s">
        <v>4536</v>
      </c>
      <c r="L1810" s="235" t="s">
        <v>36</v>
      </c>
      <c r="M1810" s="333">
        <v>3</v>
      </c>
      <c r="N1810" s="338">
        <f t="shared" si="28"/>
        <v>5200</v>
      </c>
      <c r="O1810" s="353">
        <v>15600</v>
      </c>
      <c r="P1810" s="246"/>
    </row>
    <row r="1811" spans="1:16" hidden="1">
      <c r="A1811" s="235">
        <v>1808</v>
      </c>
      <c r="B1811" s="241">
        <v>45302</v>
      </c>
      <c r="C1811" s="239" t="s">
        <v>2318</v>
      </c>
      <c r="D1811" s="333" t="s">
        <v>5017</v>
      </c>
      <c r="E1811" s="417">
        <v>45296</v>
      </c>
      <c r="F1811" s="239" t="s">
        <v>5018</v>
      </c>
      <c r="G1811" s="333" t="s">
        <v>285</v>
      </c>
      <c r="H1811" s="333">
        <v>4512569586</v>
      </c>
      <c r="I1811" s="238">
        <v>112158708</v>
      </c>
      <c r="J1811" s="238" t="s">
        <v>3681</v>
      </c>
      <c r="K1811" s="337" t="s">
        <v>3682</v>
      </c>
      <c r="L1811" s="235" t="s">
        <v>36</v>
      </c>
      <c r="M1811" s="333">
        <v>25</v>
      </c>
      <c r="N1811" s="338">
        <f t="shared" si="28"/>
        <v>1900</v>
      </c>
      <c r="O1811" s="338">
        <v>47500</v>
      </c>
      <c r="P1811" s="246"/>
    </row>
    <row r="1812" spans="1:16" ht="20.399999999999999" hidden="1">
      <c r="A1812" s="235">
        <v>1809</v>
      </c>
      <c r="B1812" s="241">
        <v>45302</v>
      </c>
      <c r="C1812" s="239" t="s">
        <v>2257</v>
      </c>
      <c r="D1812" s="333" t="s">
        <v>5019</v>
      </c>
      <c r="E1812" s="417">
        <v>45297</v>
      </c>
      <c r="F1812" s="239" t="s">
        <v>5020</v>
      </c>
      <c r="G1812" s="333" t="s">
        <v>740</v>
      </c>
      <c r="H1812" s="333">
        <v>4512571648</v>
      </c>
      <c r="I1812" s="238">
        <v>110408290</v>
      </c>
      <c r="J1812" s="238" t="s">
        <v>4382</v>
      </c>
      <c r="K1812" s="337" t="s">
        <v>2775</v>
      </c>
      <c r="L1812" s="235" t="s">
        <v>36</v>
      </c>
      <c r="M1812" s="333">
        <v>110</v>
      </c>
      <c r="N1812" s="338">
        <f t="shared" si="28"/>
        <v>622.25</v>
      </c>
      <c r="O1812" s="338">
        <v>68447.5</v>
      </c>
      <c r="P1812" s="246"/>
    </row>
    <row r="1813" spans="1:16" hidden="1">
      <c r="A1813" s="235">
        <v>1810</v>
      </c>
      <c r="B1813" s="241">
        <v>45302</v>
      </c>
      <c r="C1813" s="239" t="s">
        <v>4227</v>
      </c>
      <c r="D1813" s="333" t="s">
        <v>5021</v>
      </c>
      <c r="E1813" s="417">
        <v>45297</v>
      </c>
      <c r="F1813" s="239" t="s">
        <v>5022</v>
      </c>
      <c r="G1813" s="333" t="s">
        <v>2283</v>
      </c>
      <c r="H1813" s="333" t="s">
        <v>286</v>
      </c>
      <c r="I1813" s="238">
        <v>113709550</v>
      </c>
      <c r="J1813" s="238">
        <v>113709550</v>
      </c>
      <c r="K1813" s="238" t="s">
        <v>4230</v>
      </c>
      <c r="L1813" s="235" t="s">
        <v>36</v>
      </c>
      <c r="M1813" s="333">
        <v>35</v>
      </c>
      <c r="N1813" s="338">
        <f t="shared" si="28"/>
        <v>625</v>
      </c>
      <c r="O1813" s="338">
        <v>21875</v>
      </c>
      <c r="P1813" s="246"/>
    </row>
    <row r="1814" spans="1:16" hidden="1">
      <c r="A1814" s="235">
        <v>1811</v>
      </c>
      <c r="B1814" s="241">
        <v>45306</v>
      </c>
      <c r="C1814" s="239" t="s">
        <v>3490</v>
      </c>
      <c r="D1814" s="333" t="s">
        <v>5038</v>
      </c>
      <c r="E1814" s="417">
        <v>45300</v>
      </c>
      <c r="F1814" s="239" t="s">
        <v>5040</v>
      </c>
      <c r="G1814" s="333" t="s">
        <v>4987</v>
      </c>
      <c r="H1814" s="333">
        <v>4512298705</v>
      </c>
      <c r="I1814" s="238">
        <v>112177659</v>
      </c>
      <c r="J1814" s="337">
        <v>112177659</v>
      </c>
      <c r="K1814" s="238" t="s">
        <v>3493</v>
      </c>
      <c r="L1814" s="427" t="s">
        <v>36</v>
      </c>
      <c r="M1814" s="333">
        <v>4</v>
      </c>
      <c r="N1814" s="338">
        <f t="shared" si="28"/>
        <v>101990</v>
      </c>
      <c r="O1814" s="338">
        <v>407960</v>
      </c>
      <c r="P1814" s="246"/>
    </row>
    <row r="1815" spans="1:16" hidden="1">
      <c r="A1815" s="235">
        <v>1812</v>
      </c>
      <c r="B1815" s="241">
        <v>45306</v>
      </c>
      <c r="C1815" s="239" t="s">
        <v>3490</v>
      </c>
      <c r="D1815" s="333" t="s">
        <v>5038</v>
      </c>
      <c r="E1815" s="417">
        <v>45300</v>
      </c>
      <c r="F1815" s="239" t="s">
        <v>5040</v>
      </c>
      <c r="G1815" s="333" t="s">
        <v>4987</v>
      </c>
      <c r="H1815" s="333">
        <v>4512298705</v>
      </c>
      <c r="I1815" s="238">
        <v>112170850</v>
      </c>
      <c r="J1815" s="337">
        <v>112170850</v>
      </c>
      <c r="K1815" s="238" t="s">
        <v>3533</v>
      </c>
      <c r="L1815" s="427" t="s">
        <v>36</v>
      </c>
      <c r="M1815" s="333">
        <v>4</v>
      </c>
      <c r="N1815" s="338">
        <f t="shared" si="28"/>
        <v>68000</v>
      </c>
      <c r="O1815" s="338">
        <v>272000</v>
      </c>
      <c r="P1815" s="246"/>
    </row>
    <row r="1816" spans="1:16" ht="20.399999999999999" hidden="1">
      <c r="A1816" s="235">
        <v>1813</v>
      </c>
      <c r="B1816" s="241">
        <v>45306</v>
      </c>
      <c r="C1816" s="239" t="s">
        <v>5037</v>
      </c>
      <c r="D1816" s="333" t="s">
        <v>5039</v>
      </c>
      <c r="E1816" s="417">
        <v>45296</v>
      </c>
      <c r="F1816" s="239" t="s">
        <v>5041</v>
      </c>
      <c r="G1816" s="333" t="s">
        <v>82</v>
      </c>
      <c r="H1816" s="246"/>
      <c r="I1816" s="238" t="s">
        <v>4534</v>
      </c>
      <c r="J1816" s="238" t="s">
        <v>4535</v>
      </c>
      <c r="K1816" s="238" t="s">
        <v>4536</v>
      </c>
      <c r="L1816" s="235" t="s">
        <v>36</v>
      </c>
      <c r="M1816" s="333">
        <v>3</v>
      </c>
      <c r="N1816" s="338">
        <f t="shared" si="28"/>
        <v>5200</v>
      </c>
      <c r="O1816" s="353">
        <v>15600</v>
      </c>
      <c r="P1816" s="246"/>
    </row>
    <row r="1817" spans="1:16" hidden="1">
      <c r="A1817" s="235">
        <v>1814</v>
      </c>
      <c r="B1817" s="241">
        <v>45308</v>
      </c>
      <c r="C1817" s="239" t="s">
        <v>2343</v>
      </c>
      <c r="D1817" s="333">
        <v>3600101143</v>
      </c>
      <c r="E1817" s="417">
        <v>45303</v>
      </c>
      <c r="F1817" s="239" t="s">
        <v>5045</v>
      </c>
      <c r="G1817" s="333" t="s">
        <v>2283</v>
      </c>
      <c r="H1817" s="333">
        <v>4512562967</v>
      </c>
      <c r="I1817" s="238">
        <v>109609628</v>
      </c>
      <c r="J1817" s="238" t="s">
        <v>1672</v>
      </c>
      <c r="K1817" s="238" t="s">
        <v>1673</v>
      </c>
      <c r="L1817" s="235" t="s">
        <v>36</v>
      </c>
      <c r="M1817" s="333">
        <v>24</v>
      </c>
      <c r="N1817" s="338">
        <v>55.24</v>
      </c>
      <c r="O1817" s="338">
        <f>N1817*M1817</f>
        <v>1325.76</v>
      </c>
      <c r="P1817" s="246"/>
    </row>
    <row r="1818" spans="1:16" hidden="1">
      <c r="A1818" s="235">
        <v>1815</v>
      </c>
      <c r="B1818" s="241">
        <v>45308</v>
      </c>
      <c r="C1818" s="239" t="s">
        <v>2343</v>
      </c>
      <c r="D1818" s="333">
        <v>3600101143</v>
      </c>
      <c r="E1818" s="417">
        <v>45303</v>
      </c>
      <c r="F1818" s="239" t="s">
        <v>5045</v>
      </c>
      <c r="G1818" s="333" t="s">
        <v>2283</v>
      </c>
      <c r="H1818" s="333">
        <v>4512562967</v>
      </c>
      <c r="I1818" s="238">
        <v>112136081</v>
      </c>
      <c r="J1818" s="238" t="s">
        <v>997</v>
      </c>
      <c r="K1818" s="238" t="s">
        <v>998</v>
      </c>
      <c r="L1818" s="235" t="s">
        <v>36</v>
      </c>
      <c r="M1818" s="333">
        <v>40</v>
      </c>
      <c r="N1818" s="338">
        <v>768.78</v>
      </c>
      <c r="O1818" s="338">
        <f t="shared" ref="O1818:O1881" si="29">N1818*M1818</f>
        <v>30751.199999999997</v>
      </c>
      <c r="P1818" s="246"/>
    </row>
    <row r="1819" spans="1:16" ht="20.399999999999999" hidden="1">
      <c r="A1819" s="235">
        <v>1816</v>
      </c>
      <c r="B1819" s="241">
        <v>45308</v>
      </c>
      <c r="C1819" s="239" t="s">
        <v>5042</v>
      </c>
      <c r="D1819" s="333" t="s">
        <v>5043</v>
      </c>
      <c r="E1819" s="417"/>
      <c r="F1819" s="239" t="s">
        <v>5046</v>
      </c>
      <c r="G1819" s="333" t="s">
        <v>2283</v>
      </c>
      <c r="H1819" s="333" t="s">
        <v>286</v>
      </c>
      <c r="I1819" s="238" t="s">
        <v>4534</v>
      </c>
      <c r="J1819" s="238" t="s">
        <v>4535</v>
      </c>
      <c r="K1819" s="238" t="s">
        <v>4536</v>
      </c>
      <c r="L1819" s="235" t="s">
        <v>36</v>
      </c>
      <c r="M1819" s="333">
        <v>5</v>
      </c>
      <c r="N1819" s="338">
        <v>500</v>
      </c>
      <c r="O1819" s="338">
        <f t="shared" si="29"/>
        <v>2500</v>
      </c>
      <c r="P1819" s="246"/>
    </row>
    <row r="1820" spans="1:16" hidden="1">
      <c r="A1820" s="235">
        <v>1817</v>
      </c>
      <c r="B1820" s="241">
        <v>45309</v>
      </c>
      <c r="C1820" s="239" t="s">
        <v>2343</v>
      </c>
      <c r="D1820" s="333">
        <v>3600101148</v>
      </c>
      <c r="E1820" s="417">
        <v>45303</v>
      </c>
      <c r="F1820" s="239" t="s">
        <v>5047</v>
      </c>
      <c r="G1820" s="333" t="s">
        <v>2283</v>
      </c>
      <c r="H1820" s="333">
        <v>4512562967</v>
      </c>
      <c r="I1820" s="238">
        <v>112136072</v>
      </c>
      <c r="J1820" s="239">
        <v>19620005092</v>
      </c>
      <c r="K1820" s="238" t="s">
        <v>457</v>
      </c>
      <c r="L1820" s="350" t="s">
        <v>36</v>
      </c>
      <c r="M1820" s="333">
        <v>50</v>
      </c>
      <c r="N1820" s="338">
        <v>587.69000000000005</v>
      </c>
      <c r="O1820" s="338">
        <f t="shared" si="29"/>
        <v>29384.500000000004</v>
      </c>
      <c r="P1820" s="246"/>
    </row>
    <row r="1821" spans="1:16" hidden="1">
      <c r="A1821" s="235">
        <v>1818</v>
      </c>
      <c r="B1821" s="241">
        <v>45311</v>
      </c>
      <c r="C1821" s="239" t="s">
        <v>2343</v>
      </c>
      <c r="D1821" s="333">
        <v>3600101020</v>
      </c>
      <c r="E1821" s="241">
        <v>45301</v>
      </c>
      <c r="F1821" s="239" t="s">
        <v>5048</v>
      </c>
      <c r="G1821" s="333" t="s">
        <v>2283</v>
      </c>
      <c r="H1821" s="333">
        <v>4512582524</v>
      </c>
      <c r="I1821" s="238">
        <v>115001010</v>
      </c>
      <c r="J1821" s="239">
        <v>21410000002</v>
      </c>
      <c r="K1821" s="239" t="s">
        <v>5051</v>
      </c>
      <c r="L1821" s="350" t="s">
        <v>36</v>
      </c>
      <c r="M1821" s="333">
        <v>200</v>
      </c>
      <c r="N1821" s="338">
        <v>232.25</v>
      </c>
      <c r="O1821" s="338">
        <f t="shared" si="29"/>
        <v>46450</v>
      </c>
      <c r="P1821" s="246"/>
    </row>
    <row r="1822" spans="1:16" hidden="1">
      <c r="A1822" s="235">
        <v>1819</v>
      </c>
      <c r="B1822" s="241">
        <v>45311</v>
      </c>
      <c r="C1822" s="239" t="s">
        <v>2343</v>
      </c>
      <c r="D1822" s="333">
        <v>3600101021</v>
      </c>
      <c r="E1822" s="241">
        <v>45301</v>
      </c>
      <c r="F1822" s="239" t="s">
        <v>5048</v>
      </c>
      <c r="G1822" s="333" t="s">
        <v>2283</v>
      </c>
      <c r="H1822" s="333">
        <v>4512562967</v>
      </c>
      <c r="I1822" s="238">
        <v>112136075</v>
      </c>
      <c r="J1822" s="238" t="s">
        <v>63</v>
      </c>
      <c r="K1822" s="238" t="s">
        <v>64</v>
      </c>
      <c r="L1822" s="350" t="s">
        <v>36</v>
      </c>
      <c r="M1822" s="333">
        <v>30</v>
      </c>
      <c r="N1822" s="338">
        <v>1594.47</v>
      </c>
      <c r="O1822" s="338">
        <f t="shared" si="29"/>
        <v>47834.1</v>
      </c>
      <c r="P1822" s="246"/>
    </row>
    <row r="1823" spans="1:16" hidden="1">
      <c r="A1823" s="235">
        <v>1820</v>
      </c>
      <c r="B1823" s="241">
        <v>45316</v>
      </c>
      <c r="C1823" s="239" t="s">
        <v>5004</v>
      </c>
      <c r="D1823" s="333" t="s">
        <v>5044</v>
      </c>
      <c r="E1823" s="241">
        <v>45302</v>
      </c>
      <c r="F1823" s="239" t="s">
        <v>5049</v>
      </c>
      <c r="G1823" s="333" t="s">
        <v>2544</v>
      </c>
      <c r="H1823" s="333">
        <v>4512603159</v>
      </c>
      <c r="I1823" s="238">
        <v>111443614</v>
      </c>
      <c r="J1823" s="238">
        <v>111443828</v>
      </c>
      <c r="K1823" s="238" t="s">
        <v>1715</v>
      </c>
      <c r="L1823" s="350" t="s">
        <v>36</v>
      </c>
      <c r="M1823" s="333">
        <v>10</v>
      </c>
      <c r="N1823" s="338">
        <v>2560</v>
      </c>
      <c r="O1823" s="338">
        <f t="shared" si="29"/>
        <v>25600</v>
      </c>
      <c r="P1823" s="246"/>
    </row>
    <row r="1824" spans="1:16" hidden="1">
      <c r="A1824" s="235">
        <v>1821</v>
      </c>
      <c r="B1824" s="241">
        <v>45316</v>
      </c>
      <c r="C1824" s="239" t="s">
        <v>5004</v>
      </c>
      <c r="D1824" s="333" t="s">
        <v>5044</v>
      </c>
      <c r="E1824" s="241">
        <v>45302</v>
      </c>
      <c r="F1824" s="239" t="s">
        <v>5049</v>
      </c>
      <c r="G1824" s="333" t="s">
        <v>2544</v>
      </c>
      <c r="H1824" s="333">
        <v>4512603159</v>
      </c>
      <c r="I1824" s="238">
        <v>111367611</v>
      </c>
      <c r="J1824" s="238">
        <v>111367611</v>
      </c>
      <c r="K1824" s="238" t="s">
        <v>3778</v>
      </c>
      <c r="L1824" s="350" t="s">
        <v>36</v>
      </c>
      <c r="M1824" s="333">
        <v>14</v>
      </c>
      <c r="N1824" s="338">
        <v>32750</v>
      </c>
      <c r="O1824" s="338">
        <f t="shared" si="29"/>
        <v>458500</v>
      </c>
      <c r="P1824" s="246"/>
    </row>
    <row r="1825" spans="1:16" hidden="1">
      <c r="A1825" s="235">
        <v>1822</v>
      </c>
      <c r="B1825" s="241">
        <v>45320</v>
      </c>
      <c r="C1825" s="239" t="s">
        <v>2486</v>
      </c>
      <c r="D1825" s="333">
        <v>23114211</v>
      </c>
      <c r="E1825" s="241">
        <v>45313</v>
      </c>
      <c r="F1825" s="239" t="s">
        <v>5050</v>
      </c>
      <c r="G1825" s="333" t="s">
        <v>2167</v>
      </c>
      <c r="H1825" s="333">
        <v>4512208670</v>
      </c>
      <c r="I1825" s="238">
        <v>112173808</v>
      </c>
      <c r="J1825" s="239" t="s">
        <v>3421</v>
      </c>
      <c r="K1825" s="350" t="s">
        <v>2819</v>
      </c>
      <c r="L1825" s="333" t="s">
        <v>36</v>
      </c>
      <c r="M1825" s="333">
        <v>10</v>
      </c>
      <c r="N1825" s="338">
        <v>65700</v>
      </c>
      <c r="O1825" s="338">
        <f t="shared" si="29"/>
        <v>657000</v>
      </c>
      <c r="P1825" s="246"/>
    </row>
    <row r="1826" spans="1:16" hidden="1">
      <c r="A1826" s="235">
        <v>1823</v>
      </c>
      <c r="B1826" s="241">
        <v>45321</v>
      </c>
      <c r="C1826" s="239" t="s">
        <v>3970</v>
      </c>
      <c r="D1826" s="333" t="s">
        <v>5058</v>
      </c>
      <c r="E1826" s="241">
        <v>45311</v>
      </c>
      <c r="F1826" s="239" t="s">
        <v>5059</v>
      </c>
      <c r="G1826" s="333" t="s">
        <v>532</v>
      </c>
      <c r="H1826" s="333">
        <v>4512464217</v>
      </c>
      <c r="I1826" s="238">
        <v>113831708</v>
      </c>
      <c r="J1826" s="239"/>
      <c r="K1826" s="239" t="s">
        <v>5060</v>
      </c>
      <c r="L1826" s="333" t="s">
        <v>36</v>
      </c>
      <c r="M1826" s="333">
        <v>10</v>
      </c>
      <c r="N1826" s="338">
        <v>14965</v>
      </c>
      <c r="O1826" s="338">
        <f t="shared" si="29"/>
        <v>149650</v>
      </c>
      <c r="P1826" s="246"/>
    </row>
    <row r="1827" spans="1:16" ht="20.399999999999999" hidden="1">
      <c r="A1827" s="235">
        <v>1824</v>
      </c>
      <c r="B1827" s="241">
        <v>45321</v>
      </c>
      <c r="C1827" s="350" t="s">
        <v>3616</v>
      </c>
      <c r="D1827" s="239" t="s">
        <v>5061</v>
      </c>
      <c r="E1827" s="241">
        <v>45316</v>
      </c>
      <c r="F1827" s="239" t="s">
        <v>5062</v>
      </c>
      <c r="G1827" s="333" t="s">
        <v>131</v>
      </c>
      <c r="H1827" s="333"/>
      <c r="I1827" s="238">
        <v>10947744</v>
      </c>
      <c r="J1827" s="238">
        <v>803203</v>
      </c>
      <c r="K1827" s="238" t="s">
        <v>3732</v>
      </c>
      <c r="L1827" s="238" t="s">
        <v>36</v>
      </c>
      <c r="M1827" s="333">
        <v>18</v>
      </c>
      <c r="N1827" s="338">
        <v>22034.28</v>
      </c>
      <c r="O1827" s="338">
        <f t="shared" si="29"/>
        <v>396617.04</v>
      </c>
      <c r="P1827" s="246"/>
    </row>
    <row r="1828" spans="1:16" ht="20.399999999999999" hidden="1">
      <c r="A1828" s="235">
        <v>1825</v>
      </c>
      <c r="B1828" s="241">
        <v>45321</v>
      </c>
      <c r="C1828" s="350" t="s">
        <v>3616</v>
      </c>
      <c r="D1828" s="239" t="s">
        <v>5061</v>
      </c>
      <c r="E1828" s="241">
        <v>45316</v>
      </c>
      <c r="F1828" s="239" t="s">
        <v>5062</v>
      </c>
      <c r="G1828" s="333" t="s">
        <v>131</v>
      </c>
      <c r="H1828" s="333"/>
      <c r="I1828" s="238">
        <v>109447742</v>
      </c>
      <c r="J1828" s="238">
        <v>803102</v>
      </c>
      <c r="K1828" s="238" t="s">
        <v>3731</v>
      </c>
      <c r="L1828" s="238" t="s">
        <v>36</v>
      </c>
      <c r="M1828" s="333">
        <v>18</v>
      </c>
      <c r="N1828" s="338">
        <v>16725.07</v>
      </c>
      <c r="O1828" s="338">
        <f t="shared" si="29"/>
        <v>301051.26</v>
      </c>
      <c r="P1828" s="246"/>
    </row>
    <row r="1829" spans="1:16" hidden="1">
      <c r="A1829" s="235">
        <v>1826</v>
      </c>
      <c r="B1829" s="241">
        <v>45327</v>
      </c>
      <c r="C1829" s="239" t="s">
        <v>2561</v>
      </c>
      <c r="D1829" s="333" t="s">
        <v>5071</v>
      </c>
      <c r="E1829" s="241">
        <v>45318</v>
      </c>
      <c r="F1829" s="239" t="s">
        <v>5072</v>
      </c>
      <c r="G1829" s="333" t="s">
        <v>5073</v>
      </c>
      <c r="H1829" s="333">
        <v>4512414613</v>
      </c>
      <c r="I1829" s="238" t="s">
        <v>286</v>
      </c>
      <c r="J1829" s="239"/>
      <c r="K1829" s="337" t="s">
        <v>4072</v>
      </c>
      <c r="L1829" s="333" t="s">
        <v>36</v>
      </c>
      <c r="M1829" s="333">
        <v>15</v>
      </c>
      <c r="N1829" s="338">
        <v>7750</v>
      </c>
      <c r="O1829" s="338">
        <f t="shared" si="29"/>
        <v>116250</v>
      </c>
      <c r="P1829" s="246"/>
    </row>
    <row r="1830" spans="1:16" hidden="1">
      <c r="A1830" s="235">
        <v>1827</v>
      </c>
      <c r="B1830" s="241">
        <v>45327</v>
      </c>
      <c r="C1830" s="239" t="s">
        <v>5067</v>
      </c>
      <c r="D1830" s="333" t="s">
        <v>5074</v>
      </c>
      <c r="E1830" s="241">
        <v>45322</v>
      </c>
      <c r="F1830" s="239" t="s">
        <v>5075</v>
      </c>
      <c r="G1830" s="333" t="s">
        <v>5073</v>
      </c>
      <c r="H1830" s="333">
        <v>4511918928</v>
      </c>
      <c r="I1830" s="238">
        <v>105988752</v>
      </c>
      <c r="J1830" s="239" t="s">
        <v>5076</v>
      </c>
      <c r="K1830" s="239" t="s">
        <v>5077</v>
      </c>
      <c r="L1830" s="333" t="s">
        <v>36</v>
      </c>
      <c r="M1830" s="333">
        <v>15</v>
      </c>
      <c r="N1830" s="338">
        <v>128000</v>
      </c>
      <c r="O1830" s="338">
        <f t="shared" si="29"/>
        <v>1920000</v>
      </c>
      <c r="P1830" s="246"/>
    </row>
    <row r="1831" spans="1:16" hidden="1">
      <c r="A1831" s="235">
        <v>1828</v>
      </c>
      <c r="B1831" s="241">
        <v>45330</v>
      </c>
      <c r="C1831" s="239" t="s">
        <v>3490</v>
      </c>
      <c r="D1831" s="333" t="s">
        <v>5078</v>
      </c>
      <c r="E1831" s="417">
        <v>45325</v>
      </c>
      <c r="F1831" s="239" t="s">
        <v>5079</v>
      </c>
      <c r="G1831" s="333" t="s">
        <v>4987</v>
      </c>
      <c r="H1831" s="333">
        <v>4512298705</v>
      </c>
      <c r="I1831" s="238">
        <v>112177659</v>
      </c>
      <c r="J1831" s="337">
        <v>112177659</v>
      </c>
      <c r="K1831" s="238" t="s">
        <v>3493</v>
      </c>
      <c r="L1831" s="427" t="s">
        <v>36</v>
      </c>
      <c r="M1831" s="333">
        <v>4</v>
      </c>
      <c r="N1831" s="338">
        <v>101985</v>
      </c>
      <c r="O1831" s="338">
        <f t="shared" si="29"/>
        <v>407940</v>
      </c>
      <c r="P1831" s="246"/>
    </row>
    <row r="1832" spans="1:16" hidden="1">
      <c r="A1832" s="235">
        <v>1829</v>
      </c>
      <c r="B1832" s="241">
        <v>45330</v>
      </c>
      <c r="C1832" s="239" t="s">
        <v>3490</v>
      </c>
      <c r="D1832" s="333" t="s">
        <v>5078</v>
      </c>
      <c r="E1832" s="417">
        <v>45325</v>
      </c>
      <c r="F1832" s="239" t="s">
        <v>5079</v>
      </c>
      <c r="G1832" s="333" t="s">
        <v>4987</v>
      </c>
      <c r="H1832" s="333">
        <v>4512298705</v>
      </c>
      <c r="I1832" s="238">
        <v>112170850</v>
      </c>
      <c r="J1832" s="337">
        <v>112170850</v>
      </c>
      <c r="K1832" s="238" t="s">
        <v>3533</v>
      </c>
      <c r="L1832" s="427" t="s">
        <v>36</v>
      </c>
      <c r="M1832" s="333">
        <v>4</v>
      </c>
      <c r="N1832" s="338">
        <v>68000</v>
      </c>
      <c r="O1832" s="338">
        <f t="shared" si="29"/>
        <v>272000</v>
      </c>
      <c r="P1832" s="246"/>
    </row>
    <row r="1833" spans="1:16" hidden="1">
      <c r="A1833" s="235">
        <v>1830</v>
      </c>
      <c r="B1833" s="241">
        <v>45330</v>
      </c>
      <c r="C1833" s="239" t="s">
        <v>4227</v>
      </c>
      <c r="D1833" s="333" t="s">
        <v>5080</v>
      </c>
      <c r="E1833" s="241">
        <v>45315</v>
      </c>
      <c r="F1833" s="239" t="s">
        <v>5081</v>
      </c>
      <c r="G1833" s="333" t="s">
        <v>2283</v>
      </c>
      <c r="H1833" s="333">
        <v>4512506279</v>
      </c>
      <c r="I1833" s="238">
        <v>113709550</v>
      </c>
      <c r="J1833" s="238">
        <v>113709550</v>
      </c>
      <c r="K1833" s="238" t="s">
        <v>4230</v>
      </c>
      <c r="L1833" s="235" t="s">
        <v>36</v>
      </c>
      <c r="M1833" s="333">
        <v>56</v>
      </c>
      <c r="N1833" s="338">
        <v>656</v>
      </c>
      <c r="O1833" s="338">
        <f t="shared" si="29"/>
        <v>36736</v>
      </c>
      <c r="P1833" s="246"/>
    </row>
    <row r="1834" spans="1:16" hidden="1">
      <c r="A1834" s="235">
        <v>1831</v>
      </c>
      <c r="B1834" s="241">
        <v>45330</v>
      </c>
      <c r="C1834" s="239" t="s">
        <v>4227</v>
      </c>
      <c r="D1834" s="333" t="s">
        <v>5080</v>
      </c>
      <c r="E1834" s="241">
        <v>45315</v>
      </c>
      <c r="F1834" s="239" t="s">
        <v>5081</v>
      </c>
      <c r="G1834" s="333" t="s">
        <v>2283</v>
      </c>
      <c r="H1834" s="333">
        <v>4512506279</v>
      </c>
      <c r="I1834" s="238">
        <v>113709553</v>
      </c>
      <c r="J1834" s="238">
        <v>113709553</v>
      </c>
      <c r="K1834" s="238" t="s">
        <v>4231</v>
      </c>
      <c r="L1834" s="235" t="s">
        <v>36</v>
      </c>
      <c r="M1834" s="333">
        <v>224</v>
      </c>
      <c r="N1834" s="338">
        <v>5.5</v>
      </c>
      <c r="O1834" s="338">
        <f t="shared" si="29"/>
        <v>1232</v>
      </c>
      <c r="P1834" s="246"/>
    </row>
    <row r="1835" spans="1:16" hidden="1">
      <c r="A1835" s="235">
        <v>1832</v>
      </c>
      <c r="B1835" s="241">
        <v>45330</v>
      </c>
      <c r="C1835" s="239" t="s">
        <v>4227</v>
      </c>
      <c r="D1835" s="333" t="s">
        <v>5080</v>
      </c>
      <c r="E1835" s="241">
        <v>45315</v>
      </c>
      <c r="F1835" s="239" t="s">
        <v>5081</v>
      </c>
      <c r="G1835" s="333" t="s">
        <v>2283</v>
      </c>
      <c r="H1835" s="333">
        <v>4512506279</v>
      </c>
      <c r="I1835" s="238">
        <v>113709556</v>
      </c>
      <c r="J1835" s="238">
        <v>113709556</v>
      </c>
      <c r="K1835" s="238" t="s">
        <v>4232</v>
      </c>
      <c r="L1835" s="235" t="s">
        <v>36</v>
      </c>
      <c r="M1835" s="333">
        <v>224</v>
      </c>
      <c r="N1835" s="338">
        <v>22</v>
      </c>
      <c r="O1835" s="338">
        <f t="shared" si="29"/>
        <v>4928</v>
      </c>
      <c r="P1835" s="246"/>
    </row>
    <row r="1836" spans="1:16" hidden="1">
      <c r="A1836" s="235">
        <v>1833</v>
      </c>
      <c r="B1836" s="241">
        <v>45330</v>
      </c>
      <c r="C1836" s="239" t="s">
        <v>4227</v>
      </c>
      <c r="D1836" s="333" t="s">
        <v>5080</v>
      </c>
      <c r="E1836" s="241">
        <v>45315</v>
      </c>
      <c r="F1836" s="239" t="s">
        <v>5081</v>
      </c>
      <c r="G1836" s="333" t="s">
        <v>2283</v>
      </c>
      <c r="H1836" s="333">
        <v>4512506279</v>
      </c>
      <c r="I1836" s="238">
        <v>113710208</v>
      </c>
      <c r="J1836" s="238">
        <v>113710208</v>
      </c>
      <c r="K1836" s="238" t="s">
        <v>5082</v>
      </c>
      <c r="L1836" s="235" t="s">
        <v>36</v>
      </c>
      <c r="M1836" s="333">
        <v>224</v>
      </c>
      <c r="N1836" s="338">
        <v>8</v>
      </c>
      <c r="O1836" s="338">
        <f t="shared" si="29"/>
        <v>1792</v>
      </c>
      <c r="P1836" s="453">
        <v>108140376</v>
      </c>
    </row>
    <row r="1837" spans="1:16" hidden="1">
      <c r="A1837" s="235">
        <v>1834</v>
      </c>
      <c r="B1837" s="241">
        <v>45330</v>
      </c>
      <c r="C1837" s="239" t="s">
        <v>4227</v>
      </c>
      <c r="D1837" s="333" t="s">
        <v>5080</v>
      </c>
      <c r="E1837" s="241">
        <v>45315</v>
      </c>
      <c r="F1837" s="239" t="s">
        <v>5081</v>
      </c>
      <c r="G1837" s="333" t="s">
        <v>2283</v>
      </c>
      <c r="H1837" s="333">
        <v>4512506279</v>
      </c>
      <c r="I1837" s="238">
        <v>113709552</v>
      </c>
      <c r="J1837" s="238">
        <v>113709552</v>
      </c>
      <c r="K1837" s="238" t="s">
        <v>4234</v>
      </c>
      <c r="L1837" s="235" t="s">
        <v>36</v>
      </c>
      <c r="M1837" s="333">
        <v>224</v>
      </c>
      <c r="N1837" s="338">
        <v>96.5</v>
      </c>
      <c r="O1837" s="338">
        <f t="shared" si="29"/>
        <v>21616</v>
      </c>
      <c r="P1837" s="246"/>
    </row>
    <row r="1838" spans="1:16" hidden="1">
      <c r="A1838" s="235">
        <v>1835</v>
      </c>
      <c r="B1838" s="241">
        <v>45330</v>
      </c>
      <c r="C1838" s="239" t="s">
        <v>4227</v>
      </c>
      <c r="D1838" s="333" t="s">
        <v>5080</v>
      </c>
      <c r="E1838" s="241">
        <v>45315</v>
      </c>
      <c r="F1838" s="239" t="s">
        <v>5081</v>
      </c>
      <c r="G1838" s="333" t="s">
        <v>2283</v>
      </c>
      <c r="H1838" s="333">
        <v>4512506279</v>
      </c>
      <c r="I1838" s="238">
        <v>112170849</v>
      </c>
      <c r="J1838" s="238">
        <v>112170849</v>
      </c>
      <c r="K1838" s="238" t="s">
        <v>2382</v>
      </c>
      <c r="L1838" s="235" t="s">
        <v>36</v>
      </c>
      <c r="M1838" s="333">
        <v>336</v>
      </c>
      <c r="N1838" s="338">
        <v>5.5</v>
      </c>
      <c r="O1838" s="338">
        <f t="shared" si="29"/>
        <v>1848</v>
      </c>
      <c r="P1838" s="246"/>
    </row>
    <row r="1839" spans="1:16" hidden="1">
      <c r="A1839" s="235">
        <v>1836</v>
      </c>
      <c r="B1839" s="241">
        <v>45330</v>
      </c>
      <c r="C1839" s="239" t="s">
        <v>4227</v>
      </c>
      <c r="D1839" s="333" t="s">
        <v>5080</v>
      </c>
      <c r="E1839" s="241">
        <v>45315</v>
      </c>
      <c r="F1839" s="239" t="s">
        <v>5081</v>
      </c>
      <c r="G1839" s="333" t="s">
        <v>2283</v>
      </c>
      <c r="H1839" s="333">
        <v>4512506279</v>
      </c>
      <c r="I1839" s="238">
        <v>112172545</v>
      </c>
      <c r="J1839" s="238">
        <v>112172545</v>
      </c>
      <c r="K1839" s="238" t="s">
        <v>2378</v>
      </c>
      <c r="L1839" s="235" t="s">
        <v>36</v>
      </c>
      <c r="M1839" s="333">
        <v>336</v>
      </c>
      <c r="N1839" s="338">
        <v>4.5</v>
      </c>
      <c r="O1839" s="338">
        <f t="shared" si="29"/>
        <v>1512</v>
      </c>
      <c r="P1839" s="246"/>
    </row>
    <row r="1840" spans="1:16" hidden="1">
      <c r="A1840" s="235">
        <v>1837</v>
      </c>
      <c r="B1840" s="241">
        <v>45330</v>
      </c>
      <c r="C1840" s="239" t="s">
        <v>4227</v>
      </c>
      <c r="D1840" s="333" t="s">
        <v>5080</v>
      </c>
      <c r="E1840" s="241">
        <v>45315</v>
      </c>
      <c r="F1840" s="239" t="s">
        <v>5081</v>
      </c>
      <c r="G1840" s="333" t="s">
        <v>2283</v>
      </c>
      <c r="H1840" s="333">
        <v>4512506279</v>
      </c>
      <c r="I1840" s="238">
        <v>112172546</v>
      </c>
      <c r="J1840" s="238">
        <v>112172546</v>
      </c>
      <c r="K1840" s="238" t="s">
        <v>2380</v>
      </c>
      <c r="L1840" s="235" t="s">
        <v>36</v>
      </c>
      <c r="M1840" s="333">
        <v>224</v>
      </c>
      <c r="N1840" s="338">
        <v>5.5</v>
      </c>
      <c r="O1840" s="338">
        <f t="shared" si="29"/>
        <v>1232</v>
      </c>
      <c r="P1840" s="246"/>
    </row>
    <row r="1841" spans="1:16" hidden="1">
      <c r="A1841" s="235">
        <v>1838</v>
      </c>
      <c r="B1841" s="241">
        <v>45330</v>
      </c>
      <c r="C1841" s="239" t="s">
        <v>4227</v>
      </c>
      <c r="D1841" s="333" t="s">
        <v>5080</v>
      </c>
      <c r="E1841" s="241">
        <v>45315</v>
      </c>
      <c r="F1841" s="239" t="s">
        <v>5081</v>
      </c>
      <c r="G1841" s="333" t="s">
        <v>2283</v>
      </c>
      <c r="H1841" s="333">
        <v>4512506279</v>
      </c>
      <c r="I1841" s="238">
        <v>112170848</v>
      </c>
      <c r="J1841" s="238">
        <v>112170848</v>
      </c>
      <c r="K1841" s="238" t="s">
        <v>5083</v>
      </c>
      <c r="L1841" s="235" t="s">
        <v>36</v>
      </c>
      <c r="M1841" s="333">
        <v>336</v>
      </c>
      <c r="N1841" s="338">
        <v>15.5</v>
      </c>
      <c r="O1841" s="338">
        <f t="shared" si="29"/>
        <v>5208</v>
      </c>
      <c r="P1841" s="246"/>
    </row>
    <row r="1842" spans="1:16" hidden="1">
      <c r="A1842" s="235">
        <v>1839</v>
      </c>
      <c r="B1842" s="241">
        <v>45330</v>
      </c>
      <c r="C1842" s="239" t="s">
        <v>4227</v>
      </c>
      <c r="D1842" s="333" t="s">
        <v>5080</v>
      </c>
      <c r="E1842" s="241">
        <v>45315</v>
      </c>
      <c r="F1842" s="239" t="s">
        <v>5081</v>
      </c>
      <c r="G1842" s="333" t="s">
        <v>2283</v>
      </c>
      <c r="H1842" s="333">
        <v>4512506279</v>
      </c>
      <c r="I1842" s="238">
        <v>112172541</v>
      </c>
      <c r="J1842" s="238">
        <v>112172541</v>
      </c>
      <c r="K1842" s="238" t="s">
        <v>2373</v>
      </c>
      <c r="L1842" s="235" t="s">
        <v>36</v>
      </c>
      <c r="M1842" s="333">
        <v>56</v>
      </c>
      <c r="N1842" s="338">
        <v>105.5</v>
      </c>
      <c r="O1842" s="338">
        <f t="shared" si="29"/>
        <v>5908</v>
      </c>
      <c r="P1842" s="246"/>
    </row>
    <row r="1843" spans="1:16" hidden="1">
      <c r="A1843" s="235">
        <v>1840</v>
      </c>
      <c r="B1843" s="241">
        <v>45330</v>
      </c>
      <c r="C1843" s="239" t="s">
        <v>4227</v>
      </c>
      <c r="D1843" s="333" t="s">
        <v>5080</v>
      </c>
      <c r="E1843" s="241">
        <v>45315</v>
      </c>
      <c r="F1843" s="239" t="s">
        <v>5081</v>
      </c>
      <c r="G1843" s="333" t="s">
        <v>2283</v>
      </c>
      <c r="H1843" s="333">
        <v>4512506279</v>
      </c>
      <c r="I1843" s="238">
        <v>112172542</v>
      </c>
      <c r="J1843" s="238">
        <v>112172542</v>
      </c>
      <c r="K1843" s="238" t="s">
        <v>2376</v>
      </c>
      <c r="L1843" s="235" t="s">
        <v>36</v>
      </c>
      <c r="M1843" s="333">
        <v>168</v>
      </c>
      <c r="N1843" s="338">
        <v>65</v>
      </c>
      <c r="O1843" s="338">
        <f t="shared" si="29"/>
        <v>10920</v>
      </c>
      <c r="P1843" s="246"/>
    </row>
    <row r="1844" spans="1:16" hidden="1">
      <c r="A1844" s="235">
        <v>1841</v>
      </c>
      <c r="B1844" s="241">
        <v>45330</v>
      </c>
      <c r="C1844" s="239" t="s">
        <v>4227</v>
      </c>
      <c r="D1844" s="333" t="s">
        <v>5080</v>
      </c>
      <c r="E1844" s="241">
        <v>45315</v>
      </c>
      <c r="F1844" s="239" t="s">
        <v>5081</v>
      </c>
      <c r="G1844" s="333" t="s">
        <v>2283</v>
      </c>
      <c r="H1844" s="333">
        <v>4512506279</v>
      </c>
      <c r="I1844" s="238">
        <v>112172544</v>
      </c>
      <c r="J1844" s="238">
        <v>112172544</v>
      </c>
      <c r="K1844" s="238" t="s">
        <v>2377</v>
      </c>
      <c r="L1844" s="235" t="s">
        <v>36</v>
      </c>
      <c r="M1844" s="333">
        <v>112</v>
      </c>
      <c r="N1844" s="338">
        <v>166</v>
      </c>
      <c r="O1844" s="338">
        <f t="shared" si="29"/>
        <v>18592</v>
      </c>
      <c r="P1844" s="246"/>
    </row>
    <row r="1845" spans="1:16" hidden="1">
      <c r="A1845" s="235">
        <v>1842</v>
      </c>
      <c r="B1845" s="241">
        <v>45330</v>
      </c>
      <c r="C1845" s="239" t="s">
        <v>4227</v>
      </c>
      <c r="D1845" s="333" t="s">
        <v>5084</v>
      </c>
      <c r="E1845" s="241">
        <v>45315</v>
      </c>
      <c r="F1845" s="239" t="s">
        <v>5081</v>
      </c>
      <c r="G1845" s="333" t="s">
        <v>2283</v>
      </c>
      <c r="H1845" s="333">
        <v>4512506279</v>
      </c>
      <c r="I1845" s="238">
        <v>115009322</v>
      </c>
      <c r="J1845" s="238">
        <v>115009322</v>
      </c>
      <c r="K1845" s="239" t="s">
        <v>5085</v>
      </c>
      <c r="L1845" s="235" t="s">
        <v>36</v>
      </c>
      <c r="M1845" s="333">
        <v>116</v>
      </c>
      <c r="N1845" s="338">
        <v>100</v>
      </c>
      <c r="O1845" s="338">
        <f t="shared" si="29"/>
        <v>11600</v>
      </c>
      <c r="P1845" s="246"/>
    </row>
    <row r="1846" spans="1:16" hidden="1">
      <c r="A1846" s="235">
        <v>1843</v>
      </c>
      <c r="B1846" s="241">
        <v>45330</v>
      </c>
      <c r="C1846" s="239" t="s">
        <v>4227</v>
      </c>
      <c r="D1846" s="333" t="s">
        <v>5084</v>
      </c>
      <c r="E1846" s="241">
        <v>45315</v>
      </c>
      <c r="F1846" s="239" t="s">
        <v>5081</v>
      </c>
      <c r="G1846" s="333" t="s">
        <v>2283</v>
      </c>
      <c r="H1846" s="333">
        <v>4512506279</v>
      </c>
      <c r="I1846" s="238">
        <v>115009323</v>
      </c>
      <c r="J1846" s="238">
        <v>115009323</v>
      </c>
      <c r="K1846" s="239" t="s">
        <v>5086</v>
      </c>
      <c r="L1846" s="235" t="s">
        <v>2729</v>
      </c>
      <c r="M1846" s="333">
        <v>116</v>
      </c>
      <c r="N1846" s="338">
        <v>4.8</v>
      </c>
      <c r="O1846" s="338">
        <f t="shared" si="29"/>
        <v>556.79999999999995</v>
      </c>
      <c r="P1846" s="246"/>
    </row>
    <row r="1847" spans="1:16" hidden="1">
      <c r="A1847" s="235">
        <v>1844</v>
      </c>
      <c r="B1847" s="241">
        <v>45334</v>
      </c>
      <c r="C1847" s="239" t="s">
        <v>3714</v>
      </c>
      <c r="D1847" s="429" t="s">
        <v>5087</v>
      </c>
      <c r="E1847" s="417">
        <v>45324</v>
      </c>
      <c r="F1847" s="239" t="s">
        <v>5088</v>
      </c>
      <c r="G1847" s="333" t="s">
        <v>2271</v>
      </c>
      <c r="H1847" s="333">
        <v>4512667311</v>
      </c>
      <c r="I1847" s="238">
        <v>113886704</v>
      </c>
      <c r="J1847" s="238">
        <v>113886704</v>
      </c>
      <c r="K1847" s="239" t="s">
        <v>4713</v>
      </c>
      <c r="L1847" s="333" t="s">
        <v>2729</v>
      </c>
      <c r="M1847" s="333">
        <v>900</v>
      </c>
      <c r="N1847" s="338">
        <v>15.89</v>
      </c>
      <c r="O1847" s="338">
        <f t="shared" si="29"/>
        <v>14301</v>
      </c>
      <c r="P1847" s="246"/>
    </row>
    <row r="1848" spans="1:16" hidden="1">
      <c r="A1848" s="235">
        <v>1845</v>
      </c>
      <c r="B1848" s="241">
        <v>45334</v>
      </c>
      <c r="C1848" s="239" t="s">
        <v>3714</v>
      </c>
      <c r="D1848" s="429" t="s">
        <v>5087</v>
      </c>
      <c r="E1848" s="417">
        <v>45324</v>
      </c>
      <c r="F1848" s="239" t="s">
        <v>5088</v>
      </c>
      <c r="G1848" s="333" t="s">
        <v>2271</v>
      </c>
      <c r="H1848" s="333">
        <v>4512667311</v>
      </c>
      <c r="I1848" s="238">
        <v>113886703</v>
      </c>
      <c r="J1848" s="238">
        <v>113886703</v>
      </c>
      <c r="K1848" s="239" t="s">
        <v>4714</v>
      </c>
      <c r="L1848" s="333" t="s">
        <v>2729</v>
      </c>
      <c r="M1848" s="333">
        <v>900</v>
      </c>
      <c r="N1848" s="338">
        <v>15.89</v>
      </c>
      <c r="O1848" s="338">
        <f t="shared" si="29"/>
        <v>14301</v>
      </c>
      <c r="P1848" s="246"/>
    </row>
    <row r="1849" spans="1:16" hidden="1">
      <c r="A1849" s="235">
        <v>1846</v>
      </c>
      <c r="B1849" s="241">
        <v>45335</v>
      </c>
      <c r="C1849" s="239" t="s">
        <v>2561</v>
      </c>
      <c r="D1849" s="333" t="s">
        <v>5089</v>
      </c>
      <c r="E1849" s="417">
        <v>45330</v>
      </c>
      <c r="F1849" s="239" t="s">
        <v>5090</v>
      </c>
      <c r="G1849" s="333" t="s">
        <v>285</v>
      </c>
      <c r="H1849" s="333">
        <v>4512414613</v>
      </c>
      <c r="I1849" s="238" t="s">
        <v>286</v>
      </c>
      <c r="J1849" s="239" t="s">
        <v>286</v>
      </c>
      <c r="K1849" s="337" t="s">
        <v>4072</v>
      </c>
      <c r="L1849" s="333" t="s">
        <v>36</v>
      </c>
      <c r="M1849" s="333">
        <v>8</v>
      </c>
      <c r="N1849" s="338">
        <v>7750</v>
      </c>
      <c r="O1849" s="338">
        <f t="shared" si="29"/>
        <v>62000</v>
      </c>
      <c r="P1849" s="246"/>
    </row>
    <row r="1850" spans="1:16" hidden="1">
      <c r="A1850" s="235">
        <v>1847</v>
      </c>
      <c r="B1850" s="241">
        <v>45335</v>
      </c>
      <c r="C1850" s="239" t="s">
        <v>5068</v>
      </c>
      <c r="D1850" s="333" t="s">
        <v>5091</v>
      </c>
      <c r="E1850" s="417">
        <v>45328</v>
      </c>
      <c r="F1850" s="239" t="s">
        <v>5092</v>
      </c>
      <c r="G1850" s="333" t="s">
        <v>5093</v>
      </c>
      <c r="H1850" s="333">
        <v>4512653899</v>
      </c>
      <c r="I1850" s="238">
        <v>112168683</v>
      </c>
      <c r="J1850" s="239" t="s">
        <v>5094</v>
      </c>
      <c r="K1850" s="239" t="s">
        <v>5263</v>
      </c>
      <c r="L1850" s="333" t="s">
        <v>36</v>
      </c>
      <c r="M1850" s="333">
        <v>10</v>
      </c>
      <c r="N1850" s="338">
        <v>1176</v>
      </c>
      <c r="O1850" s="338">
        <f t="shared" si="29"/>
        <v>11760</v>
      </c>
      <c r="P1850" s="246"/>
    </row>
    <row r="1851" spans="1:16" hidden="1">
      <c r="A1851" s="235">
        <v>1848</v>
      </c>
      <c r="B1851" s="241">
        <v>45335</v>
      </c>
      <c r="C1851" s="239" t="s">
        <v>4227</v>
      </c>
      <c r="D1851" s="333" t="s">
        <v>5095</v>
      </c>
      <c r="E1851" s="417">
        <v>45329</v>
      </c>
      <c r="F1851" s="239" t="s">
        <v>5096</v>
      </c>
      <c r="G1851" s="333" t="s">
        <v>2283</v>
      </c>
      <c r="H1851" s="333">
        <v>4512506279</v>
      </c>
      <c r="I1851" s="238">
        <v>113709555</v>
      </c>
      <c r="J1851" s="239"/>
      <c r="K1851" s="356" t="s">
        <v>5097</v>
      </c>
      <c r="L1851" s="333" t="s">
        <v>36</v>
      </c>
      <c r="M1851" s="333">
        <v>96</v>
      </c>
      <c r="N1851" s="338">
        <v>4.5</v>
      </c>
      <c r="O1851" s="338">
        <f t="shared" si="29"/>
        <v>432</v>
      </c>
      <c r="P1851" s="246"/>
    </row>
    <row r="1852" spans="1:16" hidden="1">
      <c r="A1852" s="235">
        <v>1849</v>
      </c>
      <c r="B1852" s="241">
        <v>45335</v>
      </c>
      <c r="C1852" s="239" t="s">
        <v>4819</v>
      </c>
      <c r="D1852" s="333" t="s">
        <v>5098</v>
      </c>
      <c r="E1852" s="417">
        <v>45329</v>
      </c>
      <c r="F1852" s="239" t="s">
        <v>5099</v>
      </c>
      <c r="G1852" s="333" t="s">
        <v>2544</v>
      </c>
      <c r="H1852" s="333">
        <v>4512646699</v>
      </c>
      <c r="I1852" s="238">
        <v>105388849</v>
      </c>
      <c r="J1852" s="239" t="s">
        <v>5100</v>
      </c>
      <c r="K1852" s="239" t="s">
        <v>5101</v>
      </c>
      <c r="L1852" s="333" t="s">
        <v>36</v>
      </c>
      <c r="M1852" s="333">
        <v>100</v>
      </c>
      <c r="N1852" s="338">
        <v>3250</v>
      </c>
      <c r="O1852" s="338">
        <f t="shared" si="29"/>
        <v>325000</v>
      </c>
      <c r="P1852" s="246"/>
    </row>
    <row r="1853" spans="1:16" hidden="1">
      <c r="A1853" s="235">
        <v>1850</v>
      </c>
      <c r="B1853" s="241">
        <v>45336</v>
      </c>
      <c r="C1853" s="239" t="s">
        <v>3714</v>
      </c>
      <c r="D1853" s="429" t="s">
        <v>5102</v>
      </c>
      <c r="E1853" s="417">
        <v>45330</v>
      </c>
      <c r="F1853" s="239" t="s">
        <v>5103</v>
      </c>
      <c r="G1853" s="333" t="s">
        <v>2271</v>
      </c>
      <c r="H1853" s="333">
        <v>4512667311</v>
      </c>
      <c r="I1853" s="238">
        <v>113785068</v>
      </c>
      <c r="J1853" s="239"/>
      <c r="K1853" s="356" t="s">
        <v>5104</v>
      </c>
      <c r="L1853" s="333" t="s">
        <v>36</v>
      </c>
      <c r="M1853" s="333">
        <v>360</v>
      </c>
      <c r="N1853" s="338">
        <v>64</v>
      </c>
      <c r="O1853" s="338">
        <f t="shared" si="29"/>
        <v>23040</v>
      </c>
      <c r="P1853" s="246"/>
    </row>
    <row r="1854" spans="1:16" hidden="1">
      <c r="A1854" s="235">
        <v>1851</v>
      </c>
      <c r="B1854" s="241">
        <v>45336</v>
      </c>
      <c r="C1854" s="239" t="s">
        <v>4369</v>
      </c>
      <c r="D1854" s="333" t="s">
        <v>5105</v>
      </c>
      <c r="E1854" s="417">
        <v>45331</v>
      </c>
      <c r="F1854" s="239" t="s">
        <v>5106</v>
      </c>
      <c r="G1854" s="333" t="s">
        <v>4746</v>
      </c>
      <c r="H1854" s="333">
        <v>4512596774</v>
      </c>
      <c r="I1854" s="238">
        <v>112173846</v>
      </c>
      <c r="J1854" s="238">
        <v>1552983</v>
      </c>
      <c r="K1854" s="337" t="s">
        <v>3758</v>
      </c>
      <c r="L1854" s="333" t="s">
        <v>36</v>
      </c>
      <c r="M1854" s="333">
        <v>25</v>
      </c>
      <c r="N1854" s="338">
        <v>2350</v>
      </c>
      <c r="O1854" s="338">
        <f t="shared" si="29"/>
        <v>58750</v>
      </c>
      <c r="P1854" s="246"/>
    </row>
    <row r="1855" spans="1:16" hidden="1">
      <c r="A1855" s="235">
        <v>1852</v>
      </c>
      <c r="B1855" s="241">
        <v>45338</v>
      </c>
      <c r="C1855" s="239" t="s">
        <v>2343</v>
      </c>
      <c r="D1855" s="333">
        <v>3600101714</v>
      </c>
      <c r="E1855" s="417">
        <v>45329</v>
      </c>
      <c r="F1855" s="239" t="s">
        <v>5107</v>
      </c>
      <c r="G1855" s="333" t="s">
        <v>4746</v>
      </c>
      <c r="H1855" s="333">
        <v>4512338286</v>
      </c>
      <c r="I1855" s="238">
        <v>113769816</v>
      </c>
      <c r="J1855" s="346" t="s">
        <v>5108</v>
      </c>
      <c r="K1855" s="239" t="s">
        <v>5109</v>
      </c>
      <c r="L1855" s="333" t="s">
        <v>36</v>
      </c>
      <c r="M1855" s="333">
        <v>50</v>
      </c>
      <c r="N1855" s="338">
        <v>2820</v>
      </c>
      <c r="O1855" s="338">
        <f t="shared" si="29"/>
        <v>141000</v>
      </c>
      <c r="P1855" s="246"/>
    </row>
    <row r="1856" spans="1:16" hidden="1">
      <c r="A1856" s="235">
        <v>1853</v>
      </c>
      <c r="B1856" s="241">
        <v>45338</v>
      </c>
      <c r="C1856" s="239" t="s">
        <v>2343</v>
      </c>
      <c r="D1856" s="333">
        <v>3600101714</v>
      </c>
      <c r="E1856" s="417">
        <v>45329</v>
      </c>
      <c r="F1856" s="239" t="s">
        <v>5107</v>
      </c>
      <c r="G1856" s="333" t="s">
        <v>4746</v>
      </c>
      <c r="H1856" s="333">
        <v>4512338286</v>
      </c>
      <c r="I1856" s="238">
        <v>113769817</v>
      </c>
      <c r="J1856" s="346" t="s">
        <v>5110</v>
      </c>
      <c r="K1856" s="239" t="s">
        <v>5111</v>
      </c>
      <c r="L1856" s="333" t="s">
        <v>36</v>
      </c>
      <c r="M1856" s="333">
        <v>50</v>
      </c>
      <c r="N1856" s="338">
        <v>2059</v>
      </c>
      <c r="O1856" s="338">
        <f t="shared" si="29"/>
        <v>102950</v>
      </c>
      <c r="P1856" s="246"/>
    </row>
    <row r="1857" spans="1:16" hidden="1">
      <c r="A1857" s="235">
        <v>1854</v>
      </c>
      <c r="B1857" s="241">
        <v>45338</v>
      </c>
      <c r="C1857" s="239" t="s">
        <v>5069</v>
      </c>
      <c r="D1857" s="333" t="s">
        <v>5112</v>
      </c>
      <c r="E1857" s="417">
        <v>45323</v>
      </c>
      <c r="F1857" s="239" t="s">
        <v>5113</v>
      </c>
      <c r="G1857" s="333" t="s">
        <v>1581</v>
      </c>
      <c r="H1857" s="333">
        <v>4201086943</v>
      </c>
      <c r="I1857" s="238">
        <v>240100793</v>
      </c>
      <c r="J1857" s="239" t="s">
        <v>5114</v>
      </c>
      <c r="K1857" s="239" t="s">
        <v>5115</v>
      </c>
      <c r="L1857" s="333" t="s">
        <v>36</v>
      </c>
      <c r="M1857" s="333">
        <v>24</v>
      </c>
      <c r="N1857" s="338">
        <v>16608.16</v>
      </c>
      <c r="O1857" s="338">
        <f t="shared" si="29"/>
        <v>398595.83999999997</v>
      </c>
      <c r="P1857" s="246"/>
    </row>
    <row r="1858" spans="1:16" hidden="1">
      <c r="A1858" s="235">
        <v>1855</v>
      </c>
      <c r="B1858" s="241">
        <v>45338</v>
      </c>
      <c r="C1858" s="239" t="s">
        <v>4227</v>
      </c>
      <c r="D1858" s="333" t="s">
        <v>5116</v>
      </c>
      <c r="E1858" s="417">
        <v>45329</v>
      </c>
      <c r="F1858" s="239" t="s">
        <v>5117</v>
      </c>
      <c r="G1858" s="247" t="s">
        <v>2283</v>
      </c>
      <c r="H1858" s="247">
        <v>4512506279</v>
      </c>
      <c r="I1858" s="355">
        <v>113709550</v>
      </c>
      <c r="J1858" s="355">
        <v>113709550</v>
      </c>
      <c r="K1858" s="238" t="s">
        <v>4230</v>
      </c>
      <c r="L1858" s="333" t="s">
        <v>36</v>
      </c>
      <c r="M1858" s="333">
        <v>88</v>
      </c>
      <c r="N1858" s="338">
        <v>656</v>
      </c>
      <c r="O1858" s="338">
        <f t="shared" si="29"/>
        <v>57728</v>
      </c>
      <c r="P1858" s="246"/>
    </row>
    <row r="1859" spans="1:16" hidden="1">
      <c r="A1859" s="235">
        <v>1856</v>
      </c>
      <c r="B1859" s="241">
        <v>45338</v>
      </c>
      <c r="C1859" s="239" t="s">
        <v>4227</v>
      </c>
      <c r="D1859" s="333" t="s">
        <v>5116</v>
      </c>
      <c r="E1859" s="417">
        <v>45329</v>
      </c>
      <c r="F1859" s="239" t="s">
        <v>5117</v>
      </c>
      <c r="G1859" s="247" t="s">
        <v>2283</v>
      </c>
      <c r="H1859" s="247">
        <v>4512506279</v>
      </c>
      <c r="I1859" s="355">
        <v>113709553</v>
      </c>
      <c r="J1859" s="355">
        <v>113709553</v>
      </c>
      <c r="K1859" s="355" t="s">
        <v>5118</v>
      </c>
      <c r="L1859" s="333" t="s">
        <v>36</v>
      </c>
      <c r="M1859" s="333">
        <v>352</v>
      </c>
      <c r="N1859" s="338">
        <v>5.5</v>
      </c>
      <c r="O1859" s="338">
        <f t="shared" si="29"/>
        <v>1936</v>
      </c>
      <c r="P1859" s="246"/>
    </row>
    <row r="1860" spans="1:16" hidden="1">
      <c r="A1860" s="235">
        <v>1857</v>
      </c>
      <c r="B1860" s="241">
        <v>45338</v>
      </c>
      <c r="C1860" s="239" t="s">
        <v>4227</v>
      </c>
      <c r="D1860" s="333" t="s">
        <v>5116</v>
      </c>
      <c r="E1860" s="417">
        <v>45329</v>
      </c>
      <c r="F1860" s="239" t="s">
        <v>5117</v>
      </c>
      <c r="G1860" s="247" t="s">
        <v>2283</v>
      </c>
      <c r="H1860" s="247">
        <v>4512506279</v>
      </c>
      <c r="I1860" s="355">
        <v>113709556</v>
      </c>
      <c r="J1860" s="355">
        <v>113709556</v>
      </c>
      <c r="K1860" s="355" t="s">
        <v>4232</v>
      </c>
      <c r="L1860" s="333" t="s">
        <v>36</v>
      </c>
      <c r="M1860" s="333">
        <v>352</v>
      </c>
      <c r="N1860" s="338">
        <v>22</v>
      </c>
      <c r="O1860" s="338">
        <f t="shared" si="29"/>
        <v>7744</v>
      </c>
      <c r="P1860" s="246"/>
    </row>
    <row r="1861" spans="1:16" hidden="1">
      <c r="A1861" s="235">
        <v>1858</v>
      </c>
      <c r="B1861" s="241">
        <v>45338</v>
      </c>
      <c r="C1861" s="239" t="s">
        <v>4227</v>
      </c>
      <c r="D1861" s="333" t="s">
        <v>5116</v>
      </c>
      <c r="E1861" s="417">
        <v>45329</v>
      </c>
      <c r="F1861" s="239" t="s">
        <v>5117</v>
      </c>
      <c r="G1861" s="247" t="s">
        <v>2283</v>
      </c>
      <c r="H1861" s="247">
        <v>4512506279</v>
      </c>
      <c r="I1861" s="355">
        <v>113710208</v>
      </c>
      <c r="J1861" s="355">
        <v>113710208</v>
      </c>
      <c r="K1861" s="355" t="s">
        <v>5082</v>
      </c>
      <c r="L1861" s="333" t="s">
        <v>36</v>
      </c>
      <c r="M1861" s="333">
        <v>352</v>
      </c>
      <c r="N1861" s="338">
        <v>8</v>
      </c>
      <c r="O1861" s="338">
        <f t="shared" si="29"/>
        <v>2816</v>
      </c>
      <c r="P1861" s="246"/>
    </row>
    <row r="1862" spans="1:16" hidden="1">
      <c r="A1862" s="235">
        <v>1859</v>
      </c>
      <c r="B1862" s="241">
        <v>45338</v>
      </c>
      <c r="C1862" s="239" t="s">
        <v>4227</v>
      </c>
      <c r="D1862" s="333" t="s">
        <v>5116</v>
      </c>
      <c r="E1862" s="417">
        <v>45329</v>
      </c>
      <c r="F1862" s="239" t="s">
        <v>5117</v>
      </c>
      <c r="G1862" s="247" t="s">
        <v>2283</v>
      </c>
      <c r="H1862" s="247">
        <v>4512506279</v>
      </c>
      <c r="I1862" s="238">
        <v>113709551</v>
      </c>
      <c r="J1862" s="238">
        <v>113709551</v>
      </c>
      <c r="K1862" s="239" t="s">
        <v>4233</v>
      </c>
      <c r="L1862" s="333" t="s">
        <v>36</v>
      </c>
      <c r="M1862" s="333">
        <v>88</v>
      </c>
      <c r="N1862" s="338">
        <v>3900</v>
      </c>
      <c r="O1862" s="338">
        <f t="shared" si="29"/>
        <v>343200</v>
      </c>
      <c r="P1862" s="246"/>
    </row>
    <row r="1863" spans="1:16" hidden="1">
      <c r="A1863" s="235">
        <v>1860</v>
      </c>
      <c r="B1863" s="241">
        <v>45338</v>
      </c>
      <c r="C1863" s="239" t="s">
        <v>4227</v>
      </c>
      <c r="D1863" s="333" t="s">
        <v>5116</v>
      </c>
      <c r="E1863" s="417">
        <v>45329</v>
      </c>
      <c r="F1863" s="239" t="s">
        <v>5117</v>
      </c>
      <c r="G1863" s="247" t="s">
        <v>2283</v>
      </c>
      <c r="H1863" s="247">
        <v>4512506279</v>
      </c>
      <c r="I1863" s="355">
        <v>113709552</v>
      </c>
      <c r="J1863" s="355">
        <v>113709552</v>
      </c>
      <c r="K1863" s="355" t="s">
        <v>4234</v>
      </c>
      <c r="L1863" s="333" t="s">
        <v>36</v>
      </c>
      <c r="M1863" s="333">
        <v>352</v>
      </c>
      <c r="N1863" s="338">
        <v>96.5</v>
      </c>
      <c r="O1863" s="338">
        <f t="shared" si="29"/>
        <v>33968</v>
      </c>
      <c r="P1863" s="246"/>
    </row>
    <row r="1864" spans="1:16" hidden="1">
      <c r="A1864" s="235">
        <v>1861</v>
      </c>
      <c r="B1864" s="241">
        <v>45338</v>
      </c>
      <c r="C1864" s="239" t="s">
        <v>4227</v>
      </c>
      <c r="D1864" s="333" t="s">
        <v>5116</v>
      </c>
      <c r="E1864" s="417">
        <v>45329</v>
      </c>
      <c r="F1864" s="239" t="s">
        <v>5117</v>
      </c>
      <c r="G1864" s="247" t="s">
        <v>2283</v>
      </c>
      <c r="H1864" s="247">
        <v>4512506279</v>
      </c>
      <c r="I1864" s="355">
        <v>112170849</v>
      </c>
      <c r="J1864" s="355">
        <v>112170849</v>
      </c>
      <c r="K1864" s="238" t="s">
        <v>2382</v>
      </c>
      <c r="L1864" s="333" t="s">
        <v>36</v>
      </c>
      <c r="M1864" s="333">
        <v>528</v>
      </c>
      <c r="N1864" s="338">
        <v>5.5</v>
      </c>
      <c r="O1864" s="338">
        <f t="shared" si="29"/>
        <v>2904</v>
      </c>
      <c r="P1864" s="246"/>
    </row>
    <row r="1865" spans="1:16" hidden="1">
      <c r="A1865" s="235">
        <v>1862</v>
      </c>
      <c r="B1865" s="241">
        <v>45338</v>
      </c>
      <c r="C1865" s="239" t="s">
        <v>4227</v>
      </c>
      <c r="D1865" s="333" t="s">
        <v>5116</v>
      </c>
      <c r="E1865" s="417">
        <v>45329</v>
      </c>
      <c r="F1865" s="239" t="s">
        <v>5117</v>
      </c>
      <c r="G1865" s="247" t="s">
        <v>2283</v>
      </c>
      <c r="H1865" s="247">
        <v>4512506279</v>
      </c>
      <c r="I1865" s="355">
        <v>112172545</v>
      </c>
      <c r="J1865" s="355">
        <v>112172545</v>
      </c>
      <c r="K1865" s="238" t="s">
        <v>2378</v>
      </c>
      <c r="L1865" s="333" t="s">
        <v>36</v>
      </c>
      <c r="M1865" s="333">
        <v>528</v>
      </c>
      <c r="N1865" s="338">
        <v>4.5</v>
      </c>
      <c r="O1865" s="338">
        <f t="shared" si="29"/>
        <v>2376</v>
      </c>
      <c r="P1865" s="246"/>
    </row>
    <row r="1866" spans="1:16" hidden="1">
      <c r="A1866" s="235">
        <v>1863</v>
      </c>
      <c r="B1866" s="241">
        <v>45338</v>
      </c>
      <c r="C1866" s="239" t="s">
        <v>4227</v>
      </c>
      <c r="D1866" s="333" t="s">
        <v>5116</v>
      </c>
      <c r="E1866" s="417">
        <v>45329</v>
      </c>
      <c r="F1866" s="239" t="s">
        <v>5117</v>
      </c>
      <c r="G1866" s="247" t="s">
        <v>2283</v>
      </c>
      <c r="H1866" s="247">
        <v>4512506279</v>
      </c>
      <c r="I1866" s="355">
        <v>112172546</v>
      </c>
      <c r="J1866" s="355">
        <v>112172546</v>
      </c>
      <c r="K1866" s="238" t="s">
        <v>2380</v>
      </c>
      <c r="L1866" s="333" t="s">
        <v>36</v>
      </c>
      <c r="M1866" s="333">
        <v>352</v>
      </c>
      <c r="N1866" s="338">
        <v>5.5</v>
      </c>
      <c r="O1866" s="338">
        <f t="shared" si="29"/>
        <v>1936</v>
      </c>
      <c r="P1866" s="246"/>
    </row>
    <row r="1867" spans="1:16" hidden="1">
      <c r="A1867" s="235">
        <v>1864</v>
      </c>
      <c r="B1867" s="241">
        <v>45338</v>
      </c>
      <c r="C1867" s="239" t="s">
        <v>4227</v>
      </c>
      <c r="D1867" s="333" t="s">
        <v>5116</v>
      </c>
      <c r="E1867" s="417">
        <v>45329</v>
      </c>
      <c r="F1867" s="239" t="s">
        <v>5117</v>
      </c>
      <c r="G1867" s="247" t="s">
        <v>2283</v>
      </c>
      <c r="H1867" s="247">
        <v>4512506279</v>
      </c>
      <c r="I1867" s="355">
        <v>112170848</v>
      </c>
      <c r="J1867" s="355">
        <v>112170848</v>
      </c>
      <c r="K1867" s="238" t="s">
        <v>5083</v>
      </c>
      <c r="L1867" s="333" t="s">
        <v>36</v>
      </c>
      <c r="M1867" s="333">
        <v>528</v>
      </c>
      <c r="N1867" s="338">
        <v>15.5</v>
      </c>
      <c r="O1867" s="338">
        <f t="shared" si="29"/>
        <v>8184</v>
      </c>
      <c r="P1867" s="246"/>
    </row>
    <row r="1868" spans="1:16" hidden="1">
      <c r="A1868" s="235">
        <v>1865</v>
      </c>
      <c r="B1868" s="241">
        <v>45338</v>
      </c>
      <c r="C1868" s="239" t="s">
        <v>4227</v>
      </c>
      <c r="D1868" s="333" t="s">
        <v>5116</v>
      </c>
      <c r="E1868" s="417">
        <v>45329</v>
      </c>
      <c r="F1868" s="239" t="s">
        <v>5117</v>
      </c>
      <c r="G1868" s="247" t="s">
        <v>2283</v>
      </c>
      <c r="H1868" s="247">
        <v>4512506279</v>
      </c>
      <c r="I1868" s="355">
        <v>112172541</v>
      </c>
      <c r="J1868" s="355">
        <v>112172541</v>
      </c>
      <c r="K1868" s="238" t="s">
        <v>2373</v>
      </c>
      <c r="L1868" s="333" t="s">
        <v>36</v>
      </c>
      <c r="M1868" s="333">
        <v>88</v>
      </c>
      <c r="N1868" s="338">
        <v>105.5</v>
      </c>
      <c r="O1868" s="338">
        <f t="shared" si="29"/>
        <v>9284</v>
      </c>
      <c r="P1868" s="246"/>
    </row>
    <row r="1869" spans="1:16" hidden="1">
      <c r="A1869" s="235">
        <v>1866</v>
      </c>
      <c r="B1869" s="241">
        <v>45338</v>
      </c>
      <c r="C1869" s="239" t="s">
        <v>4227</v>
      </c>
      <c r="D1869" s="333" t="s">
        <v>5116</v>
      </c>
      <c r="E1869" s="417">
        <v>45329</v>
      </c>
      <c r="F1869" s="239" t="s">
        <v>5117</v>
      </c>
      <c r="G1869" s="247" t="s">
        <v>2283</v>
      </c>
      <c r="H1869" s="247">
        <v>4512506279</v>
      </c>
      <c r="I1869" s="355">
        <v>112172542</v>
      </c>
      <c r="J1869" s="355">
        <v>112172542</v>
      </c>
      <c r="K1869" s="238" t="s">
        <v>2376</v>
      </c>
      <c r="L1869" s="333" t="s">
        <v>36</v>
      </c>
      <c r="M1869" s="333">
        <v>264</v>
      </c>
      <c r="N1869" s="338">
        <v>65</v>
      </c>
      <c r="O1869" s="338">
        <f t="shared" si="29"/>
        <v>17160</v>
      </c>
      <c r="P1869" s="246"/>
    </row>
    <row r="1870" spans="1:16" hidden="1">
      <c r="A1870" s="235">
        <v>1867</v>
      </c>
      <c r="B1870" s="241">
        <v>45338</v>
      </c>
      <c r="C1870" s="239" t="s">
        <v>4227</v>
      </c>
      <c r="D1870" s="333" t="s">
        <v>5116</v>
      </c>
      <c r="E1870" s="417">
        <v>45329</v>
      </c>
      <c r="F1870" s="239" t="s">
        <v>5117</v>
      </c>
      <c r="G1870" s="247" t="s">
        <v>2283</v>
      </c>
      <c r="H1870" s="247">
        <v>4512506279</v>
      </c>
      <c r="I1870" s="355">
        <v>112172544</v>
      </c>
      <c r="J1870" s="355">
        <v>112172544</v>
      </c>
      <c r="K1870" s="238" t="s">
        <v>2377</v>
      </c>
      <c r="L1870" s="333" t="s">
        <v>36</v>
      </c>
      <c r="M1870" s="333">
        <v>176</v>
      </c>
      <c r="N1870" s="338">
        <v>166</v>
      </c>
      <c r="O1870" s="338">
        <f t="shared" si="29"/>
        <v>29216</v>
      </c>
      <c r="P1870" s="246"/>
    </row>
    <row r="1871" spans="1:16" hidden="1">
      <c r="A1871" s="235">
        <v>1868</v>
      </c>
      <c r="B1871" s="241">
        <v>45338</v>
      </c>
      <c r="C1871" s="239" t="s">
        <v>4227</v>
      </c>
      <c r="D1871" s="333" t="s">
        <v>5119</v>
      </c>
      <c r="E1871" s="417">
        <v>45329</v>
      </c>
      <c r="F1871" s="239" t="s">
        <v>5117</v>
      </c>
      <c r="G1871" s="247" t="s">
        <v>2283</v>
      </c>
      <c r="H1871" s="247">
        <v>4512658775</v>
      </c>
      <c r="I1871" s="355">
        <v>105009322</v>
      </c>
      <c r="J1871" s="355">
        <v>105009322</v>
      </c>
      <c r="K1871" s="239" t="s">
        <v>5085</v>
      </c>
      <c r="L1871" s="333" t="s">
        <v>36</v>
      </c>
      <c r="M1871" s="333">
        <v>88</v>
      </c>
      <c r="N1871" s="338">
        <v>100</v>
      </c>
      <c r="O1871" s="338">
        <f t="shared" si="29"/>
        <v>8800</v>
      </c>
      <c r="P1871" s="246"/>
    </row>
    <row r="1872" spans="1:16" hidden="1">
      <c r="A1872" s="235">
        <v>1869</v>
      </c>
      <c r="B1872" s="241">
        <v>45338</v>
      </c>
      <c r="C1872" s="239" t="s">
        <v>4227</v>
      </c>
      <c r="D1872" s="333" t="s">
        <v>5119</v>
      </c>
      <c r="E1872" s="417">
        <v>45329</v>
      </c>
      <c r="F1872" s="239" t="s">
        <v>5117</v>
      </c>
      <c r="G1872" s="247" t="s">
        <v>2283</v>
      </c>
      <c r="H1872" s="247">
        <v>4512658775</v>
      </c>
      <c r="I1872" s="355">
        <v>115009323</v>
      </c>
      <c r="J1872" s="355">
        <v>115009323</v>
      </c>
      <c r="K1872" s="239" t="s">
        <v>5086</v>
      </c>
      <c r="L1872" s="333" t="s">
        <v>2729</v>
      </c>
      <c r="M1872" s="333">
        <v>88</v>
      </c>
      <c r="N1872" s="338">
        <v>4.8</v>
      </c>
      <c r="O1872" s="338">
        <f t="shared" si="29"/>
        <v>422.4</v>
      </c>
      <c r="P1872" s="246"/>
    </row>
    <row r="1873" spans="1:16" hidden="1">
      <c r="A1873" s="235">
        <v>1870</v>
      </c>
      <c r="B1873" s="241">
        <v>45339</v>
      </c>
      <c r="C1873" s="239" t="s">
        <v>2262</v>
      </c>
      <c r="D1873" s="333" t="s">
        <v>5120</v>
      </c>
      <c r="E1873" s="417">
        <v>45336</v>
      </c>
      <c r="F1873" s="239" t="s">
        <v>5121</v>
      </c>
      <c r="G1873" s="333" t="s">
        <v>532</v>
      </c>
      <c r="H1873" s="333">
        <v>4512596325</v>
      </c>
      <c r="I1873" s="239">
        <v>107146625</v>
      </c>
      <c r="J1873" s="239" t="s">
        <v>5010</v>
      </c>
      <c r="K1873" s="239" t="s">
        <v>5011</v>
      </c>
      <c r="L1873" s="333" t="s">
        <v>36</v>
      </c>
      <c r="M1873" s="333">
        <v>36</v>
      </c>
      <c r="N1873" s="338">
        <v>2548.91</v>
      </c>
      <c r="O1873" s="338">
        <f t="shared" si="29"/>
        <v>91760.76</v>
      </c>
      <c r="P1873" s="246"/>
    </row>
    <row r="1874" spans="1:16" hidden="1">
      <c r="A1874" s="235">
        <v>1871</v>
      </c>
      <c r="B1874" s="241">
        <v>45341</v>
      </c>
      <c r="C1874" s="239" t="s">
        <v>2343</v>
      </c>
      <c r="D1874" s="333">
        <v>3600102545</v>
      </c>
      <c r="E1874" s="417">
        <v>45331</v>
      </c>
      <c r="F1874" s="239" t="s">
        <v>5122</v>
      </c>
      <c r="G1874" s="333" t="s">
        <v>2283</v>
      </c>
      <c r="H1874" s="333">
        <v>4512562967</v>
      </c>
      <c r="I1874" s="238">
        <v>112137134</v>
      </c>
      <c r="J1874" s="238">
        <v>21038811406</v>
      </c>
      <c r="K1874" s="337" t="s">
        <v>2415</v>
      </c>
      <c r="L1874" s="333" t="s">
        <v>36</v>
      </c>
      <c r="M1874" s="333">
        <v>98</v>
      </c>
      <c r="N1874" s="338">
        <v>1227.47</v>
      </c>
      <c r="O1874" s="338">
        <f t="shared" si="29"/>
        <v>120292.06</v>
      </c>
      <c r="P1874" s="246"/>
    </row>
    <row r="1875" spans="1:16" ht="20.399999999999999" hidden="1">
      <c r="A1875" s="235">
        <v>1872</v>
      </c>
      <c r="B1875" s="241">
        <v>45341</v>
      </c>
      <c r="C1875" s="239" t="s">
        <v>2343</v>
      </c>
      <c r="D1875" s="333">
        <v>3600102545</v>
      </c>
      <c r="E1875" s="417">
        <v>45331</v>
      </c>
      <c r="F1875" s="239" t="s">
        <v>5122</v>
      </c>
      <c r="G1875" s="333" t="s">
        <v>2283</v>
      </c>
      <c r="H1875" s="333">
        <v>4512562967</v>
      </c>
      <c r="I1875" s="238">
        <v>109609630</v>
      </c>
      <c r="J1875" s="337" t="s">
        <v>183</v>
      </c>
      <c r="K1875" s="238" t="s">
        <v>184</v>
      </c>
      <c r="L1875" s="333" t="s">
        <v>36</v>
      </c>
      <c r="M1875" s="333">
        <v>600</v>
      </c>
      <c r="N1875" s="338">
        <v>24.28</v>
      </c>
      <c r="O1875" s="338">
        <f t="shared" si="29"/>
        <v>14568</v>
      </c>
      <c r="P1875" s="246"/>
    </row>
    <row r="1876" spans="1:16" hidden="1">
      <c r="A1876" s="235">
        <v>1873</v>
      </c>
      <c r="B1876" s="241">
        <v>45341</v>
      </c>
      <c r="C1876" s="239" t="s">
        <v>2343</v>
      </c>
      <c r="D1876" s="333">
        <v>3600101729</v>
      </c>
      <c r="E1876" s="417">
        <v>45316</v>
      </c>
      <c r="F1876" s="239" t="s">
        <v>5123</v>
      </c>
      <c r="G1876" s="333" t="s">
        <v>2283</v>
      </c>
      <c r="H1876" s="333">
        <v>4512562967</v>
      </c>
      <c r="I1876" s="238">
        <v>112136081</v>
      </c>
      <c r="J1876" s="238" t="s">
        <v>997</v>
      </c>
      <c r="K1876" s="238" t="s">
        <v>998</v>
      </c>
      <c r="L1876" s="235" t="s">
        <v>36</v>
      </c>
      <c r="M1876" s="333">
        <v>100</v>
      </c>
      <c r="N1876" s="338">
        <v>768.78</v>
      </c>
      <c r="O1876" s="338">
        <f t="shared" si="29"/>
        <v>76878</v>
      </c>
      <c r="P1876" s="246"/>
    </row>
    <row r="1877" spans="1:16" hidden="1">
      <c r="A1877" s="235">
        <v>1874</v>
      </c>
      <c r="B1877" s="241">
        <v>45342</v>
      </c>
      <c r="C1877" s="239" t="s">
        <v>5067</v>
      </c>
      <c r="D1877" s="333" t="s">
        <v>5124</v>
      </c>
      <c r="E1877" s="417">
        <v>45338</v>
      </c>
      <c r="F1877" s="239" t="s">
        <v>5125</v>
      </c>
      <c r="G1877" s="333" t="s">
        <v>285</v>
      </c>
      <c r="H1877" s="333" t="s">
        <v>286</v>
      </c>
      <c r="I1877" s="238">
        <v>100776327</v>
      </c>
      <c r="J1877" s="238" t="s">
        <v>1018</v>
      </c>
      <c r="K1877" s="238" t="s">
        <v>1019</v>
      </c>
      <c r="L1877" s="235" t="s">
        <v>36</v>
      </c>
      <c r="M1877" s="333">
        <v>1</v>
      </c>
      <c r="N1877" s="338">
        <v>7625.73</v>
      </c>
      <c r="O1877" s="338">
        <f t="shared" si="29"/>
        <v>7625.73</v>
      </c>
      <c r="P1877" s="246"/>
    </row>
    <row r="1878" spans="1:16">
      <c r="A1878" s="235">
        <v>1875</v>
      </c>
      <c r="B1878" s="241">
        <v>45343</v>
      </c>
      <c r="C1878" s="239" t="s">
        <v>2820</v>
      </c>
      <c r="D1878" s="333" t="s">
        <v>5126</v>
      </c>
      <c r="E1878" s="417">
        <v>45336</v>
      </c>
      <c r="F1878" s="239" t="s">
        <v>5127</v>
      </c>
      <c r="G1878" s="333" t="s">
        <v>2823</v>
      </c>
      <c r="H1878" s="357" t="s">
        <v>5128</v>
      </c>
      <c r="I1878" s="238">
        <v>109492179</v>
      </c>
      <c r="J1878" s="337" t="s">
        <v>3332</v>
      </c>
      <c r="K1878" s="238" t="s">
        <v>2134</v>
      </c>
      <c r="L1878" s="333" t="s">
        <v>2729</v>
      </c>
      <c r="M1878" s="333">
        <v>4923</v>
      </c>
      <c r="N1878" s="338">
        <v>88</v>
      </c>
      <c r="O1878" s="338">
        <f t="shared" si="29"/>
        <v>433224</v>
      </c>
      <c r="P1878" s="246"/>
    </row>
    <row r="1879" spans="1:16" hidden="1">
      <c r="A1879" s="235">
        <v>1876</v>
      </c>
      <c r="B1879" s="241">
        <v>45343</v>
      </c>
      <c r="C1879" s="239" t="s">
        <v>2820</v>
      </c>
      <c r="D1879" s="333" t="s">
        <v>5129</v>
      </c>
      <c r="E1879" s="417">
        <v>45335</v>
      </c>
      <c r="F1879" s="239" t="s">
        <v>5127</v>
      </c>
      <c r="G1879" s="333" t="s">
        <v>2823</v>
      </c>
      <c r="H1879" s="333">
        <v>4512571964</v>
      </c>
      <c r="I1879" s="238">
        <v>112169822</v>
      </c>
      <c r="J1879" s="239">
        <v>581130704</v>
      </c>
      <c r="K1879" s="239" t="s">
        <v>2942</v>
      </c>
      <c r="L1879" s="333" t="s">
        <v>2729</v>
      </c>
      <c r="M1879" s="333">
        <v>5200</v>
      </c>
      <c r="N1879" s="338">
        <v>20.75</v>
      </c>
      <c r="O1879" s="338">
        <f t="shared" si="29"/>
        <v>107900</v>
      </c>
      <c r="P1879" s="246"/>
    </row>
    <row r="1880" spans="1:16" hidden="1">
      <c r="A1880" s="235">
        <v>1877</v>
      </c>
      <c r="B1880" s="241">
        <v>45343</v>
      </c>
      <c r="C1880" s="239" t="s">
        <v>4227</v>
      </c>
      <c r="D1880" s="333" t="s">
        <v>5130</v>
      </c>
      <c r="E1880" s="417">
        <v>45336</v>
      </c>
      <c r="F1880" s="239" t="s">
        <v>5131</v>
      </c>
      <c r="G1880" s="333" t="s">
        <v>2283</v>
      </c>
      <c r="H1880" s="357" t="s">
        <v>5132</v>
      </c>
      <c r="I1880" s="238">
        <v>113709555</v>
      </c>
      <c r="J1880" s="239"/>
      <c r="K1880" s="356" t="s">
        <v>5097</v>
      </c>
      <c r="L1880" s="333" t="s">
        <v>36</v>
      </c>
      <c r="M1880" s="333">
        <v>480</v>
      </c>
      <c r="N1880" s="338">
        <v>4.5</v>
      </c>
      <c r="O1880" s="338">
        <f t="shared" si="29"/>
        <v>2160</v>
      </c>
      <c r="P1880" s="246"/>
    </row>
    <row r="1881" spans="1:16" hidden="1">
      <c r="A1881" s="235">
        <v>1878</v>
      </c>
      <c r="B1881" s="241">
        <v>45344</v>
      </c>
      <c r="C1881" s="239" t="s">
        <v>5067</v>
      </c>
      <c r="D1881" s="333" t="s">
        <v>5133</v>
      </c>
      <c r="E1881" s="417">
        <v>45338</v>
      </c>
      <c r="F1881" s="239" t="s">
        <v>5134</v>
      </c>
      <c r="G1881" s="333" t="s">
        <v>285</v>
      </c>
      <c r="H1881" s="333">
        <v>4512646513</v>
      </c>
      <c r="I1881" s="238" t="s">
        <v>5135</v>
      </c>
      <c r="J1881" s="239" t="s">
        <v>5136</v>
      </c>
      <c r="K1881" s="239" t="s">
        <v>5137</v>
      </c>
      <c r="L1881" s="333" t="s">
        <v>36</v>
      </c>
      <c r="M1881" s="333">
        <v>2</v>
      </c>
      <c r="N1881" s="338">
        <v>31000</v>
      </c>
      <c r="O1881" s="338">
        <f t="shared" si="29"/>
        <v>62000</v>
      </c>
      <c r="P1881" s="246"/>
    </row>
    <row r="1882" spans="1:16" ht="20.399999999999999" hidden="1">
      <c r="A1882" s="235">
        <v>1879</v>
      </c>
      <c r="B1882" s="241">
        <v>45327</v>
      </c>
      <c r="C1882" s="239" t="s">
        <v>5070</v>
      </c>
      <c r="D1882" s="333" t="s">
        <v>5138</v>
      </c>
      <c r="E1882" s="417">
        <v>45337</v>
      </c>
      <c r="F1882" s="239" t="s">
        <v>5139</v>
      </c>
      <c r="G1882" s="333" t="s">
        <v>5140</v>
      </c>
      <c r="H1882" s="333" t="s">
        <v>286</v>
      </c>
      <c r="I1882" s="238" t="s">
        <v>4534</v>
      </c>
      <c r="J1882" s="238" t="s">
        <v>4535</v>
      </c>
      <c r="K1882" s="238" t="s">
        <v>4536</v>
      </c>
      <c r="L1882" s="333" t="s">
        <v>36</v>
      </c>
      <c r="M1882" s="333">
        <v>3</v>
      </c>
      <c r="N1882" s="338">
        <v>2500</v>
      </c>
      <c r="O1882" s="338">
        <f t="shared" ref="O1882:O1954" si="30">N1882*M1882</f>
        <v>7500</v>
      </c>
      <c r="P1882" s="246"/>
    </row>
    <row r="1883" spans="1:16" hidden="1">
      <c r="A1883" s="235">
        <v>1880</v>
      </c>
      <c r="B1883" s="241">
        <v>45346</v>
      </c>
      <c r="C1883" s="239" t="s">
        <v>2486</v>
      </c>
      <c r="D1883" s="333">
        <v>23114873</v>
      </c>
      <c r="E1883" s="417">
        <v>45342</v>
      </c>
      <c r="F1883" s="239" t="s">
        <v>5141</v>
      </c>
      <c r="G1883" s="333" t="s">
        <v>2167</v>
      </c>
      <c r="H1883" s="333">
        <v>4512208670</v>
      </c>
      <c r="I1883" s="238">
        <v>112173808</v>
      </c>
      <c r="J1883" s="239" t="s">
        <v>3421</v>
      </c>
      <c r="K1883" s="350" t="s">
        <v>2819</v>
      </c>
      <c r="L1883" s="333" t="s">
        <v>36</v>
      </c>
      <c r="M1883" s="333">
        <v>10</v>
      </c>
      <c r="N1883" s="338">
        <v>65700</v>
      </c>
      <c r="O1883" s="338">
        <f t="shared" si="30"/>
        <v>657000</v>
      </c>
      <c r="P1883" s="246"/>
    </row>
    <row r="1884" spans="1:16" hidden="1">
      <c r="A1884" s="235">
        <v>1881</v>
      </c>
      <c r="B1884" s="241">
        <v>45350</v>
      </c>
      <c r="C1884" s="239" t="s">
        <v>2343</v>
      </c>
      <c r="D1884" s="333">
        <v>3600103381</v>
      </c>
      <c r="E1884" s="417">
        <v>45344</v>
      </c>
      <c r="F1884" s="239" t="s">
        <v>5190</v>
      </c>
      <c r="G1884" s="333" t="s">
        <v>2283</v>
      </c>
      <c r="H1884" s="333">
        <v>4512562967</v>
      </c>
      <c r="I1884" s="238">
        <v>112137134</v>
      </c>
      <c r="J1884" s="238">
        <v>21038811406</v>
      </c>
      <c r="K1884" s="337" t="s">
        <v>2415</v>
      </c>
      <c r="L1884" s="333" t="s">
        <v>36</v>
      </c>
      <c r="M1884" s="333">
        <v>93</v>
      </c>
      <c r="N1884" s="338">
        <v>1202.92</v>
      </c>
      <c r="O1884" s="338">
        <f t="shared" si="30"/>
        <v>111871.56000000001</v>
      </c>
      <c r="P1884" s="246"/>
    </row>
    <row r="1885" spans="1:16" hidden="1">
      <c r="A1885" s="235">
        <v>1882</v>
      </c>
      <c r="B1885" s="241">
        <v>45350</v>
      </c>
      <c r="C1885" s="239" t="s">
        <v>2805</v>
      </c>
      <c r="D1885" s="333" t="s">
        <v>5186</v>
      </c>
      <c r="E1885" s="417">
        <v>45345</v>
      </c>
      <c r="F1885" s="239" t="s">
        <v>5191</v>
      </c>
      <c r="G1885" s="333" t="s">
        <v>4746</v>
      </c>
      <c r="H1885" s="333">
        <v>4512134095</v>
      </c>
      <c r="I1885" s="355">
        <v>112139784</v>
      </c>
      <c r="J1885" s="355" t="s">
        <v>2731</v>
      </c>
      <c r="K1885" s="355" t="s">
        <v>2809</v>
      </c>
      <c r="L1885" s="333" t="s">
        <v>2729</v>
      </c>
      <c r="M1885" s="333">
        <v>1300</v>
      </c>
      <c r="N1885" s="338">
        <v>25.5</v>
      </c>
      <c r="O1885" s="338">
        <f t="shared" si="30"/>
        <v>33150</v>
      </c>
      <c r="P1885" s="246"/>
    </row>
    <row r="1886" spans="1:16" ht="20.399999999999999" hidden="1">
      <c r="A1886" s="235">
        <v>1883</v>
      </c>
      <c r="B1886" s="241">
        <v>45349</v>
      </c>
      <c r="C1886" s="239" t="s">
        <v>4642</v>
      </c>
      <c r="D1886" s="333" t="s">
        <v>5187</v>
      </c>
      <c r="E1886" s="417">
        <v>45349</v>
      </c>
      <c r="F1886" s="239">
        <v>4000028948</v>
      </c>
      <c r="G1886" s="333" t="s">
        <v>2271</v>
      </c>
      <c r="H1886" s="333"/>
      <c r="I1886" s="238" t="s">
        <v>4534</v>
      </c>
      <c r="J1886" s="238" t="s">
        <v>4535</v>
      </c>
      <c r="K1886" s="238" t="s">
        <v>4536</v>
      </c>
      <c r="L1886" s="333" t="s">
        <v>36</v>
      </c>
      <c r="M1886" s="333">
        <v>14</v>
      </c>
      <c r="N1886" s="338">
        <v>2500</v>
      </c>
      <c r="O1886" s="338">
        <f t="shared" si="30"/>
        <v>35000</v>
      </c>
      <c r="P1886" s="246"/>
    </row>
    <row r="1887" spans="1:16" hidden="1">
      <c r="A1887" s="235">
        <v>1884</v>
      </c>
      <c r="B1887" s="241">
        <v>45351</v>
      </c>
      <c r="C1887" s="239" t="s">
        <v>2343</v>
      </c>
      <c r="D1887" s="333">
        <v>3600101935</v>
      </c>
      <c r="E1887" s="417">
        <v>45322</v>
      </c>
      <c r="F1887" s="239" t="s">
        <v>5192</v>
      </c>
      <c r="G1887" s="333" t="s">
        <v>2283</v>
      </c>
      <c r="H1887" s="333">
        <v>4512562967</v>
      </c>
      <c r="I1887" s="238">
        <v>112136070</v>
      </c>
      <c r="J1887" s="239">
        <v>19628060446</v>
      </c>
      <c r="K1887" s="238" t="s">
        <v>2751</v>
      </c>
      <c r="L1887" s="333" t="s">
        <v>36</v>
      </c>
      <c r="M1887" s="333">
        <v>150</v>
      </c>
      <c r="N1887" s="338">
        <v>802.37</v>
      </c>
      <c r="O1887" s="338">
        <f t="shared" si="30"/>
        <v>120355.5</v>
      </c>
      <c r="P1887" s="246"/>
    </row>
    <row r="1888" spans="1:16" ht="20.399999999999999" hidden="1">
      <c r="A1888" s="235">
        <v>1885</v>
      </c>
      <c r="B1888" s="241">
        <v>45351</v>
      </c>
      <c r="C1888" s="239" t="s">
        <v>2343</v>
      </c>
      <c r="D1888" s="333">
        <v>3600101935</v>
      </c>
      <c r="E1888" s="417">
        <v>45322</v>
      </c>
      <c r="F1888" s="239" t="s">
        <v>5192</v>
      </c>
      <c r="G1888" s="333" t="s">
        <v>2283</v>
      </c>
      <c r="H1888" s="333">
        <v>4512562967</v>
      </c>
      <c r="I1888" s="238">
        <v>109609630</v>
      </c>
      <c r="J1888" s="337" t="s">
        <v>183</v>
      </c>
      <c r="K1888" s="238" t="s">
        <v>184</v>
      </c>
      <c r="L1888" s="333" t="s">
        <v>36</v>
      </c>
      <c r="M1888" s="333">
        <v>100</v>
      </c>
      <c r="N1888" s="338">
        <v>24.28</v>
      </c>
      <c r="O1888" s="338">
        <f t="shared" si="30"/>
        <v>2428</v>
      </c>
      <c r="P1888" s="246"/>
    </row>
    <row r="1889" spans="1:16" ht="20.399999999999999" hidden="1">
      <c r="A1889" s="235">
        <v>1886</v>
      </c>
      <c r="B1889" s="241">
        <v>45351</v>
      </c>
      <c r="C1889" s="239" t="s">
        <v>4858</v>
      </c>
      <c r="D1889" s="333" t="s">
        <v>5188</v>
      </c>
      <c r="E1889" s="417">
        <v>45335</v>
      </c>
      <c r="F1889" s="239" t="s">
        <v>5193</v>
      </c>
      <c r="G1889" s="333" t="s">
        <v>2283</v>
      </c>
      <c r="H1889" s="333">
        <v>4512690043</v>
      </c>
      <c r="I1889" s="238">
        <v>115010100</v>
      </c>
      <c r="J1889" s="238">
        <v>115010100</v>
      </c>
      <c r="K1889" s="239" t="s">
        <v>5195</v>
      </c>
      <c r="L1889" s="333" t="s">
        <v>36</v>
      </c>
      <c r="M1889" s="333">
        <v>2</v>
      </c>
      <c r="N1889" s="338">
        <v>8300</v>
      </c>
      <c r="O1889" s="338">
        <f t="shared" si="30"/>
        <v>16600</v>
      </c>
      <c r="P1889" s="246"/>
    </row>
    <row r="1890" spans="1:16" ht="20.399999999999999" hidden="1">
      <c r="A1890" s="235">
        <v>1887</v>
      </c>
      <c r="B1890" s="241">
        <v>45351</v>
      </c>
      <c r="C1890" s="239" t="s">
        <v>4858</v>
      </c>
      <c r="D1890" s="333" t="s">
        <v>5188</v>
      </c>
      <c r="E1890" s="417">
        <v>45335</v>
      </c>
      <c r="F1890" s="239" t="s">
        <v>5193</v>
      </c>
      <c r="G1890" s="333" t="s">
        <v>2283</v>
      </c>
      <c r="H1890" s="333">
        <v>4512690043</v>
      </c>
      <c r="I1890" s="238">
        <v>115010104</v>
      </c>
      <c r="J1890" s="238">
        <v>115010104</v>
      </c>
      <c r="K1890" s="239" t="s">
        <v>5247</v>
      </c>
      <c r="L1890" s="333" t="s">
        <v>36</v>
      </c>
      <c r="M1890" s="333">
        <v>3</v>
      </c>
      <c r="N1890" s="338">
        <v>8300</v>
      </c>
      <c r="O1890" s="338">
        <f t="shared" si="30"/>
        <v>24900</v>
      </c>
      <c r="P1890" s="246"/>
    </row>
    <row r="1891" spans="1:16" hidden="1">
      <c r="A1891" s="235">
        <v>1888</v>
      </c>
      <c r="B1891" s="241">
        <v>45352</v>
      </c>
      <c r="C1891" s="239" t="s">
        <v>4227</v>
      </c>
      <c r="D1891" s="333" t="s">
        <v>5189</v>
      </c>
      <c r="E1891" s="417">
        <v>45342</v>
      </c>
      <c r="F1891" s="239" t="s">
        <v>5194</v>
      </c>
      <c r="G1891" s="333" t="s">
        <v>2283</v>
      </c>
      <c r="H1891" s="333">
        <v>4512506279</v>
      </c>
      <c r="I1891" s="238">
        <v>113709551</v>
      </c>
      <c r="J1891" s="238">
        <v>113709551</v>
      </c>
      <c r="K1891" s="239" t="s">
        <v>4233</v>
      </c>
      <c r="L1891" s="333" t="s">
        <v>36</v>
      </c>
      <c r="M1891" s="333">
        <v>56</v>
      </c>
      <c r="N1891" s="338">
        <v>4800</v>
      </c>
      <c r="O1891" s="338">
        <f t="shared" si="30"/>
        <v>268800</v>
      </c>
      <c r="P1891" s="246"/>
    </row>
    <row r="1892" spans="1:16" hidden="1">
      <c r="A1892" s="235">
        <v>1889</v>
      </c>
      <c r="B1892" s="241">
        <v>45352</v>
      </c>
      <c r="C1892" s="239" t="s">
        <v>4227</v>
      </c>
      <c r="D1892" s="333" t="s">
        <v>5200</v>
      </c>
      <c r="E1892" s="417">
        <v>45342</v>
      </c>
      <c r="F1892" s="239" t="s">
        <v>5194</v>
      </c>
      <c r="G1892" s="333" t="s">
        <v>2283</v>
      </c>
      <c r="H1892" s="333">
        <v>4512658775</v>
      </c>
      <c r="I1892" s="238">
        <v>115009322</v>
      </c>
      <c r="J1892" s="239"/>
      <c r="K1892" s="355" t="s">
        <v>5085</v>
      </c>
      <c r="L1892" s="333" t="s">
        <v>36</v>
      </c>
      <c r="M1892" s="333">
        <v>88</v>
      </c>
      <c r="N1892" s="338">
        <v>100</v>
      </c>
      <c r="O1892" s="338">
        <f t="shared" si="30"/>
        <v>8800</v>
      </c>
      <c r="P1892" s="246"/>
    </row>
    <row r="1893" spans="1:16" hidden="1">
      <c r="A1893" s="235">
        <v>1890</v>
      </c>
      <c r="B1893" s="241">
        <v>45352</v>
      </c>
      <c r="C1893" s="239" t="s">
        <v>4227</v>
      </c>
      <c r="D1893" s="333" t="s">
        <v>5200</v>
      </c>
      <c r="E1893" s="417">
        <v>45342</v>
      </c>
      <c r="F1893" s="239" t="s">
        <v>5194</v>
      </c>
      <c r="G1893" s="333" t="s">
        <v>2283</v>
      </c>
      <c r="H1893" s="333">
        <v>4512658775</v>
      </c>
      <c r="I1893" s="238">
        <v>115009323</v>
      </c>
      <c r="J1893" s="239"/>
      <c r="K1893" s="355" t="s">
        <v>5086</v>
      </c>
      <c r="L1893" s="333" t="s">
        <v>2729</v>
      </c>
      <c r="M1893" s="333">
        <v>88</v>
      </c>
      <c r="N1893" s="338">
        <v>4.8</v>
      </c>
      <c r="O1893" s="338">
        <f t="shared" si="30"/>
        <v>422.4</v>
      </c>
      <c r="P1893" s="246"/>
    </row>
    <row r="1894" spans="1:16" hidden="1">
      <c r="A1894" s="235">
        <v>1891</v>
      </c>
      <c r="B1894" s="241">
        <v>45352</v>
      </c>
      <c r="C1894" s="239" t="s">
        <v>4227</v>
      </c>
      <c r="D1894" s="333" t="s">
        <v>5201</v>
      </c>
      <c r="E1894" s="417">
        <v>45342</v>
      </c>
      <c r="F1894" s="239" t="s">
        <v>5194</v>
      </c>
      <c r="G1894" s="333" t="s">
        <v>2283</v>
      </c>
      <c r="H1894" s="333">
        <v>4512506279</v>
      </c>
      <c r="I1894" s="355">
        <v>113709550</v>
      </c>
      <c r="J1894" s="355">
        <v>113709550</v>
      </c>
      <c r="K1894" s="355" t="s">
        <v>4230</v>
      </c>
      <c r="L1894" s="333" t="s">
        <v>36</v>
      </c>
      <c r="M1894" s="333">
        <v>88</v>
      </c>
      <c r="N1894" s="338">
        <v>656</v>
      </c>
      <c r="O1894" s="338">
        <f t="shared" si="30"/>
        <v>57728</v>
      </c>
      <c r="P1894" s="246"/>
    </row>
    <row r="1895" spans="1:16" hidden="1">
      <c r="A1895" s="235">
        <v>1892</v>
      </c>
      <c r="B1895" s="241">
        <v>45352</v>
      </c>
      <c r="C1895" s="239" t="s">
        <v>4227</v>
      </c>
      <c r="D1895" s="333" t="s">
        <v>5201</v>
      </c>
      <c r="E1895" s="417">
        <v>45342</v>
      </c>
      <c r="F1895" s="239" t="s">
        <v>5194</v>
      </c>
      <c r="G1895" s="333" t="s">
        <v>2283</v>
      </c>
      <c r="H1895" s="333">
        <v>4512506279</v>
      </c>
      <c r="I1895" s="355">
        <v>113709553</v>
      </c>
      <c r="J1895" s="355">
        <v>113709553</v>
      </c>
      <c r="K1895" s="355" t="s">
        <v>5118</v>
      </c>
      <c r="L1895" s="333" t="s">
        <v>36</v>
      </c>
      <c r="M1895" s="333">
        <v>352</v>
      </c>
      <c r="N1895" s="338">
        <v>5.5</v>
      </c>
      <c r="O1895" s="338">
        <f t="shared" si="30"/>
        <v>1936</v>
      </c>
      <c r="P1895" s="246"/>
    </row>
    <row r="1896" spans="1:16" hidden="1">
      <c r="A1896" s="235">
        <v>1893</v>
      </c>
      <c r="B1896" s="241">
        <v>45352</v>
      </c>
      <c r="C1896" s="239" t="s">
        <v>4227</v>
      </c>
      <c r="D1896" s="333" t="s">
        <v>5201</v>
      </c>
      <c r="E1896" s="417">
        <v>45342</v>
      </c>
      <c r="F1896" s="239" t="s">
        <v>5194</v>
      </c>
      <c r="G1896" s="333" t="s">
        <v>2283</v>
      </c>
      <c r="H1896" s="333">
        <v>4512506279</v>
      </c>
      <c r="I1896" s="238">
        <v>113709555</v>
      </c>
      <c r="J1896" s="239"/>
      <c r="K1896" s="239" t="s">
        <v>5097</v>
      </c>
      <c r="L1896" s="333" t="s">
        <v>36</v>
      </c>
      <c r="M1896" s="333">
        <v>352</v>
      </c>
      <c r="N1896" s="338">
        <v>4.5</v>
      </c>
      <c r="O1896" s="338">
        <f t="shared" si="30"/>
        <v>1584</v>
      </c>
      <c r="P1896" s="246"/>
    </row>
    <row r="1897" spans="1:16" hidden="1">
      <c r="A1897" s="235">
        <v>1894</v>
      </c>
      <c r="B1897" s="241">
        <v>45352</v>
      </c>
      <c r="C1897" s="239" t="s">
        <v>4227</v>
      </c>
      <c r="D1897" s="333" t="s">
        <v>5201</v>
      </c>
      <c r="E1897" s="417">
        <v>45342</v>
      </c>
      <c r="F1897" s="239" t="s">
        <v>5194</v>
      </c>
      <c r="G1897" s="333" t="s">
        <v>2283</v>
      </c>
      <c r="H1897" s="333">
        <v>4512506279</v>
      </c>
      <c r="I1897" s="355">
        <v>113709556</v>
      </c>
      <c r="J1897" s="355">
        <v>113709556</v>
      </c>
      <c r="K1897" s="355" t="s">
        <v>4232</v>
      </c>
      <c r="L1897" s="333" t="s">
        <v>36</v>
      </c>
      <c r="M1897" s="333">
        <v>352</v>
      </c>
      <c r="N1897" s="338">
        <v>22</v>
      </c>
      <c r="O1897" s="338">
        <f t="shared" si="30"/>
        <v>7744</v>
      </c>
      <c r="P1897" s="246"/>
    </row>
    <row r="1898" spans="1:16" hidden="1">
      <c r="A1898" s="235">
        <v>1895</v>
      </c>
      <c r="B1898" s="241">
        <v>45352</v>
      </c>
      <c r="C1898" s="239" t="s">
        <v>4227</v>
      </c>
      <c r="D1898" s="333" t="s">
        <v>5201</v>
      </c>
      <c r="E1898" s="417">
        <v>45342</v>
      </c>
      <c r="F1898" s="239" t="s">
        <v>5194</v>
      </c>
      <c r="G1898" s="333" t="s">
        <v>2283</v>
      </c>
      <c r="H1898" s="333">
        <v>4512506279</v>
      </c>
      <c r="I1898" s="355">
        <v>113710208</v>
      </c>
      <c r="J1898" s="355">
        <v>113710208</v>
      </c>
      <c r="K1898" s="355" t="s">
        <v>5082</v>
      </c>
      <c r="L1898" s="333" t="s">
        <v>36</v>
      </c>
      <c r="M1898" s="333">
        <v>352</v>
      </c>
      <c r="N1898" s="338">
        <v>8</v>
      </c>
      <c r="O1898" s="338">
        <f t="shared" si="30"/>
        <v>2816</v>
      </c>
      <c r="P1898" s="246"/>
    </row>
    <row r="1899" spans="1:16" hidden="1">
      <c r="A1899" s="235">
        <v>1896</v>
      </c>
      <c r="B1899" s="241">
        <v>45352</v>
      </c>
      <c r="C1899" s="239" t="s">
        <v>4227</v>
      </c>
      <c r="D1899" s="333" t="s">
        <v>5201</v>
      </c>
      <c r="E1899" s="417">
        <v>45342</v>
      </c>
      <c r="F1899" s="239" t="s">
        <v>5194</v>
      </c>
      <c r="G1899" s="333" t="s">
        <v>2283</v>
      </c>
      <c r="H1899" s="333">
        <v>4512506279</v>
      </c>
      <c r="I1899" s="238">
        <v>113709551</v>
      </c>
      <c r="J1899" s="238">
        <v>113709551</v>
      </c>
      <c r="K1899" s="239" t="s">
        <v>4233</v>
      </c>
      <c r="L1899" s="333" t="s">
        <v>36</v>
      </c>
      <c r="M1899" s="333">
        <v>88</v>
      </c>
      <c r="N1899" s="338">
        <v>3900</v>
      </c>
      <c r="O1899" s="338">
        <f t="shared" si="30"/>
        <v>343200</v>
      </c>
      <c r="P1899" s="246"/>
    </row>
    <row r="1900" spans="1:16" hidden="1">
      <c r="A1900" s="235">
        <v>1897</v>
      </c>
      <c r="B1900" s="241">
        <v>45352</v>
      </c>
      <c r="C1900" s="239" t="s">
        <v>4227</v>
      </c>
      <c r="D1900" s="333" t="s">
        <v>5201</v>
      </c>
      <c r="E1900" s="417">
        <v>45342</v>
      </c>
      <c r="F1900" s="239" t="s">
        <v>5194</v>
      </c>
      <c r="G1900" s="333" t="s">
        <v>2283</v>
      </c>
      <c r="H1900" s="333">
        <v>4512506279</v>
      </c>
      <c r="I1900" s="355">
        <v>113709552</v>
      </c>
      <c r="J1900" s="355">
        <v>113709552</v>
      </c>
      <c r="K1900" s="355" t="s">
        <v>4234</v>
      </c>
      <c r="L1900" s="333" t="s">
        <v>36</v>
      </c>
      <c r="M1900" s="333">
        <v>352</v>
      </c>
      <c r="N1900" s="338">
        <v>96.5</v>
      </c>
      <c r="O1900" s="338">
        <f t="shared" si="30"/>
        <v>33968</v>
      </c>
      <c r="P1900" s="246"/>
    </row>
    <row r="1901" spans="1:16" hidden="1">
      <c r="A1901" s="235">
        <v>1898</v>
      </c>
      <c r="B1901" s="241">
        <v>45352</v>
      </c>
      <c r="C1901" s="239" t="s">
        <v>4227</v>
      </c>
      <c r="D1901" s="333" t="s">
        <v>5201</v>
      </c>
      <c r="E1901" s="417">
        <v>45342</v>
      </c>
      <c r="F1901" s="239" t="s">
        <v>5194</v>
      </c>
      <c r="G1901" s="333" t="s">
        <v>2283</v>
      </c>
      <c r="H1901" s="333">
        <v>4512506279</v>
      </c>
      <c r="I1901" s="355">
        <v>112170849</v>
      </c>
      <c r="J1901" s="355">
        <v>112170849</v>
      </c>
      <c r="K1901" s="355" t="s">
        <v>2382</v>
      </c>
      <c r="L1901" s="333" t="s">
        <v>36</v>
      </c>
      <c r="M1901" s="333">
        <v>528</v>
      </c>
      <c r="N1901" s="338">
        <v>5.5</v>
      </c>
      <c r="O1901" s="338">
        <f t="shared" si="30"/>
        <v>2904</v>
      </c>
      <c r="P1901" s="246"/>
    </row>
    <row r="1902" spans="1:16" hidden="1">
      <c r="A1902" s="235">
        <v>1899</v>
      </c>
      <c r="B1902" s="241">
        <v>45352</v>
      </c>
      <c r="C1902" s="239" t="s">
        <v>4227</v>
      </c>
      <c r="D1902" s="333" t="s">
        <v>5201</v>
      </c>
      <c r="E1902" s="417">
        <v>45342</v>
      </c>
      <c r="F1902" s="239" t="s">
        <v>5194</v>
      </c>
      <c r="G1902" s="333" t="s">
        <v>2283</v>
      </c>
      <c r="H1902" s="333">
        <v>4512506279</v>
      </c>
      <c r="I1902" s="355">
        <v>112172545</v>
      </c>
      <c r="J1902" s="355">
        <v>112172545</v>
      </c>
      <c r="K1902" s="355" t="s">
        <v>2378</v>
      </c>
      <c r="L1902" s="333" t="s">
        <v>36</v>
      </c>
      <c r="M1902" s="333">
        <v>528</v>
      </c>
      <c r="N1902" s="338">
        <v>4.5</v>
      </c>
      <c r="O1902" s="338">
        <f t="shared" si="30"/>
        <v>2376</v>
      </c>
      <c r="P1902" s="246"/>
    </row>
    <row r="1903" spans="1:16" hidden="1">
      <c r="A1903" s="235">
        <v>1900</v>
      </c>
      <c r="B1903" s="241">
        <v>45352</v>
      </c>
      <c r="C1903" s="239" t="s">
        <v>4227</v>
      </c>
      <c r="D1903" s="333" t="s">
        <v>5201</v>
      </c>
      <c r="E1903" s="417">
        <v>45342</v>
      </c>
      <c r="F1903" s="239" t="s">
        <v>5194</v>
      </c>
      <c r="G1903" s="333" t="s">
        <v>2283</v>
      </c>
      <c r="H1903" s="333">
        <v>4512506279</v>
      </c>
      <c r="I1903" s="355">
        <v>112172546</v>
      </c>
      <c r="J1903" s="355">
        <v>112172546</v>
      </c>
      <c r="K1903" s="355" t="s">
        <v>2380</v>
      </c>
      <c r="L1903" s="333" t="s">
        <v>36</v>
      </c>
      <c r="M1903" s="333">
        <v>352</v>
      </c>
      <c r="N1903" s="338">
        <v>5.5</v>
      </c>
      <c r="O1903" s="338">
        <f t="shared" si="30"/>
        <v>1936</v>
      </c>
      <c r="P1903" s="246"/>
    </row>
    <row r="1904" spans="1:16" hidden="1">
      <c r="A1904" s="235">
        <v>1901</v>
      </c>
      <c r="B1904" s="241">
        <v>45352</v>
      </c>
      <c r="C1904" s="239" t="s">
        <v>4227</v>
      </c>
      <c r="D1904" s="333" t="s">
        <v>5201</v>
      </c>
      <c r="E1904" s="417">
        <v>45342</v>
      </c>
      <c r="F1904" s="239" t="s">
        <v>5194</v>
      </c>
      <c r="G1904" s="333" t="s">
        <v>2283</v>
      </c>
      <c r="H1904" s="333">
        <v>4512506279</v>
      </c>
      <c r="I1904" s="355">
        <v>112170848</v>
      </c>
      <c r="J1904" s="355">
        <v>112170848</v>
      </c>
      <c r="K1904" s="355" t="s">
        <v>5083</v>
      </c>
      <c r="L1904" s="333" t="s">
        <v>36</v>
      </c>
      <c r="M1904" s="333">
        <f>495+33</f>
        <v>528</v>
      </c>
      <c r="N1904" s="338">
        <v>15.5</v>
      </c>
      <c r="O1904" s="338">
        <f t="shared" si="30"/>
        <v>8184</v>
      </c>
      <c r="P1904" s="246"/>
    </row>
    <row r="1905" spans="1:16" hidden="1">
      <c r="A1905" s="235">
        <v>1902</v>
      </c>
      <c r="B1905" s="241">
        <v>45352</v>
      </c>
      <c r="C1905" s="239" t="s">
        <v>4227</v>
      </c>
      <c r="D1905" s="333" t="s">
        <v>5201</v>
      </c>
      <c r="E1905" s="417">
        <v>45342</v>
      </c>
      <c r="F1905" s="239" t="s">
        <v>5194</v>
      </c>
      <c r="G1905" s="333" t="s">
        <v>2283</v>
      </c>
      <c r="H1905" s="333">
        <v>4512506279</v>
      </c>
      <c r="I1905" s="355">
        <v>112172541</v>
      </c>
      <c r="J1905" s="355">
        <v>112172541</v>
      </c>
      <c r="K1905" s="355" t="s">
        <v>2373</v>
      </c>
      <c r="L1905" s="333" t="s">
        <v>36</v>
      </c>
      <c r="M1905" s="333">
        <v>88</v>
      </c>
      <c r="N1905" s="338">
        <v>94.14</v>
      </c>
      <c r="O1905" s="338">
        <f t="shared" si="30"/>
        <v>8284.32</v>
      </c>
      <c r="P1905" s="246"/>
    </row>
    <row r="1906" spans="1:16" hidden="1">
      <c r="A1906" s="235">
        <v>1903</v>
      </c>
      <c r="B1906" s="241">
        <v>45352</v>
      </c>
      <c r="C1906" s="239" t="s">
        <v>4227</v>
      </c>
      <c r="D1906" s="333" t="s">
        <v>5201</v>
      </c>
      <c r="E1906" s="417">
        <v>45342</v>
      </c>
      <c r="F1906" s="239" t="s">
        <v>5194</v>
      </c>
      <c r="G1906" s="333" t="s">
        <v>2283</v>
      </c>
      <c r="H1906" s="333">
        <v>4512506279</v>
      </c>
      <c r="I1906" s="355">
        <v>112172542</v>
      </c>
      <c r="J1906" s="355">
        <v>112172542</v>
      </c>
      <c r="K1906" s="355" t="s">
        <v>2376</v>
      </c>
      <c r="L1906" s="333" t="s">
        <v>36</v>
      </c>
      <c r="M1906" s="333">
        <v>264</v>
      </c>
      <c r="N1906" s="338">
        <v>65</v>
      </c>
      <c r="O1906" s="338">
        <f t="shared" si="30"/>
        <v>17160</v>
      </c>
      <c r="P1906" s="246"/>
    </row>
    <row r="1907" spans="1:16" hidden="1">
      <c r="A1907" s="235">
        <v>1904</v>
      </c>
      <c r="B1907" s="241">
        <v>45352</v>
      </c>
      <c r="C1907" s="239" t="s">
        <v>4227</v>
      </c>
      <c r="D1907" s="333" t="s">
        <v>5201</v>
      </c>
      <c r="E1907" s="417">
        <v>45342</v>
      </c>
      <c r="F1907" s="239" t="s">
        <v>5194</v>
      </c>
      <c r="G1907" s="333" t="s">
        <v>2283</v>
      </c>
      <c r="H1907" s="333">
        <v>4512506279</v>
      </c>
      <c r="I1907" s="355">
        <v>112172544</v>
      </c>
      <c r="J1907" s="355">
        <v>112172544</v>
      </c>
      <c r="K1907" s="355" t="s">
        <v>2377</v>
      </c>
      <c r="L1907" s="333" t="s">
        <v>36</v>
      </c>
      <c r="M1907" s="333">
        <v>176</v>
      </c>
      <c r="N1907" s="338">
        <v>166</v>
      </c>
      <c r="O1907" s="338">
        <f t="shared" si="30"/>
        <v>29216</v>
      </c>
      <c r="P1907" s="246"/>
    </row>
    <row r="1908" spans="1:16" hidden="1">
      <c r="A1908" s="235">
        <v>1905</v>
      </c>
      <c r="B1908" s="241">
        <v>45355</v>
      </c>
      <c r="C1908" s="239" t="s">
        <v>4642</v>
      </c>
      <c r="D1908" s="333" t="s">
        <v>5202</v>
      </c>
      <c r="E1908" s="417">
        <v>45351</v>
      </c>
      <c r="F1908" s="239" t="s">
        <v>5207</v>
      </c>
      <c r="G1908" s="333" t="s">
        <v>285</v>
      </c>
      <c r="H1908" s="333">
        <v>4512565816</v>
      </c>
      <c r="I1908" s="238" t="s">
        <v>5210</v>
      </c>
      <c r="J1908" s="239" t="s">
        <v>5217</v>
      </c>
      <c r="K1908" s="239" t="s">
        <v>5230</v>
      </c>
      <c r="L1908" s="333" t="s">
        <v>36</v>
      </c>
      <c r="M1908" s="333">
        <v>6</v>
      </c>
      <c r="N1908" s="338">
        <v>37500</v>
      </c>
      <c r="O1908" s="338">
        <f t="shared" si="30"/>
        <v>225000</v>
      </c>
      <c r="P1908" s="246"/>
    </row>
    <row r="1909" spans="1:16" hidden="1">
      <c r="A1909" s="235">
        <v>1906</v>
      </c>
      <c r="B1909" s="241">
        <v>45355</v>
      </c>
      <c r="C1909" s="239" t="s">
        <v>4642</v>
      </c>
      <c r="D1909" s="333" t="s">
        <v>5202</v>
      </c>
      <c r="E1909" s="417">
        <v>45351</v>
      </c>
      <c r="F1909" s="239" t="s">
        <v>5207</v>
      </c>
      <c r="G1909" s="333" t="s">
        <v>285</v>
      </c>
      <c r="H1909" s="333">
        <v>4512565816</v>
      </c>
      <c r="I1909" s="238" t="s">
        <v>5211</v>
      </c>
      <c r="J1909" s="239" t="s">
        <v>5218</v>
      </c>
      <c r="K1909" s="239" t="s">
        <v>5231</v>
      </c>
      <c r="L1909" s="333" t="s">
        <v>36</v>
      </c>
      <c r="M1909" s="333">
        <v>2</v>
      </c>
      <c r="N1909" s="338">
        <v>11000</v>
      </c>
      <c r="O1909" s="338">
        <f t="shared" si="30"/>
        <v>22000</v>
      </c>
      <c r="P1909" s="246"/>
    </row>
    <row r="1910" spans="1:16" hidden="1">
      <c r="A1910" s="235">
        <v>1907</v>
      </c>
      <c r="B1910" s="241">
        <v>45355</v>
      </c>
      <c r="C1910" s="239" t="s">
        <v>4642</v>
      </c>
      <c r="D1910" s="333" t="s">
        <v>5202</v>
      </c>
      <c r="E1910" s="417">
        <v>45351</v>
      </c>
      <c r="F1910" s="239" t="s">
        <v>5207</v>
      </c>
      <c r="G1910" s="333" t="s">
        <v>285</v>
      </c>
      <c r="H1910" s="333">
        <v>4512565816</v>
      </c>
      <c r="I1910" s="238" t="s">
        <v>5212</v>
      </c>
      <c r="J1910" s="239" t="s">
        <v>5212</v>
      </c>
      <c r="K1910" s="239" t="s">
        <v>5232</v>
      </c>
      <c r="L1910" s="333" t="s">
        <v>36</v>
      </c>
      <c r="M1910" s="333">
        <v>1</v>
      </c>
      <c r="N1910" s="338">
        <v>9202</v>
      </c>
      <c r="O1910" s="338">
        <f t="shared" si="30"/>
        <v>9202</v>
      </c>
      <c r="P1910" s="246"/>
    </row>
    <row r="1911" spans="1:16" hidden="1">
      <c r="A1911" s="235">
        <v>1908</v>
      </c>
      <c r="B1911" s="241">
        <v>45355</v>
      </c>
      <c r="C1911" s="239" t="s">
        <v>4642</v>
      </c>
      <c r="D1911" s="333" t="s">
        <v>5202</v>
      </c>
      <c r="E1911" s="417">
        <v>45351</v>
      </c>
      <c r="F1911" s="239" t="s">
        <v>5207</v>
      </c>
      <c r="G1911" s="333" t="s">
        <v>285</v>
      </c>
      <c r="H1911" s="333">
        <v>4512565816</v>
      </c>
      <c r="I1911" s="238">
        <v>101638444</v>
      </c>
      <c r="J1911" s="239" t="s">
        <v>5219</v>
      </c>
      <c r="K1911" s="239" t="s">
        <v>5233</v>
      </c>
      <c r="L1911" s="333" t="s">
        <v>36</v>
      </c>
      <c r="M1911" s="333">
        <v>5</v>
      </c>
      <c r="N1911" s="338">
        <v>9600</v>
      </c>
      <c r="O1911" s="338">
        <f t="shared" si="30"/>
        <v>48000</v>
      </c>
      <c r="P1911" s="246"/>
    </row>
    <row r="1912" spans="1:16" hidden="1">
      <c r="A1912" s="235">
        <v>1909</v>
      </c>
      <c r="B1912" s="241">
        <v>45355</v>
      </c>
      <c r="C1912" s="239" t="s">
        <v>4642</v>
      </c>
      <c r="D1912" s="333" t="s">
        <v>5202</v>
      </c>
      <c r="E1912" s="417">
        <v>45351</v>
      </c>
      <c r="F1912" s="239" t="s">
        <v>5207</v>
      </c>
      <c r="G1912" s="333" t="s">
        <v>285</v>
      </c>
      <c r="H1912" s="333">
        <v>4512565816</v>
      </c>
      <c r="I1912" s="238">
        <v>100925424</v>
      </c>
      <c r="J1912" s="239" t="s">
        <v>5220</v>
      </c>
      <c r="K1912" s="239" t="s">
        <v>5234</v>
      </c>
      <c r="L1912" s="333" t="s">
        <v>36</v>
      </c>
      <c r="M1912" s="333">
        <v>3</v>
      </c>
      <c r="N1912" s="338">
        <v>9500</v>
      </c>
      <c r="O1912" s="338">
        <f t="shared" si="30"/>
        <v>28500</v>
      </c>
      <c r="P1912" s="246"/>
    </row>
    <row r="1913" spans="1:16" hidden="1">
      <c r="A1913" s="235">
        <v>1910</v>
      </c>
      <c r="B1913" s="241">
        <v>45355</v>
      </c>
      <c r="C1913" s="239" t="s">
        <v>4642</v>
      </c>
      <c r="D1913" s="333" t="s">
        <v>5202</v>
      </c>
      <c r="E1913" s="417">
        <v>45351</v>
      </c>
      <c r="F1913" s="239" t="s">
        <v>5207</v>
      </c>
      <c r="G1913" s="333" t="s">
        <v>285</v>
      </c>
      <c r="H1913" s="333">
        <v>4512565816</v>
      </c>
      <c r="I1913" s="238" t="s">
        <v>5213</v>
      </c>
      <c r="J1913" s="239" t="s">
        <v>5221</v>
      </c>
      <c r="K1913" s="239" t="s">
        <v>5235</v>
      </c>
      <c r="L1913" s="333" t="s">
        <v>36</v>
      </c>
      <c r="M1913" s="333">
        <v>4</v>
      </c>
      <c r="N1913" s="338">
        <v>50500</v>
      </c>
      <c r="O1913" s="338">
        <f t="shared" si="30"/>
        <v>202000</v>
      </c>
      <c r="P1913" s="246"/>
    </row>
    <row r="1914" spans="1:16" hidden="1">
      <c r="A1914" s="235">
        <v>1911</v>
      </c>
      <c r="B1914" s="241">
        <v>45355</v>
      </c>
      <c r="C1914" s="239" t="s">
        <v>4642</v>
      </c>
      <c r="D1914" s="333" t="s">
        <v>5202</v>
      </c>
      <c r="E1914" s="417">
        <v>45351</v>
      </c>
      <c r="F1914" s="239" t="s">
        <v>5207</v>
      </c>
      <c r="G1914" s="333" t="s">
        <v>285</v>
      </c>
      <c r="H1914" s="333">
        <v>4512565816</v>
      </c>
      <c r="I1914" s="238">
        <v>105777225</v>
      </c>
      <c r="J1914" s="239" t="s">
        <v>5222</v>
      </c>
      <c r="K1914" s="239" t="s">
        <v>5236</v>
      </c>
      <c r="L1914" s="333" t="s">
        <v>36</v>
      </c>
      <c r="M1914" s="333">
        <v>4</v>
      </c>
      <c r="N1914" s="338">
        <v>3650</v>
      </c>
      <c r="O1914" s="338">
        <f t="shared" si="30"/>
        <v>14600</v>
      </c>
      <c r="P1914" s="246"/>
    </row>
    <row r="1915" spans="1:16" hidden="1">
      <c r="A1915" s="235">
        <v>1912</v>
      </c>
      <c r="B1915" s="241">
        <v>45355</v>
      </c>
      <c r="C1915" s="239" t="s">
        <v>4642</v>
      </c>
      <c r="D1915" s="333" t="s">
        <v>5202</v>
      </c>
      <c r="E1915" s="417">
        <v>45351</v>
      </c>
      <c r="F1915" s="239" t="s">
        <v>5207</v>
      </c>
      <c r="G1915" s="333" t="s">
        <v>285</v>
      </c>
      <c r="H1915" s="333">
        <v>4512565816</v>
      </c>
      <c r="I1915" s="238">
        <v>102327845</v>
      </c>
      <c r="J1915" s="239" t="s">
        <v>5223</v>
      </c>
      <c r="K1915" s="239" t="s">
        <v>5237</v>
      </c>
      <c r="L1915" s="333" t="s">
        <v>36</v>
      </c>
      <c r="M1915" s="333">
        <v>5</v>
      </c>
      <c r="N1915" s="338">
        <v>4830</v>
      </c>
      <c r="O1915" s="338">
        <f t="shared" si="30"/>
        <v>24150</v>
      </c>
      <c r="P1915" s="246"/>
    </row>
    <row r="1916" spans="1:16" hidden="1">
      <c r="A1916" s="235">
        <v>1913</v>
      </c>
      <c r="B1916" s="241">
        <v>45355</v>
      </c>
      <c r="C1916" s="239" t="s">
        <v>4642</v>
      </c>
      <c r="D1916" s="333" t="s">
        <v>5202</v>
      </c>
      <c r="E1916" s="417">
        <v>45351</v>
      </c>
      <c r="F1916" s="239" t="s">
        <v>5207</v>
      </c>
      <c r="G1916" s="333" t="s">
        <v>285</v>
      </c>
      <c r="H1916" s="333">
        <v>4512565816</v>
      </c>
      <c r="I1916" s="238" t="s">
        <v>5214</v>
      </c>
      <c r="J1916" s="239" t="s">
        <v>5224</v>
      </c>
      <c r="K1916" s="239" t="s">
        <v>5238</v>
      </c>
      <c r="L1916" s="333" t="s">
        <v>36</v>
      </c>
      <c r="M1916" s="333">
        <v>5</v>
      </c>
      <c r="N1916" s="338">
        <v>9300</v>
      </c>
      <c r="O1916" s="338">
        <f t="shared" si="30"/>
        <v>46500</v>
      </c>
      <c r="P1916" s="246"/>
    </row>
    <row r="1917" spans="1:16" hidden="1">
      <c r="A1917" s="235">
        <v>1914</v>
      </c>
      <c r="B1917" s="241">
        <v>45355</v>
      </c>
      <c r="C1917" s="239" t="s">
        <v>4642</v>
      </c>
      <c r="D1917" s="333" t="s">
        <v>5202</v>
      </c>
      <c r="E1917" s="417">
        <v>45351</v>
      </c>
      <c r="F1917" s="239" t="s">
        <v>5207</v>
      </c>
      <c r="G1917" s="333" t="s">
        <v>285</v>
      </c>
      <c r="H1917" s="333">
        <v>4512565816</v>
      </c>
      <c r="I1917" s="238" t="s">
        <v>5215</v>
      </c>
      <c r="J1917" s="239" t="s">
        <v>5225</v>
      </c>
      <c r="K1917" s="239" t="s">
        <v>5239</v>
      </c>
      <c r="L1917" s="333" t="s">
        <v>36</v>
      </c>
      <c r="M1917" s="333">
        <v>5</v>
      </c>
      <c r="N1917" s="338">
        <v>2600</v>
      </c>
      <c r="O1917" s="338">
        <f t="shared" si="30"/>
        <v>13000</v>
      </c>
      <c r="P1917" s="246"/>
    </row>
    <row r="1918" spans="1:16" hidden="1">
      <c r="A1918" s="235">
        <v>1915</v>
      </c>
      <c r="B1918" s="241">
        <v>45355</v>
      </c>
      <c r="C1918" s="239" t="s">
        <v>4642</v>
      </c>
      <c r="D1918" s="333" t="s">
        <v>5202</v>
      </c>
      <c r="E1918" s="417">
        <v>45351</v>
      </c>
      <c r="F1918" s="239" t="s">
        <v>5207</v>
      </c>
      <c r="G1918" s="333" t="s">
        <v>285</v>
      </c>
      <c r="H1918" s="333">
        <v>4512565816</v>
      </c>
      <c r="I1918" s="238" t="s">
        <v>5216</v>
      </c>
      <c r="J1918" s="239" t="s">
        <v>5226</v>
      </c>
      <c r="K1918" s="239" t="s">
        <v>5240</v>
      </c>
      <c r="L1918" s="333" t="s">
        <v>36</v>
      </c>
      <c r="M1918" s="333">
        <v>5</v>
      </c>
      <c r="N1918" s="338">
        <v>2700</v>
      </c>
      <c r="O1918" s="338">
        <f t="shared" si="30"/>
        <v>13500</v>
      </c>
      <c r="P1918" s="246"/>
    </row>
    <row r="1919" spans="1:16" hidden="1">
      <c r="A1919" s="235">
        <v>1916</v>
      </c>
      <c r="B1919" s="241">
        <v>45355</v>
      </c>
      <c r="C1919" s="239" t="s">
        <v>4642</v>
      </c>
      <c r="D1919" s="333" t="s">
        <v>5202</v>
      </c>
      <c r="E1919" s="417">
        <v>45351</v>
      </c>
      <c r="F1919" s="239" t="s">
        <v>5207</v>
      </c>
      <c r="G1919" s="333" t="s">
        <v>285</v>
      </c>
      <c r="H1919" s="333">
        <v>4512565816</v>
      </c>
      <c r="I1919" s="238">
        <v>100761947</v>
      </c>
      <c r="J1919" s="344" t="s">
        <v>4103</v>
      </c>
      <c r="K1919" s="238" t="s">
        <v>4104</v>
      </c>
      <c r="L1919" s="235" t="s">
        <v>36</v>
      </c>
      <c r="M1919" s="333">
        <v>8</v>
      </c>
      <c r="N1919" s="338">
        <v>15</v>
      </c>
      <c r="O1919" s="338">
        <f t="shared" si="30"/>
        <v>120</v>
      </c>
      <c r="P1919" s="246"/>
    </row>
    <row r="1920" spans="1:16" hidden="1">
      <c r="A1920" s="235">
        <v>1917</v>
      </c>
      <c r="B1920" s="241">
        <v>45355</v>
      </c>
      <c r="C1920" s="239" t="s">
        <v>4642</v>
      </c>
      <c r="D1920" s="333" t="s">
        <v>5202</v>
      </c>
      <c r="E1920" s="417">
        <v>45351</v>
      </c>
      <c r="F1920" s="239" t="s">
        <v>5207</v>
      </c>
      <c r="G1920" s="333" t="s">
        <v>285</v>
      </c>
      <c r="H1920" s="333">
        <v>4512565816</v>
      </c>
      <c r="I1920" s="238">
        <v>101575758</v>
      </c>
      <c r="J1920" s="239" t="s">
        <v>5227</v>
      </c>
      <c r="K1920" s="239" t="s">
        <v>5241</v>
      </c>
      <c r="L1920" s="235" t="s">
        <v>36</v>
      </c>
      <c r="M1920" s="333">
        <v>3</v>
      </c>
      <c r="N1920" s="338">
        <v>1300</v>
      </c>
      <c r="O1920" s="338">
        <f t="shared" si="30"/>
        <v>3900</v>
      </c>
      <c r="P1920" s="246"/>
    </row>
    <row r="1921" spans="1:18" hidden="1">
      <c r="A1921" s="235">
        <v>1918</v>
      </c>
      <c r="B1921" s="241">
        <v>45355</v>
      </c>
      <c r="C1921" s="239" t="s">
        <v>4642</v>
      </c>
      <c r="D1921" s="333" t="s">
        <v>5202</v>
      </c>
      <c r="E1921" s="417">
        <v>45351</v>
      </c>
      <c r="F1921" s="239" t="s">
        <v>5207</v>
      </c>
      <c r="G1921" s="333" t="s">
        <v>285</v>
      </c>
      <c r="H1921" s="333">
        <v>4512565816</v>
      </c>
      <c r="I1921" s="238">
        <v>113665671</v>
      </c>
      <c r="J1921" s="239" t="s">
        <v>5228</v>
      </c>
      <c r="K1921" s="239" t="s">
        <v>5242</v>
      </c>
      <c r="L1921" s="235" t="s">
        <v>36</v>
      </c>
      <c r="M1921" s="333">
        <v>5</v>
      </c>
      <c r="N1921" s="338">
        <v>18200</v>
      </c>
      <c r="O1921" s="338">
        <f t="shared" si="30"/>
        <v>91000</v>
      </c>
      <c r="P1921" s="246"/>
    </row>
    <row r="1922" spans="1:18" hidden="1">
      <c r="A1922" s="235">
        <v>1919</v>
      </c>
      <c r="B1922" s="241">
        <v>45356</v>
      </c>
      <c r="C1922" s="239" t="s">
        <v>2561</v>
      </c>
      <c r="D1922" s="333" t="s">
        <v>5203</v>
      </c>
      <c r="E1922" s="417">
        <v>45349</v>
      </c>
      <c r="F1922" s="239" t="s">
        <v>5208</v>
      </c>
      <c r="G1922" s="333" t="s">
        <v>285</v>
      </c>
      <c r="H1922" s="333">
        <v>4512414613</v>
      </c>
      <c r="I1922" s="238"/>
      <c r="J1922" s="239"/>
      <c r="K1922" s="337" t="s">
        <v>4072</v>
      </c>
      <c r="L1922" s="333" t="s">
        <v>36</v>
      </c>
      <c r="M1922" s="333">
        <v>7</v>
      </c>
      <c r="N1922" s="338">
        <v>7750</v>
      </c>
      <c r="O1922" s="338">
        <f t="shared" si="30"/>
        <v>54250</v>
      </c>
      <c r="P1922" s="246"/>
    </row>
    <row r="1923" spans="1:18" hidden="1">
      <c r="A1923" s="235">
        <v>1920</v>
      </c>
      <c r="B1923" s="241">
        <v>45355</v>
      </c>
      <c r="C1923" s="239" t="s">
        <v>4642</v>
      </c>
      <c r="D1923" s="333" t="s">
        <v>5204</v>
      </c>
      <c r="E1923" s="417">
        <v>45349</v>
      </c>
      <c r="F1923" s="239" t="s">
        <v>5207</v>
      </c>
      <c r="G1923" s="333" t="s">
        <v>285</v>
      </c>
      <c r="H1923" s="333"/>
      <c r="I1923" s="238">
        <v>100753201</v>
      </c>
      <c r="J1923" s="239" t="s">
        <v>5229</v>
      </c>
      <c r="K1923" s="337" t="s">
        <v>5243</v>
      </c>
      <c r="L1923" s="333" t="s">
        <v>36</v>
      </c>
      <c r="M1923" s="333">
        <v>17</v>
      </c>
      <c r="N1923" s="338">
        <v>0</v>
      </c>
      <c r="O1923" s="338">
        <f t="shared" si="30"/>
        <v>0</v>
      </c>
      <c r="P1923" s="246"/>
    </row>
    <row r="1924" spans="1:18" hidden="1">
      <c r="A1924" s="235">
        <v>1921</v>
      </c>
      <c r="B1924" s="241">
        <v>45358</v>
      </c>
      <c r="C1924" s="239" t="s">
        <v>2561</v>
      </c>
      <c r="D1924" s="333" t="s">
        <v>5205</v>
      </c>
      <c r="E1924" s="417">
        <v>45351</v>
      </c>
      <c r="F1924" s="239" t="s">
        <v>5209</v>
      </c>
      <c r="G1924" s="333" t="s">
        <v>285</v>
      </c>
      <c r="H1924" s="333">
        <v>4512414613</v>
      </c>
      <c r="I1924" s="238" t="s">
        <v>286</v>
      </c>
      <c r="J1924" s="239" t="s">
        <v>286</v>
      </c>
      <c r="K1924" s="337" t="s">
        <v>4072</v>
      </c>
      <c r="L1924" s="333" t="s">
        <v>36</v>
      </c>
      <c r="M1924" s="333">
        <v>6</v>
      </c>
      <c r="N1924" s="338">
        <v>7750</v>
      </c>
      <c r="O1924" s="338">
        <f t="shared" si="30"/>
        <v>46500</v>
      </c>
      <c r="P1924" s="246"/>
      <c r="Q1924" s="275">
        <v>7750</v>
      </c>
      <c r="R1924" s="230">
        <v>46500</v>
      </c>
    </row>
    <row r="1925" spans="1:18" ht="20.399999999999999" hidden="1">
      <c r="A1925" s="235">
        <v>1922</v>
      </c>
      <c r="B1925" s="241">
        <v>45358</v>
      </c>
      <c r="C1925" s="239" t="s">
        <v>5199</v>
      </c>
      <c r="D1925" s="333" t="s">
        <v>5206</v>
      </c>
      <c r="E1925" s="417">
        <v>45352</v>
      </c>
      <c r="F1925" s="239">
        <v>516862</v>
      </c>
      <c r="G1925" s="333" t="s">
        <v>2912</v>
      </c>
      <c r="H1925" s="333"/>
      <c r="I1925" s="238" t="s">
        <v>4534</v>
      </c>
      <c r="J1925" s="238" t="s">
        <v>4535</v>
      </c>
      <c r="K1925" s="238" t="s">
        <v>4536</v>
      </c>
      <c r="L1925" s="333" t="s">
        <v>36</v>
      </c>
      <c r="M1925" s="333">
        <v>5</v>
      </c>
      <c r="N1925" s="338">
        <v>500</v>
      </c>
      <c r="O1925" s="338">
        <f t="shared" si="30"/>
        <v>2500</v>
      </c>
      <c r="P1925" s="246"/>
      <c r="Q1925" s="275">
        <v>500</v>
      </c>
      <c r="R1925" s="230">
        <v>2500</v>
      </c>
    </row>
    <row r="1926" spans="1:18" ht="20.399999999999999" hidden="1">
      <c r="A1926" s="235">
        <v>1923</v>
      </c>
      <c r="B1926" s="241">
        <v>45360</v>
      </c>
      <c r="C1926" s="239" t="s">
        <v>4642</v>
      </c>
      <c r="D1926" s="333" t="s">
        <v>5248</v>
      </c>
      <c r="E1926" s="417">
        <v>45353</v>
      </c>
      <c r="F1926" s="239" t="s">
        <v>5249</v>
      </c>
      <c r="G1926" s="333" t="s">
        <v>285</v>
      </c>
      <c r="H1926" s="333">
        <v>4512707465</v>
      </c>
      <c r="I1926" s="238">
        <v>106656270</v>
      </c>
      <c r="J1926" s="239" t="s">
        <v>5250</v>
      </c>
      <c r="K1926" s="239" t="s">
        <v>5251</v>
      </c>
      <c r="L1926" s="333" t="s">
        <v>36</v>
      </c>
      <c r="M1926" s="333">
        <v>72</v>
      </c>
      <c r="N1926" s="338">
        <v>517</v>
      </c>
      <c r="O1926" s="338">
        <f t="shared" si="30"/>
        <v>37224</v>
      </c>
      <c r="P1926" s="246"/>
      <c r="Q1926" s="275"/>
      <c r="R1926" s="230"/>
    </row>
    <row r="1927" spans="1:18" hidden="1">
      <c r="A1927" s="235">
        <v>1924</v>
      </c>
      <c r="B1927" s="241">
        <v>45362</v>
      </c>
      <c r="C1927" s="239" t="s">
        <v>2343</v>
      </c>
      <c r="D1927" s="333">
        <v>3600103875</v>
      </c>
      <c r="E1927" s="417">
        <v>45355</v>
      </c>
      <c r="F1927" s="239" t="s">
        <v>5252</v>
      </c>
      <c r="G1927" s="333" t="s">
        <v>2283</v>
      </c>
      <c r="H1927" s="333">
        <v>4512562967</v>
      </c>
      <c r="I1927" s="238">
        <v>112136075</v>
      </c>
      <c r="J1927" s="238" t="s">
        <v>63</v>
      </c>
      <c r="K1927" s="238" t="s">
        <v>64</v>
      </c>
      <c r="L1927" s="333" t="s">
        <v>36</v>
      </c>
      <c r="M1927" s="333">
        <v>44</v>
      </c>
      <c r="N1927" s="338">
        <v>1594.48</v>
      </c>
      <c r="O1927" s="338">
        <f t="shared" si="30"/>
        <v>70157.119999999995</v>
      </c>
      <c r="P1927" s="246"/>
      <c r="Q1927" s="275"/>
      <c r="R1927" s="230"/>
    </row>
    <row r="1928" spans="1:18" ht="20.399999999999999" hidden="1">
      <c r="A1928" s="235">
        <v>1925</v>
      </c>
      <c r="B1928" s="241">
        <v>45364</v>
      </c>
      <c r="C1928" s="239" t="s">
        <v>4642</v>
      </c>
      <c r="D1928" s="333" t="s">
        <v>5253</v>
      </c>
      <c r="E1928" s="241">
        <v>45355</v>
      </c>
      <c r="F1928" s="239" t="s">
        <v>5254</v>
      </c>
      <c r="G1928" s="333" t="s">
        <v>2544</v>
      </c>
      <c r="H1928" s="333">
        <v>4512707465</v>
      </c>
      <c r="I1928" s="238">
        <v>102464571</v>
      </c>
      <c r="J1928" s="238" t="s">
        <v>1693</v>
      </c>
      <c r="K1928" s="238" t="s">
        <v>1694</v>
      </c>
      <c r="L1928" s="333" t="s">
        <v>36</v>
      </c>
      <c r="M1928" s="333">
        <v>34</v>
      </c>
      <c r="N1928" s="338">
        <v>1592</v>
      </c>
      <c r="O1928" s="338">
        <f t="shared" si="30"/>
        <v>54128</v>
      </c>
      <c r="P1928" s="246"/>
      <c r="Q1928" s="275"/>
      <c r="R1928" s="230"/>
    </row>
    <row r="1929" spans="1:18" hidden="1">
      <c r="A1929" s="235">
        <v>1926</v>
      </c>
      <c r="B1929" s="241">
        <v>45365</v>
      </c>
      <c r="C1929" s="239" t="s">
        <v>4227</v>
      </c>
      <c r="D1929" s="333" t="s">
        <v>5255</v>
      </c>
      <c r="E1929" s="241">
        <v>45356</v>
      </c>
      <c r="F1929" s="239" t="s">
        <v>5256</v>
      </c>
      <c r="G1929" s="333" t="s">
        <v>2283</v>
      </c>
      <c r="H1929" s="333">
        <v>4512506279</v>
      </c>
      <c r="I1929" s="355">
        <v>113709550</v>
      </c>
      <c r="J1929" s="355">
        <v>113709550</v>
      </c>
      <c r="K1929" s="355" t="s">
        <v>4230</v>
      </c>
      <c r="L1929" s="333" t="s">
        <v>36</v>
      </c>
      <c r="M1929" s="333">
        <v>128</v>
      </c>
      <c r="N1929" s="338">
        <v>656</v>
      </c>
      <c r="O1929" s="338">
        <f t="shared" si="30"/>
        <v>83968</v>
      </c>
      <c r="P1929" s="246"/>
      <c r="Q1929" s="275"/>
      <c r="R1929" s="230"/>
    </row>
    <row r="1930" spans="1:18" hidden="1">
      <c r="A1930" s="235">
        <v>1927</v>
      </c>
      <c r="B1930" s="241">
        <v>45365</v>
      </c>
      <c r="C1930" s="239" t="s">
        <v>4227</v>
      </c>
      <c r="D1930" s="333" t="s">
        <v>5255</v>
      </c>
      <c r="E1930" s="241">
        <v>45356</v>
      </c>
      <c r="F1930" s="239" t="s">
        <v>5256</v>
      </c>
      <c r="G1930" s="333" t="s">
        <v>2283</v>
      </c>
      <c r="H1930" s="333">
        <v>4512506279</v>
      </c>
      <c r="I1930" s="355">
        <v>113709553</v>
      </c>
      <c r="J1930" s="355">
        <v>113709553</v>
      </c>
      <c r="K1930" s="355" t="s">
        <v>5118</v>
      </c>
      <c r="L1930" s="333" t="s">
        <v>36</v>
      </c>
      <c r="M1930" s="333">
        <v>512</v>
      </c>
      <c r="N1930" s="338">
        <v>5.5</v>
      </c>
      <c r="O1930" s="338">
        <f t="shared" si="30"/>
        <v>2816</v>
      </c>
      <c r="P1930" s="246"/>
      <c r="Q1930" s="275"/>
      <c r="R1930" s="230"/>
    </row>
    <row r="1931" spans="1:18" hidden="1">
      <c r="A1931" s="235">
        <v>1928</v>
      </c>
      <c r="B1931" s="241">
        <v>45365</v>
      </c>
      <c r="C1931" s="239" t="s">
        <v>4227</v>
      </c>
      <c r="D1931" s="333" t="s">
        <v>5255</v>
      </c>
      <c r="E1931" s="241">
        <v>45356</v>
      </c>
      <c r="F1931" s="239" t="s">
        <v>5256</v>
      </c>
      <c r="G1931" s="333" t="s">
        <v>2283</v>
      </c>
      <c r="H1931" s="333">
        <v>4512506279</v>
      </c>
      <c r="I1931" s="238">
        <v>113709555</v>
      </c>
      <c r="J1931" s="239"/>
      <c r="K1931" s="239" t="s">
        <v>5097</v>
      </c>
      <c r="L1931" s="333" t="s">
        <v>36</v>
      </c>
      <c r="M1931" s="333">
        <v>512</v>
      </c>
      <c r="N1931" s="338">
        <v>4.5</v>
      </c>
      <c r="O1931" s="338">
        <f t="shared" si="30"/>
        <v>2304</v>
      </c>
      <c r="P1931" s="246"/>
      <c r="Q1931" s="275"/>
      <c r="R1931" s="230"/>
    </row>
    <row r="1932" spans="1:18" hidden="1">
      <c r="A1932" s="235">
        <v>1929</v>
      </c>
      <c r="B1932" s="241">
        <v>45365</v>
      </c>
      <c r="C1932" s="239" t="s">
        <v>4227</v>
      </c>
      <c r="D1932" s="333" t="s">
        <v>5255</v>
      </c>
      <c r="E1932" s="241">
        <v>45356</v>
      </c>
      <c r="F1932" s="239" t="s">
        <v>5256</v>
      </c>
      <c r="G1932" s="333" t="s">
        <v>2283</v>
      </c>
      <c r="H1932" s="333">
        <v>4512506279</v>
      </c>
      <c r="I1932" s="355">
        <v>113709556</v>
      </c>
      <c r="J1932" s="355">
        <v>113709556</v>
      </c>
      <c r="K1932" s="355" t="s">
        <v>4232</v>
      </c>
      <c r="L1932" s="333" t="s">
        <v>36</v>
      </c>
      <c r="M1932" s="333">
        <v>512</v>
      </c>
      <c r="N1932" s="338">
        <v>22</v>
      </c>
      <c r="O1932" s="338">
        <f t="shared" si="30"/>
        <v>11264</v>
      </c>
      <c r="P1932" s="246"/>
      <c r="Q1932" s="275"/>
      <c r="R1932" s="230"/>
    </row>
    <row r="1933" spans="1:18" hidden="1">
      <c r="A1933" s="235">
        <v>1930</v>
      </c>
      <c r="B1933" s="241">
        <v>45365</v>
      </c>
      <c r="C1933" s="239" t="s">
        <v>4227</v>
      </c>
      <c r="D1933" s="333" t="s">
        <v>5255</v>
      </c>
      <c r="E1933" s="241">
        <v>45356</v>
      </c>
      <c r="F1933" s="239" t="s">
        <v>5256</v>
      </c>
      <c r="G1933" s="333" t="s">
        <v>2283</v>
      </c>
      <c r="H1933" s="333">
        <v>4512506279</v>
      </c>
      <c r="I1933" s="355">
        <v>113710208</v>
      </c>
      <c r="J1933" s="355">
        <v>113710208</v>
      </c>
      <c r="K1933" s="355" t="s">
        <v>5082</v>
      </c>
      <c r="L1933" s="333" t="s">
        <v>36</v>
      </c>
      <c r="M1933" s="333">
        <v>512</v>
      </c>
      <c r="N1933" s="338">
        <v>8</v>
      </c>
      <c r="O1933" s="338">
        <f t="shared" si="30"/>
        <v>4096</v>
      </c>
      <c r="P1933" s="246"/>
      <c r="Q1933" s="275"/>
      <c r="R1933" s="230"/>
    </row>
    <row r="1934" spans="1:18" hidden="1">
      <c r="A1934" s="235">
        <v>1931</v>
      </c>
      <c r="B1934" s="241">
        <v>45365</v>
      </c>
      <c r="C1934" s="239" t="s">
        <v>4227</v>
      </c>
      <c r="D1934" s="333" t="s">
        <v>5255</v>
      </c>
      <c r="E1934" s="241">
        <v>45356</v>
      </c>
      <c r="F1934" s="239" t="s">
        <v>5256</v>
      </c>
      <c r="G1934" s="333" t="s">
        <v>2283</v>
      </c>
      <c r="H1934" s="333">
        <v>4512506279</v>
      </c>
      <c r="I1934" s="238">
        <v>113709551</v>
      </c>
      <c r="J1934" s="238">
        <v>113709551</v>
      </c>
      <c r="K1934" s="239" t="s">
        <v>4233</v>
      </c>
      <c r="L1934" s="333" t="s">
        <v>36</v>
      </c>
      <c r="M1934" s="333">
        <v>128</v>
      </c>
      <c r="N1934" s="338">
        <v>3900</v>
      </c>
      <c r="O1934" s="338">
        <f t="shared" si="30"/>
        <v>499200</v>
      </c>
      <c r="P1934" s="246"/>
      <c r="Q1934" s="275"/>
      <c r="R1934" s="230"/>
    </row>
    <row r="1935" spans="1:18" hidden="1">
      <c r="A1935" s="235">
        <v>1932</v>
      </c>
      <c r="B1935" s="241">
        <v>45365</v>
      </c>
      <c r="C1935" s="239" t="s">
        <v>4227</v>
      </c>
      <c r="D1935" s="333" t="s">
        <v>5255</v>
      </c>
      <c r="E1935" s="241">
        <v>45356</v>
      </c>
      <c r="F1935" s="239" t="s">
        <v>5256</v>
      </c>
      <c r="G1935" s="333" t="s">
        <v>2283</v>
      </c>
      <c r="H1935" s="333">
        <v>4512506279</v>
      </c>
      <c r="I1935" s="355">
        <v>113709552</v>
      </c>
      <c r="J1935" s="355">
        <v>113709552</v>
      </c>
      <c r="K1935" s="355" t="s">
        <v>4234</v>
      </c>
      <c r="L1935" s="333" t="s">
        <v>36</v>
      </c>
      <c r="M1935" s="333">
        <v>512</v>
      </c>
      <c r="N1935" s="338">
        <v>96.5</v>
      </c>
      <c r="O1935" s="338">
        <f t="shared" si="30"/>
        <v>49408</v>
      </c>
      <c r="P1935" s="246"/>
      <c r="Q1935" s="275"/>
      <c r="R1935" s="230"/>
    </row>
    <row r="1936" spans="1:18" hidden="1">
      <c r="A1936" s="235">
        <v>1933</v>
      </c>
      <c r="B1936" s="241">
        <v>45365</v>
      </c>
      <c r="C1936" s="239" t="s">
        <v>4227</v>
      </c>
      <c r="D1936" s="333" t="s">
        <v>5255</v>
      </c>
      <c r="E1936" s="241">
        <v>45356</v>
      </c>
      <c r="F1936" s="239" t="s">
        <v>5256</v>
      </c>
      <c r="G1936" s="333" t="s">
        <v>2283</v>
      </c>
      <c r="H1936" s="333">
        <v>4512506279</v>
      </c>
      <c r="I1936" s="355">
        <v>112170849</v>
      </c>
      <c r="J1936" s="355">
        <v>112170849</v>
      </c>
      <c r="K1936" s="355" t="s">
        <v>2382</v>
      </c>
      <c r="L1936" s="333" t="s">
        <v>36</v>
      </c>
      <c r="M1936" s="333">
        <v>768</v>
      </c>
      <c r="N1936" s="338">
        <v>5.5</v>
      </c>
      <c r="O1936" s="338">
        <f t="shared" si="30"/>
        <v>4224</v>
      </c>
      <c r="P1936" s="246"/>
      <c r="Q1936" s="275"/>
      <c r="R1936" s="230"/>
    </row>
    <row r="1937" spans="1:18" hidden="1">
      <c r="A1937" s="235">
        <v>1934</v>
      </c>
      <c r="B1937" s="241">
        <v>45365</v>
      </c>
      <c r="C1937" s="239" t="s">
        <v>4227</v>
      </c>
      <c r="D1937" s="333" t="s">
        <v>5255</v>
      </c>
      <c r="E1937" s="241">
        <v>45356</v>
      </c>
      <c r="F1937" s="239" t="s">
        <v>5256</v>
      </c>
      <c r="G1937" s="333" t="s">
        <v>2283</v>
      </c>
      <c r="H1937" s="333">
        <v>4512506279</v>
      </c>
      <c r="I1937" s="355">
        <v>112172545</v>
      </c>
      <c r="J1937" s="355">
        <v>112172545</v>
      </c>
      <c r="K1937" s="355" t="s">
        <v>2378</v>
      </c>
      <c r="L1937" s="333" t="s">
        <v>36</v>
      </c>
      <c r="M1937" s="333">
        <v>768</v>
      </c>
      <c r="N1937" s="338">
        <v>4.5</v>
      </c>
      <c r="O1937" s="338">
        <f t="shared" si="30"/>
        <v>3456</v>
      </c>
      <c r="P1937" s="246"/>
      <c r="Q1937" s="275"/>
      <c r="R1937" s="230"/>
    </row>
    <row r="1938" spans="1:18" hidden="1">
      <c r="A1938" s="235">
        <v>1935</v>
      </c>
      <c r="B1938" s="241">
        <v>45365</v>
      </c>
      <c r="C1938" s="239" t="s">
        <v>4227</v>
      </c>
      <c r="D1938" s="333" t="s">
        <v>5255</v>
      </c>
      <c r="E1938" s="241">
        <v>45356</v>
      </c>
      <c r="F1938" s="239" t="s">
        <v>5256</v>
      </c>
      <c r="G1938" s="333" t="s">
        <v>2283</v>
      </c>
      <c r="H1938" s="333">
        <v>4512506279</v>
      </c>
      <c r="I1938" s="355">
        <v>112172546</v>
      </c>
      <c r="J1938" s="355">
        <v>112172546</v>
      </c>
      <c r="K1938" s="355" t="s">
        <v>2380</v>
      </c>
      <c r="L1938" s="333" t="s">
        <v>36</v>
      </c>
      <c r="M1938" s="333">
        <v>512</v>
      </c>
      <c r="N1938" s="338">
        <v>5.5</v>
      </c>
      <c r="O1938" s="338">
        <f t="shared" si="30"/>
        <v>2816</v>
      </c>
      <c r="P1938" s="246"/>
      <c r="Q1938" s="275"/>
      <c r="R1938" s="230"/>
    </row>
    <row r="1939" spans="1:18" hidden="1">
      <c r="A1939" s="235">
        <v>1936</v>
      </c>
      <c r="B1939" s="241">
        <v>45365</v>
      </c>
      <c r="C1939" s="239" t="s">
        <v>4227</v>
      </c>
      <c r="D1939" s="333" t="s">
        <v>5255</v>
      </c>
      <c r="E1939" s="241">
        <v>45356</v>
      </c>
      <c r="F1939" s="239" t="s">
        <v>5256</v>
      </c>
      <c r="G1939" s="333" t="s">
        <v>2283</v>
      </c>
      <c r="H1939" s="333">
        <v>4512506279</v>
      </c>
      <c r="I1939" s="355">
        <v>112170848</v>
      </c>
      <c r="J1939" s="355">
        <v>112170848</v>
      </c>
      <c r="K1939" s="355" t="s">
        <v>5083</v>
      </c>
      <c r="L1939" s="333" t="s">
        <v>36</v>
      </c>
      <c r="M1939" s="333">
        <v>768</v>
      </c>
      <c r="N1939" s="338">
        <v>15.5</v>
      </c>
      <c r="O1939" s="338">
        <f t="shared" si="30"/>
        <v>11904</v>
      </c>
      <c r="P1939" s="246"/>
      <c r="Q1939" s="275"/>
      <c r="R1939" s="230"/>
    </row>
    <row r="1940" spans="1:18" hidden="1">
      <c r="A1940" s="235">
        <v>1937</v>
      </c>
      <c r="B1940" s="241">
        <v>45365</v>
      </c>
      <c r="C1940" s="239" t="s">
        <v>4227</v>
      </c>
      <c r="D1940" s="333" t="s">
        <v>5255</v>
      </c>
      <c r="E1940" s="241">
        <v>45356</v>
      </c>
      <c r="F1940" s="239" t="s">
        <v>5256</v>
      </c>
      <c r="G1940" s="333" t="s">
        <v>2283</v>
      </c>
      <c r="H1940" s="333">
        <v>4512506279</v>
      </c>
      <c r="I1940" s="355">
        <v>112172541</v>
      </c>
      <c r="J1940" s="355">
        <v>112172541</v>
      </c>
      <c r="K1940" s="355" t="s">
        <v>2373</v>
      </c>
      <c r="L1940" s="333" t="s">
        <v>36</v>
      </c>
      <c r="M1940" s="333">
        <v>128</v>
      </c>
      <c r="N1940" s="338">
        <v>105.5</v>
      </c>
      <c r="O1940" s="338">
        <f t="shared" si="30"/>
        <v>13504</v>
      </c>
      <c r="P1940" s="246"/>
      <c r="Q1940" s="275"/>
      <c r="R1940" s="230"/>
    </row>
    <row r="1941" spans="1:18" hidden="1">
      <c r="A1941" s="235">
        <v>1938</v>
      </c>
      <c r="B1941" s="241">
        <v>45365</v>
      </c>
      <c r="C1941" s="239" t="s">
        <v>4227</v>
      </c>
      <c r="D1941" s="333" t="s">
        <v>5255</v>
      </c>
      <c r="E1941" s="241">
        <v>45356</v>
      </c>
      <c r="F1941" s="239" t="s">
        <v>5256</v>
      </c>
      <c r="G1941" s="333" t="s">
        <v>2283</v>
      </c>
      <c r="H1941" s="333">
        <v>4512506279</v>
      </c>
      <c r="I1941" s="355">
        <v>112172542</v>
      </c>
      <c r="J1941" s="355">
        <v>112172542</v>
      </c>
      <c r="K1941" s="355" t="s">
        <v>2376</v>
      </c>
      <c r="L1941" s="333" t="s">
        <v>36</v>
      </c>
      <c r="M1941" s="333">
        <v>384</v>
      </c>
      <c r="N1941" s="338">
        <v>65</v>
      </c>
      <c r="O1941" s="338">
        <f t="shared" si="30"/>
        <v>24960</v>
      </c>
      <c r="P1941" s="246"/>
      <c r="Q1941" s="275"/>
      <c r="R1941" s="230"/>
    </row>
    <row r="1942" spans="1:18" hidden="1">
      <c r="A1942" s="235">
        <v>1939</v>
      </c>
      <c r="B1942" s="241">
        <v>45365</v>
      </c>
      <c r="C1942" s="239" t="s">
        <v>4227</v>
      </c>
      <c r="D1942" s="333" t="s">
        <v>5255</v>
      </c>
      <c r="E1942" s="241">
        <v>45356</v>
      </c>
      <c r="F1942" s="239" t="s">
        <v>5256</v>
      </c>
      <c r="G1942" s="333" t="s">
        <v>2283</v>
      </c>
      <c r="H1942" s="333">
        <v>4512506279</v>
      </c>
      <c r="I1942" s="355">
        <v>112172544</v>
      </c>
      <c r="J1942" s="355">
        <v>112172544</v>
      </c>
      <c r="K1942" s="355" t="s">
        <v>2377</v>
      </c>
      <c r="L1942" s="333" t="s">
        <v>36</v>
      </c>
      <c r="M1942" s="333">
        <v>256</v>
      </c>
      <c r="N1942" s="338">
        <v>166</v>
      </c>
      <c r="O1942" s="338">
        <f t="shared" si="30"/>
        <v>42496</v>
      </c>
      <c r="P1942" s="246"/>
      <c r="Q1942" s="275"/>
      <c r="R1942" s="230"/>
    </row>
    <row r="1943" spans="1:18" hidden="1">
      <c r="A1943" s="235">
        <v>1940</v>
      </c>
      <c r="B1943" s="241">
        <v>45365</v>
      </c>
      <c r="C1943" s="239" t="s">
        <v>4227</v>
      </c>
      <c r="D1943" s="333" t="s">
        <v>5257</v>
      </c>
      <c r="E1943" s="241">
        <v>45356</v>
      </c>
      <c r="F1943" s="239" t="s">
        <v>5256</v>
      </c>
      <c r="G1943" s="333" t="s">
        <v>2283</v>
      </c>
      <c r="H1943" s="333">
        <v>4512658775</v>
      </c>
      <c r="I1943" s="238">
        <v>115009322</v>
      </c>
      <c r="J1943" s="355">
        <v>105009322</v>
      </c>
      <c r="K1943" s="355" t="s">
        <v>5085</v>
      </c>
      <c r="L1943" s="333" t="s">
        <v>36</v>
      </c>
      <c r="M1943" s="333">
        <v>128</v>
      </c>
      <c r="N1943" s="338">
        <v>100</v>
      </c>
      <c r="O1943" s="338">
        <f t="shared" si="30"/>
        <v>12800</v>
      </c>
      <c r="P1943" s="246"/>
      <c r="Q1943" s="275"/>
      <c r="R1943" s="230"/>
    </row>
    <row r="1944" spans="1:18" hidden="1">
      <c r="A1944" s="235">
        <v>1941</v>
      </c>
      <c r="B1944" s="241">
        <v>45365</v>
      </c>
      <c r="C1944" s="239" t="s">
        <v>4227</v>
      </c>
      <c r="D1944" s="333" t="s">
        <v>5257</v>
      </c>
      <c r="E1944" s="241">
        <v>45356</v>
      </c>
      <c r="F1944" s="239" t="s">
        <v>5256</v>
      </c>
      <c r="G1944" s="333" t="s">
        <v>2283</v>
      </c>
      <c r="H1944" s="333">
        <v>4512658775</v>
      </c>
      <c r="I1944" s="238">
        <v>115009323</v>
      </c>
      <c r="J1944" s="355">
        <v>115009323</v>
      </c>
      <c r="K1944" s="355" t="s">
        <v>5086</v>
      </c>
      <c r="L1944" s="333" t="s">
        <v>2729</v>
      </c>
      <c r="M1944" s="333">
        <v>23</v>
      </c>
      <c r="N1944" s="338">
        <v>4.8</v>
      </c>
      <c r="O1944" s="338">
        <f t="shared" si="30"/>
        <v>110.39999999999999</v>
      </c>
      <c r="P1944" s="246"/>
      <c r="Q1944" s="275"/>
      <c r="R1944" s="230"/>
    </row>
    <row r="1945" spans="1:18" hidden="1">
      <c r="A1945" s="235">
        <v>1942</v>
      </c>
      <c r="B1945" s="241">
        <v>45366</v>
      </c>
      <c r="C1945" s="239" t="s">
        <v>2561</v>
      </c>
      <c r="D1945" s="333" t="s">
        <v>5258</v>
      </c>
      <c r="E1945" s="417">
        <v>45362</v>
      </c>
      <c r="F1945" s="239" t="s">
        <v>5259</v>
      </c>
      <c r="G1945" s="333" t="s">
        <v>285</v>
      </c>
      <c r="H1945" s="333">
        <v>4512414613</v>
      </c>
      <c r="I1945" s="238" t="s">
        <v>286</v>
      </c>
      <c r="J1945" s="239" t="s">
        <v>286</v>
      </c>
      <c r="K1945" s="337" t="s">
        <v>4072</v>
      </c>
      <c r="L1945" s="333" t="s">
        <v>36</v>
      </c>
      <c r="M1945" s="333">
        <v>9</v>
      </c>
      <c r="N1945" s="338">
        <v>7750</v>
      </c>
      <c r="O1945" s="338">
        <f t="shared" si="30"/>
        <v>69750</v>
      </c>
      <c r="P1945" s="246"/>
      <c r="Q1945" s="275"/>
      <c r="R1945" s="230"/>
    </row>
    <row r="1946" spans="1:18" hidden="1">
      <c r="A1946" s="235">
        <v>1943</v>
      </c>
      <c r="B1946" s="241">
        <v>45369</v>
      </c>
      <c r="C1946" s="239" t="s">
        <v>4642</v>
      </c>
      <c r="D1946" s="333" t="s">
        <v>5260</v>
      </c>
      <c r="E1946" s="417">
        <v>45364</v>
      </c>
      <c r="F1946" s="239">
        <v>622988822</v>
      </c>
      <c r="G1946" s="333" t="s">
        <v>285</v>
      </c>
      <c r="H1946" s="333">
        <v>4512489363</v>
      </c>
      <c r="I1946" s="238">
        <v>113784192</v>
      </c>
      <c r="J1946" s="239" t="s">
        <v>5261</v>
      </c>
      <c r="K1946" s="239" t="s">
        <v>5262</v>
      </c>
      <c r="L1946" s="333" t="s">
        <v>36</v>
      </c>
      <c r="M1946" s="333">
        <v>34</v>
      </c>
      <c r="N1946" s="338">
        <v>3940</v>
      </c>
      <c r="O1946" s="338">
        <f t="shared" si="30"/>
        <v>133960</v>
      </c>
      <c r="P1946" s="246"/>
      <c r="Q1946" s="275"/>
      <c r="R1946" s="230"/>
    </row>
    <row r="1947" spans="1:18" hidden="1">
      <c r="A1947" s="235">
        <v>1944</v>
      </c>
      <c r="B1947" s="241">
        <v>45377</v>
      </c>
      <c r="C1947" s="239" t="s">
        <v>4642</v>
      </c>
      <c r="D1947" s="333" t="s">
        <v>5285</v>
      </c>
      <c r="E1947" s="417">
        <v>45373</v>
      </c>
      <c r="F1947" s="239" t="s">
        <v>5286</v>
      </c>
      <c r="G1947" s="333" t="s">
        <v>285</v>
      </c>
      <c r="H1947" s="333">
        <v>4512565816</v>
      </c>
      <c r="I1947" s="238" t="s">
        <v>5287</v>
      </c>
      <c r="J1947" s="239" t="s">
        <v>5288</v>
      </c>
      <c r="K1947" s="239" t="s">
        <v>5289</v>
      </c>
      <c r="L1947" s="333" t="s">
        <v>36</v>
      </c>
      <c r="M1947" s="333">
        <v>6</v>
      </c>
      <c r="N1947" s="338">
        <v>3300</v>
      </c>
      <c r="O1947" s="338">
        <f t="shared" si="30"/>
        <v>19800</v>
      </c>
      <c r="P1947" s="246"/>
    </row>
    <row r="1948" spans="1:18" hidden="1">
      <c r="A1948" s="235">
        <v>1945</v>
      </c>
      <c r="B1948" s="241">
        <v>45377</v>
      </c>
      <c r="C1948" s="239" t="s">
        <v>4642</v>
      </c>
      <c r="D1948" s="333" t="s">
        <v>5285</v>
      </c>
      <c r="E1948" s="417">
        <v>45373</v>
      </c>
      <c r="F1948" s="239" t="s">
        <v>5286</v>
      </c>
      <c r="G1948" s="333" t="s">
        <v>285</v>
      </c>
      <c r="H1948" s="333">
        <v>4512565816</v>
      </c>
      <c r="I1948" s="238" t="s">
        <v>5290</v>
      </c>
      <c r="J1948" s="239" t="s">
        <v>5291</v>
      </c>
      <c r="K1948" s="239" t="s">
        <v>5292</v>
      </c>
      <c r="L1948" s="333" t="s">
        <v>36</v>
      </c>
      <c r="M1948" s="333">
        <v>3</v>
      </c>
      <c r="N1948" s="338">
        <v>2050</v>
      </c>
      <c r="O1948" s="338">
        <f t="shared" si="30"/>
        <v>6150</v>
      </c>
      <c r="P1948" s="246"/>
    </row>
    <row r="1949" spans="1:18" hidden="1">
      <c r="A1949" s="235">
        <v>1946</v>
      </c>
      <c r="B1949" s="241">
        <v>45378</v>
      </c>
      <c r="C1949" s="239" t="s">
        <v>2561</v>
      </c>
      <c r="D1949" s="333" t="s">
        <v>5293</v>
      </c>
      <c r="E1949" s="417">
        <v>45370</v>
      </c>
      <c r="F1949" s="239" t="s">
        <v>5294</v>
      </c>
      <c r="G1949" s="333" t="s">
        <v>285</v>
      </c>
      <c r="H1949" s="333">
        <v>4512414613</v>
      </c>
      <c r="I1949" s="238" t="s">
        <v>286</v>
      </c>
      <c r="J1949" s="239" t="s">
        <v>286</v>
      </c>
      <c r="K1949" s="337" t="s">
        <v>4072</v>
      </c>
      <c r="L1949" s="333" t="s">
        <v>36</v>
      </c>
      <c r="M1949" s="333">
        <v>7</v>
      </c>
      <c r="N1949" s="338">
        <v>7750</v>
      </c>
      <c r="O1949" s="338">
        <f t="shared" si="30"/>
        <v>54250</v>
      </c>
      <c r="P1949" s="246"/>
    </row>
    <row r="1950" spans="1:18" ht="20.399999999999999" hidden="1">
      <c r="A1950" s="235">
        <v>1947</v>
      </c>
      <c r="B1950" s="241">
        <v>45379</v>
      </c>
      <c r="C1950" s="239" t="s">
        <v>5295</v>
      </c>
      <c r="D1950" s="333">
        <v>51102255</v>
      </c>
      <c r="E1950" s="417">
        <v>45372</v>
      </c>
      <c r="F1950" s="239" t="s">
        <v>5296</v>
      </c>
      <c r="G1950" s="333" t="s">
        <v>4746</v>
      </c>
      <c r="H1950" s="333">
        <v>4512767376</v>
      </c>
      <c r="I1950" s="238">
        <v>113782133</v>
      </c>
      <c r="J1950" s="239"/>
      <c r="K1950" s="239" t="s">
        <v>4388</v>
      </c>
      <c r="L1950" s="333" t="s">
        <v>36</v>
      </c>
      <c r="M1950" s="333">
        <v>400</v>
      </c>
      <c r="N1950" s="338">
        <v>110</v>
      </c>
      <c r="O1950" s="338">
        <f t="shared" si="30"/>
        <v>44000</v>
      </c>
      <c r="P1950" s="246"/>
    </row>
    <row r="1951" spans="1:18" ht="20.399999999999999" hidden="1">
      <c r="A1951" s="235">
        <v>1948</v>
      </c>
      <c r="B1951" s="241">
        <v>45379</v>
      </c>
      <c r="C1951" s="239" t="s">
        <v>5295</v>
      </c>
      <c r="D1951" s="333">
        <v>51102255</v>
      </c>
      <c r="E1951" s="417">
        <v>45372</v>
      </c>
      <c r="F1951" s="239" t="s">
        <v>5296</v>
      </c>
      <c r="G1951" s="333" t="s">
        <v>4746</v>
      </c>
      <c r="H1951" s="333">
        <v>4512767376</v>
      </c>
      <c r="I1951" s="238">
        <v>115010962</v>
      </c>
      <c r="J1951" s="239"/>
      <c r="K1951" s="239" t="s">
        <v>5297</v>
      </c>
      <c r="L1951" s="333" t="s">
        <v>36</v>
      </c>
      <c r="M1951" s="333">
        <v>584</v>
      </c>
      <c r="N1951" s="338">
        <v>160</v>
      </c>
      <c r="O1951" s="338">
        <f t="shared" si="30"/>
        <v>93440</v>
      </c>
      <c r="P1951" s="246"/>
    </row>
    <row r="1952" spans="1:18" ht="20.399999999999999" hidden="1">
      <c r="A1952" s="235">
        <v>1949</v>
      </c>
      <c r="B1952" s="241">
        <v>45379</v>
      </c>
      <c r="C1952" s="239" t="s">
        <v>5295</v>
      </c>
      <c r="D1952" s="333">
        <v>51102255</v>
      </c>
      <c r="E1952" s="417">
        <v>45372</v>
      </c>
      <c r="F1952" s="239" t="s">
        <v>5296</v>
      </c>
      <c r="G1952" s="333" t="s">
        <v>4746</v>
      </c>
      <c r="H1952" s="333">
        <v>4512767376</v>
      </c>
      <c r="I1952" s="238">
        <v>115010965</v>
      </c>
      <c r="J1952" s="239"/>
      <c r="K1952" s="239" t="s">
        <v>5298</v>
      </c>
      <c r="L1952" s="333" t="s">
        <v>36</v>
      </c>
      <c r="M1952" s="333">
        <v>584</v>
      </c>
      <c r="N1952" s="338">
        <v>110</v>
      </c>
      <c r="O1952" s="338">
        <f t="shared" si="30"/>
        <v>64240</v>
      </c>
      <c r="P1952" s="246"/>
    </row>
    <row r="1953" spans="1:16" hidden="1">
      <c r="A1953" s="235">
        <v>1950</v>
      </c>
      <c r="B1953" s="241">
        <v>45380</v>
      </c>
      <c r="C1953" s="239" t="s">
        <v>4642</v>
      </c>
      <c r="D1953" s="333" t="s">
        <v>5299</v>
      </c>
      <c r="E1953" s="417">
        <v>45374</v>
      </c>
      <c r="F1953" s="239" t="s">
        <v>5300</v>
      </c>
      <c r="G1953" s="333" t="s">
        <v>285</v>
      </c>
      <c r="H1953" s="333">
        <v>4512707465</v>
      </c>
      <c r="I1953" s="238">
        <v>102951260</v>
      </c>
      <c r="J1953" s="238" t="s">
        <v>1697</v>
      </c>
      <c r="K1953" s="238" t="s">
        <v>1698</v>
      </c>
      <c r="L1953" s="235" t="s">
        <v>36</v>
      </c>
      <c r="M1953" s="333">
        <v>32</v>
      </c>
      <c r="N1953" s="338">
        <v>242</v>
      </c>
      <c r="O1953" s="338">
        <f t="shared" si="30"/>
        <v>7744</v>
      </c>
      <c r="P1953" s="246"/>
    </row>
    <row r="1954" spans="1:16" hidden="1">
      <c r="A1954" s="235">
        <v>1951</v>
      </c>
      <c r="B1954" s="241">
        <v>45380</v>
      </c>
      <c r="C1954" s="239" t="s">
        <v>4642</v>
      </c>
      <c r="D1954" s="333" t="s">
        <v>5299</v>
      </c>
      <c r="E1954" s="417">
        <v>45374</v>
      </c>
      <c r="F1954" s="239" t="s">
        <v>5300</v>
      </c>
      <c r="G1954" s="333" t="s">
        <v>285</v>
      </c>
      <c r="H1954" s="333">
        <v>4512707465</v>
      </c>
      <c r="I1954" s="238">
        <v>101576439</v>
      </c>
      <c r="J1954" s="238" t="s">
        <v>655</v>
      </c>
      <c r="K1954" s="238" t="s">
        <v>656</v>
      </c>
      <c r="L1954" s="235" t="s">
        <v>36</v>
      </c>
      <c r="M1954" s="333">
        <v>44</v>
      </c>
      <c r="N1954" s="338">
        <v>31.68</v>
      </c>
      <c r="O1954" s="338">
        <f t="shared" si="30"/>
        <v>1393.92</v>
      </c>
      <c r="P1954" s="246"/>
    </row>
    <row r="1955" spans="1:16" hidden="1">
      <c r="A1955" s="235">
        <v>1952</v>
      </c>
      <c r="B1955" s="241">
        <v>45384</v>
      </c>
      <c r="C1955" s="239" t="s">
        <v>2820</v>
      </c>
      <c r="D1955" s="333" t="s">
        <v>5462</v>
      </c>
      <c r="E1955" s="417">
        <v>45371</v>
      </c>
      <c r="F1955" s="239" t="s">
        <v>5463</v>
      </c>
      <c r="G1955" s="333" t="s">
        <v>2823</v>
      </c>
      <c r="H1955" s="333">
        <v>4512713098</v>
      </c>
      <c r="I1955" s="238">
        <v>112169822</v>
      </c>
      <c r="J1955" s="239">
        <v>581130704</v>
      </c>
      <c r="K1955" s="239" t="s">
        <v>2942</v>
      </c>
      <c r="L1955" s="333" t="s">
        <v>2729</v>
      </c>
      <c r="M1955" s="333">
        <v>2685</v>
      </c>
      <c r="N1955" s="338">
        <v>20.5</v>
      </c>
      <c r="O1955" s="338">
        <f t="shared" ref="O1955:O2018" si="31">N1955*M1955</f>
        <v>55042.5</v>
      </c>
      <c r="P1955" s="246"/>
    </row>
    <row r="1956" spans="1:16" hidden="1">
      <c r="A1956" s="235">
        <v>1953</v>
      </c>
      <c r="B1956" s="241">
        <v>45387</v>
      </c>
      <c r="C1956" s="239" t="s">
        <v>5013</v>
      </c>
      <c r="D1956" s="333" t="s">
        <v>5464</v>
      </c>
      <c r="E1956" s="417">
        <v>45383</v>
      </c>
      <c r="F1956" s="239" t="s">
        <v>5465</v>
      </c>
      <c r="G1956" s="333" t="s">
        <v>131</v>
      </c>
      <c r="H1956" s="333">
        <v>4201093664</v>
      </c>
      <c r="I1956" s="238">
        <v>112148136</v>
      </c>
      <c r="J1956" s="239" t="s">
        <v>3726</v>
      </c>
      <c r="K1956" s="238" t="s">
        <v>3727</v>
      </c>
      <c r="L1956" s="333" t="s">
        <v>36</v>
      </c>
      <c r="M1956" s="333">
        <v>10</v>
      </c>
      <c r="N1956" s="338">
        <v>14707.5</v>
      </c>
      <c r="O1956" s="338">
        <f t="shared" si="31"/>
        <v>147075</v>
      </c>
      <c r="P1956" s="246"/>
    </row>
    <row r="1957" spans="1:16" hidden="1">
      <c r="A1957" s="235">
        <v>1954</v>
      </c>
      <c r="B1957" s="241">
        <v>45390</v>
      </c>
      <c r="C1957" s="239" t="s">
        <v>4642</v>
      </c>
      <c r="D1957" s="333" t="s">
        <v>5466</v>
      </c>
      <c r="E1957" s="417">
        <v>45385</v>
      </c>
      <c r="F1957" s="239" t="s">
        <v>5467</v>
      </c>
      <c r="G1957" s="333" t="s">
        <v>5073</v>
      </c>
      <c r="H1957" s="333">
        <v>4512325331</v>
      </c>
      <c r="I1957" s="238" t="s">
        <v>5468</v>
      </c>
      <c r="J1957" s="239"/>
      <c r="K1957" s="239" t="s">
        <v>5469</v>
      </c>
      <c r="L1957" s="333" t="s">
        <v>36</v>
      </c>
      <c r="M1957" s="333">
        <v>1</v>
      </c>
      <c r="N1957" s="338">
        <v>13741</v>
      </c>
      <c r="O1957" s="338">
        <f t="shared" si="31"/>
        <v>13741</v>
      </c>
      <c r="P1957" s="246"/>
    </row>
    <row r="1958" spans="1:16" ht="20.399999999999999" hidden="1">
      <c r="A1958" s="235">
        <v>1955</v>
      </c>
      <c r="B1958" s="241">
        <v>45395</v>
      </c>
      <c r="C1958" s="239" t="s">
        <v>4858</v>
      </c>
      <c r="D1958" s="333" t="s">
        <v>5470</v>
      </c>
      <c r="E1958" s="417">
        <v>45386</v>
      </c>
      <c r="F1958" s="239" t="s">
        <v>5471</v>
      </c>
      <c r="G1958" s="333" t="s">
        <v>1151</v>
      </c>
      <c r="H1958" s="333" t="s">
        <v>286</v>
      </c>
      <c r="I1958" s="238">
        <v>112148136</v>
      </c>
      <c r="J1958" s="239" t="s">
        <v>3726</v>
      </c>
      <c r="K1958" s="238" t="s">
        <v>3727</v>
      </c>
      <c r="L1958" s="333" t="s">
        <v>36</v>
      </c>
      <c r="M1958" s="333">
        <v>1</v>
      </c>
      <c r="N1958" s="338">
        <v>14661</v>
      </c>
      <c r="O1958" s="338">
        <f t="shared" si="31"/>
        <v>14661</v>
      </c>
      <c r="P1958" s="246"/>
    </row>
    <row r="1959" spans="1:16" ht="20.399999999999999" hidden="1">
      <c r="A1959" s="235">
        <v>1956</v>
      </c>
      <c r="B1959" s="241">
        <v>45395</v>
      </c>
      <c r="C1959" s="239" t="s">
        <v>4858</v>
      </c>
      <c r="D1959" s="333" t="s">
        <v>5470</v>
      </c>
      <c r="E1959" s="417">
        <v>45386</v>
      </c>
      <c r="F1959" s="239" t="s">
        <v>5471</v>
      </c>
      <c r="G1959" s="333" t="s">
        <v>1151</v>
      </c>
      <c r="H1959" s="333" t="s">
        <v>286</v>
      </c>
      <c r="I1959" s="238">
        <v>112173846</v>
      </c>
      <c r="J1959" s="238">
        <v>1552983</v>
      </c>
      <c r="K1959" s="239" t="s">
        <v>3758</v>
      </c>
      <c r="L1959" s="333" t="s">
        <v>36</v>
      </c>
      <c r="M1959" s="333">
        <v>1</v>
      </c>
      <c r="N1959" s="338">
        <v>2350</v>
      </c>
      <c r="O1959" s="338">
        <f t="shared" si="31"/>
        <v>2350</v>
      </c>
      <c r="P1959" s="246"/>
    </row>
    <row r="1960" spans="1:16" ht="20.399999999999999" hidden="1">
      <c r="A1960" s="235">
        <v>1957</v>
      </c>
      <c r="B1960" s="241">
        <v>45395</v>
      </c>
      <c r="C1960" s="239" t="s">
        <v>4858</v>
      </c>
      <c r="D1960" s="333" t="s">
        <v>5470</v>
      </c>
      <c r="E1960" s="417">
        <v>45386</v>
      </c>
      <c r="F1960" s="239" t="s">
        <v>5471</v>
      </c>
      <c r="G1960" s="333" t="s">
        <v>1151</v>
      </c>
      <c r="H1960" s="333" t="s">
        <v>286</v>
      </c>
      <c r="I1960" s="238">
        <v>107157518</v>
      </c>
      <c r="J1960" s="238">
        <v>107157518</v>
      </c>
      <c r="K1960" s="238" t="s">
        <v>3588</v>
      </c>
      <c r="L1960" s="333" t="s">
        <v>36</v>
      </c>
      <c r="M1960" s="333">
        <v>2</v>
      </c>
      <c r="N1960" s="338">
        <v>158500</v>
      </c>
      <c r="O1960" s="338">
        <f t="shared" si="31"/>
        <v>317000</v>
      </c>
      <c r="P1960" s="246"/>
    </row>
    <row r="1961" spans="1:16" ht="20.399999999999999" hidden="1">
      <c r="A1961" s="235">
        <v>1958</v>
      </c>
      <c r="B1961" s="241">
        <v>45395</v>
      </c>
      <c r="C1961" s="239" t="s">
        <v>4858</v>
      </c>
      <c r="D1961" s="333" t="s">
        <v>5470</v>
      </c>
      <c r="E1961" s="417">
        <v>45386</v>
      </c>
      <c r="F1961" s="239" t="s">
        <v>5471</v>
      </c>
      <c r="G1961" s="333" t="s">
        <v>1151</v>
      </c>
      <c r="H1961" s="333" t="s">
        <v>286</v>
      </c>
      <c r="I1961" s="238">
        <v>112171911</v>
      </c>
      <c r="J1961" s="238" t="s">
        <v>3427</v>
      </c>
      <c r="K1961" s="238" t="s">
        <v>3588</v>
      </c>
      <c r="L1961" s="333" t="s">
        <v>36</v>
      </c>
      <c r="M1961" s="333">
        <v>2</v>
      </c>
      <c r="N1961" s="338">
        <v>158500</v>
      </c>
      <c r="O1961" s="338">
        <f t="shared" si="31"/>
        <v>317000</v>
      </c>
      <c r="P1961" s="246"/>
    </row>
    <row r="1962" spans="1:16" hidden="1">
      <c r="A1962" s="235">
        <v>1959</v>
      </c>
      <c r="B1962" s="241">
        <v>45397</v>
      </c>
      <c r="C1962" s="239" t="s">
        <v>2486</v>
      </c>
      <c r="D1962" s="333">
        <v>2410174</v>
      </c>
      <c r="E1962" s="417">
        <v>45392</v>
      </c>
      <c r="F1962" s="239" t="s">
        <v>5472</v>
      </c>
      <c r="G1962" s="333" t="s">
        <v>2167</v>
      </c>
      <c r="H1962" s="333">
        <v>4512603248</v>
      </c>
      <c r="I1962" s="238">
        <v>112173808</v>
      </c>
      <c r="J1962" s="239" t="s">
        <v>3421</v>
      </c>
      <c r="K1962" s="350" t="s">
        <v>2819</v>
      </c>
      <c r="L1962" s="333" t="s">
        <v>36</v>
      </c>
      <c r="M1962" s="333">
        <v>10</v>
      </c>
      <c r="N1962" s="338">
        <v>6570</v>
      </c>
      <c r="O1962" s="338">
        <f t="shared" si="31"/>
        <v>65700</v>
      </c>
      <c r="P1962" s="246"/>
    </row>
    <row r="1963" spans="1:16" hidden="1">
      <c r="A1963" s="235">
        <v>1960</v>
      </c>
      <c r="B1963" s="241">
        <v>45397</v>
      </c>
      <c r="C1963" s="239" t="s">
        <v>2262</v>
      </c>
      <c r="D1963" s="333" t="s">
        <v>5473</v>
      </c>
      <c r="E1963" s="417">
        <v>45393</v>
      </c>
      <c r="F1963" s="239" t="s">
        <v>5474</v>
      </c>
      <c r="G1963" s="333" t="s">
        <v>532</v>
      </c>
      <c r="H1963" s="333">
        <v>4512596325</v>
      </c>
      <c r="I1963" s="239">
        <v>107146625</v>
      </c>
      <c r="J1963" s="239" t="s">
        <v>5010</v>
      </c>
      <c r="K1963" s="239" t="s">
        <v>5011</v>
      </c>
      <c r="L1963" s="333" t="s">
        <v>36</v>
      </c>
      <c r="M1963" s="333">
        <v>62</v>
      </c>
      <c r="N1963" s="338">
        <v>2548.9</v>
      </c>
      <c r="O1963" s="338">
        <f t="shared" si="31"/>
        <v>158031.80000000002</v>
      </c>
      <c r="P1963" s="246"/>
    </row>
    <row r="1964" spans="1:16" hidden="1">
      <c r="A1964" s="235">
        <v>1961</v>
      </c>
      <c r="B1964" s="241">
        <v>45411</v>
      </c>
      <c r="C1964" s="239" t="s">
        <v>2561</v>
      </c>
      <c r="D1964" s="333" t="s">
        <v>5475</v>
      </c>
      <c r="E1964" s="417">
        <v>45407</v>
      </c>
      <c r="F1964" s="239" t="s">
        <v>5476</v>
      </c>
      <c r="G1964" s="333" t="s">
        <v>5073</v>
      </c>
      <c r="H1964" s="333">
        <v>4512788562</v>
      </c>
      <c r="I1964" s="238">
        <v>112141777</v>
      </c>
      <c r="J1964" s="238">
        <v>112141777</v>
      </c>
      <c r="K1964" s="238" t="s">
        <v>2563</v>
      </c>
      <c r="L1964" s="333" t="s">
        <v>36</v>
      </c>
      <c r="M1964" s="333">
        <v>3672</v>
      </c>
      <c r="N1964" s="338">
        <v>5.3</v>
      </c>
      <c r="O1964" s="338">
        <f t="shared" si="31"/>
        <v>19461.599999999999</v>
      </c>
      <c r="P1964" s="246"/>
    </row>
    <row r="1965" spans="1:16" hidden="1">
      <c r="A1965" s="235">
        <v>1962</v>
      </c>
      <c r="B1965" s="241">
        <v>45411</v>
      </c>
      <c r="C1965" s="239" t="s">
        <v>2561</v>
      </c>
      <c r="D1965" s="333" t="s">
        <v>5475</v>
      </c>
      <c r="E1965" s="417">
        <v>45407</v>
      </c>
      <c r="F1965" s="239" t="s">
        <v>5476</v>
      </c>
      <c r="G1965" s="333" t="s">
        <v>5073</v>
      </c>
      <c r="H1965" s="333">
        <v>4512788562</v>
      </c>
      <c r="I1965" s="238">
        <v>112141778</v>
      </c>
      <c r="J1965" s="238">
        <v>112141778</v>
      </c>
      <c r="K1965" s="238" t="s">
        <v>2566</v>
      </c>
      <c r="L1965" s="235" t="s">
        <v>36</v>
      </c>
      <c r="M1965" s="333">
        <v>2040</v>
      </c>
      <c r="N1965" s="338">
        <v>1.45</v>
      </c>
      <c r="O1965" s="338">
        <f t="shared" si="31"/>
        <v>2958</v>
      </c>
      <c r="P1965" s="246"/>
    </row>
    <row r="1966" spans="1:16" ht="20.399999999999999" hidden="1">
      <c r="A1966" s="235">
        <v>1963</v>
      </c>
      <c r="B1966" s="241">
        <v>45411</v>
      </c>
      <c r="C1966" s="239" t="s">
        <v>2542</v>
      </c>
      <c r="D1966" s="333">
        <v>241020464</v>
      </c>
      <c r="E1966" s="417">
        <v>45407</v>
      </c>
      <c r="F1966" s="239" t="s">
        <v>5477</v>
      </c>
      <c r="G1966" s="333" t="s">
        <v>2544</v>
      </c>
      <c r="H1966" s="333">
        <v>4512806269</v>
      </c>
      <c r="I1966" s="238">
        <v>107171952</v>
      </c>
      <c r="J1966" s="238" t="s">
        <v>1475</v>
      </c>
      <c r="K1966" s="238" t="s">
        <v>1476</v>
      </c>
      <c r="L1966" s="333" t="s">
        <v>36</v>
      </c>
      <c r="M1966" s="333">
        <v>205</v>
      </c>
      <c r="N1966" s="338">
        <v>2003.5</v>
      </c>
      <c r="O1966" s="338">
        <f t="shared" si="31"/>
        <v>410717.5</v>
      </c>
      <c r="P1966" s="246"/>
    </row>
    <row r="1967" spans="1:16" hidden="1">
      <c r="A1967" s="235">
        <v>1964</v>
      </c>
      <c r="B1967" s="241">
        <v>45413</v>
      </c>
      <c r="C1967" s="239" t="s">
        <v>2343</v>
      </c>
      <c r="D1967" s="333">
        <v>3600106145</v>
      </c>
      <c r="E1967" s="417">
        <v>45407</v>
      </c>
      <c r="F1967" s="239" t="s">
        <v>5493</v>
      </c>
      <c r="G1967" s="333" t="s">
        <v>2283</v>
      </c>
      <c r="H1967" s="333">
        <v>4512784850</v>
      </c>
      <c r="I1967" s="238">
        <v>106909628</v>
      </c>
      <c r="J1967" s="346" t="s">
        <v>1672</v>
      </c>
      <c r="K1967" s="238" t="s">
        <v>1673</v>
      </c>
      <c r="L1967" s="333" t="s">
        <v>36</v>
      </c>
      <c r="M1967" s="333">
        <v>218</v>
      </c>
      <c r="N1967" s="430">
        <v>55.24</v>
      </c>
      <c r="O1967" s="338">
        <f t="shared" si="31"/>
        <v>12042.32</v>
      </c>
      <c r="P1967" s="246"/>
    </row>
    <row r="1968" spans="1:16" hidden="1">
      <c r="A1968" s="235">
        <v>1965</v>
      </c>
      <c r="B1968" s="241">
        <v>45413</v>
      </c>
      <c r="C1968" s="239" t="s">
        <v>2343</v>
      </c>
      <c r="D1968" s="333">
        <v>3600106232</v>
      </c>
      <c r="E1968" s="417">
        <v>45408</v>
      </c>
      <c r="F1968" s="239" t="s">
        <v>5494</v>
      </c>
      <c r="G1968" s="333" t="s">
        <v>2283</v>
      </c>
      <c r="H1968" s="333">
        <v>4512784850</v>
      </c>
      <c r="I1968" s="238">
        <v>109492180</v>
      </c>
      <c r="J1968" s="346" t="s">
        <v>201</v>
      </c>
      <c r="K1968" s="346" t="s">
        <v>2748</v>
      </c>
      <c r="L1968" s="235" t="s">
        <v>36</v>
      </c>
      <c r="M1968" s="333">
        <v>1300</v>
      </c>
      <c r="N1968" s="430">
        <v>3.4207692307692308</v>
      </c>
      <c r="O1968" s="338">
        <f t="shared" si="31"/>
        <v>4447</v>
      </c>
      <c r="P1968" s="246"/>
    </row>
    <row r="1969" spans="1:16" ht="20.399999999999999" hidden="1">
      <c r="A1969" s="235">
        <v>1966</v>
      </c>
      <c r="B1969" s="241">
        <v>45413</v>
      </c>
      <c r="C1969" s="239" t="s">
        <v>2343</v>
      </c>
      <c r="D1969" s="333">
        <v>3600106232</v>
      </c>
      <c r="E1969" s="417">
        <v>45408</v>
      </c>
      <c r="F1969" s="239" t="s">
        <v>5494</v>
      </c>
      <c r="G1969" s="333" t="s">
        <v>2283</v>
      </c>
      <c r="H1969" s="333">
        <v>4512784850</v>
      </c>
      <c r="I1969" s="238">
        <v>109492181</v>
      </c>
      <c r="J1969" s="346" t="s">
        <v>170</v>
      </c>
      <c r="K1969" s="346" t="s">
        <v>171</v>
      </c>
      <c r="L1969" s="333" t="s">
        <v>36</v>
      </c>
      <c r="M1969" s="333">
        <v>5400</v>
      </c>
      <c r="N1969" s="430">
        <v>21.27</v>
      </c>
      <c r="O1969" s="338">
        <f t="shared" si="31"/>
        <v>114858</v>
      </c>
      <c r="P1969" s="246"/>
    </row>
    <row r="1970" spans="1:16" hidden="1">
      <c r="A1970" s="235">
        <v>1967</v>
      </c>
      <c r="B1970" s="241">
        <v>45413</v>
      </c>
      <c r="C1970" s="239" t="s">
        <v>2343</v>
      </c>
      <c r="D1970" s="333">
        <v>3600106232</v>
      </c>
      <c r="E1970" s="417">
        <v>45408</v>
      </c>
      <c r="F1970" s="239" t="s">
        <v>5494</v>
      </c>
      <c r="G1970" s="333" t="s">
        <v>2283</v>
      </c>
      <c r="H1970" s="333">
        <v>4512784850</v>
      </c>
      <c r="I1970" s="238">
        <v>109492197</v>
      </c>
      <c r="J1970" s="238">
        <v>61030000067</v>
      </c>
      <c r="K1970" s="238" t="s">
        <v>187</v>
      </c>
      <c r="L1970" s="235" t="s">
        <v>36</v>
      </c>
      <c r="M1970" s="333">
        <v>400</v>
      </c>
      <c r="N1970" s="430">
        <v>81.510000000000005</v>
      </c>
      <c r="O1970" s="338">
        <f t="shared" si="31"/>
        <v>32604.000000000004</v>
      </c>
      <c r="P1970" s="246"/>
    </row>
    <row r="1971" spans="1:16" hidden="1">
      <c r="A1971" s="235">
        <v>1968</v>
      </c>
      <c r="B1971" s="241">
        <v>45413</v>
      </c>
      <c r="C1971" s="239" t="s">
        <v>2343</v>
      </c>
      <c r="D1971" s="333">
        <v>3600106232</v>
      </c>
      <c r="E1971" s="417">
        <v>45408</v>
      </c>
      <c r="F1971" s="239" t="s">
        <v>5494</v>
      </c>
      <c r="G1971" s="333" t="s">
        <v>2283</v>
      </c>
      <c r="H1971" s="333">
        <v>4512784850</v>
      </c>
      <c r="I1971" s="238">
        <v>109492192</v>
      </c>
      <c r="J1971" s="346" t="s">
        <v>1290</v>
      </c>
      <c r="K1971" s="346" t="s">
        <v>2746</v>
      </c>
      <c r="L1971" s="333" t="s">
        <v>36</v>
      </c>
      <c r="M1971" s="333">
        <v>900</v>
      </c>
      <c r="N1971" s="430">
        <v>25.44</v>
      </c>
      <c r="O1971" s="338">
        <f t="shared" si="31"/>
        <v>22896</v>
      </c>
      <c r="P1971" s="246"/>
    </row>
    <row r="1972" spans="1:16" hidden="1">
      <c r="A1972" s="235">
        <v>1969</v>
      </c>
      <c r="B1972" s="241">
        <v>45413</v>
      </c>
      <c r="C1972" s="239" t="s">
        <v>2343</v>
      </c>
      <c r="D1972" s="333">
        <v>3600106232</v>
      </c>
      <c r="E1972" s="417">
        <v>45408</v>
      </c>
      <c r="F1972" s="239" t="s">
        <v>5494</v>
      </c>
      <c r="G1972" s="333" t="s">
        <v>2283</v>
      </c>
      <c r="H1972" s="333">
        <v>4512784850</v>
      </c>
      <c r="I1972" s="238">
        <v>109492193</v>
      </c>
      <c r="J1972" s="346">
        <v>9670003576</v>
      </c>
      <c r="K1972" s="346" t="s">
        <v>2739</v>
      </c>
      <c r="L1972" s="235" t="s">
        <v>36</v>
      </c>
      <c r="M1972" s="333">
        <v>4400</v>
      </c>
      <c r="N1972" s="430">
        <v>11.89</v>
      </c>
      <c r="O1972" s="338">
        <f t="shared" si="31"/>
        <v>52316</v>
      </c>
      <c r="P1972" s="246"/>
    </row>
    <row r="1973" spans="1:16" ht="20.399999999999999" hidden="1">
      <c r="A1973" s="235">
        <v>1970</v>
      </c>
      <c r="B1973" s="241">
        <v>45413</v>
      </c>
      <c r="C1973" s="239" t="s">
        <v>2343</v>
      </c>
      <c r="D1973" s="333">
        <v>3600106232</v>
      </c>
      <c r="E1973" s="417">
        <v>45408</v>
      </c>
      <c r="F1973" s="239" t="s">
        <v>5494</v>
      </c>
      <c r="G1973" s="333" t="s">
        <v>2283</v>
      </c>
      <c r="H1973" s="333">
        <v>4512784850</v>
      </c>
      <c r="I1973" s="238">
        <v>109609630</v>
      </c>
      <c r="J1973" s="337" t="s">
        <v>183</v>
      </c>
      <c r="K1973" s="238" t="s">
        <v>184</v>
      </c>
      <c r="L1973" s="235" t="s">
        <v>36</v>
      </c>
      <c r="M1973" s="333">
        <v>1700</v>
      </c>
      <c r="N1973" s="430">
        <v>24.28</v>
      </c>
      <c r="O1973" s="338">
        <f t="shared" si="31"/>
        <v>41276</v>
      </c>
      <c r="P1973" s="246"/>
    </row>
    <row r="1974" spans="1:16" hidden="1">
      <c r="A1974" s="235">
        <v>1971</v>
      </c>
      <c r="B1974" s="241">
        <v>45413</v>
      </c>
      <c r="C1974" s="239" t="s">
        <v>2343</v>
      </c>
      <c r="D1974" s="333">
        <v>3600106232</v>
      </c>
      <c r="E1974" s="417">
        <v>45408</v>
      </c>
      <c r="F1974" s="239" t="s">
        <v>5494</v>
      </c>
      <c r="G1974" s="333" t="s">
        <v>2283</v>
      </c>
      <c r="H1974" s="333">
        <v>4512784850</v>
      </c>
      <c r="I1974" s="238">
        <v>112136078</v>
      </c>
      <c r="J1974" s="346" t="s">
        <v>879</v>
      </c>
      <c r="K1974" s="346" t="s">
        <v>880</v>
      </c>
      <c r="L1974" s="235" t="s">
        <v>36</v>
      </c>
      <c r="M1974" s="333">
        <v>218</v>
      </c>
      <c r="N1974" s="430">
        <v>184.83</v>
      </c>
      <c r="O1974" s="338">
        <f t="shared" si="31"/>
        <v>40292.94</v>
      </c>
      <c r="P1974" s="246"/>
    </row>
    <row r="1975" spans="1:16" hidden="1">
      <c r="A1975" s="235">
        <v>1972</v>
      </c>
      <c r="B1975" s="241">
        <v>45413</v>
      </c>
      <c r="C1975" s="239" t="s">
        <v>2343</v>
      </c>
      <c r="D1975" s="333">
        <v>3600106232</v>
      </c>
      <c r="E1975" s="417">
        <v>45408</v>
      </c>
      <c r="F1975" s="239" t="s">
        <v>5494</v>
      </c>
      <c r="G1975" s="333" t="s">
        <v>2283</v>
      </c>
      <c r="H1975" s="333">
        <v>4512784850</v>
      </c>
      <c r="I1975" s="238">
        <v>112136080</v>
      </c>
      <c r="J1975" s="346" t="s">
        <v>2222</v>
      </c>
      <c r="K1975" s="346" t="s">
        <v>889</v>
      </c>
      <c r="L1975" s="235" t="s">
        <v>36</v>
      </c>
      <c r="M1975" s="333">
        <v>874</v>
      </c>
      <c r="N1975" s="430">
        <v>15.92</v>
      </c>
      <c r="O1975" s="338">
        <f t="shared" si="31"/>
        <v>13914.08</v>
      </c>
      <c r="P1975" s="246"/>
    </row>
    <row r="1976" spans="1:16" hidden="1">
      <c r="A1976" s="235">
        <v>1973</v>
      </c>
      <c r="B1976" s="241">
        <v>45414</v>
      </c>
      <c r="C1976" s="239" t="s">
        <v>2343</v>
      </c>
      <c r="D1976" s="333">
        <v>3600106253</v>
      </c>
      <c r="E1976" s="417">
        <v>45409</v>
      </c>
      <c r="F1976" s="239" t="s">
        <v>5495</v>
      </c>
      <c r="G1976" s="333" t="s">
        <v>2283</v>
      </c>
      <c r="H1976" s="333">
        <v>4512784850</v>
      </c>
      <c r="I1976" s="238">
        <v>112136069</v>
      </c>
      <c r="J1976" s="346" t="s">
        <v>2235</v>
      </c>
      <c r="K1976" s="346" t="s">
        <v>2749</v>
      </c>
      <c r="L1976" s="235" t="s">
        <v>36</v>
      </c>
      <c r="M1976" s="333">
        <v>600</v>
      </c>
      <c r="N1976" s="430">
        <v>57.48</v>
      </c>
      <c r="O1976" s="338">
        <f t="shared" si="31"/>
        <v>34488</v>
      </c>
      <c r="P1976" s="246"/>
    </row>
    <row r="1977" spans="1:16" hidden="1">
      <c r="A1977" s="235">
        <v>1974</v>
      </c>
      <c r="B1977" s="241">
        <v>45414</v>
      </c>
      <c r="C1977" s="239" t="s">
        <v>2343</v>
      </c>
      <c r="D1977" s="333">
        <v>3600106253</v>
      </c>
      <c r="E1977" s="417">
        <v>45409</v>
      </c>
      <c r="F1977" s="239" t="s">
        <v>5495</v>
      </c>
      <c r="G1977" s="333" t="s">
        <v>2283</v>
      </c>
      <c r="H1977" s="333">
        <v>4512784850</v>
      </c>
      <c r="I1977" s="238">
        <v>109609632</v>
      </c>
      <c r="J1977" s="238" t="s">
        <v>197</v>
      </c>
      <c r="K1977" s="238" t="s">
        <v>2747</v>
      </c>
      <c r="L1977" s="235" t="s">
        <v>36</v>
      </c>
      <c r="M1977" s="333">
        <v>433</v>
      </c>
      <c r="N1977" s="430">
        <v>108.81986143187066</v>
      </c>
      <c r="O1977" s="338">
        <f t="shared" si="31"/>
        <v>47119</v>
      </c>
      <c r="P1977" s="246"/>
    </row>
    <row r="1978" spans="1:16" hidden="1">
      <c r="A1978" s="235">
        <v>1975</v>
      </c>
      <c r="B1978" s="241">
        <v>45414</v>
      </c>
      <c r="C1978" s="239" t="s">
        <v>4794</v>
      </c>
      <c r="D1978" s="333" t="s">
        <v>5496</v>
      </c>
      <c r="E1978" s="417">
        <v>45411</v>
      </c>
      <c r="F1978" s="239" t="s">
        <v>5497</v>
      </c>
      <c r="G1978" s="333" t="s">
        <v>1581</v>
      </c>
      <c r="H1978" s="333" t="s">
        <v>286</v>
      </c>
      <c r="I1978" s="238">
        <v>112171911</v>
      </c>
      <c r="J1978" s="238" t="s">
        <v>3427</v>
      </c>
      <c r="K1978" s="238" t="s">
        <v>3588</v>
      </c>
      <c r="L1978" s="235" t="s">
        <v>36</v>
      </c>
      <c r="M1978" s="333">
        <v>1</v>
      </c>
      <c r="N1978" s="430">
        <v>5000</v>
      </c>
      <c r="O1978" s="338">
        <f t="shared" si="31"/>
        <v>5000</v>
      </c>
      <c r="P1978" s="246"/>
    </row>
    <row r="1979" spans="1:16" hidden="1">
      <c r="A1979" s="235">
        <v>1976</v>
      </c>
      <c r="B1979" s="241">
        <v>45415</v>
      </c>
      <c r="C1979" s="239" t="s">
        <v>3714</v>
      </c>
      <c r="D1979" s="429" t="s">
        <v>5498</v>
      </c>
      <c r="E1979" s="417">
        <v>45411</v>
      </c>
      <c r="F1979" s="239" t="s">
        <v>5499</v>
      </c>
      <c r="G1979" s="333" t="s">
        <v>2167</v>
      </c>
      <c r="H1979" s="333">
        <v>4512806241</v>
      </c>
      <c r="I1979" s="238">
        <v>108137334</v>
      </c>
      <c r="J1979" s="239" t="s">
        <v>5500</v>
      </c>
      <c r="K1979" s="239" t="s">
        <v>2273</v>
      </c>
      <c r="L1979" s="235" t="s">
        <v>36</v>
      </c>
      <c r="M1979" s="333">
        <v>9</v>
      </c>
      <c r="N1979" s="430">
        <v>48000</v>
      </c>
      <c r="O1979" s="338">
        <f t="shared" si="31"/>
        <v>432000</v>
      </c>
      <c r="P1979" s="246"/>
    </row>
    <row r="1980" spans="1:16" hidden="1">
      <c r="A1980" s="235">
        <v>1977</v>
      </c>
      <c r="B1980" s="241">
        <v>45418</v>
      </c>
      <c r="C1980" s="239" t="s">
        <v>4642</v>
      </c>
      <c r="D1980" s="333" t="s">
        <v>5501</v>
      </c>
      <c r="E1980" s="417">
        <v>45414</v>
      </c>
      <c r="F1980" s="239" t="s">
        <v>5502</v>
      </c>
      <c r="G1980" s="333" t="s">
        <v>5073</v>
      </c>
      <c r="H1980" s="333">
        <v>4512565816</v>
      </c>
      <c r="I1980" s="333" t="s">
        <v>5503</v>
      </c>
      <c r="J1980" s="239" t="s">
        <v>5504</v>
      </c>
      <c r="K1980" s="357" t="s">
        <v>5505</v>
      </c>
      <c r="L1980" s="235" t="s">
        <v>36</v>
      </c>
      <c r="M1980" s="333">
        <v>3</v>
      </c>
      <c r="N1980" s="430">
        <v>31600</v>
      </c>
      <c r="O1980" s="338">
        <f t="shared" si="31"/>
        <v>94800</v>
      </c>
      <c r="P1980" s="246"/>
    </row>
    <row r="1981" spans="1:16" hidden="1">
      <c r="A1981" s="235">
        <v>1978</v>
      </c>
      <c r="B1981" s="241">
        <v>45418</v>
      </c>
      <c r="C1981" s="239" t="s">
        <v>4642</v>
      </c>
      <c r="D1981" s="333" t="s">
        <v>5501</v>
      </c>
      <c r="E1981" s="417">
        <v>45414</v>
      </c>
      <c r="F1981" s="239" t="s">
        <v>5502</v>
      </c>
      <c r="G1981" s="333" t="s">
        <v>5073</v>
      </c>
      <c r="H1981" s="333">
        <v>4512565816</v>
      </c>
      <c r="I1981" s="333" t="s">
        <v>5506</v>
      </c>
      <c r="J1981" s="239" t="s">
        <v>5507</v>
      </c>
      <c r="K1981" s="357" t="s">
        <v>5508</v>
      </c>
      <c r="L1981" s="235" t="s">
        <v>36</v>
      </c>
      <c r="M1981" s="333">
        <v>6</v>
      </c>
      <c r="N1981" s="430">
        <v>9600</v>
      </c>
      <c r="O1981" s="338">
        <f t="shared" si="31"/>
        <v>57600</v>
      </c>
      <c r="P1981" s="246"/>
    </row>
    <row r="1982" spans="1:16" hidden="1">
      <c r="A1982" s="235">
        <v>1979</v>
      </c>
      <c r="B1982" s="241">
        <v>45418</v>
      </c>
      <c r="C1982" s="239" t="s">
        <v>4642</v>
      </c>
      <c r="D1982" s="333" t="s">
        <v>5501</v>
      </c>
      <c r="E1982" s="417">
        <v>45414</v>
      </c>
      <c r="F1982" s="239" t="s">
        <v>5502</v>
      </c>
      <c r="G1982" s="333" t="s">
        <v>5073</v>
      </c>
      <c r="H1982" s="333">
        <v>4512565816</v>
      </c>
      <c r="I1982" s="333" t="s">
        <v>5509</v>
      </c>
      <c r="J1982" s="239" t="s">
        <v>5510</v>
      </c>
      <c r="K1982" s="357" t="s">
        <v>5511</v>
      </c>
      <c r="L1982" s="235" t="s">
        <v>36</v>
      </c>
      <c r="M1982" s="333">
        <v>7</v>
      </c>
      <c r="N1982" s="430">
        <v>89000</v>
      </c>
      <c r="O1982" s="338">
        <f t="shared" si="31"/>
        <v>623000</v>
      </c>
      <c r="P1982" s="246"/>
    </row>
    <row r="1983" spans="1:16" hidden="1">
      <c r="A1983" s="235">
        <v>1980</v>
      </c>
      <c r="B1983" s="241">
        <v>45418</v>
      </c>
      <c r="C1983" s="239" t="s">
        <v>4642</v>
      </c>
      <c r="D1983" s="333" t="s">
        <v>5501</v>
      </c>
      <c r="E1983" s="417">
        <v>45414</v>
      </c>
      <c r="F1983" s="239" t="s">
        <v>5502</v>
      </c>
      <c r="G1983" s="333" t="s">
        <v>5073</v>
      </c>
      <c r="H1983" s="333">
        <v>4512565816</v>
      </c>
      <c r="I1983" s="333" t="s">
        <v>5512</v>
      </c>
      <c r="J1983" s="239" t="s">
        <v>5513</v>
      </c>
      <c r="K1983" s="357" t="s">
        <v>5514</v>
      </c>
      <c r="L1983" s="235" t="s">
        <v>36</v>
      </c>
      <c r="M1983" s="333">
        <v>8</v>
      </c>
      <c r="N1983" s="430">
        <v>9600</v>
      </c>
      <c r="O1983" s="338">
        <f t="shared" si="31"/>
        <v>76800</v>
      </c>
      <c r="P1983" s="246"/>
    </row>
    <row r="1984" spans="1:16" hidden="1">
      <c r="A1984" s="235">
        <v>1981</v>
      </c>
      <c r="B1984" s="241">
        <v>45418</v>
      </c>
      <c r="C1984" s="239" t="s">
        <v>4642</v>
      </c>
      <c r="D1984" s="333" t="s">
        <v>5501</v>
      </c>
      <c r="E1984" s="417">
        <v>45414</v>
      </c>
      <c r="F1984" s="239" t="s">
        <v>5502</v>
      </c>
      <c r="G1984" s="333" t="s">
        <v>5073</v>
      </c>
      <c r="H1984" s="333">
        <v>4512565816</v>
      </c>
      <c r="I1984" s="333" t="s">
        <v>5515</v>
      </c>
      <c r="J1984" s="239" t="s">
        <v>5516</v>
      </c>
      <c r="K1984" s="357" t="s">
        <v>5517</v>
      </c>
      <c r="L1984" s="235" t="s">
        <v>36</v>
      </c>
      <c r="M1984" s="333">
        <v>2</v>
      </c>
      <c r="N1984" s="430">
        <v>48750</v>
      </c>
      <c r="O1984" s="338">
        <f t="shared" si="31"/>
        <v>97500</v>
      </c>
      <c r="P1984" s="246"/>
    </row>
    <row r="1985" spans="1:16" hidden="1">
      <c r="A1985" s="235">
        <v>1982</v>
      </c>
      <c r="B1985" s="241">
        <v>45418</v>
      </c>
      <c r="C1985" s="239" t="s">
        <v>4642</v>
      </c>
      <c r="D1985" s="333" t="s">
        <v>5501</v>
      </c>
      <c r="E1985" s="417">
        <v>45414</v>
      </c>
      <c r="F1985" s="239" t="s">
        <v>5502</v>
      </c>
      <c r="G1985" s="333" t="s">
        <v>5073</v>
      </c>
      <c r="H1985" s="333">
        <v>4512565816</v>
      </c>
      <c r="I1985" s="333" t="s">
        <v>5518</v>
      </c>
      <c r="J1985" s="239" t="s">
        <v>5519</v>
      </c>
      <c r="K1985" s="357" t="s">
        <v>5520</v>
      </c>
      <c r="L1985" s="235" t="s">
        <v>36</v>
      </c>
      <c r="M1985" s="333">
        <v>9</v>
      </c>
      <c r="N1985" s="430">
        <v>3600</v>
      </c>
      <c r="O1985" s="338">
        <f t="shared" si="31"/>
        <v>32400</v>
      </c>
      <c r="P1985" s="246"/>
    </row>
    <row r="1986" spans="1:16" hidden="1">
      <c r="A1986" s="235">
        <v>1983</v>
      </c>
      <c r="B1986" s="241">
        <v>45418</v>
      </c>
      <c r="C1986" s="239" t="s">
        <v>4642</v>
      </c>
      <c r="D1986" s="333" t="s">
        <v>5501</v>
      </c>
      <c r="E1986" s="417">
        <v>45414</v>
      </c>
      <c r="F1986" s="239" t="s">
        <v>5502</v>
      </c>
      <c r="G1986" s="333" t="s">
        <v>5073</v>
      </c>
      <c r="H1986" s="333">
        <v>4512565816</v>
      </c>
      <c r="I1986" s="333">
        <v>101675344</v>
      </c>
      <c r="J1986" s="239" t="s">
        <v>5521</v>
      </c>
      <c r="K1986" s="357" t="s">
        <v>5522</v>
      </c>
      <c r="L1986" s="235" t="s">
        <v>36</v>
      </c>
      <c r="M1986" s="333">
        <v>10</v>
      </c>
      <c r="N1986" s="430">
        <v>5450</v>
      </c>
      <c r="O1986" s="338">
        <f t="shared" si="31"/>
        <v>54500</v>
      </c>
      <c r="P1986" s="246"/>
    </row>
    <row r="1987" spans="1:16" hidden="1">
      <c r="A1987" s="235">
        <v>1984</v>
      </c>
      <c r="B1987" s="241">
        <v>45418</v>
      </c>
      <c r="C1987" s="239" t="s">
        <v>4642</v>
      </c>
      <c r="D1987" s="333" t="s">
        <v>5523</v>
      </c>
      <c r="E1987" s="417">
        <v>45414</v>
      </c>
      <c r="F1987" s="239" t="s">
        <v>5502</v>
      </c>
      <c r="G1987" s="333" t="s">
        <v>5073</v>
      </c>
      <c r="H1987" s="333">
        <v>4512565816</v>
      </c>
      <c r="I1987" s="333" t="s">
        <v>5524</v>
      </c>
      <c r="J1987" s="239" t="s">
        <v>5525</v>
      </c>
      <c r="K1987" s="357" t="s">
        <v>5526</v>
      </c>
      <c r="L1987" s="235" t="s">
        <v>36</v>
      </c>
      <c r="M1987" s="333">
        <v>5</v>
      </c>
      <c r="N1987" s="430">
        <v>133500</v>
      </c>
      <c r="O1987" s="338">
        <f t="shared" si="31"/>
        <v>667500</v>
      </c>
      <c r="P1987" s="246"/>
    </row>
    <row r="1988" spans="1:16" hidden="1">
      <c r="A1988" s="235">
        <v>1985</v>
      </c>
      <c r="B1988" s="241">
        <v>45418</v>
      </c>
      <c r="C1988" s="239" t="s">
        <v>4642</v>
      </c>
      <c r="D1988" s="333" t="s">
        <v>5523</v>
      </c>
      <c r="E1988" s="417">
        <v>45414</v>
      </c>
      <c r="F1988" s="239" t="s">
        <v>5502</v>
      </c>
      <c r="G1988" s="333" t="s">
        <v>5073</v>
      </c>
      <c r="H1988" s="333">
        <v>4512565816</v>
      </c>
      <c r="I1988" s="333">
        <v>101638480</v>
      </c>
      <c r="J1988" s="239" t="s">
        <v>5527</v>
      </c>
      <c r="K1988" s="357" t="s">
        <v>5528</v>
      </c>
      <c r="L1988" s="235" t="s">
        <v>36</v>
      </c>
      <c r="M1988" s="333">
        <v>5</v>
      </c>
      <c r="N1988" s="430">
        <v>19800</v>
      </c>
      <c r="O1988" s="338">
        <f t="shared" si="31"/>
        <v>99000</v>
      </c>
      <c r="P1988" s="246"/>
    </row>
    <row r="1989" spans="1:16" hidden="1">
      <c r="A1989" s="235">
        <v>1986</v>
      </c>
      <c r="B1989" s="241">
        <v>45418</v>
      </c>
      <c r="C1989" s="239" t="s">
        <v>4642</v>
      </c>
      <c r="D1989" s="333" t="s">
        <v>5523</v>
      </c>
      <c r="E1989" s="417">
        <v>45414</v>
      </c>
      <c r="F1989" s="239" t="s">
        <v>5502</v>
      </c>
      <c r="G1989" s="333" t="s">
        <v>5073</v>
      </c>
      <c r="H1989" s="333">
        <v>4512565816</v>
      </c>
      <c r="I1989" s="333" t="s">
        <v>5512</v>
      </c>
      <c r="J1989" s="239" t="s">
        <v>5513</v>
      </c>
      <c r="K1989" s="242" t="s">
        <v>5514</v>
      </c>
      <c r="L1989" s="235" t="s">
        <v>36</v>
      </c>
      <c r="M1989" s="333">
        <v>8</v>
      </c>
      <c r="N1989" s="430">
        <v>10500</v>
      </c>
      <c r="O1989" s="338">
        <f t="shared" si="31"/>
        <v>84000</v>
      </c>
      <c r="P1989" s="246"/>
    </row>
    <row r="1990" spans="1:16" hidden="1">
      <c r="A1990" s="235">
        <v>1987</v>
      </c>
      <c r="B1990" s="241">
        <v>45418</v>
      </c>
      <c r="C1990" s="239" t="s">
        <v>4642</v>
      </c>
      <c r="D1990" s="333" t="s">
        <v>5523</v>
      </c>
      <c r="E1990" s="417">
        <v>45414</v>
      </c>
      <c r="F1990" s="239" t="s">
        <v>5502</v>
      </c>
      <c r="G1990" s="333" t="s">
        <v>5073</v>
      </c>
      <c r="H1990" s="333">
        <v>4512565816</v>
      </c>
      <c r="I1990" s="333">
        <v>101675346</v>
      </c>
      <c r="J1990" s="239" t="s">
        <v>5529</v>
      </c>
      <c r="K1990" s="242" t="s">
        <v>5530</v>
      </c>
      <c r="L1990" s="235" t="s">
        <v>36</v>
      </c>
      <c r="M1990" s="333">
        <v>7</v>
      </c>
      <c r="N1990" s="430">
        <v>1500</v>
      </c>
      <c r="O1990" s="338">
        <f t="shared" si="31"/>
        <v>10500</v>
      </c>
      <c r="P1990" s="246"/>
    </row>
    <row r="1991" spans="1:16" hidden="1">
      <c r="A1991" s="235">
        <v>1988</v>
      </c>
      <c r="B1991" s="241">
        <v>45418</v>
      </c>
      <c r="C1991" s="239" t="s">
        <v>4642</v>
      </c>
      <c r="D1991" s="333" t="s">
        <v>5531</v>
      </c>
      <c r="E1991" s="417">
        <v>45414</v>
      </c>
      <c r="F1991" s="239" t="s">
        <v>5502</v>
      </c>
      <c r="G1991" s="333" t="s">
        <v>5073</v>
      </c>
      <c r="H1991" s="333">
        <v>4512565816</v>
      </c>
      <c r="I1991" s="333" t="s">
        <v>5532</v>
      </c>
      <c r="J1991" s="239" t="s">
        <v>5533</v>
      </c>
      <c r="K1991" s="357" t="s">
        <v>5534</v>
      </c>
      <c r="L1991" s="235" t="s">
        <v>36</v>
      </c>
      <c r="M1991" s="333">
        <v>6</v>
      </c>
      <c r="N1991" s="430">
        <v>2000</v>
      </c>
      <c r="O1991" s="338">
        <f t="shared" si="31"/>
        <v>12000</v>
      </c>
      <c r="P1991" s="246"/>
    </row>
    <row r="1992" spans="1:16" hidden="1">
      <c r="A1992" s="235">
        <v>1989</v>
      </c>
      <c r="B1992" s="241">
        <v>45418</v>
      </c>
      <c r="C1992" s="239" t="s">
        <v>4642</v>
      </c>
      <c r="D1992" s="339" t="s">
        <v>5535</v>
      </c>
      <c r="E1992" s="417">
        <v>45414</v>
      </c>
      <c r="F1992" s="239" t="s">
        <v>5502</v>
      </c>
      <c r="G1992" s="333" t="s">
        <v>5073</v>
      </c>
      <c r="H1992" s="333">
        <v>4512565816</v>
      </c>
      <c r="I1992" s="333" t="s">
        <v>5536</v>
      </c>
      <c r="J1992" s="239"/>
      <c r="K1992" s="357" t="s">
        <v>5537</v>
      </c>
      <c r="L1992" s="235" t="s">
        <v>36</v>
      </c>
      <c r="M1992" s="333">
        <v>1</v>
      </c>
      <c r="N1992" s="430">
        <v>38646</v>
      </c>
      <c r="O1992" s="338">
        <f t="shared" si="31"/>
        <v>38646</v>
      </c>
      <c r="P1992" s="246"/>
    </row>
    <row r="1993" spans="1:16" hidden="1">
      <c r="A1993" s="235">
        <v>1990</v>
      </c>
      <c r="B1993" s="241">
        <v>45418</v>
      </c>
      <c r="C1993" s="239" t="s">
        <v>4642</v>
      </c>
      <c r="D1993" s="339" t="s">
        <v>5535</v>
      </c>
      <c r="E1993" s="417">
        <v>45414</v>
      </c>
      <c r="F1993" s="239" t="s">
        <v>5502</v>
      </c>
      <c r="G1993" s="333" t="s">
        <v>5073</v>
      </c>
      <c r="H1993" s="333">
        <v>4512565816</v>
      </c>
      <c r="I1993" s="333">
        <v>100705887</v>
      </c>
      <c r="J1993" s="239"/>
      <c r="K1993" s="357" t="s">
        <v>5538</v>
      </c>
      <c r="L1993" s="235" t="s">
        <v>36</v>
      </c>
      <c r="M1993" s="333">
        <v>4</v>
      </c>
      <c r="N1993" s="430">
        <v>3834</v>
      </c>
      <c r="O1993" s="338">
        <f t="shared" si="31"/>
        <v>15336</v>
      </c>
      <c r="P1993" s="246"/>
    </row>
    <row r="1994" spans="1:16" hidden="1">
      <c r="A1994" s="235">
        <v>1991</v>
      </c>
      <c r="B1994" s="241">
        <v>45419</v>
      </c>
      <c r="C1994" s="239" t="s">
        <v>2966</v>
      </c>
      <c r="D1994" s="333" t="s">
        <v>5539</v>
      </c>
      <c r="E1994" s="417">
        <v>45412</v>
      </c>
      <c r="F1994" s="239" t="s">
        <v>5540</v>
      </c>
      <c r="G1994" s="333" t="s">
        <v>5073</v>
      </c>
      <c r="H1994" s="333">
        <v>4512809323</v>
      </c>
      <c r="I1994" s="333">
        <v>108214979</v>
      </c>
      <c r="J1994" s="238">
        <v>108214979</v>
      </c>
      <c r="K1994" s="238" t="s">
        <v>819</v>
      </c>
      <c r="L1994" s="235" t="s">
        <v>36</v>
      </c>
      <c r="M1994" s="333">
        <v>4016</v>
      </c>
      <c r="N1994" s="430">
        <v>4.0498007968127494</v>
      </c>
      <c r="O1994" s="338">
        <f t="shared" si="31"/>
        <v>16264.000000000002</v>
      </c>
      <c r="P1994" s="246"/>
    </row>
    <row r="1995" spans="1:16" hidden="1">
      <c r="A1995" s="235">
        <v>1992</v>
      </c>
      <c r="B1995" s="241">
        <v>45419</v>
      </c>
      <c r="C1995" s="239" t="s">
        <v>2966</v>
      </c>
      <c r="D1995" s="333" t="s">
        <v>5539</v>
      </c>
      <c r="E1995" s="417">
        <v>45412</v>
      </c>
      <c r="F1995" s="239" t="s">
        <v>5540</v>
      </c>
      <c r="G1995" s="333" t="s">
        <v>5073</v>
      </c>
      <c r="H1995" s="333">
        <v>4512809323</v>
      </c>
      <c r="I1995" s="333">
        <v>107186267</v>
      </c>
      <c r="J1995" s="238">
        <v>107186267</v>
      </c>
      <c r="K1995" s="238" t="s">
        <v>821</v>
      </c>
      <c r="L1995" s="235" t="s">
        <v>36</v>
      </c>
      <c r="M1995" s="333">
        <v>4044</v>
      </c>
      <c r="N1995" s="338">
        <v>11.059841740850644</v>
      </c>
      <c r="O1995" s="338">
        <f t="shared" si="31"/>
        <v>44726</v>
      </c>
      <c r="P1995" s="246"/>
    </row>
    <row r="1996" spans="1:16" hidden="1">
      <c r="A1996" s="235">
        <v>1993</v>
      </c>
      <c r="B1996" s="241">
        <v>45419</v>
      </c>
      <c r="C1996" s="239" t="s">
        <v>2966</v>
      </c>
      <c r="D1996" s="333" t="s">
        <v>5539</v>
      </c>
      <c r="E1996" s="417">
        <v>45412</v>
      </c>
      <c r="F1996" s="239" t="s">
        <v>5540</v>
      </c>
      <c r="G1996" s="333" t="s">
        <v>5073</v>
      </c>
      <c r="H1996" s="333">
        <v>4512809323</v>
      </c>
      <c r="I1996" s="333">
        <v>107184793</v>
      </c>
      <c r="J1996" s="238">
        <v>107184793</v>
      </c>
      <c r="K1996" s="238" t="s">
        <v>813</v>
      </c>
      <c r="L1996" s="235" t="s">
        <v>36</v>
      </c>
      <c r="M1996" s="235">
        <v>3895</v>
      </c>
      <c r="N1996" s="338">
        <v>2.7554867028143559</v>
      </c>
      <c r="O1996" s="338">
        <f t="shared" si="31"/>
        <v>10732.620707461916</v>
      </c>
      <c r="P1996" s="246"/>
    </row>
    <row r="1997" spans="1:16" hidden="1">
      <c r="A1997" s="235">
        <v>1994</v>
      </c>
      <c r="B1997" s="241">
        <v>45419</v>
      </c>
      <c r="C1997" s="239" t="s">
        <v>2966</v>
      </c>
      <c r="D1997" s="333" t="s">
        <v>5539</v>
      </c>
      <c r="E1997" s="417">
        <v>45412</v>
      </c>
      <c r="F1997" s="239" t="s">
        <v>5540</v>
      </c>
      <c r="G1997" s="333" t="s">
        <v>5073</v>
      </c>
      <c r="H1997" s="333">
        <v>4512809323</v>
      </c>
      <c r="I1997" s="333">
        <v>107156657</v>
      </c>
      <c r="J1997" s="238">
        <v>107156657</v>
      </c>
      <c r="K1997" s="238" t="s">
        <v>815</v>
      </c>
      <c r="L1997" s="235" t="s">
        <v>36</v>
      </c>
      <c r="M1997" s="333">
        <v>816</v>
      </c>
      <c r="N1997" s="338">
        <v>17.79</v>
      </c>
      <c r="O1997" s="338">
        <f t="shared" si="31"/>
        <v>14516.64</v>
      </c>
      <c r="P1997" s="246"/>
    </row>
    <row r="1998" spans="1:16" hidden="1">
      <c r="A1998" s="235">
        <v>1995</v>
      </c>
      <c r="B1998" s="241">
        <v>45419</v>
      </c>
      <c r="C1998" s="239" t="s">
        <v>2966</v>
      </c>
      <c r="D1998" s="333" t="s">
        <v>5539</v>
      </c>
      <c r="E1998" s="417">
        <v>45412</v>
      </c>
      <c r="F1998" s="239" t="s">
        <v>5540</v>
      </c>
      <c r="G1998" s="333" t="s">
        <v>5073</v>
      </c>
      <c r="H1998" s="333">
        <v>4512809323</v>
      </c>
      <c r="I1998" s="333">
        <v>107156629</v>
      </c>
      <c r="J1998" s="238">
        <v>107156629</v>
      </c>
      <c r="K1998" s="238" t="s">
        <v>814</v>
      </c>
      <c r="L1998" s="235" t="s">
        <v>36</v>
      </c>
      <c r="M1998" s="333">
        <v>3294</v>
      </c>
      <c r="N1998" s="338">
        <v>13.63</v>
      </c>
      <c r="O1998" s="338">
        <f t="shared" si="31"/>
        <v>44897.22</v>
      </c>
      <c r="P1998" s="246"/>
    </row>
    <row r="1999" spans="1:16" hidden="1">
      <c r="A1999" s="235">
        <v>1996</v>
      </c>
      <c r="B1999" s="241">
        <v>45419</v>
      </c>
      <c r="C1999" s="239" t="s">
        <v>2966</v>
      </c>
      <c r="D1999" s="333" t="s">
        <v>5539</v>
      </c>
      <c r="E1999" s="417">
        <v>45412</v>
      </c>
      <c r="F1999" s="239" t="s">
        <v>5540</v>
      </c>
      <c r="G1999" s="333" t="s">
        <v>5073</v>
      </c>
      <c r="H1999" s="333">
        <v>4512809323</v>
      </c>
      <c r="I1999" s="333">
        <v>110408291</v>
      </c>
      <c r="J1999" s="238" t="s">
        <v>1305</v>
      </c>
      <c r="K1999" s="238" t="s">
        <v>1306</v>
      </c>
      <c r="L1999" s="235" t="s">
        <v>36</v>
      </c>
      <c r="M1999" s="235">
        <v>1225</v>
      </c>
      <c r="N1999" s="338">
        <v>2.6517402376910018</v>
      </c>
      <c r="O1999" s="338">
        <f t="shared" si="31"/>
        <v>3248.3817911714773</v>
      </c>
      <c r="P1999" s="246"/>
    </row>
    <row r="2000" spans="1:16" ht="20.399999999999999" hidden="1">
      <c r="A2000" s="235">
        <v>1997</v>
      </c>
      <c r="B2000" s="241">
        <v>45419</v>
      </c>
      <c r="C2000" s="239" t="s">
        <v>2966</v>
      </c>
      <c r="D2000" s="333" t="s">
        <v>5539</v>
      </c>
      <c r="E2000" s="417">
        <v>45412</v>
      </c>
      <c r="F2000" s="239" t="s">
        <v>5540</v>
      </c>
      <c r="G2000" s="333" t="s">
        <v>5073</v>
      </c>
      <c r="H2000" s="333">
        <v>4512809323</v>
      </c>
      <c r="I2000" s="333">
        <v>110408292</v>
      </c>
      <c r="J2000" s="238">
        <v>110408292</v>
      </c>
      <c r="K2000" s="238" t="s">
        <v>1310</v>
      </c>
      <c r="L2000" s="235" t="s">
        <v>36</v>
      </c>
      <c r="M2000" s="333">
        <v>5800</v>
      </c>
      <c r="N2000" s="338">
        <v>2.61</v>
      </c>
      <c r="O2000" s="338">
        <f t="shared" si="31"/>
        <v>15138</v>
      </c>
      <c r="P2000" s="246"/>
    </row>
    <row r="2001" spans="1:16" hidden="1">
      <c r="A2001" s="235">
        <v>1998</v>
      </c>
      <c r="B2001" s="241">
        <v>45420</v>
      </c>
      <c r="C2001" s="239" t="s">
        <v>4642</v>
      </c>
      <c r="D2001" s="339" t="s">
        <v>5541</v>
      </c>
      <c r="E2001" s="417">
        <v>45406</v>
      </c>
      <c r="F2001" s="239" t="s">
        <v>5542</v>
      </c>
      <c r="G2001" s="333" t="s">
        <v>5073</v>
      </c>
      <c r="H2001" s="333" t="s">
        <v>286</v>
      </c>
      <c r="I2001" s="238" t="s">
        <v>5543</v>
      </c>
      <c r="J2001" s="239"/>
      <c r="K2001" s="239" t="s">
        <v>5544</v>
      </c>
      <c r="L2001" s="333" t="s">
        <v>36</v>
      </c>
      <c r="M2001" s="333">
        <v>3</v>
      </c>
      <c r="N2001" s="338">
        <v>5000</v>
      </c>
      <c r="O2001" s="338">
        <f t="shared" si="31"/>
        <v>15000</v>
      </c>
      <c r="P2001" s="246"/>
    </row>
    <row r="2002" spans="1:16" hidden="1">
      <c r="A2002" s="235">
        <v>1999</v>
      </c>
      <c r="B2002" s="241">
        <v>45420</v>
      </c>
      <c r="C2002" s="239" t="s">
        <v>4642</v>
      </c>
      <c r="D2002" s="339" t="s">
        <v>5541</v>
      </c>
      <c r="E2002" s="417">
        <v>45406</v>
      </c>
      <c r="F2002" s="239" t="s">
        <v>5542</v>
      </c>
      <c r="G2002" s="333" t="s">
        <v>5073</v>
      </c>
      <c r="H2002" s="333" t="s">
        <v>286</v>
      </c>
      <c r="I2002" s="238" t="s">
        <v>5543</v>
      </c>
      <c r="J2002" s="239"/>
      <c r="K2002" s="239" t="s">
        <v>5544</v>
      </c>
      <c r="L2002" s="333" t="s">
        <v>36</v>
      </c>
      <c r="M2002" s="333">
        <v>1</v>
      </c>
      <c r="N2002" s="338">
        <v>10000</v>
      </c>
      <c r="O2002" s="338">
        <f t="shared" si="31"/>
        <v>10000</v>
      </c>
      <c r="P2002" s="246"/>
    </row>
    <row r="2003" spans="1:16" hidden="1">
      <c r="A2003" s="235">
        <v>2000</v>
      </c>
      <c r="B2003" s="241">
        <v>45420</v>
      </c>
      <c r="C2003" s="239" t="s">
        <v>4642</v>
      </c>
      <c r="D2003" s="333" t="s">
        <v>5545</v>
      </c>
      <c r="E2003" s="417">
        <v>45415</v>
      </c>
      <c r="F2003" s="239" t="s">
        <v>5546</v>
      </c>
      <c r="G2003" s="333" t="s">
        <v>1581</v>
      </c>
      <c r="H2003" s="333" t="s">
        <v>286</v>
      </c>
      <c r="I2003" s="238">
        <v>102464571</v>
      </c>
      <c r="J2003" s="238" t="s">
        <v>1693</v>
      </c>
      <c r="K2003" s="238" t="s">
        <v>1694</v>
      </c>
      <c r="L2003" s="333" t="s">
        <v>36</v>
      </c>
      <c r="M2003" s="333">
        <v>174</v>
      </c>
      <c r="N2003" s="338">
        <v>1592</v>
      </c>
      <c r="O2003" s="338">
        <f t="shared" si="31"/>
        <v>277008</v>
      </c>
      <c r="P2003" s="246"/>
    </row>
    <row r="2004" spans="1:16" hidden="1">
      <c r="A2004" s="235">
        <v>2001</v>
      </c>
      <c r="B2004" s="241">
        <v>45420</v>
      </c>
      <c r="C2004" s="239" t="s">
        <v>4642</v>
      </c>
      <c r="D2004" s="333" t="s">
        <v>5545</v>
      </c>
      <c r="E2004" s="417">
        <v>45415</v>
      </c>
      <c r="F2004" s="239" t="s">
        <v>5546</v>
      </c>
      <c r="G2004" s="333" t="s">
        <v>1581</v>
      </c>
      <c r="H2004" s="333" t="s">
        <v>286</v>
      </c>
      <c r="I2004" s="238">
        <v>102951260</v>
      </c>
      <c r="J2004" s="238" t="s">
        <v>1697</v>
      </c>
      <c r="K2004" s="238" t="s">
        <v>1698</v>
      </c>
      <c r="L2004" s="333" t="s">
        <v>36</v>
      </c>
      <c r="M2004" s="333">
        <v>174</v>
      </c>
      <c r="N2004" s="338">
        <v>242</v>
      </c>
      <c r="O2004" s="338">
        <f t="shared" si="31"/>
        <v>42108</v>
      </c>
      <c r="P2004" s="246"/>
    </row>
    <row r="2005" spans="1:16" hidden="1">
      <c r="A2005" s="235">
        <v>2002</v>
      </c>
      <c r="B2005" s="241">
        <v>45420</v>
      </c>
      <c r="C2005" s="239" t="s">
        <v>4642</v>
      </c>
      <c r="D2005" s="333" t="s">
        <v>5545</v>
      </c>
      <c r="E2005" s="417">
        <v>45415</v>
      </c>
      <c r="F2005" s="239" t="s">
        <v>5546</v>
      </c>
      <c r="G2005" s="333" t="s">
        <v>1581</v>
      </c>
      <c r="H2005" s="333" t="s">
        <v>286</v>
      </c>
      <c r="I2005" s="238">
        <v>101576439</v>
      </c>
      <c r="J2005" s="238" t="s">
        <v>655</v>
      </c>
      <c r="K2005" s="238" t="s">
        <v>656</v>
      </c>
      <c r="L2005" s="333" t="s">
        <v>36</v>
      </c>
      <c r="M2005" s="333">
        <v>154</v>
      </c>
      <c r="N2005" s="338">
        <v>1394</v>
      </c>
      <c r="O2005" s="338">
        <f t="shared" si="31"/>
        <v>214676</v>
      </c>
      <c r="P2005" s="246"/>
    </row>
    <row r="2006" spans="1:16" hidden="1">
      <c r="A2006" s="235">
        <v>2003</v>
      </c>
      <c r="B2006" s="241">
        <v>45420</v>
      </c>
      <c r="C2006" s="239" t="s">
        <v>4642</v>
      </c>
      <c r="D2006" s="333" t="s">
        <v>5545</v>
      </c>
      <c r="E2006" s="417">
        <v>45415</v>
      </c>
      <c r="F2006" s="239" t="s">
        <v>5546</v>
      </c>
      <c r="G2006" s="333" t="s">
        <v>1581</v>
      </c>
      <c r="H2006" s="333" t="s">
        <v>286</v>
      </c>
      <c r="I2006" s="238">
        <v>106656270</v>
      </c>
      <c r="J2006" s="239" t="s">
        <v>5250</v>
      </c>
      <c r="K2006" s="239" t="s">
        <v>5251</v>
      </c>
      <c r="L2006" s="333" t="s">
        <v>36</v>
      </c>
      <c r="M2006" s="333">
        <v>36</v>
      </c>
      <c r="N2006" s="338">
        <v>517</v>
      </c>
      <c r="O2006" s="338">
        <f t="shared" si="31"/>
        <v>18612</v>
      </c>
      <c r="P2006" s="246"/>
    </row>
    <row r="2007" spans="1:16" ht="20.399999999999999" hidden="1">
      <c r="A2007" s="235">
        <v>2004</v>
      </c>
      <c r="B2007" s="241">
        <v>45421</v>
      </c>
      <c r="C2007" s="239" t="s">
        <v>3461</v>
      </c>
      <c r="D2007" s="239" t="s">
        <v>5547</v>
      </c>
      <c r="E2007" s="417">
        <v>45390</v>
      </c>
      <c r="F2007" s="239" t="s">
        <v>5548</v>
      </c>
      <c r="G2007" s="333" t="s">
        <v>5549</v>
      </c>
      <c r="H2007" s="333">
        <v>4201080109</v>
      </c>
      <c r="I2007" s="238">
        <v>109492176</v>
      </c>
      <c r="J2007" s="238" t="s">
        <v>4621</v>
      </c>
      <c r="K2007" s="238" t="s">
        <v>2204</v>
      </c>
      <c r="L2007" s="333" t="s">
        <v>2729</v>
      </c>
      <c r="M2007" s="333">
        <v>1015</v>
      </c>
      <c r="N2007" s="338">
        <v>310.76000000000005</v>
      </c>
      <c r="O2007" s="338">
        <f t="shared" si="31"/>
        <v>315421.40000000002</v>
      </c>
      <c r="P2007" s="246"/>
    </row>
    <row r="2008" spans="1:16" hidden="1">
      <c r="A2008" s="235">
        <v>2005</v>
      </c>
      <c r="B2008" s="241">
        <v>45426</v>
      </c>
      <c r="C2008" s="239" t="s">
        <v>4794</v>
      </c>
      <c r="D2008" s="333" t="s">
        <v>5557</v>
      </c>
      <c r="E2008" s="417">
        <v>45420</v>
      </c>
      <c r="F2008" s="239" t="s">
        <v>5558</v>
      </c>
      <c r="G2008" s="333" t="s">
        <v>5073</v>
      </c>
      <c r="H2008" s="333">
        <v>4512681822</v>
      </c>
      <c r="I2008" s="238">
        <v>110294753</v>
      </c>
      <c r="J2008" s="239"/>
      <c r="K2008" s="239" t="s">
        <v>5559</v>
      </c>
      <c r="L2008" s="235" t="s">
        <v>36</v>
      </c>
      <c r="M2008" s="333">
        <v>48</v>
      </c>
      <c r="N2008" s="338">
        <v>2700</v>
      </c>
      <c r="O2008" s="338">
        <f t="shared" si="31"/>
        <v>129600</v>
      </c>
      <c r="P2008" s="246"/>
    </row>
    <row r="2009" spans="1:16" hidden="1">
      <c r="A2009" s="235">
        <v>2006</v>
      </c>
      <c r="B2009" s="241">
        <v>45426</v>
      </c>
      <c r="C2009" s="239" t="s">
        <v>2343</v>
      </c>
      <c r="D2009" s="333">
        <v>3600106789</v>
      </c>
      <c r="E2009" s="417">
        <v>45420</v>
      </c>
      <c r="F2009" s="239" t="s">
        <v>5560</v>
      </c>
      <c r="G2009" s="333" t="s">
        <v>2283</v>
      </c>
      <c r="H2009" s="333">
        <v>4512784850</v>
      </c>
      <c r="I2009" s="238">
        <v>115001010</v>
      </c>
      <c r="J2009" s="239">
        <v>21410000002</v>
      </c>
      <c r="K2009" s="239" t="s">
        <v>5051</v>
      </c>
      <c r="L2009" s="235" t="s">
        <v>36</v>
      </c>
      <c r="M2009" s="333">
        <v>90</v>
      </c>
      <c r="N2009" s="338">
        <v>255.47</v>
      </c>
      <c r="O2009" s="338">
        <f t="shared" si="31"/>
        <v>22992.3</v>
      </c>
      <c r="P2009" s="246"/>
    </row>
    <row r="2010" spans="1:16" hidden="1">
      <c r="A2010" s="235">
        <v>2007</v>
      </c>
      <c r="B2010" s="241">
        <v>45426</v>
      </c>
      <c r="C2010" s="239" t="s">
        <v>2343</v>
      </c>
      <c r="D2010" s="333">
        <v>3600106789</v>
      </c>
      <c r="E2010" s="417">
        <v>45420</v>
      </c>
      <c r="F2010" s="239" t="s">
        <v>5560</v>
      </c>
      <c r="G2010" s="333" t="s">
        <v>2283</v>
      </c>
      <c r="H2010" s="333">
        <v>4512784850</v>
      </c>
      <c r="I2010" s="238">
        <v>109609633</v>
      </c>
      <c r="J2010" s="346" t="s">
        <v>1078</v>
      </c>
      <c r="K2010" s="346" t="s">
        <v>1674</v>
      </c>
      <c r="L2010" s="235" t="s">
        <v>36</v>
      </c>
      <c r="M2010" s="333">
        <v>218</v>
      </c>
      <c r="N2010" s="338">
        <v>102</v>
      </c>
      <c r="O2010" s="338">
        <f t="shared" si="31"/>
        <v>22236</v>
      </c>
      <c r="P2010" s="246"/>
    </row>
    <row r="2011" spans="1:16" hidden="1">
      <c r="A2011" s="235">
        <v>2008</v>
      </c>
      <c r="B2011" s="241">
        <v>45426</v>
      </c>
      <c r="C2011" s="239" t="s">
        <v>2343</v>
      </c>
      <c r="D2011" s="333">
        <v>3600106789</v>
      </c>
      <c r="E2011" s="417">
        <v>45420</v>
      </c>
      <c r="F2011" s="239" t="s">
        <v>5560</v>
      </c>
      <c r="G2011" s="333" t="s">
        <v>2283</v>
      </c>
      <c r="H2011" s="333">
        <v>4512784850</v>
      </c>
      <c r="I2011" s="238">
        <v>109609634</v>
      </c>
      <c r="J2011" s="346">
        <v>21038812425</v>
      </c>
      <c r="K2011" s="346" t="s">
        <v>2740</v>
      </c>
      <c r="L2011" s="235" t="s">
        <v>36</v>
      </c>
      <c r="M2011" s="333">
        <v>218</v>
      </c>
      <c r="N2011" s="338">
        <v>1128.74</v>
      </c>
      <c r="O2011" s="338">
        <f t="shared" si="31"/>
        <v>246065.32</v>
      </c>
      <c r="P2011" s="246"/>
    </row>
    <row r="2012" spans="1:16" hidden="1">
      <c r="A2012" s="235">
        <v>2009</v>
      </c>
      <c r="B2012" s="241">
        <v>45426</v>
      </c>
      <c r="C2012" s="239" t="s">
        <v>2343</v>
      </c>
      <c r="D2012" s="333">
        <v>3600106789</v>
      </c>
      <c r="E2012" s="417">
        <v>45420</v>
      </c>
      <c r="F2012" s="239" t="s">
        <v>5560</v>
      </c>
      <c r="G2012" s="333" t="s">
        <v>2283</v>
      </c>
      <c r="H2012" s="333">
        <v>4512784850</v>
      </c>
      <c r="I2012" s="238">
        <v>109609637</v>
      </c>
      <c r="J2012" s="238" t="s">
        <v>573</v>
      </c>
      <c r="K2012" s="238" t="s">
        <v>574</v>
      </c>
      <c r="L2012" s="235" t="s">
        <v>36</v>
      </c>
      <c r="M2012" s="333">
        <v>1100</v>
      </c>
      <c r="N2012" s="338">
        <v>21.82</v>
      </c>
      <c r="O2012" s="338">
        <f t="shared" si="31"/>
        <v>24002</v>
      </c>
      <c r="P2012" s="246"/>
    </row>
    <row r="2013" spans="1:16" hidden="1">
      <c r="A2013" s="235">
        <v>2010</v>
      </c>
      <c r="B2013" s="241">
        <v>45427</v>
      </c>
      <c r="C2013" s="239" t="s">
        <v>2343</v>
      </c>
      <c r="D2013" s="333">
        <v>3600106929</v>
      </c>
      <c r="E2013" s="417">
        <v>45422</v>
      </c>
      <c r="F2013" s="239" t="s">
        <v>5561</v>
      </c>
      <c r="G2013" s="333" t="s">
        <v>2283</v>
      </c>
      <c r="H2013" s="333">
        <v>4512784850</v>
      </c>
      <c r="I2013" s="333">
        <v>109492196</v>
      </c>
      <c r="J2013" s="238" t="s">
        <v>1178</v>
      </c>
      <c r="K2013" s="238" t="s">
        <v>1179</v>
      </c>
      <c r="L2013" s="235" t="s">
        <v>36</v>
      </c>
      <c r="M2013" s="333">
        <v>400</v>
      </c>
      <c r="N2013" s="338">
        <v>25.44</v>
      </c>
      <c r="O2013" s="338">
        <f t="shared" si="31"/>
        <v>10176</v>
      </c>
      <c r="P2013" s="246"/>
    </row>
    <row r="2014" spans="1:16" hidden="1">
      <c r="A2014" s="235">
        <v>2011</v>
      </c>
      <c r="B2014" s="241">
        <v>45428</v>
      </c>
      <c r="C2014" s="239" t="s">
        <v>2343</v>
      </c>
      <c r="D2014" s="333" t="s">
        <v>5562</v>
      </c>
      <c r="E2014" s="417">
        <v>45418</v>
      </c>
      <c r="F2014" s="239" t="s">
        <v>5563</v>
      </c>
      <c r="G2014" s="333" t="s">
        <v>5140</v>
      </c>
      <c r="H2014" s="333" t="s">
        <v>286</v>
      </c>
      <c r="I2014" s="238">
        <v>102598643</v>
      </c>
      <c r="J2014" s="239" t="s">
        <v>1686</v>
      </c>
      <c r="K2014" s="238" t="s">
        <v>1687</v>
      </c>
      <c r="L2014" s="235" t="s">
        <v>36</v>
      </c>
      <c r="M2014" s="333">
        <v>6</v>
      </c>
      <c r="N2014" s="338">
        <v>2620</v>
      </c>
      <c r="O2014" s="338">
        <f t="shared" si="31"/>
        <v>15720</v>
      </c>
      <c r="P2014" s="246"/>
    </row>
    <row r="2015" spans="1:16" hidden="1">
      <c r="A2015" s="235">
        <v>2012</v>
      </c>
      <c r="B2015" s="241">
        <v>45432</v>
      </c>
      <c r="C2015" s="239" t="s">
        <v>2343</v>
      </c>
      <c r="D2015" s="333">
        <v>3600107037</v>
      </c>
      <c r="E2015" s="417">
        <v>45425</v>
      </c>
      <c r="F2015" s="239" t="s">
        <v>5564</v>
      </c>
      <c r="G2015" s="333" t="s">
        <v>2283</v>
      </c>
      <c r="H2015" s="333">
        <v>4512784850</v>
      </c>
      <c r="I2015" s="238">
        <v>112136066</v>
      </c>
      <c r="J2015" s="346" t="s">
        <v>2230</v>
      </c>
      <c r="K2015" s="346" t="s">
        <v>2745</v>
      </c>
      <c r="L2015" s="235" t="s">
        <v>36</v>
      </c>
      <c r="M2015" s="333">
        <v>218</v>
      </c>
      <c r="N2015" s="338">
        <v>138.27000000000001</v>
      </c>
      <c r="O2015" s="338">
        <f t="shared" si="31"/>
        <v>30142.86</v>
      </c>
      <c r="P2015" s="246"/>
    </row>
    <row r="2016" spans="1:16" hidden="1">
      <c r="A2016" s="235">
        <v>2013</v>
      </c>
      <c r="B2016" s="241">
        <v>45432</v>
      </c>
      <c r="C2016" s="239" t="s">
        <v>2343</v>
      </c>
      <c r="D2016" s="333">
        <v>3600107037</v>
      </c>
      <c r="E2016" s="417">
        <v>45425</v>
      </c>
      <c r="F2016" s="239" t="s">
        <v>5564</v>
      </c>
      <c r="G2016" s="333" t="s">
        <v>2283</v>
      </c>
      <c r="H2016" s="333">
        <v>4512784850</v>
      </c>
      <c r="I2016" s="238">
        <v>112136070</v>
      </c>
      <c r="J2016" s="239">
        <v>19628060446</v>
      </c>
      <c r="K2016" s="238" t="s">
        <v>2751</v>
      </c>
      <c r="L2016" s="235" t="s">
        <v>36</v>
      </c>
      <c r="M2016" s="333">
        <v>118</v>
      </c>
      <c r="N2016" s="338">
        <v>729.43</v>
      </c>
      <c r="O2016" s="338">
        <f t="shared" si="31"/>
        <v>86072.739999999991</v>
      </c>
      <c r="P2016" s="246"/>
    </row>
    <row r="2017" spans="1:16" hidden="1">
      <c r="A2017" s="235">
        <v>2014</v>
      </c>
      <c r="B2017" s="241">
        <v>45432</v>
      </c>
      <c r="C2017" s="239" t="s">
        <v>4794</v>
      </c>
      <c r="D2017" s="333" t="s">
        <v>5565</v>
      </c>
      <c r="E2017" s="417">
        <v>45428</v>
      </c>
      <c r="F2017" s="239" t="s">
        <v>5566</v>
      </c>
      <c r="G2017" s="333" t="s">
        <v>5073</v>
      </c>
      <c r="H2017" s="333">
        <v>4512681822</v>
      </c>
      <c r="I2017" s="333">
        <v>110294753</v>
      </c>
      <c r="J2017" s="239"/>
      <c r="K2017" s="239" t="s">
        <v>5559</v>
      </c>
      <c r="L2017" s="235" t="s">
        <v>36</v>
      </c>
      <c r="M2017" s="333">
        <v>2</v>
      </c>
      <c r="N2017" s="338">
        <v>2700</v>
      </c>
      <c r="O2017" s="338">
        <f t="shared" si="31"/>
        <v>5400</v>
      </c>
      <c r="P2017" s="246"/>
    </row>
    <row r="2018" spans="1:16" ht="20.399999999999999" hidden="1">
      <c r="A2018" s="235">
        <v>2015</v>
      </c>
      <c r="B2018" s="241">
        <v>45434</v>
      </c>
      <c r="C2018" s="239" t="s">
        <v>2257</v>
      </c>
      <c r="D2018" s="333" t="s">
        <v>5567</v>
      </c>
      <c r="E2018" s="417">
        <v>45427</v>
      </c>
      <c r="F2018" s="239" t="s">
        <v>5568</v>
      </c>
      <c r="G2018" s="333" t="s">
        <v>740</v>
      </c>
      <c r="H2018" s="333">
        <v>4512835043</v>
      </c>
      <c r="I2018" s="238">
        <v>110408290</v>
      </c>
      <c r="J2018" s="238" t="s">
        <v>4382</v>
      </c>
      <c r="K2018" s="337" t="s">
        <v>2775</v>
      </c>
      <c r="L2018" s="235" t="s">
        <v>36</v>
      </c>
      <c r="M2018" s="333">
        <v>100</v>
      </c>
      <c r="N2018" s="338">
        <v>610</v>
      </c>
      <c r="O2018" s="338">
        <f t="shared" si="31"/>
        <v>61000</v>
      </c>
      <c r="P2018" s="246"/>
    </row>
    <row r="2019" spans="1:16" hidden="1">
      <c r="A2019" s="235">
        <v>2016</v>
      </c>
      <c r="B2019" s="241">
        <v>45439</v>
      </c>
      <c r="C2019" s="239" t="s">
        <v>4642</v>
      </c>
      <c r="D2019" s="333" t="s">
        <v>5569</v>
      </c>
      <c r="E2019" s="417">
        <v>45433</v>
      </c>
      <c r="F2019" s="239" t="s">
        <v>5570</v>
      </c>
      <c r="G2019" s="333" t="s">
        <v>2544</v>
      </c>
      <c r="H2019" s="333">
        <v>4512721383</v>
      </c>
      <c r="I2019" s="238">
        <v>106656270</v>
      </c>
      <c r="J2019" s="239" t="s">
        <v>5250</v>
      </c>
      <c r="K2019" s="239" t="s">
        <v>5251</v>
      </c>
      <c r="L2019" s="333" t="s">
        <v>36</v>
      </c>
      <c r="M2019" s="333">
        <v>42</v>
      </c>
      <c r="N2019" s="338">
        <v>517</v>
      </c>
      <c r="O2019" s="338">
        <f t="shared" ref="O2019:O2085" si="32">N2019*M2019</f>
        <v>21714</v>
      </c>
      <c r="P2019" s="246"/>
    </row>
    <row r="2020" spans="1:16" hidden="1">
      <c r="A2020" s="235">
        <v>2017</v>
      </c>
      <c r="B2020" s="241">
        <v>45440</v>
      </c>
      <c r="C2020" s="239" t="s">
        <v>5571</v>
      </c>
      <c r="D2020" s="333" t="s">
        <v>5572</v>
      </c>
      <c r="E2020" s="417">
        <v>45415</v>
      </c>
      <c r="F2020" s="239" t="s">
        <v>5573</v>
      </c>
      <c r="G2020" s="333" t="s">
        <v>5549</v>
      </c>
      <c r="H2020" s="333">
        <v>4201083864</v>
      </c>
      <c r="I2020" s="235">
        <v>111381214</v>
      </c>
      <c r="J2020" s="235" t="s">
        <v>5574</v>
      </c>
      <c r="K2020" s="235" t="s">
        <v>241</v>
      </c>
      <c r="L2020" s="235" t="s">
        <v>36</v>
      </c>
      <c r="M2020" s="333">
        <v>7</v>
      </c>
      <c r="N2020" s="338">
        <v>131449.20000000001</v>
      </c>
      <c r="O2020" s="338">
        <f t="shared" si="32"/>
        <v>920144.40000000014</v>
      </c>
      <c r="P2020" s="246"/>
    </row>
    <row r="2021" spans="1:16" hidden="1">
      <c r="A2021" s="235">
        <v>2018</v>
      </c>
      <c r="B2021" s="241">
        <v>45440</v>
      </c>
      <c r="C2021" s="239" t="s">
        <v>5571</v>
      </c>
      <c r="D2021" s="333" t="s">
        <v>5572</v>
      </c>
      <c r="E2021" s="417">
        <v>45415</v>
      </c>
      <c r="F2021" s="239" t="s">
        <v>5573</v>
      </c>
      <c r="G2021" s="333" t="s">
        <v>5549</v>
      </c>
      <c r="H2021" s="333">
        <v>4201083864</v>
      </c>
      <c r="I2021" s="235">
        <v>111381214</v>
      </c>
      <c r="J2021" s="235" t="s">
        <v>5575</v>
      </c>
      <c r="K2021" s="235" t="s">
        <v>241</v>
      </c>
      <c r="L2021" s="235" t="s">
        <v>36</v>
      </c>
      <c r="M2021" s="333">
        <v>7</v>
      </c>
      <c r="N2021" s="338">
        <v>131449.20000000001</v>
      </c>
      <c r="O2021" s="338">
        <f t="shared" si="32"/>
        <v>920144.40000000014</v>
      </c>
      <c r="P2021" s="246"/>
    </row>
    <row r="2022" spans="1:16" hidden="1">
      <c r="A2022" s="235">
        <v>2019</v>
      </c>
      <c r="B2022" s="241">
        <v>45440</v>
      </c>
      <c r="C2022" s="239" t="s">
        <v>5571</v>
      </c>
      <c r="D2022" s="333" t="s">
        <v>5572</v>
      </c>
      <c r="E2022" s="417">
        <v>45415</v>
      </c>
      <c r="F2022" s="239" t="s">
        <v>5573</v>
      </c>
      <c r="G2022" s="333" t="s">
        <v>5549</v>
      </c>
      <c r="H2022" s="333">
        <v>4201083864</v>
      </c>
      <c r="I2022" s="235">
        <v>111381215</v>
      </c>
      <c r="J2022" s="235" t="s">
        <v>5576</v>
      </c>
      <c r="K2022" s="235" t="s">
        <v>236</v>
      </c>
      <c r="L2022" s="235" t="s">
        <v>36</v>
      </c>
      <c r="M2022" s="333">
        <v>7</v>
      </c>
      <c r="N2022" s="338">
        <v>114877.14</v>
      </c>
      <c r="O2022" s="338">
        <f t="shared" si="32"/>
        <v>804139.98</v>
      </c>
      <c r="P2022" s="246"/>
    </row>
    <row r="2023" spans="1:16" hidden="1">
      <c r="A2023" s="235">
        <v>2020</v>
      </c>
      <c r="B2023" s="241">
        <v>45440</v>
      </c>
      <c r="C2023" s="239" t="s">
        <v>5571</v>
      </c>
      <c r="D2023" s="333" t="s">
        <v>5572</v>
      </c>
      <c r="E2023" s="417">
        <v>45415</v>
      </c>
      <c r="F2023" s="239" t="s">
        <v>5573</v>
      </c>
      <c r="G2023" s="333" t="s">
        <v>5549</v>
      </c>
      <c r="H2023" s="333">
        <v>4201083864</v>
      </c>
      <c r="I2023" s="235">
        <v>111381215</v>
      </c>
      <c r="J2023" s="235" t="s">
        <v>5576</v>
      </c>
      <c r="K2023" s="235" t="s">
        <v>236</v>
      </c>
      <c r="L2023" s="235" t="s">
        <v>36</v>
      </c>
      <c r="M2023" s="333">
        <v>7</v>
      </c>
      <c r="N2023" s="338">
        <v>114877.14</v>
      </c>
      <c r="O2023" s="338">
        <f t="shared" si="32"/>
        <v>804139.98</v>
      </c>
      <c r="P2023" s="246"/>
    </row>
    <row r="2024" spans="1:16" hidden="1">
      <c r="A2024" s="235">
        <v>2021</v>
      </c>
      <c r="B2024" s="241">
        <v>45440</v>
      </c>
      <c r="C2024" s="239" t="s">
        <v>5571</v>
      </c>
      <c r="D2024" s="333" t="s">
        <v>5572</v>
      </c>
      <c r="E2024" s="417">
        <v>45415</v>
      </c>
      <c r="F2024" s="239" t="s">
        <v>5573</v>
      </c>
      <c r="G2024" s="333" t="s">
        <v>5549</v>
      </c>
      <c r="H2024" s="333">
        <v>4201083864</v>
      </c>
      <c r="I2024" s="235">
        <v>111381216</v>
      </c>
      <c r="J2024" s="235" t="s">
        <v>3646</v>
      </c>
      <c r="K2024" s="235" t="s">
        <v>3647</v>
      </c>
      <c r="L2024" s="235" t="s">
        <v>36</v>
      </c>
      <c r="M2024" s="333">
        <v>14</v>
      </c>
      <c r="N2024" s="338">
        <v>5633.54</v>
      </c>
      <c r="O2024" s="338">
        <f t="shared" si="32"/>
        <v>78869.56</v>
      </c>
      <c r="P2024" s="246"/>
    </row>
    <row r="2025" spans="1:16" hidden="1">
      <c r="A2025" s="235">
        <v>2022</v>
      </c>
      <c r="B2025" s="241">
        <v>45443</v>
      </c>
      <c r="C2025" s="239" t="s">
        <v>4642</v>
      </c>
      <c r="D2025" s="333" t="s">
        <v>5591</v>
      </c>
      <c r="E2025" s="417">
        <v>45440</v>
      </c>
      <c r="F2025" s="239" t="s">
        <v>5592</v>
      </c>
      <c r="G2025" s="333" t="s">
        <v>5073</v>
      </c>
      <c r="H2025" s="333">
        <v>4512565816</v>
      </c>
      <c r="I2025" s="238" t="s">
        <v>5593</v>
      </c>
      <c r="J2025" s="239" t="s">
        <v>5594</v>
      </c>
      <c r="K2025" s="235" t="s">
        <v>5595</v>
      </c>
      <c r="L2025" s="235" t="s">
        <v>36</v>
      </c>
      <c r="M2025" s="333">
        <v>5</v>
      </c>
      <c r="N2025" s="338">
        <v>18500</v>
      </c>
      <c r="O2025" s="338">
        <f t="shared" si="32"/>
        <v>92500</v>
      </c>
      <c r="P2025" s="246"/>
    </row>
    <row r="2026" spans="1:16" hidden="1">
      <c r="A2026" s="235">
        <v>2023</v>
      </c>
      <c r="B2026" s="241">
        <v>45443</v>
      </c>
      <c r="C2026" s="239" t="s">
        <v>4642</v>
      </c>
      <c r="D2026" s="333" t="s">
        <v>5591</v>
      </c>
      <c r="E2026" s="417">
        <v>45440</v>
      </c>
      <c r="F2026" s="239" t="s">
        <v>5592</v>
      </c>
      <c r="G2026" s="333" t="s">
        <v>5073</v>
      </c>
      <c r="H2026" s="333">
        <v>4512565816</v>
      </c>
      <c r="I2026" s="238" t="s">
        <v>5596</v>
      </c>
      <c r="J2026" s="239" t="s">
        <v>5597</v>
      </c>
      <c r="K2026" s="235" t="s">
        <v>5598</v>
      </c>
      <c r="L2026" s="235" t="s">
        <v>36</v>
      </c>
      <c r="M2026" s="333">
        <v>5</v>
      </c>
      <c r="N2026" s="338">
        <v>140600</v>
      </c>
      <c r="O2026" s="338">
        <f t="shared" si="32"/>
        <v>703000</v>
      </c>
      <c r="P2026" s="246"/>
    </row>
    <row r="2027" spans="1:16" hidden="1">
      <c r="A2027" s="235">
        <v>2024</v>
      </c>
      <c r="B2027" s="241">
        <v>45443</v>
      </c>
      <c r="C2027" s="239" t="s">
        <v>4642</v>
      </c>
      <c r="D2027" s="333" t="s">
        <v>5591</v>
      </c>
      <c r="E2027" s="417">
        <v>45440</v>
      </c>
      <c r="F2027" s="239" t="s">
        <v>5592</v>
      </c>
      <c r="G2027" s="333" t="s">
        <v>5073</v>
      </c>
      <c r="H2027" s="333">
        <v>4512565816</v>
      </c>
      <c r="I2027" s="238" t="s">
        <v>5633</v>
      </c>
      <c r="J2027" s="239" t="s">
        <v>5634</v>
      </c>
      <c r="K2027" s="235" t="s">
        <v>5635</v>
      </c>
      <c r="L2027" s="235" t="s">
        <v>36</v>
      </c>
      <c r="M2027" s="333">
        <v>5</v>
      </c>
      <c r="N2027" s="338">
        <v>31900</v>
      </c>
      <c r="O2027" s="338">
        <f t="shared" si="32"/>
        <v>159500</v>
      </c>
      <c r="P2027" s="246"/>
    </row>
    <row r="2028" spans="1:16" hidden="1">
      <c r="A2028" s="235">
        <v>2025</v>
      </c>
      <c r="B2028" s="241">
        <v>45443</v>
      </c>
      <c r="C2028" s="239" t="s">
        <v>4642</v>
      </c>
      <c r="D2028" s="333" t="s">
        <v>5591</v>
      </c>
      <c r="E2028" s="417">
        <v>45440</v>
      </c>
      <c r="F2028" s="239" t="s">
        <v>5592</v>
      </c>
      <c r="G2028" s="333" t="s">
        <v>5073</v>
      </c>
      <c r="H2028" s="333">
        <v>4512565816</v>
      </c>
      <c r="I2028" s="238">
        <v>101540460</v>
      </c>
      <c r="J2028" s="239" t="s">
        <v>5636</v>
      </c>
      <c r="K2028" s="235" t="s">
        <v>5637</v>
      </c>
      <c r="L2028" s="235" t="s">
        <v>36</v>
      </c>
      <c r="M2028" s="333">
        <v>6</v>
      </c>
      <c r="N2028" s="338">
        <v>9900</v>
      </c>
      <c r="O2028" s="338">
        <f t="shared" si="32"/>
        <v>59400</v>
      </c>
      <c r="P2028" s="246"/>
    </row>
    <row r="2029" spans="1:16" hidden="1">
      <c r="A2029" s="235">
        <v>2026</v>
      </c>
      <c r="B2029" s="241">
        <v>45443</v>
      </c>
      <c r="C2029" s="239" t="s">
        <v>4642</v>
      </c>
      <c r="D2029" s="333" t="s">
        <v>5591</v>
      </c>
      <c r="E2029" s="417">
        <v>45440</v>
      </c>
      <c r="F2029" s="239" t="s">
        <v>5592</v>
      </c>
      <c r="G2029" s="333" t="s">
        <v>5073</v>
      </c>
      <c r="H2029" s="333">
        <v>4512565816</v>
      </c>
      <c r="I2029" s="238">
        <v>100777496</v>
      </c>
      <c r="J2029" s="239" t="s">
        <v>5638</v>
      </c>
      <c r="K2029" s="235" t="s">
        <v>5639</v>
      </c>
      <c r="L2029" s="235" t="s">
        <v>36</v>
      </c>
      <c r="M2029" s="333">
        <v>3</v>
      </c>
      <c r="N2029" s="338">
        <v>13200</v>
      </c>
      <c r="O2029" s="338">
        <f t="shared" si="32"/>
        <v>39600</v>
      </c>
      <c r="P2029" s="246"/>
    </row>
    <row r="2030" spans="1:16" hidden="1">
      <c r="A2030" s="235">
        <v>2027</v>
      </c>
      <c r="B2030" s="241">
        <v>45446</v>
      </c>
      <c r="C2030" s="239" t="s">
        <v>4642</v>
      </c>
      <c r="D2030" s="333" t="s">
        <v>5599</v>
      </c>
      <c r="E2030" s="417">
        <v>45440</v>
      </c>
      <c r="F2030" s="239" t="s">
        <v>5600</v>
      </c>
      <c r="G2030" s="333" t="s">
        <v>5073</v>
      </c>
      <c r="H2030" s="333">
        <v>4512565816</v>
      </c>
      <c r="I2030" s="238" t="s">
        <v>5601</v>
      </c>
      <c r="J2030" s="239" t="s">
        <v>5602</v>
      </c>
      <c r="K2030" s="239" t="s">
        <v>5603</v>
      </c>
      <c r="L2030" s="235" t="s">
        <v>36</v>
      </c>
      <c r="M2030" s="333">
        <v>5</v>
      </c>
      <c r="N2030" s="338">
        <v>131000</v>
      </c>
      <c r="O2030" s="338">
        <f t="shared" si="32"/>
        <v>655000</v>
      </c>
      <c r="P2030" s="246"/>
    </row>
    <row r="2031" spans="1:16" hidden="1">
      <c r="A2031" s="235">
        <v>2028</v>
      </c>
      <c r="B2031" s="241">
        <v>45446</v>
      </c>
      <c r="C2031" s="239" t="s">
        <v>4642</v>
      </c>
      <c r="D2031" s="333" t="s">
        <v>5599</v>
      </c>
      <c r="E2031" s="417">
        <v>45440</v>
      </c>
      <c r="F2031" s="239" t="s">
        <v>5600</v>
      </c>
      <c r="G2031" s="333" t="s">
        <v>5073</v>
      </c>
      <c r="H2031" s="333">
        <v>4512565816</v>
      </c>
      <c r="I2031" s="238" t="s">
        <v>5604</v>
      </c>
      <c r="J2031" s="239" t="s">
        <v>5605</v>
      </c>
      <c r="K2031" s="239" t="s">
        <v>5606</v>
      </c>
      <c r="L2031" s="235" t="s">
        <v>36</v>
      </c>
      <c r="M2031" s="333">
        <v>4</v>
      </c>
      <c r="N2031" s="338">
        <v>131000</v>
      </c>
      <c r="O2031" s="338">
        <f t="shared" si="32"/>
        <v>524000</v>
      </c>
      <c r="P2031" s="246"/>
    </row>
    <row r="2032" spans="1:16" hidden="1">
      <c r="A2032" s="235">
        <v>2029</v>
      </c>
      <c r="B2032" s="241">
        <v>45446</v>
      </c>
      <c r="C2032" s="239" t="s">
        <v>4642</v>
      </c>
      <c r="D2032" s="333" t="s">
        <v>5599</v>
      </c>
      <c r="E2032" s="417">
        <v>45440</v>
      </c>
      <c r="F2032" s="239" t="s">
        <v>5600</v>
      </c>
      <c r="G2032" s="333" t="s">
        <v>5073</v>
      </c>
      <c r="H2032" s="333">
        <v>4512565816</v>
      </c>
      <c r="I2032" s="238" t="s">
        <v>5607</v>
      </c>
      <c r="J2032" s="239" t="s">
        <v>5608</v>
      </c>
      <c r="K2032" s="239" t="s">
        <v>5609</v>
      </c>
      <c r="L2032" s="235" t="s">
        <v>36</v>
      </c>
      <c r="M2032" s="333">
        <v>4</v>
      </c>
      <c r="N2032" s="338">
        <v>102200</v>
      </c>
      <c r="O2032" s="338">
        <f t="shared" si="32"/>
        <v>408800</v>
      </c>
      <c r="P2032" s="246"/>
    </row>
    <row r="2033" spans="1:16" hidden="1">
      <c r="A2033" s="235">
        <v>2030</v>
      </c>
      <c r="B2033" s="241">
        <v>45449</v>
      </c>
      <c r="C2033" s="239" t="s">
        <v>2343</v>
      </c>
      <c r="D2033" s="333">
        <v>3600107736</v>
      </c>
      <c r="E2033" s="417">
        <v>45441</v>
      </c>
      <c r="F2033" s="239" t="s">
        <v>5610</v>
      </c>
      <c r="G2033" s="333" t="s">
        <v>2283</v>
      </c>
      <c r="H2033" s="333">
        <v>4512784850</v>
      </c>
      <c r="I2033" s="238">
        <v>109492221</v>
      </c>
      <c r="J2033" s="349">
        <v>21038212505</v>
      </c>
      <c r="K2033" s="238" t="s">
        <v>1684</v>
      </c>
      <c r="L2033" s="350" t="s">
        <v>36</v>
      </c>
      <c r="M2033" s="333">
        <v>152</v>
      </c>
      <c r="N2033" s="338">
        <v>9917.2000000000007</v>
      </c>
      <c r="O2033" s="338">
        <f t="shared" si="32"/>
        <v>1507414.4000000001</v>
      </c>
      <c r="P2033" s="246"/>
    </row>
    <row r="2034" spans="1:16" ht="20.399999999999999" hidden="1">
      <c r="A2034" s="235">
        <v>2031</v>
      </c>
      <c r="B2034" s="241">
        <v>45449</v>
      </c>
      <c r="C2034" s="239" t="s">
        <v>2343</v>
      </c>
      <c r="D2034" s="333">
        <v>3600107843</v>
      </c>
      <c r="E2034" s="417">
        <v>45442</v>
      </c>
      <c r="F2034" s="239" t="s">
        <v>5611</v>
      </c>
      <c r="G2034" s="333" t="s">
        <v>2283</v>
      </c>
      <c r="H2034" s="333">
        <v>4512784850</v>
      </c>
      <c r="I2034" s="238">
        <v>109492194</v>
      </c>
      <c r="J2034" s="346">
        <v>61030012010</v>
      </c>
      <c r="K2034" s="346" t="s">
        <v>193</v>
      </c>
      <c r="L2034" s="235" t="s">
        <v>36</v>
      </c>
      <c r="M2034" s="333">
        <v>1600</v>
      </c>
      <c r="N2034" s="338">
        <v>2445.6</v>
      </c>
      <c r="O2034" s="338">
        <f t="shared" si="32"/>
        <v>3912960</v>
      </c>
      <c r="P2034" s="246"/>
    </row>
    <row r="2035" spans="1:16" hidden="1">
      <c r="A2035" s="235">
        <v>2032</v>
      </c>
      <c r="B2035" s="241">
        <v>45449</v>
      </c>
      <c r="C2035" s="239" t="s">
        <v>2343</v>
      </c>
      <c r="D2035" s="333">
        <v>3600107843</v>
      </c>
      <c r="E2035" s="417">
        <v>45442</v>
      </c>
      <c r="F2035" s="239" t="s">
        <v>5611</v>
      </c>
      <c r="G2035" s="333" t="s">
        <v>2283</v>
      </c>
      <c r="H2035" s="333">
        <v>4512784850</v>
      </c>
      <c r="I2035" s="238">
        <v>112136075</v>
      </c>
      <c r="J2035" s="238" t="s">
        <v>63</v>
      </c>
      <c r="K2035" s="238" t="s">
        <v>64</v>
      </c>
      <c r="L2035" s="235" t="s">
        <v>36</v>
      </c>
      <c r="M2035" s="333">
        <v>216</v>
      </c>
      <c r="N2035" s="338">
        <v>1479.71</v>
      </c>
      <c r="O2035" s="338">
        <f t="shared" si="32"/>
        <v>319617.36</v>
      </c>
      <c r="P2035" s="246"/>
    </row>
    <row r="2036" spans="1:16" hidden="1">
      <c r="A2036" s="235">
        <v>2033</v>
      </c>
      <c r="B2036" s="241">
        <v>45453</v>
      </c>
      <c r="C2036" s="239" t="s">
        <v>2343</v>
      </c>
      <c r="D2036" s="333">
        <v>3600108129</v>
      </c>
      <c r="E2036" s="417">
        <v>45447</v>
      </c>
      <c r="F2036" s="239" t="s">
        <v>5612</v>
      </c>
      <c r="G2036" s="333" t="s">
        <v>2283</v>
      </c>
      <c r="H2036" s="333">
        <v>4512784850</v>
      </c>
      <c r="I2036" s="238">
        <v>112136081</v>
      </c>
      <c r="J2036" s="238" t="s">
        <v>997</v>
      </c>
      <c r="K2036" s="238" t="s">
        <v>998</v>
      </c>
      <c r="L2036" s="235" t="s">
        <v>36</v>
      </c>
      <c r="M2036" s="333">
        <v>190</v>
      </c>
      <c r="N2036" s="338">
        <v>698.9</v>
      </c>
      <c r="O2036" s="338">
        <f t="shared" si="32"/>
        <v>132791</v>
      </c>
      <c r="P2036" s="246"/>
    </row>
    <row r="2037" spans="1:16" hidden="1">
      <c r="A2037" s="235">
        <v>2034</v>
      </c>
      <c r="B2037" s="241">
        <v>45455</v>
      </c>
      <c r="C2037" s="239" t="s">
        <v>2486</v>
      </c>
      <c r="D2037" s="333">
        <v>2411379</v>
      </c>
      <c r="E2037" s="417">
        <v>45449</v>
      </c>
      <c r="F2037" s="239" t="s">
        <v>5613</v>
      </c>
      <c r="G2037" s="333" t="s">
        <v>2167</v>
      </c>
      <c r="H2037" s="333">
        <v>4512777021</v>
      </c>
      <c r="I2037" s="238">
        <v>111400054</v>
      </c>
      <c r="J2037" s="238" t="s">
        <v>3274</v>
      </c>
      <c r="K2037" s="238" t="s">
        <v>650</v>
      </c>
      <c r="L2037" s="235" t="s">
        <v>36</v>
      </c>
      <c r="M2037" s="333">
        <v>528</v>
      </c>
      <c r="N2037" s="338">
        <v>1462</v>
      </c>
      <c r="O2037" s="338">
        <f t="shared" si="32"/>
        <v>771936</v>
      </c>
      <c r="P2037" s="246"/>
    </row>
    <row r="2038" spans="1:16" hidden="1">
      <c r="A2038" s="235">
        <v>2035</v>
      </c>
      <c r="B2038" s="241">
        <v>45455</v>
      </c>
      <c r="C2038" s="239" t="s">
        <v>2343</v>
      </c>
      <c r="D2038" s="333">
        <v>3600107985</v>
      </c>
      <c r="E2038" s="417">
        <v>45443</v>
      </c>
      <c r="F2038" s="239" t="s">
        <v>5640</v>
      </c>
      <c r="G2038" s="333" t="s">
        <v>2283</v>
      </c>
      <c r="H2038" s="333">
        <v>4512784850</v>
      </c>
      <c r="I2038" s="238">
        <v>112136072</v>
      </c>
      <c r="J2038" s="239">
        <v>19620005092</v>
      </c>
      <c r="K2038" s="238" t="s">
        <v>457</v>
      </c>
      <c r="L2038" s="350" t="s">
        <v>36</v>
      </c>
      <c r="M2038" s="333">
        <v>210</v>
      </c>
      <c r="N2038" s="338">
        <v>534.27</v>
      </c>
      <c r="O2038" s="338">
        <f t="shared" si="32"/>
        <v>112196.7</v>
      </c>
      <c r="P2038" s="246"/>
    </row>
    <row r="2039" spans="1:16" hidden="1">
      <c r="A2039" s="235">
        <v>2036</v>
      </c>
      <c r="B2039" s="241">
        <v>45458</v>
      </c>
      <c r="C2039" s="239" t="s">
        <v>2318</v>
      </c>
      <c r="D2039" s="333" t="s">
        <v>5641</v>
      </c>
      <c r="E2039" s="417">
        <v>45453</v>
      </c>
      <c r="F2039" s="239" t="s">
        <v>5642</v>
      </c>
      <c r="G2039" s="333" t="s">
        <v>5073</v>
      </c>
      <c r="H2039" s="333">
        <v>4512835213</v>
      </c>
      <c r="I2039" s="238">
        <v>112168680</v>
      </c>
      <c r="J2039" s="238">
        <v>112168680</v>
      </c>
      <c r="K2039" s="349" t="s">
        <v>2772</v>
      </c>
      <c r="L2039" s="235" t="s">
        <v>36</v>
      </c>
      <c r="M2039" s="333">
        <v>7</v>
      </c>
      <c r="N2039" s="338">
        <v>17310</v>
      </c>
      <c r="O2039" s="338">
        <f t="shared" si="32"/>
        <v>121170</v>
      </c>
      <c r="P2039" s="246"/>
    </row>
    <row r="2040" spans="1:16" ht="20.399999999999999" hidden="1">
      <c r="A2040" s="235">
        <v>2037</v>
      </c>
      <c r="B2040" s="241">
        <v>45458</v>
      </c>
      <c r="C2040" s="239" t="s">
        <v>2257</v>
      </c>
      <c r="D2040" s="333" t="s">
        <v>5643</v>
      </c>
      <c r="E2040" s="417">
        <v>45453</v>
      </c>
      <c r="F2040" s="239" t="s">
        <v>5644</v>
      </c>
      <c r="G2040" s="333" t="s">
        <v>740</v>
      </c>
      <c r="H2040" s="333">
        <v>4512835043</v>
      </c>
      <c r="I2040" s="238">
        <v>110408290</v>
      </c>
      <c r="J2040" s="238" t="s">
        <v>4382</v>
      </c>
      <c r="K2040" s="337" t="s">
        <v>2775</v>
      </c>
      <c r="L2040" s="235" t="s">
        <v>36</v>
      </c>
      <c r="M2040" s="333">
        <v>528</v>
      </c>
      <c r="N2040" s="338">
        <v>610</v>
      </c>
      <c r="O2040" s="338">
        <f t="shared" si="32"/>
        <v>322080</v>
      </c>
      <c r="P2040" s="246"/>
    </row>
    <row r="2041" spans="1:16" hidden="1">
      <c r="A2041" s="235">
        <v>2038</v>
      </c>
      <c r="B2041" s="241">
        <v>45458</v>
      </c>
      <c r="C2041" s="239" t="s">
        <v>2318</v>
      </c>
      <c r="D2041" s="333" t="s">
        <v>5645</v>
      </c>
      <c r="E2041" s="417">
        <v>45453</v>
      </c>
      <c r="F2041" s="239" t="s">
        <v>5642</v>
      </c>
      <c r="G2041" s="333" t="s">
        <v>5073</v>
      </c>
      <c r="H2041" s="333">
        <v>4512835213</v>
      </c>
      <c r="I2041" s="238">
        <v>112158708</v>
      </c>
      <c r="J2041" s="238" t="s">
        <v>3681</v>
      </c>
      <c r="K2041" s="337" t="s">
        <v>3682</v>
      </c>
      <c r="L2041" s="333" t="s">
        <v>36</v>
      </c>
      <c r="M2041" s="333">
        <v>82</v>
      </c>
      <c r="N2041" s="338">
        <v>1900</v>
      </c>
      <c r="O2041" s="338">
        <f t="shared" si="32"/>
        <v>155800</v>
      </c>
      <c r="P2041" s="246"/>
    </row>
    <row r="2042" spans="1:16" hidden="1">
      <c r="A2042" s="235">
        <v>2039</v>
      </c>
      <c r="B2042" s="241">
        <v>45468</v>
      </c>
      <c r="C2042" s="239" t="s">
        <v>4642</v>
      </c>
      <c r="D2042" s="333" t="s">
        <v>5646</v>
      </c>
      <c r="E2042" s="417">
        <v>45463</v>
      </c>
      <c r="F2042" s="239" t="s">
        <v>5647</v>
      </c>
      <c r="G2042" s="333" t="s">
        <v>5073</v>
      </c>
      <c r="H2042" s="333"/>
      <c r="I2042" s="238">
        <v>105401096</v>
      </c>
      <c r="J2042" s="239"/>
      <c r="K2042" s="337" t="s">
        <v>4665</v>
      </c>
      <c r="L2042" s="333" t="s">
        <v>36</v>
      </c>
      <c r="M2042" s="333">
        <v>10</v>
      </c>
      <c r="N2042" s="338">
        <v>5000</v>
      </c>
      <c r="O2042" s="338">
        <f t="shared" si="32"/>
        <v>50000</v>
      </c>
      <c r="P2042" s="246"/>
    </row>
    <row r="2043" spans="1:16" hidden="1">
      <c r="A2043" s="235">
        <v>2040</v>
      </c>
      <c r="B2043" s="241">
        <v>45472</v>
      </c>
      <c r="C2043" s="239" t="s">
        <v>2486</v>
      </c>
      <c r="D2043" s="333">
        <v>2411748</v>
      </c>
      <c r="E2043" s="417">
        <v>45463</v>
      </c>
      <c r="F2043" s="239" t="s">
        <v>5664</v>
      </c>
      <c r="G2043" s="333" t="s">
        <v>2167</v>
      </c>
      <c r="H2043" s="333">
        <v>4512777021</v>
      </c>
      <c r="I2043" s="238">
        <v>111400055</v>
      </c>
      <c r="J2043" s="238" t="s">
        <v>3275</v>
      </c>
      <c r="K2043" s="238" t="s">
        <v>654</v>
      </c>
      <c r="L2043" s="235" t="s">
        <v>36</v>
      </c>
      <c r="M2043" s="333">
        <v>400</v>
      </c>
      <c r="N2043" s="338">
        <v>1798</v>
      </c>
      <c r="O2043" s="338">
        <f t="shared" si="32"/>
        <v>719200</v>
      </c>
      <c r="P2043" s="246"/>
    </row>
    <row r="2044" spans="1:16" hidden="1">
      <c r="A2044" s="235">
        <v>2041</v>
      </c>
      <c r="B2044" s="241">
        <v>45474</v>
      </c>
      <c r="C2044" s="239" t="s">
        <v>4642</v>
      </c>
      <c r="D2044" s="333" t="s">
        <v>5665</v>
      </c>
      <c r="E2044" s="417">
        <v>45469</v>
      </c>
      <c r="F2044" s="239" t="s">
        <v>5671</v>
      </c>
      <c r="G2044" s="333" t="s">
        <v>5073</v>
      </c>
      <c r="H2044" s="333">
        <v>4511918928</v>
      </c>
      <c r="I2044" s="238" t="s">
        <v>5678</v>
      </c>
      <c r="J2044" s="238" t="s">
        <v>5679</v>
      </c>
      <c r="K2044" s="238" t="s">
        <v>5680</v>
      </c>
      <c r="L2044" s="235" t="s">
        <v>36</v>
      </c>
      <c r="M2044" s="333">
        <v>13</v>
      </c>
      <c r="N2044" s="338">
        <v>950000</v>
      </c>
      <c r="O2044" s="338">
        <f t="shared" si="32"/>
        <v>12350000</v>
      </c>
      <c r="P2044" s="246"/>
    </row>
    <row r="2045" spans="1:16" hidden="1">
      <c r="A2045" s="235">
        <v>2042</v>
      </c>
      <c r="B2045" s="241">
        <v>45474</v>
      </c>
      <c r="C2045" s="239" t="s">
        <v>4642</v>
      </c>
      <c r="D2045" s="333" t="s">
        <v>5666</v>
      </c>
      <c r="E2045" s="417">
        <v>45469</v>
      </c>
      <c r="F2045" s="239" t="s">
        <v>5671</v>
      </c>
      <c r="G2045" s="333" t="s">
        <v>5073</v>
      </c>
      <c r="H2045" s="333">
        <v>4511918928</v>
      </c>
      <c r="I2045" s="238" t="s">
        <v>5681</v>
      </c>
      <c r="J2045" s="238" t="s">
        <v>5682</v>
      </c>
      <c r="K2045" s="238" t="s">
        <v>5683</v>
      </c>
      <c r="L2045" s="235" t="s">
        <v>36</v>
      </c>
      <c r="M2045" s="333">
        <v>11</v>
      </c>
      <c r="N2045" s="338">
        <v>840500</v>
      </c>
      <c r="O2045" s="338">
        <f t="shared" si="32"/>
        <v>9245500</v>
      </c>
      <c r="P2045" s="246"/>
    </row>
    <row r="2046" spans="1:16" hidden="1">
      <c r="A2046" s="235">
        <v>2043</v>
      </c>
      <c r="B2046" s="241">
        <v>45475</v>
      </c>
      <c r="C2046" s="239" t="s">
        <v>2486</v>
      </c>
      <c r="D2046" s="333">
        <v>2411926</v>
      </c>
      <c r="E2046" s="417">
        <v>45470</v>
      </c>
      <c r="F2046" s="239" t="s">
        <v>5672</v>
      </c>
      <c r="G2046" s="333" t="s">
        <v>2167</v>
      </c>
      <c r="H2046" s="333">
        <v>4512777021</v>
      </c>
      <c r="I2046" s="238">
        <v>111400055</v>
      </c>
      <c r="J2046" s="238" t="s">
        <v>3275</v>
      </c>
      <c r="K2046" s="238" t="s">
        <v>654</v>
      </c>
      <c r="L2046" s="235" t="s">
        <v>36</v>
      </c>
      <c r="M2046" s="333">
        <v>128</v>
      </c>
      <c r="N2046" s="338">
        <v>1798</v>
      </c>
      <c r="O2046" s="338">
        <f t="shared" si="32"/>
        <v>230144</v>
      </c>
      <c r="P2046" s="246"/>
    </row>
    <row r="2047" spans="1:16" hidden="1">
      <c r="A2047" s="235">
        <v>2044</v>
      </c>
      <c r="B2047" s="241">
        <v>45477</v>
      </c>
      <c r="C2047" s="239" t="s">
        <v>4642</v>
      </c>
      <c r="D2047" s="333" t="s">
        <v>5667</v>
      </c>
      <c r="E2047" s="417">
        <v>45471</v>
      </c>
      <c r="F2047" s="239" t="s">
        <v>5673</v>
      </c>
      <c r="G2047" s="333" t="s">
        <v>5073</v>
      </c>
      <c r="H2047" s="333"/>
      <c r="I2047" s="238" t="s">
        <v>5607</v>
      </c>
      <c r="J2047" s="239" t="s">
        <v>5608</v>
      </c>
      <c r="K2047" s="239" t="s">
        <v>5609</v>
      </c>
      <c r="L2047" s="235" t="s">
        <v>36</v>
      </c>
      <c r="M2047" s="333">
        <v>3</v>
      </c>
      <c r="N2047" s="338">
        <v>80309</v>
      </c>
      <c r="O2047" s="338">
        <f t="shared" si="32"/>
        <v>240927</v>
      </c>
      <c r="P2047" s="246"/>
    </row>
    <row r="2048" spans="1:16" hidden="1">
      <c r="A2048" s="235">
        <v>2045</v>
      </c>
      <c r="B2048" s="241">
        <v>45479</v>
      </c>
      <c r="C2048" s="239" t="s">
        <v>2343</v>
      </c>
      <c r="D2048" s="333">
        <v>3600109399</v>
      </c>
      <c r="E2048" s="417">
        <v>45471</v>
      </c>
      <c r="F2048" s="239" t="s">
        <v>5674</v>
      </c>
      <c r="G2048" s="333" t="s">
        <v>2283</v>
      </c>
      <c r="H2048" s="333">
        <v>4512784850</v>
      </c>
      <c r="I2048" s="238">
        <v>112137134</v>
      </c>
      <c r="J2048" s="238">
        <v>21038811406</v>
      </c>
      <c r="K2048" s="337" t="s">
        <v>2415</v>
      </c>
      <c r="L2048" s="235" t="s">
        <v>36</v>
      </c>
      <c r="M2048" s="333">
        <v>200</v>
      </c>
      <c r="N2048" s="338">
        <v>982.9</v>
      </c>
      <c r="O2048" s="338">
        <f t="shared" si="32"/>
        <v>196580</v>
      </c>
      <c r="P2048" s="246"/>
    </row>
    <row r="2049" spans="1:16" hidden="1">
      <c r="A2049" s="235">
        <v>2046</v>
      </c>
      <c r="B2049" s="241">
        <v>45479</v>
      </c>
      <c r="C2049" s="239" t="s">
        <v>2343</v>
      </c>
      <c r="D2049" s="333">
        <v>3600109399</v>
      </c>
      <c r="E2049" s="417">
        <v>45471</v>
      </c>
      <c r="F2049" s="239" t="s">
        <v>5674</v>
      </c>
      <c r="G2049" s="333" t="s">
        <v>2283</v>
      </c>
      <c r="H2049" s="333">
        <v>4512784850</v>
      </c>
      <c r="I2049" s="238">
        <v>109492212</v>
      </c>
      <c r="J2049" s="346" t="s">
        <v>571</v>
      </c>
      <c r="K2049" s="346" t="s">
        <v>2741</v>
      </c>
      <c r="L2049" s="235" t="s">
        <v>36</v>
      </c>
      <c r="M2049" s="333">
        <v>6900</v>
      </c>
      <c r="N2049" s="338">
        <v>11.89</v>
      </c>
      <c r="O2049" s="338">
        <f t="shared" si="32"/>
        <v>82041</v>
      </c>
      <c r="P2049" s="246"/>
    </row>
    <row r="2050" spans="1:16" hidden="1">
      <c r="A2050" s="235">
        <v>2047</v>
      </c>
      <c r="B2050" s="241">
        <v>45481</v>
      </c>
      <c r="C2050" s="239" t="s">
        <v>4642</v>
      </c>
      <c r="D2050" s="333" t="s">
        <v>5668</v>
      </c>
      <c r="E2050" s="417">
        <v>45478</v>
      </c>
      <c r="F2050" s="239" t="s">
        <v>5675</v>
      </c>
      <c r="G2050" s="333" t="s">
        <v>5073</v>
      </c>
      <c r="H2050" s="333">
        <v>4512957926</v>
      </c>
      <c r="I2050" s="238">
        <v>100777495</v>
      </c>
      <c r="J2050" s="239" t="s">
        <v>5684</v>
      </c>
      <c r="K2050" s="239" t="s">
        <v>5685</v>
      </c>
      <c r="L2050" s="235" t="s">
        <v>36</v>
      </c>
      <c r="M2050" s="333">
        <v>1</v>
      </c>
      <c r="N2050" s="338">
        <v>750</v>
      </c>
      <c r="O2050" s="338">
        <f t="shared" si="32"/>
        <v>750</v>
      </c>
      <c r="P2050" s="246"/>
    </row>
    <row r="2051" spans="1:16" hidden="1">
      <c r="A2051" s="235">
        <v>2048</v>
      </c>
      <c r="B2051" s="241">
        <v>45489</v>
      </c>
      <c r="C2051" s="239" t="s">
        <v>2805</v>
      </c>
      <c r="D2051" s="333" t="s">
        <v>5669</v>
      </c>
      <c r="E2051" s="417">
        <v>45485</v>
      </c>
      <c r="F2051" s="239" t="s">
        <v>5676</v>
      </c>
      <c r="G2051" s="333" t="s">
        <v>2271</v>
      </c>
      <c r="H2051" s="333">
        <v>4512777023</v>
      </c>
      <c r="I2051" s="355">
        <v>112139784</v>
      </c>
      <c r="J2051" s="355" t="s">
        <v>2731</v>
      </c>
      <c r="K2051" s="355" t="s">
        <v>2809</v>
      </c>
      <c r="L2051" s="333" t="s">
        <v>2729</v>
      </c>
      <c r="M2051" s="333">
        <v>4400</v>
      </c>
      <c r="N2051" s="338">
        <v>25</v>
      </c>
      <c r="O2051" s="338">
        <f t="shared" si="32"/>
        <v>110000</v>
      </c>
      <c r="P2051" s="246"/>
    </row>
    <row r="2052" spans="1:16" hidden="1">
      <c r="A2052" s="235">
        <v>2049</v>
      </c>
      <c r="B2052" s="241">
        <v>45489</v>
      </c>
      <c r="C2052" s="239" t="s">
        <v>2262</v>
      </c>
      <c r="D2052" s="333" t="s">
        <v>5670</v>
      </c>
      <c r="E2052" s="417">
        <v>45484</v>
      </c>
      <c r="F2052" s="239" t="s">
        <v>5677</v>
      </c>
      <c r="G2052" s="333" t="s">
        <v>532</v>
      </c>
      <c r="H2052" s="333">
        <v>4512956597</v>
      </c>
      <c r="I2052" s="238">
        <v>115044757</v>
      </c>
      <c r="J2052" s="239" t="s">
        <v>5686</v>
      </c>
      <c r="K2052" s="239" t="s">
        <v>5687</v>
      </c>
      <c r="L2052" s="333" t="s">
        <v>36</v>
      </c>
      <c r="M2052" s="333">
        <v>500</v>
      </c>
      <c r="N2052" s="338">
        <v>21.06</v>
      </c>
      <c r="O2052" s="338">
        <f t="shared" si="32"/>
        <v>10530</v>
      </c>
      <c r="P2052" s="246"/>
    </row>
    <row r="2053" spans="1:16" hidden="1">
      <c r="A2053" s="235">
        <v>2050</v>
      </c>
      <c r="B2053" s="241">
        <v>45492</v>
      </c>
      <c r="C2053" s="239" t="s">
        <v>5004</v>
      </c>
      <c r="D2053" s="333" t="s">
        <v>5699</v>
      </c>
      <c r="E2053" s="417">
        <v>45476</v>
      </c>
      <c r="F2053" s="239" t="s">
        <v>5701</v>
      </c>
      <c r="G2053" s="333" t="s">
        <v>2544</v>
      </c>
      <c r="H2053" s="333">
        <v>4512864643</v>
      </c>
      <c r="I2053" s="238">
        <v>113562220</v>
      </c>
      <c r="J2053" s="336">
        <v>113562220</v>
      </c>
      <c r="K2053" s="238" t="s">
        <v>3767</v>
      </c>
      <c r="L2053" s="336" t="s">
        <v>36</v>
      </c>
      <c r="M2053" s="333">
        <v>50</v>
      </c>
      <c r="N2053" s="338">
        <v>250</v>
      </c>
      <c r="O2053" s="338">
        <f t="shared" si="32"/>
        <v>12500</v>
      </c>
      <c r="P2053" s="246"/>
    </row>
    <row r="2054" spans="1:16" hidden="1">
      <c r="A2054" s="235">
        <v>2051</v>
      </c>
      <c r="B2054" s="241">
        <v>45492</v>
      </c>
      <c r="C2054" s="239" t="s">
        <v>5004</v>
      </c>
      <c r="D2054" s="333" t="s">
        <v>5699</v>
      </c>
      <c r="E2054" s="417">
        <v>45476</v>
      </c>
      <c r="F2054" s="239" t="s">
        <v>5701</v>
      </c>
      <c r="G2054" s="333" t="s">
        <v>2544</v>
      </c>
      <c r="H2054" s="333">
        <v>4512864643</v>
      </c>
      <c r="I2054" s="238">
        <v>111443613</v>
      </c>
      <c r="J2054" s="238">
        <v>111443825</v>
      </c>
      <c r="K2054" s="238" t="s">
        <v>3131</v>
      </c>
      <c r="L2054" s="336" t="s">
        <v>36</v>
      </c>
      <c r="M2054" s="333">
        <v>100</v>
      </c>
      <c r="N2054" s="338">
        <v>3750</v>
      </c>
      <c r="O2054" s="338">
        <f t="shared" si="32"/>
        <v>375000</v>
      </c>
      <c r="P2054" s="246"/>
    </row>
    <row r="2055" spans="1:16" hidden="1">
      <c r="A2055" s="235">
        <v>2052</v>
      </c>
      <c r="B2055" s="241">
        <v>45492</v>
      </c>
      <c r="C2055" s="239" t="s">
        <v>2262</v>
      </c>
      <c r="D2055" s="333" t="s">
        <v>5700</v>
      </c>
      <c r="E2055" s="417">
        <v>45489</v>
      </c>
      <c r="F2055" s="239" t="s">
        <v>5702</v>
      </c>
      <c r="G2055" s="333" t="s">
        <v>532</v>
      </c>
      <c r="H2055" s="333">
        <v>4512945823</v>
      </c>
      <c r="I2055" s="238">
        <v>113837420</v>
      </c>
      <c r="J2055" s="239" t="s">
        <v>4910</v>
      </c>
      <c r="K2055" s="239" t="s">
        <v>4911</v>
      </c>
      <c r="L2055" s="333" t="s">
        <v>36</v>
      </c>
      <c r="M2055" s="333">
        <v>140</v>
      </c>
      <c r="N2055" s="338">
        <v>2550</v>
      </c>
      <c r="O2055" s="338">
        <f t="shared" si="32"/>
        <v>357000</v>
      </c>
      <c r="P2055" s="246"/>
    </row>
    <row r="2056" spans="1:16" hidden="1">
      <c r="A2056" s="235">
        <v>2053</v>
      </c>
      <c r="B2056" s="241">
        <v>45498</v>
      </c>
      <c r="C2056" s="239" t="s">
        <v>2805</v>
      </c>
      <c r="D2056" s="333" t="s">
        <v>5706</v>
      </c>
      <c r="E2056" s="417">
        <v>45495</v>
      </c>
      <c r="F2056" s="239" t="s">
        <v>5707</v>
      </c>
      <c r="G2056" s="333" t="s">
        <v>532</v>
      </c>
      <c r="H2056" s="333">
        <v>4512777023</v>
      </c>
      <c r="I2056" s="355">
        <v>112139784</v>
      </c>
      <c r="J2056" s="355" t="s">
        <v>2731</v>
      </c>
      <c r="K2056" s="355" t="s">
        <v>2809</v>
      </c>
      <c r="L2056" s="333" t="s">
        <v>2729</v>
      </c>
      <c r="M2056" s="333">
        <v>6923</v>
      </c>
      <c r="N2056" s="338">
        <v>25</v>
      </c>
      <c r="O2056" s="338">
        <f t="shared" si="32"/>
        <v>173075</v>
      </c>
      <c r="P2056" s="246"/>
    </row>
    <row r="2057" spans="1:16" hidden="1">
      <c r="A2057" s="235">
        <v>2054</v>
      </c>
      <c r="B2057" s="241">
        <v>45506</v>
      </c>
      <c r="C2057" s="239" t="s">
        <v>4642</v>
      </c>
      <c r="D2057" s="333" t="s">
        <v>5743</v>
      </c>
      <c r="E2057" s="417">
        <v>45502</v>
      </c>
      <c r="F2057" s="239" t="s">
        <v>5744</v>
      </c>
      <c r="G2057" s="333" t="s">
        <v>5073</v>
      </c>
      <c r="H2057" s="333">
        <v>4512995814</v>
      </c>
      <c r="I2057" s="238">
        <v>115065577</v>
      </c>
      <c r="J2057" s="239" t="s">
        <v>5722</v>
      </c>
      <c r="K2057" s="239" t="s">
        <v>5723</v>
      </c>
      <c r="L2057" s="333" t="s">
        <v>36</v>
      </c>
      <c r="M2057" s="333">
        <v>1</v>
      </c>
      <c r="N2057" s="338">
        <v>10317</v>
      </c>
      <c r="O2057" s="338">
        <f t="shared" si="32"/>
        <v>10317</v>
      </c>
      <c r="P2057" s="246"/>
    </row>
    <row r="2058" spans="1:16" hidden="1">
      <c r="A2058" s="235">
        <v>2055</v>
      </c>
      <c r="B2058" s="241">
        <v>45506</v>
      </c>
      <c r="C2058" s="239" t="s">
        <v>2262</v>
      </c>
      <c r="D2058" s="333" t="s">
        <v>5745</v>
      </c>
      <c r="E2058" s="417">
        <v>45503</v>
      </c>
      <c r="F2058" s="239" t="s">
        <v>5746</v>
      </c>
      <c r="G2058" s="333" t="s">
        <v>532</v>
      </c>
      <c r="H2058" s="333">
        <v>4512988906</v>
      </c>
      <c r="I2058" s="238">
        <v>115017531</v>
      </c>
      <c r="J2058" s="239"/>
      <c r="K2058" s="239" t="s">
        <v>5724</v>
      </c>
      <c r="L2058" s="333" t="s">
        <v>36</v>
      </c>
      <c r="M2058" s="333">
        <v>3992</v>
      </c>
      <c r="N2058" s="338">
        <v>6.2</v>
      </c>
      <c r="O2058" s="338">
        <f t="shared" si="32"/>
        <v>24750.400000000001</v>
      </c>
      <c r="P2058" s="246"/>
    </row>
    <row r="2059" spans="1:16" hidden="1">
      <c r="A2059" s="235">
        <v>2056</v>
      </c>
      <c r="B2059" s="241">
        <v>45506</v>
      </c>
      <c r="C2059" s="239" t="s">
        <v>2262</v>
      </c>
      <c r="D2059" s="333" t="s">
        <v>5745</v>
      </c>
      <c r="E2059" s="417">
        <v>45503</v>
      </c>
      <c r="F2059" s="239" t="s">
        <v>5746</v>
      </c>
      <c r="G2059" s="333" t="s">
        <v>532</v>
      </c>
      <c r="H2059" s="333">
        <v>4512988906</v>
      </c>
      <c r="I2059" s="238">
        <v>113808958</v>
      </c>
      <c r="J2059" s="239"/>
      <c r="K2059" s="239" t="s">
        <v>5747</v>
      </c>
      <c r="L2059" s="333" t="s">
        <v>36</v>
      </c>
      <c r="M2059" s="333">
        <v>1700</v>
      </c>
      <c r="N2059" s="338">
        <v>20.49</v>
      </c>
      <c r="O2059" s="338">
        <f t="shared" si="32"/>
        <v>34833</v>
      </c>
      <c r="P2059" s="246"/>
    </row>
    <row r="2060" spans="1:16" hidden="1">
      <c r="A2060" s="235">
        <v>2057</v>
      </c>
      <c r="B2060" s="241">
        <v>45509</v>
      </c>
      <c r="C2060" s="239" t="s">
        <v>4642</v>
      </c>
      <c r="D2060" s="333" t="s">
        <v>5748</v>
      </c>
      <c r="E2060" s="417">
        <v>45503</v>
      </c>
      <c r="F2060" s="239" t="s">
        <v>5749</v>
      </c>
      <c r="G2060" s="333" t="s">
        <v>5073</v>
      </c>
      <c r="H2060" s="333">
        <v>4512565816</v>
      </c>
      <c r="I2060" s="238">
        <v>102200639</v>
      </c>
      <c r="J2060" s="239" t="s">
        <v>5725</v>
      </c>
      <c r="K2060" s="239" t="s">
        <v>5726</v>
      </c>
      <c r="L2060" s="333" t="s">
        <v>36</v>
      </c>
      <c r="M2060" s="333">
        <v>10</v>
      </c>
      <c r="N2060" s="338">
        <v>15600</v>
      </c>
      <c r="O2060" s="338">
        <f t="shared" si="32"/>
        <v>156000</v>
      </c>
      <c r="P2060" s="246"/>
    </row>
    <row r="2061" spans="1:16" hidden="1">
      <c r="A2061" s="235">
        <v>2058</v>
      </c>
      <c r="B2061" s="241">
        <v>45509</v>
      </c>
      <c r="C2061" s="239" t="s">
        <v>4642</v>
      </c>
      <c r="D2061" s="333" t="s">
        <v>5750</v>
      </c>
      <c r="E2061" s="417">
        <v>45503</v>
      </c>
      <c r="F2061" s="239" t="s">
        <v>5751</v>
      </c>
      <c r="G2061" s="333" t="s">
        <v>5073</v>
      </c>
      <c r="H2061" s="333">
        <v>4512565816</v>
      </c>
      <c r="I2061" s="238">
        <v>100761847</v>
      </c>
      <c r="J2061" s="239" t="s">
        <v>5727</v>
      </c>
      <c r="K2061" s="239" t="s">
        <v>5728</v>
      </c>
      <c r="L2061" s="333" t="s">
        <v>36</v>
      </c>
      <c r="M2061" s="333">
        <v>8</v>
      </c>
      <c r="N2061" s="338">
        <v>3970</v>
      </c>
      <c r="O2061" s="338">
        <f t="shared" si="32"/>
        <v>31760</v>
      </c>
      <c r="P2061" s="246"/>
    </row>
    <row r="2062" spans="1:16" hidden="1">
      <c r="A2062" s="235">
        <v>2059</v>
      </c>
      <c r="B2062" s="241">
        <v>45509</v>
      </c>
      <c r="C2062" s="239" t="s">
        <v>4642</v>
      </c>
      <c r="D2062" s="333" t="s">
        <v>5752</v>
      </c>
      <c r="E2062" s="417">
        <v>45503</v>
      </c>
      <c r="F2062" s="239" t="s">
        <v>5753</v>
      </c>
      <c r="G2062" s="333" t="s">
        <v>5073</v>
      </c>
      <c r="H2062" s="333">
        <v>4512565816</v>
      </c>
      <c r="I2062" s="238" t="s">
        <v>5729</v>
      </c>
      <c r="J2062" s="239" t="s">
        <v>5730</v>
      </c>
      <c r="K2062" s="239" t="s">
        <v>5731</v>
      </c>
      <c r="L2062" s="333" t="s">
        <v>36</v>
      </c>
      <c r="M2062" s="333">
        <v>7</v>
      </c>
      <c r="N2062" s="338">
        <v>3700</v>
      </c>
      <c r="O2062" s="338">
        <f t="shared" si="32"/>
        <v>25900</v>
      </c>
      <c r="P2062" s="246"/>
    </row>
    <row r="2063" spans="1:16" hidden="1">
      <c r="A2063" s="235">
        <v>2060</v>
      </c>
      <c r="B2063" s="241">
        <v>45509</v>
      </c>
      <c r="C2063" s="239" t="s">
        <v>4642</v>
      </c>
      <c r="D2063" s="333" t="s">
        <v>5752</v>
      </c>
      <c r="E2063" s="417">
        <v>45503</v>
      </c>
      <c r="F2063" s="239" t="s">
        <v>5753</v>
      </c>
      <c r="G2063" s="333" t="s">
        <v>5073</v>
      </c>
      <c r="H2063" s="333">
        <v>4512565816</v>
      </c>
      <c r="I2063" s="238">
        <v>101575801</v>
      </c>
      <c r="J2063" s="239" t="s">
        <v>5732</v>
      </c>
      <c r="K2063" s="239" t="s">
        <v>5733</v>
      </c>
      <c r="L2063" s="333" t="s">
        <v>36</v>
      </c>
      <c r="M2063" s="333">
        <v>8</v>
      </c>
      <c r="N2063" s="338">
        <v>360</v>
      </c>
      <c r="O2063" s="338">
        <f t="shared" si="32"/>
        <v>2880</v>
      </c>
      <c r="P2063" s="246"/>
    </row>
    <row r="2064" spans="1:16" hidden="1">
      <c r="A2064" s="235">
        <v>2061</v>
      </c>
      <c r="B2064" s="241">
        <v>45509</v>
      </c>
      <c r="C2064" s="239" t="s">
        <v>4642</v>
      </c>
      <c r="D2064" s="333" t="s">
        <v>5752</v>
      </c>
      <c r="E2064" s="417">
        <v>45503</v>
      </c>
      <c r="F2064" s="239" t="s">
        <v>5753</v>
      </c>
      <c r="G2064" s="333" t="s">
        <v>5073</v>
      </c>
      <c r="H2064" s="333">
        <v>4512565816</v>
      </c>
      <c r="I2064" s="238">
        <v>101575962</v>
      </c>
      <c r="J2064" s="239" t="s">
        <v>5734</v>
      </c>
      <c r="K2064" s="239" t="s">
        <v>5735</v>
      </c>
      <c r="L2064" s="333" t="s">
        <v>36</v>
      </c>
      <c r="M2064" s="333">
        <v>4</v>
      </c>
      <c r="N2064" s="338">
        <v>3800</v>
      </c>
      <c r="O2064" s="338">
        <f t="shared" si="32"/>
        <v>15200</v>
      </c>
      <c r="P2064" s="246"/>
    </row>
    <row r="2065" spans="1:16" hidden="1">
      <c r="A2065" s="235">
        <v>2062</v>
      </c>
      <c r="B2065" s="241">
        <v>45509</v>
      </c>
      <c r="C2065" s="239" t="s">
        <v>4642</v>
      </c>
      <c r="D2065" s="333" t="s">
        <v>5752</v>
      </c>
      <c r="E2065" s="417">
        <v>45503</v>
      </c>
      <c r="F2065" s="239" t="s">
        <v>5753</v>
      </c>
      <c r="G2065" s="333" t="s">
        <v>5073</v>
      </c>
      <c r="H2065" s="333">
        <v>4512565816</v>
      </c>
      <c r="I2065" s="238" t="s">
        <v>5736</v>
      </c>
      <c r="J2065" s="239" t="s">
        <v>5737</v>
      </c>
      <c r="K2065" s="239" t="s">
        <v>5738</v>
      </c>
      <c r="L2065" s="333" t="s">
        <v>36</v>
      </c>
      <c r="M2065" s="333">
        <v>8</v>
      </c>
      <c r="N2065" s="338">
        <v>180000</v>
      </c>
      <c r="O2065" s="338">
        <f t="shared" si="32"/>
        <v>1440000</v>
      </c>
      <c r="P2065" s="246"/>
    </row>
    <row r="2066" spans="1:16" hidden="1">
      <c r="A2066" s="235">
        <v>2063</v>
      </c>
      <c r="B2066" s="241">
        <v>45509</v>
      </c>
      <c r="C2066" s="239" t="s">
        <v>4642</v>
      </c>
      <c r="D2066" s="333" t="s">
        <v>5752</v>
      </c>
      <c r="E2066" s="417">
        <v>45503</v>
      </c>
      <c r="F2066" s="239" t="s">
        <v>5753</v>
      </c>
      <c r="G2066" s="333" t="s">
        <v>5073</v>
      </c>
      <c r="H2066" s="333">
        <v>4512565816</v>
      </c>
      <c r="I2066" s="238" t="s">
        <v>5739</v>
      </c>
      <c r="J2066" s="239"/>
      <c r="K2066" s="239" t="s">
        <v>5740</v>
      </c>
      <c r="L2066" s="333" t="s">
        <v>36</v>
      </c>
      <c r="M2066" s="333">
        <v>6</v>
      </c>
      <c r="N2066" s="338">
        <v>10000</v>
      </c>
      <c r="O2066" s="338">
        <f t="shared" si="32"/>
        <v>60000</v>
      </c>
      <c r="P2066" s="246"/>
    </row>
    <row r="2067" spans="1:16" hidden="1">
      <c r="A2067" s="235">
        <v>2064</v>
      </c>
      <c r="B2067" s="241">
        <v>45509</v>
      </c>
      <c r="C2067" s="239" t="s">
        <v>2805</v>
      </c>
      <c r="D2067" s="333" t="s">
        <v>5754</v>
      </c>
      <c r="E2067" s="417">
        <v>45505</v>
      </c>
      <c r="F2067" s="239" t="s">
        <v>5755</v>
      </c>
      <c r="G2067" s="333" t="s">
        <v>4746</v>
      </c>
      <c r="H2067" s="333">
        <v>4512777023</v>
      </c>
      <c r="I2067" s="238">
        <v>112139784</v>
      </c>
      <c r="J2067" s="355" t="s">
        <v>2731</v>
      </c>
      <c r="K2067" s="355" t="s">
        <v>2809</v>
      </c>
      <c r="L2067" s="333" t="s">
        <v>2729</v>
      </c>
      <c r="M2067" s="333">
        <v>3970</v>
      </c>
      <c r="N2067" s="338">
        <v>25</v>
      </c>
      <c r="O2067" s="338">
        <f t="shared" si="32"/>
        <v>99250</v>
      </c>
      <c r="P2067" s="246"/>
    </row>
    <row r="2068" spans="1:16" hidden="1">
      <c r="A2068" s="235">
        <v>2065</v>
      </c>
      <c r="B2068" s="241">
        <v>45509</v>
      </c>
      <c r="C2068" s="239" t="s">
        <v>2805</v>
      </c>
      <c r="D2068" s="333" t="s">
        <v>5756</v>
      </c>
      <c r="E2068" s="417">
        <v>45505</v>
      </c>
      <c r="F2068" s="239" t="s">
        <v>5755</v>
      </c>
      <c r="G2068" s="333" t="s">
        <v>4746</v>
      </c>
      <c r="H2068" s="333">
        <v>4512957860</v>
      </c>
      <c r="I2068" s="238">
        <v>112139784</v>
      </c>
      <c r="J2068" s="355" t="s">
        <v>2731</v>
      </c>
      <c r="K2068" s="355" t="s">
        <v>2809</v>
      </c>
      <c r="L2068" s="333" t="s">
        <v>2729</v>
      </c>
      <c r="M2068" s="333">
        <v>7500</v>
      </c>
      <c r="N2068" s="338">
        <v>25</v>
      </c>
      <c r="O2068" s="338">
        <f t="shared" si="32"/>
        <v>187500</v>
      </c>
      <c r="P2068" s="246"/>
    </row>
    <row r="2069" spans="1:16" hidden="1">
      <c r="A2069" s="235">
        <v>2066</v>
      </c>
      <c r="B2069" s="241">
        <v>45511</v>
      </c>
      <c r="C2069" s="239" t="s">
        <v>3714</v>
      </c>
      <c r="D2069" s="429" t="s">
        <v>5757</v>
      </c>
      <c r="E2069" s="417">
        <v>45503</v>
      </c>
      <c r="F2069" s="239" t="s">
        <v>5758</v>
      </c>
      <c r="G2069" s="333" t="s">
        <v>2271</v>
      </c>
      <c r="H2069" s="333">
        <v>4512956489</v>
      </c>
      <c r="I2069" s="238">
        <v>113785068</v>
      </c>
      <c r="J2069" s="239"/>
      <c r="K2069" s="239" t="s">
        <v>5104</v>
      </c>
      <c r="L2069" s="333" t="s">
        <v>36</v>
      </c>
      <c r="M2069" s="333">
        <v>80</v>
      </c>
      <c r="N2069" s="338">
        <v>64</v>
      </c>
      <c r="O2069" s="338">
        <f t="shared" si="32"/>
        <v>5120</v>
      </c>
      <c r="P2069" s="246"/>
    </row>
    <row r="2070" spans="1:16" hidden="1">
      <c r="A2070" s="235">
        <v>2067</v>
      </c>
      <c r="B2070" s="241">
        <v>45513</v>
      </c>
      <c r="C2070" s="239" t="s">
        <v>2262</v>
      </c>
      <c r="D2070" s="333" t="s">
        <v>5759</v>
      </c>
      <c r="E2070" s="417">
        <v>45506</v>
      </c>
      <c r="F2070" s="239" t="s">
        <v>5760</v>
      </c>
      <c r="G2070" s="333" t="s">
        <v>532</v>
      </c>
      <c r="H2070" s="333">
        <v>4512988906</v>
      </c>
      <c r="I2070" s="238">
        <v>115017531</v>
      </c>
      <c r="J2070" s="239"/>
      <c r="K2070" s="239" t="s">
        <v>5724</v>
      </c>
      <c r="L2070" s="333" t="s">
        <v>36</v>
      </c>
      <c r="M2070" s="333">
        <v>499</v>
      </c>
      <c r="N2070" s="338">
        <v>6.2</v>
      </c>
      <c r="O2070" s="338">
        <f t="shared" si="32"/>
        <v>3093.8</v>
      </c>
      <c r="P2070" s="246"/>
    </row>
    <row r="2071" spans="1:16" hidden="1">
      <c r="A2071" s="235">
        <v>2068</v>
      </c>
      <c r="B2071" s="241">
        <v>45516</v>
      </c>
      <c r="C2071" s="239" t="s">
        <v>4394</v>
      </c>
      <c r="D2071" s="333" t="s">
        <v>5761</v>
      </c>
      <c r="E2071" s="417">
        <v>45510</v>
      </c>
      <c r="F2071" s="239" t="s">
        <v>5762</v>
      </c>
      <c r="G2071" s="333" t="s">
        <v>5763</v>
      </c>
      <c r="H2071" s="333">
        <v>4512896299</v>
      </c>
      <c r="I2071" s="238">
        <v>113694314</v>
      </c>
      <c r="J2071" s="238" t="s">
        <v>4398</v>
      </c>
      <c r="K2071" s="337" t="s">
        <v>4399</v>
      </c>
      <c r="L2071" s="333" t="s">
        <v>36</v>
      </c>
      <c r="M2071" s="333">
        <v>40</v>
      </c>
      <c r="N2071" s="338">
        <v>11260</v>
      </c>
      <c r="O2071" s="338">
        <f t="shared" si="32"/>
        <v>450400</v>
      </c>
      <c r="P2071" s="246"/>
    </row>
    <row r="2072" spans="1:16" hidden="1">
      <c r="A2072" s="235">
        <v>2069</v>
      </c>
      <c r="B2072" s="241">
        <v>45517</v>
      </c>
      <c r="C2072" s="239" t="s">
        <v>4642</v>
      </c>
      <c r="D2072" s="333" t="s">
        <v>5764</v>
      </c>
      <c r="E2072" s="417">
        <v>45513</v>
      </c>
      <c r="F2072" s="239" t="s">
        <v>5765</v>
      </c>
      <c r="G2072" s="333" t="s">
        <v>5073</v>
      </c>
      <c r="H2072" s="333">
        <v>4511918928</v>
      </c>
      <c r="I2072" s="238" t="s">
        <v>5766</v>
      </c>
      <c r="J2072" s="239" t="s">
        <v>5767</v>
      </c>
      <c r="K2072" s="239" t="s">
        <v>5768</v>
      </c>
      <c r="L2072" s="333" t="s">
        <v>36</v>
      </c>
      <c r="M2072" s="333">
        <v>4</v>
      </c>
      <c r="N2072" s="338">
        <v>67185</v>
      </c>
      <c r="O2072" s="338">
        <f t="shared" si="32"/>
        <v>268740</v>
      </c>
      <c r="P2072" s="246"/>
    </row>
    <row r="2073" spans="1:16" hidden="1">
      <c r="A2073" s="235">
        <v>2070</v>
      </c>
      <c r="B2073" s="241">
        <v>45517</v>
      </c>
      <c r="C2073" s="239" t="s">
        <v>4642</v>
      </c>
      <c r="D2073" s="333" t="s">
        <v>5769</v>
      </c>
      <c r="E2073" s="417">
        <v>45513</v>
      </c>
      <c r="F2073" s="239" t="s">
        <v>5770</v>
      </c>
      <c r="G2073" s="333" t="s">
        <v>5073</v>
      </c>
      <c r="H2073" s="333">
        <v>4511918928</v>
      </c>
      <c r="I2073" s="238">
        <v>105401095</v>
      </c>
      <c r="J2073" s="239" t="s">
        <v>5771</v>
      </c>
      <c r="K2073" s="239" t="s">
        <v>5772</v>
      </c>
      <c r="L2073" s="333" t="s">
        <v>36</v>
      </c>
      <c r="M2073" s="333">
        <v>2</v>
      </c>
      <c r="N2073" s="338">
        <v>201000</v>
      </c>
      <c r="O2073" s="338">
        <f t="shared" si="32"/>
        <v>402000</v>
      </c>
      <c r="P2073" s="246"/>
    </row>
    <row r="2074" spans="1:16" hidden="1">
      <c r="A2074" s="235">
        <v>2071</v>
      </c>
      <c r="B2074" s="241">
        <v>45517</v>
      </c>
      <c r="C2074" s="239" t="s">
        <v>2343</v>
      </c>
      <c r="D2074" s="333">
        <v>3600111677</v>
      </c>
      <c r="E2074" s="417">
        <v>45512</v>
      </c>
      <c r="F2074" s="239" t="s">
        <v>5773</v>
      </c>
      <c r="G2074" s="333" t="s">
        <v>2283</v>
      </c>
      <c r="H2074" s="333">
        <v>4512784850</v>
      </c>
      <c r="I2074" s="238">
        <v>112137134</v>
      </c>
      <c r="J2074" s="239">
        <v>21038811406</v>
      </c>
      <c r="K2074" s="337" t="s">
        <v>2415</v>
      </c>
      <c r="L2074" s="333" t="s">
        <v>36</v>
      </c>
      <c r="M2074" s="333">
        <v>1678</v>
      </c>
      <c r="N2074" s="338">
        <v>982.9</v>
      </c>
      <c r="O2074" s="338">
        <f t="shared" si="32"/>
        <v>1649306.2</v>
      </c>
      <c r="P2074" s="246"/>
    </row>
    <row r="2075" spans="1:16" hidden="1">
      <c r="A2075" s="235">
        <v>2072</v>
      </c>
      <c r="B2075" s="241">
        <v>45520</v>
      </c>
      <c r="C2075" s="239" t="s">
        <v>2483</v>
      </c>
      <c r="D2075" s="333">
        <v>295</v>
      </c>
      <c r="E2075" s="417">
        <v>45510</v>
      </c>
      <c r="F2075" s="239" t="s">
        <v>5774</v>
      </c>
      <c r="G2075" s="333" t="s">
        <v>4987</v>
      </c>
      <c r="H2075" s="333">
        <v>4512854195</v>
      </c>
      <c r="I2075" s="238">
        <v>110710681</v>
      </c>
      <c r="J2075" s="239" t="s">
        <v>5775</v>
      </c>
      <c r="K2075" s="239" t="s">
        <v>2209</v>
      </c>
      <c r="L2075" s="333" t="s">
        <v>36</v>
      </c>
      <c r="M2075" s="333">
        <v>694</v>
      </c>
      <c r="N2075" s="338">
        <v>2153</v>
      </c>
      <c r="O2075" s="338">
        <f t="shared" si="32"/>
        <v>1494182</v>
      </c>
      <c r="P2075" s="246"/>
    </row>
    <row r="2076" spans="1:16" hidden="1">
      <c r="A2076" s="235">
        <v>2073</v>
      </c>
      <c r="B2076" s="241">
        <v>45520</v>
      </c>
      <c r="C2076" s="239" t="s">
        <v>2483</v>
      </c>
      <c r="D2076" s="333">
        <v>295</v>
      </c>
      <c r="E2076" s="417">
        <v>45510</v>
      </c>
      <c r="F2076" s="239" t="s">
        <v>5776</v>
      </c>
      <c r="G2076" s="333" t="s">
        <v>4987</v>
      </c>
      <c r="H2076" s="333">
        <v>4512854195</v>
      </c>
      <c r="I2076" s="238">
        <v>110710682</v>
      </c>
      <c r="J2076" s="239" t="s">
        <v>5777</v>
      </c>
      <c r="K2076" s="239" t="s">
        <v>2216</v>
      </c>
      <c r="L2076" s="333" t="s">
        <v>36</v>
      </c>
      <c r="M2076" s="333">
        <v>720</v>
      </c>
      <c r="N2076" s="338">
        <v>2078</v>
      </c>
      <c r="O2076" s="338">
        <f t="shared" si="32"/>
        <v>1496160</v>
      </c>
      <c r="P2076" s="246"/>
    </row>
    <row r="2077" spans="1:16" hidden="1">
      <c r="A2077" s="235">
        <v>2074</v>
      </c>
      <c r="B2077" s="241">
        <v>45520</v>
      </c>
      <c r="C2077" s="239" t="s">
        <v>2483</v>
      </c>
      <c r="D2077" s="333">
        <v>295</v>
      </c>
      <c r="E2077" s="417">
        <v>45510</v>
      </c>
      <c r="F2077" s="239" t="s">
        <v>5776</v>
      </c>
      <c r="G2077" s="333" t="s">
        <v>4987</v>
      </c>
      <c r="H2077" s="333">
        <v>4512854195</v>
      </c>
      <c r="I2077" s="238">
        <v>110710684</v>
      </c>
      <c r="J2077" s="239" t="s">
        <v>5778</v>
      </c>
      <c r="K2077" s="239" t="s">
        <v>2213</v>
      </c>
      <c r="L2077" s="333" t="s">
        <v>36</v>
      </c>
      <c r="M2077" s="333">
        <v>576</v>
      </c>
      <c r="N2077" s="338">
        <v>2711</v>
      </c>
      <c r="O2077" s="338">
        <f t="shared" si="32"/>
        <v>1561536</v>
      </c>
      <c r="P2077" s="246"/>
    </row>
    <row r="2078" spans="1:16" hidden="1">
      <c r="A2078" s="235">
        <v>2075</v>
      </c>
      <c r="B2078" s="241">
        <v>45520</v>
      </c>
      <c r="C2078" s="239" t="s">
        <v>5779</v>
      </c>
      <c r="D2078" s="333" t="s">
        <v>5780</v>
      </c>
      <c r="E2078" s="417">
        <v>45509</v>
      </c>
      <c r="F2078" s="239" t="s">
        <v>5781</v>
      </c>
      <c r="G2078" s="333" t="s">
        <v>5073</v>
      </c>
      <c r="H2078" s="333">
        <v>4513002011</v>
      </c>
      <c r="I2078" s="238">
        <v>113808960</v>
      </c>
      <c r="J2078" s="239">
        <v>21100009</v>
      </c>
      <c r="K2078" s="239" t="s">
        <v>5782</v>
      </c>
      <c r="L2078" s="333" t="s">
        <v>36</v>
      </c>
      <c r="M2078" s="333">
        <v>1640</v>
      </c>
      <c r="N2078" s="338">
        <v>5.93</v>
      </c>
      <c r="O2078" s="338">
        <f t="shared" si="32"/>
        <v>9725.1999999999989</v>
      </c>
      <c r="P2078" s="246"/>
    </row>
    <row r="2079" spans="1:16" hidden="1">
      <c r="A2079" s="235">
        <v>2076</v>
      </c>
      <c r="B2079" s="241">
        <v>45520</v>
      </c>
      <c r="C2079" s="239" t="s">
        <v>5779</v>
      </c>
      <c r="D2079" s="333" t="s">
        <v>5780</v>
      </c>
      <c r="E2079" s="417">
        <v>45509</v>
      </c>
      <c r="F2079" s="239" t="s">
        <v>5781</v>
      </c>
      <c r="G2079" s="333" t="s">
        <v>5073</v>
      </c>
      <c r="H2079" s="333">
        <v>4513002011</v>
      </c>
      <c r="I2079" s="238">
        <v>113808959</v>
      </c>
      <c r="J2079" s="239">
        <v>21100019</v>
      </c>
      <c r="K2079" s="239" t="s">
        <v>5783</v>
      </c>
      <c r="L2079" s="333" t="s">
        <v>36</v>
      </c>
      <c r="M2079" s="333">
        <v>1640</v>
      </c>
      <c r="N2079" s="338">
        <v>5.25</v>
      </c>
      <c r="O2079" s="338">
        <f t="shared" si="32"/>
        <v>8610</v>
      </c>
      <c r="P2079" s="246"/>
    </row>
    <row r="2080" spans="1:16" s="327" customFormat="1" hidden="1">
      <c r="A2080" s="235">
        <v>2077</v>
      </c>
      <c r="B2080" s="410">
        <v>45520</v>
      </c>
      <c r="C2080" s="238" t="s">
        <v>5779</v>
      </c>
      <c r="D2080" s="235" t="s">
        <v>5780</v>
      </c>
      <c r="E2080" s="411">
        <v>45509</v>
      </c>
      <c r="F2080" s="238" t="s">
        <v>5781</v>
      </c>
      <c r="G2080" s="235" t="s">
        <v>5073</v>
      </c>
      <c r="H2080" s="235">
        <v>4513002011</v>
      </c>
      <c r="I2080" s="238">
        <v>110315405</v>
      </c>
      <c r="J2080" s="238">
        <v>26400002</v>
      </c>
      <c r="K2080" s="238" t="s">
        <v>5784</v>
      </c>
      <c r="L2080" s="235" t="s">
        <v>36</v>
      </c>
      <c r="M2080" s="235">
        <v>200</v>
      </c>
      <c r="N2080" s="454">
        <v>60</v>
      </c>
      <c r="O2080" s="454">
        <f t="shared" si="32"/>
        <v>12000</v>
      </c>
      <c r="P2080" s="455"/>
    </row>
    <row r="2081" spans="1:16" hidden="1">
      <c r="A2081" s="235">
        <v>2078</v>
      </c>
      <c r="B2081" s="241">
        <v>45521</v>
      </c>
      <c r="C2081" s="239" t="s">
        <v>4642</v>
      </c>
      <c r="D2081" s="333" t="s">
        <v>5785</v>
      </c>
      <c r="E2081" s="417">
        <v>45514</v>
      </c>
      <c r="F2081" s="239" t="s">
        <v>5786</v>
      </c>
      <c r="G2081" s="333" t="s">
        <v>2544</v>
      </c>
      <c r="H2081" s="333">
        <v>4512921219</v>
      </c>
      <c r="I2081" s="238">
        <v>102464571</v>
      </c>
      <c r="J2081" s="238" t="s">
        <v>1693</v>
      </c>
      <c r="K2081" s="238" t="s">
        <v>1694</v>
      </c>
      <c r="L2081" s="333" t="s">
        <v>36</v>
      </c>
      <c r="M2081" s="333">
        <v>150</v>
      </c>
      <c r="N2081" s="338">
        <v>1790</v>
      </c>
      <c r="O2081" s="338">
        <f t="shared" si="32"/>
        <v>268500</v>
      </c>
      <c r="P2081" s="246"/>
    </row>
    <row r="2082" spans="1:16" hidden="1">
      <c r="A2082" s="235">
        <v>2079</v>
      </c>
      <c r="B2082" s="241">
        <v>45521</v>
      </c>
      <c r="C2082" s="239" t="s">
        <v>4642</v>
      </c>
      <c r="D2082" s="333" t="s">
        <v>5785</v>
      </c>
      <c r="E2082" s="417">
        <v>45514</v>
      </c>
      <c r="F2082" s="239" t="s">
        <v>5786</v>
      </c>
      <c r="G2082" s="333" t="s">
        <v>2544</v>
      </c>
      <c r="H2082" s="333">
        <v>4512921219</v>
      </c>
      <c r="I2082" s="238">
        <v>102951260</v>
      </c>
      <c r="J2082" s="238" t="s">
        <v>1697</v>
      </c>
      <c r="K2082" s="238" t="s">
        <v>1698</v>
      </c>
      <c r="L2082" s="333" t="s">
        <v>36</v>
      </c>
      <c r="M2082" s="333">
        <v>150</v>
      </c>
      <c r="N2082" s="338">
        <v>274</v>
      </c>
      <c r="O2082" s="338">
        <f t="shared" si="32"/>
        <v>41100</v>
      </c>
      <c r="P2082" s="246"/>
    </row>
    <row r="2083" spans="1:16" hidden="1">
      <c r="A2083" s="235">
        <v>2080</v>
      </c>
      <c r="B2083" s="241">
        <v>45521</v>
      </c>
      <c r="C2083" s="239" t="s">
        <v>4642</v>
      </c>
      <c r="D2083" s="333" t="s">
        <v>5787</v>
      </c>
      <c r="E2083" s="417">
        <v>45514</v>
      </c>
      <c r="F2083" s="239" t="s">
        <v>5788</v>
      </c>
      <c r="G2083" s="333" t="s">
        <v>5073</v>
      </c>
      <c r="H2083" s="333">
        <v>4512921219</v>
      </c>
      <c r="I2083" s="238">
        <v>106656270</v>
      </c>
      <c r="J2083" s="239" t="s">
        <v>5250</v>
      </c>
      <c r="K2083" s="239" t="s">
        <v>5251</v>
      </c>
      <c r="L2083" s="333" t="s">
        <v>36</v>
      </c>
      <c r="M2083" s="333">
        <v>78</v>
      </c>
      <c r="N2083" s="338">
        <v>561</v>
      </c>
      <c r="O2083" s="338">
        <f t="shared" si="32"/>
        <v>43758</v>
      </c>
      <c r="P2083" s="246"/>
    </row>
    <row r="2084" spans="1:16" hidden="1">
      <c r="A2084" s="235">
        <v>2081</v>
      </c>
      <c r="B2084" s="241">
        <v>45523</v>
      </c>
      <c r="C2084" s="239" t="s">
        <v>3714</v>
      </c>
      <c r="D2084" s="429" t="s">
        <v>5789</v>
      </c>
      <c r="E2084" s="417">
        <v>45514</v>
      </c>
      <c r="F2084" s="239" t="s">
        <v>5790</v>
      </c>
      <c r="G2084" s="333" t="s">
        <v>2167</v>
      </c>
      <c r="H2084" s="333">
        <v>4512956489</v>
      </c>
      <c r="I2084" s="238">
        <v>113886703</v>
      </c>
      <c r="J2084" s="238">
        <v>113886703</v>
      </c>
      <c r="K2084" s="239" t="s">
        <v>4714</v>
      </c>
      <c r="L2084" s="333" t="s">
        <v>2729</v>
      </c>
      <c r="M2084" s="333">
        <v>270</v>
      </c>
      <c r="N2084" s="338">
        <v>16.91</v>
      </c>
      <c r="O2084" s="338">
        <f t="shared" si="32"/>
        <v>4565.7</v>
      </c>
      <c r="P2084" s="246"/>
    </row>
    <row r="2085" spans="1:16" hidden="1">
      <c r="A2085" s="235">
        <v>2082</v>
      </c>
      <c r="B2085" s="241">
        <v>45523</v>
      </c>
      <c r="C2085" s="239" t="s">
        <v>3714</v>
      </c>
      <c r="D2085" s="429" t="s">
        <v>5789</v>
      </c>
      <c r="E2085" s="417">
        <v>45514</v>
      </c>
      <c r="F2085" s="239" t="s">
        <v>5790</v>
      </c>
      <c r="G2085" s="333" t="s">
        <v>2167</v>
      </c>
      <c r="H2085" s="333">
        <v>4512956489</v>
      </c>
      <c r="I2085" s="238">
        <v>113886704</v>
      </c>
      <c r="J2085" s="238">
        <v>113886704</v>
      </c>
      <c r="K2085" s="239" t="s">
        <v>4713</v>
      </c>
      <c r="L2085" s="333" t="s">
        <v>2729</v>
      </c>
      <c r="M2085" s="333">
        <v>270</v>
      </c>
      <c r="N2085" s="338">
        <v>16.91</v>
      </c>
      <c r="O2085" s="338">
        <f t="shared" si="32"/>
        <v>4565.7</v>
      </c>
      <c r="P2085" s="246"/>
    </row>
    <row r="2086" spans="1:16" hidden="1">
      <c r="A2086" s="235">
        <v>2083</v>
      </c>
      <c r="B2086" s="241">
        <v>45524</v>
      </c>
      <c r="C2086" s="239" t="s">
        <v>2318</v>
      </c>
      <c r="D2086" s="333" t="s">
        <v>5791</v>
      </c>
      <c r="E2086" s="417">
        <v>45503</v>
      </c>
      <c r="F2086" s="239" t="s">
        <v>5792</v>
      </c>
      <c r="G2086" s="333" t="s">
        <v>5073</v>
      </c>
      <c r="H2086" s="333">
        <v>4512827190</v>
      </c>
      <c r="I2086" s="238">
        <v>112172541</v>
      </c>
      <c r="J2086" s="355">
        <v>112172541</v>
      </c>
      <c r="K2086" s="355" t="s">
        <v>2373</v>
      </c>
      <c r="L2086" s="235" t="s">
        <v>36</v>
      </c>
      <c r="M2086" s="333">
        <v>194</v>
      </c>
      <c r="N2086" s="338">
        <v>278</v>
      </c>
      <c r="O2086" s="338">
        <f t="shared" ref="O2086:O2167" si="33">N2086*M2086</f>
        <v>53932</v>
      </c>
      <c r="P2086" s="246"/>
    </row>
    <row r="2087" spans="1:16" hidden="1">
      <c r="A2087" s="235">
        <v>2084</v>
      </c>
      <c r="B2087" s="241">
        <v>45524</v>
      </c>
      <c r="C2087" s="239" t="s">
        <v>2318</v>
      </c>
      <c r="D2087" s="333" t="s">
        <v>5791</v>
      </c>
      <c r="E2087" s="417">
        <v>45503</v>
      </c>
      <c r="F2087" s="239" t="s">
        <v>5792</v>
      </c>
      <c r="G2087" s="333" t="s">
        <v>5073</v>
      </c>
      <c r="H2087" s="333">
        <v>4512827190</v>
      </c>
      <c r="I2087" s="355">
        <v>112172542</v>
      </c>
      <c r="J2087" s="355">
        <v>112172542</v>
      </c>
      <c r="K2087" s="355" t="s">
        <v>2376</v>
      </c>
      <c r="L2087" s="235" t="s">
        <v>36</v>
      </c>
      <c r="M2087" s="333">
        <v>582</v>
      </c>
      <c r="N2087" s="338">
        <v>60</v>
      </c>
      <c r="O2087" s="338">
        <f t="shared" si="33"/>
        <v>34920</v>
      </c>
      <c r="P2087" s="246"/>
    </row>
    <row r="2088" spans="1:16" hidden="1">
      <c r="A2088" s="235">
        <v>2085</v>
      </c>
      <c r="B2088" s="241">
        <v>45524</v>
      </c>
      <c r="C2088" s="239" t="s">
        <v>2318</v>
      </c>
      <c r="D2088" s="333" t="s">
        <v>5791</v>
      </c>
      <c r="E2088" s="417">
        <v>45503</v>
      </c>
      <c r="F2088" s="239" t="s">
        <v>5792</v>
      </c>
      <c r="G2088" s="333" t="s">
        <v>5073</v>
      </c>
      <c r="H2088" s="333">
        <v>4512827190</v>
      </c>
      <c r="I2088" s="238">
        <v>112172543</v>
      </c>
      <c r="J2088" s="238">
        <v>112172543</v>
      </c>
      <c r="K2088" s="238" t="s">
        <v>1145</v>
      </c>
      <c r="L2088" s="235" t="s">
        <v>36</v>
      </c>
      <c r="M2088" s="333">
        <v>194</v>
      </c>
      <c r="N2088" s="338">
        <v>3147</v>
      </c>
      <c r="O2088" s="338">
        <f t="shared" si="33"/>
        <v>610518</v>
      </c>
      <c r="P2088" s="246"/>
    </row>
    <row r="2089" spans="1:16" hidden="1">
      <c r="A2089" s="235">
        <v>2086</v>
      </c>
      <c r="B2089" s="241">
        <v>45524</v>
      </c>
      <c r="C2089" s="239" t="s">
        <v>2318</v>
      </c>
      <c r="D2089" s="333" t="s">
        <v>5791</v>
      </c>
      <c r="E2089" s="417">
        <v>45503</v>
      </c>
      <c r="F2089" s="239" t="s">
        <v>5792</v>
      </c>
      <c r="G2089" s="333" t="s">
        <v>5073</v>
      </c>
      <c r="H2089" s="333">
        <v>4512827190</v>
      </c>
      <c r="I2089" s="355">
        <v>112172544</v>
      </c>
      <c r="J2089" s="355">
        <v>112172544</v>
      </c>
      <c r="K2089" s="355" t="s">
        <v>2377</v>
      </c>
      <c r="L2089" s="235" t="s">
        <v>36</v>
      </c>
      <c r="M2089" s="333">
        <v>388</v>
      </c>
      <c r="N2089" s="338">
        <v>98</v>
      </c>
      <c r="O2089" s="338">
        <f t="shared" si="33"/>
        <v>38024</v>
      </c>
      <c r="P2089" s="246"/>
    </row>
    <row r="2090" spans="1:16" hidden="1">
      <c r="A2090" s="235">
        <v>2087</v>
      </c>
      <c r="B2090" s="241">
        <v>45524</v>
      </c>
      <c r="C2090" s="239" t="s">
        <v>2318</v>
      </c>
      <c r="D2090" s="333" t="s">
        <v>5791</v>
      </c>
      <c r="E2090" s="417">
        <v>45503</v>
      </c>
      <c r="F2090" s="239" t="s">
        <v>5792</v>
      </c>
      <c r="G2090" s="333" t="s">
        <v>5073</v>
      </c>
      <c r="H2090" s="333">
        <v>4512827190</v>
      </c>
      <c r="I2090" s="355">
        <v>112172545</v>
      </c>
      <c r="J2090" s="355">
        <v>112172545</v>
      </c>
      <c r="K2090" s="355" t="s">
        <v>2378</v>
      </c>
      <c r="L2090" s="235" t="s">
        <v>36</v>
      </c>
      <c r="M2090" s="333">
        <v>1164</v>
      </c>
      <c r="N2090" s="338">
        <v>9.8699999999999992</v>
      </c>
      <c r="O2090" s="338">
        <f t="shared" si="33"/>
        <v>11488.679999999998</v>
      </c>
      <c r="P2090" s="246"/>
    </row>
    <row r="2091" spans="1:16" hidden="1">
      <c r="A2091" s="235">
        <v>2088</v>
      </c>
      <c r="B2091" s="241">
        <v>45524</v>
      </c>
      <c r="C2091" s="239" t="s">
        <v>2318</v>
      </c>
      <c r="D2091" s="333" t="s">
        <v>5791</v>
      </c>
      <c r="E2091" s="417">
        <v>45503</v>
      </c>
      <c r="F2091" s="239" t="s">
        <v>5792</v>
      </c>
      <c r="G2091" s="333" t="s">
        <v>5073</v>
      </c>
      <c r="H2091" s="333">
        <v>4512827190</v>
      </c>
      <c r="I2091" s="355">
        <v>112172546</v>
      </c>
      <c r="J2091" s="355">
        <v>112172546</v>
      </c>
      <c r="K2091" s="355" t="s">
        <v>2380</v>
      </c>
      <c r="L2091" s="235" t="s">
        <v>36</v>
      </c>
      <c r="M2091" s="333">
        <v>776</v>
      </c>
      <c r="N2091" s="338">
        <v>9.98</v>
      </c>
      <c r="O2091" s="338">
        <f t="shared" si="33"/>
        <v>7744.4800000000005</v>
      </c>
      <c r="P2091" s="246"/>
    </row>
    <row r="2092" spans="1:16" hidden="1">
      <c r="A2092" s="235">
        <v>2089</v>
      </c>
      <c r="B2092" s="241">
        <v>45524</v>
      </c>
      <c r="C2092" s="239" t="s">
        <v>2318</v>
      </c>
      <c r="D2092" s="333" t="s">
        <v>5791</v>
      </c>
      <c r="E2092" s="417">
        <v>45503</v>
      </c>
      <c r="F2092" s="239" t="s">
        <v>5792</v>
      </c>
      <c r="G2092" s="333" t="s">
        <v>5073</v>
      </c>
      <c r="H2092" s="333">
        <v>4512827190</v>
      </c>
      <c r="I2092" s="355">
        <v>112170848</v>
      </c>
      <c r="J2092" s="355">
        <v>112170848</v>
      </c>
      <c r="K2092" s="355" t="s">
        <v>5083</v>
      </c>
      <c r="L2092" s="235" t="s">
        <v>36</v>
      </c>
      <c r="M2092" s="333">
        <v>1164</v>
      </c>
      <c r="N2092" s="338">
        <v>9.34</v>
      </c>
      <c r="O2092" s="338">
        <f t="shared" si="33"/>
        <v>10871.76</v>
      </c>
      <c r="P2092" s="246"/>
    </row>
    <row r="2093" spans="1:16" hidden="1">
      <c r="A2093" s="235">
        <v>2090</v>
      </c>
      <c r="B2093" s="241">
        <v>45524</v>
      </c>
      <c r="C2093" s="239" t="s">
        <v>2318</v>
      </c>
      <c r="D2093" s="333" t="s">
        <v>5791</v>
      </c>
      <c r="E2093" s="417">
        <v>45503</v>
      </c>
      <c r="F2093" s="239" t="s">
        <v>5792</v>
      </c>
      <c r="G2093" s="333" t="s">
        <v>5073</v>
      </c>
      <c r="H2093" s="333">
        <v>4512827190</v>
      </c>
      <c r="I2093" s="355">
        <v>112170849</v>
      </c>
      <c r="J2093" s="355">
        <v>112170849</v>
      </c>
      <c r="K2093" s="355" t="s">
        <v>2382</v>
      </c>
      <c r="L2093" s="333" t="s">
        <v>36</v>
      </c>
      <c r="M2093" s="333">
        <v>252</v>
      </c>
      <c r="N2093" s="338">
        <v>7.89</v>
      </c>
      <c r="O2093" s="338">
        <f t="shared" si="33"/>
        <v>1988.28</v>
      </c>
      <c r="P2093" s="246"/>
    </row>
    <row r="2094" spans="1:16" hidden="1">
      <c r="A2094" s="235">
        <v>2091</v>
      </c>
      <c r="B2094" s="241">
        <v>45524</v>
      </c>
      <c r="C2094" s="239" t="s">
        <v>2318</v>
      </c>
      <c r="D2094" s="333" t="s">
        <v>5791</v>
      </c>
      <c r="E2094" s="417">
        <v>45503</v>
      </c>
      <c r="F2094" s="239" t="s">
        <v>5792</v>
      </c>
      <c r="G2094" s="333" t="s">
        <v>5073</v>
      </c>
      <c r="H2094" s="333">
        <v>4512827190</v>
      </c>
      <c r="I2094" s="238">
        <v>115017528</v>
      </c>
      <c r="J2094" s="238">
        <v>115017528</v>
      </c>
      <c r="K2094" s="239" t="s">
        <v>5793</v>
      </c>
      <c r="L2094" s="235" t="s">
        <v>36</v>
      </c>
      <c r="M2094" s="333">
        <v>608</v>
      </c>
      <c r="N2094" s="338">
        <v>12.35</v>
      </c>
      <c r="O2094" s="338">
        <f t="shared" si="33"/>
        <v>7508.8</v>
      </c>
      <c r="P2094" s="246"/>
    </row>
    <row r="2095" spans="1:16" hidden="1">
      <c r="A2095" s="235">
        <v>2092</v>
      </c>
      <c r="B2095" s="241">
        <v>45524</v>
      </c>
      <c r="C2095" s="239" t="s">
        <v>2318</v>
      </c>
      <c r="D2095" s="333" t="s">
        <v>5791</v>
      </c>
      <c r="E2095" s="417">
        <v>45503</v>
      </c>
      <c r="F2095" s="239" t="s">
        <v>5792</v>
      </c>
      <c r="G2095" s="333" t="s">
        <v>5073</v>
      </c>
      <c r="H2095" s="333">
        <v>4512827190</v>
      </c>
      <c r="I2095" s="238">
        <v>115017530</v>
      </c>
      <c r="J2095" s="238">
        <v>115017530</v>
      </c>
      <c r="K2095" s="239" t="s">
        <v>5794</v>
      </c>
      <c r="L2095" s="235" t="s">
        <v>36</v>
      </c>
      <c r="M2095" s="333">
        <v>608</v>
      </c>
      <c r="N2095" s="338">
        <v>6.54</v>
      </c>
      <c r="O2095" s="338">
        <f t="shared" si="33"/>
        <v>3976.32</v>
      </c>
      <c r="P2095" s="246"/>
    </row>
    <row r="2096" spans="1:16" hidden="1">
      <c r="A2096" s="235">
        <v>2093</v>
      </c>
      <c r="B2096" s="241">
        <v>45525</v>
      </c>
      <c r="C2096" s="239" t="s">
        <v>4642</v>
      </c>
      <c r="D2096" s="333" t="s">
        <v>5795</v>
      </c>
      <c r="E2096" s="417">
        <v>45520</v>
      </c>
      <c r="F2096" s="239" t="s">
        <v>5796</v>
      </c>
      <c r="G2096" s="333" t="s">
        <v>5073</v>
      </c>
      <c r="H2096" s="333"/>
      <c r="I2096" s="238" t="s">
        <v>5681</v>
      </c>
      <c r="J2096" s="238" t="s">
        <v>5682</v>
      </c>
      <c r="K2096" s="238" t="s">
        <v>5683</v>
      </c>
      <c r="L2096" s="235" t="s">
        <v>36</v>
      </c>
      <c r="M2096" s="333">
        <v>3</v>
      </c>
      <c r="N2096" s="338">
        <v>378167</v>
      </c>
      <c r="O2096" s="338">
        <f t="shared" si="33"/>
        <v>1134501</v>
      </c>
      <c r="P2096" s="246"/>
    </row>
    <row r="2097" spans="1:16" hidden="1">
      <c r="A2097" s="235">
        <v>2094</v>
      </c>
      <c r="B2097" s="241">
        <v>45527</v>
      </c>
      <c r="C2097" s="239" t="s">
        <v>4642</v>
      </c>
      <c r="D2097" s="333" t="s">
        <v>5797</v>
      </c>
      <c r="E2097" s="417">
        <v>45524</v>
      </c>
      <c r="F2097" s="239" t="s">
        <v>5798</v>
      </c>
      <c r="G2097" s="333" t="s">
        <v>5073</v>
      </c>
      <c r="H2097" s="333">
        <v>4512984681</v>
      </c>
      <c r="I2097" s="238" t="s">
        <v>5799</v>
      </c>
      <c r="J2097" s="239"/>
      <c r="K2097" s="239" t="s">
        <v>5800</v>
      </c>
      <c r="L2097" s="333" t="s">
        <v>247</v>
      </c>
      <c r="M2097" s="333">
        <v>0.44</v>
      </c>
      <c r="N2097" s="338">
        <v>37900</v>
      </c>
      <c r="O2097" s="338">
        <f t="shared" si="33"/>
        <v>16676</v>
      </c>
      <c r="P2097" s="246"/>
    </row>
    <row r="2098" spans="1:16" hidden="1">
      <c r="A2098" s="235">
        <v>2095</v>
      </c>
      <c r="B2098" s="241">
        <v>45533</v>
      </c>
      <c r="C2098" s="239" t="s">
        <v>3010</v>
      </c>
      <c r="D2098" s="333" t="s">
        <v>5829</v>
      </c>
      <c r="E2098" s="417">
        <v>45526</v>
      </c>
      <c r="F2098" s="239" t="s">
        <v>5830</v>
      </c>
      <c r="G2098" s="333" t="s">
        <v>5073</v>
      </c>
      <c r="H2098" s="333">
        <v>4512806245</v>
      </c>
      <c r="I2098" s="238" t="s">
        <v>2458</v>
      </c>
      <c r="J2098" s="239" t="s">
        <v>2458</v>
      </c>
      <c r="K2098" s="238" t="s">
        <v>2459</v>
      </c>
      <c r="L2098" s="235" t="s">
        <v>36</v>
      </c>
      <c r="M2098" s="333">
        <v>18</v>
      </c>
      <c r="N2098" s="338">
        <v>1775.95</v>
      </c>
      <c r="O2098" s="338">
        <f t="shared" si="33"/>
        <v>31967.100000000002</v>
      </c>
      <c r="P2098" s="246"/>
    </row>
    <row r="2099" spans="1:16" hidden="1">
      <c r="A2099" s="235">
        <v>2096</v>
      </c>
      <c r="B2099" s="241">
        <v>45533</v>
      </c>
      <c r="C2099" s="239" t="s">
        <v>3010</v>
      </c>
      <c r="D2099" s="333" t="s">
        <v>5829</v>
      </c>
      <c r="E2099" s="417">
        <v>45526</v>
      </c>
      <c r="F2099" s="239" t="s">
        <v>5830</v>
      </c>
      <c r="G2099" s="333" t="s">
        <v>5073</v>
      </c>
      <c r="H2099" s="333">
        <v>4512806245</v>
      </c>
      <c r="I2099" s="238" t="s">
        <v>2336</v>
      </c>
      <c r="J2099" s="239" t="s">
        <v>2804</v>
      </c>
      <c r="K2099" s="238" t="s">
        <v>2605</v>
      </c>
      <c r="L2099" s="235" t="s">
        <v>36</v>
      </c>
      <c r="M2099" s="333">
        <v>17</v>
      </c>
      <c r="N2099" s="338">
        <v>1779</v>
      </c>
      <c r="O2099" s="338">
        <f t="shared" si="33"/>
        <v>30243</v>
      </c>
      <c r="P2099" s="246"/>
    </row>
    <row r="2100" spans="1:16" hidden="1">
      <c r="A2100" s="235">
        <v>2097</v>
      </c>
      <c r="B2100" s="241">
        <v>45533</v>
      </c>
      <c r="C2100" s="239" t="s">
        <v>3010</v>
      </c>
      <c r="D2100" s="333" t="s">
        <v>5829</v>
      </c>
      <c r="E2100" s="417">
        <v>45526</v>
      </c>
      <c r="F2100" s="239" t="s">
        <v>5830</v>
      </c>
      <c r="G2100" s="333" t="s">
        <v>5073</v>
      </c>
      <c r="H2100" s="333">
        <v>4512806245</v>
      </c>
      <c r="I2100" s="238">
        <v>111402534</v>
      </c>
      <c r="J2100" s="238" t="s">
        <v>1083</v>
      </c>
      <c r="K2100" s="238" t="s">
        <v>1084</v>
      </c>
      <c r="L2100" s="235" t="s">
        <v>36</v>
      </c>
      <c r="M2100" s="333">
        <v>40</v>
      </c>
      <c r="N2100" s="338">
        <v>44.77</v>
      </c>
      <c r="O2100" s="338">
        <f t="shared" si="33"/>
        <v>1790.8000000000002</v>
      </c>
      <c r="P2100" s="246"/>
    </row>
    <row r="2101" spans="1:16" ht="20.399999999999999" hidden="1">
      <c r="A2101" s="235">
        <v>2098</v>
      </c>
      <c r="B2101" s="456">
        <v>45537</v>
      </c>
      <c r="C2101" s="237" t="s">
        <v>2262</v>
      </c>
      <c r="D2101" s="251" t="s">
        <v>5835</v>
      </c>
      <c r="E2101" s="417">
        <v>45534</v>
      </c>
      <c r="F2101" s="239"/>
      <c r="G2101" s="333" t="s">
        <v>532</v>
      </c>
      <c r="H2101" s="333">
        <v>4513032084</v>
      </c>
      <c r="I2101" s="333">
        <v>107171952</v>
      </c>
      <c r="J2101" s="238">
        <v>99148781208</v>
      </c>
      <c r="K2101" s="238" t="s">
        <v>1476</v>
      </c>
      <c r="L2101" s="235" t="s">
        <v>36</v>
      </c>
      <c r="M2101" s="333">
        <v>80</v>
      </c>
      <c r="N2101" s="408">
        <v>1900</v>
      </c>
      <c r="O2101" s="408">
        <f t="shared" si="33"/>
        <v>152000</v>
      </c>
      <c r="P2101" s="249"/>
    </row>
    <row r="2102" spans="1:16" hidden="1">
      <c r="A2102" s="235">
        <v>2099</v>
      </c>
      <c r="B2102" s="456">
        <v>45539</v>
      </c>
      <c r="C2102" s="237" t="s">
        <v>4369</v>
      </c>
      <c r="D2102" s="251" t="s">
        <v>5836</v>
      </c>
      <c r="E2102" s="417">
        <v>45533</v>
      </c>
      <c r="F2102" s="239" t="s">
        <v>5837</v>
      </c>
      <c r="G2102" s="333" t="s">
        <v>4746</v>
      </c>
      <c r="H2102" s="333">
        <v>4512850299</v>
      </c>
      <c r="I2102" s="238">
        <v>112173846</v>
      </c>
      <c r="J2102" s="238">
        <v>1552983</v>
      </c>
      <c r="K2102" s="239" t="s">
        <v>3758</v>
      </c>
      <c r="L2102" s="235" t="s">
        <v>36</v>
      </c>
      <c r="M2102" s="333">
        <v>50</v>
      </c>
      <c r="N2102" s="408">
        <v>2350</v>
      </c>
      <c r="O2102" s="408">
        <f t="shared" si="33"/>
        <v>117500</v>
      </c>
      <c r="P2102" s="249"/>
    </row>
    <row r="2103" spans="1:16" hidden="1">
      <c r="A2103" s="235">
        <v>2100</v>
      </c>
      <c r="B2103" s="456">
        <v>45539</v>
      </c>
      <c r="C2103" s="239" t="s">
        <v>3010</v>
      </c>
      <c r="D2103" s="251" t="s">
        <v>5838</v>
      </c>
      <c r="E2103" s="417">
        <v>45534</v>
      </c>
      <c r="F2103" s="239" t="s">
        <v>5839</v>
      </c>
      <c r="G2103" s="333" t="s">
        <v>5073</v>
      </c>
      <c r="H2103" s="333">
        <v>4512806245</v>
      </c>
      <c r="I2103" s="238" t="s">
        <v>2458</v>
      </c>
      <c r="J2103" s="239" t="s">
        <v>2458</v>
      </c>
      <c r="K2103" s="238" t="s">
        <v>2459</v>
      </c>
      <c r="L2103" s="235" t="s">
        <v>36</v>
      </c>
      <c r="M2103" s="333">
        <v>73</v>
      </c>
      <c r="N2103" s="408">
        <v>1775.95</v>
      </c>
      <c r="O2103" s="408">
        <f t="shared" si="33"/>
        <v>129644.35</v>
      </c>
      <c r="P2103" s="249"/>
    </row>
    <row r="2104" spans="1:16" hidden="1">
      <c r="A2104" s="235">
        <v>2101</v>
      </c>
      <c r="B2104" s="456">
        <v>45539</v>
      </c>
      <c r="C2104" s="239" t="s">
        <v>3010</v>
      </c>
      <c r="D2104" s="251" t="s">
        <v>5838</v>
      </c>
      <c r="E2104" s="417">
        <v>45534</v>
      </c>
      <c r="F2104" s="239" t="s">
        <v>5839</v>
      </c>
      <c r="G2104" s="333" t="s">
        <v>5073</v>
      </c>
      <c r="H2104" s="333">
        <v>4512806245</v>
      </c>
      <c r="I2104" s="238" t="s">
        <v>2336</v>
      </c>
      <c r="J2104" s="239" t="s">
        <v>2804</v>
      </c>
      <c r="K2104" s="238" t="s">
        <v>2605</v>
      </c>
      <c r="L2104" s="235" t="s">
        <v>36</v>
      </c>
      <c r="M2104" s="333">
        <v>147</v>
      </c>
      <c r="N2104" s="408">
        <v>1779</v>
      </c>
      <c r="O2104" s="408">
        <f t="shared" si="33"/>
        <v>261513</v>
      </c>
      <c r="P2104" s="249"/>
    </row>
    <row r="2105" spans="1:16" hidden="1">
      <c r="A2105" s="235">
        <v>2102</v>
      </c>
      <c r="B2105" s="456">
        <v>45539</v>
      </c>
      <c r="C2105" s="239" t="s">
        <v>3010</v>
      </c>
      <c r="D2105" s="251" t="s">
        <v>5838</v>
      </c>
      <c r="E2105" s="417">
        <v>45534</v>
      </c>
      <c r="F2105" s="239" t="s">
        <v>5839</v>
      </c>
      <c r="G2105" s="333" t="s">
        <v>5073</v>
      </c>
      <c r="H2105" s="333">
        <v>4512806245</v>
      </c>
      <c r="I2105" s="238">
        <v>111402534</v>
      </c>
      <c r="J2105" s="238" t="s">
        <v>1083</v>
      </c>
      <c r="K2105" s="238" t="s">
        <v>1084</v>
      </c>
      <c r="L2105" s="235" t="s">
        <v>36</v>
      </c>
      <c r="M2105" s="333">
        <v>100</v>
      </c>
      <c r="N2105" s="408">
        <v>442.77</v>
      </c>
      <c r="O2105" s="408">
        <f t="shared" si="33"/>
        <v>44277</v>
      </c>
      <c r="P2105" s="249"/>
    </row>
    <row r="2106" spans="1:16" hidden="1">
      <c r="A2106" s="235">
        <v>2103</v>
      </c>
      <c r="B2106" s="456">
        <v>45541</v>
      </c>
      <c r="C2106" s="237" t="s">
        <v>2966</v>
      </c>
      <c r="D2106" s="251" t="s">
        <v>5840</v>
      </c>
      <c r="E2106" s="417">
        <v>45530</v>
      </c>
      <c r="F2106" s="239" t="s">
        <v>5841</v>
      </c>
      <c r="G2106" s="333" t="s">
        <v>5073</v>
      </c>
      <c r="H2106" s="333">
        <v>4512983420</v>
      </c>
      <c r="I2106" s="333">
        <v>108214979</v>
      </c>
      <c r="J2106" s="333">
        <v>108214979</v>
      </c>
      <c r="K2106" s="238" t="s">
        <v>819</v>
      </c>
      <c r="L2106" s="235" t="s">
        <v>36</v>
      </c>
      <c r="M2106" s="333">
        <f>1880+160+960</f>
        <v>3000</v>
      </c>
      <c r="N2106" s="408">
        <v>4.05</v>
      </c>
      <c r="O2106" s="408">
        <f t="shared" si="33"/>
        <v>12150</v>
      </c>
      <c r="P2106" s="249"/>
    </row>
    <row r="2107" spans="1:16" hidden="1">
      <c r="A2107" s="235">
        <v>2104</v>
      </c>
      <c r="B2107" s="456">
        <v>45541</v>
      </c>
      <c r="C2107" s="237" t="s">
        <v>2966</v>
      </c>
      <c r="D2107" s="251" t="s">
        <v>5840</v>
      </c>
      <c r="E2107" s="417">
        <v>45530</v>
      </c>
      <c r="F2107" s="239" t="s">
        <v>5841</v>
      </c>
      <c r="G2107" s="333" t="s">
        <v>5073</v>
      </c>
      <c r="H2107" s="333">
        <v>4512983420</v>
      </c>
      <c r="I2107" s="333">
        <v>107186267</v>
      </c>
      <c r="J2107" s="238">
        <v>107186267</v>
      </c>
      <c r="K2107" s="238" t="s">
        <v>821</v>
      </c>
      <c r="L2107" s="235" t="s">
        <v>36</v>
      </c>
      <c r="M2107" s="333">
        <v>3000</v>
      </c>
      <c r="N2107" s="408">
        <v>1106</v>
      </c>
      <c r="O2107" s="408">
        <f t="shared" si="33"/>
        <v>3318000</v>
      </c>
      <c r="P2107" s="249"/>
    </row>
    <row r="2108" spans="1:16" hidden="1">
      <c r="A2108" s="235">
        <v>2105</v>
      </c>
      <c r="B2108" s="456">
        <v>45541</v>
      </c>
      <c r="C2108" s="237" t="s">
        <v>2966</v>
      </c>
      <c r="D2108" s="251" t="s">
        <v>5840</v>
      </c>
      <c r="E2108" s="417">
        <v>45530</v>
      </c>
      <c r="F2108" s="239" t="s">
        <v>5841</v>
      </c>
      <c r="G2108" s="333" t="s">
        <v>5073</v>
      </c>
      <c r="H2108" s="333">
        <v>4512983420</v>
      </c>
      <c r="I2108" s="333">
        <v>107184793</v>
      </c>
      <c r="J2108" s="238">
        <v>107184793</v>
      </c>
      <c r="K2108" s="238" t="s">
        <v>813</v>
      </c>
      <c r="L2108" s="235" t="s">
        <v>36</v>
      </c>
      <c r="M2108" s="333">
        <v>3000</v>
      </c>
      <c r="N2108" s="408">
        <v>2.74</v>
      </c>
      <c r="O2108" s="408">
        <f t="shared" si="33"/>
        <v>8220</v>
      </c>
      <c r="P2108" s="249"/>
    </row>
    <row r="2109" spans="1:16" hidden="1">
      <c r="A2109" s="235">
        <v>2106</v>
      </c>
      <c r="B2109" s="456">
        <v>45541</v>
      </c>
      <c r="C2109" s="237" t="s">
        <v>2966</v>
      </c>
      <c r="D2109" s="251" t="s">
        <v>5840</v>
      </c>
      <c r="E2109" s="417">
        <v>45530</v>
      </c>
      <c r="F2109" s="239" t="s">
        <v>5841</v>
      </c>
      <c r="G2109" s="333" t="s">
        <v>5073</v>
      </c>
      <c r="H2109" s="333">
        <v>4512983420</v>
      </c>
      <c r="I2109" s="333">
        <v>107156657</v>
      </c>
      <c r="J2109" s="238">
        <v>107156657</v>
      </c>
      <c r="K2109" s="238" t="s">
        <v>815</v>
      </c>
      <c r="L2109" s="235" t="s">
        <v>36</v>
      </c>
      <c r="M2109" s="333">
        <f>376+32+192</f>
        <v>600</v>
      </c>
      <c r="N2109" s="408">
        <v>17.79</v>
      </c>
      <c r="O2109" s="408">
        <f t="shared" si="33"/>
        <v>10674</v>
      </c>
      <c r="P2109" s="249"/>
    </row>
    <row r="2110" spans="1:16" hidden="1">
      <c r="A2110" s="235">
        <v>2107</v>
      </c>
      <c r="B2110" s="456">
        <v>45541</v>
      </c>
      <c r="C2110" s="237" t="s">
        <v>2966</v>
      </c>
      <c r="D2110" s="251" t="s">
        <v>5840</v>
      </c>
      <c r="E2110" s="417">
        <v>45530</v>
      </c>
      <c r="F2110" s="239" t="s">
        <v>5841</v>
      </c>
      <c r="G2110" s="333" t="s">
        <v>5073</v>
      </c>
      <c r="H2110" s="333">
        <v>4512983420</v>
      </c>
      <c r="I2110" s="333">
        <v>107156629</v>
      </c>
      <c r="J2110" s="238">
        <v>107156629</v>
      </c>
      <c r="K2110" s="238" t="s">
        <v>814</v>
      </c>
      <c r="L2110" s="235" t="s">
        <v>36</v>
      </c>
      <c r="M2110" s="333">
        <f>1504+128+768</f>
        <v>2400</v>
      </c>
      <c r="N2110" s="408">
        <v>13.63</v>
      </c>
      <c r="O2110" s="408">
        <f t="shared" si="33"/>
        <v>32712.000000000004</v>
      </c>
      <c r="P2110" s="249"/>
    </row>
    <row r="2111" spans="1:16" hidden="1">
      <c r="A2111" s="235">
        <v>2108</v>
      </c>
      <c r="B2111" s="456">
        <v>45541</v>
      </c>
      <c r="C2111" s="237" t="s">
        <v>2966</v>
      </c>
      <c r="D2111" s="251" t="s">
        <v>5840</v>
      </c>
      <c r="E2111" s="417">
        <v>45530</v>
      </c>
      <c r="F2111" s="239" t="s">
        <v>5841</v>
      </c>
      <c r="G2111" s="333" t="s">
        <v>5073</v>
      </c>
      <c r="H2111" s="333">
        <v>4512983420</v>
      </c>
      <c r="I2111" s="333">
        <v>110408291</v>
      </c>
      <c r="J2111" s="238" t="s">
        <v>1305</v>
      </c>
      <c r="K2111" s="238" t="s">
        <v>1306</v>
      </c>
      <c r="L2111" s="235" t="s">
        <v>36</v>
      </c>
      <c r="M2111" s="333">
        <f>564+48+288</f>
        <v>900</v>
      </c>
      <c r="N2111" s="408">
        <v>2.5499999999999998</v>
      </c>
      <c r="O2111" s="408">
        <f t="shared" si="33"/>
        <v>2295</v>
      </c>
      <c r="P2111" s="249"/>
    </row>
    <row r="2112" spans="1:16" ht="20.399999999999999" hidden="1">
      <c r="A2112" s="235">
        <v>2109</v>
      </c>
      <c r="B2112" s="456">
        <v>45541</v>
      </c>
      <c r="C2112" s="237" t="s">
        <v>2966</v>
      </c>
      <c r="D2112" s="251" t="s">
        <v>5840</v>
      </c>
      <c r="E2112" s="417">
        <v>45530</v>
      </c>
      <c r="F2112" s="239" t="s">
        <v>5841</v>
      </c>
      <c r="G2112" s="333" t="s">
        <v>5073</v>
      </c>
      <c r="H2112" s="333">
        <v>4512983420</v>
      </c>
      <c r="I2112" s="333">
        <v>110408292</v>
      </c>
      <c r="J2112" s="238">
        <v>110408292</v>
      </c>
      <c r="K2112" s="238" t="s">
        <v>1310</v>
      </c>
      <c r="L2112" s="235" t="s">
        <v>36</v>
      </c>
      <c r="M2112" s="333">
        <f>2820+240+1440</f>
        <v>4500</v>
      </c>
      <c r="N2112" s="408">
        <v>2.61</v>
      </c>
      <c r="O2112" s="408">
        <f t="shared" si="33"/>
        <v>11745</v>
      </c>
      <c r="P2112" s="249"/>
    </row>
    <row r="2113" spans="1:16" hidden="1">
      <c r="A2113" s="235">
        <v>2110</v>
      </c>
      <c r="B2113" s="456">
        <v>45542</v>
      </c>
      <c r="C2113" s="237" t="s">
        <v>4369</v>
      </c>
      <c r="D2113" s="251" t="s">
        <v>5842</v>
      </c>
      <c r="E2113" s="417">
        <v>45538</v>
      </c>
      <c r="F2113" s="239" t="s">
        <v>5843</v>
      </c>
      <c r="G2113" s="333" t="s">
        <v>4746</v>
      </c>
      <c r="H2113" s="333">
        <v>4512850299</v>
      </c>
      <c r="I2113" s="238">
        <v>112173846</v>
      </c>
      <c r="J2113" s="238">
        <v>1552983</v>
      </c>
      <c r="K2113" s="239" t="s">
        <v>3758</v>
      </c>
      <c r="L2113" s="235" t="s">
        <v>36</v>
      </c>
      <c r="M2113" s="333">
        <v>47</v>
      </c>
      <c r="N2113" s="408">
        <v>2350</v>
      </c>
      <c r="O2113" s="408">
        <f t="shared" si="33"/>
        <v>110450</v>
      </c>
      <c r="P2113" s="249"/>
    </row>
    <row r="2114" spans="1:16" ht="20.399999999999999" hidden="1">
      <c r="A2114" s="235">
        <v>2111</v>
      </c>
      <c r="B2114" s="456">
        <v>45542</v>
      </c>
      <c r="C2114" s="237" t="s">
        <v>2262</v>
      </c>
      <c r="D2114" s="251" t="s">
        <v>5844</v>
      </c>
      <c r="E2114" s="417">
        <v>45538</v>
      </c>
      <c r="F2114" s="239" t="s">
        <v>5845</v>
      </c>
      <c r="G2114" s="177" t="s">
        <v>532</v>
      </c>
      <c r="H2114" s="333">
        <v>4513032084</v>
      </c>
      <c r="I2114" s="333">
        <v>107171952</v>
      </c>
      <c r="J2114" s="238">
        <v>99148781208</v>
      </c>
      <c r="K2114" s="238" t="s">
        <v>1476</v>
      </c>
      <c r="L2114" s="235" t="s">
        <v>36</v>
      </c>
      <c r="M2114" s="333">
        <v>70</v>
      </c>
      <c r="N2114" s="408">
        <v>1900</v>
      </c>
      <c r="O2114" s="408">
        <f t="shared" si="33"/>
        <v>133000</v>
      </c>
      <c r="P2114" s="249"/>
    </row>
    <row r="2115" spans="1:16" hidden="1">
      <c r="A2115" s="235">
        <v>2112</v>
      </c>
      <c r="B2115" s="456">
        <v>45544</v>
      </c>
      <c r="C2115" s="237" t="s">
        <v>4035</v>
      </c>
      <c r="D2115" s="251" t="s">
        <v>5846</v>
      </c>
      <c r="E2115" s="417">
        <v>45539</v>
      </c>
      <c r="F2115" s="239" t="s">
        <v>5847</v>
      </c>
      <c r="G2115" s="177" t="s">
        <v>5848</v>
      </c>
      <c r="H2115" s="333">
        <v>4512894706</v>
      </c>
      <c r="I2115" s="238">
        <v>110408288</v>
      </c>
      <c r="J2115" s="238" t="s">
        <v>1749</v>
      </c>
      <c r="K2115" s="337" t="s">
        <v>1750</v>
      </c>
      <c r="L2115" s="235" t="s">
        <v>36</v>
      </c>
      <c r="M2115" s="333">
        <v>250</v>
      </c>
      <c r="N2115" s="408">
        <v>2750</v>
      </c>
      <c r="O2115" s="408">
        <f t="shared" si="33"/>
        <v>687500</v>
      </c>
      <c r="P2115" s="249"/>
    </row>
    <row r="2116" spans="1:16" hidden="1">
      <c r="A2116" s="235">
        <v>2113</v>
      </c>
      <c r="B2116" s="456">
        <v>45544</v>
      </c>
      <c r="C2116" s="237" t="s">
        <v>2486</v>
      </c>
      <c r="D2116" s="251">
        <v>2413004</v>
      </c>
      <c r="E2116" s="417">
        <v>45535</v>
      </c>
      <c r="F2116" s="239" t="s">
        <v>5849</v>
      </c>
      <c r="G2116" s="177" t="s">
        <v>2167</v>
      </c>
      <c r="H2116" s="333">
        <v>4512777021</v>
      </c>
      <c r="I2116" s="238">
        <v>109492174</v>
      </c>
      <c r="J2116" s="336" t="s">
        <v>488</v>
      </c>
      <c r="K2116" s="238" t="s">
        <v>489</v>
      </c>
      <c r="L2116" s="336" t="s">
        <v>36</v>
      </c>
      <c r="M2116" s="333">
        <v>175</v>
      </c>
      <c r="N2116" s="408">
        <v>4377</v>
      </c>
      <c r="O2116" s="408">
        <f t="shared" si="33"/>
        <v>765975</v>
      </c>
      <c r="P2116" s="249"/>
    </row>
    <row r="2117" spans="1:16" hidden="1">
      <c r="A2117" s="235">
        <v>2114</v>
      </c>
      <c r="B2117" s="456">
        <v>45544</v>
      </c>
      <c r="C2117" s="237" t="s">
        <v>2486</v>
      </c>
      <c r="D2117" s="251">
        <v>2413004</v>
      </c>
      <c r="E2117" s="417">
        <v>45535</v>
      </c>
      <c r="F2117" s="239" t="s">
        <v>5849</v>
      </c>
      <c r="G2117" s="177" t="s">
        <v>2167</v>
      </c>
      <c r="H2117" s="333">
        <v>4512777021</v>
      </c>
      <c r="I2117" s="238">
        <v>109492175</v>
      </c>
      <c r="J2117" s="238" t="s">
        <v>520</v>
      </c>
      <c r="K2117" s="238" t="s">
        <v>521</v>
      </c>
      <c r="L2117" s="235" t="s">
        <v>36</v>
      </c>
      <c r="M2117" s="333">
        <v>175</v>
      </c>
      <c r="N2117" s="408">
        <v>1517</v>
      </c>
      <c r="O2117" s="408">
        <f t="shared" si="33"/>
        <v>265475</v>
      </c>
      <c r="P2117" s="249"/>
    </row>
    <row r="2118" spans="1:16" hidden="1">
      <c r="A2118" s="235">
        <v>2115</v>
      </c>
      <c r="B2118" s="456">
        <v>45544</v>
      </c>
      <c r="C2118" s="237" t="s">
        <v>2486</v>
      </c>
      <c r="D2118" s="251">
        <v>2413079</v>
      </c>
      <c r="E2118" s="417">
        <v>45539</v>
      </c>
      <c r="F2118" s="239" t="s">
        <v>5850</v>
      </c>
      <c r="G2118" s="177" t="s">
        <v>2167</v>
      </c>
      <c r="H2118" s="333">
        <v>4512777021</v>
      </c>
      <c r="I2118" s="238">
        <v>111400054</v>
      </c>
      <c r="J2118" s="238" t="s">
        <v>3274</v>
      </c>
      <c r="K2118" s="238" t="s">
        <v>650</v>
      </c>
      <c r="L2118" s="235" t="s">
        <v>36</v>
      </c>
      <c r="M2118" s="333">
        <v>438</v>
      </c>
      <c r="N2118" s="408">
        <v>1462</v>
      </c>
      <c r="O2118" s="408">
        <f t="shared" si="33"/>
        <v>640356</v>
      </c>
      <c r="P2118" s="249"/>
    </row>
    <row r="2119" spans="1:16" hidden="1">
      <c r="A2119" s="235">
        <v>2116</v>
      </c>
      <c r="B2119" s="456">
        <v>45545</v>
      </c>
      <c r="C2119" s="237" t="s">
        <v>2561</v>
      </c>
      <c r="D2119" s="251" t="s">
        <v>5851</v>
      </c>
      <c r="E2119" s="417">
        <v>45537</v>
      </c>
      <c r="F2119" s="239" t="s">
        <v>5852</v>
      </c>
      <c r="G2119" s="177" t="s">
        <v>5073</v>
      </c>
      <c r="H2119" s="333">
        <v>4512414613</v>
      </c>
      <c r="I2119" s="238"/>
      <c r="J2119" s="239"/>
      <c r="K2119" s="337" t="s">
        <v>4072</v>
      </c>
      <c r="L2119" s="235" t="s">
        <v>36</v>
      </c>
      <c r="M2119" s="333">
        <v>13</v>
      </c>
      <c r="N2119" s="408">
        <v>7750</v>
      </c>
      <c r="O2119" s="408">
        <f t="shared" si="33"/>
        <v>100750</v>
      </c>
      <c r="P2119" s="249"/>
    </row>
    <row r="2120" spans="1:16" hidden="1">
      <c r="A2120" s="235">
        <v>2117</v>
      </c>
      <c r="B2120" s="456">
        <v>45546</v>
      </c>
      <c r="C2120" s="237" t="s">
        <v>5779</v>
      </c>
      <c r="D2120" s="251" t="s">
        <v>5856</v>
      </c>
      <c r="E2120" s="417">
        <v>45537</v>
      </c>
      <c r="F2120" s="239" t="s">
        <v>5857</v>
      </c>
      <c r="G2120" s="177" t="s">
        <v>5073</v>
      </c>
      <c r="H2120" s="333">
        <v>4513002011</v>
      </c>
      <c r="I2120" s="239">
        <v>110315405</v>
      </c>
      <c r="J2120" s="239">
        <v>26400002</v>
      </c>
      <c r="K2120" s="238" t="s">
        <v>5784</v>
      </c>
      <c r="L2120" s="235" t="s">
        <v>36</v>
      </c>
      <c r="M2120" s="333">
        <v>2104</v>
      </c>
      <c r="N2120" s="408">
        <v>60</v>
      </c>
      <c r="O2120" s="408">
        <f t="shared" si="33"/>
        <v>126240</v>
      </c>
      <c r="P2120" s="249"/>
    </row>
    <row r="2121" spans="1:16" hidden="1">
      <c r="A2121" s="235">
        <v>2118</v>
      </c>
      <c r="B2121" s="456">
        <v>45551</v>
      </c>
      <c r="C2121" s="237" t="s">
        <v>2486</v>
      </c>
      <c r="D2121" s="251">
        <v>2413155</v>
      </c>
      <c r="E2121" s="417">
        <v>45544</v>
      </c>
      <c r="F2121" s="239" t="s">
        <v>5858</v>
      </c>
      <c r="G2121" s="177" t="s">
        <v>2167</v>
      </c>
      <c r="H2121" s="333">
        <v>4512777021</v>
      </c>
      <c r="I2121" s="238">
        <v>111400055</v>
      </c>
      <c r="J2121" s="238" t="s">
        <v>3275</v>
      </c>
      <c r="K2121" s="238" t="s">
        <v>654</v>
      </c>
      <c r="L2121" s="235" t="s">
        <v>36</v>
      </c>
      <c r="M2121" s="333">
        <v>438</v>
      </c>
      <c r="N2121" s="408">
        <v>1798</v>
      </c>
      <c r="O2121" s="408">
        <f t="shared" si="33"/>
        <v>787524</v>
      </c>
      <c r="P2121" s="249"/>
    </row>
    <row r="2122" spans="1:16" hidden="1">
      <c r="A2122" s="235">
        <v>2119</v>
      </c>
      <c r="B2122" s="456">
        <v>45552</v>
      </c>
      <c r="C2122" s="237" t="s">
        <v>2820</v>
      </c>
      <c r="D2122" s="251" t="s">
        <v>5859</v>
      </c>
      <c r="E2122" s="417">
        <v>45546</v>
      </c>
      <c r="F2122" s="239" t="s">
        <v>5860</v>
      </c>
      <c r="G2122" s="177" t="s">
        <v>2823</v>
      </c>
      <c r="H2122" s="333">
        <v>4512806271</v>
      </c>
      <c r="I2122" s="238">
        <v>112169822</v>
      </c>
      <c r="J2122" s="239"/>
      <c r="K2122" s="239" t="s">
        <v>2942</v>
      </c>
      <c r="L2122" s="333" t="s">
        <v>2729</v>
      </c>
      <c r="M2122" s="333">
        <v>13386</v>
      </c>
      <c r="N2122" s="408">
        <v>21.67</v>
      </c>
      <c r="O2122" s="408">
        <f t="shared" si="33"/>
        <v>290074.62</v>
      </c>
      <c r="P2122" s="249"/>
    </row>
    <row r="2123" spans="1:16" hidden="1">
      <c r="A2123" s="235">
        <v>2120</v>
      </c>
      <c r="B2123" s="456">
        <v>45552</v>
      </c>
      <c r="C2123" s="237" t="s">
        <v>2820</v>
      </c>
      <c r="D2123" s="251" t="s">
        <v>5859</v>
      </c>
      <c r="E2123" s="417">
        <v>45546</v>
      </c>
      <c r="F2123" s="239" t="s">
        <v>5860</v>
      </c>
      <c r="G2123" s="177" t="s">
        <v>2823</v>
      </c>
      <c r="H2123" s="333">
        <v>4512806271</v>
      </c>
      <c r="I2123" s="238">
        <v>112169820</v>
      </c>
      <c r="J2123" s="337"/>
      <c r="K2123" s="239" t="s">
        <v>2940</v>
      </c>
      <c r="L2123" s="336" t="s">
        <v>2729</v>
      </c>
      <c r="M2123" s="333">
        <v>30000</v>
      </c>
      <c r="N2123" s="408">
        <v>33.89</v>
      </c>
      <c r="O2123" s="408">
        <f t="shared" si="33"/>
        <v>1016700</v>
      </c>
      <c r="P2123" s="249"/>
    </row>
    <row r="2124" spans="1:16" hidden="1">
      <c r="A2124" s="235">
        <v>2121</v>
      </c>
      <c r="B2124" s="456">
        <v>45553</v>
      </c>
      <c r="C2124" s="237" t="s">
        <v>2483</v>
      </c>
      <c r="D2124" s="251">
        <v>353</v>
      </c>
      <c r="E2124" s="417">
        <v>45548</v>
      </c>
      <c r="F2124" s="239" t="s">
        <v>5861</v>
      </c>
      <c r="G2124" s="333" t="s">
        <v>4987</v>
      </c>
      <c r="H2124" s="333">
        <v>4512854195</v>
      </c>
      <c r="I2124" s="238">
        <v>110710681</v>
      </c>
      <c r="J2124" s="239" t="s">
        <v>5775</v>
      </c>
      <c r="K2124" s="239" t="s">
        <v>2209</v>
      </c>
      <c r="L2124" s="333" t="s">
        <v>36</v>
      </c>
      <c r="M2124" s="333">
        <v>714</v>
      </c>
      <c r="N2124" s="408">
        <v>2153</v>
      </c>
      <c r="O2124" s="408">
        <f t="shared" si="33"/>
        <v>1537242</v>
      </c>
      <c r="P2124" s="249"/>
    </row>
    <row r="2125" spans="1:16" hidden="1">
      <c r="A2125" s="235">
        <v>2122</v>
      </c>
      <c r="B2125" s="456">
        <v>45553</v>
      </c>
      <c r="C2125" s="237" t="s">
        <v>2483</v>
      </c>
      <c r="D2125" s="251">
        <v>353</v>
      </c>
      <c r="E2125" s="417">
        <v>45548</v>
      </c>
      <c r="F2125" s="239" t="s">
        <v>5861</v>
      </c>
      <c r="G2125" s="333" t="s">
        <v>4987</v>
      </c>
      <c r="H2125" s="333">
        <v>4512854195</v>
      </c>
      <c r="I2125" s="238">
        <v>110710682</v>
      </c>
      <c r="J2125" s="239" t="s">
        <v>5777</v>
      </c>
      <c r="K2125" s="239" t="s">
        <v>2216</v>
      </c>
      <c r="L2125" s="333" t="s">
        <v>36</v>
      </c>
      <c r="M2125" s="333">
        <v>688</v>
      </c>
      <c r="N2125" s="408">
        <v>2078</v>
      </c>
      <c r="O2125" s="408">
        <f t="shared" si="33"/>
        <v>1429664</v>
      </c>
      <c r="P2125" s="249"/>
    </row>
    <row r="2126" spans="1:16" hidden="1">
      <c r="A2126" s="235">
        <v>2123</v>
      </c>
      <c r="B2126" s="456">
        <v>45553</v>
      </c>
      <c r="C2126" s="237" t="s">
        <v>2483</v>
      </c>
      <c r="D2126" s="251">
        <v>353</v>
      </c>
      <c r="E2126" s="417">
        <v>45548</v>
      </c>
      <c r="F2126" s="239" t="s">
        <v>5861</v>
      </c>
      <c r="G2126" s="333" t="s">
        <v>4987</v>
      </c>
      <c r="H2126" s="333">
        <v>4512854195</v>
      </c>
      <c r="I2126" s="238">
        <v>110710684</v>
      </c>
      <c r="J2126" s="239" t="s">
        <v>5778</v>
      </c>
      <c r="K2126" s="239" t="s">
        <v>2213</v>
      </c>
      <c r="L2126" s="333" t="s">
        <v>36</v>
      </c>
      <c r="M2126" s="333">
        <v>128</v>
      </c>
      <c r="N2126" s="408">
        <v>2711</v>
      </c>
      <c r="O2126" s="408">
        <f t="shared" si="33"/>
        <v>347008</v>
      </c>
      <c r="P2126" s="249"/>
    </row>
    <row r="2127" spans="1:16" ht="20.399999999999999" hidden="1">
      <c r="A2127" s="235">
        <v>2124</v>
      </c>
      <c r="B2127" s="241">
        <v>45553</v>
      </c>
      <c r="C2127" s="237" t="s">
        <v>2257</v>
      </c>
      <c r="D2127" s="333" t="s">
        <v>5862</v>
      </c>
      <c r="E2127" s="417">
        <v>45544</v>
      </c>
      <c r="F2127" s="239" t="s">
        <v>5863</v>
      </c>
      <c r="G2127" s="333" t="s">
        <v>740</v>
      </c>
      <c r="H2127" s="333">
        <v>4513050269</v>
      </c>
      <c r="I2127" s="238">
        <v>110408290</v>
      </c>
      <c r="J2127" s="238" t="s">
        <v>4382</v>
      </c>
      <c r="K2127" s="337" t="s">
        <v>2775</v>
      </c>
      <c r="L2127" s="235" t="s">
        <v>36</v>
      </c>
      <c r="M2127" s="333">
        <v>450</v>
      </c>
      <c r="N2127" s="408">
        <v>610</v>
      </c>
      <c r="O2127" s="408">
        <f t="shared" si="33"/>
        <v>274500</v>
      </c>
      <c r="P2127" s="249"/>
    </row>
    <row r="2128" spans="1:16" hidden="1">
      <c r="A2128" s="235">
        <v>2125</v>
      </c>
      <c r="B2128" s="456">
        <v>45556</v>
      </c>
      <c r="C2128" s="237" t="s">
        <v>4035</v>
      </c>
      <c r="D2128" s="251" t="s">
        <v>5864</v>
      </c>
      <c r="E2128" s="417">
        <v>45553</v>
      </c>
      <c r="F2128" s="239" t="s">
        <v>5865</v>
      </c>
      <c r="G2128" s="177" t="s">
        <v>5848</v>
      </c>
      <c r="H2128" s="333">
        <v>4512894706</v>
      </c>
      <c r="I2128" s="238">
        <v>110408288</v>
      </c>
      <c r="J2128" s="238" t="s">
        <v>1749</v>
      </c>
      <c r="K2128" s="337" t="s">
        <v>1750</v>
      </c>
      <c r="L2128" s="235" t="s">
        <v>36</v>
      </c>
      <c r="M2128" s="333">
        <v>250</v>
      </c>
      <c r="N2128" s="408">
        <v>2750</v>
      </c>
      <c r="O2128" s="408">
        <f t="shared" si="33"/>
        <v>687500</v>
      </c>
      <c r="P2128" s="249"/>
    </row>
    <row r="2129" spans="1:16" ht="20.399999999999999" hidden="1">
      <c r="A2129" s="235">
        <v>2126</v>
      </c>
      <c r="B2129" s="456">
        <v>45559</v>
      </c>
      <c r="C2129" s="237" t="s">
        <v>5866</v>
      </c>
      <c r="D2129" s="239" t="s">
        <v>5867</v>
      </c>
      <c r="E2129" s="417">
        <v>45551</v>
      </c>
      <c r="F2129" s="239" t="s">
        <v>5868</v>
      </c>
      <c r="G2129" s="177" t="s">
        <v>131</v>
      </c>
      <c r="H2129" s="333"/>
      <c r="I2129" s="238">
        <v>109447742</v>
      </c>
      <c r="J2129" s="238">
        <v>803102</v>
      </c>
      <c r="K2129" s="238" t="s">
        <v>3731</v>
      </c>
      <c r="L2129" s="235" t="s">
        <v>36</v>
      </c>
      <c r="M2129" s="333">
        <v>89</v>
      </c>
      <c r="N2129" s="408">
        <v>27885.31</v>
      </c>
      <c r="O2129" s="408">
        <f t="shared" si="33"/>
        <v>2481792.5900000003</v>
      </c>
      <c r="P2129" s="249"/>
    </row>
    <row r="2130" spans="1:16" ht="20.399999999999999" hidden="1">
      <c r="A2130" s="235">
        <v>2127</v>
      </c>
      <c r="B2130" s="456">
        <v>45559</v>
      </c>
      <c r="C2130" s="237" t="s">
        <v>5866</v>
      </c>
      <c r="D2130" s="239" t="s">
        <v>5867</v>
      </c>
      <c r="E2130" s="417">
        <v>45551</v>
      </c>
      <c r="F2130" s="239" t="s">
        <v>5868</v>
      </c>
      <c r="G2130" s="177" t="s">
        <v>131</v>
      </c>
      <c r="H2130" s="333"/>
      <c r="I2130" s="238">
        <v>10947744</v>
      </c>
      <c r="J2130" s="238">
        <v>803203</v>
      </c>
      <c r="K2130" s="238" t="s">
        <v>3732</v>
      </c>
      <c r="L2130" s="238" t="s">
        <v>36</v>
      </c>
      <c r="M2130" s="333">
        <v>178</v>
      </c>
      <c r="N2130" s="408">
        <v>34881.61</v>
      </c>
      <c r="O2130" s="408">
        <f t="shared" si="33"/>
        <v>6208926.5800000001</v>
      </c>
      <c r="P2130" s="249"/>
    </row>
    <row r="2131" spans="1:16" hidden="1">
      <c r="A2131" s="235">
        <v>2128</v>
      </c>
      <c r="B2131" s="456">
        <v>45559</v>
      </c>
      <c r="C2131" s="237" t="s">
        <v>4642</v>
      </c>
      <c r="D2131" s="251" t="s">
        <v>5869</v>
      </c>
      <c r="E2131" s="417">
        <v>45554</v>
      </c>
      <c r="F2131" s="239" t="s">
        <v>5870</v>
      </c>
      <c r="G2131" s="177" t="s">
        <v>2544</v>
      </c>
      <c r="H2131" s="333">
        <v>4512921219</v>
      </c>
      <c r="I2131" s="238">
        <v>110316600</v>
      </c>
      <c r="J2131" s="238" t="s">
        <v>2551</v>
      </c>
      <c r="K2131" s="238" t="s">
        <v>2552</v>
      </c>
      <c r="L2131" s="238" t="s">
        <v>36</v>
      </c>
      <c r="M2131" s="333">
        <v>156</v>
      </c>
      <c r="N2131" s="408">
        <v>332</v>
      </c>
      <c r="O2131" s="408">
        <f t="shared" si="33"/>
        <v>51792</v>
      </c>
      <c r="P2131" s="249"/>
    </row>
    <row r="2132" spans="1:16" hidden="1">
      <c r="A2132" s="235">
        <v>2129</v>
      </c>
      <c r="B2132" s="456">
        <v>45561</v>
      </c>
      <c r="C2132" s="237" t="s">
        <v>4642</v>
      </c>
      <c r="D2132" s="251" t="s">
        <v>5871</v>
      </c>
      <c r="E2132" s="417">
        <v>45556</v>
      </c>
      <c r="F2132" s="239" t="s">
        <v>5872</v>
      </c>
      <c r="G2132" s="177" t="s">
        <v>5073</v>
      </c>
      <c r="H2132" s="333">
        <v>4512565816</v>
      </c>
      <c r="I2132" s="238" t="s">
        <v>5873</v>
      </c>
      <c r="J2132" s="239" t="s">
        <v>5874</v>
      </c>
      <c r="K2132" s="361" t="s">
        <v>5875</v>
      </c>
      <c r="L2132" s="238" t="s">
        <v>36</v>
      </c>
      <c r="M2132" s="333">
        <v>4</v>
      </c>
      <c r="N2132" s="408">
        <v>131000</v>
      </c>
      <c r="O2132" s="408">
        <f t="shared" si="33"/>
        <v>524000</v>
      </c>
      <c r="P2132" s="249"/>
    </row>
    <row r="2133" spans="1:16" hidden="1">
      <c r="A2133" s="235">
        <v>2130</v>
      </c>
      <c r="B2133" s="456">
        <v>45561</v>
      </c>
      <c r="C2133" s="237" t="s">
        <v>4642</v>
      </c>
      <c r="D2133" s="251" t="s">
        <v>5871</v>
      </c>
      <c r="E2133" s="417">
        <v>45556</v>
      </c>
      <c r="F2133" s="239" t="s">
        <v>5872</v>
      </c>
      <c r="G2133" s="177" t="s">
        <v>5073</v>
      </c>
      <c r="H2133" s="333">
        <v>4512565816</v>
      </c>
      <c r="I2133" s="238" t="s">
        <v>5876</v>
      </c>
      <c r="J2133" s="239" t="s">
        <v>5877</v>
      </c>
      <c r="K2133" s="361" t="s">
        <v>5878</v>
      </c>
      <c r="L2133" s="238" t="s">
        <v>36</v>
      </c>
      <c r="M2133" s="333">
        <v>9</v>
      </c>
      <c r="N2133" s="408">
        <v>7200</v>
      </c>
      <c r="O2133" s="408">
        <f t="shared" si="33"/>
        <v>64800</v>
      </c>
      <c r="P2133" s="249"/>
    </row>
    <row r="2134" spans="1:16" hidden="1">
      <c r="A2134" s="235">
        <v>2131</v>
      </c>
      <c r="B2134" s="456">
        <v>45561</v>
      </c>
      <c r="C2134" s="237" t="s">
        <v>4642</v>
      </c>
      <c r="D2134" s="251" t="s">
        <v>5871</v>
      </c>
      <c r="E2134" s="417">
        <v>45556</v>
      </c>
      <c r="F2134" s="239" t="s">
        <v>5872</v>
      </c>
      <c r="G2134" s="177" t="s">
        <v>5073</v>
      </c>
      <c r="H2134" s="333">
        <v>4512565816</v>
      </c>
      <c r="I2134" s="238">
        <v>100761851</v>
      </c>
      <c r="J2134" s="239" t="s">
        <v>5879</v>
      </c>
      <c r="K2134" s="361" t="s">
        <v>5880</v>
      </c>
      <c r="L2134" s="238" t="s">
        <v>36</v>
      </c>
      <c r="M2134" s="333">
        <v>2</v>
      </c>
      <c r="N2134" s="408">
        <v>5100</v>
      </c>
      <c r="O2134" s="408">
        <f t="shared" si="33"/>
        <v>10200</v>
      </c>
      <c r="P2134" s="249"/>
    </row>
    <row r="2135" spans="1:16" hidden="1">
      <c r="A2135" s="235">
        <v>2132</v>
      </c>
      <c r="B2135" s="456">
        <v>45561</v>
      </c>
      <c r="C2135" s="237" t="s">
        <v>4642</v>
      </c>
      <c r="D2135" s="251" t="s">
        <v>5871</v>
      </c>
      <c r="E2135" s="417">
        <v>45556</v>
      </c>
      <c r="F2135" s="239" t="s">
        <v>5872</v>
      </c>
      <c r="G2135" s="177" t="s">
        <v>5073</v>
      </c>
      <c r="H2135" s="333">
        <v>4512565816</v>
      </c>
      <c r="I2135" s="238" t="s">
        <v>5881</v>
      </c>
      <c r="J2135" s="239" t="s">
        <v>5882</v>
      </c>
      <c r="K2135" s="361" t="s">
        <v>5883</v>
      </c>
      <c r="L2135" s="238" t="s">
        <v>36</v>
      </c>
      <c r="M2135" s="333">
        <v>8</v>
      </c>
      <c r="N2135" s="408">
        <v>69652</v>
      </c>
      <c r="O2135" s="408">
        <f t="shared" si="33"/>
        <v>557216</v>
      </c>
      <c r="P2135" s="249"/>
    </row>
    <row r="2136" spans="1:16" hidden="1">
      <c r="A2136" s="235">
        <v>2133</v>
      </c>
      <c r="B2136" s="456">
        <v>45561</v>
      </c>
      <c r="C2136" s="237" t="s">
        <v>4642</v>
      </c>
      <c r="D2136" s="251" t="s">
        <v>5871</v>
      </c>
      <c r="E2136" s="417">
        <v>45556</v>
      </c>
      <c r="F2136" s="239" t="s">
        <v>5872</v>
      </c>
      <c r="G2136" s="177" t="s">
        <v>5073</v>
      </c>
      <c r="H2136" s="333">
        <v>4512565816</v>
      </c>
      <c r="I2136" s="238">
        <v>107042433</v>
      </c>
      <c r="J2136" s="239" t="s">
        <v>4676</v>
      </c>
      <c r="K2136" s="337" t="s">
        <v>4677</v>
      </c>
      <c r="L2136" s="238" t="s">
        <v>36</v>
      </c>
      <c r="M2136" s="333">
        <v>7</v>
      </c>
      <c r="N2136" s="408">
        <v>9400</v>
      </c>
      <c r="O2136" s="408">
        <f t="shared" si="33"/>
        <v>65800</v>
      </c>
      <c r="P2136" s="249"/>
    </row>
    <row r="2137" spans="1:16" hidden="1">
      <c r="A2137" s="235">
        <v>2134</v>
      </c>
      <c r="B2137" s="456">
        <v>45561</v>
      </c>
      <c r="C2137" s="237" t="s">
        <v>2343</v>
      </c>
      <c r="D2137" s="251">
        <v>3600114037</v>
      </c>
      <c r="E2137" s="417">
        <v>45555</v>
      </c>
      <c r="F2137" s="239" t="s">
        <v>5884</v>
      </c>
      <c r="G2137" s="177" t="s">
        <v>2283</v>
      </c>
      <c r="H2137" s="333">
        <v>4513032747</v>
      </c>
      <c r="I2137" s="238">
        <v>109492193</v>
      </c>
      <c r="J2137" s="346">
        <v>9670003576</v>
      </c>
      <c r="K2137" s="346" t="s">
        <v>2739</v>
      </c>
      <c r="L2137" s="235" t="s">
        <v>36</v>
      </c>
      <c r="M2137" s="333">
        <v>3000</v>
      </c>
      <c r="N2137" s="408">
        <v>11.89</v>
      </c>
      <c r="O2137" s="408">
        <f t="shared" si="33"/>
        <v>35670</v>
      </c>
      <c r="P2137" s="249"/>
    </row>
    <row r="2138" spans="1:16" hidden="1">
      <c r="A2138" s="235">
        <v>2135</v>
      </c>
      <c r="B2138" s="456">
        <v>45561</v>
      </c>
      <c r="C2138" s="237" t="s">
        <v>2343</v>
      </c>
      <c r="D2138" s="251">
        <v>3600114037</v>
      </c>
      <c r="E2138" s="417">
        <v>45555</v>
      </c>
      <c r="F2138" s="239" t="s">
        <v>5884</v>
      </c>
      <c r="G2138" s="177" t="s">
        <v>2283</v>
      </c>
      <c r="H2138" s="333">
        <v>4513032747</v>
      </c>
      <c r="I2138" s="238">
        <v>109609628</v>
      </c>
      <c r="J2138" s="238" t="s">
        <v>1672</v>
      </c>
      <c r="K2138" s="238" t="s">
        <v>1673</v>
      </c>
      <c r="L2138" s="235" t="s">
        <v>36</v>
      </c>
      <c r="M2138" s="333">
        <v>150</v>
      </c>
      <c r="N2138" s="408">
        <v>55.24</v>
      </c>
      <c r="O2138" s="408">
        <f t="shared" si="33"/>
        <v>8286</v>
      </c>
      <c r="P2138" s="249"/>
    </row>
    <row r="2139" spans="1:16" hidden="1">
      <c r="A2139" s="235">
        <v>2136</v>
      </c>
      <c r="B2139" s="456">
        <v>45561</v>
      </c>
      <c r="C2139" s="237" t="s">
        <v>2343</v>
      </c>
      <c r="D2139" s="251">
        <v>3600114037</v>
      </c>
      <c r="E2139" s="417">
        <v>45555</v>
      </c>
      <c r="F2139" s="239" t="s">
        <v>5884</v>
      </c>
      <c r="G2139" s="177" t="s">
        <v>2283</v>
      </c>
      <c r="H2139" s="333">
        <v>4513032747</v>
      </c>
      <c r="I2139" s="238">
        <v>109609633</v>
      </c>
      <c r="J2139" s="346" t="s">
        <v>1078</v>
      </c>
      <c r="K2139" s="346" t="s">
        <v>1674</v>
      </c>
      <c r="L2139" s="235" t="s">
        <v>36</v>
      </c>
      <c r="M2139" s="333">
        <v>150</v>
      </c>
      <c r="N2139" s="408">
        <v>102.74</v>
      </c>
      <c r="O2139" s="408">
        <f t="shared" si="33"/>
        <v>15411</v>
      </c>
      <c r="P2139" s="249"/>
    </row>
    <row r="2140" spans="1:16" hidden="1">
      <c r="A2140" s="235">
        <v>2137</v>
      </c>
      <c r="B2140" s="456">
        <v>45561</v>
      </c>
      <c r="C2140" s="237" t="s">
        <v>2343</v>
      </c>
      <c r="D2140" s="251">
        <v>3600114037</v>
      </c>
      <c r="E2140" s="417">
        <v>45555</v>
      </c>
      <c r="F2140" s="239" t="s">
        <v>5884</v>
      </c>
      <c r="G2140" s="177" t="s">
        <v>2283</v>
      </c>
      <c r="H2140" s="333">
        <v>4513032747</v>
      </c>
      <c r="I2140" s="238">
        <v>112136078</v>
      </c>
      <c r="J2140" s="346" t="s">
        <v>879</v>
      </c>
      <c r="K2140" s="346" t="s">
        <v>880</v>
      </c>
      <c r="L2140" s="235" t="s">
        <v>36</v>
      </c>
      <c r="M2140" s="333">
        <v>150</v>
      </c>
      <c r="N2140" s="408">
        <v>184.83</v>
      </c>
      <c r="O2140" s="408">
        <f t="shared" si="33"/>
        <v>27724.500000000004</v>
      </c>
      <c r="P2140" s="249"/>
    </row>
    <row r="2141" spans="1:16" hidden="1">
      <c r="A2141" s="235">
        <v>2138</v>
      </c>
      <c r="B2141" s="456">
        <v>45561</v>
      </c>
      <c r="C2141" s="237" t="s">
        <v>2343</v>
      </c>
      <c r="D2141" s="251">
        <v>3600114037</v>
      </c>
      <c r="E2141" s="417">
        <v>45555</v>
      </c>
      <c r="F2141" s="239" t="s">
        <v>5884</v>
      </c>
      <c r="G2141" s="177" t="s">
        <v>2283</v>
      </c>
      <c r="H2141" s="333">
        <v>4513032747</v>
      </c>
      <c r="I2141" s="238">
        <v>109609637</v>
      </c>
      <c r="J2141" s="238" t="s">
        <v>573</v>
      </c>
      <c r="K2141" s="238" t="s">
        <v>574</v>
      </c>
      <c r="L2141" s="235" t="s">
        <v>36</v>
      </c>
      <c r="M2141" s="333">
        <v>800</v>
      </c>
      <c r="N2141" s="408">
        <v>21.82</v>
      </c>
      <c r="O2141" s="408">
        <f t="shared" si="33"/>
        <v>17456</v>
      </c>
      <c r="P2141" s="249"/>
    </row>
    <row r="2142" spans="1:16" hidden="1">
      <c r="A2142" s="235">
        <v>2139</v>
      </c>
      <c r="B2142" s="241">
        <v>45561</v>
      </c>
      <c r="C2142" s="237" t="s">
        <v>2343</v>
      </c>
      <c r="D2142" s="251">
        <v>3600114037</v>
      </c>
      <c r="E2142" s="417">
        <v>45555</v>
      </c>
      <c r="F2142" s="239" t="s">
        <v>5884</v>
      </c>
      <c r="G2142" s="177" t="s">
        <v>2283</v>
      </c>
      <c r="H2142" s="333">
        <v>4513032747</v>
      </c>
      <c r="I2142" s="238">
        <v>112137134</v>
      </c>
      <c r="J2142" s="239">
        <v>21038811406</v>
      </c>
      <c r="K2142" s="337" t="s">
        <v>2415</v>
      </c>
      <c r="L2142" s="333" t="s">
        <v>36</v>
      </c>
      <c r="M2142" s="333">
        <v>260</v>
      </c>
      <c r="N2142" s="408">
        <v>982.9</v>
      </c>
      <c r="O2142" s="408">
        <f t="shared" si="33"/>
        <v>255554</v>
      </c>
      <c r="P2142" s="249"/>
    </row>
    <row r="2143" spans="1:16" hidden="1">
      <c r="A2143" s="235">
        <v>2140</v>
      </c>
      <c r="B2143" s="456">
        <v>45565</v>
      </c>
      <c r="C2143" s="237" t="s">
        <v>4642</v>
      </c>
      <c r="D2143" s="457" t="s">
        <v>5906</v>
      </c>
      <c r="E2143" s="417">
        <v>45561</v>
      </c>
      <c r="F2143" s="239" t="s">
        <v>5913</v>
      </c>
      <c r="G2143" s="177" t="s">
        <v>5073</v>
      </c>
      <c r="H2143" s="333">
        <v>4512565816</v>
      </c>
      <c r="I2143" s="333">
        <v>113812792</v>
      </c>
      <c r="J2143" s="360" t="s">
        <v>5914</v>
      </c>
      <c r="K2143" s="361" t="s">
        <v>5915</v>
      </c>
      <c r="L2143" s="333" t="s">
        <v>36</v>
      </c>
      <c r="M2143" s="333">
        <v>6</v>
      </c>
      <c r="N2143" s="408">
        <v>21800</v>
      </c>
      <c r="O2143" s="408">
        <f t="shared" si="33"/>
        <v>130800</v>
      </c>
      <c r="P2143" s="249"/>
    </row>
    <row r="2144" spans="1:16" hidden="1">
      <c r="A2144" s="235">
        <v>2141</v>
      </c>
      <c r="B2144" s="456">
        <v>45565</v>
      </c>
      <c r="C2144" s="237" t="s">
        <v>4642</v>
      </c>
      <c r="D2144" s="457" t="s">
        <v>5907</v>
      </c>
      <c r="E2144" s="417">
        <v>45561</v>
      </c>
      <c r="F2144" s="239" t="s">
        <v>5913</v>
      </c>
      <c r="G2144" s="177" t="s">
        <v>5073</v>
      </c>
      <c r="H2144" s="333">
        <v>4513007066</v>
      </c>
      <c r="I2144" s="238" t="s">
        <v>5916</v>
      </c>
      <c r="J2144" s="239"/>
      <c r="K2144" s="361" t="s">
        <v>5917</v>
      </c>
      <c r="L2144" s="333" t="s">
        <v>36</v>
      </c>
      <c r="M2144" s="333">
        <v>20</v>
      </c>
      <c r="N2144" s="408">
        <v>2800</v>
      </c>
      <c r="O2144" s="408">
        <f t="shared" si="33"/>
        <v>56000</v>
      </c>
      <c r="P2144" s="249"/>
    </row>
    <row r="2145" spans="1:16" hidden="1">
      <c r="A2145" s="235">
        <v>2142</v>
      </c>
      <c r="B2145" s="456">
        <v>45565</v>
      </c>
      <c r="C2145" s="237" t="s">
        <v>4642</v>
      </c>
      <c r="D2145" s="457" t="s">
        <v>5907</v>
      </c>
      <c r="E2145" s="417">
        <v>45561</v>
      </c>
      <c r="F2145" s="239" t="s">
        <v>5913</v>
      </c>
      <c r="G2145" s="177" t="s">
        <v>5073</v>
      </c>
      <c r="H2145" s="333">
        <v>4513007066</v>
      </c>
      <c r="I2145" s="238">
        <v>101575929</v>
      </c>
      <c r="J2145" s="239" t="s">
        <v>4670</v>
      </c>
      <c r="K2145" s="361" t="s">
        <v>4671</v>
      </c>
      <c r="L2145" s="333" t="s">
        <v>36</v>
      </c>
      <c r="M2145" s="333">
        <v>15</v>
      </c>
      <c r="N2145" s="408">
        <v>49000</v>
      </c>
      <c r="O2145" s="408">
        <f t="shared" si="33"/>
        <v>735000</v>
      </c>
      <c r="P2145" s="249"/>
    </row>
    <row r="2146" spans="1:16" hidden="1">
      <c r="A2146" s="235">
        <v>2143</v>
      </c>
      <c r="B2146" s="456">
        <v>45565</v>
      </c>
      <c r="C2146" s="237" t="s">
        <v>4642</v>
      </c>
      <c r="D2146" s="457" t="s">
        <v>5907</v>
      </c>
      <c r="E2146" s="417">
        <v>45561</v>
      </c>
      <c r="F2146" s="239" t="s">
        <v>5913</v>
      </c>
      <c r="G2146" s="177" t="s">
        <v>5073</v>
      </c>
      <c r="H2146" s="333">
        <v>4513007066</v>
      </c>
      <c r="I2146" s="238">
        <v>105988783</v>
      </c>
      <c r="J2146" s="239" t="s">
        <v>5918</v>
      </c>
      <c r="K2146" s="361" t="s">
        <v>5919</v>
      </c>
      <c r="L2146" s="333" t="s">
        <v>36</v>
      </c>
      <c r="M2146" s="333">
        <v>23</v>
      </c>
      <c r="N2146" s="408">
        <v>17000</v>
      </c>
      <c r="O2146" s="408">
        <f t="shared" si="33"/>
        <v>391000</v>
      </c>
      <c r="P2146" s="249"/>
    </row>
    <row r="2147" spans="1:16" hidden="1">
      <c r="A2147" s="235">
        <v>2144</v>
      </c>
      <c r="B2147" s="456">
        <v>45565</v>
      </c>
      <c r="C2147" s="237" t="s">
        <v>4642</v>
      </c>
      <c r="D2147" s="457" t="s">
        <v>5907</v>
      </c>
      <c r="E2147" s="417">
        <v>45561</v>
      </c>
      <c r="F2147" s="239" t="s">
        <v>5913</v>
      </c>
      <c r="G2147" s="177" t="s">
        <v>5073</v>
      </c>
      <c r="H2147" s="333">
        <v>4513007066</v>
      </c>
      <c r="I2147" s="238">
        <v>107081830</v>
      </c>
      <c r="J2147" s="239" t="s">
        <v>5920</v>
      </c>
      <c r="K2147" s="361" t="s">
        <v>5921</v>
      </c>
      <c r="L2147" s="333" t="s">
        <v>36</v>
      </c>
      <c r="M2147" s="333">
        <v>20</v>
      </c>
      <c r="N2147" s="408">
        <v>28000</v>
      </c>
      <c r="O2147" s="408">
        <f t="shared" si="33"/>
        <v>560000</v>
      </c>
      <c r="P2147" s="249"/>
    </row>
    <row r="2148" spans="1:16" hidden="1">
      <c r="A2148" s="235">
        <v>2145</v>
      </c>
      <c r="B2148" s="456">
        <v>45565</v>
      </c>
      <c r="C2148" s="237" t="s">
        <v>4642</v>
      </c>
      <c r="D2148" s="457" t="s">
        <v>5907</v>
      </c>
      <c r="E2148" s="417">
        <v>45561</v>
      </c>
      <c r="F2148" s="239" t="s">
        <v>5913</v>
      </c>
      <c r="G2148" s="177" t="s">
        <v>5073</v>
      </c>
      <c r="H2148" s="333">
        <v>4513007066</v>
      </c>
      <c r="I2148" s="238">
        <v>107081840</v>
      </c>
      <c r="J2148" s="239" t="s">
        <v>5922</v>
      </c>
      <c r="K2148" s="361" t="s">
        <v>5923</v>
      </c>
      <c r="L2148" s="333" t="s">
        <v>36</v>
      </c>
      <c r="M2148" s="333">
        <v>15</v>
      </c>
      <c r="N2148" s="408">
        <v>28200</v>
      </c>
      <c r="O2148" s="408">
        <f t="shared" si="33"/>
        <v>423000</v>
      </c>
      <c r="P2148" s="249"/>
    </row>
    <row r="2149" spans="1:16" hidden="1">
      <c r="A2149" s="235">
        <v>2146</v>
      </c>
      <c r="B2149" s="456">
        <v>45565</v>
      </c>
      <c r="C2149" s="237" t="s">
        <v>4642</v>
      </c>
      <c r="D2149" s="457" t="s">
        <v>5907</v>
      </c>
      <c r="E2149" s="417">
        <v>45561</v>
      </c>
      <c r="F2149" s="239" t="s">
        <v>5913</v>
      </c>
      <c r="G2149" s="177" t="s">
        <v>5073</v>
      </c>
      <c r="H2149" s="333">
        <v>4513007066</v>
      </c>
      <c r="I2149" s="238" t="s">
        <v>5766</v>
      </c>
      <c r="J2149" s="239" t="s">
        <v>5924</v>
      </c>
      <c r="K2149" s="361" t="s">
        <v>5768</v>
      </c>
      <c r="L2149" s="333" t="s">
        <v>36</v>
      </c>
      <c r="M2149" s="333">
        <v>23</v>
      </c>
      <c r="N2149" s="408">
        <v>67185</v>
      </c>
      <c r="O2149" s="408">
        <f t="shared" si="33"/>
        <v>1545255</v>
      </c>
      <c r="P2149" s="249"/>
    </row>
    <row r="2150" spans="1:16" hidden="1">
      <c r="A2150" s="235">
        <v>2147</v>
      </c>
      <c r="B2150" s="456">
        <v>45565</v>
      </c>
      <c r="C2150" s="237" t="s">
        <v>4642</v>
      </c>
      <c r="D2150" s="457" t="s">
        <v>5907</v>
      </c>
      <c r="E2150" s="417">
        <v>45561</v>
      </c>
      <c r="F2150" s="239" t="s">
        <v>5913</v>
      </c>
      <c r="G2150" s="177" t="s">
        <v>5073</v>
      </c>
      <c r="H2150" s="333">
        <v>4513007066</v>
      </c>
      <c r="I2150" s="238">
        <v>105401095</v>
      </c>
      <c r="J2150" s="239" t="s">
        <v>5771</v>
      </c>
      <c r="K2150" s="361" t="s">
        <v>5772</v>
      </c>
      <c r="L2150" s="333" t="s">
        <v>36</v>
      </c>
      <c r="M2150" s="333">
        <v>25</v>
      </c>
      <c r="N2150" s="408">
        <v>201000</v>
      </c>
      <c r="O2150" s="408">
        <f t="shared" si="33"/>
        <v>5025000</v>
      </c>
      <c r="P2150" s="249"/>
    </row>
    <row r="2151" spans="1:16" hidden="1">
      <c r="A2151" s="235">
        <v>2148</v>
      </c>
      <c r="B2151" s="456">
        <v>45565</v>
      </c>
      <c r="C2151" s="237" t="s">
        <v>4642</v>
      </c>
      <c r="D2151" s="457" t="s">
        <v>5907</v>
      </c>
      <c r="E2151" s="417">
        <v>45561</v>
      </c>
      <c r="F2151" s="239" t="s">
        <v>5913</v>
      </c>
      <c r="G2151" s="177" t="s">
        <v>5073</v>
      </c>
      <c r="H2151" s="333">
        <v>4513007066</v>
      </c>
      <c r="I2151" s="238">
        <v>105401095</v>
      </c>
      <c r="J2151" s="239" t="s">
        <v>5771</v>
      </c>
      <c r="K2151" s="361" t="s">
        <v>5772</v>
      </c>
      <c r="L2151" s="333" t="s">
        <v>36</v>
      </c>
      <c r="M2151" s="333">
        <v>3</v>
      </c>
      <c r="N2151" s="408">
        <v>201000</v>
      </c>
      <c r="O2151" s="408">
        <f t="shared" si="33"/>
        <v>603000</v>
      </c>
      <c r="P2151" s="249"/>
    </row>
    <row r="2152" spans="1:16" hidden="1">
      <c r="A2152" s="235">
        <v>2149</v>
      </c>
      <c r="B2152" s="456">
        <v>45565</v>
      </c>
      <c r="C2152" s="237" t="s">
        <v>4642</v>
      </c>
      <c r="D2152" s="457" t="s">
        <v>5907</v>
      </c>
      <c r="E2152" s="417">
        <v>45561</v>
      </c>
      <c r="F2152" s="239" t="s">
        <v>5913</v>
      </c>
      <c r="G2152" s="177" t="s">
        <v>5073</v>
      </c>
      <c r="H2152" s="333">
        <v>4513007066</v>
      </c>
      <c r="I2152" s="238" t="s">
        <v>5766</v>
      </c>
      <c r="J2152" s="239" t="s">
        <v>5924</v>
      </c>
      <c r="K2152" s="361" t="s">
        <v>5768</v>
      </c>
      <c r="L2152" s="333" t="s">
        <v>36</v>
      </c>
      <c r="M2152" s="333">
        <v>8</v>
      </c>
      <c r="N2152" s="408">
        <v>67185</v>
      </c>
      <c r="O2152" s="408">
        <f t="shared" si="33"/>
        <v>537480</v>
      </c>
      <c r="P2152" s="249"/>
    </row>
    <row r="2153" spans="1:16" hidden="1">
      <c r="A2153" s="235">
        <v>2150</v>
      </c>
      <c r="B2153" s="456">
        <v>45565</v>
      </c>
      <c r="C2153" s="237" t="s">
        <v>4642</v>
      </c>
      <c r="D2153" s="251" t="s">
        <v>5908</v>
      </c>
      <c r="E2153" s="417">
        <v>45561</v>
      </c>
      <c r="F2153" s="239" t="s">
        <v>5913</v>
      </c>
      <c r="G2153" s="177" t="s">
        <v>5073</v>
      </c>
      <c r="H2153" s="333">
        <v>4512565816</v>
      </c>
      <c r="I2153" s="238" t="s">
        <v>5925</v>
      </c>
      <c r="J2153" s="239" t="s">
        <v>5926</v>
      </c>
      <c r="K2153" s="361" t="s">
        <v>5927</v>
      </c>
      <c r="L2153" s="333" t="s">
        <v>36</v>
      </c>
      <c r="M2153" s="333">
        <v>5</v>
      </c>
      <c r="N2153" s="408">
        <v>213300</v>
      </c>
      <c r="O2153" s="408">
        <f t="shared" si="33"/>
        <v>1066500</v>
      </c>
      <c r="P2153" s="249"/>
    </row>
    <row r="2154" spans="1:16" hidden="1">
      <c r="A2154" s="235">
        <v>2151</v>
      </c>
      <c r="B2154" s="456">
        <v>45565</v>
      </c>
      <c r="C2154" s="237" t="s">
        <v>4642</v>
      </c>
      <c r="D2154" s="251" t="s">
        <v>5908</v>
      </c>
      <c r="E2154" s="417">
        <v>45561</v>
      </c>
      <c r="F2154" s="239" t="s">
        <v>5913</v>
      </c>
      <c r="G2154" s="177" t="s">
        <v>5073</v>
      </c>
      <c r="H2154" s="333">
        <v>4512565816</v>
      </c>
      <c r="I2154" s="238" t="s">
        <v>5928</v>
      </c>
      <c r="J2154" s="239" t="s">
        <v>5929</v>
      </c>
      <c r="K2154" s="361" t="s">
        <v>5930</v>
      </c>
      <c r="L2154" s="333" t="s">
        <v>36</v>
      </c>
      <c r="M2154" s="333">
        <v>3</v>
      </c>
      <c r="N2154" s="408">
        <v>390000</v>
      </c>
      <c r="O2154" s="408">
        <f t="shared" si="33"/>
        <v>1170000</v>
      </c>
      <c r="P2154" s="249"/>
    </row>
    <row r="2155" spans="1:16" hidden="1">
      <c r="A2155" s="235">
        <v>2152</v>
      </c>
      <c r="B2155" s="456">
        <v>45565</v>
      </c>
      <c r="C2155" s="237" t="s">
        <v>4642</v>
      </c>
      <c r="D2155" s="251" t="s">
        <v>5908</v>
      </c>
      <c r="E2155" s="417">
        <v>45561</v>
      </c>
      <c r="F2155" s="239" t="s">
        <v>5913</v>
      </c>
      <c r="G2155" s="177" t="s">
        <v>5073</v>
      </c>
      <c r="H2155" s="333">
        <v>4512565816</v>
      </c>
      <c r="I2155" s="238" t="s">
        <v>5931</v>
      </c>
      <c r="J2155" s="239" t="s">
        <v>5932</v>
      </c>
      <c r="K2155" s="361" t="s">
        <v>5933</v>
      </c>
      <c r="L2155" s="333" t="s">
        <v>36</v>
      </c>
      <c r="M2155" s="333">
        <v>5</v>
      </c>
      <c r="N2155" s="408">
        <v>315000</v>
      </c>
      <c r="O2155" s="408">
        <f t="shared" si="33"/>
        <v>1575000</v>
      </c>
      <c r="P2155" s="249"/>
    </row>
    <row r="2156" spans="1:16" hidden="1">
      <c r="A2156" s="235">
        <v>2153</v>
      </c>
      <c r="B2156" s="456">
        <v>45565</v>
      </c>
      <c r="C2156" s="237" t="s">
        <v>4642</v>
      </c>
      <c r="D2156" s="251" t="s">
        <v>5909</v>
      </c>
      <c r="E2156" s="417">
        <v>45560</v>
      </c>
      <c r="F2156" s="239" t="s">
        <v>5934</v>
      </c>
      <c r="G2156" s="177" t="s">
        <v>5073</v>
      </c>
      <c r="H2156" s="333">
        <v>4512565816</v>
      </c>
      <c r="I2156" s="238" t="s">
        <v>5935</v>
      </c>
      <c r="J2156" s="239" t="s">
        <v>5936</v>
      </c>
      <c r="K2156" s="361" t="s">
        <v>5937</v>
      </c>
      <c r="L2156" s="333" t="s">
        <v>36</v>
      </c>
      <c r="M2156" s="333">
        <v>3</v>
      </c>
      <c r="N2156" s="408">
        <v>79000</v>
      </c>
      <c r="O2156" s="408">
        <f t="shared" si="33"/>
        <v>237000</v>
      </c>
      <c r="P2156" s="249"/>
    </row>
    <row r="2157" spans="1:16" hidden="1">
      <c r="A2157" s="235">
        <v>2154</v>
      </c>
      <c r="B2157" s="456">
        <v>45565</v>
      </c>
      <c r="C2157" s="237" t="s">
        <v>4642</v>
      </c>
      <c r="D2157" s="251" t="s">
        <v>5910</v>
      </c>
      <c r="E2157" s="417">
        <v>45560</v>
      </c>
      <c r="F2157" s="239" t="s">
        <v>5938</v>
      </c>
      <c r="G2157" s="177" t="s">
        <v>5073</v>
      </c>
      <c r="H2157" s="333">
        <v>4512565816</v>
      </c>
      <c r="I2157" s="238">
        <v>101965762</v>
      </c>
      <c r="J2157" s="239" t="s">
        <v>5939</v>
      </c>
      <c r="K2157" s="361" t="s">
        <v>5940</v>
      </c>
      <c r="L2157" s="333" t="s">
        <v>36</v>
      </c>
      <c r="M2157" s="333">
        <v>4</v>
      </c>
      <c r="N2157" s="408">
        <v>7600</v>
      </c>
      <c r="O2157" s="408">
        <f t="shared" si="33"/>
        <v>30400</v>
      </c>
      <c r="P2157" s="249"/>
    </row>
    <row r="2158" spans="1:16" ht="30.6" hidden="1">
      <c r="A2158" s="235">
        <v>2155</v>
      </c>
      <c r="B2158" s="456">
        <v>45565</v>
      </c>
      <c r="C2158" s="237" t="s">
        <v>3422</v>
      </c>
      <c r="D2158" s="251" t="s">
        <v>5911</v>
      </c>
      <c r="E2158" s="417">
        <v>45560</v>
      </c>
      <c r="F2158" s="239" t="s">
        <v>5941</v>
      </c>
      <c r="G2158" s="177" t="s">
        <v>5073</v>
      </c>
      <c r="H2158" s="333">
        <v>4513032676</v>
      </c>
      <c r="I2158" s="238">
        <v>109611234</v>
      </c>
      <c r="J2158" s="239">
        <v>3742612236</v>
      </c>
      <c r="K2158" s="337" t="s">
        <v>3031</v>
      </c>
      <c r="L2158" s="333" t="s">
        <v>36</v>
      </c>
      <c r="M2158" s="333">
        <v>30</v>
      </c>
      <c r="N2158" s="408">
        <v>26302</v>
      </c>
      <c r="O2158" s="408">
        <f t="shared" si="33"/>
        <v>789060</v>
      </c>
      <c r="P2158" s="249"/>
    </row>
    <row r="2159" spans="1:16" hidden="1">
      <c r="A2159" s="235">
        <v>2156</v>
      </c>
      <c r="B2159" s="456">
        <v>45565</v>
      </c>
      <c r="C2159" s="237" t="s">
        <v>2343</v>
      </c>
      <c r="D2159" s="251">
        <v>3600114502</v>
      </c>
      <c r="E2159" s="458">
        <v>45559</v>
      </c>
      <c r="F2159" s="239" t="s">
        <v>5942</v>
      </c>
      <c r="G2159" s="177" t="s">
        <v>2283</v>
      </c>
      <c r="H2159" s="333">
        <v>4513032747</v>
      </c>
      <c r="I2159" s="238">
        <v>112136066</v>
      </c>
      <c r="J2159" s="346" t="s">
        <v>2230</v>
      </c>
      <c r="K2159" s="346" t="s">
        <v>2745</v>
      </c>
      <c r="L2159" s="333" t="s">
        <v>36</v>
      </c>
      <c r="M2159" s="333">
        <v>62</v>
      </c>
      <c r="N2159" s="408">
        <v>138.27000000000001</v>
      </c>
      <c r="O2159" s="408">
        <f t="shared" si="33"/>
        <v>8572.74</v>
      </c>
      <c r="P2159" s="249"/>
    </row>
    <row r="2160" spans="1:16" hidden="1">
      <c r="A2160" s="235">
        <v>2157</v>
      </c>
      <c r="B2160" s="456">
        <v>45565</v>
      </c>
      <c r="C2160" s="237" t="s">
        <v>2343</v>
      </c>
      <c r="D2160" s="251">
        <v>3600114502</v>
      </c>
      <c r="E2160" s="458">
        <v>45559</v>
      </c>
      <c r="F2160" s="239" t="s">
        <v>5942</v>
      </c>
      <c r="G2160" s="177" t="s">
        <v>2283</v>
      </c>
      <c r="H2160" s="333">
        <v>4513032747</v>
      </c>
      <c r="I2160" s="238">
        <v>112136069</v>
      </c>
      <c r="J2160" s="346" t="s">
        <v>2235</v>
      </c>
      <c r="K2160" s="346" t="s">
        <v>2749</v>
      </c>
      <c r="L2160" s="333" t="s">
        <v>36</v>
      </c>
      <c r="M2160" s="333">
        <v>500</v>
      </c>
      <c r="N2160" s="408">
        <v>57.48</v>
      </c>
      <c r="O2160" s="408">
        <f t="shared" si="33"/>
        <v>28740</v>
      </c>
      <c r="P2160" s="249"/>
    </row>
    <row r="2161" spans="1:16" ht="20.399999999999999" hidden="1">
      <c r="A2161" s="235">
        <v>2158</v>
      </c>
      <c r="B2161" s="456">
        <v>45565</v>
      </c>
      <c r="C2161" s="237" t="s">
        <v>2343</v>
      </c>
      <c r="D2161" s="251">
        <v>3600114502</v>
      </c>
      <c r="E2161" s="458">
        <v>45559</v>
      </c>
      <c r="F2161" s="239" t="s">
        <v>5942</v>
      </c>
      <c r="G2161" s="177" t="s">
        <v>2283</v>
      </c>
      <c r="H2161" s="333">
        <v>4513032747</v>
      </c>
      <c r="I2161" s="238">
        <v>109492181</v>
      </c>
      <c r="J2161" s="346" t="s">
        <v>170</v>
      </c>
      <c r="K2161" s="346" t="s">
        <v>171</v>
      </c>
      <c r="L2161" s="333" t="s">
        <v>36</v>
      </c>
      <c r="M2161" s="333">
        <v>4200</v>
      </c>
      <c r="N2161" s="408">
        <v>21.27</v>
      </c>
      <c r="O2161" s="408">
        <f t="shared" si="33"/>
        <v>89334</v>
      </c>
      <c r="P2161" s="249"/>
    </row>
    <row r="2162" spans="1:16" ht="20.399999999999999" hidden="1">
      <c r="A2162" s="235">
        <v>2159</v>
      </c>
      <c r="B2162" s="456">
        <v>45565</v>
      </c>
      <c r="C2162" s="237" t="s">
        <v>2343</v>
      </c>
      <c r="D2162" s="251">
        <v>3600114502</v>
      </c>
      <c r="E2162" s="458">
        <v>45559</v>
      </c>
      <c r="F2162" s="239" t="s">
        <v>5942</v>
      </c>
      <c r="G2162" s="177" t="s">
        <v>2283</v>
      </c>
      <c r="H2162" s="333">
        <v>4513032747</v>
      </c>
      <c r="I2162" s="238">
        <v>109492194</v>
      </c>
      <c r="J2162" s="346">
        <v>61030012010</v>
      </c>
      <c r="K2162" s="346" t="s">
        <v>193</v>
      </c>
      <c r="L2162" s="235" t="s">
        <v>36</v>
      </c>
      <c r="M2162" s="333">
        <v>310</v>
      </c>
      <c r="N2162" s="408">
        <v>244.56</v>
      </c>
      <c r="O2162" s="408">
        <f t="shared" si="33"/>
        <v>75813.600000000006</v>
      </c>
      <c r="P2162" s="249"/>
    </row>
    <row r="2163" spans="1:16" hidden="1">
      <c r="A2163" s="235">
        <v>2160</v>
      </c>
      <c r="B2163" s="456">
        <v>45565</v>
      </c>
      <c r="C2163" s="237" t="s">
        <v>2343</v>
      </c>
      <c r="D2163" s="251">
        <v>3600114502</v>
      </c>
      <c r="E2163" s="458">
        <v>45559</v>
      </c>
      <c r="F2163" s="239" t="s">
        <v>5942</v>
      </c>
      <c r="G2163" s="177" t="s">
        <v>2283</v>
      </c>
      <c r="H2163" s="333">
        <v>4513032747</v>
      </c>
      <c r="I2163" s="333">
        <v>109492196</v>
      </c>
      <c r="J2163" s="238" t="s">
        <v>1178</v>
      </c>
      <c r="K2163" s="238" t="s">
        <v>1179</v>
      </c>
      <c r="L2163" s="235" t="s">
        <v>36</v>
      </c>
      <c r="M2163" s="333">
        <v>500</v>
      </c>
      <c r="N2163" s="408">
        <v>25.44</v>
      </c>
      <c r="O2163" s="408">
        <f t="shared" si="33"/>
        <v>12720</v>
      </c>
      <c r="P2163" s="249"/>
    </row>
    <row r="2164" spans="1:16" hidden="1">
      <c r="A2164" s="235">
        <v>2161</v>
      </c>
      <c r="B2164" s="456">
        <v>45565</v>
      </c>
      <c r="C2164" s="237" t="s">
        <v>2343</v>
      </c>
      <c r="D2164" s="251">
        <v>3600114502</v>
      </c>
      <c r="E2164" s="458">
        <v>45559</v>
      </c>
      <c r="F2164" s="239" t="s">
        <v>5942</v>
      </c>
      <c r="G2164" s="177" t="s">
        <v>2283</v>
      </c>
      <c r="H2164" s="333">
        <v>4513032747</v>
      </c>
      <c r="I2164" s="238">
        <v>109492197</v>
      </c>
      <c r="J2164" s="238">
        <v>61030000067</v>
      </c>
      <c r="K2164" s="238" t="s">
        <v>187</v>
      </c>
      <c r="L2164" s="235" t="s">
        <v>36</v>
      </c>
      <c r="M2164" s="333">
        <v>200</v>
      </c>
      <c r="N2164" s="408">
        <v>81.510000000000005</v>
      </c>
      <c r="O2164" s="408">
        <f t="shared" si="33"/>
        <v>16302.000000000002</v>
      </c>
      <c r="P2164" s="249"/>
    </row>
    <row r="2165" spans="1:16" hidden="1">
      <c r="A2165" s="235">
        <v>2162</v>
      </c>
      <c r="B2165" s="456">
        <v>45565</v>
      </c>
      <c r="C2165" s="237" t="s">
        <v>4642</v>
      </c>
      <c r="D2165" s="417" t="s">
        <v>5912</v>
      </c>
      <c r="E2165" s="417">
        <v>45559</v>
      </c>
      <c r="F2165" s="239" t="s">
        <v>5943</v>
      </c>
      <c r="G2165" s="177" t="s">
        <v>5073</v>
      </c>
      <c r="H2165" s="333">
        <v>4512565816</v>
      </c>
      <c r="I2165" s="238" t="s">
        <v>5944</v>
      </c>
      <c r="J2165" s="239" t="s">
        <v>5945</v>
      </c>
      <c r="K2165" s="361" t="s">
        <v>5946</v>
      </c>
      <c r="L2165" s="235" t="s">
        <v>36</v>
      </c>
      <c r="M2165" s="333">
        <v>10</v>
      </c>
      <c r="N2165" s="408">
        <v>3480</v>
      </c>
      <c r="O2165" s="408">
        <f t="shared" si="33"/>
        <v>34800</v>
      </c>
      <c r="P2165" s="249"/>
    </row>
    <row r="2166" spans="1:16" hidden="1">
      <c r="A2166" s="235">
        <v>2163</v>
      </c>
      <c r="B2166" s="456">
        <v>45566</v>
      </c>
      <c r="C2166" s="237" t="s">
        <v>4642</v>
      </c>
      <c r="D2166" s="177" t="s">
        <v>5948</v>
      </c>
      <c r="E2166" s="417">
        <v>45560</v>
      </c>
      <c r="F2166" s="239" t="s">
        <v>5949</v>
      </c>
      <c r="G2166" s="177" t="s">
        <v>5073</v>
      </c>
      <c r="H2166" s="333">
        <v>4512565816</v>
      </c>
      <c r="I2166" s="238" t="s">
        <v>5950</v>
      </c>
      <c r="J2166" s="239" t="s">
        <v>5951</v>
      </c>
      <c r="K2166" s="239" t="s">
        <v>5952</v>
      </c>
      <c r="L2166" s="235" t="s">
        <v>36</v>
      </c>
      <c r="M2166" s="333">
        <v>5</v>
      </c>
      <c r="N2166" s="459">
        <v>131000</v>
      </c>
      <c r="O2166" s="408">
        <f t="shared" si="33"/>
        <v>655000</v>
      </c>
      <c r="P2166" s="249"/>
    </row>
    <row r="2167" spans="1:16" hidden="1">
      <c r="A2167" s="235">
        <v>2164</v>
      </c>
      <c r="B2167" s="456">
        <v>45570</v>
      </c>
      <c r="C2167" s="237" t="s">
        <v>4642</v>
      </c>
      <c r="D2167" s="460" t="s">
        <v>5953</v>
      </c>
      <c r="E2167" s="417">
        <v>45565</v>
      </c>
      <c r="F2167" s="239" t="s">
        <v>5954</v>
      </c>
      <c r="G2167" s="177" t="s">
        <v>5073</v>
      </c>
      <c r="H2167" s="333">
        <v>4513007066</v>
      </c>
      <c r="I2167" s="238">
        <v>106176636</v>
      </c>
      <c r="J2167" s="239"/>
      <c r="K2167" s="361" t="s">
        <v>5955</v>
      </c>
      <c r="L2167" s="235" t="s">
        <v>36</v>
      </c>
      <c r="M2167" s="360">
        <v>29</v>
      </c>
      <c r="N2167" s="459">
        <v>21000</v>
      </c>
      <c r="O2167" s="408">
        <f t="shared" si="33"/>
        <v>609000</v>
      </c>
      <c r="P2167" s="249"/>
    </row>
    <row r="2168" spans="1:16" hidden="1">
      <c r="A2168" s="235">
        <v>2165</v>
      </c>
      <c r="B2168" s="456">
        <v>45570</v>
      </c>
      <c r="C2168" s="237" t="s">
        <v>4642</v>
      </c>
      <c r="D2168" s="460" t="s">
        <v>5953</v>
      </c>
      <c r="E2168" s="417">
        <v>45565</v>
      </c>
      <c r="F2168" s="239" t="s">
        <v>5954</v>
      </c>
      <c r="G2168" s="177" t="s">
        <v>5073</v>
      </c>
      <c r="H2168" s="333">
        <v>4513007066</v>
      </c>
      <c r="I2168" s="238">
        <v>105401095</v>
      </c>
      <c r="J2168" s="239" t="s">
        <v>5771</v>
      </c>
      <c r="K2168" s="361" t="s">
        <v>5772</v>
      </c>
      <c r="L2168" s="235" t="s">
        <v>36</v>
      </c>
      <c r="M2168" s="333">
        <v>1</v>
      </c>
      <c r="N2168" s="459">
        <v>201000</v>
      </c>
      <c r="O2168" s="408">
        <f t="shared" ref="O2168:O2231" si="34">N2168*M2168</f>
        <v>201000</v>
      </c>
      <c r="P2168" s="249"/>
    </row>
    <row r="2169" spans="1:16" hidden="1">
      <c r="A2169" s="235">
        <v>2166</v>
      </c>
      <c r="B2169" s="456">
        <v>45580</v>
      </c>
      <c r="C2169" s="237" t="s">
        <v>3010</v>
      </c>
      <c r="D2169" s="177" t="s">
        <v>5956</v>
      </c>
      <c r="E2169" s="417">
        <v>45559</v>
      </c>
      <c r="F2169" s="239" t="s">
        <v>5957</v>
      </c>
      <c r="G2169" s="177" t="s">
        <v>5073</v>
      </c>
      <c r="H2169" s="333">
        <v>4512806245</v>
      </c>
      <c r="I2169" s="238" t="s">
        <v>2458</v>
      </c>
      <c r="J2169" s="239" t="s">
        <v>2458</v>
      </c>
      <c r="K2169" s="238" t="s">
        <v>2459</v>
      </c>
      <c r="L2169" s="235" t="s">
        <v>36</v>
      </c>
      <c r="M2169" s="333">
        <v>100</v>
      </c>
      <c r="N2169" s="459">
        <v>1775.95</v>
      </c>
      <c r="O2169" s="408">
        <f t="shared" si="34"/>
        <v>177595</v>
      </c>
      <c r="P2169" s="249"/>
    </row>
    <row r="2170" spans="1:16" hidden="1">
      <c r="A2170" s="235">
        <v>2167</v>
      </c>
      <c r="B2170" s="456">
        <v>45580</v>
      </c>
      <c r="C2170" s="237" t="s">
        <v>3010</v>
      </c>
      <c r="D2170" s="177" t="s">
        <v>5956</v>
      </c>
      <c r="E2170" s="417">
        <v>45559</v>
      </c>
      <c r="F2170" s="239" t="s">
        <v>5957</v>
      </c>
      <c r="G2170" s="177" t="s">
        <v>5073</v>
      </c>
      <c r="H2170" s="333">
        <v>4512806245</v>
      </c>
      <c r="I2170" s="238" t="s">
        <v>2336</v>
      </c>
      <c r="J2170" s="239" t="s">
        <v>2804</v>
      </c>
      <c r="K2170" s="238" t="s">
        <v>2605</v>
      </c>
      <c r="L2170" s="235" t="s">
        <v>36</v>
      </c>
      <c r="M2170" s="333">
        <v>250</v>
      </c>
      <c r="N2170" s="459">
        <v>1779</v>
      </c>
      <c r="O2170" s="408">
        <f t="shared" si="34"/>
        <v>444750</v>
      </c>
      <c r="P2170" s="249"/>
    </row>
    <row r="2171" spans="1:16" hidden="1">
      <c r="A2171" s="235">
        <v>2168</v>
      </c>
      <c r="B2171" s="456">
        <v>45580</v>
      </c>
      <c r="C2171" s="237" t="s">
        <v>3010</v>
      </c>
      <c r="D2171" s="177" t="s">
        <v>5956</v>
      </c>
      <c r="E2171" s="417">
        <v>45559</v>
      </c>
      <c r="F2171" s="239" t="s">
        <v>5957</v>
      </c>
      <c r="G2171" s="177" t="s">
        <v>5073</v>
      </c>
      <c r="H2171" s="333">
        <v>4512806245</v>
      </c>
      <c r="I2171" s="238">
        <v>111402534</v>
      </c>
      <c r="J2171" s="238" t="s">
        <v>1083</v>
      </c>
      <c r="K2171" s="238" t="s">
        <v>1084</v>
      </c>
      <c r="L2171" s="235" t="s">
        <v>36</v>
      </c>
      <c r="M2171" s="333">
        <v>101</v>
      </c>
      <c r="N2171" s="459">
        <v>442.77</v>
      </c>
      <c r="O2171" s="408">
        <f t="shared" si="34"/>
        <v>44719.77</v>
      </c>
      <c r="P2171" s="249"/>
    </row>
    <row r="2172" spans="1:16" hidden="1">
      <c r="A2172" s="235">
        <v>2169</v>
      </c>
      <c r="B2172" s="456">
        <v>45575</v>
      </c>
      <c r="C2172" s="237" t="s">
        <v>3010</v>
      </c>
      <c r="D2172" s="177" t="s">
        <v>5958</v>
      </c>
      <c r="E2172" s="417">
        <v>45566</v>
      </c>
      <c r="F2172" s="239" t="s">
        <v>5959</v>
      </c>
      <c r="G2172" s="177" t="s">
        <v>5073</v>
      </c>
      <c r="H2172" s="333">
        <v>4512806245</v>
      </c>
      <c r="I2172" s="238" t="s">
        <v>2458</v>
      </c>
      <c r="J2172" s="239" t="s">
        <v>2458</v>
      </c>
      <c r="K2172" s="238" t="s">
        <v>2459</v>
      </c>
      <c r="L2172" s="235" t="s">
        <v>36</v>
      </c>
      <c r="M2172" s="333">
        <v>37</v>
      </c>
      <c r="N2172" s="459">
        <v>1775.6756756756756</v>
      </c>
      <c r="O2172" s="408">
        <f t="shared" si="34"/>
        <v>65700</v>
      </c>
      <c r="P2172" s="249"/>
    </row>
    <row r="2173" spans="1:16" hidden="1">
      <c r="A2173" s="235">
        <v>2170</v>
      </c>
      <c r="B2173" s="456">
        <v>45575</v>
      </c>
      <c r="C2173" s="237" t="s">
        <v>3010</v>
      </c>
      <c r="D2173" s="177" t="s">
        <v>5958</v>
      </c>
      <c r="E2173" s="417">
        <v>45566</v>
      </c>
      <c r="F2173" s="239" t="s">
        <v>5959</v>
      </c>
      <c r="G2173" s="177" t="s">
        <v>5073</v>
      </c>
      <c r="H2173" s="333">
        <v>4512806245</v>
      </c>
      <c r="I2173" s="238" t="s">
        <v>2336</v>
      </c>
      <c r="J2173" s="239" t="s">
        <v>2804</v>
      </c>
      <c r="K2173" s="238" t="s">
        <v>2605</v>
      </c>
      <c r="L2173" s="235" t="s">
        <v>36</v>
      </c>
      <c r="M2173" s="333">
        <v>300</v>
      </c>
      <c r="N2173" s="459">
        <v>1779</v>
      </c>
      <c r="O2173" s="408">
        <f t="shared" si="34"/>
        <v>533700</v>
      </c>
      <c r="P2173" s="249"/>
    </row>
    <row r="2174" spans="1:16" hidden="1">
      <c r="A2174" s="235">
        <v>2171</v>
      </c>
      <c r="B2174" s="456">
        <v>45575</v>
      </c>
      <c r="C2174" s="237" t="s">
        <v>3010</v>
      </c>
      <c r="D2174" s="177" t="s">
        <v>5958</v>
      </c>
      <c r="E2174" s="417">
        <v>45566</v>
      </c>
      <c r="F2174" s="239" t="s">
        <v>5959</v>
      </c>
      <c r="G2174" s="177" t="s">
        <v>5073</v>
      </c>
      <c r="H2174" s="333">
        <v>4512806245</v>
      </c>
      <c r="I2174" s="238">
        <v>111402534</v>
      </c>
      <c r="J2174" s="238" t="s">
        <v>1083</v>
      </c>
      <c r="K2174" s="238" t="s">
        <v>1084</v>
      </c>
      <c r="L2174" s="235" t="s">
        <v>36</v>
      </c>
      <c r="M2174" s="333">
        <v>100</v>
      </c>
      <c r="N2174" s="459">
        <v>442.77</v>
      </c>
      <c r="O2174" s="408">
        <f t="shared" si="34"/>
        <v>44277</v>
      </c>
      <c r="P2174" s="249"/>
    </row>
    <row r="2175" spans="1:16" hidden="1">
      <c r="A2175" s="235">
        <v>2172</v>
      </c>
      <c r="B2175" s="456">
        <v>45575</v>
      </c>
      <c r="C2175" s="237" t="s">
        <v>3878</v>
      </c>
      <c r="D2175" s="456" t="s">
        <v>5960</v>
      </c>
      <c r="E2175" s="417">
        <v>45523</v>
      </c>
      <c r="F2175" s="239" t="s">
        <v>5961</v>
      </c>
      <c r="G2175" s="177" t="s">
        <v>5073</v>
      </c>
      <c r="H2175" s="333">
        <v>4201102516</v>
      </c>
      <c r="I2175" s="238">
        <v>112148136</v>
      </c>
      <c r="J2175" s="239" t="s">
        <v>3726</v>
      </c>
      <c r="K2175" s="238" t="s">
        <v>3727</v>
      </c>
      <c r="L2175" s="333" t="s">
        <v>36</v>
      </c>
      <c r="M2175" s="333">
        <v>100</v>
      </c>
      <c r="N2175" s="459">
        <v>14766.94</v>
      </c>
      <c r="O2175" s="408">
        <f t="shared" si="34"/>
        <v>1476694</v>
      </c>
      <c r="P2175" s="249"/>
    </row>
    <row r="2176" spans="1:16" ht="30.6" hidden="1">
      <c r="A2176" s="235">
        <v>2173</v>
      </c>
      <c r="B2176" s="456">
        <v>45579</v>
      </c>
      <c r="C2176" s="237" t="s">
        <v>3422</v>
      </c>
      <c r="D2176" s="251" t="s">
        <v>5962</v>
      </c>
      <c r="E2176" s="417">
        <v>45576</v>
      </c>
      <c r="F2176" s="239" t="s">
        <v>5963</v>
      </c>
      <c r="G2176" s="177" t="s">
        <v>5073</v>
      </c>
      <c r="H2176" s="333">
        <v>4513032676</v>
      </c>
      <c r="I2176" s="238">
        <v>109611234</v>
      </c>
      <c r="J2176" s="239">
        <v>3742612236</v>
      </c>
      <c r="K2176" s="337" t="s">
        <v>3031</v>
      </c>
      <c r="L2176" s="333" t="s">
        <v>36</v>
      </c>
      <c r="M2176" s="333">
        <v>102</v>
      </c>
      <c r="N2176" s="459">
        <v>26302</v>
      </c>
      <c r="O2176" s="408">
        <f t="shared" si="34"/>
        <v>2682804</v>
      </c>
      <c r="P2176" s="249"/>
    </row>
    <row r="2177" spans="1:16" hidden="1">
      <c r="A2177" s="235">
        <v>2174</v>
      </c>
      <c r="B2177" s="456">
        <v>45581</v>
      </c>
      <c r="C2177" s="237" t="s">
        <v>2486</v>
      </c>
      <c r="D2177" s="251">
        <v>2413663</v>
      </c>
      <c r="E2177" s="417">
        <v>45574</v>
      </c>
      <c r="F2177" s="239" t="s">
        <v>5964</v>
      </c>
      <c r="G2177" s="177" t="s">
        <v>2167</v>
      </c>
      <c r="H2177" s="333">
        <v>4512940673</v>
      </c>
      <c r="I2177" s="238">
        <v>112173808</v>
      </c>
      <c r="J2177" s="239" t="s">
        <v>3421</v>
      </c>
      <c r="K2177" s="350" t="s">
        <v>2819</v>
      </c>
      <c r="L2177" s="333" t="s">
        <v>36</v>
      </c>
      <c r="M2177" s="333">
        <v>3</v>
      </c>
      <c r="N2177" s="459">
        <v>65700</v>
      </c>
      <c r="O2177" s="408">
        <f t="shared" si="34"/>
        <v>197100</v>
      </c>
      <c r="P2177" s="249"/>
    </row>
    <row r="2178" spans="1:16" ht="31.2" hidden="1">
      <c r="A2178" s="235">
        <v>2175</v>
      </c>
      <c r="B2178" s="456">
        <v>45582</v>
      </c>
      <c r="C2178" s="237" t="s">
        <v>2486</v>
      </c>
      <c r="D2178" s="251">
        <v>2413700</v>
      </c>
      <c r="E2178" s="417">
        <v>45576</v>
      </c>
      <c r="F2178" s="239" t="s">
        <v>5965</v>
      </c>
      <c r="G2178" s="177" t="s">
        <v>2167</v>
      </c>
      <c r="H2178" s="333">
        <v>4512940673</v>
      </c>
      <c r="I2178" s="238">
        <v>112173808</v>
      </c>
      <c r="J2178" s="239" t="s">
        <v>3421</v>
      </c>
      <c r="K2178" s="349" t="s">
        <v>2819</v>
      </c>
      <c r="L2178" s="333" t="s">
        <v>36</v>
      </c>
      <c r="M2178" s="333">
        <v>2</v>
      </c>
      <c r="N2178" s="459">
        <v>65700</v>
      </c>
      <c r="O2178" s="408">
        <f t="shared" si="34"/>
        <v>131400</v>
      </c>
      <c r="P2178" s="249"/>
    </row>
    <row r="2179" spans="1:16" hidden="1">
      <c r="A2179" s="235">
        <v>2176</v>
      </c>
      <c r="B2179" s="456">
        <v>45582</v>
      </c>
      <c r="C2179" s="237" t="s">
        <v>4035</v>
      </c>
      <c r="D2179" s="251" t="s">
        <v>5966</v>
      </c>
      <c r="E2179" s="417">
        <v>45576</v>
      </c>
      <c r="F2179" s="239" t="s">
        <v>5967</v>
      </c>
      <c r="G2179" s="177" t="s">
        <v>5848</v>
      </c>
      <c r="H2179" s="333">
        <v>4512894706</v>
      </c>
      <c r="I2179" s="238">
        <v>110408288</v>
      </c>
      <c r="J2179" s="238" t="s">
        <v>1749</v>
      </c>
      <c r="K2179" s="337" t="s">
        <v>1750</v>
      </c>
      <c r="L2179" s="333" t="s">
        <v>36</v>
      </c>
      <c r="M2179" s="333">
        <v>250</v>
      </c>
      <c r="N2179" s="459">
        <v>2750</v>
      </c>
      <c r="O2179" s="408">
        <f t="shared" si="34"/>
        <v>687500</v>
      </c>
      <c r="P2179" s="249"/>
    </row>
    <row r="2180" spans="1:16" hidden="1">
      <c r="A2180" s="235">
        <v>2177</v>
      </c>
      <c r="B2180" s="456">
        <v>45582</v>
      </c>
      <c r="C2180" s="237" t="s">
        <v>3672</v>
      </c>
      <c r="D2180" s="251" t="s">
        <v>5968</v>
      </c>
      <c r="E2180" s="417">
        <v>45578</v>
      </c>
      <c r="F2180" s="239" t="s">
        <v>5969</v>
      </c>
      <c r="G2180" s="177" t="s">
        <v>1875</v>
      </c>
      <c r="H2180" s="333">
        <v>4512954292</v>
      </c>
      <c r="I2180" s="238">
        <v>110294841</v>
      </c>
      <c r="J2180" s="239" t="s">
        <v>5970</v>
      </c>
      <c r="K2180" s="238" t="s">
        <v>1198</v>
      </c>
      <c r="L2180" s="333" t="s">
        <v>36</v>
      </c>
      <c r="M2180" s="333">
        <v>500</v>
      </c>
      <c r="N2180" s="459">
        <v>59.54</v>
      </c>
      <c r="O2180" s="408">
        <f t="shared" si="34"/>
        <v>29770</v>
      </c>
      <c r="P2180" s="249"/>
    </row>
    <row r="2181" spans="1:16" ht="20.399999999999999" hidden="1">
      <c r="A2181" s="235">
        <v>2178</v>
      </c>
      <c r="B2181" s="456">
        <v>45582</v>
      </c>
      <c r="C2181" s="237" t="s">
        <v>4858</v>
      </c>
      <c r="D2181" s="251" t="s">
        <v>5971</v>
      </c>
      <c r="E2181" s="417">
        <v>45575</v>
      </c>
      <c r="F2181" s="239" t="s">
        <v>5972</v>
      </c>
      <c r="G2181" s="177" t="s">
        <v>1151</v>
      </c>
      <c r="H2181" s="333">
        <v>4512854298</v>
      </c>
      <c r="I2181" s="238">
        <v>115032745</v>
      </c>
      <c r="J2181" s="239" t="s">
        <v>5973</v>
      </c>
      <c r="K2181" s="361" t="s">
        <v>5974</v>
      </c>
      <c r="L2181" s="333" t="s">
        <v>36</v>
      </c>
      <c r="M2181" s="333">
        <v>5</v>
      </c>
      <c r="N2181" s="459">
        <v>204250</v>
      </c>
      <c r="O2181" s="408">
        <f t="shared" si="34"/>
        <v>1021250</v>
      </c>
      <c r="P2181" s="249"/>
    </row>
    <row r="2182" spans="1:16">
      <c r="A2182" s="235">
        <v>2179</v>
      </c>
      <c r="B2182" s="456">
        <v>45583</v>
      </c>
      <c r="C2182" s="237" t="s">
        <v>2820</v>
      </c>
      <c r="D2182" s="251" t="s">
        <v>5975</v>
      </c>
      <c r="E2182" s="417">
        <v>45575</v>
      </c>
      <c r="F2182" s="239" t="s">
        <v>5976</v>
      </c>
      <c r="G2182" s="333" t="s">
        <v>2823</v>
      </c>
      <c r="H2182" s="333">
        <v>4512843480</v>
      </c>
      <c r="I2182" s="238">
        <v>109492179</v>
      </c>
      <c r="J2182" s="337" t="s">
        <v>3332</v>
      </c>
      <c r="K2182" s="238" t="s">
        <v>2134</v>
      </c>
      <c r="L2182" s="333" t="s">
        <v>36</v>
      </c>
      <c r="M2182" s="333">
        <v>5091</v>
      </c>
      <c r="N2182" s="459">
        <v>82.11</v>
      </c>
      <c r="O2182" s="408">
        <f t="shared" si="34"/>
        <v>418022.01</v>
      </c>
      <c r="P2182" s="249"/>
    </row>
    <row r="2183" spans="1:16" ht="20.399999999999999" hidden="1">
      <c r="A2183" s="235">
        <v>2180</v>
      </c>
      <c r="B2183" s="456">
        <v>45586</v>
      </c>
      <c r="C2183" s="237" t="s">
        <v>3461</v>
      </c>
      <c r="D2183" s="251" t="s">
        <v>5977</v>
      </c>
      <c r="E2183" s="417">
        <v>45552</v>
      </c>
      <c r="F2183" s="239" t="s">
        <v>5978</v>
      </c>
      <c r="G2183" s="333" t="s">
        <v>5549</v>
      </c>
      <c r="H2183" s="333">
        <v>4201109206</v>
      </c>
      <c r="I2183" s="238">
        <v>109492176</v>
      </c>
      <c r="J2183" s="238" t="s">
        <v>4621</v>
      </c>
      <c r="K2183" s="238" t="s">
        <v>2204</v>
      </c>
      <c r="L2183" s="333" t="s">
        <v>2729</v>
      </c>
      <c r="M2183" s="333">
        <v>15086</v>
      </c>
      <c r="N2183" s="459">
        <v>293.43</v>
      </c>
      <c r="O2183" s="408">
        <f t="shared" si="34"/>
        <v>4426684.9800000004</v>
      </c>
      <c r="P2183" s="249"/>
    </row>
    <row r="2184" spans="1:16">
      <c r="A2184" s="235">
        <v>2181</v>
      </c>
      <c r="B2184" s="456">
        <v>45590</v>
      </c>
      <c r="C2184" s="237" t="s">
        <v>2820</v>
      </c>
      <c r="D2184" s="251" t="s">
        <v>5979</v>
      </c>
      <c r="E2184" s="417">
        <v>45579</v>
      </c>
      <c r="F2184" s="239" t="s">
        <v>5980</v>
      </c>
      <c r="G2184" s="333" t="s">
        <v>2283</v>
      </c>
      <c r="H2184" s="333">
        <v>4512843480</v>
      </c>
      <c r="I2184" s="238">
        <v>109492179</v>
      </c>
      <c r="J2184" s="337" t="s">
        <v>3332</v>
      </c>
      <c r="K2184" s="238" t="s">
        <v>2134</v>
      </c>
      <c r="L2184" s="333" t="s">
        <v>36</v>
      </c>
      <c r="M2184" s="333">
        <v>10775</v>
      </c>
      <c r="N2184" s="459">
        <v>82.11</v>
      </c>
      <c r="O2184" s="408">
        <f t="shared" si="34"/>
        <v>884735.25</v>
      </c>
      <c r="P2184" s="249"/>
    </row>
    <row r="2185" spans="1:16" ht="31.2" hidden="1">
      <c r="A2185" s="235">
        <v>2182</v>
      </c>
      <c r="B2185" s="456">
        <v>45590</v>
      </c>
      <c r="C2185" s="237" t="s">
        <v>2486</v>
      </c>
      <c r="D2185" s="251">
        <v>2413868</v>
      </c>
      <c r="E2185" s="417">
        <v>45584</v>
      </c>
      <c r="F2185" s="239" t="s">
        <v>5981</v>
      </c>
      <c r="G2185" s="333" t="s">
        <v>2167</v>
      </c>
      <c r="H2185" s="333">
        <v>4512940673</v>
      </c>
      <c r="I2185" s="238">
        <v>112173808</v>
      </c>
      <c r="J2185" s="239" t="s">
        <v>3421</v>
      </c>
      <c r="K2185" s="349" t="s">
        <v>2819</v>
      </c>
      <c r="L2185" s="333" t="s">
        <v>36</v>
      </c>
      <c r="M2185" s="333">
        <v>4</v>
      </c>
      <c r="N2185" s="459">
        <v>65700</v>
      </c>
      <c r="O2185" s="408">
        <f t="shared" si="34"/>
        <v>262800</v>
      </c>
      <c r="P2185" s="249"/>
    </row>
    <row r="2186" spans="1:16" ht="31.2" hidden="1">
      <c r="A2186" s="235">
        <v>2183</v>
      </c>
      <c r="B2186" s="456">
        <v>45590</v>
      </c>
      <c r="C2186" s="237" t="s">
        <v>2486</v>
      </c>
      <c r="D2186" s="251">
        <v>2413844</v>
      </c>
      <c r="E2186" s="417">
        <v>45583</v>
      </c>
      <c r="F2186" s="239" t="s">
        <v>5982</v>
      </c>
      <c r="G2186" s="333" t="s">
        <v>2167</v>
      </c>
      <c r="H2186" s="333">
        <v>4512940673</v>
      </c>
      <c r="I2186" s="238">
        <v>112173808</v>
      </c>
      <c r="J2186" s="239" t="s">
        <v>3421</v>
      </c>
      <c r="K2186" s="349" t="s">
        <v>2819</v>
      </c>
      <c r="L2186" s="333" t="s">
        <v>36</v>
      </c>
      <c r="M2186" s="333">
        <v>3</v>
      </c>
      <c r="N2186" s="459">
        <v>65700</v>
      </c>
      <c r="O2186" s="408">
        <f t="shared" si="34"/>
        <v>197100</v>
      </c>
      <c r="P2186" s="249"/>
    </row>
    <row r="2187" spans="1:16" ht="20.399999999999999" hidden="1">
      <c r="A2187" s="235">
        <v>2184</v>
      </c>
      <c r="B2187" s="456">
        <v>45591</v>
      </c>
      <c r="C2187" s="237" t="s">
        <v>4858</v>
      </c>
      <c r="D2187" s="251" t="s">
        <v>5983</v>
      </c>
      <c r="E2187" s="417">
        <v>45583</v>
      </c>
      <c r="F2187" s="239" t="s">
        <v>5984</v>
      </c>
      <c r="G2187" s="177" t="s">
        <v>1151</v>
      </c>
      <c r="H2187" s="333">
        <v>4512854298</v>
      </c>
      <c r="I2187" s="238">
        <v>115032745</v>
      </c>
      <c r="J2187" s="239" t="s">
        <v>5973</v>
      </c>
      <c r="K2187" s="361" t="s">
        <v>5974</v>
      </c>
      <c r="L2187" s="333" t="s">
        <v>36</v>
      </c>
      <c r="M2187" s="333">
        <v>20</v>
      </c>
      <c r="N2187" s="459">
        <v>204250</v>
      </c>
      <c r="O2187" s="408">
        <f t="shared" si="34"/>
        <v>4085000</v>
      </c>
      <c r="P2187" s="249"/>
    </row>
    <row r="2188" spans="1:16" ht="31.2" hidden="1">
      <c r="A2188" s="235">
        <v>2185</v>
      </c>
      <c r="B2188" s="456">
        <v>45593</v>
      </c>
      <c r="C2188" s="237" t="s">
        <v>2486</v>
      </c>
      <c r="D2188" s="251">
        <v>2413792</v>
      </c>
      <c r="E2188" s="417">
        <v>45581</v>
      </c>
      <c r="F2188" s="239" t="s">
        <v>5985</v>
      </c>
      <c r="G2188" s="333" t="s">
        <v>2167</v>
      </c>
      <c r="H2188" s="333">
        <v>4512940673</v>
      </c>
      <c r="I2188" s="238">
        <v>112173808</v>
      </c>
      <c r="J2188" s="239" t="s">
        <v>3421</v>
      </c>
      <c r="K2188" s="349" t="s">
        <v>2819</v>
      </c>
      <c r="L2188" s="333" t="s">
        <v>36</v>
      </c>
      <c r="M2188" s="333">
        <v>3</v>
      </c>
      <c r="N2188" s="459">
        <v>65700</v>
      </c>
      <c r="O2188" s="408">
        <f t="shared" si="34"/>
        <v>197100</v>
      </c>
      <c r="P2188" s="249"/>
    </row>
    <row r="2189" spans="1:16" hidden="1">
      <c r="A2189" s="235">
        <v>2186</v>
      </c>
      <c r="B2189" s="456">
        <v>45593</v>
      </c>
      <c r="C2189" s="237" t="s">
        <v>5004</v>
      </c>
      <c r="D2189" s="251" t="s">
        <v>5986</v>
      </c>
      <c r="E2189" s="417">
        <v>45580</v>
      </c>
      <c r="F2189" s="239" t="s">
        <v>4540</v>
      </c>
      <c r="G2189" s="333" t="s">
        <v>2544</v>
      </c>
      <c r="H2189" s="333" t="s">
        <v>156</v>
      </c>
      <c r="I2189" s="238"/>
      <c r="J2189" s="239"/>
      <c r="K2189" s="349" t="s">
        <v>3767</v>
      </c>
      <c r="L2189" s="333" t="s">
        <v>36</v>
      </c>
      <c r="M2189" s="333">
        <v>1</v>
      </c>
      <c r="N2189" s="408">
        <v>0</v>
      </c>
      <c r="O2189" s="408">
        <f t="shared" si="34"/>
        <v>0</v>
      </c>
      <c r="P2189" s="249"/>
    </row>
    <row r="2190" spans="1:16" hidden="1">
      <c r="A2190" s="235">
        <v>2187</v>
      </c>
      <c r="B2190" s="456">
        <v>45593</v>
      </c>
      <c r="C2190" s="237" t="s">
        <v>5004</v>
      </c>
      <c r="D2190" s="251" t="s">
        <v>5986</v>
      </c>
      <c r="E2190" s="417">
        <v>45580</v>
      </c>
      <c r="F2190" s="239" t="s">
        <v>4540</v>
      </c>
      <c r="G2190" s="333" t="s">
        <v>2544</v>
      </c>
      <c r="H2190" s="333" t="s">
        <v>156</v>
      </c>
      <c r="I2190" s="238"/>
      <c r="J2190" s="239"/>
      <c r="K2190" s="349" t="s">
        <v>5987</v>
      </c>
      <c r="L2190" s="333" t="s">
        <v>36</v>
      </c>
      <c r="M2190" s="333">
        <v>3</v>
      </c>
      <c r="N2190" s="408">
        <v>0</v>
      </c>
      <c r="O2190" s="408">
        <f t="shared" si="34"/>
        <v>0</v>
      </c>
      <c r="P2190" s="249"/>
    </row>
    <row r="2191" spans="1:16">
      <c r="A2191" s="235">
        <v>2188</v>
      </c>
      <c r="B2191" s="456">
        <v>45595</v>
      </c>
      <c r="C2191" s="237" t="s">
        <v>2820</v>
      </c>
      <c r="D2191" s="251" t="s">
        <v>5988</v>
      </c>
      <c r="E2191" s="417">
        <v>45586</v>
      </c>
      <c r="F2191" s="239" t="s">
        <v>5989</v>
      </c>
      <c r="G2191" s="177" t="s">
        <v>2823</v>
      </c>
      <c r="H2191" s="333">
        <v>4512843480</v>
      </c>
      <c r="I2191" s="238">
        <v>109492179</v>
      </c>
      <c r="J2191" s="337" t="s">
        <v>3332</v>
      </c>
      <c r="K2191" s="238" t="s">
        <v>2134</v>
      </c>
      <c r="L2191" s="333" t="s">
        <v>2729</v>
      </c>
      <c r="M2191" s="333">
        <v>5552</v>
      </c>
      <c r="N2191" s="459">
        <v>82.109837896253609</v>
      </c>
      <c r="O2191" s="408">
        <f t="shared" si="34"/>
        <v>455873.82000000007</v>
      </c>
      <c r="P2191" s="249"/>
    </row>
    <row r="2192" spans="1:16" hidden="1">
      <c r="A2192" s="235">
        <v>2189</v>
      </c>
      <c r="B2192" s="456">
        <v>45595</v>
      </c>
      <c r="C2192" s="237" t="s">
        <v>2820</v>
      </c>
      <c r="D2192" s="251" t="s">
        <v>5988</v>
      </c>
      <c r="E2192" s="417">
        <v>45586</v>
      </c>
      <c r="F2192" s="239" t="s">
        <v>5989</v>
      </c>
      <c r="G2192" s="177" t="s">
        <v>2823</v>
      </c>
      <c r="H2192" s="333">
        <v>4512843480</v>
      </c>
      <c r="I2192" s="238">
        <v>113769815</v>
      </c>
      <c r="J2192" s="239" t="s">
        <v>3333</v>
      </c>
      <c r="K2192" s="239" t="s">
        <v>4895</v>
      </c>
      <c r="L2192" s="333" t="s">
        <v>2729</v>
      </c>
      <c r="M2192" s="333">
        <v>2952</v>
      </c>
      <c r="N2192" s="459">
        <v>98.05</v>
      </c>
      <c r="O2192" s="408">
        <f t="shared" si="34"/>
        <v>289443.59999999998</v>
      </c>
      <c r="P2192" s="249"/>
    </row>
    <row r="2193" spans="1:16" hidden="1">
      <c r="A2193" s="235">
        <v>2190</v>
      </c>
      <c r="B2193" s="456">
        <v>45595</v>
      </c>
      <c r="C2193" s="237" t="s">
        <v>2820</v>
      </c>
      <c r="D2193" s="251" t="s">
        <v>5988</v>
      </c>
      <c r="E2193" s="417">
        <v>45586</v>
      </c>
      <c r="F2193" s="239" t="s">
        <v>5989</v>
      </c>
      <c r="G2193" s="177" t="s">
        <v>2823</v>
      </c>
      <c r="H2193" s="333">
        <v>4512843480</v>
      </c>
      <c r="I2193" s="238">
        <v>107105353</v>
      </c>
      <c r="J2193" s="239" t="s">
        <v>3333</v>
      </c>
      <c r="K2193" s="239" t="s">
        <v>4895</v>
      </c>
      <c r="L2193" s="333" t="s">
        <v>2729</v>
      </c>
      <c r="M2193" s="333">
        <v>1782</v>
      </c>
      <c r="N2193" s="459">
        <v>98.05</v>
      </c>
      <c r="O2193" s="408">
        <f t="shared" si="34"/>
        <v>174725.1</v>
      </c>
      <c r="P2193" s="249"/>
    </row>
    <row r="2194" spans="1:16" hidden="1">
      <c r="A2194" s="235">
        <v>2191</v>
      </c>
      <c r="B2194" s="456">
        <v>45595</v>
      </c>
      <c r="C2194" s="237" t="s">
        <v>3010</v>
      </c>
      <c r="D2194" s="251" t="s">
        <v>5990</v>
      </c>
      <c r="E2194" s="417">
        <v>45586</v>
      </c>
      <c r="F2194" s="239" t="s">
        <v>5991</v>
      </c>
      <c r="G2194" s="177" t="s">
        <v>5073</v>
      </c>
      <c r="H2194" s="333">
        <v>4512806245</v>
      </c>
      <c r="I2194" s="238" t="s">
        <v>2458</v>
      </c>
      <c r="J2194" s="239" t="s">
        <v>2458</v>
      </c>
      <c r="K2194" s="238" t="s">
        <v>2459</v>
      </c>
      <c r="L2194" s="235" t="s">
        <v>36</v>
      </c>
      <c r="M2194" s="333">
        <v>298</v>
      </c>
      <c r="N2194" s="459">
        <v>1775.9499999999998</v>
      </c>
      <c r="O2194" s="408">
        <f t="shared" si="34"/>
        <v>529233.1</v>
      </c>
      <c r="P2194" s="249"/>
    </row>
    <row r="2195" spans="1:16" hidden="1">
      <c r="A2195" s="235">
        <v>2192</v>
      </c>
      <c r="B2195" s="456">
        <v>45595</v>
      </c>
      <c r="C2195" s="237" t="s">
        <v>3010</v>
      </c>
      <c r="D2195" s="251" t="s">
        <v>5990</v>
      </c>
      <c r="E2195" s="417">
        <v>45586</v>
      </c>
      <c r="F2195" s="239" t="s">
        <v>5991</v>
      </c>
      <c r="G2195" s="177" t="s">
        <v>5073</v>
      </c>
      <c r="H2195" s="333">
        <v>4512806245</v>
      </c>
      <c r="I2195" s="238">
        <v>111402534</v>
      </c>
      <c r="J2195" s="238" t="s">
        <v>1083</v>
      </c>
      <c r="K2195" s="238" t="s">
        <v>1084</v>
      </c>
      <c r="L2195" s="235" t="s">
        <v>36</v>
      </c>
      <c r="M2195" s="333">
        <v>250</v>
      </c>
      <c r="N2195" s="459">
        <v>442.76911999999999</v>
      </c>
      <c r="O2195" s="408">
        <f t="shared" si="34"/>
        <v>110692.28</v>
      </c>
      <c r="P2195" s="249"/>
    </row>
    <row r="2196" spans="1:16" hidden="1">
      <c r="A2196" s="235">
        <v>2193</v>
      </c>
      <c r="B2196" s="456">
        <v>45595</v>
      </c>
      <c r="C2196" s="237" t="s">
        <v>3010</v>
      </c>
      <c r="D2196" s="251" t="s">
        <v>5992</v>
      </c>
      <c r="E2196" s="417">
        <v>45587</v>
      </c>
      <c r="F2196" s="239" t="s">
        <v>5993</v>
      </c>
      <c r="G2196" s="177" t="s">
        <v>5073</v>
      </c>
      <c r="H2196" s="333">
        <v>4512806245</v>
      </c>
      <c r="I2196" s="238" t="s">
        <v>2336</v>
      </c>
      <c r="J2196" s="239" t="s">
        <v>2804</v>
      </c>
      <c r="K2196" s="238" t="s">
        <v>2605</v>
      </c>
      <c r="L2196" s="235" t="s">
        <v>36</v>
      </c>
      <c r="M2196" s="333">
        <v>231</v>
      </c>
      <c r="N2196" s="459">
        <v>1779</v>
      </c>
      <c r="O2196" s="408">
        <f t="shared" si="34"/>
        <v>410949</v>
      </c>
      <c r="P2196" s="249"/>
    </row>
    <row r="2197" spans="1:16" hidden="1">
      <c r="A2197" s="235">
        <v>2194</v>
      </c>
      <c r="B2197" s="456">
        <v>45595</v>
      </c>
      <c r="C2197" s="237" t="s">
        <v>3010</v>
      </c>
      <c r="D2197" s="251" t="s">
        <v>5992</v>
      </c>
      <c r="E2197" s="417">
        <v>45587</v>
      </c>
      <c r="F2197" s="239" t="s">
        <v>5993</v>
      </c>
      <c r="G2197" s="177" t="s">
        <v>5073</v>
      </c>
      <c r="H2197" s="333">
        <v>4512806245</v>
      </c>
      <c r="I2197" s="238">
        <v>111402534</v>
      </c>
      <c r="J2197" s="238" t="s">
        <v>1083</v>
      </c>
      <c r="K2197" s="238" t="s">
        <v>1084</v>
      </c>
      <c r="L2197" s="235" t="s">
        <v>36</v>
      </c>
      <c r="M2197" s="333">
        <v>237</v>
      </c>
      <c r="N2197" s="459">
        <v>442.77000000000004</v>
      </c>
      <c r="O2197" s="408">
        <f t="shared" si="34"/>
        <v>104936.49</v>
      </c>
      <c r="P2197" s="249"/>
    </row>
    <row r="2198" spans="1:16" ht="20.399999999999999" hidden="1">
      <c r="A2198" s="235">
        <v>2195</v>
      </c>
      <c r="B2198" s="456">
        <v>45601</v>
      </c>
      <c r="C2198" s="237" t="s">
        <v>5295</v>
      </c>
      <c r="D2198" s="251">
        <v>61101163</v>
      </c>
      <c r="E2198" s="417">
        <v>45594</v>
      </c>
      <c r="F2198" s="239" t="s">
        <v>6042</v>
      </c>
      <c r="G2198" s="333" t="s">
        <v>5073</v>
      </c>
      <c r="H2198" s="333">
        <v>4513018270</v>
      </c>
      <c r="I2198" s="238">
        <v>109544084</v>
      </c>
      <c r="J2198" s="238" t="s">
        <v>4004</v>
      </c>
      <c r="K2198" s="239" t="s">
        <v>4005</v>
      </c>
      <c r="L2198" s="235" t="s">
        <v>36</v>
      </c>
      <c r="M2198" s="333">
        <v>6396</v>
      </c>
      <c r="N2198" s="459">
        <v>18</v>
      </c>
      <c r="O2198" s="408">
        <f t="shared" si="34"/>
        <v>115128</v>
      </c>
      <c r="P2198" s="249"/>
    </row>
    <row r="2199" spans="1:16" ht="20.399999999999999" hidden="1">
      <c r="A2199" s="235">
        <v>2196</v>
      </c>
      <c r="B2199" s="456">
        <v>45601</v>
      </c>
      <c r="C2199" s="237" t="s">
        <v>5295</v>
      </c>
      <c r="D2199" s="251">
        <v>61101163</v>
      </c>
      <c r="E2199" s="417">
        <v>45594</v>
      </c>
      <c r="F2199" s="239" t="s">
        <v>6042</v>
      </c>
      <c r="G2199" s="333" t="s">
        <v>5073</v>
      </c>
      <c r="H2199" s="333">
        <v>4513018270</v>
      </c>
      <c r="I2199" s="238">
        <v>109544077</v>
      </c>
      <c r="J2199" s="238" t="s">
        <v>3973</v>
      </c>
      <c r="K2199" s="238" t="s">
        <v>3974</v>
      </c>
      <c r="L2199" s="235" t="s">
        <v>36</v>
      </c>
      <c r="M2199" s="333">
        <v>2460</v>
      </c>
      <c r="N2199" s="459">
        <v>26</v>
      </c>
      <c r="O2199" s="408">
        <f t="shared" si="34"/>
        <v>63960</v>
      </c>
      <c r="P2199" s="249"/>
    </row>
    <row r="2200" spans="1:16" hidden="1">
      <c r="A2200" s="235">
        <v>2197</v>
      </c>
      <c r="B2200" s="456">
        <v>45604</v>
      </c>
      <c r="C2200" s="237" t="s">
        <v>4227</v>
      </c>
      <c r="D2200" s="251" t="s">
        <v>6037</v>
      </c>
      <c r="E2200" s="417">
        <v>45589</v>
      </c>
      <c r="F2200" s="239" t="s">
        <v>6043</v>
      </c>
      <c r="G2200" s="177" t="s">
        <v>2283</v>
      </c>
      <c r="H2200" s="333">
        <v>4513091734</v>
      </c>
      <c r="I2200" s="238">
        <v>113709552</v>
      </c>
      <c r="J2200" s="355">
        <v>113709552</v>
      </c>
      <c r="K2200" s="355" t="s">
        <v>4234</v>
      </c>
      <c r="L2200" s="235" t="s">
        <v>36</v>
      </c>
      <c r="M2200" s="333">
        <v>320</v>
      </c>
      <c r="N2200" s="459">
        <v>114</v>
      </c>
      <c r="O2200" s="408">
        <f t="shared" si="34"/>
        <v>36480</v>
      </c>
      <c r="P2200" s="249"/>
    </row>
    <row r="2201" spans="1:16" hidden="1">
      <c r="A2201" s="235">
        <v>2198</v>
      </c>
      <c r="B2201" s="456">
        <v>45604</v>
      </c>
      <c r="C2201" s="237" t="s">
        <v>4227</v>
      </c>
      <c r="D2201" s="251" t="s">
        <v>6037</v>
      </c>
      <c r="E2201" s="417">
        <v>45589</v>
      </c>
      <c r="F2201" s="239" t="s">
        <v>6043</v>
      </c>
      <c r="G2201" s="177" t="s">
        <v>2283</v>
      </c>
      <c r="H2201" s="333">
        <v>4513091734</v>
      </c>
      <c r="I2201" s="238">
        <v>113709555</v>
      </c>
      <c r="J2201" s="239"/>
      <c r="K2201" s="239" t="s">
        <v>5097</v>
      </c>
      <c r="L2201" s="235" t="s">
        <v>36</v>
      </c>
      <c r="M2201" s="333">
        <v>320</v>
      </c>
      <c r="N2201" s="459">
        <v>5</v>
      </c>
      <c r="O2201" s="408">
        <f t="shared" si="34"/>
        <v>1600</v>
      </c>
      <c r="P2201" s="249"/>
    </row>
    <row r="2202" spans="1:16" hidden="1">
      <c r="A2202" s="235">
        <v>2199</v>
      </c>
      <c r="B2202" s="456">
        <v>45604</v>
      </c>
      <c r="C2202" s="237" t="s">
        <v>4227</v>
      </c>
      <c r="D2202" s="251" t="s">
        <v>6037</v>
      </c>
      <c r="E2202" s="417">
        <v>45589</v>
      </c>
      <c r="F2202" s="239" t="s">
        <v>6043</v>
      </c>
      <c r="G2202" s="177" t="s">
        <v>2283</v>
      </c>
      <c r="H2202" s="333">
        <v>4513091734</v>
      </c>
      <c r="I2202" s="238">
        <v>115009323</v>
      </c>
      <c r="J2202" s="355">
        <v>115009323</v>
      </c>
      <c r="K2202" s="355" t="s">
        <v>5086</v>
      </c>
      <c r="L2202" s="235" t="s">
        <v>36</v>
      </c>
      <c r="M2202" s="333">
        <v>40</v>
      </c>
      <c r="N2202" s="459">
        <v>6</v>
      </c>
      <c r="O2202" s="408">
        <f t="shared" si="34"/>
        <v>240</v>
      </c>
      <c r="P2202" s="249"/>
    </row>
    <row r="2203" spans="1:16" hidden="1">
      <c r="A2203" s="235">
        <v>2200</v>
      </c>
      <c r="B2203" s="456">
        <v>45604</v>
      </c>
      <c r="C2203" s="237" t="s">
        <v>4227</v>
      </c>
      <c r="D2203" s="251" t="s">
        <v>6037</v>
      </c>
      <c r="E2203" s="417">
        <v>45589</v>
      </c>
      <c r="F2203" s="239" t="s">
        <v>6043</v>
      </c>
      <c r="G2203" s="177" t="s">
        <v>2283</v>
      </c>
      <c r="H2203" s="333">
        <v>4513091734</v>
      </c>
      <c r="I2203" s="238">
        <v>112172541</v>
      </c>
      <c r="J2203" s="238">
        <v>112172541</v>
      </c>
      <c r="K2203" s="238" t="s">
        <v>2373</v>
      </c>
      <c r="L2203" s="333" t="s">
        <v>36</v>
      </c>
      <c r="M2203" s="333">
        <v>80</v>
      </c>
      <c r="N2203" s="459">
        <v>125</v>
      </c>
      <c r="O2203" s="408">
        <f t="shared" si="34"/>
        <v>10000</v>
      </c>
      <c r="P2203" s="249"/>
    </row>
    <row r="2204" spans="1:16" hidden="1">
      <c r="A2204" s="235">
        <v>2201</v>
      </c>
      <c r="B2204" s="456">
        <v>45604</v>
      </c>
      <c r="C2204" s="237" t="s">
        <v>4227</v>
      </c>
      <c r="D2204" s="251" t="s">
        <v>6037</v>
      </c>
      <c r="E2204" s="417">
        <v>45589</v>
      </c>
      <c r="F2204" s="239" t="s">
        <v>6043</v>
      </c>
      <c r="G2204" s="177" t="s">
        <v>2283</v>
      </c>
      <c r="H2204" s="333">
        <v>4513091734</v>
      </c>
      <c r="I2204" s="238">
        <v>112172542</v>
      </c>
      <c r="J2204" s="238">
        <v>112172542</v>
      </c>
      <c r="K2204" s="238" t="s">
        <v>2376</v>
      </c>
      <c r="L2204" s="235" t="s">
        <v>36</v>
      </c>
      <c r="M2204" s="333">
        <v>240</v>
      </c>
      <c r="N2204" s="459">
        <v>76</v>
      </c>
      <c r="O2204" s="408">
        <f t="shared" si="34"/>
        <v>18240</v>
      </c>
      <c r="P2204" s="249"/>
    </row>
    <row r="2205" spans="1:16" hidden="1">
      <c r="A2205" s="235">
        <v>2202</v>
      </c>
      <c r="B2205" s="456">
        <v>45604</v>
      </c>
      <c r="C2205" s="237" t="s">
        <v>4227</v>
      </c>
      <c r="D2205" s="251" t="s">
        <v>6037</v>
      </c>
      <c r="E2205" s="417">
        <v>45589</v>
      </c>
      <c r="F2205" s="239" t="s">
        <v>6043</v>
      </c>
      <c r="G2205" s="177" t="s">
        <v>2283</v>
      </c>
      <c r="H2205" s="333">
        <v>4513091734</v>
      </c>
      <c r="I2205" s="238">
        <v>112172544</v>
      </c>
      <c r="J2205" s="238">
        <v>112172544</v>
      </c>
      <c r="K2205" s="238" t="s">
        <v>2377</v>
      </c>
      <c r="L2205" s="235" t="s">
        <v>36</v>
      </c>
      <c r="M2205" s="333">
        <v>160</v>
      </c>
      <c r="N2205" s="459">
        <v>196</v>
      </c>
      <c r="O2205" s="408">
        <f t="shared" si="34"/>
        <v>31360</v>
      </c>
      <c r="P2205" s="249"/>
    </row>
    <row r="2206" spans="1:16" hidden="1">
      <c r="A2206" s="235">
        <v>2203</v>
      </c>
      <c r="B2206" s="456">
        <v>45608</v>
      </c>
      <c r="C2206" s="237" t="s">
        <v>2561</v>
      </c>
      <c r="D2206" s="251" t="s">
        <v>6038</v>
      </c>
      <c r="E2206" s="417">
        <v>45602</v>
      </c>
      <c r="F2206" s="239" t="s">
        <v>6044</v>
      </c>
      <c r="G2206" s="177" t="s">
        <v>5073</v>
      </c>
      <c r="H2206" s="333">
        <v>4512414613</v>
      </c>
      <c r="I2206" s="238"/>
      <c r="J2206" s="239"/>
      <c r="K2206" s="239" t="s">
        <v>4072</v>
      </c>
      <c r="L2206" s="235" t="s">
        <v>36</v>
      </c>
      <c r="M2206" s="333">
        <v>15</v>
      </c>
      <c r="N2206" s="459">
        <v>7750</v>
      </c>
      <c r="O2206" s="408">
        <f t="shared" si="34"/>
        <v>116250</v>
      </c>
      <c r="P2206" s="249"/>
    </row>
    <row r="2207" spans="1:16" hidden="1">
      <c r="A2207" s="235">
        <v>2204</v>
      </c>
      <c r="B2207" s="456">
        <v>45608</v>
      </c>
      <c r="C2207" s="237" t="s">
        <v>2561</v>
      </c>
      <c r="D2207" s="251" t="s">
        <v>6039</v>
      </c>
      <c r="E2207" s="417">
        <v>45602</v>
      </c>
      <c r="F2207" s="239" t="s">
        <v>6044</v>
      </c>
      <c r="G2207" s="177" t="s">
        <v>5073</v>
      </c>
      <c r="H2207" s="333">
        <v>4512788562</v>
      </c>
      <c r="I2207" s="238">
        <v>112141777</v>
      </c>
      <c r="J2207" s="238">
        <v>112141777</v>
      </c>
      <c r="K2207" s="238" t="s">
        <v>2563</v>
      </c>
      <c r="L2207" s="235" t="s">
        <v>36</v>
      </c>
      <c r="M2207" s="333">
        <v>1692</v>
      </c>
      <c r="N2207" s="459">
        <v>5.3</v>
      </c>
      <c r="O2207" s="408">
        <f t="shared" si="34"/>
        <v>8967.6</v>
      </c>
      <c r="P2207" s="249"/>
    </row>
    <row r="2208" spans="1:16" hidden="1">
      <c r="A2208" s="235">
        <v>2205</v>
      </c>
      <c r="B2208" s="456">
        <v>45608</v>
      </c>
      <c r="C2208" s="237" t="s">
        <v>2561</v>
      </c>
      <c r="D2208" s="251" t="s">
        <v>6039</v>
      </c>
      <c r="E2208" s="417">
        <v>45602</v>
      </c>
      <c r="F2208" s="239" t="s">
        <v>6044</v>
      </c>
      <c r="G2208" s="177" t="s">
        <v>5073</v>
      </c>
      <c r="H2208" s="333">
        <v>4512788562</v>
      </c>
      <c r="I2208" s="238">
        <v>112141778</v>
      </c>
      <c r="J2208" s="238">
        <v>112141778</v>
      </c>
      <c r="K2208" s="238" t="s">
        <v>2566</v>
      </c>
      <c r="L2208" s="235" t="s">
        <v>36</v>
      </c>
      <c r="M2208" s="333">
        <v>940</v>
      </c>
      <c r="N2208" s="459">
        <v>1.45</v>
      </c>
      <c r="O2208" s="408">
        <f t="shared" si="34"/>
        <v>1363</v>
      </c>
      <c r="P2208" s="249"/>
    </row>
    <row r="2209" spans="1:16" ht="20.399999999999999" hidden="1">
      <c r="A2209" s="235">
        <v>2206</v>
      </c>
      <c r="B2209" s="456">
        <v>45610</v>
      </c>
      <c r="C2209" s="237" t="s">
        <v>4858</v>
      </c>
      <c r="D2209" s="251" t="s">
        <v>6040</v>
      </c>
      <c r="E2209" s="417">
        <v>45603</v>
      </c>
      <c r="F2209" s="239" t="s">
        <v>6045</v>
      </c>
      <c r="G2209" s="177" t="s">
        <v>1151</v>
      </c>
      <c r="H2209" s="333">
        <v>4512854298</v>
      </c>
      <c r="I2209" s="238">
        <v>115032745</v>
      </c>
      <c r="J2209" s="239" t="s">
        <v>5973</v>
      </c>
      <c r="K2209" s="361" t="s">
        <v>5974</v>
      </c>
      <c r="L2209" s="235" t="s">
        <v>36</v>
      </c>
      <c r="M2209" s="333">
        <v>12</v>
      </c>
      <c r="N2209" s="459">
        <v>204250</v>
      </c>
      <c r="O2209" s="408">
        <f t="shared" si="34"/>
        <v>2451000</v>
      </c>
      <c r="P2209" s="249"/>
    </row>
    <row r="2210" spans="1:16" ht="30.6" hidden="1">
      <c r="A2210" s="235">
        <v>2207</v>
      </c>
      <c r="B2210" s="456">
        <v>45612</v>
      </c>
      <c r="C2210" s="237" t="s">
        <v>3422</v>
      </c>
      <c r="D2210" s="251" t="s">
        <v>6041</v>
      </c>
      <c r="E2210" s="417">
        <v>45607</v>
      </c>
      <c r="F2210" s="239" t="s">
        <v>6046</v>
      </c>
      <c r="G2210" s="177" t="s">
        <v>1748</v>
      </c>
      <c r="H2210" s="333">
        <v>4513032676</v>
      </c>
      <c r="I2210" s="238">
        <v>109611234</v>
      </c>
      <c r="J2210" s="239">
        <v>3742612236</v>
      </c>
      <c r="K2210" s="337" t="s">
        <v>3031</v>
      </c>
      <c r="L2210" s="333" t="s">
        <v>36</v>
      </c>
      <c r="M2210" s="333">
        <v>348</v>
      </c>
      <c r="N2210" s="459">
        <v>20302</v>
      </c>
      <c r="O2210" s="408">
        <f t="shared" si="34"/>
        <v>7065096</v>
      </c>
      <c r="P2210" s="249"/>
    </row>
    <row r="2211" spans="1:16" ht="20.399999999999999" hidden="1">
      <c r="A2211" s="235">
        <v>2208</v>
      </c>
      <c r="B2211" s="456">
        <v>45614</v>
      </c>
      <c r="C2211" s="237" t="s">
        <v>5295</v>
      </c>
      <c r="D2211" s="251">
        <v>61101241</v>
      </c>
      <c r="E2211" s="417">
        <v>45610</v>
      </c>
      <c r="F2211" s="239" t="s">
        <v>6047</v>
      </c>
      <c r="G2211" s="177" t="s">
        <v>532</v>
      </c>
      <c r="H2211" s="333">
        <v>4513018270</v>
      </c>
      <c r="I2211" s="238">
        <v>115010965</v>
      </c>
      <c r="J2211" s="239"/>
      <c r="K2211" s="239" t="s">
        <v>5298</v>
      </c>
      <c r="L2211" s="333" t="s">
        <v>36</v>
      </c>
      <c r="M2211" s="333">
        <v>1312</v>
      </c>
      <c r="N2211" s="459">
        <v>110</v>
      </c>
      <c r="O2211" s="408">
        <f t="shared" si="34"/>
        <v>144320</v>
      </c>
      <c r="P2211" s="249"/>
    </row>
    <row r="2212" spans="1:16" hidden="1">
      <c r="A2212" s="235">
        <v>2209</v>
      </c>
      <c r="B2212" s="241">
        <v>45616</v>
      </c>
      <c r="C2212" s="239" t="s">
        <v>4642</v>
      </c>
      <c r="D2212" s="333" t="s">
        <v>6061</v>
      </c>
      <c r="E2212" s="417">
        <v>45611</v>
      </c>
      <c r="F2212" s="239" t="s">
        <v>6062</v>
      </c>
      <c r="G2212" s="177" t="s">
        <v>5073</v>
      </c>
      <c r="H2212" s="333">
        <v>4512918055</v>
      </c>
      <c r="I2212" s="333">
        <v>100715190</v>
      </c>
      <c r="J2212" s="239" t="s">
        <v>6063</v>
      </c>
      <c r="K2212" s="239" t="s">
        <v>6064</v>
      </c>
      <c r="L2212" s="333" t="s">
        <v>36</v>
      </c>
      <c r="M2212" s="333">
        <v>4</v>
      </c>
      <c r="N2212" s="459">
        <v>8994</v>
      </c>
      <c r="O2212" s="408">
        <f t="shared" si="34"/>
        <v>35976</v>
      </c>
      <c r="P2212" s="249"/>
    </row>
    <row r="2213" spans="1:16" hidden="1">
      <c r="A2213" s="235">
        <v>2210</v>
      </c>
      <c r="B2213" s="241">
        <v>45616</v>
      </c>
      <c r="C2213" s="239" t="s">
        <v>4642</v>
      </c>
      <c r="D2213" s="333" t="s">
        <v>6061</v>
      </c>
      <c r="E2213" s="417">
        <v>45611</v>
      </c>
      <c r="F2213" s="239" t="s">
        <v>6062</v>
      </c>
      <c r="G2213" s="177" t="s">
        <v>5073</v>
      </c>
      <c r="H2213" s="333">
        <v>4512918055</v>
      </c>
      <c r="I2213" s="238">
        <v>100715192</v>
      </c>
      <c r="J2213" s="239" t="s">
        <v>6065</v>
      </c>
      <c r="K2213" s="239" t="s">
        <v>6066</v>
      </c>
      <c r="L2213" s="333" t="s">
        <v>36</v>
      </c>
      <c r="M2213" s="333">
        <v>4</v>
      </c>
      <c r="N2213" s="459">
        <v>11008</v>
      </c>
      <c r="O2213" s="408">
        <f t="shared" si="34"/>
        <v>44032</v>
      </c>
      <c r="P2213" s="249"/>
    </row>
    <row r="2214" spans="1:16" hidden="1">
      <c r="A2214" s="235">
        <v>2211</v>
      </c>
      <c r="B2214" s="241">
        <v>45616</v>
      </c>
      <c r="C2214" s="239" t="s">
        <v>4642</v>
      </c>
      <c r="D2214" s="333" t="s">
        <v>6061</v>
      </c>
      <c r="E2214" s="417">
        <v>45611</v>
      </c>
      <c r="F2214" s="239" t="s">
        <v>6062</v>
      </c>
      <c r="G2214" s="177" t="s">
        <v>5073</v>
      </c>
      <c r="H2214" s="333">
        <v>4512918055</v>
      </c>
      <c r="I2214" s="238">
        <v>100708764</v>
      </c>
      <c r="J2214" s="239"/>
      <c r="K2214" s="239" t="s">
        <v>6067</v>
      </c>
      <c r="L2214" s="333" t="s">
        <v>36</v>
      </c>
      <c r="M2214" s="333">
        <v>4</v>
      </c>
      <c r="N2214" s="459">
        <v>9542</v>
      </c>
      <c r="O2214" s="408">
        <f t="shared" si="34"/>
        <v>38168</v>
      </c>
      <c r="P2214" s="249"/>
    </row>
    <row r="2215" spans="1:16" hidden="1">
      <c r="A2215" s="235">
        <v>2212</v>
      </c>
      <c r="B2215" s="241">
        <v>45616</v>
      </c>
      <c r="C2215" s="239" t="s">
        <v>4642</v>
      </c>
      <c r="D2215" s="333" t="s">
        <v>6061</v>
      </c>
      <c r="E2215" s="417">
        <v>45611</v>
      </c>
      <c r="F2215" s="239" t="s">
        <v>6062</v>
      </c>
      <c r="G2215" s="177" t="s">
        <v>5073</v>
      </c>
      <c r="H2215" s="333">
        <v>4512918055</v>
      </c>
      <c r="I2215" s="238">
        <v>100751562</v>
      </c>
      <c r="J2215" s="239"/>
      <c r="K2215" s="239" t="s">
        <v>6068</v>
      </c>
      <c r="L2215" s="333" t="s">
        <v>36</v>
      </c>
      <c r="M2215" s="333">
        <v>4</v>
      </c>
      <c r="N2215" s="459">
        <v>9201</v>
      </c>
      <c r="O2215" s="408">
        <f t="shared" si="34"/>
        <v>36804</v>
      </c>
      <c r="P2215" s="249"/>
    </row>
    <row r="2216" spans="1:16" hidden="1">
      <c r="A2216" s="235">
        <v>2213</v>
      </c>
      <c r="B2216" s="241">
        <v>45616</v>
      </c>
      <c r="C2216" s="239" t="s">
        <v>4642</v>
      </c>
      <c r="D2216" s="333" t="s">
        <v>6061</v>
      </c>
      <c r="E2216" s="417">
        <v>45611</v>
      </c>
      <c r="F2216" s="239" t="s">
        <v>6062</v>
      </c>
      <c r="G2216" s="177" t="s">
        <v>5073</v>
      </c>
      <c r="H2216" s="333">
        <v>4512918055</v>
      </c>
      <c r="I2216" s="238" t="s">
        <v>6069</v>
      </c>
      <c r="J2216" s="239"/>
      <c r="K2216" s="239" t="s">
        <v>6070</v>
      </c>
      <c r="L2216" s="333" t="s">
        <v>36</v>
      </c>
      <c r="M2216" s="333">
        <v>5</v>
      </c>
      <c r="N2216" s="459">
        <v>132227</v>
      </c>
      <c r="O2216" s="408">
        <f t="shared" si="34"/>
        <v>661135</v>
      </c>
      <c r="P2216" s="249"/>
    </row>
    <row r="2217" spans="1:16" hidden="1">
      <c r="A2217" s="235">
        <v>2214</v>
      </c>
      <c r="B2217" s="241">
        <v>45616</v>
      </c>
      <c r="C2217" s="239" t="s">
        <v>4642</v>
      </c>
      <c r="D2217" s="333" t="s">
        <v>6061</v>
      </c>
      <c r="E2217" s="417">
        <v>45611</v>
      </c>
      <c r="F2217" s="239" t="s">
        <v>6062</v>
      </c>
      <c r="G2217" s="177" t="s">
        <v>5073</v>
      </c>
      <c r="H2217" s="333">
        <v>4512918055</v>
      </c>
      <c r="I2217" s="238">
        <v>100715197</v>
      </c>
      <c r="J2217" s="239"/>
      <c r="K2217" s="239" t="s">
        <v>6071</v>
      </c>
      <c r="L2217" s="333" t="s">
        <v>36</v>
      </c>
      <c r="M2217" s="333">
        <v>6</v>
      </c>
      <c r="N2217" s="459">
        <v>1224</v>
      </c>
      <c r="O2217" s="408">
        <f t="shared" si="34"/>
        <v>7344</v>
      </c>
      <c r="P2217" s="249"/>
    </row>
    <row r="2218" spans="1:16" hidden="1">
      <c r="A2218" s="235">
        <v>2215</v>
      </c>
      <c r="B2218" s="241">
        <v>45616</v>
      </c>
      <c r="C2218" s="239" t="s">
        <v>4642</v>
      </c>
      <c r="D2218" s="333" t="s">
        <v>6061</v>
      </c>
      <c r="E2218" s="417">
        <v>45611</v>
      </c>
      <c r="F2218" s="239" t="s">
        <v>6062</v>
      </c>
      <c r="G2218" s="177" t="s">
        <v>5073</v>
      </c>
      <c r="H2218" s="333">
        <v>4512918055</v>
      </c>
      <c r="I2218" s="238">
        <v>102082138</v>
      </c>
      <c r="J2218" s="239"/>
      <c r="K2218" s="239" t="s">
        <v>6072</v>
      </c>
      <c r="L2218" s="333" t="s">
        <v>36</v>
      </c>
      <c r="M2218" s="333">
        <v>6</v>
      </c>
      <c r="N2218" s="459">
        <v>50</v>
      </c>
      <c r="O2218" s="408">
        <f t="shared" si="34"/>
        <v>300</v>
      </c>
      <c r="P2218" s="249"/>
    </row>
    <row r="2219" spans="1:16" hidden="1">
      <c r="A2219" s="235">
        <v>2216</v>
      </c>
      <c r="B2219" s="241">
        <v>45618</v>
      </c>
      <c r="C2219" s="239" t="s">
        <v>3010</v>
      </c>
      <c r="D2219" s="333" t="s">
        <v>6073</v>
      </c>
      <c r="E2219" s="417">
        <v>45611</v>
      </c>
      <c r="F2219" s="239" t="s">
        <v>6074</v>
      </c>
      <c r="G2219" s="177" t="s">
        <v>5073</v>
      </c>
      <c r="H2219" s="333">
        <v>4512806245</v>
      </c>
      <c r="I2219" s="238" t="s">
        <v>2336</v>
      </c>
      <c r="J2219" s="239" t="s">
        <v>2804</v>
      </c>
      <c r="K2219" s="238" t="s">
        <v>2605</v>
      </c>
      <c r="L2219" s="235" t="s">
        <v>36</v>
      </c>
      <c r="M2219" s="333">
        <v>207</v>
      </c>
      <c r="N2219" s="459">
        <v>1779</v>
      </c>
      <c r="O2219" s="408">
        <f t="shared" si="34"/>
        <v>368253</v>
      </c>
      <c r="P2219" s="249"/>
    </row>
    <row r="2220" spans="1:16" hidden="1">
      <c r="A2220" s="235">
        <v>2217</v>
      </c>
      <c r="B2220" s="241">
        <v>45618</v>
      </c>
      <c r="C2220" s="239" t="s">
        <v>3010</v>
      </c>
      <c r="D2220" s="333" t="s">
        <v>6073</v>
      </c>
      <c r="E2220" s="417">
        <v>45611</v>
      </c>
      <c r="F2220" s="239" t="s">
        <v>6074</v>
      </c>
      <c r="G2220" s="177" t="s">
        <v>5073</v>
      </c>
      <c r="H2220" s="333">
        <v>4512806245</v>
      </c>
      <c r="I2220" s="238">
        <v>111402534</v>
      </c>
      <c r="J2220" s="238" t="s">
        <v>1083</v>
      </c>
      <c r="K2220" s="238" t="s">
        <v>1084</v>
      </c>
      <c r="L2220" s="235" t="s">
        <v>36</v>
      </c>
      <c r="M2220" s="333">
        <v>47</v>
      </c>
      <c r="N2220" s="459">
        <v>442.77</v>
      </c>
      <c r="O2220" s="408">
        <f t="shared" si="34"/>
        <v>20810.189999999999</v>
      </c>
      <c r="P2220" s="249"/>
    </row>
    <row r="2221" spans="1:16" hidden="1">
      <c r="A2221" s="235">
        <v>2218</v>
      </c>
      <c r="B2221" s="241">
        <v>45619</v>
      </c>
      <c r="C2221" s="239" t="s">
        <v>2561</v>
      </c>
      <c r="D2221" s="333" t="s">
        <v>6075</v>
      </c>
      <c r="E2221" s="417">
        <v>45609</v>
      </c>
      <c r="F2221" s="239" t="s">
        <v>6076</v>
      </c>
      <c r="G2221" s="177" t="s">
        <v>5073</v>
      </c>
      <c r="H2221" s="333">
        <v>4512414613</v>
      </c>
      <c r="I2221" s="238"/>
      <c r="J2221" s="239"/>
      <c r="K2221" s="239" t="s">
        <v>4072</v>
      </c>
      <c r="L2221" s="333" t="s">
        <v>36</v>
      </c>
      <c r="M2221" s="333">
        <v>8</v>
      </c>
      <c r="N2221" s="459">
        <v>7750</v>
      </c>
      <c r="O2221" s="408">
        <f t="shared" si="34"/>
        <v>62000</v>
      </c>
      <c r="P2221" s="249"/>
    </row>
    <row r="2222" spans="1:16" hidden="1">
      <c r="A2222" s="235">
        <v>2219</v>
      </c>
      <c r="B2222" s="241">
        <v>45619</v>
      </c>
      <c r="C2222" s="239" t="s">
        <v>4035</v>
      </c>
      <c r="D2222" s="333" t="s">
        <v>6077</v>
      </c>
      <c r="E2222" s="417">
        <v>45615</v>
      </c>
      <c r="F2222" s="239" t="s">
        <v>6078</v>
      </c>
      <c r="G2222" s="177" t="s">
        <v>5073</v>
      </c>
      <c r="H2222" s="333">
        <v>4512894706</v>
      </c>
      <c r="I2222" s="238">
        <v>110408288</v>
      </c>
      <c r="J2222" s="238" t="s">
        <v>1749</v>
      </c>
      <c r="K2222" s="337" t="s">
        <v>1750</v>
      </c>
      <c r="L2222" s="333" t="s">
        <v>36</v>
      </c>
      <c r="M2222" s="333">
        <v>250</v>
      </c>
      <c r="N2222" s="459">
        <v>2750</v>
      </c>
      <c r="O2222" s="408">
        <f t="shared" si="34"/>
        <v>687500</v>
      </c>
      <c r="P2222" s="249"/>
    </row>
    <row r="2223" spans="1:16" hidden="1">
      <c r="A2223" s="235">
        <v>2220</v>
      </c>
      <c r="B2223" s="241">
        <v>45619</v>
      </c>
      <c r="C2223" s="239" t="s">
        <v>2343</v>
      </c>
      <c r="D2223" s="333">
        <v>3600117063</v>
      </c>
      <c r="E2223" s="417">
        <v>45614</v>
      </c>
      <c r="F2223" s="239" t="s">
        <v>6079</v>
      </c>
      <c r="G2223" s="177" t="s">
        <v>2283</v>
      </c>
      <c r="H2223" s="333">
        <v>4513032747</v>
      </c>
      <c r="I2223" s="238">
        <v>109492192</v>
      </c>
      <c r="J2223" s="346" t="s">
        <v>1290</v>
      </c>
      <c r="K2223" s="346" t="s">
        <v>2746</v>
      </c>
      <c r="L2223" s="333" t="s">
        <v>36</v>
      </c>
      <c r="M2223" s="333">
        <v>600</v>
      </c>
      <c r="N2223" s="459">
        <v>25.44</v>
      </c>
      <c r="O2223" s="408">
        <f t="shared" si="34"/>
        <v>15264</v>
      </c>
      <c r="P2223" s="249"/>
    </row>
    <row r="2224" spans="1:16" hidden="1">
      <c r="A2224" s="235">
        <v>2221</v>
      </c>
      <c r="B2224" s="241">
        <v>45619</v>
      </c>
      <c r="C2224" s="239" t="s">
        <v>2343</v>
      </c>
      <c r="D2224" s="333">
        <v>3600117063</v>
      </c>
      <c r="E2224" s="417">
        <v>45614</v>
      </c>
      <c r="F2224" s="239" t="s">
        <v>6079</v>
      </c>
      <c r="G2224" s="177" t="s">
        <v>2283</v>
      </c>
      <c r="H2224" s="333">
        <v>4513032747</v>
      </c>
      <c r="I2224" s="238">
        <v>115001010</v>
      </c>
      <c r="J2224" s="239">
        <v>21410000002</v>
      </c>
      <c r="K2224" s="239" t="s">
        <v>5051</v>
      </c>
      <c r="L2224" s="235" t="s">
        <v>36</v>
      </c>
      <c r="M2224" s="333">
        <v>150</v>
      </c>
      <c r="N2224" s="459">
        <v>232.25</v>
      </c>
      <c r="O2224" s="408">
        <f t="shared" si="34"/>
        <v>34837.5</v>
      </c>
      <c r="P2224" s="249"/>
    </row>
    <row r="2225" spans="1:16" ht="20.399999999999999" hidden="1">
      <c r="A2225" s="235">
        <v>2222</v>
      </c>
      <c r="B2225" s="241">
        <v>45619</v>
      </c>
      <c r="C2225" s="239" t="s">
        <v>2343</v>
      </c>
      <c r="D2225" s="333">
        <v>3600117063</v>
      </c>
      <c r="E2225" s="417">
        <v>45614</v>
      </c>
      <c r="F2225" s="239" t="s">
        <v>6079</v>
      </c>
      <c r="G2225" s="177" t="s">
        <v>2283</v>
      </c>
      <c r="H2225" s="333">
        <v>4513032747</v>
      </c>
      <c r="I2225" s="238">
        <v>109609630</v>
      </c>
      <c r="J2225" s="337" t="s">
        <v>183</v>
      </c>
      <c r="K2225" s="238" t="s">
        <v>184</v>
      </c>
      <c r="L2225" s="235" t="s">
        <v>36</v>
      </c>
      <c r="M2225" s="333">
        <v>800</v>
      </c>
      <c r="N2225" s="459">
        <v>24.28</v>
      </c>
      <c r="O2225" s="408">
        <f t="shared" si="34"/>
        <v>19424</v>
      </c>
      <c r="P2225" s="249"/>
    </row>
    <row r="2226" spans="1:16" hidden="1">
      <c r="A2226" s="235">
        <v>2223</v>
      </c>
      <c r="B2226" s="241">
        <v>45619</v>
      </c>
      <c r="C2226" s="239" t="s">
        <v>2343</v>
      </c>
      <c r="D2226" s="333">
        <v>3600117063</v>
      </c>
      <c r="E2226" s="417">
        <v>45614</v>
      </c>
      <c r="F2226" s="239" t="s">
        <v>6079</v>
      </c>
      <c r="G2226" s="177" t="s">
        <v>2283</v>
      </c>
      <c r="H2226" s="333">
        <v>4513032747</v>
      </c>
      <c r="I2226" s="238">
        <v>109609632</v>
      </c>
      <c r="J2226" s="238" t="s">
        <v>197</v>
      </c>
      <c r="K2226" s="238" t="s">
        <v>2747</v>
      </c>
      <c r="L2226" s="235" t="s">
        <v>36</v>
      </c>
      <c r="M2226" s="333">
        <v>300</v>
      </c>
      <c r="N2226" s="459">
        <v>108.82</v>
      </c>
      <c r="O2226" s="408">
        <f t="shared" si="34"/>
        <v>32645.999999999996</v>
      </c>
      <c r="P2226" s="249"/>
    </row>
    <row r="2227" spans="1:16" hidden="1">
      <c r="A2227" s="235">
        <v>2224</v>
      </c>
      <c r="B2227" s="241">
        <v>45619</v>
      </c>
      <c r="C2227" s="239" t="s">
        <v>2343</v>
      </c>
      <c r="D2227" s="333">
        <v>3600117063</v>
      </c>
      <c r="E2227" s="417">
        <v>45614</v>
      </c>
      <c r="F2227" s="239" t="s">
        <v>6079</v>
      </c>
      <c r="G2227" s="177" t="s">
        <v>2283</v>
      </c>
      <c r="H2227" s="333">
        <v>4513032747</v>
      </c>
      <c r="I2227" s="238">
        <v>112136075</v>
      </c>
      <c r="J2227" s="238" t="s">
        <v>63</v>
      </c>
      <c r="K2227" s="238" t="s">
        <v>64</v>
      </c>
      <c r="L2227" s="235" t="s">
        <v>36</v>
      </c>
      <c r="M2227" s="333">
        <v>150</v>
      </c>
      <c r="N2227" s="459">
        <v>1479.71</v>
      </c>
      <c r="O2227" s="408">
        <f t="shared" si="34"/>
        <v>221956.5</v>
      </c>
      <c r="P2227" s="249"/>
    </row>
    <row r="2228" spans="1:16" hidden="1">
      <c r="A2228" s="235">
        <v>2225</v>
      </c>
      <c r="B2228" s="241">
        <v>45619</v>
      </c>
      <c r="C2228" s="239" t="s">
        <v>2343</v>
      </c>
      <c r="D2228" s="333">
        <v>3600117063</v>
      </c>
      <c r="E2228" s="417">
        <v>45614</v>
      </c>
      <c r="F2228" s="239" t="s">
        <v>6079</v>
      </c>
      <c r="G2228" s="177" t="s">
        <v>2283</v>
      </c>
      <c r="H2228" s="333">
        <v>4513032747</v>
      </c>
      <c r="I2228" s="238">
        <v>110397309</v>
      </c>
      <c r="J2228" s="238" t="s">
        <v>2222</v>
      </c>
      <c r="K2228" s="337" t="s">
        <v>889</v>
      </c>
      <c r="L2228" s="235" t="s">
        <v>36</v>
      </c>
      <c r="M2228" s="333">
        <v>600</v>
      </c>
      <c r="N2228" s="459">
        <v>15.92</v>
      </c>
      <c r="O2228" s="408">
        <f t="shared" si="34"/>
        <v>9552</v>
      </c>
      <c r="P2228" s="249"/>
    </row>
    <row r="2229" spans="1:16" hidden="1">
      <c r="A2229" s="235">
        <v>2226</v>
      </c>
      <c r="B2229" s="241">
        <v>45619</v>
      </c>
      <c r="C2229" s="239" t="s">
        <v>2343</v>
      </c>
      <c r="D2229" s="333">
        <v>3600117063</v>
      </c>
      <c r="E2229" s="417">
        <v>45614</v>
      </c>
      <c r="F2229" s="239" t="s">
        <v>6079</v>
      </c>
      <c r="G2229" s="177" t="s">
        <v>2283</v>
      </c>
      <c r="H2229" s="333">
        <v>4513032747</v>
      </c>
      <c r="I2229" s="238">
        <v>112136081</v>
      </c>
      <c r="J2229" s="238" t="s">
        <v>997</v>
      </c>
      <c r="K2229" s="238" t="s">
        <v>998</v>
      </c>
      <c r="L2229" s="235" t="s">
        <v>36</v>
      </c>
      <c r="M2229" s="333">
        <v>150</v>
      </c>
      <c r="N2229" s="459">
        <v>517.77</v>
      </c>
      <c r="O2229" s="408">
        <f t="shared" si="34"/>
        <v>77665.5</v>
      </c>
      <c r="P2229" s="249"/>
    </row>
    <row r="2230" spans="1:16" hidden="1">
      <c r="A2230" s="235">
        <v>2227</v>
      </c>
      <c r="B2230" s="241">
        <v>45619</v>
      </c>
      <c r="C2230" s="239" t="s">
        <v>2343</v>
      </c>
      <c r="D2230" s="333">
        <v>3600117033</v>
      </c>
      <c r="E2230" s="417">
        <v>45614</v>
      </c>
      <c r="F2230" s="239" t="s">
        <v>6079</v>
      </c>
      <c r="G2230" s="333" t="s">
        <v>2283</v>
      </c>
      <c r="H2230" s="333">
        <v>4513032747</v>
      </c>
      <c r="I2230" s="238">
        <v>112136066</v>
      </c>
      <c r="J2230" s="346" t="s">
        <v>2230</v>
      </c>
      <c r="K2230" s="346" t="s">
        <v>2745</v>
      </c>
      <c r="L2230" s="235" t="s">
        <v>36</v>
      </c>
      <c r="M2230" s="333">
        <v>88</v>
      </c>
      <c r="N2230" s="459">
        <v>138.27000000000001</v>
      </c>
      <c r="O2230" s="408">
        <f t="shared" si="34"/>
        <v>12167.76</v>
      </c>
      <c r="P2230" s="249"/>
    </row>
    <row r="2231" spans="1:16" hidden="1">
      <c r="A2231" s="235">
        <v>2228</v>
      </c>
      <c r="B2231" s="241">
        <v>45619</v>
      </c>
      <c r="C2231" s="239" t="s">
        <v>2343</v>
      </c>
      <c r="D2231" s="333">
        <v>3600117033</v>
      </c>
      <c r="E2231" s="417">
        <v>45614</v>
      </c>
      <c r="F2231" s="239" t="s">
        <v>6079</v>
      </c>
      <c r="G2231" s="333" t="s">
        <v>2283</v>
      </c>
      <c r="H2231" s="333">
        <v>4513032747</v>
      </c>
      <c r="I2231" s="238">
        <v>112136070</v>
      </c>
      <c r="J2231" s="239">
        <v>19628060446</v>
      </c>
      <c r="K2231" s="238" t="s">
        <v>2751</v>
      </c>
      <c r="L2231" s="235" t="s">
        <v>36</v>
      </c>
      <c r="M2231" s="333">
        <v>150</v>
      </c>
      <c r="N2231" s="459">
        <v>729.43</v>
      </c>
      <c r="O2231" s="408">
        <f t="shared" si="34"/>
        <v>109414.49999999999</v>
      </c>
      <c r="P2231" s="249"/>
    </row>
    <row r="2232" spans="1:16" hidden="1">
      <c r="A2232" s="235">
        <v>2229</v>
      </c>
      <c r="B2232" s="241">
        <v>45619</v>
      </c>
      <c r="C2232" s="239" t="s">
        <v>2343</v>
      </c>
      <c r="D2232" s="333">
        <v>3600117033</v>
      </c>
      <c r="E2232" s="417">
        <v>45614</v>
      </c>
      <c r="F2232" s="239" t="s">
        <v>6079</v>
      </c>
      <c r="G2232" s="333" t="s">
        <v>2283</v>
      </c>
      <c r="H2232" s="333">
        <v>4513032747</v>
      </c>
      <c r="I2232" s="238">
        <v>112136072</v>
      </c>
      <c r="J2232" s="239">
        <v>19620005092</v>
      </c>
      <c r="K2232" s="238" t="s">
        <v>457</v>
      </c>
      <c r="L2232" s="235" t="s">
        <v>36</v>
      </c>
      <c r="M2232" s="333">
        <v>150</v>
      </c>
      <c r="N2232" s="459">
        <v>534.27</v>
      </c>
      <c r="O2232" s="408">
        <f t="shared" ref="O2232:O2295" si="35">N2232*M2232</f>
        <v>80140.5</v>
      </c>
      <c r="P2232" s="249"/>
    </row>
    <row r="2233" spans="1:16" hidden="1">
      <c r="A2233" s="235">
        <v>2230</v>
      </c>
      <c r="B2233" s="241">
        <v>45619</v>
      </c>
      <c r="C2233" s="239" t="s">
        <v>2343</v>
      </c>
      <c r="D2233" s="333">
        <v>3600117033</v>
      </c>
      <c r="E2233" s="417">
        <v>45614</v>
      </c>
      <c r="F2233" s="239" t="s">
        <v>6079</v>
      </c>
      <c r="G2233" s="333" t="s">
        <v>2283</v>
      </c>
      <c r="H2233" s="333">
        <v>4513032747</v>
      </c>
      <c r="I2233" s="238">
        <v>109492180</v>
      </c>
      <c r="J2233" s="346" t="s">
        <v>201</v>
      </c>
      <c r="K2233" s="346" t="s">
        <v>2748</v>
      </c>
      <c r="L2233" s="235" t="s">
        <v>36</v>
      </c>
      <c r="M2233" s="333">
        <v>800</v>
      </c>
      <c r="N2233" s="459">
        <v>34.19</v>
      </c>
      <c r="O2233" s="408">
        <f t="shared" si="35"/>
        <v>27352</v>
      </c>
      <c r="P2233" s="249"/>
    </row>
    <row r="2234" spans="1:16" ht="20.399999999999999" hidden="1">
      <c r="A2234" s="235">
        <v>2231</v>
      </c>
      <c r="B2234" s="241">
        <v>45619</v>
      </c>
      <c r="C2234" s="239" t="s">
        <v>2343</v>
      </c>
      <c r="D2234" s="333">
        <v>3600117033</v>
      </c>
      <c r="E2234" s="417">
        <v>45614</v>
      </c>
      <c r="F2234" s="239" t="s">
        <v>6079</v>
      </c>
      <c r="G2234" s="333" t="s">
        <v>2283</v>
      </c>
      <c r="H2234" s="333">
        <v>4513032747</v>
      </c>
      <c r="I2234" s="238">
        <v>109492194</v>
      </c>
      <c r="J2234" s="346">
        <v>61030012010</v>
      </c>
      <c r="K2234" s="346" t="s">
        <v>193</v>
      </c>
      <c r="L2234" s="235" t="s">
        <v>36</v>
      </c>
      <c r="M2234" s="333">
        <v>1040</v>
      </c>
      <c r="N2234" s="459">
        <v>244.56</v>
      </c>
      <c r="O2234" s="408">
        <f t="shared" si="35"/>
        <v>254342.39999999999</v>
      </c>
      <c r="P2234" s="249"/>
    </row>
    <row r="2235" spans="1:16" hidden="1">
      <c r="A2235" s="235">
        <v>2232</v>
      </c>
      <c r="B2235" s="241">
        <v>45619</v>
      </c>
      <c r="C2235" s="239" t="s">
        <v>2343</v>
      </c>
      <c r="D2235" s="333">
        <v>3600117033</v>
      </c>
      <c r="E2235" s="417">
        <v>45614</v>
      </c>
      <c r="F2235" s="239" t="s">
        <v>6079</v>
      </c>
      <c r="G2235" s="333" t="s">
        <v>2283</v>
      </c>
      <c r="H2235" s="333">
        <v>4513032747</v>
      </c>
      <c r="I2235" s="333">
        <v>109492196</v>
      </c>
      <c r="J2235" s="238" t="s">
        <v>1178</v>
      </c>
      <c r="K2235" s="238" t="s">
        <v>1179</v>
      </c>
      <c r="L2235" s="235" t="s">
        <v>36</v>
      </c>
      <c r="M2235" s="333">
        <v>700</v>
      </c>
      <c r="N2235" s="459">
        <v>25.44</v>
      </c>
      <c r="O2235" s="408">
        <f t="shared" si="35"/>
        <v>17808</v>
      </c>
      <c r="P2235" s="249"/>
    </row>
    <row r="2236" spans="1:16" hidden="1">
      <c r="A2236" s="235">
        <v>2233</v>
      </c>
      <c r="B2236" s="241">
        <v>45619</v>
      </c>
      <c r="C2236" s="239" t="s">
        <v>2343</v>
      </c>
      <c r="D2236" s="333">
        <v>3600117033</v>
      </c>
      <c r="E2236" s="417">
        <v>45614</v>
      </c>
      <c r="F2236" s="239" t="s">
        <v>6079</v>
      </c>
      <c r="G2236" s="333" t="s">
        <v>2283</v>
      </c>
      <c r="H2236" s="333">
        <v>4513032747</v>
      </c>
      <c r="I2236" s="238">
        <v>109492197</v>
      </c>
      <c r="J2236" s="238">
        <v>61030000067</v>
      </c>
      <c r="K2236" s="238" t="s">
        <v>187</v>
      </c>
      <c r="L2236" s="235" t="s">
        <v>36</v>
      </c>
      <c r="M2236" s="333">
        <v>1000</v>
      </c>
      <c r="N2236" s="459">
        <v>81.510000000000005</v>
      </c>
      <c r="O2236" s="408">
        <f t="shared" si="35"/>
        <v>81510</v>
      </c>
      <c r="P2236" s="249"/>
    </row>
    <row r="2237" spans="1:16" hidden="1">
      <c r="A2237" s="235">
        <v>2234</v>
      </c>
      <c r="B2237" s="241">
        <v>45619</v>
      </c>
      <c r="C2237" s="239" t="s">
        <v>2343</v>
      </c>
      <c r="D2237" s="333">
        <v>3600117032</v>
      </c>
      <c r="E2237" s="417">
        <v>45614</v>
      </c>
      <c r="F2237" s="239" t="s">
        <v>6079</v>
      </c>
      <c r="G2237" s="177" t="s">
        <v>2283</v>
      </c>
      <c r="H2237" s="333">
        <v>4513032747</v>
      </c>
      <c r="I2237" s="238">
        <v>109609634</v>
      </c>
      <c r="J2237" s="346">
        <v>21038812425</v>
      </c>
      <c r="K2237" s="346" t="s">
        <v>2740</v>
      </c>
      <c r="L2237" s="235" t="s">
        <v>36</v>
      </c>
      <c r="M2237" s="333">
        <v>150</v>
      </c>
      <c r="N2237" s="459">
        <v>1128.74</v>
      </c>
      <c r="O2237" s="408">
        <f t="shared" si="35"/>
        <v>169311</v>
      </c>
      <c r="P2237" s="249"/>
    </row>
    <row r="2238" spans="1:16" hidden="1">
      <c r="A2238" s="235">
        <v>2235</v>
      </c>
      <c r="B2238" s="241">
        <v>45619</v>
      </c>
      <c r="C2238" s="239" t="s">
        <v>2343</v>
      </c>
      <c r="D2238" s="333">
        <v>3600117032</v>
      </c>
      <c r="E2238" s="417">
        <v>45614</v>
      </c>
      <c r="F2238" s="239" t="s">
        <v>6079</v>
      </c>
      <c r="G2238" s="177" t="s">
        <v>2283</v>
      </c>
      <c r="H2238" s="333">
        <v>4513032747</v>
      </c>
      <c r="I2238" s="238">
        <v>109492212</v>
      </c>
      <c r="J2238" s="346" t="s">
        <v>571</v>
      </c>
      <c r="K2238" s="346" t="s">
        <v>2741</v>
      </c>
      <c r="L2238" s="235" t="s">
        <v>36</v>
      </c>
      <c r="M2238" s="333">
        <v>4800</v>
      </c>
      <c r="N2238" s="459">
        <v>11.89</v>
      </c>
      <c r="O2238" s="408">
        <f t="shared" si="35"/>
        <v>57072</v>
      </c>
      <c r="P2238" s="249"/>
    </row>
    <row r="2239" spans="1:16" hidden="1">
      <c r="A2239" s="235">
        <v>2236</v>
      </c>
      <c r="B2239" s="241">
        <v>45619</v>
      </c>
      <c r="C2239" s="239" t="s">
        <v>2343</v>
      </c>
      <c r="D2239" s="333">
        <v>3600117032</v>
      </c>
      <c r="E2239" s="417">
        <v>45614</v>
      </c>
      <c r="F2239" s="239" t="s">
        <v>6079</v>
      </c>
      <c r="G2239" s="177" t="s">
        <v>2283</v>
      </c>
      <c r="H2239" s="333">
        <v>4513032747</v>
      </c>
      <c r="I2239" s="238">
        <v>109492221</v>
      </c>
      <c r="J2239" s="349">
        <v>21038212505</v>
      </c>
      <c r="K2239" s="238" t="s">
        <v>1684</v>
      </c>
      <c r="L2239" s="235" t="s">
        <v>36</v>
      </c>
      <c r="M2239" s="333">
        <v>200</v>
      </c>
      <c r="N2239" s="459">
        <v>991.72</v>
      </c>
      <c r="O2239" s="408">
        <f t="shared" si="35"/>
        <v>198344</v>
      </c>
      <c r="P2239" s="249"/>
    </row>
    <row r="2240" spans="1:16" ht="20.399999999999999" hidden="1">
      <c r="A2240" s="235">
        <v>2237</v>
      </c>
      <c r="B2240" s="241">
        <v>45624</v>
      </c>
      <c r="C2240" s="239" t="s">
        <v>4858</v>
      </c>
      <c r="D2240" s="333" t="s">
        <v>6080</v>
      </c>
      <c r="E2240" s="417">
        <v>45617</v>
      </c>
      <c r="F2240" s="333" t="s">
        <v>6081</v>
      </c>
      <c r="G2240" s="177" t="s">
        <v>2283</v>
      </c>
      <c r="H2240" s="333">
        <v>4512854298</v>
      </c>
      <c r="I2240" s="238">
        <v>115032745</v>
      </c>
      <c r="J2240" s="239" t="s">
        <v>5973</v>
      </c>
      <c r="K2240" s="361" t="s">
        <v>5974</v>
      </c>
      <c r="L2240" s="235" t="s">
        <v>36</v>
      </c>
      <c r="M2240" s="333">
        <v>47</v>
      </c>
      <c r="N2240" s="459">
        <v>204250</v>
      </c>
      <c r="O2240" s="408">
        <f t="shared" si="35"/>
        <v>9599750</v>
      </c>
      <c r="P2240" s="249"/>
    </row>
    <row r="2241" spans="1:16" ht="20.399999999999999" hidden="1">
      <c r="A2241" s="235">
        <v>2238</v>
      </c>
      <c r="B2241" s="241">
        <v>45625</v>
      </c>
      <c r="C2241" s="239" t="s">
        <v>2343</v>
      </c>
      <c r="D2241" s="333">
        <v>3600117406</v>
      </c>
      <c r="E2241" s="417">
        <v>45621</v>
      </c>
      <c r="F2241" s="239" t="s">
        <v>6082</v>
      </c>
      <c r="G2241" s="177" t="s">
        <v>2283</v>
      </c>
      <c r="H2241" s="333">
        <v>4513032747</v>
      </c>
      <c r="I2241" s="238">
        <v>109609630</v>
      </c>
      <c r="J2241" s="337" t="s">
        <v>183</v>
      </c>
      <c r="K2241" s="238" t="s">
        <v>184</v>
      </c>
      <c r="L2241" s="235" t="s">
        <v>36</v>
      </c>
      <c r="M2241" s="333">
        <v>400</v>
      </c>
      <c r="N2241" s="459">
        <v>24.28</v>
      </c>
      <c r="O2241" s="408">
        <f t="shared" si="35"/>
        <v>9712</v>
      </c>
      <c r="P2241" s="249"/>
    </row>
    <row r="2242" spans="1:16" hidden="1">
      <c r="A2242" s="235">
        <v>2239</v>
      </c>
      <c r="B2242" s="241">
        <v>45626</v>
      </c>
      <c r="C2242" s="239" t="s">
        <v>5295</v>
      </c>
      <c r="D2242" s="333">
        <v>61101328</v>
      </c>
      <c r="E2242" s="417">
        <v>45622</v>
      </c>
      <c r="F2242" s="239" t="s">
        <v>6086</v>
      </c>
      <c r="G2242" s="177" t="s">
        <v>532</v>
      </c>
      <c r="H2242" s="333">
        <v>4513018270</v>
      </c>
      <c r="I2242" s="238">
        <v>115010962</v>
      </c>
      <c r="J2242" s="239"/>
      <c r="K2242" s="239" t="s">
        <v>5297</v>
      </c>
      <c r="L2242" s="235" t="s">
        <v>36</v>
      </c>
      <c r="M2242" s="333">
        <v>1312</v>
      </c>
      <c r="N2242" s="459">
        <v>160</v>
      </c>
      <c r="O2242" s="408">
        <f t="shared" si="35"/>
        <v>209920</v>
      </c>
      <c r="P2242" s="249"/>
    </row>
    <row r="2243" spans="1:16" hidden="1">
      <c r="A2243" s="235">
        <v>2240</v>
      </c>
      <c r="B2243" s="241">
        <v>45631</v>
      </c>
      <c r="C2243" s="239" t="s">
        <v>2561</v>
      </c>
      <c r="D2243" s="333" t="s">
        <v>6099</v>
      </c>
      <c r="E2243" s="417">
        <v>45621</v>
      </c>
      <c r="F2243" s="239" t="s">
        <v>6100</v>
      </c>
      <c r="G2243" s="177" t="s">
        <v>5073</v>
      </c>
      <c r="H2243" s="333">
        <v>4512845152</v>
      </c>
      <c r="I2243" s="238"/>
      <c r="J2243" s="239"/>
      <c r="K2243" s="239" t="s">
        <v>4072</v>
      </c>
      <c r="L2243" s="235" t="s">
        <v>36</v>
      </c>
      <c r="M2243" s="333">
        <v>9</v>
      </c>
      <c r="N2243" s="459">
        <v>7750</v>
      </c>
      <c r="O2243" s="408">
        <f t="shared" si="35"/>
        <v>69750</v>
      </c>
      <c r="P2243" s="249"/>
    </row>
    <row r="2244" spans="1:16" hidden="1">
      <c r="A2244" s="235">
        <v>2241</v>
      </c>
      <c r="B2244" s="241">
        <v>45631</v>
      </c>
      <c r="C2244" s="239" t="s">
        <v>2561</v>
      </c>
      <c r="D2244" s="333" t="s">
        <v>6101</v>
      </c>
      <c r="E2244" s="417">
        <v>45621</v>
      </c>
      <c r="F2244" s="239" t="s">
        <v>6100</v>
      </c>
      <c r="G2244" s="177" t="s">
        <v>5073</v>
      </c>
      <c r="H2244" s="333">
        <v>4512414613</v>
      </c>
      <c r="I2244" s="238"/>
      <c r="J2244" s="239"/>
      <c r="K2244" s="239" t="s">
        <v>4072</v>
      </c>
      <c r="L2244" s="235" t="s">
        <v>36</v>
      </c>
      <c r="M2244" s="333">
        <v>6</v>
      </c>
      <c r="N2244" s="459">
        <v>7750</v>
      </c>
      <c r="O2244" s="408">
        <f t="shared" si="35"/>
        <v>46500</v>
      </c>
      <c r="P2244" s="249"/>
    </row>
    <row r="2245" spans="1:16" hidden="1">
      <c r="A2245" s="235">
        <v>2242</v>
      </c>
      <c r="B2245" s="241">
        <v>45631</v>
      </c>
      <c r="C2245" s="239" t="s">
        <v>2318</v>
      </c>
      <c r="D2245" s="333" t="s">
        <v>6102</v>
      </c>
      <c r="E2245" s="417">
        <v>45619</v>
      </c>
      <c r="F2245" s="239" t="s">
        <v>6103</v>
      </c>
      <c r="G2245" s="177" t="s">
        <v>5073</v>
      </c>
      <c r="H2245" s="333">
        <v>4513095509</v>
      </c>
      <c r="I2245" s="238">
        <v>112158708</v>
      </c>
      <c r="J2245" s="238" t="s">
        <v>3681</v>
      </c>
      <c r="K2245" s="337" t="s">
        <v>3682</v>
      </c>
      <c r="L2245" s="235" t="s">
        <v>36</v>
      </c>
      <c r="M2245" s="333">
        <v>75</v>
      </c>
      <c r="N2245" s="408">
        <v>1900</v>
      </c>
      <c r="O2245" s="408">
        <f t="shared" si="35"/>
        <v>142500</v>
      </c>
      <c r="P2245" s="249"/>
    </row>
    <row r="2246" spans="1:16" hidden="1">
      <c r="A2246" s="235">
        <v>2243</v>
      </c>
      <c r="B2246" s="241">
        <v>45631</v>
      </c>
      <c r="C2246" s="239" t="s">
        <v>2318</v>
      </c>
      <c r="D2246" s="333" t="s">
        <v>6104</v>
      </c>
      <c r="E2246" s="417">
        <v>45619</v>
      </c>
      <c r="F2246" s="239" t="s">
        <v>6103</v>
      </c>
      <c r="G2246" s="177" t="s">
        <v>5073</v>
      </c>
      <c r="H2246" s="333">
        <v>4513078538</v>
      </c>
      <c r="I2246" s="238">
        <v>112172541</v>
      </c>
      <c r="J2246" s="238">
        <v>112172541</v>
      </c>
      <c r="K2246" s="238" t="s">
        <v>2373</v>
      </c>
      <c r="L2246" s="235" t="s">
        <v>36</v>
      </c>
      <c r="M2246" s="333">
        <v>150</v>
      </c>
      <c r="N2246" s="408">
        <v>278</v>
      </c>
      <c r="O2246" s="408">
        <f t="shared" si="35"/>
        <v>41700</v>
      </c>
      <c r="P2246" s="249"/>
    </row>
    <row r="2247" spans="1:16" hidden="1">
      <c r="A2247" s="235">
        <v>2244</v>
      </c>
      <c r="B2247" s="241">
        <v>45631</v>
      </c>
      <c r="C2247" s="239" t="s">
        <v>2318</v>
      </c>
      <c r="D2247" s="333" t="s">
        <v>6104</v>
      </c>
      <c r="E2247" s="417">
        <v>45619</v>
      </c>
      <c r="F2247" s="239" t="s">
        <v>6103</v>
      </c>
      <c r="G2247" s="177" t="s">
        <v>5073</v>
      </c>
      <c r="H2247" s="333">
        <v>4513078538</v>
      </c>
      <c r="I2247" s="238">
        <v>112172542</v>
      </c>
      <c r="J2247" s="238">
        <v>112172542</v>
      </c>
      <c r="K2247" s="238" t="s">
        <v>2376</v>
      </c>
      <c r="L2247" s="235" t="s">
        <v>36</v>
      </c>
      <c r="M2247" s="333">
        <v>450</v>
      </c>
      <c r="N2247" s="408">
        <v>55</v>
      </c>
      <c r="O2247" s="408">
        <f t="shared" si="35"/>
        <v>24750</v>
      </c>
      <c r="P2247" s="249"/>
    </row>
    <row r="2248" spans="1:16" hidden="1">
      <c r="A2248" s="235">
        <v>2245</v>
      </c>
      <c r="B2248" s="241">
        <v>45631</v>
      </c>
      <c r="C2248" s="239" t="s">
        <v>2318</v>
      </c>
      <c r="D2248" s="333" t="s">
        <v>6104</v>
      </c>
      <c r="E2248" s="417">
        <v>45619</v>
      </c>
      <c r="F2248" s="239" t="s">
        <v>6103</v>
      </c>
      <c r="G2248" s="177" t="s">
        <v>5073</v>
      </c>
      <c r="H2248" s="333">
        <v>4513078538</v>
      </c>
      <c r="I2248" s="238">
        <v>112172543</v>
      </c>
      <c r="J2248" s="238">
        <v>112172543</v>
      </c>
      <c r="K2248" s="238" t="s">
        <v>1145</v>
      </c>
      <c r="L2248" s="235" t="s">
        <v>36</v>
      </c>
      <c r="M2248" s="333">
        <v>150</v>
      </c>
      <c r="N2248" s="408">
        <v>3250</v>
      </c>
      <c r="O2248" s="408">
        <f t="shared" si="35"/>
        <v>487500</v>
      </c>
      <c r="P2248" s="249"/>
    </row>
    <row r="2249" spans="1:16" hidden="1">
      <c r="A2249" s="235">
        <v>2246</v>
      </c>
      <c r="B2249" s="241">
        <v>45631</v>
      </c>
      <c r="C2249" s="239" t="s">
        <v>2318</v>
      </c>
      <c r="D2249" s="333" t="s">
        <v>6104</v>
      </c>
      <c r="E2249" s="417">
        <v>45619</v>
      </c>
      <c r="F2249" s="239" t="s">
        <v>6103</v>
      </c>
      <c r="G2249" s="177" t="s">
        <v>5073</v>
      </c>
      <c r="H2249" s="333">
        <v>4513078538</v>
      </c>
      <c r="I2249" s="238">
        <v>112172544</v>
      </c>
      <c r="J2249" s="238">
        <v>112172544</v>
      </c>
      <c r="K2249" s="238" t="s">
        <v>2377</v>
      </c>
      <c r="L2249" s="235" t="s">
        <v>36</v>
      </c>
      <c r="M2249" s="333">
        <v>300</v>
      </c>
      <c r="N2249" s="408">
        <v>98</v>
      </c>
      <c r="O2249" s="408">
        <f t="shared" si="35"/>
        <v>29400</v>
      </c>
      <c r="P2249" s="249"/>
    </row>
    <row r="2250" spans="1:16" hidden="1">
      <c r="A2250" s="235">
        <v>2247</v>
      </c>
      <c r="B2250" s="241">
        <v>45631</v>
      </c>
      <c r="C2250" s="239" t="s">
        <v>2318</v>
      </c>
      <c r="D2250" s="333" t="s">
        <v>6104</v>
      </c>
      <c r="E2250" s="417">
        <v>45619</v>
      </c>
      <c r="F2250" s="239" t="s">
        <v>6103</v>
      </c>
      <c r="G2250" s="177" t="s">
        <v>5073</v>
      </c>
      <c r="H2250" s="333">
        <v>4513078538</v>
      </c>
      <c r="I2250" s="238">
        <v>112172545</v>
      </c>
      <c r="J2250" s="238">
        <v>112172545</v>
      </c>
      <c r="K2250" s="238" t="s">
        <v>2378</v>
      </c>
      <c r="L2250" s="235" t="s">
        <v>36</v>
      </c>
      <c r="M2250" s="333">
        <v>900</v>
      </c>
      <c r="N2250" s="408">
        <v>9.8699999999999992</v>
      </c>
      <c r="O2250" s="408">
        <f t="shared" si="35"/>
        <v>8883</v>
      </c>
      <c r="P2250" s="249"/>
    </row>
    <row r="2251" spans="1:16" hidden="1">
      <c r="A2251" s="235">
        <v>2248</v>
      </c>
      <c r="B2251" s="241">
        <v>45631</v>
      </c>
      <c r="C2251" s="239" t="s">
        <v>2318</v>
      </c>
      <c r="D2251" s="333" t="s">
        <v>6104</v>
      </c>
      <c r="E2251" s="417">
        <v>45619</v>
      </c>
      <c r="F2251" s="239" t="s">
        <v>6103</v>
      </c>
      <c r="G2251" s="177" t="s">
        <v>5073</v>
      </c>
      <c r="H2251" s="333">
        <v>4513078538</v>
      </c>
      <c r="I2251" s="238">
        <v>112172546</v>
      </c>
      <c r="J2251" s="238">
        <v>112172546</v>
      </c>
      <c r="K2251" s="238" t="s">
        <v>2380</v>
      </c>
      <c r="L2251" s="235" t="s">
        <v>36</v>
      </c>
      <c r="M2251" s="333">
        <v>600</v>
      </c>
      <c r="N2251" s="408">
        <v>9.98</v>
      </c>
      <c r="O2251" s="408">
        <f t="shared" si="35"/>
        <v>5988</v>
      </c>
      <c r="P2251" s="249"/>
    </row>
    <row r="2252" spans="1:16" hidden="1">
      <c r="A2252" s="235">
        <v>2249</v>
      </c>
      <c r="B2252" s="241">
        <v>45631</v>
      </c>
      <c r="C2252" s="239" t="s">
        <v>2318</v>
      </c>
      <c r="D2252" s="333" t="s">
        <v>6104</v>
      </c>
      <c r="E2252" s="417">
        <v>45619</v>
      </c>
      <c r="F2252" s="239" t="s">
        <v>6103</v>
      </c>
      <c r="G2252" s="177" t="s">
        <v>5073</v>
      </c>
      <c r="H2252" s="333">
        <v>4513078538</v>
      </c>
      <c r="I2252" s="238">
        <v>115017528</v>
      </c>
      <c r="J2252" s="238">
        <v>115017528</v>
      </c>
      <c r="K2252" s="239" t="s">
        <v>5793</v>
      </c>
      <c r="L2252" s="235" t="s">
        <v>36</v>
      </c>
      <c r="M2252" s="333">
        <v>600</v>
      </c>
      <c r="N2252" s="408">
        <v>12.35</v>
      </c>
      <c r="O2252" s="408">
        <f t="shared" si="35"/>
        <v>7410</v>
      </c>
      <c r="P2252" s="249"/>
    </row>
    <row r="2253" spans="1:16" hidden="1">
      <c r="A2253" s="235">
        <v>2250</v>
      </c>
      <c r="B2253" s="241">
        <v>45631</v>
      </c>
      <c r="C2253" s="239" t="s">
        <v>2318</v>
      </c>
      <c r="D2253" s="333" t="s">
        <v>6104</v>
      </c>
      <c r="E2253" s="417">
        <v>45619</v>
      </c>
      <c r="F2253" s="239" t="s">
        <v>6103</v>
      </c>
      <c r="G2253" s="177" t="s">
        <v>5073</v>
      </c>
      <c r="H2253" s="333">
        <v>4513078538</v>
      </c>
      <c r="I2253" s="238">
        <v>112170848</v>
      </c>
      <c r="J2253" s="238">
        <v>112170848</v>
      </c>
      <c r="K2253" s="238" t="s">
        <v>2381</v>
      </c>
      <c r="L2253" s="235" t="s">
        <v>36</v>
      </c>
      <c r="M2253" s="333">
        <v>900</v>
      </c>
      <c r="N2253" s="408">
        <v>9.34</v>
      </c>
      <c r="O2253" s="408">
        <f t="shared" si="35"/>
        <v>8406</v>
      </c>
      <c r="P2253" s="249"/>
    </row>
    <row r="2254" spans="1:16" hidden="1">
      <c r="A2254" s="235">
        <v>2251</v>
      </c>
      <c r="B2254" s="241">
        <v>45631</v>
      </c>
      <c r="C2254" s="239" t="s">
        <v>2318</v>
      </c>
      <c r="D2254" s="333" t="s">
        <v>6104</v>
      </c>
      <c r="E2254" s="417">
        <v>45619</v>
      </c>
      <c r="F2254" s="239" t="s">
        <v>6103</v>
      </c>
      <c r="G2254" s="177" t="s">
        <v>5073</v>
      </c>
      <c r="H2254" s="333">
        <v>4513078538</v>
      </c>
      <c r="I2254" s="238">
        <v>115017530</v>
      </c>
      <c r="J2254" s="238">
        <v>115017530</v>
      </c>
      <c r="K2254" s="239" t="s">
        <v>5794</v>
      </c>
      <c r="L2254" s="235" t="s">
        <v>36</v>
      </c>
      <c r="M2254" s="333">
        <v>600</v>
      </c>
      <c r="N2254" s="408">
        <v>6.54</v>
      </c>
      <c r="O2254" s="408">
        <f t="shared" si="35"/>
        <v>3924</v>
      </c>
      <c r="P2254" s="249"/>
    </row>
    <row r="2255" spans="1:16" ht="31.2" hidden="1">
      <c r="A2255" s="235">
        <v>2252</v>
      </c>
      <c r="B2255" s="241">
        <v>45632</v>
      </c>
      <c r="C2255" s="239" t="s">
        <v>2486</v>
      </c>
      <c r="D2255" s="333">
        <v>2414493</v>
      </c>
      <c r="E2255" s="417">
        <v>45626</v>
      </c>
      <c r="F2255" s="239" t="s">
        <v>6105</v>
      </c>
      <c r="G2255" s="177" t="s">
        <v>2167</v>
      </c>
      <c r="H2255" s="333">
        <v>4512940673</v>
      </c>
      <c r="I2255" s="238">
        <v>112173808</v>
      </c>
      <c r="J2255" s="239" t="s">
        <v>3421</v>
      </c>
      <c r="K2255" s="349" t="s">
        <v>2819</v>
      </c>
      <c r="L2255" s="333" t="s">
        <v>36</v>
      </c>
      <c r="M2255" s="333">
        <v>8</v>
      </c>
      <c r="N2255" s="408">
        <v>65700</v>
      </c>
      <c r="O2255" s="408">
        <f t="shared" si="35"/>
        <v>525600</v>
      </c>
      <c r="P2255" s="249"/>
    </row>
    <row r="2256" spans="1:16" hidden="1">
      <c r="A2256" s="235">
        <v>2253</v>
      </c>
      <c r="B2256" s="241">
        <v>45632</v>
      </c>
      <c r="C2256" s="239" t="s">
        <v>4227</v>
      </c>
      <c r="D2256" s="333" t="s">
        <v>6106</v>
      </c>
      <c r="E2256" s="417">
        <v>45615</v>
      </c>
      <c r="F2256" s="239" t="s">
        <v>6107</v>
      </c>
      <c r="G2256" s="177" t="s">
        <v>2283</v>
      </c>
      <c r="H2256" s="333">
        <v>4513091734</v>
      </c>
      <c r="I2256" s="355">
        <v>113709550</v>
      </c>
      <c r="J2256" s="355">
        <v>113709550</v>
      </c>
      <c r="K2256" s="355" t="s">
        <v>4230</v>
      </c>
      <c r="L2256" s="333" t="s">
        <v>36</v>
      </c>
      <c r="M2256" s="333">
        <v>80</v>
      </c>
      <c r="N2256" s="408">
        <v>771</v>
      </c>
      <c r="O2256" s="408">
        <f t="shared" si="35"/>
        <v>61680</v>
      </c>
      <c r="P2256" s="249"/>
    </row>
    <row r="2257" spans="1:16" hidden="1">
      <c r="A2257" s="235">
        <v>2254</v>
      </c>
      <c r="B2257" s="241">
        <v>45632</v>
      </c>
      <c r="C2257" s="239" t="s">
        <v>4227</v>
      </c>
      <c r="D2257" s="333" t="s">
        <v>6106</v>
      </c>
      <c r="E2257" s="417">
        <v>45615</v>
      </c>
      <c r="F2257" s="239" t="s">
        <v>6107</v>
      </c>
      <c r="G2257" s="177" t="s">
        <v>2283</v>
      </c>
      <c r="H2257" s="333">
        <v>4513091734</v>
      </c>
      <c r="I2257" s="355">
        <v>113709556</v>
      </c>
      <c r="J2257" s="355">
        <v>113709556</v>
      </c>
      <c r="K2257" s="355" t="s">
        <v>4232</v>
      </c>
      <c r="L2257" s="333" t="s">
        <v>36</v>
      </c>
      <c r="M2257" s="333">
        <v>320</v>
      </c>
      <c r="N2257" s="408">
        <v>26</v>
      </c>
      <c r="O2257" s="408">
        <f t="shared" si="35"/>
        <v>8320</v>
      </c>
      <c r="P2257" s="249"/>
    </row>
    <row r="2258" spans="1:16" hidden="1">
      <c r="A2258" s="235">
        <v>2255</v>
      </c>
      <c r="B2258" s="241">
        <v>45632</v>
      </c>
      <c r="C2258" s="239" t="s">
        <v>4227</v>
      </c>
      <c r="D2258" s="333" t="s">
        <v>6106</v>
      </c>
      <c r="E2258" s="417">
        <v>45615</v>
      </c>
      <c r="F2258" s="239" t="s">
        <v>6107</v>
      </c>
      <c r="G2258" s="177" t="s">
        <v>2283</v>
      </c>
      <c r="H2258" s="333">
        <v>4513091734</v>
      </c>
      <c r="I2258" s="355">
        <v>113710208</v>
      </c>
      <c r="J2258" s="355">
        <v>113710208</v>
      </c>
      <c r="K2258" s="355" t="s">
        <v>5082</v>
      </c>
      <c r="L2258" s="333" t="s">
        <v>36</v>
      </c>
      <c r="M2258" s="333">
        <v>320</v>
      </c>
      <c r="N2258" s="408">
        <v>10</v>
      </c>
      <c r="O2258" s="408">
        <f t="shared" si="35"/>
        <v>3200</v>
      </c>
      <c r="P2258" s="249"/>
    </row>
    <row r="2259" spans="1:16" hidden="1">
      <c r="A2259" s="235">
        <v>2256</v>
      </c>
      <c r="B2259" s="241">
        <v>45632</v>
      </c>
      <c r="C2259" s="239" t="s">
        <v>4227</v>
      </c>
      <c r="D2259" s="333" t="s">
        <v>6106</v>
      </c>
      <c r="E2259" s="417">
        <v>45615</v>
      </c>
      <c r="F2259" s="239" t="s">
        <v>6107</v>
      </c>
      <c r="G2259" s="177" t="s">
        <v>2283</v>
      </c>
      <c r="H2259" s="333">
        <v>4513091734</v>
      </c>
      <c r="I2259" s="238">
        <v>112170848</v>
      </c>
      <c r="J2259" s="238">
        <v>112170848</v>
      </c>
      <c r="K2259" s="238" t="s">
        <v>2381</v>
      </c>
      <c r="L2259" s="235" t="s">
        <v>36</v>
      </c>
      <c r="M2259" s="333">
        <v>320</v>
      </c>
      <c r="N2259" s="408">
        <v>18</v>
      </c>
      <c r="O2259" s="408">
        <f t="shared" si="35"/>
        <v>5760</v>
      </c>
      <c r="P2259" s="249"/>
    </row>
    <row r="2260" spans="1:16" hidden="1">
      <c r="A2260" s="235">
        <v>2257</v>
      </c>
      <c r="B2260" s="241">
        <v>45632</v>
      </c>
      <c r="C2260" s="239" t="s">
        <v>4227</v>
      </c>
      <c r="D2260" s="333" t="s">
        <v>6106</v>
      </c>
      <c r="E2260" s="417">
        <v>45615</v>
      </c>
      <c r="F2260" s="239" t="s">
        <v>6107</v>
      </c>
      <c r="G2260" s="177" t="s">
        <v>2283</v>
      </c>
      <c r="H2260" s="333">
        <v>4513091734</v>
      </c>
      <c r="I2260" s="238">
        <v>115009322</v>
      </c>
      <c r="J2260" s="355">
        <v>115009322</v>
      </c>
      <c r="K2260" s="355" t="s">
        <v>5085</v>
      </c>
      <c r="L2260" s="333" t="s">
        <v>36</v>
      </c>
      <c r="M2260" s="333">
        <v>80</v>
      </c>
      <c r="N2260" s="408">
        <v>117</v>
      </c>
      <c r="O2260" s="408">
        <f t="shared" si="35"/>
        <v>9360</v>
      </c>
      <c r="P2260" s="249"/>
    </row>
    <row r="2261" spans="1:16" hidden="1">
      <c r="A2261" s="235">
        <v>2258</v>
      </c>
      <c r="B2261" s="241">
        <v>45632</v>
      </c>
      <c r="C2261" s="239" t="s">
        <v>4227</v>
      </c>
      <c r="D2261" s="333" t="s">
        <v>6106</v>
      </c>
      <c r="E2261" s="417">
        <v>45615</v>
      </c>
      <c r="F2261" s="239" t="s">
        <v>6107</v>
      </c>
      <c r="G2261" s="177" t="s">
        <v>2283</v>
      </c>
      <c r="H2261" s="333">
        <v>4513091734</v>
      </c>
      <c r="I2261" s="238">
        <v>112172545</v>
      </c>
      <c r="J2261" s="238">
        <v>112172545</v>
      </c>
      <c r="K2261" s="238" t="s">
        <v>2378</v>
      </c>
      <c r="L2261" s="333" t="s">
        <v>36</v>
      </c>
      <c r="M2261" s="333">
        <v>480</v>
      </c>
      <c r="N2261" s="408">
        <v>5</v>
      </c>
      <c r="O2261" s="408">
        <f t="shared" si="35"/>
        <v>2400</v>
      </c>
      <c r="P2261" s="249"/>
    </row>
    <row r="2262" spans="1:16" hidden="1">
      <c r="A2262" s="235">
        <v>2259</v>
      </c>
      <c r="B2262" s="241">
        <v>45632</v>
      </c>
      <c r="C2262" s="239" t="s">
        <v>4227</v>
      </c>
      <c r="D2262" s="333" t="s">
        <v>6106</v>
      </c>
      <c r="E2262" s="417">
        <v>45615</v>
      </c>
      <c r="F2262" s="239" t="s">
        <v>6107</v>
      </c>
      <c r="G2262" s="177" t="s">
        <v>2283</v>
      </c>
      <c r="H2262" s="333">
        <v>4513091734</v>
      </c>
      <c r="I2262" s="238">
        <v>112172546</v>
      </c>
      <c r="J2262" s="238">
        <v>112172546</v>
      </c>
      <c r="K2262" s="238" t="s">
        <v>2380</v>
      </c>
      <c r="L2262" s="333" t="s">
        <v>36</v>
      </c>
      <c r="M2262" s="333">
        <v>320</v>
      </c>
      <c r="N2262" s="408">
        <v>7</v>
      </c>
      <c r="O2262" s="408">
        <f t="shared" si="35"/>
        <v>2240</v>
      </c>
      <c r="P2262" s="249"/>
    </row>
    <row r="2263" spans="1:16" hidden="1">
      <c r="A2263" s="235">
        <v>2260</v>
      </c>
      <c r="B2263" s="241">
        <v>45632</v>
      </c>
      <c r="C2263" s="239" t="s">
        <v>4227</v>
      </c>
      <c r="D2263" s="333" t="s">
        <v>6108</v>
      </c>
      <c r="E2263" s="417">
        <v>45621</v>
      </c>
      <c r="F2263" s="239" t="s">
        <v>6107</v>
      </c>
      <c r="G2263" s="177" t="s">
        <v>2283</v>
      </c>
      <c r="H2263" s="333">
        <v>4513091734</v>
      </c>
      <c r="I2263" s="355">
        <v>113709553</v>
      </c>
      <c r="J2263" s="355">
        <v>113709553</v>
      </c>
      <c r="K2263" s="355" t="s">
        <v>5118</v>
      </c>
      <c r="L2263" s="333" t="s">
        <v>36</v>
      </c>
      <c r="M2263" s="333">
        <v>320</v>
      </c>
      <c r="N2263" s="408">
        <v>7</v>
      </c>
      <c r="O2263" s="408">
        <f t="shared" si="35"/>
        <v>2240</v>
      </c>
      <c r="P2263" s="249"/>
    </row>
    <row r="2264" spans="1:16" hidden="1">
      <c r="A2264" s="235">
        <v>2261</v>
      </c>
      <c r="B2264" s="241">
        <v>45632</v>
      </c>
      <c r="C2264" s="239" t="s">
        <v>4227</v>
      </c>
      <c r="D2264" s="333" t="s">
        <v>6108</v>
      </c>
      <c r="E2264" s="417">
        <v>45621</v>
      </c>
      <c r="F2264" s="239" t="s">
        <v>6107</v>
      </c>
      <c r="G2264" s="177" t="s">
        <v>2283</v>
      </c>
      <c r="H2264" s="333">
        <v>4513091734</v>
      </c>
      <c r="I2264" s="238">
        <v>113709551</v>
      </c>
      <c r="J2264" s="238">
        <v>113709551</v>
      </c>
      <c r="K2264" s="239" t="s">
        <v>4233</v>
      </c>
      <c r="L2264" s="333" t="s">
        <v>36</v>
      </c>
      <c r="M2264" s="333">
        <v>80</v>
      </c>
      <c r="N2264" s="408">
        <v>4779</v>
      </c>
      <c r="O2264" s="408">
        <f t="shared" si="35"/>
        <v>382320</v>
      </c>
      <c r="P2264" s="249"/>
    </row>
    <row r="2265" spans="1:16" hidden="1">
      <c r="A2265" s="235">
        <v>2262</v>
      </c>
      <c r="B2265" s="241">
        <v>45632</v>
      </c>
      <c r="C2265" s="239" t="s">
        <v>4227</v>
      </c>
      <c r="D2265" s="333" t="s">
        <v>6108</v>
      </c>
      <c r="E2265" s="417">
        <v>45621</v>
      </c>
      <c r="F2265" s="239" t="s">
        <v>6107</v>
      </c>
      <c r="G2265" s="177" t="s">
        <v>2283</v>
      </c>
      <c r="H2265" s="333">
        <v>4513091734</v>
      </c>
      <c r="I2265" s="238">
        <v>112170849</v>
      </c>
      <c r="J2265" s="238">
        <v>112170849</v>
      </c>
      <c r="K2265" s="238" t="s">
        <v>2382</v>
      </c>
      <c r="L2265" s="333" t="s">
        <v>36</v>
      </c>
      <c r="M2265" s="333">
        <v>480</v>
      </c>
      <c r="N2265" s="408">
        <v>7</v>
      </c>
      <c r="O2265" s="408">
        <f t="shared" si="35"/>
        <v>3360</v>
      </c>
      <c r="P2265" s="249"/>
    </row>
    <row r="2266" spans="1:16" ht="31.2" hidden="1">
      <c r="A2266" s="235">
        <v>2263</v>
      </c>
      <c r="B2266" s="241">
        <v>45635</v>
      </c>
      <c r="C2266" s="239" t="s">
        <v>2486</v>
      </c>
      <c r="D2266" s="333">
        <v>2414579</v>
      </c>
      <c r="E2266" s="417">
        <v>45629</v>
      </c>
      <c r="F2266" s="239" t="s">
        <v>6109</v>
      </c>
      <c r="G2266" s="177" t="s">
        <v>2167</v>
      </c>
      <c r="H2266" s="333">
        <v>4512940673</v>
      </c>
      <c r="I2266" s="238">
        <v>112173808</v>
      </c>
      <c r="J2266" s="239" t="s">
        <v>3421</v>
      </c>
      <c r="K2266" s="349" t="s">
        <v>2819</v>
      </c>
      <c r="L2266" s="333" t="s">
        <v>36</v>
      </c>
      <c r="M2266" s="333">
        <v>9</v>
      </c>
      <c r="N2266" s="408">
        <v>65700</v>
      </c>
      <c r="O2266" s="408">
        <f t="shared" si="35"/>
        <v>591300</v>
      </c>
      <c r="P2266" s="249"/>
    </row>
    <row r="2267" spans="1:16" hidden="1">
      <c r="A2267" s="235">
        <v>2264</v>
      </c>
      <c r="B2267" s="241">
        <v>45635</v>
      </c>
      <c r="C2267" s="239" t="s">
        <v>2561</v>
      </c>
      <c r="D2267" s="333" t="s">
        <v>6110</v>
      </c>
      <c r="E2267" s="417">
        <v>45627</v>
      </c>
      <c r="F2267" s="239" t="s">
        <v>6111</v>
      </c>
      <c r="G2267" s="177" t="s">
        <v>5073</v>
      </c>
      <c r="H2267" s="333">
        <v>4512845152</v>
      </c>
      <c r="I2267" s="238"/>
      <c r="J2267" s="239"/>
      <c r="K2267" s="239" t="s">
        <v>4072</v>
      </c>
      <c r="L2267" s="333" t="s">
        <v>36</v>
      </c>
      <c r="M2267" s="333">
        <v>7</v>
      </c>
      <c r="N2267" s="408">
        <v>7750</v>
      </c>
      <c r="O2267" s="408">
        <f t="shared" si="35"/>
        <v>54250</v>
      </c>
      <c r="P2267" s="249"/>
    </row>
    <row r="2268" spans="1:16" ht="31.2" hidden="1">
      <c r="A2268" s="235">
        <v>2265</v>
      </c>
      <c r="B2268" s="241">
        <v>45637</v>
      </c>
      <c r="C2268" s="239" t="s">
        <v>2486</v>
      </c>
      <c r="D2268" s="333">
        <v>2414650</v>
      </c>
      <c r="E2268" s="417">
        <v>45632</v>
      </c>
      <c r="F2268" s="239" t="s">
        <v>6131</v>
      </c>
      <c r="G2268" s="177" t="s">
        <v>2167</v>
      </c>
      <c r="H2268" s="333">
        <v>4512940673</v>
      </c>
      <c r="I2268" s="238">
        <v>112173808</v>
      </c>
      <c r="J2268" s="239" t="s">
        <v>3421</v>
      </c>
      <c r="K2268" s="349" t="s">
        <v>2819</v>
      </c>
      <c r="L2268" s="333" t="s">
        <v>36</v>
      </c>
      <c r="M2268" s="333">
        <v>6</v>
      </c>
      <c r="N2268" s="408">
        <v>65700</v>
      </c>
      <c r="O2268" s="408">
        <f t="shared" si="35"/>
        <v>394200</v>
      </c>
      <c r="P2268" s="249"/>
    </row>
    <row r="2269" spans="1:16" ht="31.2" hidden="1">
      <c r="A2269" s="235">
        <v>2266</v>
      </c>
      <c r="B2269" s="241">
        <v>45640</v>
      </c>
      <c r="C2269" s="239" t="s">
        <v>2486</v>
      </c>
      <c r="D2269" s="333">
        <v>2414757</v>
      </c>
      <c r="E2269" s="417">
        <v>45635</v>
      </c>
      <c r="F2269" s="239" t="s">
        <v>6132</v>
      </c>
      <c r="G2269" s="177" t="s">
        <v>2167</v>
      </c>
      <c r="H2269" s="333">
        <v>4512940673</v>
      </c>
      <c r="I2269" s="238">
        <v>112173808</v>
      </c>
      <c r="J2269" s="239" t="s">
        <v>3421</v>
      </c>
      <c r="K2269" s="349" t="s">
        <v>2819</v>
      </c>
      <c r="L2269" s="333" t="s">
        <v>36</v>
      </c>
      <c r="M2269" s="333">
        <v>9</v>
      </c>
      <c r="N2269" s="408">
        <v>65700</v>
      </c>
      <c r="O2269" s="408">
        <f t="shared" si="35"/>
        <v>591300</v>
      </c>
      <c r="P2269" s="249"/>
    </row>
    <row r="2270" spans="1:16" hidden="1">
      <c r="A2270" s="235">
        <v>2267</v>
      </c>
      <c r="B2270" s="241">
        <v>45644</v>
      </c>
      <c r="C2270" s="239" t="s">
        <v>4369</v>
      </c>
      <c r="D2270" s="333" t="s">
        <v>6139</v>
      </c>
      <c r="E2270" s="417">
        <v>45639</v>
      </c>
      <c r="F2270" s="239" t="s">
        <v>6140</v>
      </c>
      <c r="G2270" s="177" t="s">
        <v>4746</v>
      </c>
      <c r="H2270" s="333">
        <v>4512989066</v>
      </c>
      <c r="I2270" s="238">
        <v>112173846</v>
      </c>
      <c r="J2270" s="238">
        <v>1552983</v>
      </c>
      <c r="K2270" s="239" t="s">
        <v>3758</v>
      </c>
      <c r="L2270" s="235" t="s">
        <v>36</v>
      </c>
      <c r="M2270" s="333">
        <v>75</v>
      </c>
      <c r="N2270" s="408">
        <v>2350</v>
      </c>
      <c r="O2270" s="408">
        <f t="shared" si="35"/>
        <v>176250</v>
      </c>
      <c r="P2270" s="249"/>
    </row>
    <row r="2271" spans="1:16" hidden="1">
      <c r="A2271" s="235">
        <v>2268</v>
      </c>
      <c r="B2271" s="241">
        <v>45646</v>
      </c>
      <c r="C2271" s="239" t="s">
        <v>4035</v>
      </c>
      <c r="D2271" s="333" t="s">
        <v>6141</v>
      </c>
      <c r="E2271" s="417">
        <v>45642</v>
      </c>
      <c r="F2271" s="239" t="s">
        <v>6142</v>
      </c>
      <c r="G2271" s="177" t="s">
        <v>5848</v>
      </c>
      <c r="H2271" s="333">
        <v>4512894706</v>
      </c>
      <c r="I2271" s="238">
        <v>110408288</v>
      </c>
      <c r="J2271" s="238" t="s">
        <v>1749</v>
      </c>
      <c r="K2271" s="337" t="s">
        <v>1750</v>
      </c>
      <c r="L2271" s="235" t="s">
        <v>36</v>
      </c>
      <c r="M2271" s="333">
        <v>56</v>
      </c>
      <c r="N2271" s="408">
        <v>2750</v>
      </c>
      <c r="O2271" s="408">
        <f t="shared" si="35"/>
        <v>154000</v>
      </c>
      <c r="P2271" s="249"/>
    </row>
    <row r="2272" spans="1:16" hidden="1">
      <c r="A2272" s="235">
        <v>2269</v>
      </c>
      <c r="B2272" s="241">
        <v>45650</v>
      </c>
      <c r="C2272" s="239" t="s">
        <v>3010</v>
      </c>
      <c r="D2272" s="333" t="s">
        <v>6145</v>
      </c>
      <c r="E2272" s="417">
        <v>45639</v>
      </c>
      <c r="F2272" s="262"/>
      <c r="G2272" s="177" t="s">
        <v>5073</v>
      </c>
      <c r="H2272" s="333">
        <v>4512806245</v>
      </c>
      <c r="I2272" s="238" t="s">
        <v>2458</v>
      </c>
      <c r="J2272" s="239" t="s">
        <v>2458</v>
      </c>
      <c r="K2272" s="238" t="s">
        <v>2459</v>
      </c>
      <c r="L2272" s="235" t="s">
        <v>36</v>
      </c>
      <c r="M2272" s="333">
        <v>178</v>
      </c>
      <c r="N2272" s="408">
        <v>1775.95</v>
      </c>
      <c r="O2272" s="408">
        <f t="shared" si="35"/>
        <v>316119.10000000003</v>
      </c>
      <c r="P2272" s="249"/>
    </row>
    <row r="2273" spans="1:16" hidden="1">
      <c r="A2273" s="235">
        <v>2270</v>
      </c>
      <c r="B2273" s="241">
        <v>45650</v>
      </c>
      <c r="C2273" s="239" t="s">
        <v>3010</v>
      </c>
      <c r="D2273" s="333" t="s">
        <v>6145</v>
      </c>
      <c r="E2273" s="417">
        <v>45639</v>
      </c>
      <c r="F2273" s="262"/>
      <c r="G2273" s="177" t="s">
        <v>5073</v>
      </c>
      <c r="H2273" s="333">
        <v>4512806245</v>
      </c>
      <c r="I2273" s="238" t="s">
        <v>2336</v>
      </c>
      <c r="J2273" s="239" t="s">
        <v>2804</v>
      </c>
      <c r="K2273" s="238" t="s">
        <v>2605</v>
      </c>
      <c r="L2273" s="235" t="s">
        <v>36</v>
      </c>
      <c r="M2273" s="333">
        <v>256</v>
      </c>
      <c r="N2273" s="408">
        <v>1779</v>
      </c>
      <c r="O2273" s="408">
        <f t="shared" si="35"/>
        <v>455424</v>
      </c>
      <c r="P2273" s="249"/>
    </row>
    <row r="2274" spans="1:16" hidden="1">
      <c r="A2274" s="235">
        <v>2271</v>
      </c>
      <c r="B2274" s="241">
        <v>45650</v>
      </c>
      <c r="C2274" s="239" t="s">
        <v>3010</v>
      </c>
      <c r="D2274" s="333" t="s">
        <v>6145</v>
      </c>
      <c r="E2274" s="417">
        <v>45639</v>
      </c>
      <c r="F2274" s="262"/>
      <c r="G2274" s="177" t="s">
        <v>5073</v>
      </c>
      <c r="H2274" s="333">
        <v>4512806245</v>
      </c>
      <c r="I2274" s="238">
        <v>111402534</v>
      </c>
      <c r="J2274" s="238" t="s">
        <v>1083</v>
      </c>
      <c r="K2274" s="238" t="s">
        <v>1084</v>
      </c>
      <c r="L2274" s="235" t="s">
        <v>36</v>
      </c>
      <c r="M2274" s="333">
        <v>2</v>
      </c>
      <c r="N2274" s="408">
        <v>442.77</v>
      </c>
      <c r="O2274" s="408">
        <f t="shared" si="35"/>
        <v>885.54</v>
      </c>
      <c r="P2274" s="249"/>
    </row>
    <row r="2275" spans="1:16" hidden="1">
      <c r="A2275" s="235">
        <v>2272</v>
      </c>
      <c r="B2275" s="241">
        <v>45650</v>
      </c>
      <c r="C2275" s="239" t="s">
        <v>2561</v>
      </c>
      <c r="D2275" s="333" t="s">
        <v>6146</v>
      </c>
      <c r="E2275" s="417">
        <v>45638</v>
      </c>
      <c r="F2275" s="262"/>
      <c r="G2275" s="177" t="s">
        <v>5073</v>
      </c>
      <c r="H2275" s="333">
        <v>4512845152</v>
      </c>
      <c r="I2275" s="347"/>
      <c r="J2275" s="347"/>
      <c r="K2275" s="239" t="s">
        <v>4072</v>
      </c>
      <c r="L2275" s="235" t="s">
        <v>36</v>
      </c>
      <c r="M2275" s="333">
        <v>3</v>
      </c>
      <c r="N2275" s="408">
        <v>7750</v>
      </c>
      <c r="O2275" s="408">
        <f t="shared" si="35"/>
        <v>23250</v>
      </c>
      <c r="P2275" s="249"/>
    </row>
    <row r="2276" spans="1:16" hidden="1">
      <c r="A2276" s="235">
        <v>2273</v>
      </c>
      <c r="B2276" s="241">
        <v>45652</v>
      </c>
      <c r="C2276" s="239" t="s">
        <v>2561</v>
      </c>
      <c r="D2276" s="333" t="s">
        <v>6147</v>
      </c>
      <c r="E2276" s="417">
        <v>45644</v>
      </c>
      <c r="F2276" s="262"/>
      <c r="G2276" s="177" t="s">
        <v>5073</v>
      </c>
      <c r="H2276" s="333">
        <v>4512845152</v>
      </c>
      <c r="I2276" s="347"/>
      <c r="J2276" s="347"/>
      <c r="K2276" s="239" t="s">
        <v>4072</v>
      </c>
      <c r="L2276" s="235" t="s">
        <v>36</v>
      </c>
      <c r="M2276" s="333">
        <v>15</v>
      </c>
      <c r="N2276" s="408">
        <v>7750</v>
      </c>
      <c r="O2276" s="408">
        <f t="shared" si="35"/>
        <v>116250</v>
      </c>
      <c r="P2276" s="249"/>
    </row>
    <row r="2277" spans="1:16" ht="20.399999999999999" hidden="1">
      <c r="A2277" s="235">
        <v>2274</v>
      </c>
      <c r="B2277" s="241">
        <v>45658</v>
      </c>
      <c r="C2277" s="239" t="s">
        <v>6158</v>
      </c>
      <c r="D2277" s="333" t="s">
        <v>6159</v>
      </c>
      <c r="E2277" s="417">
        <v>45656</v>
      </c>
      <c r="F2277" s="239" t="s">
        <v>6160</v>
      </c>
      <c r="G2277" s="333" t="s">
        <v>3578</v>
      </c>
      <c r="H2277" s="333">
        <v>4513047150</v>
      </c>
      <c r="I2277" s="238">
        <v>107143203</v>
      </c>
      <c r="J2277" s="239" t="s">
        <v>6161</v>
      </c>
      <c r="K2277" s="239" t="s">
        <v>6162</v>
      </c>
      <c r="L2277" s="235" t="s">
        <v>36</v>
      </c>
      <c r="M2277" s="333">
        <v>15</v>
      </c>
      <c r="N2277" s="408">
        <v>56500</v>
      </c>
      <c r="O2277" s="408">
        <f t="shared" si="35"/>
        <v>847500</v>
      </c>
      <c r="P2277" s="249"/>
    </row>
    <row r="2278" spans="1:16" hidden="1">
      <c r="A2278" s="235">
        <v>2275</v>
      </c>
      <c r="B2278" s="241">
        <v>45660</v>
      </c>
      <c r="C2278" s="239" t="s">
        <v>3924</v>
      </c>
      <c r="D2278" s="333" t="s">
        <v>6163</v>
      </c>
      <c r="E2278" s="417">
        <v>45652</v>
      </c>
      <c r="F2278" s="239" t="s">
        <v>6164</v>
      </c>
      <c r="G2278" s="333" t="s">
        <v>3578</v>
      </c>
      <c r="H2278" s="333">
        <v>4513234622</v>
      </c>
      <c r="I2278" s="238">
        <v>112303993</v>
      </c>
      <c r="J2278" s="239"/>
      <c r="K2278" s="239" t="s">
        <v>6165</v>
      </c>
      <c r="L2278" s="235" t="s">
        <v>851</v>
      </c>
      <c r="M2278" s="333">
        <v>1</v>
      </c>
      <c r="N2278" s="408">
        <v>55178</v>
      </c>
      <c r="O2278" s="408">
        <f t="shared" si="35"/>
        <v>55178</v>
      </c>
      <c r="P2278" s="249"/>
    </row>
    <row r="2279" spans="1:16" ht="31.2" hidden="1">
      <c r="A2279" s="235">
        <v>2276</v>
      </c>
      <c r="B2279" s="241">
        <v>45664</v>
      </c>
      <c r="C2279" s="239" t="s">
        <v>2486</v>
      </c>
      <c r="D2279" s="333">
        <v>2415130</v>
      </c>
      <c r="E2279" s="417">
        <v>45659</v>
      </c>
      <c r="F2279" s="239" t="s">
        <v>6166</v>
      </c>
      <c r="G2279" s="333" t="s">
        <v>2167</v>
      </c>
      <c r="H2279" s="333">
        <v>4512940673</v>
      </c>
      <c r="I2279" s="238">
        <v>112173808</v>
      </c>
      <c r="J2279" s="239" t="s">
        <v>3421</v>
      </c>
      <c r="K2279" s="349" t="s">
        <v>2819</v>
      </c>
      <c r="L2279" s="333" t="s">
        <v>36</v>
      </c>
      <c r="M2279" s="333">
        <v>35</v>
      </c>
      <c r="N2279" s="408">
        <v>65700</v>
      </c>
      <c r="O2279" s="408">
        <f t="shared" si="35"/>
        <v>2299500</v>
      </c>
      <c r="P2279" s="249"/>
    </row>
    <row r="2280" spans="1:16" hidden="1">
      <c r="A2280" s="235">
        <v>2277</v>
      </c>
      <c r="B2280" s="241">
        <v>45666</v>
      </c>
      <c r="C2280" s="239" t="s">
        <v>5295</v>
      </c>
      <c r="D2280" s="333">
        <v>61101607</v>
      </c>
      <c r="E2280" s="417">
        <v>45661</v>
      </c>
      <c r="F2280" s="239" t="s">
        <v>6167</v>
      </c>
      <c r="G2280" s="333" t="s">
        <v>532</v>
      </c>
      <c r="H2280" s="333">
        <v>4513018270</v>
      </c>
      <c r="I2280" s="238">
        <v>113782133</v>
      </c>
      <c r="J2280" s="239"/>
      <c r="K2280" s="239" t="s">
        <v>4388</v>
      </c>
      <c r="L2280" s="333" t="s">
        <v>36</v>
      </c>
      <c r="M2280" s="333">
        <v>656</v>
      </c>
      <c r="N2280" s="408">
        <v>110</v>
      </c>
      <c r="O2280" s="408">
        <f t="shared" si="35"/>
        <v>72160</v>
      </c>
      <c r="P2280" s="249"/>
    </row>
    <row r="2281" spans="1:16" hidden="1">
      <c r="A2281" s="235">
        <v>2278</v>
      </c>
      <c r="B2281" s="241">
        <v>45668</v>
      </c>
      <c r="C2281" s="239" t="s">
        <v>2561</v>
      </c>
      <c r="D2281" s="333" t="s">
        <v>6168</v>
      </c>
      <c r="E2281" s="417">
        <v>45663</v>
      </c>
      <c r="F2281" s="239" t="s">
        <v>6169</v>
      </c>
      <c r="G2281" s="333" t="s">
        <v>5073</v>
      </c>
      <c r="H2281" s="333">
        <v>4512845152</v>
      </c>
      <c r="I2281" s="238"/>
      <c r="J2281" s="239"/>
      <c r="K2281" s="239" t="s">
        <v>4072</v>
      </c>
      <c r="L2281" s="333" t="s">
        <v>36</v>
      </c>
      <c r="M2281" s="333">
        <v>10</v>
      </c>
      <c r="N2281" s="408">
        <v>7750</v>
      </c>
      <c r="O2281" s="408">
        <f t="shared" si="35"/>
        <v>77500</v>
      </c>
      <c r="P2281" s="249"/>
    </row>
    <row r="2282" spans="1:16" hidden="1">
      <c r="A2282" s="235">
        <v>2279</v>
      </c>
      <c r="B2282" s="241">
        <v>45668</v>
      </c>
      <c r="C2282" s="239" t="s">
        <v>4794</v>
      </c>
      <c r="D2282" s="417" t="s">
        <v>6170</v>
      </c>
      <c r="E2282" s="417">
        <v>45664</v>
      </c>
      <c r="F2282" s="239" t="s">
        <v>6171</v>
      </c>
      <c r="G2282" s="333" t="s">
        <v>5073</v>
      </c>
      <c r="H2282" s="333">
        <v>4512918056</v>
      </c>
      <c r="I2282" s="238">
        <v>102223342</v>
      </c>
      <c r="J2282" s="238" t="s">
        <v>905</v>
      </c>
      <c r="K2282" s="238" t="s">
        <v>906</v>
      </c>
      <c r="L2282" s="333" t="s">
        <v>36</v>
      </c>
      <c r="M2282" s="333">
        <v>4</v>
      </c>
      <c r="N2282" s="408">
        <v>4821</v>
      </c>
      <c r="O2282" s="408">
        <f t="shared" si="35"/>
        <v>19284</v>
      </c>
      <c r="P2282" s="249"/>
    </row>
    <row r="2283" spans="1:16" hidden="1">
      <c r="A2283" s="235">
        <v>2280</v>
      </c>
      <c r="B2283" s="241">
        <v>45670</v>
      </c>
      <c r="C2283" s="239" t="s">
        <v>4794</v>
      </c>
      <c r="D2283" s="333" t="s">
        <v>6172</v>
      </c>
      <c r="E2283" s="417">
        <v>45665</v>
      </c>
      <c r="F2283" s="239" t="s">
        <v>6173</v>
      </c>
      <c r="G2283" s="333" t="s">
        <v>5073</v>
      </c>
      <c r="H2283" s="333">
        <v>4512565816</v>
      </c>
      <c r="I2283" s="238" t="s">
        <v>6174</v>
      </c>
      <c r="J2283" s="239" t="s">
        <v>6175</v>
      </c>
      <c r="K2283" s="239" t="s">
        <v>6176</v>
      </c>
      <c r="L2283" s="333" t="s">
        <v>36</v>
      </c>
      <c r="M2283" s="333">
        <v>1</v>
      </c>
      <c r="N2283" s="408">
        <v>32800</v>
      </c>
      <c r="O2283" s="408">
        <f t="shared" si="35"/>
        <v>32800</v>
      </c>
      <c r="P2283" s="249"/>
    </row>
    <row r="2284" spans="1:16" hidden="1">
      <c r="A2284" s="235">
        <v>2281</v>
      </c>
      <c r="B2284" s="241">
        <v>45670</v>
      </c>
      <c r="C2284" s="239" t="s">
        <v>4794</v>
      </c>
      <c r="D2284" s="333" t="s">
        <v>6177</v>
      </c>
      <c r="E2284" s="417">
        <v>45665</v>
      </c>
      <c r="F2284" s="239" t="s">
        <v>6178</v>
      </c>
      <c r="G2284" s="333" t="s">
        <v>5073</v>
      </c>
      <c r="H2284" s="333">
        <v>4513007066</v>
      </c>
      <c r="I2284" s="238">
        <v>101965762</v>
      </c>
      <c r="J2284" s="239" t="s">
        <v>5939</v>
      </c>
      <c r="K2284" s="239" t="s">
        <v>5940</v>
      </c>
      <c r="L2284" s="333" t="s">
        <v>36</v>
      </c>
      <c r="M2284" s="333">
        <v>50</v>
      </c>
      <c r="N2284" s="408">
        <v>8200</v>
      </c>
      <c r="O2284" s="408">
        <f t="shared" si="35"/>
        <v>410000</v>
      </c>
      <c r="P2284" s="249"/>
    </row>
    <row r="2285" spans="1:16" hidden="1">
      <c r="A2285" s="235">
        <v>2282</v>
      </c>
      <c r="B2285" s="241">
        <v>45670</v>
      </c>
      <c r="C2285" s="239" t="s">
        <v>4794</v>
      </c>
      <c r="D2285" s="333" t="s">
        <v>6179</v>
      </c>
      <c r="E2285" s="417">
        <v>45665</v>
      </c>
      <c r="F2285" s="239" t="s">
        <v>6180</v>
      </c>
      <c r="G2285" s="333" t="s">
        <v>5073</v>
      </c>
      <c r="H2285" s="333">
        <v>4512918055</v>
      </c>
      <c r="I2285" s="238" t="s">
        <v>6181</v>
      </c>
      <c r="J2285" s="239"/>
      <c r="K2285" s="239" t="s">
        <v>6182</v>
      </c>
      <c r="L2285" s="333" t="s">
        <v>36</v>
      </c>
      <c r="M2285" s="333">
        <v>6</v>
      </c>
      <c r="N2285" s="408">
        <v>5594</v>
      </c>
      <c r="O2285" s="408">
        <f t="shared" si="35"/>
        <v>33564</v>
      </c>
      <c r="P2285" s="249"/>
    </row>
    <row r="2286" spans="1:16" hidden="1">
      <c r="A2286" s="235">
        <v>2283</v>
      </c>
      <c r="B2286" s="241">
        <v>45670</v>
      </c>
      <c r="C2286" s="239" t="s">
        <v>4794</v>
      </c>
      <c r="D2286" s="333" t="s">
        <v>6179</v>
      </c>
      <c r="E2286" s="417">
        <v>45665</v>
      </c>
      <c r="F2286" s="239" t="s">
        <v>6180</v>
      </c>
      <c r="G2286" s="333" t="s">
        <v>5073</v>
      </c>
      <c r="H2286" s="333">
        <v>4512918055</v>
      </c>
      <c r="I2286" s="238">
        <v>102275867</v>
      </c>
      <c r="J2286" s="239"/>
      <c r="K2286" s="239" t="s">
        <v>6183</v>
      </c>
      <c r="L2286" s="333" t="s">
        <v>36</v>
      </c>
      <c r="M2286" s="333">
        <v>4</v>
      </c>
      <c r="N2286" s="408">
        <v>15609</v>
      </c>
      <c r="O2286" s="408">
        <f t="shared" si="35"/>
        <v>62436</v>
      </c>
      <c r="P2286" s="249"/>
    </row>
    <row r="2287" spans="1:16" hidden="1">
      <c r="A2287" s="235">
        <v>2284</v>
      </c>
      <c r="B2287" s="241">
        <v>45670</v>
      </c>
      <c r="C2287" s="239" t="s">
        <v>4794</v>
      </c>
      <c r="D2287" s="333" t="s">
        <v>6179</v>
      </c>
      <c r="E2287" s="417">
        <v>45665</v>
      </c>
      <c r="F2287" s="239" t="s">
        <v>6180</v>
      </c>
      <c r="G2287" s="333" t="s">
        <v>5073</v>
      </c>
      <c r="H2287" s="333">
        <v>4512918055</v>
      </c>
      <c r="I2287" s="238">
        <v>101852827</v>
      </c>
      <c r="J2287" s="239"/>
      <c r="K2287" s="239" t="s">
        <v>5940</v>
      </c>
      <c r="L2287" s="333" t="s">
        <v>36</v>
      </c>
      <c r="M2287" s="333">
        <v>4</v>
      </c>
      <c r="N2287" s="408">
        <v>8076</v>
      </c>
      <c r="O2287" s="408">
        <f t="shared" si="35"/>
        <v>32304</v>
      </c>
      <c r="P2287" s="249"/>
    </row>
    <row r="2288" spans="1:16" hidden="1">
      <c r="A2288" s="235">
        <v>2285</v>
      </c>
      <c r="B2288" s="241">
        <v>45670</v>
      </c>
      <c r="C2288" s="239" t="s">
        <v>4794</v>
      </c>
      <c r="D2288" s="333" t="s">
        <v>6179</v>
      </c>
      <c r="E2288" s="417">
        <v>45665</v>
      </c>
      <c r="F2288" s="239" t="s">
        <v>6180</v>
      </c>
      <c r="G2288" s="333" t="s">
        <v>5073</v>
      </c>
      <c r="H2288" s="333">
        <v>4512918055</v>
      </c>
      <c r="I2288" s="238" t="s">
        <v>6184</v>
      </c>
      <c r="J2288" s="239"/>
      <c r="K2288" s="239" t="s">
        <v>6185</v>
      </c>
      <c r="L2288" s="333" t="s">
        <v>36</v>
      </c>
      <c r="M2288" s="333">
        <v>3</v>
      </c>
      <c r="N2288" s="408">
        <v>78128</v>
      </c>
      <c r="O2288" s="408">
        <f t="shared" si="35"/>
        <v>234384</v>
      </c>
      <c r="P2288" s="249"/>
    </row>
    <row r="2289" spans="1:16" hidden="1">
      <c r="A2289" s="235">
        <v>2286</v>
      </c>
      <c r="B2289" s="241">
        <v>45670</v>
      </c>
      <c r="C2289" s="239" t="s">
        <v>4794</v>
      </c>
      <c r="D2289" s="333" t="s">
        <v>6179</v>
      </c>
      <c r="E2289" s="417">
        <v>45665</v>
      </c>
      <c r="F2289" s="239" t="s">
        <v>6180</v>
      </c>
      <c r="G2289" s="333" t="s">
        <v>5073</v>
      </c>
      <c r="H2289" s="333">
        <v>4512918055</v>
      </c>
      <c r="I2289" s="238" t="s">
        <v>6186</v>
      </c>
      <c r="J2289" s="239"/>
      <c r="K2289" s="239" t="s">
        <v>6187</v>
      </c>
      <c r="L2289" s="333" t="s">
        <v>36</v>
      </c>
      <c r="M2289" s="333">
        <v>3</v>
      </c>
      <c r="N2289" s="408">
        <v>8080</v>
      </c>
      <c r="O2289" s="408">
        <f t="shared" si="35"/>
        <v>24240</v>
      </c>
      <c r="P2289" s="249"/>
    </row>
    <row r="2290" spans="1:16" hidden="1">
      <c r="A2290" s="235">
        <v>2287</v>
      </c>
      <c r="B2290" s="241">
        <v>45670</v>
      </c>
      <c r="C2290" s="239" t="s">
        <v>4794</v>
      </c>
      <c r="D2290" s="333" t="s">
        <v>6179</v>
      </c>
      <c r="E2290" s="417">
        <v>45665</v>
      </c>
      <c r="F2290" s="239" t="s">
        <v>6180</v>
      </c>
      <c r="G2290" s="333" t="s">
        <v>5073</v>
      </c>
      <c r="H2290" s="333">
        <v>4512918055</v>
      </c>
      <c r="I2290" s="238">
        <v>100000779</v>
      </c>
      <c r="J2290" s="239"/>
      <c r="K2290" s="239" t="s">
        <v>6188</v>
      </c>
      <c r="L2290" s="333" t="s">
        <v>36</v>
      </c>
      <c r="M2290" s="333">
        <v>10</v>
      </c>
      <c r="N2290" s="408">
        <v>304</v>
      </c>
      <c r="O2290" s="408">
        <f t="shared" si="35"/>
        <v>3040</v>
      </c>
      <c r="P2290" s="249"/>
    </row>
    <row r="2291" spans="1:16" hidden="1">
      <c r="A2291" s="235">
        <v>2288</v>
      </c>
      <c r="B2291" s="241">
        <v>45670</v>
      </c>
      <c r="C2291" s="239" t="s">
        <v>4794</v>
      </c>
      <c r="D2291" s="333" t="s">
        <v>6179</v>
      </c>
      <c r="E2291" s="417">
        <v>45665</v>
      </c>
      <c r="F2291" s="239" t="s">
        <v>6180</v>
      </c>
      <c r="G2291" s="333" t="s">
        <v>5073</v>
      </c>
      <c r="H2291" s="333">
        <v>4512918055</v>
      </c>
      <c r="I2291" s="238" t="s">
        <v>6189</v>
      </c>
      <c r="J2291" s="239"/>
      <c r="K2291" s="239" t="s">
        <v>6190</v>
      </c>
      <c r="L2291" s="333" t="s">
        <v>36</v>
      </c>
      <c r="M2291" s="333">
        <v>4</v>
      </c>
      <c r="N2291" s="408">
        <v>78128</v>
      </c>
      <c r="O2291" s="408">
        <f t="shared" si="35"/>
        <v>312512</v>
      </c>
      <c r="P2291" s="249"/>
    </row>
    <row r="2292" spans="1:16" hidden="1">
      <c r="A2292" s="235">
        <v>2289</v>
      </c>
      <c r="B2292" s="241">
        <v>45670</v>
      </c>
      <c r="C2292" s="239" t="s">
        <v>4794</v>
      </c>
      <c r="D2292" s="333" t="s">
        <v>6179</v>
      </c>
      <c r="E2292" s="417">
        <v>45665</v>
      </c>
      <c r="F2292" s="239" t="s">
        <v>6180</v>
      </c>
      <c r="G2292" s="333" t="s">
        <v>5073</v>
      </c>
      <c r="H2292" s="333">
        <v>4512918055</v>
      </c>
      <c r="I2292" s="238">
        <v>106172790</v>
      </c>
      <c r="J2292" s="239"/>
      <c r="K2292" s="239" t="s">
        <v>6191</v>
      </c>
      <c r="L2292" s="333" t="s">
        <v>36</v>
      </c>
      <c r="M2292" s="333">
        <v>2</v>
      </c>
      <c r="N2292" s="408">
        <v>388</v>
      </c>
      <c r="O2292" s="408">
        <f t="shared" si="35"/>
        <v>776</v>
      </c>
      <c r="P2292" s="249"/>
    </row>
    <row r="2293" spans="1:16" hidden="1">
      <c r="A2293" s="235">
        <v>2290</v>
      </c>
      <c r="B2293" s="241">
        <v>45670</v>
      </c>
      <c r="C2293" s="239" t="s">
        <v>4794</v>
      </c>
      <c r="D2293" s="333" t="s">
        <v>6179</v>
      </c>
      <c r="E2293" s="417">
        <v>45665</v>
      </c>
      <c r="F2293" s="239" t="s">
        <v>6180</v>
      </c>
      <c r="G2293" s="333" t="s">
        <v>5073</v>
      </c>
      <c r="H2293" s="333">
        <v>4512918055</v>
      </c>
      <c r="I2293" s="238">
        <v>102241229</v>
      </c>
      <c r="J2293" s="239"/>
      <c r="K2293" s="239" t="s">
        <v>6192</v>
      </c>
      <c r="L2293" s="333" t="s">
        <v>36</v>
      </c>
      <c r="M2293" s="333">
        <v>3</v>
      </c>
      <c r="N2293" s="408">
        <v>100</v>
      </c>
      <c r="O2293" s="408">
        <f t="shared" si="35"/>
        <v>300</v>
      </c>
      <c r="P2293" s="249"/>
    </row>
    <row r="2294" spans="1:16" hidden="1">
      <c r="A2294" s="235">
        <v>2291</v>
      </c>
      <c r="B2294" s="241">
        <v>45670</v>
      </c>
      <c r="C2294" s="239" t="s">
        <v>4794</v>
      </c>
      <c r="D2294" s="333" t="s">
        <v>6179</v>
      </c>
      <c r="E2294" s="417">
        <v>45665</v>
      </c>
      <c r="F2294" s="239" t="s">
        <v>6180</v>
      </c>
      <c r="G2294" s="333" t="s">
        <v>5073</v>
      </c>
      <c r="H2294" s="333">
        <v>4512918055</v>
      </c>
      <c r="I2294" s="238">
        <v>102238687</v>
      </c>
      <c r="J2294" s="239"/>
      <c r="K2294" s="239" t="s">
        <v>6193</v>
      </c>
      <c r="L2294" s="333" t="s">
        <v>36</v>
      </c>
      <c r="M2294" s="333">
        <v>3</v>
      </c>
      <c r="N2294" s="408">
        <v>100</v>
      </c>
      <c r="O2294" s="408">
        <f t="shared" si="35"/>
        <v>300</v>
      </c>
      <c r="P2294" s="249"/>
    </row>
    <row r="2295" spans="1:16" hidden="1">
      <c r="A2295" s="235">
        <v>2292</v>
      </c>
      <c r="B2295" s="241">
        <v>45670</v>
      </c>
      <c r="C2295" s="239" t="s">
        <v>4794</v>
      </c>
      <c r="D2295" s="333" t="s">
        <v>6179</v>
      </c>
      <c r="E2295" s="417">
        <v>45665</v>
      </c>
      <c r="F2295" s="239" t="s">
        <v>6180</v>
      </c>
      <c r="G2295" s="333" t="s">
        <v>5073</v>
      </c>
      <c r="H2295" s="333">
        <v>4512918055</v>
      </c>
      <c r="I2295" s="238">
        <v>107016274</v>
      </c>
      <c r="J2295" s="239" t="s">
        <v>6194</v>
      </c>
      <c r="K2295" s="239" t="s">
        <v>6195</v>
      </c>
      <c r="L2295" s="333" t="s">
        <v>36</v>
      </c>
      <c r="M2295" s="333">
        <v>3</v>
      </c>
      <c r="N2295" s="408">
        <v>1684</v>
      </c>
      <c r="O2295" s="408">
        <f t="shared" si="35"/>
        <v>5052</v>
      </c>
      <c r="P2295" s="249"/>
    </row>
    <row r="2296" spans="1:16" hidden="1">
      <c r="A2296" s="235">
        <v>2293</v>
      </c>
      <c r="B2296" s="241">
        <v>45670</v>
      </c>
      <c r="C2296" s="239" t="s">
        <v>4794</v>
      </c>
      <c r="D2296" s="333" t="s">
        <v>6179</v>
      </c>
      <c r="E2296" s="417">
        <v>45665</v>
      </c>
      <c r="F2296" s="239" t="s">
        <v>6180</v>
      </c>
      <c r="G2296" s="333" t="s">
        <v>5073</v>
      </c>
      <c r="H2296" s="333">
        <v>4512918055</v>
      </c>
      <c r="I2296" s="238">
        <v>102238964</v>
      </c>
      <c r="J2296" s="239"/>
      <c r="K2296" s="239" t="s">
        <v>6196</v>
      </c>
      <c r="L2296" s="333" t="s">
        <v>36</v>
      </c>
      <c r="M2296" s="333">
        <v>3</v>
      </c>
      <c r="N2296" s="408">
        <v>100</v>
      </c>
      <c r="O2296" s="408">
        <f t="shared" ref="O2296:O2359" si="36">N2296*M2296</f>
        <v>300</v>
      </c>
      <c r="P2296" s="249"/>
    </row>
    <row r="2297" spans="1:16" hidden="1">
      <c r="A2297" s="235">
        <v>2294</v>
      </c>
      <c r="B2297" s="241">
        <v>45670</v>
      </c>
      <c r="C2297" s="239" t="s">
        <v>4794</v>
      </c>
      <c r="D2297" s="333" t="s">
        <v>6179</v>
      </c>
      <c r="E2297" s="417">
        <v>45665</v>
      </c>
      <c r="F2297" s="239" t="s">
        <v>6180</v>
      </c>
      <c r="G2297" s="333" t="s">
        <v>5073</v>
      </c>
      <c r="H2297" s="333">
        <v>4512918055</v>
      </c>
      <c r="I2297" s="238" t="s">
        <v>6197</v>
      </c>
      <c r="J2297" s="239"/>
      <c r="K2297" s="239" t="s">
        <v>6198</v>
      </c>
      <c r="L2297" s="333" t="s">
        <v>36</v>
      </c>
      <c r="M2297" s="333">
        <v>4</v>
      </c>
      <c r="N2297" s="408">
        <v>2255</v>
      </c>
      <c r="O2297" s="408">
        <f t="shared" si="36"/>
        <v>9020</v>
      </c>
      <c r="P2297" s="249"/>
    </row>
    <row r="2298" spans="1:16" hidden="1">
      <c r="A2298" s="235">
        <v>2295</v>
      </c>
      <c r="B2298" s="241">
        <v>45670</v>
      </c>
      <c r="C2298" s="239" t="s">
        <v>4794</v>
      </c>
      <c r="D2298" s="333" t="s">
        <v>6179</v>
      </c>
      <c r="E2298" s="417">
        <v>45665</v>
      </c>
      <c r="F2298" s="239" t="s">
        <v>6180</v>
      </c>
      <c r="G2298" s="333" t="s">
        <v>5073</v>
      </c>
      <c r="H2298" s="333">
        <v>4512918055</v>
      </c>
      <c r="I2298" s="238" t="s">
        <v>6199</v>
      </c>
      <c r="J2298" s="239"/>
      <c r="K2298" s="239" t="s">
        <v>6200</v>
      </c>
      <c r="L2298" s="333" t="s">
        <v>36</v>
      </c>
      <c r="M2298" s="333">
        <v>6</v>
      </c>
      <c r="N2298" s="408">
        <v>1351</v>
      </c>
      <c r="O2298" s="408">
        <f t="shared" si="36"/>
        <v>8106</v>
      </c>
      <c r="P2298" s="249"/>
    </row>
    <row r="2299" spans="1:16" hidden="1">
      <c r="A2299" s="235">
        <v>2296</v>
      </c>
      <c r="B2299" s="241">
        <v>45678</v>
      </c>
      <c r="C2299" s="239" t="s">
        <v>6201</v>
      </c>
      <c r="D2299" s="333">
        <v>24135</v>
      </c>
      <c r="E2299" s="417">
        <v>45674</v>
      </c>
      <c r="F2299" s="239" t="s">
        <v>6202</v>
      </c>
      <c r="G2299" s="333" t="s">
        <v>2544</v>
      </c>
      <c r="H2299" s="333">
        <v>4513192993</v>
      </c>
      <c r="I2299" s="238" t="s">
        <v>6155</v>
      </c>
      <c r="J2299" s="239" t="s">
        <v>6156</v>
      </c>
      <c r="K2299" s="239" t="s">
        <v>6157</v>
      </c>
      <c r="L2299" s="333" t="s">
        <v>36</v>
      </c>
      <c r="M2299" s="333">
        <v>1</v>
      </c>
      <c r="N2299" s="408">
        <v>74380</v>
      </c>
      <c r="O2299" s="408">
        <f t="shared" si="36"/>
        <v>74380</v>
      </c>
      <c r="P2299" s="249"/>
    </row>
    <row r="2300" spans="1:16" ht="31.2" hidden="1">
      <c r="A2300" s="235">
        <v>2297</v>
      </c>
      <c r="B2300" s="241">
        <v>45682</v>
      </c>
      <c r="C2300" s="239" t="s">
        <v>2486</v>
      </c>
      <c r="D2300" s="333">
        <v>2415599</v>
      </c>
      <c r="E2300" s="417">
        <v>45677</v>
      </c>
      <c r="F2300" s="239" t="s">
        <v>6203</v>
      </c>
      <c r="G2300" s="177" t="s">
        <v>2167</v>
      </c>
      <c r="H2300" s="333">
        <v>4512940673</v>
      </c>
      <c r="I2300" s="238">
        <v>112173808</v>
      </c>
      <c r="J2300" s="239" t="s">
        <v>3421</v>
      </c>
      <c r="K2300" s="349" t="s">
        <v>2819</v>
      </c>
      <c r="L2300" s="333" t="s">
        <v>36</v>
      </c>
      <c r="M2300" s="333">
        <v>6</v>
      </c>
      <c r="N2300" s="408">
        <v>65700</v>
      </c>
      <c r="O2300" s="408">
        <f t="shared" si="36"/>
        <v>394200</v>
      </c>
      <c r="P2300" s="249"/>
    </row>
    <row r="2301" spans="1:16" hidden="1">
      <c r="A2301" s="235">
        <v>2298</v>
      </c>
      <c r="B2301" s="417">
        <v>45685</v>
      </c>
      <c r="C2301" s="239" t="s">
        <v>4642</v>
      </c>
      <c r="D2301" s="333" t="s">
        <v>6229</v>
      </c>
      <c r="E2301" s="417">
        <v>45681</v>
      </c>
      <c r="F2301" s="239" t="s">
        <v>6228</v>
      </c>
      <c r="G2301" s="177" t="s">
        <v>5073</v>
      </c>
      <c r="H2301" s="238"/>
      <c r="I2301" s="238">
        <v>106176636</v>
      </c>
      <c r="J2301" s="239"/>
      <c r="K2301" s="239" t="s">
        <v>5955</v>
      </c>
      <c r="L2301" s="333"/>
      <c r="M2301" s="333">
        <v>3</v>
      </c>
      <c r="N2301" s="408">
        <v>3000</v>
      </c>
      <c r="O2301" s="408">
        <f t="shared" si="36"/>
        <v>9000</v>
      </c>
      <c r="P2301" s="249"/>
    </row>
    <row r="2302" spans="1:16" hidden="1">
      <c r="A2302" s="235">
        <v>2299</v>
      </c>
      <c r="B2302" s="241">
        <v>45686</v>
      </c>
      <c r="C2302" s="239" t="s">
        <v>4794</v>
      </c>
      <c r="D2302" s="333" t="s">
        <v>6204</v>
      </c>
      <c r="E2302" s="417">
        <v>45681</v>
      </c>
      <c r="F2302" s="239" t="s">
        <v>6205</v>
      </c>
      <c r="G2302" s="177" t="s">
        <v>5073</v>
      </c>
      <c r="H2302" s="333">
        <v>4512918055</v>
      </c>
      <c r="I2302" s="238" t="s">
        <v>6206</v>
      </c>
      <c r="J2302" s="239"/>
      <c r="K2302" s="239" t="s">
        <v>6207</v>
      </c>
      <c r="L2302" s="333" t="s">
        <v>36</v>
      </c>
      <c r="M2302" s="333">
        <v>2</v>
      </c>
      <c r="N2302" s="408">
        <v>226262</v>
      </c>
      <c r="O2302" s="408">
        <f t="shared" si="36"/>
        <v>452524</v>
      </c>
      <c r="P2302" s="249"/>
    </row>
    <row r="2303" spans="1:16" hidden="1">
      <c r="A2303" s="235">
        <v>2300</v>
      </c>
      <c r="B2303" s="241">
        <v>45689</v>
      </c>
      <c r="C2303" s="239" t="s">
        <v>2262</v>
      </c>
      <c r="D2303" s="333" t="s">
        <v>6230</v>
      </c>
      <c r="E2303" s="417">
        <v>45658</v>
      </c>
      <c r="F2303" s="239" t="s">
        <v>6231</v>
      </c>
      <c r="G2303" s="177" t="s">
        <v>5073</v>
      </c>
      <c r="H2303" s="333"/>
      <c r="I2303" s="238">
        <v>113837420</v>
      </c>
      <c r="J2303" s="239" t="s">
        <v>4910</v>
      </c>
      <c r="K2303" s="239" t="s">
        <v>4911</v>
      </c>
      <c r="L2303" s="333" t="s">
        <v>36</v>
      </c>
      <c r="M2303" s="333">
        <v>18</v>
      </c>
      <c r="N2303" s="408">
        <v>2550</v>
      </c>
      <c r="O2303" s="408">
        <f t="shared" si="36"/>
        <v>45900</v>
      </c>
      <c r="P2303" s="249"/>
    </row>
    <row r="2304" spans="1:16" ht="30.6" hidden="1">
      <c r="A2304" s="235">
        <v>2301</v>
      </c>
      <c r="B2304" s="241">
        <v>45707</v>
      </c>
      <c r="C2304" s="239" t="s">
        <v>3422</v>
      </c>
      <c r="D2304" s="333" t="s">
        <v>6232</v>
      </c>
      <c r="E2304" s="417">
        <v>45700</v>
      </c>
      <c r="F2304" s="239" t="s">
        <v>6233</v>
      </c>
      <c r="G2304" s="177" t="s">
        <v>1748</v>
      </c>
      <c r="H2304" s="333">
        <v>4513032676</v>
      </c>
      <c r="I2304" s="238">
        <v>109611234</v>
      </c>
      <c r="J2304" s="239">
        <v>3742612236</v>
      </c>
      <c r="K2304" s="239" t="s">
        <v>3031</v>
      </c>
      <c r="L2304" s="333" t="s">
        <v>36</v>
      </c>
      <c r="M2304" s="333">
        <v>192</v>
      </c>
      <c r="N2304" s="408">
        <v>26302</v>
      </c>
      <c r="O2304" s="408">
        <f t="shared" si="36"/>
        <v>5049984</v>
      </c>
      <c r="P2304" s="249"/>
    </row>
    <row r="2305" spans="1:16" ht="31.2" hidden="1">
      <c r="A2305" s="235">
        <v>2302</v>
      </c>
      <c r="B2305" s="241">
        <v>45708</v>
      </c>
      <c r="C2305" s="239" t="s">
        <v>2486</v>
      </c>
      <c r="D2305" s="333">
        <v>2416154</v>
      </c>
      <c r="E2305" s="417">
        <v>45702</v>
      </c>
      <c r="F2305" s="239" t="s">
        <v>6234</v>
      </c>
      <c r="G2305" s="177" t="s">
        <v>2167</v>
      </c>
      <c r="H2305" s="333">
        <v>4512940673</v>
      </c>
      <c r="I2305" s="238">
        <v>112173808</v>
      </c>
      <c r="J2305" s="239" t="s">
        <v>3421</v>
      </c>
      <c r="K2305" s="349" t="s">
        <v>2819</v>
      </c>
      <c r="L2305" s="333" t="s">
        <v>36</v>
      </c>
      <c r="M2305" s="333">
        <v>12</v>
      </c>
      <c r="N2305" s="408">
        <v>65700</v>
      </c>
      <c r="O2305" s="408">
        <f t="shared" si="36"/>
        <v>788400</v>
      </c>
      <c r="P2305" s="249"/>
    </row>
    <row r="2306" spans="1:16" hidden="1">
      <c r="A2306" s="235">
        <v>2303</v>
      </c>
      <c r="B2306" s="241">
        <v>45708</v>
      </c>
      <c r="C2306" s="239" t="s">
        <v>3878</v>
      </c>
      <c r="D2306" s="333">
        <v>2025012701</v>
      </c>
      <c r="E2306" s="417">
        <v>45684</v>
      </c>
      <c r="F2306" s="239" t="s">
        <v>6235</v>
      </c>
      <c r="G2306" s="177" t="s">
        <v>131</v>
      </c>
      <c r="H2306" s="333">
        <v>4201127919</v>
      </c>
      <c r="I2306" s="238">
        <v>112148136</v>
      </c>
      <c r="J2306" s="239" t="s">
        <v>3726</v>
      </c>
      <c r="K2306" s="239" t="s">
        <v>3727</v>
      </c>
      <c r="L2306" s="333" t="s">
        <v>36</v>
      </c>
      <c r="M2306" s="333">
        <v>75</v>
      </c>
      <c r="N2306" s="408"/>
      <c r="O2306" s="408">
        <f t="shared" si="36"/>
        <v>0</v>
      </c>
      <c r="P2306" s="249"/>
    </row>
    <row r="2307" spans="1:16" ht="21" hidden="1">
      <c r="A2307" s="235">
        <v>2304</v>
      </c>
      <c r="B2307" s="241">
        <v>45708</v>
      </c>
      <c r="C2307" s="450" t="s">
        <v>6236</v>
      </c>
      <c r="D2307" s="333" t="s">
        <v>6237</v>
      </c>
      <c r="E2307" s="417">
        <v>45659</v>
      </c>
      <c r="F2307" s="239" t="s">
        <v>6238</v>
      </c>
      <c r="G2307" s="177" t="s">
        <v>131</v>
      </c>
      <c r="H2307" s="333">
        <v>4201077537</v>
      </c>
      <c r="I2307" s="238">
        <v>101999218</v>
      </c>
      <c r="J2307" s="239" t="s">
        <v>6239</v>
      </c>
      <c r="K2307" s="239" t="s">
        <v>3615</v>
      </c>
      <c r="L2307" s="333" t="s">
        <v>36</v>
      </c>
      <c r="M2307" s="333">
        <v>10</v>
      </c>
      <c r="N2307" s="408"/>
      <c r="O2307" s="408">
        <f t="shared" si="36"/>
        <v>0</v>
      </c>
      <c r="P2307" s="249"/>
    </row>
    <row r="2308" spans="1:16" ht="30.6" hidden="1">
      <c r="A2308" s="235">
        <v>2305</v>
      </c>
      <c r="B2308" s="241">
        <v>45713</v>
      </c>
      <c r="C2308" s="239" t="s">
        <v>3422</v>
      </c>
      <c r="D2308" s="333" t="s">
        <v>6240</v>
      </c>
      <c r="E2308" s="417">
        <v>45708</v>
      </c>
      <c r="F2308" s="239">
        <v>58926266534</v>
      </c>
      <c r="G2308" s="177" t="s">
        <v>1748</v>
      </c>
      <c r="H2308" s="333">
        <v>4513032676</v>
      </c>
      <c r="I2308" s="238">
        <v>109611234</v>
      </c>
      <c r="J2308" s="239">
        <v>3742612236</v>
      </c>
      <c r="K2308" s="239" t="s">
        <v>3031</v>
      </c>
      <c r="L2308" s="333" t="s">
        <v>36</v>
      </c>
      <c r="M2308" s="333">
        <v>288</v>
      </c>
      <c r="N2308" s="408">
        <v>26302</v>
      </c>
      <c r="O2308" s="408">
        <f t="shared" si="36"/>
        <v>7574976</v>
      </c>
      <c r="P2308" s="249"/>
    </row>
    <row r="2309" spans="1:16" hidden="1">
      <c r="A2309" s="235">
        <v>2306</v>
      </c>
      <c r="B2309" s="241">
        <v>45726</v>
      </c>
      <c r="C2309" s="239" t="s">
        <v>6308</v>
      </c>
      <c r="D2309" s="333">
        <v>2112500149</v>
      </c>
      <c r="E2309" s="417">
        <v>45695</v>
      </c>
      <c r="F2309" s="239" t="s">
        <v>6309</v>
      </c>
      <c r="G2309" s="333" t="s">
        <v>4365</v>
      </c>
      <c r="H2309" s="333">
        <v>4201130278</v>
      </c>
      <c r="I2309" s="238">
        <v>111393237</v>
      </c>
      <c r="J2309" s="239" t="s">
        <v>4366</v>
      </c>
      <c r="K2309" s="238" t="s">
        <v>4367</v>
      </c>
      <c r="L2309" s="235" t="s">
        <v>36</v>
      </c>
      <c r="M2309" s="333">
        <v>60</v>
      </c>
      <c r="N2309" s="408">
        <v>193753</v>
      </c>
      <c r="O2309" s="408">
        <f t="shared" si="36"/>
        <v>11625180</v>
      </c>
      <c r="P2309" s="249"/>
    </row>
    <row r="2310" spans="1:16" ht="20.399999999999999" hidden="1">
      <c r="A2310" s="235">
        <v>2307</v>
      </c>
      <c r="B2310" s="241">
        <v>45729</v>
      </c>
      <c r="C2310" s="239" t="s">
        <v>2262</v>
      </c>
      <c r="D2310" s="333" t="s">
        <v>6310</v>
      </c>
      <c r="E2310" s="417">
        <v>45726</v>
      </c>
      <c r="F2310" s="239" t="s">
        <v>6311</v>
      </c>
      <c r="G2310" s="333" t="s">
        <v>532</v>
      </c>
      <c r="H2310" s="333">
        <v>4513352839</v>
      </c>
      <c r="I2310" s="333">
        <v>107171952</v>
      </c>
      <c r="J2310" s="238">
        <v>99148781208</v>
      </c>
      <c r="K2310" s="238" t="s">
        <v>1476</v>
      </c>
      <c r="L2310" s="235" t="s">
        <v>36</v>
      </c>
      <c r="M2310" s="333">
        <v>136</v>
      </c>
      <c r="N2310" s="408">
        <v>1800</v>
      </c>
      <c r="O2310" s="408">
        <f t="shared" si="36"/>
        <v>244800</v>
      </c>
      <c r="P2310" s="249"/>
    </row>
    <row r="2311" spans="1:16" hidden="1">
      <c r="A2311" s="235">
        <v>2308</v>
      </c>
      <c r="B2311" s="241">
        <v>45734</v>
      </c>
      <c r="C2311" s="239" t="s">
        <v>6312</v>
      </c>
      <c r="D2311" s="333" t="s">
        <v>6313</v>
      </c>
      <c r="E2311" s="417">
        <v>45706</v>
      </c>
      <c r="F2311" s="239" t="s">
        <v>6314</v>
      </c>
      <c r="G2311" s="177" t="s">
        <v>4620</v>
      </c>
      <c r="H2311" s="333">
        <v>4201001641</v>
      </c>
      <c r="I2311" s="235">
        <v>111381215</v>
      </c>
      <c r="J2311" s="235" t="s">
        <v>5576</v>
      </c>
      <c r="K2311" s="235" t="s">
        <v>236</v>
      </c>
      <c r="L2311" s="235" t="s">
        <v>36</v>
      </c>
      <c r="M2311" s="347">
        <v>1</v>
      </c>
      <c r="N2311" s="408">
        <v>81000</v>
      </c>
      <c r="O2311" s="408">
        <f t="shared" si="36"/>
        <v>81000</v>
      </c>
      <c r="P2311" s="249"/>
    </row>
    <row r="2312" spans="1:16" ht="31.2" hidden="1">
      <c r="A2312" s="235">
        <v>2309</v>
      </c>
      <c r="B2312" s="241">
        <v>45734</v>
      </c>
      <c r="C2312" s="239" t="s">
        <v>2486</v>
      </c>
      <c r="D2312" s="333">
        <v>2416598</v>
      </c>
      <c r="E2312" s="417">
        <v>45726</v>
      </c>
      <c r="F2312" s="239" t="s">
        <v>6315</v>
      </c>
      <c r="G2312" s="177" t="s">
        <v>2167</v>
      </c>
      <c r="H2312" s="333">
        <v>4512940673</v>
      </c>
      <c r="I2312" s="238">
        <v>112173808</v>
      </c>
      <c r="J2312" s="239" t="s">
        <v>3421</v>
      </c>
      <c r="K2312" s="349" t="s">
        <v>2819</v>
      </c>
      <c r="L2312" s="333" t="s">
        <v>36</v>
      </c>
      <c r="M2312" s="347">
        <v>3</v>
      </c>
      <c r="N2312" s="408">
        <v>65700</v>
      </c>
      <c r="O2312" s="408">
        <f t="shared" si="36"/>
        <v>197100</v>
      </c>
      <c r="P2312" s="249"/>
    </row>
    <row r="2313" spans="1:16" ht="31.2" hidden="1">
      <c r="A2313" s="235">
        <v>2310</v>
      </c>
      <c r="B2313" s="241">
        <v>45740</v>
      </c>
      <c r="C2313" s="239" t="s">
        <v>2486</v>
      </c>
      <c r="D2313" s="333">
        <v>2416811</v>
      </c>
      <c r="E2313" s="417">
        <v>45735</v>
      </c>
      <c r="F2313" s="239" t="s">
        <v>6343</v>
      </c>
      <c r="G2313" s="333" t="s">
        <v>2167</v>
      </c>
      <c r="H2313" s="333">
        <v>4512940673</v>
      </c>
      <c r="I2313" s="238">
        <v>112173808</v>
      </c>
      <c r="J2313" s="239" t="s">
        <v>3421</v>
      </c>
      <c r="K2313" s="349" t="s">
        <v>2819</v>
      </c>
      <c r="L2313" s="333" t="s">
        <v>36</v>
      </c>
      <c r="M2313" s="333">
        <v>12</v>
      </c>
      <c r="N2313" s="408">
        <v>65700</v>
      </c>
      <c r="O2313" s="408">
        <f t="shared" si="36"/>
        <v>788400</v>
      </c>
      <c r="P2313" s="249"/>
    </row>
    <row r="2314" spans="1:16" hidden="1">
      <c r="A2314" s="235">
        <v>2311</v>
      </c>
      <c r="B2314" s="241">
        <v>45740</v>
      </c>
      <c r="C2314" s="239" t="s">
        <v>2343</v>
      </c>
      <c r="D2314" s="333">
        <v>3600123592</v>
      </c>
      <c r="E2314" s="417">
        <v>45733</v>
      </c>
      <c r="F2314" s="239" t="s">
        <v>6344</v>
      </c>
      <c r="G2314" s="333" t="s">
        <v>2283</v>
      </c>
      <c r="H2314" s="333">
        <v>4513032747</v>
      </c>
      <c r="I2314" s="238">
        <v>112137134</v>
      </c>
      <c r="J2314" s="239">
        <v>21038811406</v>
      </c>
      <c r="K2314" s="337" t="s">
        <v>2415</v>
      </c>
      <c r="L2314" s="333" t="s">
        <v>36</v>
      </c>
      <c r="M2314" s="333">
        <v>500</v>
      </c>
      <c r="N2314" s="408">
        <v>982.9</v>
      </c>
      <c r="O2314" s="408">
        <f t="shared" si="36"/>
        <v>491450</v>
      </c>
      <c r="P2314" s="249"/>
    </row>
    <row r="2315" spans="1:16" ht="31.2" hidden="1">
      <c r="A2315" s="235">
        <v>2312</v>
      </c>
      <c r="B2315" s="241">
        <v>45747</v>
      </c>
      <c r="C2315" s="239" t="s">
        <v>2486</v>
      </c>
      <c r="D2315" s="333">
        <v>2416968</v>
      </c>
      <c r="E2315" s="417">
        <v>45741</v>
      </c>
      <c r="F2315" s="239" t="s">
        <v>6345</v>
      </c>
      <c r="G2315" s="333" t="s">
        <v>2167</v>
      </c>
      <c r="H2315" s="333">
        <v>4512940673</v>
      </c>
      <c r="I2315" s="238">
        <v>112173808</v>
      </c>
      <c r="J2315" s="239" t="s">
        <v>3421</v>
      </c>
      <c r="K2315" s="349" t="s">
        <v>2819</v>
      </c>
      <c r="L2315" s="333" t="s">
        <v>36</v>
      </c>
      <c r="M2315" s="333">
        <v>5</v>
      </c>
      <c r="N2315" s="408">
        <v>65700</v>
      </c>
      <c r="O2315" s="408">
        <f t="shared" si="36"/>
        <v>328500</v>
      </c>
      <c r="P2315" s="249"/>
    </row>
    <row r="2316" spans="1:16" hidden="1">
      <c r="A2316" s="235">
        <v>2313</v>
      </c>
      <c r="B2316" s="241">
        <v>45747</v>
      </c>
      <c r="C2316" s="239" t="s">
        <v>6339</v>
      </c>
      <c r="D2316" s="333">
        <v>477</v>
      </c>
      <c r="E2316" s="417">
        <v>45741</v>
      </c>
      <c r="F2316" s="239" t="s">
        <v>6346</v>
      </c>
      <c r="G2316" s="333" t="s">
        <v>2271</v>
      </c>
      <c r="H2316" s="333">
        <v>4512940273</v>
      </c>
      <c r="I2316" s="238">
        <v>101557908</v>
      </c>
      <c r="J2316" s="239"/>
      <c r="K2316" s="361" t="s">
        <v>6349</v>
      </c>
      <c r="L2316" s="333" t="s">
        <v>6350</v>
      </c>
      <c r="M2316" s="333">
        <v>15</v>
      </c>
      <c r="N2316" s="408">
        <v>18047</v>
      </c>
      <c r="O2316" s="408">
        <f t="shared" si="36"/>
        <v>270705</v>
      </c>
      <c r="P2316" s="249"/>
    </row>
    <row r="2317" spans="1:16" ht="30.6" hidden="1">
      <c r="A2317" s="235">
        <v>2314</v>
      </c>
      <c r="B2317" s="241">
        <v>45747</v>
      </c>
      <c r="C2317" s="239" t="s">
        <v>3422</v>
      </c>
      <c r="D2317" s="333" t="s">
        <v>6341</v>
      </c>
      <c r="E2317" s="417">
        <v>45742</v>
      </c>
      <c r="F2317" s="239" t="s">
        <v>6347</v>
      </c>
      <c r="G2317" s="333" t="s">
        <v>1748</v>
      </c>
      <c r="H2317" s="333">
        <v>4513032676</v>
      </c>
      <c r="I2317" s="238">
        <v>109611234</v>
      </c>
      <c r="J2317" s="239">
        <v>3742612236</v>
      </c>
      <c r="K2317" s="361" t="s">
        <v>3031</v>
      </c>
      <c r="L2317" s="333" t="s">
        <v>36</v>
      </c>
      <c r="M2317" s="333">
        <v>66</v>
      </c>
      <c r="N2317" s="408">
        <v>26302</v>
      </c>
      <c r="O2317" s="408">
        <f t="shared" si="36"/>
        <v>1735932</v>
      </c>
      <c r="P2317" s="249"/>
    </row>
    <row r="2318" spans="1:16" hidden="1">
      <c r="A2318" s="235">
        <v>2315</v>
      </c>
      <c r="B2318" s="241">
        <v>45745</v>
      </c>
      <c r="C2318" s="239" t="s">
        <v>6340</v>
      </c>
      <c r="D2318" s="333" t="s">
        <v>6342</v>
      </c>
      <c r="E2318" s="417">
        <v>45737</v>
      </c>
      <c r="F2318" s="239" t="s">
        <v>6348</v>
      </c>
      <c r="G2318" s="333" t="s">
        <v>2544</v>
      </c>
      <c r="H2318" s="333"/>
      <c r="I2318" s="238">
        <v>109447742</v>
      </c>
      <c r="J2318" s="238">
        <v>803102</v>
      </c>
      <c r="K2318" s="238" t="s">
        <v>3731</v>
      </c>
      <c r="L2318" s="333" t="s">
        <v>36</v>
      </c>
      <c r="M2318" s="333">
        <v>1</v>
      </c>
      <c r="N2318" s="408">
        <v>8500</v>
      </c>
      <c r="O2318" s="408">
        <f t="shared" si="36"/>
        <v>8500</v>
      </c>
      <c r="P2318" s="249"/>
    </row>
    <row r="2319" spans="1:16" hidden="1">
      <c r="A2319" s="235">
        <v>2316</v>
      </c>
      <c r="B2319" s="241">
        <v>45745</v>
      </c>
      <c r="C2319" s="239" t="s">
        <v>6340</v>
      </c>
      <c r="D2319" s="333" t="s">
        <v>6342</v>
      </c>
      <c r="E2319" s="417">
        <v>45737</v>
      </c>
      <c r="F2319" s="239" t="s">
        <v>6348</v>
      </c>
      <c r="G2319" s="333" t="s">
        <v>2544</v>
      </c>
      <c r="H2319" s="333"/>
      <c r="I2319" s="238">
        <v>10947744</v>
      </c>
      <c r="J2319" s="239">
        <v>803203</v>
      </c>
      <c r="K2319" s="238" t="s">
        <v>3732</v>
      </c>
      <c r="L2319" s="238" t="s">
        <v>36</v>
      </c>
      <c r="M2319" s="333">
        <v>1</v>
      </c>
      <c r="N2319" s="408">
        <v>8500</v>
      </c>
      <c r="O2319" s="408">
        <f t="shared" si="36"/>
        <v>8500</v>
      </c>
      <c r="P2319" s="249"/>
    </row>
    <row r="2320" spans="1:16" hidden="1">
      <c r="A2320" s="235">
        <v>2317</v>
      </c>
      <c r="B2320" s="241">
        <v>45745</v>
      </c>
      <c r="C2320" s="239" t="s">
        <v>6340</v>
      </c>
      <c r="D2320" s="333" t="s">
        <v>6342</v>
      </c>
      <c r="E2320" s="417">
        <v>45737</v>
      </c>
      <c r="F2320" s="239" t="s">
        <v>6348</v>
      </c>
      <c r="G2320" s="333" t="s">
        <v>2544</v>
      </c>
      <c r="H2320" s="333"/>
      <c r="I2320" s="354">
        <v>109447745</v>
      </c>
      <c r="J2320" s="354">
        <v>803301</v>
      </c>
      <c r="K2320" s="354" t="s">
        <v>3039</v>
      </c>
      <c r="L2320" s="238" t="s">
        <v>36</v>
      </c>
      <c r="M2320" s="333">
        <v>2</v>
      </c>
      <c r="N2320" s="408">
        <v>8500</v>
      </c>
      <c r="O2320" s="408">
        <f t="shared" si="36"/>
        <v>17000</v>
      </c>
      <c r="P2320" s="249"/>
    </row>
    <row r="2321" spans="1:16" hidden="1">
      <c r="A2321" s="235">
        <v>2318</v>
      </c>
      <c r="B2321" s="241">
        <v>45749</v>
      </c>
      <c r="C2321" s="239" t="s">
        <v>6308</v>
      </c>
      <c r="D2321" s="333">
        <v>2112500416</v>
      </c>
      <c r="E2321" s="417">
        <v>45723</v>
      </c>
      <c r="F2321" s="239" t="s">
        <v>6352</v>
      </c>
      <c r="G2321" s="333" t="s">
        <v>4365</v>
      </c>
      <c r="H2321" s="333">
        <v>4201130278</v>
      </c>
      <c r="I2321" s="238">
        <v>111393237</v>
      </c>
      <c r="J2321" s="239" t="s">
        <v>4366</v>
      </c>
      <c r="K2321" s="238" t="s">
        <v>4367</v>
      </c>
      <c r="L2321" s="235" t="s">
        <v>36</v>
      </c>
      <c r="M2321" s="333">
        <v>60</v>
      </c>
      <c r="N2321" s="408">
        <v>193753</v>
      </c>
      <c r="O2321" s="408">
        <f t="shared" si="36"/>
        <v>11625180</v>
      </c>
      <c r="P2321" s="249"/>
    </row>
    <row r="2322" spans="1:16" ht="30.6" hidden="1">
      <c r="A2322" s="235">
        <v>2319</v>
      </c>
      <c r="B2322" s="241">
        <v>45755</v>
      </c>
      <c r="C2322" s="239" t="s">
        <v>3422</v>
      </c>
      <c r="D2322" s="333" t="s">
        <v>6353</v>
      </c>
      <c r="E2322" s="417">
        <v>45748</v>
      </c>
      <c r="F2322" s="239" t="s">
        <v>6354</v>
      </c>
      <c r="G2322" s="333" t="s">
        <v>1748</v>
      </c>
      <c r="H2322" s="333">
        <v>4513032676</v>
      </c>
      <c r="I2322" s="238">
        <v>109611234</v>
      </c>
      <c r="J2322" s="239">
        <v>3742612236</v>
      </c>
      <c r="K2322" s="239" t="s">
        <v>3031</v>
      </c>
      <c r="L2322" s="333" t="s">
        <v>36</v>
      </c>
      <c r="M2322" s="333">
        <v>30</v>
      </c>
      <c r="N2322" s="408">
        <v>26302</v>
      </c>
      <c r="O2322" s="408">
        <f t="shared" si="36"/>
        <v>789060</v>
      </c>
      <c r="P2322" s="249"/>
    </row>
    <row r="2323" spans="1:16" ht="30.6" hidden="1">
      <c r="A2323" s="235">
        <v>2320</v>
      </c>
      <c r="B2323" s="241">
        <v>45755</v>
      </c>
      <c r="C2323" s="239" t="s">
        <v>3422</v>
      </c>
      <c r="D2323" s="333" t="s">
        <v>6355</v>
      </c>
      <c r="E2323" s="417">
        <v>45748</v>
      </c>
      <c r="F2323" s="239" t="s">
        <v>6354</v>
      </c>
      <c r="G2323" s="333" t="s">
        <v>1748</v>
      </c>
      <c r="H2323" s="333">
        <v>4513350219</v>
      </c>
      <c r="I2323" s="238">
        <v>109611234</v>
      </c>
      <c r="J2323" s="239">
        <v>3742612236</v>
      </c>
      <c r="K2323" s="239" t="s">
        <v>3031</v>
      </c>
      <c r="L2323" s="333" t="s">
        <v>36</v>
      </c>
      <c r="M2323" s="333">
        <v>100</v>
      </c>
      <c r="N2323" s="408">
        <v>26302</v>
      </c>
      <c r="O2323" s="408">
        <f t="shared" si="36"/>
        <v>2630200</v>
      </c>
      <c r="P2323" s="249"/>
    </row>
    <row r="2324" spans="1:16" ht="20.399999999999999" hidden="1">
      <c r="A2324" s="235">
        <v>2321</v>
      </c>
      <c r="B2324" s="241">
        <v>45755</v>
      </c>
      <c r="C2324" s="239" t="s">
        <v>4858</v>
      </c>
      <c r="D2324" s="333" t="s">
        <v>6356</v>
      </c>
      <c r="E2324" s="417">
        <v>45744</v>
      </c>
      <c r="F2324" s="239" t="s">
        <v>6357</v>
      </c>
      <c r="G2324" s="333" t="s">
        <v>1151</v>
      </c>
      <c r="H2324" s="333">
        <v>4512854298</v>
      </c>
      <c r="I2324" s="238">
        <v>115032745</v>
      </c>
      <c r="J2324" s="239" t="s">
        <v>5973</v>
      </c>
      <c r="K2324" s="239" t="s">
        <v>5974</v>
      </c>
      <c r="L2324" s="333" t="s">
        <v>36</v>
      </c>
      <c r="M2324" s="333">
        <v>21</v>
      </c>
      <c r="N2324" s="408">
        <v>204250</v>
      </c>
      <c r="O2324" s="408">
        <f t="shared" si="36"/>
        <v>4289250</v>
      </c>
      <c r="P2324" s="249"/>
    </row>
    <row r="2325" spans="1:16" hidden="1">
      <c r="A2325" s="235">
        <v>2322</v>
      </c>
      <c r="B2325" s="241">
        <v>45755</v>
      </c>
      <c r="C2325" s="239" t="s">
        <v>2805</v>
      </c>
      <c r="D2325" s="333" t="s">
        <v>6358</v>
      </c>
      <c r="E2325" s="417">
        <v>45750</v>
      </c>
      <c r="F2325" s="239" t="s">
        <v>6359</v>
      </c>
      <c r="G2325" s="333" t="s">
        <v>2271</v>
      </c>
      <c r="H2325" s="333">
        <v>4513401687</v>
      </c>
      <c r="I2325" s="238">
        <v>112139784</v>
      </c>
      <c r="J2325" s="355" t="s">
        <v>2731</v>
      </c>
      <c r="K2325" s="355" t="s">
        <v>2809</v>
      </c>
      <c r="L2325" s="333" t="s">
        <v>2729</v>
      </c>
      <c r="M2325" s="333">
        <v>6000</v>
      </c>
      <c r="N2325" s="408">
        <v>22.45</v>
      </c>
      <c r="O2325" s="408">
        <f t="shared" si="36"/>
        <v>134700</v>
      </c>
      <c r="P2325" s="249"/>
    </row>
    <row r="2326" spans="1:16" hidden="1">
      <c r="A2326" s="235">
        <v>2323</v>
      </c>
      <c r="B2326" s="241">
        <v>45754</v>
      </c>
      <c r="C2326" s="239" t="s">
        <v>2561</v>
      </c>
      <c r="D2326" s="333" t="s">
        <v>6360</v>
      </c>
      <c r="E2326" s="417">
        <v>45744</v>
      </c>
      <c r="F2326" s="239" t="s">
        <v>6361</v>
      </c>
      <c r="G2326" s="333" t="s">
        <v>5073</v>
      </c>
      <c r="H2326" s="333">
        <v>4512845152</v>
      </c>
      <c r="I2326" s="238"/>
      <c r="J2326" s="239"/>
      <c r="K2326" s="239" t="s">
        <v>4072</v>
      </c>
      <c r="L2326" s="333" t="s">
        <v>36</v>
      </c>
      <c r="M2326" s="333">
        <v>15</v>
      </c>
      <c r="N2326" s="408">
        <v>8181</v>
      </c>
      <c r="O2326" s="408">
        <f t="shared" si="36"/>
        <v>122715</v>
      </c>
      <c r="P2326" s="249"/>
    </row>
    <row r="2327" spans="1:16" hidden="1">
      <c r="A2327" s="235">
        <v>2324</v>
      </c>
      <c r="B2327" s="241">
        <v>45761</v>
      </c>
      <c r="C2327" s="239" t="s">
        <v>2262</v>
      </c>
      <c r="D2327" s="333" t="s">
        <v>6362</v>
      </c>
      <c r="E2327" s="417">
        <v>45757</v>
      </c>
      <c r="F2327" s="239" t="s">
        <v>6363</v>
      </c>
      <c r="G2327" s="333" t="s">
        <v>532</v>
      </c>
      <c r="H2327" s="333">
        <v>4513398986</v>
      </c>
      <c r="I2327" s="238">
        <v>115017531</v>
      </c>
      <c r="J2327" s="238" t="s">
        <v>6364</v>
      </c>
      <c r="K2327" s="239" t="s">
        <v>5724</v>
      </c>
      <c r="L2327" s="333" t="s">
        <v>36</v>
      </c>
      <c r="M2327" s="333">
        <v>1400</v>
      </c>
      <c r="N2327" s="408">
        <v>6.1</v>
      </c>
      <c r="O2327" s="408">
        <f t="shared" si="36"/>
        <v>8540</v>
      </c>
      <c r="P2327" s="249"/>
    </row>
    <row r="2328" spans="1:16" hidden="1">
      <c r="A2328" s="235">
        <v>2325</v>
      </c>
      <c r="B2328" s="241">
        <v>45761</v>
      </c>
      <c r="C2328" s="239" t="s">
        <v>2262</v>
      </c>
      <c r="D2328" s="333" t="s">
        <v>6362</v>
      </c>
      <c r="E2328" s="417">
        <v>45757</v>
      </c>
      <c r="F2328" s="239" t="s">
        <v>6363</v>
      </c>
      <c r="G2328" s="333" t="s">
        <v>532</v>
      </c>
      <c r="H2328" s="333">
        <v>4513398986</v>
      </c>
      <c r="I2328" s="238">
        <v>113808958</v>
      </c>
      <c r="J2328" s="238" t="s">
        <v>4553</v>
      </c>
      <c r="K2328" s="239" t="s">
        <v>5747</v>
      </c>
      <c r="L2328" s="333" t="s">
        <v>36</v>
      </c>
      <c r="M2328" s="333">
        <v>1900</v>
      </c>
      <c r="N2328" s="408">
        <v>20</v>
      </c>
      <c r="O2328" s="408">
        <f t="shared" si="36"/>
        <v>38000</v>
      </c>
      <c r="P2328" s="249"/>
    </row>
    <row r="2329" spans="1:16" hidden="1">
      <c r="A2329" s="235">
        <v>2326</v>
      </c>
      <c r="B2329" s="241">
        <v>45761</v>
      </c>
      <c r="C2329" s="239" t="s">
        <v>6308</v>
      </c>
      <c r="D2329" s="333">
        <v>2112500585</v>
      </c>
      <c r="E2329" s="417">
        <v>45736</v>
      </c>
      <c r="F2329" s="239" t="s">
        <v>6365</v>
      </c>
      <c r="G2329" s="333" t="s">
        <v>4365</v>
      </c>
      <c r="H2329" s="333">
        <v>4201130278</v>
      </c>
      <c r="I2329" s="238">
        <v>111393237</v>
      </c>
      <c r="J2329" s="239" t="s">
        <v>4366</v>
      </c>
      <c r="K2329" s="238" t="s">
        <v>4367</v>
      </c>
      <c r="L2329" s="235" t="s">
        <v>36</v>
      </c>
      <c r="M2329" s="333">
        <v>40</v>
      </c>
      <c r="N2329" s="408">
        <v>193753</v>
      </c>
      <c r="O2329" s="408">
        <f t="shared" si="36"/>
        <v>7750120</v>
      </c>
      <c r="P2329" s="249"/>
    </row>
    <row r="2330" spans="1:16" hidden="1">
      <c r="A2330" s="235">
        <v>2327</v>
      </c>
      <c r="B2330" s="241">
        <v>45761</v>
      </c>
      <c r="C2330" s="239" t="s">
        <v>6308</v>
      </c>
      <c r="D2330" s="333">
        <v>2112500549</v>
      </c>
      <c r="E2330" s="417">
        <v>45734</v>
      </c>
      <c r="F2330" s="239" t="s">
        <v>6365</v>
      </c>
      <c r="G2330" s="333" t="s">
        <v>4365</v>
      </c>
      <c r="H2330" s="333">
        <v>4201130278</v>
      </c>
      <c r="I2330" s="238">
        <v>111393237</v>
      </c>
      <c r="J2330" s="239" t="s">
        <v>4366</v>
      </c>
      <c r="K2330" s="238" t="s">
        <v>4367</v>
      </c>
      <c r="L2330" s="235" t="s">
        <v>36</v>
      </c>
      <c r="M2330" s="333">
        <v>40</v>
      </c>
      <c r="N2330" s="408">
        <v>193753</v>
      </c>
      <c r="O2330" s="408">
        <f t="shared" si="36"/>
        <v>7750120</v>
      </c>
      <c r="P2330" s="249"/>
    </row>
    <row r="2331" spans="1:16" hidden="1">
      <c r="A2331" s="235">
        <v>2328</v>
      </c>
      <c r="B2331" s="241">
        <v>45765</v>
      </c>
      <c r="C2331" s="239" t="s">
        <v>2561</v>
      </c>
      <c r="D2331" s="333" t="s">
        <v>6366</v>
      </c>
      <c r="E2331" s="417">
        <v>45761</v>
      </c>
      <c r="F2331" s="239" t="s">
        <v>6367</v>
      </c>
      <c r="G2331" s="333" t="s">
        <v>5073</v>
      </c>
      <c r="H2331" s="333">
        <v>4513455283</v>
      </c>
      <c r="I2331" s="238"/>
      <c r="J2331" s="239"/>
      <c r="K2331" s="239" t="s">
        <v>4072</v>
      </c>
      <c r="L2331" s="235" t="s">
        <v>36</v>
      </c>
      <c r="M2331" s="333">
        <v>15</v>
      </c>
      <c r="N2331" s="408">
        <v>8181</v>
      </c>
      <c r="O2331" s="408">
        <f t="shared" si="36"/>
        <v>122715</v>
      </c>
      <c r="P2331" s="249"/>
    </row>
    <row r="2332" spans="1:16" hidden="1">
      <c r="A2332" s="235">
        <v>2329</v>
      </c>
      <c r="B2332" s="241">
        <v>45765</v>
      </c>
      <c r="C2332" s="239" t="s">
        <v>2561</v>
      </c>
      <c r="D2332" s="333" t="s">
        <v>6368</v>
      </c>
      <c r="E2332" s="417">
        <v>45761</v>
      </c>
      <c r="F2332" s="239" t="s">
        <v>6367</v>
      </c>
      <c r="G2332" s="333" t="s">
        <v>5073</v>
      </c>
      <c r="H2332" s="333">
        <v>4513376514</v>
      </c>
      <c r="I2332" s="238">
        <v>112141777</v>
      </c>
      <c r="J2332" s="238">
        <v>112141777</v>
      </c>
      <c r="K2332" s="238" t="s">
        <v>2563</v>
      </c>
      <c r="L2332" s="235" t="s">
        <v>36</v>
      </c>
      <c r="M2332" s="333">
        <v>6696</v>
      </c>
      <c r="N2332" s="408">
        <v>5.3</v>
      </c>
      <c r="O2332" s="408">
        <f t="shared" si="36"/>
        <v>35488.799999999996</v>
      </c>
      <c r="P2332" s="249"/>
    </row>
    <row r="2333" spans="1:16" hidden="1">
      <c r="A2333" s="235">
        <v>2330</v>
      </c>
      <c r="B2333" s="241">
        <v>45765</v>
      </c>
      <c r="C2333" s="239" t="s">
        <v>2561</v>
      </c>
      <c r="D2333" s="333" t="s">
        <v>6368</v>
      </c>
      <c r="E2333" s="417">
        <v>45761</v>
      </c>
      <c r="F2333" s="239" t="s">
        <v>6367</v>
      </c>
      <c r="G2333" s="333" t="s">
        <v>5073</v>
      </c>
      <c r="H2333" s="333">
        <v>4513376514</v>
      </c>
      <c r="I2333" s="238">
        <v>112141778</v>
      </c>
      <c r="J2333" s="238">
        <v>112141778</v>
      </c>
      <c r="K2333" s="238" t="s">
        <v>2566</v>
      </c>
      <c r="L2333" s="235" t="s">
        <v>36</v>
      </c>
      <c r="M2333" s="333">
        <v>3720</v>
      </c>
      <c r="N2333" s="408">
        <v>1.45</v>
      </c>
      <c r="O2333" s="408">
        <f t="shared" si="36"/>
        <v>5394</v>
      </c>
      <c r="P2333" s="249"/>
    </row>
    <row r="2334" spans="1:16" ht="20.399999999999999" hidden="1">
      <c r="A2334" s="235">
        <v>2331</v>
      </c>
      <c r="B2334" s="241">
        <v>45765</v>
      </c>
      <c r="C2334" s="239" t="s">
        <v>4858</v>
      </c>
      <c r="D2334" s="333" t="s">
        <v>6369</v>
      </c>
      <c r="E2334" s="417">
        <v>45757</v>
      </c>
      <c r="F2334" s="239" t="s">
        <v>6370</v>
      </c>
      <c r="G2334" s="333" t="s">
        <v>5073</v>
      </c>
      <c r="H2334" s="333">
        <v>4512854298</v>
      </c>
      <c r="I2334" s="238">
        <v>115032745</v>
      </c>
      <c r="J2334" s="239" t="s">
        <v>5973</v>
      </c>
      <c r="K2334" s="239" t="s">
        <v>5974</v>
      </c>
      <c r="L2334" s="235" t="s">
        <v>36</v>
      </c>
      <c r="M2334" s="333">
        <v>20</v>
      </c>
      <c r="N2334" s="408">
        <v>204250</v>
      </c>
      <c r="O2334" s="408">
        <f t="shared" si="36"/>
        <v>4085000</v>
      </c>
      <c r="P2334" s="249"/>
    </row>
    <row r="2335" spans="1:16" ht="20.399999999999999" hidden="1">
      <c r="A2335" s="235">
        <v>2332</v>
      </c>
      <c r="B2335" s="241">
        <v>45766</v>
      </c>
      <c r="C2335" s="239" t="s">
        <v>4858</v>
      </c>
      <c r="D2335" s="333" t="s">
        <v>6371</v>
      </c>
      <c r="E2335" s="417">
        <v>45761</v>
      </c>
      <c r="F2335" s="239" t="s">
        <v>6372</v>
      </c>
      <c r="G2335" s="333" t="s">
        <v>5073</v>
      </c>
      <c r="H2335" s="333">
        <v>4512854298</v>
      </c>
      <c r="I2335" s="238">
        <v>115032745</v>
      </c>
      <c r="J2335" s="239" t="s">
        <v>5973</v>
      </c>
      <c r="K2335" s="239" t="s">
        <v>5974</v>
      </c>
      <c r="L2335" s="235" t="s">
        <v>36</v>
      </c>
      <c r="M2335" s="333">
        <v>20</v>
      </c>
      <c r="N2335" s="408">
        <v>204250</v>
      </c>
      <c r="O2335" s="408">
        <f t="shared" si="36"/>
        <v>4085000</v>
      </c>
      <c r="P2335" s="249"/>
    </row>
    <row r="2336" spans="1:16" ht="31.2" hidden="1">
      <c r="A2336" s="235">
        <v>2333</v>
      </c>
      <c r="B2336" s="241">
        <v>45768</v>
      </c>
      <c r="C2336" s="239" t="s">
        <v>2486</v>
      </c>
      <c r="D2336" s="333">
        <v>2510354</v>
      </c>
      <c r="E2336" s="417">
        <v>45763</v>
      </c>
      <c r="F2336" s="239" t="s">
        <v>6373</v>
      </c>
      <c r="G2336" s="333" t="s">
        <v>2167</v>
      </c>
      <c r="H2336" s="333">
        <v>4512940673</v>
      </c>
      <c r="I2336" s="238">
        <v>112173808</v>
      </c>
      <c r="J2336" s="239" t="s">
        <v>3421</v>
      </c>
      <c r="K2336" s="349" t="s">
        <v>2819</v>
      </c>
      <c r="L2336" s="333" t="s">
        <v>36</v>
      </c>
      <c r="M2336" s="333">
        <v>10</v>
      </c>
      <c r="N2336" s="408">
        <v>65700</v>
      </c>
      <c r="O2336" s="408">
        <f t="shared" si="36"/>
        <v>657000</v>
      </c>
      <c r="P2336" s="249"/>
    </row>
    <row r="2337" spans="1:16" hidden="1">
      <c r="A2337" s="235">
        <v>2334</v>
      </c>
      <c r="B2337" s="241">
        <v>45768</v>
      </c>
      <c r="C2337" s="235" t="s">
        <v>1709</v>
      </c>
      <c r="D2337" s="235" t="s">
        <v>6374</v>
      </c>
      <c r="E2337" s="417">
        <v>45763</v>
      </c>
      <c r="F2337" s="235">
        <v>51611401166</v>
      </c>
      <c r="G2337" s="235" t="s">
        <v>5073</v>
      </c>
      <c r="H2337" s="235">
        <v>4513455713</v>
      </c>
      <c r="I2337" s="235">
        <v>106176633</v>
      </c>
      <c r="J2337" s="235" t="s">
        <v>6375</v>
      </c>
      <c r="K2337" s="235" t="s">
        <v>6376</v>
      </c>
      <c r="L2337" s="235" t="s">
        <v>36</v>
      </c>
      <c r="M2337" s="235">
        <v>1</v>
      </c>
      <c r="N2337" s="509">
        <v>9750</v>
      </c>
      <c r="O2337" s="235">
        <f t="shared" si="36"/>
        <v>9750</v>
      </c>
      <c r="P2337" s="235"/>
    </row>
    <row r="2338" spans="1:16" hidden="1">
      <c r="A2338" s="235">
        <v>2335</v>
      </c>
      <c r="B2338" s="241">
        <v>45771</v>
      </c>
      <c r="C2338" s="235" t="s">
        <v>6397</v>
      </c>
      <c r="D2338" s="235" t="s">
        <v>6398</v>
      </c>
      <c r="E2338" s="417">
        <v>45764</v>
      </c>
      <c r="F2338" s="235" t="s">
        <v>6399</v>
      </c>
      <c r="G2338" s="235" t="s">
        <v>1151</v>
      </c>
      <c r="H2338" s="235">
        <v>4512854298</v>
      </c>
      <c r="I2338" s="235">
        <v>115032745</v>
      </c>
      <c r="J2338" s="235" t="s">
        <v>5973</v>
      </c>
      <c r="K2338" s="235" t="s">
        <v>5974</v>
      </c>
      <c r="L2338" s="235" t="s">
        <v>36</v>
      </c>
      <c r="M2338" s="235">
        <v>5</v>
      </c>
      <c r="N2338" s="408">
        <v>204250</v>
      </c>
      <c r="O2338" s="235">
        <f t="shared" si="36"/>
        <v>1021250</v>
      </c>
      <c r="P2338" s="235"/>
    </row>
    <row r="2339" spans="1:16" hidden="1">
      <c r="A2339" s="235">
        <v>2336</v>
      </c>
      <c r="B2339" s="241">
        <v>45771</v>
      </c>
      <c r="C2339" s="235" t="s">
        <v>6397</v>
      </c>
      <c r="D2339" s="235" t="s">
        <v>6400</v>
      </c>
      <c r="E2339" s="417">
        <v>45764</v>
      </c>
      <c r="F2339" s="235" t="s">
        <v>6399</v>
      </c>
      <c r="G2339" s="235" t="s">
        <v>1151</v>
      </c>
      <c r="H2339" s="235">
        <v>4512854298</v>
      </c>
      <c r="I2339" s="235">
        <v>115032745</v>
      </c>
      <c r="J2339" s="235" t="s">
        <v>5973</v>
      </c>
      <c r="K2339" s="235" t="s">
        <v>5974</v>
      </c>
      <c r="L2339" s="235" t="s">
        <v>36</v>
      </c>
      <c r="M2339" s="235">
        <v>5</v>
      </c>
      <c r="N2339" s="408">
        <v>204250</v>
      </c>
      <c r="O2339" s="235">
        <f t="shared" si="36"/>
        <v>1021250</v>
      </c>
      <c r="P2339" s="235"/>
    </row>
    <row r="2340" spans="1:16" hidden="1">
      <c r="A2340" s="235">
        <v>2337</v>
      </c>
      <c r="B2340" s="241">
        <v>45772</v>
      </c>
      <c r="C2340" s="239" t="s">
        <v>4819</v>
      </c>
      <c r="D2340" s="333" t="s">
        <v>6420</v>
      </c>
      <c r="E2340" s="417">
        <v>45766</v>
      </c>
      <c r="F2340" s="239" t="s">
        <v>6424</v>
      </c>
      <c r="G2340" s="333" t="s">
        <v>2544</v>
      </c>
      <c r="H2340" s="238">
        <v>102464571</v>
      </c>
      <c r="I2340" s="238">
        <v>102464571</v>
      </c>
      <c r="J2340" s="238" t="s">
        <v>1693</v>
      </c>
      <c r="K2340" s="238" t="s">
        <v>1694</v>
      </c>
      <c r="L2340" s="333" t="s">
        <v>36</v>
      </c>
      <c r="M2340" s="333">
        <v>372</v>
      </c>
      <c r="N2340" s="408">
        <v>1897</v>
      </c>
      <c r="O2340" s="408">
        <f t="shared" si="36"/>
        <v>705684</v>
      </c>
      <c r="P2340" s="249"/>
    </row>
    <row r="2341" spans="1:16" hidden="1">
      <c r="A2341" s="235">
        <v>2338</v>
      </c>
      <c r="B2341" s="241">
        <v>45772</v>
      </c>
      <c r="C2341" s="239" t="s">
        <v>4819</v>
      </c>
      <c r="D2341" s="333" t="s">
        <v>6421</v>
      </c>
      <c r="E2341" s="417">
        <v>45766</v>
      </c>
      <c r="F2341" s="239" t="s">
        <v>6425</v>
      </c>
      <c r="G2341" s="333" t="s">
        <v>2544</v>
      </c>
      <c r="H2341" s="238">
        <v>110316600</v>
      </c>
      <c r="I2341" s="238">
        <v>110316600</v>
      </c>
      <c r="J2341" s="238" t="s">
        <v>2551</v>
      </c>
      <c r="K2341" s="238" t="s">
        <v>2552</v>
      </c>
      <c r="L2341" s="333" t="s">
        <v>36</v>
      </c>
      <c r="M2341" s="333">
        <f>108+36+240</f>
        <v>384</v>
      </c>
      <c r="N2341" s="408">
        <v>1928</v>
      </c>
      <c r="O2341" s="408">
        <f t="shared" si="36"/>
        <v>740352</v>
      </c>
      <c r="P2341" s="249"/>
    </row>
    <row r="2342" spans="1:16" hidden="1">
      <c r="A2342" s="235">
        <v>2339</v>
      </c>
      <c r="B2342" s="241">
        <v>45773</v>
      </c>
      <c r="C2342" s="239" t="s">
        <v>2262</v>
      </c>
      <c r="D2342" s="333" t="s">
        <v>6422</v>
      </c>
      <c r="E2342" s="417">
        <v>45768</v>
      </c>
      <c r="F2342" s="239" t="s">
        <v>6426</v>
      </c>
      <c r="G2342" s="333" t="s">
        <v>532</v>
      </c>
      <c r="H2342" s="238">
        <v>115017531</v>
      </c>
      <c r="I2342" s="238">
        <v>115017531</v>
      </c>
      <c r="J2342" s="238" t="s">
        <v>6364</v>
      </c>
      <c r="K2342" s="239" t="s">
        <v>5724</v>
      </c>
      <c r="L2342" s="333" t="s">
        <v>36</v>
      </c>
      <c r="M2342" s="333">
        <v>1597</v>
      </c>
      <c r="N2342" s="408">
        <v>6.1</v>
      </c>
      <c r="O2342" s="408">
        <f t="shared" si="36"/>
        <v>9741.6999999999989</v>
      </c>
      <c r="P2342" s="249"/>
    </row>
    <row r="2343" spans="1:16" hidden="1">
      <c r="A2343" s="235">
        <v>2340</v>
      </c>
      <c r="B2343" s="241">
        <v>45776</v>
      </c>
      <c r="C2343" s="239" t="s">
        <v>2561</v>
      </c>
      <c r="D2343" s="333" t="s">
        <v>6423</v>
      </c>
      <c r="E2343" s="417">
        <v>45771</v>
      </c>
      <c r="F2343" s="239" t="s">
        <v>6427</v>
      </c>
      <c r="G2343" s="333" t="s">
        <v>5073</v>
      </c>
      <c r="H2343" s="238"/>
      <c r="I2343" s="238"/>
      <c r="J2343" s="239"/>
      <c r="K2343" s="239" t="s">
        <v>4072</v>
      </c>
      <c r="L2343" s="333" t="s">
        <v>36</v>
      </c>
      <c r="M2343" s="333">
        <v>11</v>
      </c>
      <c r="N2343" s="408">
        <v>8181</v>
      </c>
      <c r="O2343" s="408">
        <f t="shared" si="36"/>
        <v>89991</v>
      </c>
      <c r="P2343" s="249"/>
    </row>
    <row r="2344" spans="1:16" ht="31.2" hidden="1">
      <c r="A2344" s="235">
        <v>2341</v>
      </c>
      <c r="B2344" s="241">
        <v>45778</v>
      </c>
      <c r="C2344" s="239" t="s">
        <v>2486</v>
      </c>
      <c r="D2344" s="333">
        <v>2510570</v>
      </c>
      <c r="E2344" s="417">
        <v>45773</v>
      </c>
      <c r="F2344" s="239" t="s">
        <v>6431</v>
      </c>
      <c r="G2344" s="333" t="s">
        <v>2167</v>
      </c>
      <c r="H2344" s="177">
        <v>4512940673</v>
      </c>
      <c r="I2344" s="238">
        <v>112173808</v>
      </c>
      <c r="J2344" s="239" t="s">
        <v>3421</v>
      </c>
      <c r="K2344" s="349" t="s">
        <v>2819</v>
      </c>
      <c r="L2344" s="333" t="s">
        <v>36</v>
      </c>
      <c r="M2344" s="333">
        <v>3</v>
      </c>
      <c r="N2344" s="408">
        <v>65700</v>
      </c>
      <c r="O2344" s="408">
        <f t="shared" si="36"/>
        <v>197100</v>
      </c>
      <c r="P2344" s="249"/>
    </row>
    <row r="2345" spans="1:16" ht="20.399999999999999" hidden="1">
      <c r="A2345" s="235">
        <v>2342</v>
      </c>
      <c r="B2345" s="241">
        <v>45778</v>
      </c>
      <c r="C2345" s="239" t="s">
        <v>5295</v>
      </c>
      <c r="D2345" s="333">
        <v>71100119</v>
      </c>
      <c r="E2345" s="417">
        <v>45773</v>
      </c>
      <c r="F2345" s="239" t="s">
        <v>6432</v>
      </c>
      <c r="G2345" s="333" t="s">
        <v>532</v>
      </c>
      <c r="H2345" s="177">
        <v>4513401181</v>
      </c>
      <c r="I2345" s="238">
        <v>115010962</v>
      </c>
      <c r="J2345" s="239"/>
      <c r="K2345" s="239" t="s">
        <v>5297</v>
      </c>
      <c r="L2345" s="235" t="s">
        <v>36</v>
      </c>
      <c r="M2345" s="333">
        <v>1488</v>
      </c>
      <c r="N2345" s="408">
        <v>171</v>
      </c>
      <c r="O2345" s="408">
        <f t="shared" si="36"/>
        <v>254448</v>
      </c>
      <c r="P2345" s="249"/>
    </row>
    <row r="2346" spans="1:16" hidden="1">
      <c r="A2346" s="235">
        <v>2343</v>
      </c>
      <c r="B2346" s="241">
        <v>45785</v>
      </c>
      <c r="C2346" s="239" t="s">
        <v>3490</v>
      </c>
      <c r="D2346" s="333" t="s">
        <v>6428</v>
      </c>
      <c r="E2346" s="417">
        <v>45779</v>
      </c>
      <c r="F2346" s="239" t="s">
        <v>6433</v>
      </c>
      <c r="G2346" s="333" t="s">
        <v>4987</v>
      </c>
      <c r="H2346" s="177">
        <v>4513198601</v>
      </c>
      <c r="I2346" s="238">
        <v>112170850</v>
      </c>
      <c r="J2346" s="337">
        <v>112170850</v>
      </c>
      <c r="K2346" s="238" t="s">
        <v>3533</v>
      </c>
      <c r="L2346" s="235" t="s">
        <v>36</v>
      </c>
      <c r="M2346" s="333">
        <v>2</v>
      </c>
      <c r="N2346" s="408">
        <v>110500</v>
      </c>
      <c r="O2346" s="408">
        <f t="shared" si="36"/>
        <v>221000</v>
      </c>
      <c r="P2346" s="249"/>
    </row>
    <row r="2347" spans="1:16" hidden="1">
      <c r="A2347" s="235">
        <v>2344</v>
      </c>
      <c r="B2347" s="241">
        <v>45785</v>
      </c>
      <c r="C2347" s="239" t="s">
        <v>3490</v>
      </c>
      <c r="D2347" s="333" t="s">
        <v>6428</v>
      </c>
      <c r="E2347" s="417">
        <v>45779</v>
      </c>
      <c r="F2347" s="239" t="s">
        <v>6433</v>
      </c>
      <c r="G2347" s="333" t="s">
        <v>4987</v>
      </c>
      <c r="H2347" s="333">
        <v>4513198601</v>
      </c>
      <c r="I2347" s="238">
        <v>112177659</v>
      </c>
      <c r="J2347" s="337">
        <v>112177659</v>
      </c>
      <c r="K2347" s="238" t="s">
        <v>3493</v>
      </c>
      <c r="L2347" s="235" t="s">
        <v>36</v>
      </c>
      <c r="M2347" s="333">
        <v>2</v>
      </c>
      <c r="N2347" s="408">
        <v>70500</v>
      </c>
      <c r="O2347" s="408">
        <f t="shared" si="36"/>
        <v>141000</v>
      </c>
      <c r="P2347" s="249"/>
    </row>
    <row r="2348" spans="1:16" hidden="1">
      <c r="A2348" s="235">
        <v>2345</v>
      </c>
      <c r="B2348" s="241">
        <v>45785</v>
      </c>
      <c r="C2348" s="239" t="s">
        <v>6308</v>
      </c>
      <c r="D2348" s="333">
        <v>2112500814</v>
      </c>
      <c r="E2348" s="417">
        <v>45758</v>
      </c>
      <c r="F2348" s="239" t="s">
        <v>6434</v>
      </c>
      <c r="G2348" s="333" t="s">
        <v>4365</v>
      </c>
      <c r="H2348" s="177">
        <v>4201130278</v>
      </c>
      <c r="I2348" s="238">
        <v>111393237</v>
      </c>
      <c r="J2348" s="239" t="s">
        <v>4366</v>
      </c>
      <c r="K2348" s="238" t="s">
        <v>4367</v>
      </c>
      <c r="L2348" s="235" t="s">
        <v>36</v>
      </c>
      <c r="M2348" s="333">
        <v>40</v>
      </c>
      <c r="N2348" s="408">
        <v>193753</v>
      </c>
      <c r="O2348" s="408">
        <f t="shared" si="36"/>
        <v>7750120</v>
      </c>
      <c r="P2348" s="249"/>
    </row>
    <row r="2349" spans="1:16" hidden="1">
      <c r="A2349" s="235">
        <v>2346</v>
      </c>
      <c r="B2349" s="241">
        <v>45785</v>
      </c>
      <c r="C2349" s="239" t="s">
        <v>6308</v>
      </c>
      <c r="D2349" s="333">
        <v>2112500904</v>
      </c>
      <c r="E2349" s="417">
        <v>45771</v>
      </c>
      <c r="F2349" s="239" t="s">
        <v>6434</v>
      </c>
      <c r="G2349" s="333" t="s">
        <v>4365</v>
      </c>
      <c r="H2349" s="177">
        <v>4201130278</v>
      </c>
      <c r="I2349" s="238">
        <v>111393237</v>
      </c>
      <c r="J2349" s="239" t="s">
        <v>4366</v>
      </c>
      <c r="K2349" s="238" t="s">
        <v>4367</v>
      </c>
      <c r="L2349" s="235" t="s">
        <v>36</v>
      </c>
      <c r="M2349" s="333">
        <v>40</v>
      </c>
      <c r="N2349" s="408">
        <v>193753</v>
      </c>
      <c r="O2349" s="408">
        <f t="shared" si="36"/>
        <v>7750120</v>
      </c>
      <c r="P2349" s="249"/>
    </row>
    <row r="2350" spans="1:16" ht="30.6" hidden="1">
      <c r="A2350" s="235">
        <v>2347</v>
      </c>
      <c r="B2350" s="241">
        <v>45787</v>
      </c>
      <c r="C2350" s="239" t="s">
        <v>3422</v>
      </c>
      <c r="D2350" s="333" t="s">
        <v>6429</v>
      </c>
      <c r="E2350" s="417">
        <v>45783</v>
      </c>
      <c r="F2350" s="239" t="s">
        <v>6435</v>
      </c>
      <c r="G2350" s="333" t="s">
        <v>1748</v>
      </c>
      <c r="H2350" s="177">
        <v>4513350219</v>
      </c>
      <c r="I2350" s="238">
        <v>109611234</v>
      </c>
      <c r="J2350" s="239">
        <v>3742612236</v>
      </c>
      <c r="K2350" s="361" t="s">
        <v>6440</v>
      </c>
      <c r="L2350" s="235" t="s">
        <v>36</v>
      </c>
      <c r="M2350" s="333">
        <v>100</v>
      </c>
      <c r="N2350" s="408">
        <v>26302</v>
      </c>
      <c r="O2350" s="408">
        <f t="shared" si="36"/>
        <v>2630200</v>
      </c>
      <c r="P2350" s="249"/>
    </row>
    <row r="2351" spans="1:16" ht="31.2" hidden="1">
      <c r="A2351" s="235">
        <v>2348</v>
      </c>
      <c r="B2351" s="241">
        <v>45789</v>
      </c>
      <c r="C2351" s="239" t="s">
        <v>2486</v>
      </c>
      <c r="D2351" s="333">
        <v>2510717</v>
      </c>
      <c r="E2351" s="417">
        <v>45782</v>
      </c>
      <c r="F2351" s="239" t="s">
        <v>6436</v>
      </c>
      <c r="G2351" s="333" t="s">
        <v>2167</v>
      </c>
      <c r="H2351" s="177">
        <v>4512940673</v>
      </c>
      <c r="I2351" s="238">
        <v>112173808</v>
      </c>
      <c r="J2351" s="239" t="s">
        <v>3421</v>
      </c>
      <c r="K2351" s="349" t="s">
        <v>2819</v>
      </c>
      <c r="L2351" s="333" t="s">
        <v>36</v>
      </c>
      <c r="M2351" s="333">
        <v>14</v>
      </c>
      <c r="N2351" s="408">
        <v>65700</v>
      </c>
      <c r="O2351" s="408">
        <f t="shared" si="36"/>
        <v>919800</v>
      </c>
      <c r="P2351" s="249"/>
    </row>
    <row r="2352" spans="1:16" hidden="1">
      <c r="A2352" s="235">
        <v>2349</v>
      </c>
      <c r="B2352" s="241">
        <v>45789</v>
      </c>
      <c r="C2352" s="239" t="s">
        <v>5295</v>
      </c>
      <c r="D2352" s="333">
        <v>71100164</v>
      </c>
      <c r="E2352" s="417">
        <v>45780</v>
      </c>
      <c r="F2352" s="239" t="s">
        <v>6437</v>
      </c>
      <c r="G2352" s="333" t="s">
        <v>532</v>
      </c>
      <c r="H2352" s="177">
        <v>4513401181</v>
      </c>
      <c r="I2352" s="238">
        <v>115010965</v>
      </c>
      <c r="J2352" s="239"/>
      <c r="K2352" s="239" t="s">
        <v>5298</v>
      </c>
      <c r="L2352" s="333" t="s">
        <v>36</v>
      </c>
      <c r="M2352" s="333">
        <v>1488</v>
      </c>
      <c r="N2352" s="408">
        <v>118</v>
      </c>
      <c r="O2352" s="408">
        <f t="shared" si="36"/>
        <v>175584</v>
      </c>
      <c r="P2352" s="249"/>
    </row>
    <row r="2353" spans="1:16" hidden="1">
      <c r="A2353" s="235">
        <v>2350</v>
      </c>
      <c r="B2353" s="241">
        <v>45789</v>
      </c>
      <c r="C2353" s="239" t="s">
        <v>5295</v>
      </c>
      <c r="D2353" s="333">
        <v>71100164</v>
      </c>
      <c r="E2353" s="417">
        <v>45780</v>
      </c>
      <c r="F2353" s="239" t="s">
        <v>6437</v>
      </c>
      <c r="G2353" s="333" t="s">
        <v>532</v>
      </c>
      <c r="H2353" s="177">
        <v>4513401181</v>
      </c>
      <c r="I2353" s="238">
        <v>109544084</v>
      </c>
      <c r="J2353" s="238" t="s">
        <v>4004</v>
      </c>
      <c r="K2353" s="239" t="s">
        <v>4005</v>
      </c>
      <c r="L2353" s="333" t="s">
        <v>36</v>
      </c>
      <c r="M2353" s="333">
        <v>4602</v>
      </c>
      <c r="N2353" s="408">
        <v>18</v>
      </c>
      <c r="O2353" s="408">
        <f t="shared" si="36"/>
        <v>82836</v>
      </c>
      <c r="P2353" s="249"/>
    </row>
    <row r="2354" spans="1:16" hidden="1">
      <c r="A2354" s="235">
        <v>2351</v>
      </c>
      <c r="B2354" s="241">
        <v>45789</v>
      </c>
      <c r="C2354" s="239" t="s">
        <v>5295</v>
      </c>
      <c r="D2354" s="333">
        <v>71100164</v>
      </c>
      <c r="E2354" s="417">
        <v>45780</v>
      </c>
      <c r="F2354" s="239" t="s">
        <v>6437</v>
      </c>
      <c r="G2354" s="333" t="s">
        <v>532</v>
      </c>
      <c r="H2354" s="177">
        <v>4513401181</v>
      </c>
      <c r="I2354" s="238">
        <v>109544077</v>
      </c>
      <c r="J2354" s="238" t="s">
        <v>3973</v>
      </c>
      <c r="K2354" s="238" t="s">
        <v>3974</v>
      </c>
      <c r="L2354" s="333" t="s">
        <v>36</v>
      </c>
      <c r="M2354" s="333">
        <v>1770</v>
      </c>
      <c r="N2354" s="408">
        <v>26</v>
      </c>
      <c r="O2354" s="408">
        <f t="shared" si="36"/>
        <v>46020</v>
      </c>
      <c r="P2354" s="249"/>
    </row>
    <row r="2355" spans="1:16" hidden="1">
      <c r="A2355" s="235">
        <v>2352</v>
      </c>
      <c r="B2355" s="241">
        <v>45789</v>
      </c>
      <c r="C2355" s="239" t="s">
        <v>5295</v>
      </c>
      <c r="D2355" s="333">
        <v>71100164</v>
      </c>
      <c r="E2355" s="417">
        <v>45780</v>
      </c>
      <c r="F2355" s="239" t="s">
        <v>6437</v>
      </c>
      <c r="G2355" s="333" t="s">
        <v>532</v>
      </c>
      <c r="H2355" s="177">
        <v>4513401181</v>
      </c>
      <c r="I2355" s="238">
        <v>113782133</v>
      </c>
      <c r="J2355" s="239"/>
      <c r="K2355" s="239" t="s">
        <v>4388</v>
      </c>
      <c r="L2355" s="333" t="s">
        <v>36</v>
      </c>
      <c r="M2355" s="333">
        <v>472</v>
      </c>
      <c r="N2355" s="408">
        <v>118</v>
      </c>
      <c r="O2355" s="408">
        <f t="shared" si="36"/>
        <v>55696</v>
      </c>
      <c r="P2355" s="249"/>
    </row>
    <row r="2356" spans="1:16" hidden="1">
      <c r="A2356" s="235">
        <v>2353</v>
      </c>
      <c r="B2356" s="241">
        <v>45789</v>
      </c>
      <c r="C2356" s="239" t="s">
        <v>6201</v>
      </c>
      <c r="D2356" s="333">
        <v>25021</v>
      </c>
      <c r="E2356" s="417">
        <v>45782</v>
      </c>
      <c r="F2356" s="239" t="s">
        <v>6438</v>
      </c>
      <c r="G2356" s="333" t="s">
        <v>2544</v>
      </c>
      <c r="H2356" s="177">
        <v>4513455499</v>
      </c>
      <c r="I2356" s="238" t="s">
        <v>6441</v>
      </c>
      <c r="J2356" s="239" t="s">
        <v>6442</v>
      </c>
      <c r="K2356" s="361" t="s">
        <v>6443</v>
      </c>
      <c r="L2356" s="333" t="s">
        <v>36</v>
      </c>
      <c r="M2356" s="333">
        <v>1</v>
      </c>
      <c r="N2356" s="408">
        <v>75290</v>
      </c>
      <c r="O2356" s="408">
        <f t="shared" si="36"/>
        <v>75290</v>
      </c>
      <c r="P2356" s="249"/>
    </row>
    <row r="2357" spans="1:16" hidden="1">
      <c r="A2357" s="235">
        <v>2354</v>
      </c>
      <c r="B2357" s="241">
        <v>45780</v>
      </c>
      <c r="C2357" s="239" t="s">
        <v>4861</v>
      </c>
      <c r="D2357" s="333" t="s">
        <v>6430</v>
      </c>
      <c r="E2357" s="417">
        <v>45776</v>
      </c>
      <c r="F2357" s="239" t="s">
        <v>6439</v>
      </c>
      <c r="G2357" s="333" t="s">
        <v>5073</v>
      </c>
      <c r="H2357" s="177">
        <v>4511617922</v>
      </c>
      <c r="I2357" s="238">
        <v>105988783</v>
      </c>
      <c r="J2357" s="238" t="s">
        <v>6444</v>
      </c>
      <c r="K2357" s="239" t="s">
        <v>5919</v>
      </c>
      <c r="L2357" s="333" t="s">
        <v>36</v>
      </c>
      <c r="M2357" s="333">
        <v>1</v>
      </c>
      <c r="N2357" s="408">
        <v>17439</v>
      </c>
      <c r="O2357" s="408">
        <f t="shared" si="36"/>
        <v>17439</v>
      </c>
      <c r="P2357" s="249"/>
    </row>
    <row r="2358" spans="1:16" hidden="1">
      <c r="A2358" s="235">
        <v>2355</v>
      </c>
      <c r="B2358" s="241">
        <v>45794</v>
      </c>
      <c r="C2358" s="239" t="s">
        <v>2561</v>
      </c>
      <c r="D2358" s="333" t="s">
        <v>6465</v>
      </c>
      <c r="E2358" s="417">
        <v>45789</v>
      </c>
      <c r="F2358" s="239" t="s">
        <v>6466</v>
      </c>
      <c r="G2358" s="333" t="s">
        <v>5073</v>
      </c>
      <c r="H2358" s="177">
        <v>4513455283</v>
      </c>
      <c r="I2358" s="238"/>
      <c r="J2358" s="239"/>
      <c r="K2358" s="239" t="s">
        <v>4072</v>
      </c>
      <c r="L2358" s="333" t="s">
        <v>36</v>
      </c>
      <c r="M2358" s="333">
        <v>15</v>
      </c>
      <c r="N2358" s="408">
        <v>8181</v>
      </c>
      <c r="O2358" s="408">
        <f t="shared" si="36"/>
        <v>122715</v>
      </c>
      <c r="P2358" s="249"/>
    </row>
    <row r="2359" spans="1:16" hidden="1">
      <c r="A2359" s="235">
        <v>2356</v>
      </c>
      <c r="B2359" s="241">
        <v>45796</v>
      </c>
      <c r="C2359" s="239" t="s">
        <v>6467</v>
      </c>
      <c r="D2359" s="333" t="s">
        <v>6468</v>
      </c>
      <c r="E2359" s="417">
        <v>45790</v>
      </c>
      <c r="F2359" s="239" t="s">
        <v>4540</v>
      </c>
      <c r="G2359" s="333" t="s">
        <v>5073</v>
      </c>
      <c r="H2359" s="177">
        <v>451340318</v>
      </c>
      <c r="I2359" s="238">
        <v>113808960</v>
      </c>
      <c r="J2359" s="239">
        <v>21100009</v>
      </c>
      <c r="K2359" s="239" t="s">
        <v>5782</v>
      </c>
      <c r="L2359" s="333" t="s">
        <v>36</v>
      </c>
      <c r="M2359" s="333">
        <v>1860</v>
      </c>
      <c r="N2359" s="408">
        <v>5.25</v>
      </c>
      <c r="O2359" s="408">
        <f t="shared" si="36"/>
        <v>9765</v>
      </c>
      <c r="P2359" s="249"/>
    </row>
    <row r="2360" spans="1:16" hidden="1">
      <c r="A2360" s="235">
        <v>2357</v>
      </c>
      <c r="B2360" s="241">
        <v>45796</v>
      </c>
      <c r="C2360" s="239" t="s">
        <v>6467</v>
      </c>
      <c r="D2360" s="333" t="s">
        <v>6468</v>
      </c>
      <c r="E2360" s="417">
        <v>45790</v>
      </c>
      <c r="F2360" s="239" t="s">
        <v>4540</v>
      </c>
      <c r="G2360" s="333" t="s">
        <v>5073</v>
      </c>
      <c r="H2360" s="177">
        <v>451340318</v>
      </c>
      <c r="I2360" s="238">
        <v>113808959</v>
      </c>
      <c r="J2360" s="239">
        <v>21100019</v>
      </c>
      <c r="K2360" s="239" t="s">
        <v>5783</v>
      </c>
      <c r="L2360" s="333" t="s">
        <v>36</v>
      </c>
      <c r="M2360" s="333">
        <v>1860</v>
      </c>
      <c r="N2360" s="408">
        <v>5.93</v>
      </c>
      <c r="O2360" s="408">
        <f t="shared" ref="O2360:O2361" si="37">N2360*M2360</f>
        <v>11029.8</v>
      </c>
      <c r="P2360" s="249"/>
    </row>
    <row r="2361" spans="1:16" hidden="1">
      <c r="A2361" s="235">
        <v>2358</v>
      </c>
      <c r="B2361" s="241">
        <v>45797</v>
      </c>
      <c r="C2361" s="239" t="s">
        <v>4642</v>
      </c>
      <c r="D2361" s="333" t="s">
        <v>6469</v>
      </c>
      <c r="E2361" s="417">
        <v>45792</v>
      </c>
      <c r="F2361" s="239" t="s">
        <v>6470</v>
      </c>
      <c r="G2361" s="333" t="s">
        <v>2544</v>
      </c>
      <c r="H2361" s="177">
        <v>4513339285</v>
      </c>
      <c r="I2361" s="238">
        <v>102951260</v>
      </c>
      <c r="J2361" s="238" t="s">
        <v>1697</v>
      </c>
      <c r="K2361" s="238" t="s">
        <v>1698</v>
      </c>
      <c r="L2361" s="333" t="s">
        <v>36</v>
      </c>
      <c r="M2361" s="333">
        <f>108+28+236</f>
        <v>372</v>
      </c>
      <c r="N2361" s="408">
        <v>289</v>
      </c>
      <c r="O2361" s="408">
        <f t="shared" si="37"/>
        <v>107508</v>
      </c>
      <c r="P2361" s="249"/>
    </row>
    <row r="2362" spans="1:16" hidden="1">
      <c r="A2362" s="235">
        <v>2359</v>
      </c>
      <c r="B2362" s="241">
        <v>45797</v>
      </c>
      <c r="C2362" s="239" t="s">
        <v>2966</v>
      </c>
      <c r="D2362" s="333" t="s">
        <v>6471</v>
      </c>
      <c r="E2362" s="417">
        <v>45789</v>
      </c>
      <c r="F2362" s="239" t="s">
        <v>6472</v>
      </c>
      <c r="G2362" s="333" t="s">
        <v>5073</v>
      </c>
      <c r="H2362" s="177">
        <v>4513396679</v>
      </c>
      <c r="I2362" s="238">
        <v>108214979</v>
      </c>
      <c r="J2362" s="333">
        <v>108214979</v>
      </c>
      <c r="K2362" s="238" t="s">
        <v>819</v>
      </c>
      <c r="L2362" s="333" t="s">
        <v>36</v>
      </c>
      <c r="M2362" s="333">
        <v>7440</v>
      </c>
      <c r="N2362" s="408">
        <v>4.05</v>
      </c>
      <c r="O2362" s="408">
        <f t="shared" ref="O2362:O2422" si="38">N2362*M2362</f>
        <v>30132</v>
      </c>
      <c r="P2362" s="249"/>
    </row>
    <row r="2363" spans="1:16" hidden="1">
      <c r="A2363" s="235">
        <v>2360</v>
      </c>
      <c r="B2363" s="241">
        <v>45797</v>
      </c>
      <c r="C2363" s="239" t="s">
        <v>2966</v>
      </c>
      <c r="D2363" s="333" t="s">
        <v>6471</v>
      </c>
      <c r="E2363" s="417">
        <v>45789</v>
      </c>
      <c r="F2363" s="239" t="s">
        <v>6472</v>
      </c>
      <c r="G2363" s="333" t="s">
        <v>5073</v>
      </c>
      <c r="H2363" s="177">
        <v>4513396679</v>
      </c>
      <c r="I2363" s="238">
        <v>107186267</v>
      </c>
      <c r="J2363" s="238">
        <v>107186267</v>
      </c>
      <c r="K2363" s="238" t="s">
        <v>821</v>
      </c>
      <c r="L2363" s="333" t="s">
        <v>36</v>
      </c>
      <c r="M2363" s="333">
        <v>7440</v>
      </c>
      <c r="N2363" s="408">
        <v>11.06</v>
      </c>
      <c r="O2363" s="408">
        <f t="shared" si="38"/>
        <v>82286.400000000009</v>
      </c>
      <c r="P2363" s="249"/>
    </row>
    <row r="2364" spans="1:16" hidden="1">
      <c r="A2364" s="235">
        <v>2361</v>
      </c>
      <c r="B2364" s="241">
        <v>45797</v>
      </c>
      <c r="C2364" s="239" t="s">
        <v>2966</v>
      </c>
      <c r="D2364" s="333" t="s">
        <v>6471</v>
      </c>
      <c r="E2364" s="417">
        <v>45789</v>
      </c>
      <c r="F2364" s="239" t="s">
        <v>6472</v>
      </c>
      <c r="G2364" s="333" t="s">
        <v>5073</v>
      </c>
      <c r="H2364" s="177">
        <v>4513396679</v>
      </c>
      <c r="I2364" s="238">
        <v>107184793</v>
      </c>
      <c r="J2364" s="238">
        <v>107184793</v>
      </c>
      <c r="K2364" s="238" t="s">
        <v>813</v>
      </c>
      <c r="L2364" s="333" t="s">
        <v>36</v>
      </c>
      <c r="M2364" s="333">
        <v>7440</v>
      </c>
      <c r="N2364" s="408">
        <v>2.74</v>
      </c>
      <c r="O2364" s="408">
        <f t="shared" si="38"/>
        <v>20385.600000000002</v>
      </c>
      <c r="P2364" s="249"/>
    </row>
    <row r="2365" spans="1:16" hidden="1">
      <c r="A2365" s="235">
        <v>2362</v>
      </c>
      <c r="B2365" s="241">
        <v>45797</v>
      </c>
      <c r="C2365" s="239" t="s">
        <v>2966</v>
      </c>
      <c r="D2365" s="333" t="s">
        <v>6471</v>
      </c>
      <c r="E2365" s="417">
        <v>45789</v>
      </c>
      <c r="F2365" s="239" t="s">
        <v>6472</v>
      </c>
      <c r="G2365" s="333" t="s">
        <v>5073</v>
      </c>
      <c r="H2365" s="177">
        <v>4513396679</v>
      </c>
      <c r="I2365" s="238">
        <v>107156657</v>
      </c>
      <c r="J2365" s="238">
        <v>107156657</v>
      </c>
      <c r="K2365" s="238" t="s">
        <v>815</v>
      </c>
      <c r="L2365" s="333" t="s">
        <v>36</v>
      </c>
      <c r="M2365" s="333">
        <v>1488</v>
      </c>
      <c r="N2365" s="408">
        <v>17.79</v>
      </c>
      <c r="O2365" s="408">
        <f t="shared" si="38"/>
        <v>26471.52</v>
      </c>
      <c r="P2365" s="249"/>
    </row>
    <row r="2366" spans="1:16" hidden="1">
      <c r="A2366" s="235">
        <v>2363</v>
      </c>
      <c r="B2366" s="241">
        <v>45797</v>
      </c>
      <c r="C2366" s="239" t="s">
        <v>2966</v>
      </c>
      <c r="D2366" s="333" t="s">
        <v>6471</v>
      </c>
      <c r="E2366" s="417">
        <v>45789</v>
      </c>
      <c r="F2366" s="239" t="s">
        <v>6472</v>
      </c>
      <c r="G2366" s="333" t="s">
        <v>5073</v>
      </c>
      <c r="H2366" s="177">
        <v>4513396679</v>
      </c>
      <c r="I2366" s="238">
        <v>107156629</v>
      </c>
      <c r="J2366" s="238">
        <v>107156629</v>
      </c>
      <c r="K2366" s="238" t="s">
        <v>814</v>
      </c>
      <c r="L2366" s="333" t="s">
        <v>36</v>
      </c>
      <c r="M2366" s="333">
        <v>5952</v>
      </c>
      <c r="N2366" s="408">
        <v>13.63</v>
      </c>
      <c r="O2366" s="408">
        <f t="shared" si="38"/>
        <v>81125.760000000009</v>
      </c>
      <c r="P2366" s="249"/>
    </row>
    <row r="2367" spans="1:16" hidden="1">
      <c r="A2367" s="235">
        <v>2364</v>
      </c>
      <c r="B2367" s="241">
        <v>45797</v>
      </c>
      <c r="C2367" s="239" t="s">
        <v>2966</v>
      </c>
      <c r="D2367" s="333" t="s">
        <v>6471</v>
      </c>
      <c r="E2367" s="417">
        <v>45789</v>
      </c>
      <c r="F2367" s="239" t="s">
        <v>6472</v>
      </c>
      <c r="G2367" s="333" t="s">
        <v>5073</v>
      </c>
      <c r="H2367" s="177">
        <v>4513396679</v>
      </c>
      <c r="I2367" s="238">
        <v>110408291</v>
      </c>
      <c r="J2367" s="238" t="s">
        <v>1305</v>
      </c>
      <c r="K2367" s="238" t="s">
        <v>1306</v>
      </c>
      <c r="L2367" s="333" t="s">
        <v>36</v>
      </c>
      <c r="M2367" s="333">
        <v>2232</v>
      </c>
      <c r="N2367" s="408">
        <v>2.5499999999999998</v>
      </c>
      <c r="O2367" s="408">
        <f t="shared" si="38"/>
        <v>5691.5999999999995</v>
      </c>
      <c r="P2367" s="249"/>
    </row>
    <row r="2368" spans="1:16" ht="20.399999999999999" hidden="1">
      <c r="A2368" s="235">
        <v>2365</v>
      </c>
      <c r="B2368" s="241">
        <v>45797</v>
      </c>
      <c r="C2368" s="239" t="s">
        <v>2966</v>
      </c>
      <c r="D2368" s="333" t="s">
        <v>6471</v>
      </c>
      <c r="E2368" s="417">
        <v>45789</v>
      </c>
      <c r="F2368" s="239" t="s">
        <v>6472</v>
      </c>
      <c r="G2368" s="333" t="s">
        <v>5073</v>
      </c>
      <c r="H2368" s="177">
        <v>4513396679</v>
      </c>
      <c r="I2368" s="238">
        <v>110408292</v>
      </c>
      <c r="J2368" s="238">
        <v>110408292</v>
      </c>
      <c r="K2368" s="238" t="s">
        <v>1310</v>
      </c>
      <c r="L2368" s="333" t="s">
        <v>36</v>
      </c>
      <c r="M2368" s="333">
        <v>11160</v>
      </c>
      <c r="N2368" s="408">
        <v>2.61</v>
      </c>
      <c r="O2368" s="408">
        <f t="shared" si="38"/>
        <v>29127.599999999999</v>
      </c>
      <c r="P2368" s="249"/>
    </row>
    <row r="2369" spans="1:16" hidden="1">
      <c r="A2369" s="235">
        <v>2366</v>
      </c>
      <c r="B2369" s="241">
        <v>45799</v>
      </c>
      <c r="C2369" s="239" t="s">
        <v>2483</v>
      </c>
      <c r="D2369" s="333">
        <v>89</v>
      </c>
      <c r="E2369" s="417">
        <v>45792</v>
      </c>
      <c r="F2369" s="239" t="s">
        <v>6473</v>
      </c>
      <c r="G2369" s="333" t="s">
        <v>4987</v>
      </c>
      <c r="H2369" s="177">
        <v>4513408688</v>
      </c>
      <c r="I2369" s="238">
        <v>110710681</v>
      </c>
      <c r="J2369" s="239" t="s">
        <v>5775</v>
      </c>
      <c r="K2369" s="239" t="s">
        <v>2209</v>
      </c>
      <c r="L2369" s="333" t="s">
        <v>36</v>
      </c>
      <c r="M2369" s="333">
        <v>800</v>
      </c>
      <c r="N2369" s="408">
        <v>2033</v>
      </c>
      <c r="O2369" s="408">
        <f t="shared" si="38"/>
        <v>1626400</v>
      </c>
      <c r="P2369" s="249"/>
    </row>
    <row r="2370" spans="1:16" hidden="1">
      <c r="A2370" s="235">
        <v>2367</v>
      </c>
      <c r="B2370" s="241">
        <v>45799</v>
      </c>
      <c r="C2370" s="239" t="s">
        <v>2483</v>
      </c>
      <c r="D2370" s="333">
        <v>89</v>
      </c>
      <c r="E2370" s="417">
        <v>45792</v>
      </c>
      <c r="F2370" s="239" t="s">
        <v>6473</v>
      </c>
      <c r="G2370" s="333" t="s">
        <v>4987</v>
      </c>
      <c r="H2370" s="177">
        <v>4513408688</v>
      </c>
      <c r="I2370" s="238">
        <v>110710682</v>
      </c>
      <c r="J2370" s="239" t="s">
        <v>5777</v>
      </c>
      <c r="K2370" s="239" t="s">
        <v>2216</v>
      </c>
      <c r="L2370" s="333" t="s">
        <v>36</v>
      </c>
      <c r="M2370" s="333">
        <v>800</v>
      </c>
      <c r="N2370" s="408">
        <v>1962</v>
      </c>
      <c r="O2370" s="408">
        <f t="shared" si="38"/>
        <v>1569600</v>
      </c>
      <c r="P2370" s="249"/>
    </row>
    <row r="2371" spans="1:16" hidden="1">
      <c r="A2371" s="235">
        <v>2368</v>
      </c>
      <c r="B2371" s="241">
        <v>45799</v>
      </c>
      <c r="C2371" s="239" t="s">
        <v>2483</v>
      </c>
      <c r="D2371" s="333">
        <v>89</v>
      </c>
      <c r="E2371" s="417">
        <v>45792</v>
      </c>
      <c r="F2371" s="239" t="s">
        <v>6473</v>
      </c>
      <c r="G2371" s="333" t="s">
        <v>4987</v>
      </c>
      <c r="H2371" s="177">
        <v>4513408688</v>
      </c>
      <c r="I2371" s="238">
        <v>110710684</v>
      </c>
      <c r="J2371" s="239" t="s">
        <v>5778</v>
      </c>
      <c r="K2371" s="239" t="s">
        <v>2213</v>
      </c>
      <c r="L2371" s="333" t="s">
        <v>36</v>
      </c>
      <c r="M2371" s="333">
        <v>400</v>
      </c>
      <c r="N2371" s="408">
        <v>2569</v>
      </c>
      <c r="O2371" s="408">
        <f t="shared" si="38"/>
        <v>1027600</v>
      </c>
      <c r="P2371" s="249"/>
    </row>
    <row r="2372" spans="1:16" hidden="1">
      <c r="A2372" s="235">
        <v>2369</v>
      </c>
      <c r="B2372" s="241">
        <v>45804</v>
      </c>
      <c r="C2372" s="239" t="s">
        <v>2318</v>
      </c>
      <c r="D2372" s="333" t="s">
        <v>6474</v>
      </c>
      <c r="E2372" s="417">
        <v>45795</v>
      </c>
      <c r="F2372" s="239" t="s">
        <v>6475</v>
      </c>
      <c r="G2372" s="333" t="s">
        <v>5073</v>
      </c>
      <c r="H2372" s="177">
        <v>4513455367</v>
      </c>
      <c r="I2372" s="238">
        <v>112168680</v>
      </c>
      <c r="J2372" s="238">
        <v>112168680</v>
      </c>
      <c r="K2372" s="349" t="s">
        <v>2772</v>
      </c>
      <c r="L2372" s="333" t="s">
        <v>36</v>
      </c>
      <c r="M2372" s="333">
        <v>19</v>
      </c>
      <c r="N2372" s="408">
        <v>17310</v>
      </c>
      <c r="O2372" s="408">
        <f t="shared" si="38"/>
        <v>328890</v>
      </c>
      <c r="P2372" s="249"/>
    </row>
    <row r="2373" spans="1:16" hidden="1">
      <c r="A2373" s="235">
        <v>2370</v>
      </c>
      <c r="B2373" s="241">
        <v>45804</v>
      </c>
      <c r="C2373" s="239" t="s">
        <v>2318</v>
      </c>
      <c r="D2373" s="333" t="s">
        <v>6476</v>
      </c>
      <c r="E2373" s="417">
        <v>45795</v>
      </c>
      <c r="F2373" s="239" t="s">
        <v>6475</v>
      </c>
      <c r="G2373" s="333" t="s">
        <v>5073</v>
      </c>
      <c r="H2373" s="333">
        <v>4513455367</v>
      </c>
      <c r="I2373" s="238">
        <v>112158708</v>
      </c>
      <c r="J2373" s="238" t="s">
        <v>3681</v>
      </c>
      <c r="K2373" s="337" t="s">
        <v>3682</v>
      </c>
      <c r="L2373" s="333" t="s">
        <v>36</v>
      </c>
      <c r="M2373" s="333">
        <v>118</v>
      </c>
      <c r="N2373" s="408">
        <v>1900</v>
      </c>
      <c r="O2373" s="408">
        <f t="shared" si="38"/>
        <v>224200</v>
      </c>
      <c r="P2373" s="249"/>
    </row>
    <row r="2374" spans="1:16" hidden="1">
      <c r="A2374" s="235">
        <v>2371</v>
      </c>
      <c r="B2374" s="241">
        <v>45804</v>
      </c>
      <c r="C2374" s="239" t="s">
        <v>4035</v>
      </c>
      <c r="D2374" s="333" t="s">
        <v>6477</v>
      </c>
      <c r="E2374" s="417">
        <v>45799</v>
      </c>
      <c r="F2374" s="239" t="s">
        <v>6478</v>
      </c>
      <c r="G2374" s="333" t="s">
        <v>5848</v>
      </c>
      <c r="H2374" s="333">
        <v>4513407627</v>
      </c>
      <c r="I2374" s="238">
        <v>110408288</v>
      </c>
      <c r="J2374" s="238" t="s">
        <v>1749</v>
      </c>
      <c r="K2374" s="337" t="s">
        <v>1750</v>
      </c>
      <c r="L2374" s="235" t="s">
        <v>36</v>
      </c>
      <c r="M2374" s="333">
        <v>250</v>
      </c>
      <c r="N2374" s="408">
        <v>2700</v>
      </c>
      <c r="O2374" s="408">
        <f t="shared" si="38"/>
        <v>675000</v>
      </c>
      <c r="P2374" s="249"/>
    </row>
    <row r="2375" spans="1:16" ht="20.399999999999999" hidden="1">
      <c r="A2375" s="235">
        <v>2372</v>
      </c>
      <c r="B2375" s="241">
        <v>45806</v>
      </c>
      <c r="C2375" s="239" t="s">
        <v>3714</v>
      </c>
      <c r="D2375" s="429" t="s">
        <v>6479</v>
      </c>
      <c r="E2375" s="417">
        <v>45798</v>
      </c>
      <c r="F2375" s="239" t="s">
        <v>6480</v>
      </c>
      <c r="G2375" s="333" t="s">
        <v>5073</v>
      </c>
      <c r="H2375" s="333">
        <v>4513468767</v>
      </c>
      <c r="I2375" s="238">
        <v>107171952</v>
      </c>
      <c r="J2375" s="238">
        <v>99148781208</v>
      </c>
      <c r="K2375" s="238" t="s">
        <v>1476</v>
      </c>
      <c r="L2375" s="235" t="s">
        <v>36</v>
      </c>
      <c r="M2375" s="333">
        <v>129</v>
      </c>
      <c r="N2375" s="408">
        <v>1680</v>
      </c>
      <c r="O2375" s="408">
        <f t="shared" si="38"/>
        <v>216720</v>
      </c>
      <c r="P2375" s="249"/>
    </row>
    <row r="2376" spans="1:16" hidden="1">
      <c r="A2376" s="235">
        <v>2373</v>
      </c>
      <c r="B2376" s="241">
        <v>45807</v>
      </c>
      <c r="C2376" s="239" t="s">
        <v>2343</v>
      </c>
      <c r="D2376" s="333">
        <v>3600127164</v>
      </c>
      <c r="E2376" s="417">
        <v>45798</v>
      </c>
      <c r="F2376" s="239" t="s">
        <v>6506</v>
      </c>
      <c r="G2376" s="333" t="s">
        <v>2283</v>
      </c>
      <c r="H2376" s="177">
        <v>4513032747</v>
      </c>
      <c r="I2376" s="238">
        <v>112137134</v>
      </c>
      <c r="J2376" s="239">
        <v>21038811406</v>
      </c>
      <c r="K2376" s="337" t="s">
        <v>2415</v>
      </c>
      <c r="L2376" s="333" t="s">
        <v>36</v>
      </c>
      <c r="M2376" s="333">
        <v>170</v>
      </c>
      <c r="N2376" s="408">
        <v>982.9</v>
      </c>
      <c r="O2376" s="408">
        <f t="shared" si="38"/>
        <v>167093</v>
      </c>
      <c r="P2376" s="249"/>
    </row>
    <row r="2377" spans="1:16" ht="20.399999999999999" hidden="1">
      <c r="A2377" s="235">
        <v>2374</v>
      </c>
      <c r="B2377" s="241">
        <v>45807</v>
      </c>
      <c r="C2377" s="239" t="s">
        <v>4858</v>
      </c>
      <c r="D2377" s="333" t="s">
        <v>6507</v>
      </c>
      <c r="E2377" s="417">
        <v>45800</v>
      </c>
      <c r="F2377" s="239" t="s">
        <v>6508</v>
      </c>
      <c r="G2377" s="333" t="s">
        <v>1151</v>
      </c>
      <c r="H2377" s="177">
        <v>4513047205</v>
      </c>
      <c r="I2377" s="238">
        <v>115032745</v>
      </c>
      <c r="J2377" s="235" t="s">
        <v>5973</v>
      </c>
      <c r="K2377" s="235" t="s">
        <v>5974</v>
      </c>
      <c r="L2377" s="235" t="s">
        <v>36</v>
      </c>
      <c r="M2377" s="333">
        <v>9</v>
      </c>
      <c r="N2377" s="408">
        <v>2042250</v>
      </c>
      <c r="O2377" s="408">
        <f t="shared" si="38"/>
        <v>18380250</v>
      </c>
      <c r="P2377" s="249"/>
    </row>
    <row r="2378" spans="1:16" hidden="1">
      <c r="A2378" s="235">
        <v>2375</v>
      </c>
      <c r="B2378" s="241">
        <v>45808</v>
      </c>
      <c r="C2378" s="239" t="s">
        <v>6491</v>
      </c>
      <c r="D2378" s="333" t="s">
        <v>6492</v>
      </c>
      <c r="E2378" s="417">
        <v>45803</v>
      </c>
      <c r="F2378" s="239" t="s">
        <v>6493</v>
      </c>
      <c r="G2378" s="333" t="s">
        <v>5073</v>
      </c>
      <c r="H2378" s="333">
        <v>4513338517</v>
      </c>
      <c r="I2378" s="238">
        <v>115059730</v>
      </c>
      <c r="J2378" s="239"/>
      <c r="K2378" s="239" t="s">
        <v>6494</v>
      </c>
      <c r="L2378" s="333" t="s">
        <v>36</v>
      </c>
      <c r="M2378" s="333">
        <v>292</v>
      </c>
      <c r="N2378" s="408">
        <v>1800</v>
      </c>
      <c r="O2378" s="408">
        <f t="shared" si="38"/>
        <v>525600</v>
      </c>
      <c r="P2378" s="249"/>
    </row>
    <row r="2379" spans="1:16" hidden="1">
      <c r="A2379" s="235">
        <v>2376</v>
      </c>
      <c r="B2379" s="241">
        <v>45808</v>
      </c>
      <c r="C2379" s="239" t="s">
        <v>6491</v>
      </c>
      <c r="D2379" s="333" t="s">
        <v>6492</v>
      </c>
      <c r="E2379" s="417">
        <v>45803</v>
      </c>
      <c r="F2379" s="239" t="s">
        <v>6493</v>
      </c>
      <c r="G2379" s="333" t="s">
        <v>5073</v>
      </c>
      <c r="H2379" s="333">
        <v>4513338517</v>
      </c>
      <c r="I2379" s="238">
        <v>115059731</v>
      </c>
      <c r="J2379" s="239"/>
      <c r="K2379" s="239" t="s">
        <v>6495</v>
      </c>
      <c r="L2379" s="333" t="s">
        <v>36</v>
      </c>
      <c r="M2379" s="333">
        <v>584</v>
      </c>
      <c r="N2379" s="408">
        <v>410</v>
      </c>
      <c r="O2379" s="408">
        <f t="shared" si="38"/>
        <v>239440</v>
      </c>
      <c r="P2379" s="249"/>
    </row>
    <row r="2380" spans="1:16" hidden="1">
      <c r="A2380" s="235">
        <v>2377</v>
      </c>
      <c r="B2380" s="241">
        <v>45808</v>
      </c>
      <c r="C2380" s="239" t="s">
        <v>6491</v>
      </c>
      <c r="D2380" s="333" t="s">
        <v>6492</v>
      </c>
      <c r="E2380" s="417">
        <v>45803</v>
      </c>
      <c r="F2380" s="239" t="s">
        <v>6493</v>
      </c>
      <c r="G2380" s="333" t="s">
        <v>5073</v>
      </c>
      <c r="H2380" s="333">
        <v>4513338517</v>
      </c>
      <c r="I2380" s="238">
        <v>115059733</v>
      </c>
      <c r="J2380" s="239"/>
      <c r="K2380" s="239" t="s">
        <v>6496</v>
      </c>
      <c r="L2380" s="333" t="s">
        <v>36</v>
      </c>
      <c r="M2380" s="333">
        <v>2336</v>
      </c>
      <c r="N2380" s="408">
        <v>1.75</v>
      </c>
      <c r="O2380" s="408">
        <f t="shared" si="38"/>
        <v>4088</v>
      </c>
      <c r="P2380" s="249"/>
    </row>
    <row r="2381" spans="1:16" hidden="1">
      <c r="A2381" s="235">
        <v>2378</v>
      </c>
      <c r="B2381" s="241">
        <v>45808</v>
      </c>
      <c r="C2381" s="239" t="s">
        <v>6491</v>
      </c>
      <c r="D2381" s="333" t="s">
        <v>6492</v>
      </c>
      <c r="E2381" s="417">
        <v>45803</v>
      </c>
      <c r="F2381" s="239" t="s">
        <v>6493</v>
      </c>
      <c r="G2381" s="333" t="s">
        <v>5073</v>
      </c>
      <c r="H2381" s="333">
        <v>4513338517</v>
      </c>
      <c r="I2381" s="238">
        <v>115059734</v>
      </c>
      <c r="J2381" s="239"/>
      <c r="K2381" s="239" t="s">
        <v>6497</v>
      </c>
      <c r="L2381" s="333" t="s">
        <v>36</v>
      </c>
      <c r="M2381" s="333">
        <v>2336</v>
      </c>
      <c r="N2381" s="408">
        <v>0.6</v>
      </c>
      <c r="O2381" s="408">
        <f t="shared" si="38"/>
        <v>1401.6</v>
      </c>
      <c r="P2381" s="249"/>
    </row>
    <row r="2382" spans="1:16" hidden="1">
      <c r="A2382" s="235">
        <v>2379</v>
      </c>
      <c r="B2382" s="241">
        <v>45808</v>
      </c>
      <c r="C2382" s="239" t="s">
        <v>5295</v>
      </c>
      <c r="D2382" s="333">
        <v>71100165</v>
      </c>
      <c r="E2382" s="417">
        <v>45780</v>
      </c>
      <c r="F2382" s="239" t="s">
        <v>6498</v>
      </c>
      <c r="G2382" s="333" t="s">
        <v>532</v>
      </c>
      <c r="H2382" s="333">
        <v>4513401181</v>
      </c>
      <c r="I2382" s="238">
        <v>109544084</v>
      </c>
      <c r="J2382" s="238" t="s">
        <v>4004</v>
      </c>
      <c r="K2382" s="239" t="s">
        <v>4005</v>
      </c>
      <c r="L2382" s="333" t="s">
        <v>36</v>
      </c>
      <c r="M2382" s="333">
        <v>2652</v>
      </c>
      <c r="N2382" s="408">
        <v>18</v>
      </c>
      <c r="O2382" s="408">
        <f t="shared" si="38"/>
        <v>47736</v>
      </c>
      <c r="P2382" s="249"/>
    </row>
    <row r="2383" spans="1:16" hidden="1">
      <c r="A2383" s="235">
        <v>2380</v>
      </c>
      <c r="B2383" s="241">
        <v>45808</v>
      </c>
      <c r="C2383" s="239" t="s">
        <v>5295</v>
      </c>
      <c r="D2383" s="333">
        <v>71100165</v>
      </c>
      <c r="E2383" s="417">
        <v>45780</v>
      </c>
      <c r="F2383" s="239" t="s">
        <v>6498</v>
      </c>
      <c r="G2383" s="333" t="s">
        <v>532</v>
      </c>
      <c r="H2383" s="333">
        <v>4513401181</v>
      </c>
      <c r="I2383" s="238">
        <v>109544077</v>
      </c>
      <c r="J2383" s="238" t="s">
        <v>3973</v>
      </c>
      <c r="K2383" s="238" t="s">
        <v>3974</v>
      </c>
      <c r="L2383" s="333" t="s">
        <v>36</v>
      </c>
      <c r="M2383" s="333">
        <v>1020</v>
      </c>
      <c r="N2383" s="408">
        <v>26</v>
      </c>
      <c r="O2383" s="408">
        <f t="shared" si="38"/>
        <v>26520</v>
      </c>
      <c r="P2383" s="249"/>
    </row>
    <row r="2384" spans="1:16" hidden="1">
      <c r="A2384" s="235">
        <v>2381</v>
      </c>
      <c r="B2384" s="241">
        <v>45808</v>
      </c>
      <c r="C2384" s="239" t="s">
        <v>5295</v>
      </c>
      <c r="D2384" s="333">
        <v>71100165</v>
      </c>
      <c r="E2384" s="417">
        <v>45780</v>
      </c>
      <c r="F2384" s="239" t="s">
        <v>6498</v>
      </c>
      <c r="G2384" s="333" t="s">
        <v>532</v>
      </c>
      <c r="H2384" s="333">
        <v>4513401181</v>
      </c>
      <c r="I2384" s="238">
        <v>113782133</v>
      </c>
      <c r="J2384" s="239"/>
      <c r="K2384" s="239" t="s">
        <v>4388</v>
      </c>
      <c r="L2384" s="333" t="s">
        <v>36</v>
      </c>
      <c r="M2384" s="333">
        <v>272</v>
      </c>
      <c r="N2384" s="408">
        <v>118</v>
      </c>
      <c r="O2384" s="408">
        <f t="shared" si="38"/>
        <v>32096</v>
      </c>
      <c r="P2384" s="249"/>
    </row>
    <row r="2385" spans="1:16" hidden="1">
      <c r="A2385" s="235">
        <v>2382</v>
      </c>
      <c r="B2385" s="241">
        <v>45804</v>
      </c>
      <c r="C2385" s="239" t="s">
        <v>2318</v>
      </c>
      <c r="D2385" s="333" t="s">
        <v>6499</v>
      </c>
      <c r="E2385" s="417">
        <v>45795</v>
      </c>
      <c r="F2385" s="239" t="s">
        <v>6475</v>
      </c>
      <c r="G2385" s="333" t="s">
        <v>5073</v>
      </c>
      <c r="H2385" s="177">
        <v>4513455367</v>
      </c>
      <c r="I2385" s="238">
        <v>112158708</v>
      </c>
      <c r="J2385" s="238" t="s">
        <v>3681</v>
      </c>
      <c r="K2385" s="337" t="s">
        <v>3682</v>
      </c>
      <c r="L2385" s="333" t="s">
        <v>36</v>
      </c>
      <c r="M2385" s="333">
        <v>68</v>
      </c>
      <c r="N2385" s="408">
        <v>1900</v>
      </c>
      <c r="O2385" s="408">
        <f t="shared" si="38"/>
        <v>129200</v>
      </c>
      <c r="P2385" s="249"/>
    </row>
    <row r="2386" spans="1:16" hidden="1">
      <c r="A2386" s="235">
        <v>2383</v>
      </c>
      <c r="B2386" s="559">
        <v>45810</v>
      </c>
      <c r="C2386" s="562" t="s">
        <v>2561</v>
      </c>
      <c r="D2386" s="565" t="s">
        <v>6514</v>
      </c>
      <c r="E2386" s="568">
        <v>45803</v>
      </c>
      <c r="F2386" s="571" t="s">
        <v>6518</v>
      </c>
      <c r="G2386" s="565" t="s">
        <v>5073</v>
      </c>
      <c r="H2386" s="576">
        <v>4513455283</v>
      </c>
      <c r="I2386" s="577"/>
      <c r="J2386" s="562"/>
      <c r="K2386" s="573" t="s">
        <v>4072</v>
      </c>
      <c r="L2386" s="297" t="s">
        <v>36</v>
      </c>
      <c r="M2386" s="565">
        <v>9</v>
      </c>
      <c r="N2386" s="408">
        <v>8181</v>
      </c>
      <c r="O2386" s="408">
        <f t="shared" si="38"/>
        <v>73629</v>
      </c>
      <c r="P2386" s="672"/>
    </row>
    <row r="2387" spans="1:16" hidden="1">
      <c r="A2387" s="235">
        <v>2384</v>
      </c>
      <c r="B2387" s="559">
        <v>45810</v>
      </c>
      <c r="C2387" s="562" t="s">
        <v>2343</v>
      </c>
      <c r="D2387" s="565">
        <v>3600127401</v>
      </c>
      <c r="E2387" s="568">
        <v>45803</v>
      </c>
      <c r="F2387" s="571" t="s">
        <v>6519</v>
      </c>
      <c r="G2387" s="565" t="s">
        <v>5073</v>
      </c>
      <c r="H2387" s="576">
        <v>4513490327</v>
      </c>
      <c r="I2387" s="577">
        <v>115744886</v>
      </c>
      <c r="J2387" s="562">
        <v>61030000044</v>
      </c>
      <c r="K2387" s="573" t="s">
        <v>6531</v>
      </c>
      <c r="L2387" s="565" t="s">
        <v>36</v>
      </c>
      <c r="M2387" s="565">
        <v>1770</v>
      </c>
      <c r="N2387" s="189">
        <v>67.83</v>
      </c>
      <c r="O2387" s="408">
        <f t="shared" si="38"/>
        <v>120059.09999999999</v>
      </c>
      <c r="P2387" s="672"/>
    </row>
    <row r="2388" spans="1:16" ht="24" hidden="1">
      <c r="A2388" s="235">
        <v>2385</v>
      </c>
      <c r="B2388" s="559">
        <v>45810</v>
      </c>
      <c r="C2388" s="562" t="s">
        <v>2542</v>
      </c>
      <c r="D2388" s="565">
        <v>251562507</v>
      </c>
      <c r="E2388" s="568">
        <v>45806</v>
      </c>
      <c r="F2388" s="571" t="s">
        <v>6520</v>
      </c>
      <c r="G2388" s="565" t="s">
        <v>2544</v>
      </c>
      <c r="H2388" s="576">
        <v>4513490361</v>
      </c>
      <c r="I2388" s="577">
        <v>108137334</v>
      </c>
      <c r="J2388" s="325" t="s">
        <v>6532</v>
      </c>
      <c r="K2388" s="325" t="s">
        <v>2273</v>
      </c>
      <c r="L2388" s="565" t="s">
        <v>36</v>
      </c>
      <c r="M2388" s="565">
        <v>19</v>
      </c>
      <c r="N2388" s="189">
        <v>39980</v>
      </c>
      <c r="O2388" s="408">
        <f t="shared" si="38"/>
        <v>759620</v>
      </c>
      <c r="P2388" s="672"/>
    </row>
    <row r="2389" spans="1:16" hidden="1">
      <c r="A2389" s="235">
        <v>2386</v>
      </c>
      <c r="B2389" s="559">
        <v>45813</v>
      </c>
      <c r="C2389" s="562" t="s">
        <v>2343</v>
      </c>
      <c r="D2389" s="565">
        <v>3600127115</v>
      </c>
      <c r="E2389" s="568">
        <v>45798</v>
      </c>
      <c r="F2389" s="571" t="s">
        <v>6521</v>
      </c>
      <c r="G2389" s="565" t="s">
        <v>2283</v>
      </c>
      <c r="H2389" s="576">
        <v>4513363289</v>
      </c>
      <c r="I2389" s="577">
        <v>112136066</v>
      </c>
      <c r="J2389" s="578" t="s">
        <v>2230</v>
      </c>
      <c r="K2389" s="578" t="s">
        <v>2745</v>
      </c>
      <c r="L2389" s="296" t="s">
        <v>36</v>
      </c>
      <c r="M2389" s="565">
        <v>372</v>
      </c>
      <c r="N2389" s="189">
        <v>125.31</v>
      </c>
      <c r="O2389" s="408">
        <f t="shared" si="38"/>
        <v>46615.32</v>
      </c>
      <c r="P2389" s="672"/>
    </row>
    <row r="2390" spans="1:16" hidden="1">
      <c r="A2390" s="235">
        <v>2387</v>
      </c>
      <c r="B2390" s="559">
        <v>45813</v>
      </c>
      <c r="C2390" s="562" t="s">
        <v>2343</v>
      </c>
      <c r="D2390" s="565">
        <v>3600127115</v>
      </c>
      <c r="E2390" s="568">
        <v>45798</v>
      </c>
      <c r="F2390" s="571" t="s">
        <v>6521</v>
      </c>
      <c r="G2390" s="565" t="s">
        <v>2283</v>
      </c>
      <c r="H2390" s="576">
        <v>4513363289</v>
      </c>
      <c r="I2390" s="298">
        <v>112136069</v>
      </c>
      <c r="J2390" s="578" t="s">
        <v>2235</v>
      </c>
      <c r="K2390" s="578" t="s">
        <v>2749</v>
      </c>
      <c r="L2390" s="565" t="s">
        <v>36</v>
      </c>
      <c r="M2390" s="565">
        <v>1200</v>
      </c>
      <c r="N2390" s="189">
        <v>574.79999999999995</v>
      </c>
      <c r="O2390" s="408">
        <f t="shared" si="38"/>
        <v>689760</v>
      </c>
      <c r="P2390" s="672"/>
    </row>
    <row r="2391" spans="1:16" hidden="1">
      <c r="A2391" s="235">
        <v>2388</v>
      </c>
      <c r="B2391" s="559">
        <v>45813</v>
      </c>
      <c r="C2391" s="562" t="s">
        <v>2343</v>
      </c>
      <c r="D2391" s="565">
        <v>3600127115</v>
      </c>
      <c r="E2391" s="568">
        <v>45798</v>
      </c>
      <c r="F2391" s="571" t="s">
        <v>6521</v>
      </c>
      <c r="G2391" s="565" t="s">
        <v>2283</v>
      </c>
      <c r="H2391" s="576">
        <v>4513363289</v>
      </c>
      <c r="I2391" s="298">
        <v>112136070</v>
      </c>
      <c r="J2391" s="325">
        <v>19628060446</v>
      </c>
      <c r="K2391" s="298" t="s">
        <v>2751</v>
      </c>
      <c r="L2391" s="565" t="s">
        <v>36</v>
      </c>
      <c r="M2391" s="565">
        <v>372</v>
      </c>
      <c r="N2391" s="189">
        <v>749.11</v>
      </c>
      <c r="O2391" s="408">
        <f t="shared" si="38"/>
        <v>278668.92</v>
      </c>
      <c r="P2391" s="672"/>
    </row>
    <row r="2392" spans="1:16" hidden="1">
      <c r="A2392" s="235">
        <v>2389</v>
      </c>
      <c r="B2392" s="559">
        <v>45813</v>
      </c>
      <c r="C2392" s="562" t="s">
        <v>2343</v>
      </c>
      <c r="D2392" s="565">
        <v>3600127115</v>
      </c>
      <c r="E2392" s="568">
        <v>45798</v>
      </c>
      <c r="F2392" s="571" t="s">
        <v>6521</v>
      </c>
      <c r="G2392" s="565" t="s">
        <v>2283</v>
      </c>
      <c r="H2392" s="576">
        <v>4513363289</v>
      </c>
      <c r="I2392" s="298">
        <v>109492180</v>
      </c>
      <c r="J2392" s="578" t="s">
        <v>201</v>
      </c>
      <c r="K2392" s="578" t="s">
        <v>2748</v>
      </c>
      <c r="L2392" s="565" t="s">
        <v>36</v>
      </c>
      <c r="M2392" s="565">
        <v>1900</v>
      </c>
      <c r="N2392" s="189">
        <v>32.99</v>
      </c>
      <c r="O2392" s="408">
        <f t="shared" si="38"/>
        <v>62681.000000000007</v>
      </c>
      <c r="P2392" s="672"/>
    </row>
    <row r="2393" spans="1:16" ht="24" hidden="1">
      <c r="A2393" s="235">
        <v>2390</v>
      </c>
      <c r="B2393" s="559">
        <v>45813</v>
      </c>
      <c r="C2393" s="562" t="s">
        <v>2343</v>
      </c>
      <c r="D2393" s="565">
        <v>3600127115</v>
      </c>
      <c r="E2393" s="568">
        <v>45798</v>
      </c>
      <c r="F2393" s="571" t="s">
        <v>6521</v>
      </c>
      <c r="G2393" s="565" t="s">
        <v>2283</v>
      </c>
      <c r="H2393" s="576">
        <v>4513363289</v>
      </c>
      <c r="I2393" s="577">
        <v>109492181</v>
      </c>
      <c r="J2393" s="578" t="s">
        <v>170</v>
      </c>
      <c r="K2393" s="578" t="s">
        <v>171</v>
      </c>
      <c r="L2393" s="565" t="s">
        <v>36</v>
      </c>
      <c r="M2393" s="565">
        <v>10500</v>
      </c>
      <c r="N2393" s="189">
        <v>20.53</v>
      </c>
      <c r="O2393" s="408">
        <f t="shared" si="38"/>
        <v>215565</v>
      </c>
      <c r="P2393" s="672"/>
    </row>
    <row r="2394" spans="1:16" ht="24" hidden="1">
      <c r="A2394" s="235">
        <v>2391</v>
      </c>
      <c r="B2394" s="559">
        <v>45813</v>
      </c>
      <c r="C2394" s="562" t="s">
        <v>2343</v>
      </c>
      <c r="D2394" s="565">
        <v>3600127115</v>
      </c>
      <c r="E2394" s="568">
        <v>45798</v>
      </c>
      <c r="F2394" s="571" t="s">
        <v>6521</v>
      </c>
      <c r="G2394" s="565" t="s">
        <v>2283</v>
      </c>
      <c r="H2394" s="576">
        <v>4513363289</v>
      </c>
      <c r="I2394" s="298">
        <v>109492194</v>
      </c>
      <c r="J2394" s="578">
        <v>61030012010</v>
      </c>
      <c r="K2394" s="578" t="s">
        <v>193</v>
      </c>
      <c r="L2394" s="579" t="s">
        <v>36</v>
      </c>
      <c r="M2394" s="565">
        <v>140</v>
      </c>
      <c r="N2394" s="189">
        <v>236</v>
      </c>
      <c r="O2394" s="408">
        <f t="shared" si="38"/>
        <v>33040</v>
      </c>
      <c r="P2394" s="672"/>
    </row>
    <row r="2395" spans="1:16" hidden="1">
      <c r="A2395" s="235">
        <v>2392</v>
      </c>
      <c r="B2395" s="559">
        <v>45813</v>
      </c>
      <c r="C2395" s="562" t="s">
        <v>2343</v>
      </c>
      <c r="D2395" s="565">
        <v>3600127115</v>
      </c>
      <c r="E2395" s="568">
        <v>45798</v>
      </c>
      <c r="F2395" s="571" t="s">
        <v>6521</v>
      </c>
      <c r="G2395" s="565" t="s">
        <v>2283</v>
      </c>
      <c r="H2395" s="576">
        <v>4513363289</v>
      </c>
      <c r="I2395" s="297">
        <v>109492196</v>
      </c>
      <c r="J2395" s="298" t="s">
        <v>1178</v>
      </c>
      <c r="K2395" s="298" t="s">
        <v>1179</v>
      </c>
      <c r="L2395" s="565" t="s">
        <v>36</v>
      </c>
      <c r="M2395" s="565">
        <v>3000</v>
      </c>
      <c r="N2395" s="189">
        <v>25.83</v>
      </c>
      <c r="O2395" s="408">
        <f t="shared" si="38"/>
        <v>77490</v>
      </c>
      <c r="P2395" s="672"/>
    </row>
    <row r="2396" spans="1:16" ht="24" hidden="1">
      <c r="A2396" s="235">
        <v>2393</v>
      </c>
      <c r="B2396" s="559">
        <v>45813</v>
      </c>
      <c r="C2396" s="562" t="s">
        <v>2343</v>
      </c>
      <c r="D2396" s="565">
        <v>3600127115</v>
      </c>
      <c r="E2396" s="568">
        <v>45798</v>
      </c>
      <c r="F2396" s="571" t="s">
        <v>6521</v>
      </c>
      <c r="G2396" s="565" t="s">
        <v>2283</v>
      </c>
      <c r="H2396" s="576">
        <v>4513363289</v>
      </c>
      <c r="I2396" s="577">
        <v>109492197</v>
      </c>
      <c r="J2396" s="298">
        <v>61030000067</v>
      </c>
      <c r="K2396" s="298" t="s">
        <v>187</v>
      </c>
      <c r="L2396" s="565" t="s">
        <v>36</v>
      </c>
      <c r="M2396" s="565">
        <v>3000</v>
      </c>
      <c r="N2396" s="189">
        <v>82.73</v>
      </c>
      <c r="O2396" s="408">
        <f t="shared" si="38"/>
        <v>248190</v>
      </c>
      <c r="P2396" s="672"/>
    </row>
    <row r="2397" spans="1:16" hidden="1">
      <c r="A2397" s="235">
        <v>2394</v>
      </c>
      <c r="B2397" s="559">
        <v>45813</v>
      </c>
      <c r="C2397" s="562" t="s">
        <v>2343</v>
      </c>
      <c r="D2397" s="565">
        <v>3600127115</v>
      </c>
      <c r="E2397" s="568">
        <v>45798</v>
      </c>
      <c r="F2397" s="571" t="s">
        <v>6521</v>
      </c>
      <c r="G2397" s="565" t="s">
        <v>2283</v>
      </c>
      <c r="H2397" s="576">
        <v>4513363289</v>
      </c>
      <c r="I2397" s="298">
        <v>109492212</v>
      </c>
      <c r="J2397" s="578" t="s">
        <v>571</v>
      </c>
      <c r="K2397" s="578" t="s">
        <v>2741</v>
      </c>
      <c r="L2397" s="565" t="s">
        <v>36</v>
      </c>
      <c r="M2397" s="565">
        <v>12000</v>
      </c>
      <c r="N2397" s="189">
        <v>11.47</v>
      </c>
      <c r="O2397" s="408">
        <f t="shared" si="38"/>
        <v>137640</v>
      </c>
      <c r="P2397" s="672"/>
    </row>
    <row r="2398" spans="1:16" hidden="1">
      <c r="A2398" s="235">
        <v>2395</v>
      </c>
      <c r="B2398" s="559">
        <v>45813</v>
      </c>
      <c r="C2398" s="562" t="s">
        <v>2343</v>
      </c>
      <c r="D2398" s="565">
        <v>3600127115</v>
      </c>
      <c r="E2398" s="568">
        <v>45798</v>
      </c>
      <c r="F2398" s="571" t="s">
        <v>6521</v>
      </c>
      <c r="G2398" s="565" t="s">
        <v>2283</v>
      </c>
      <c r="H2398" s="576">
        <v>4513363289</v>
      </c>
      <c r="I2398" s="298">
        <v>109492221</v>
      </c>
      <c r="J2398" s="580">
        <v>21038212505</v>
      </c>
      <c r="K2398" s="298" t="s">
        <v>1684</v>
      </c>
      <c r="L2398" s="565" t="s">
        <v>36</v>
      </c>
      <c r="M2398" s="565">
        <v>372</v>
      </c>
      <c r="N2398" s="189">
        <v>969.9</v>
      </c>
      <c r="O2398" s="408">
        <f t="shared" si="38"/>
        <v>360802.8</v>
      </c>
      <c r="P2398" s="672"/>
    </row>
    <row r="2399" spans="1:16" hidden="1">
      <c r="A2399" s="235">
        <v>2396</v>
      </c>
      <c r="B2399" s="559">
        <v>45813</v>
      </c>
      <c r="C2399" s="562" t="s">
        <v>2343</v>
      </c>
      <c r="D2399" s="565">
        <v>3600127115</v>
      </c>
      <c r="E2399" s="568">
        <v>45798</v>
      </c>
      <c r="F2399" s="571" t="s">
        <v>6521</v>
      </c>
      <c r="G2399" s="565" t="s">
        <v>2283</v>
      </c>
      <c r="H2399" s="576">
        <v>4513363289</v>
      </c>
      <c r="I2399" s="577">
        <v>109609628</v>
      </c>
      <c r="J2399" s="298" t="s">
        <v>1672</v>
      </c>
      <c r="K2399" s="298" t="s">
        <v>1673</v>
      </c>
      <c r="L2399" s="296" t="s">
        <v>36</v>
      </c>
      <c r="M2399" s="565">
        <v>372</v>
      </c>
      <c r="N2399" s="189">
        <v>49.32</v>
      </c>
      <c r="O2399" s="408">
        <f t="shared" si="38"/>
        <v>18347.04</v>
      </c>
      <c r="P2399" s="672"/>
    </row>
    <row r="2400" spans="1:16" ht="24" hidden="1">
      <c r="A2400" s="235">
        <v>2397</v>
      </c>
      <c r="B2400" s="559">
        <v>45813</v>
      </c>
      <c r="C2400" s="562" t="s">
        <v>2343</v>
      </c>
      <c r="D2400" s="565">
        <v>3600127115</v>
      </c>
      <c r="E2400" s="568">
        <v>45798</v>
      </c>
      <c r="F2400" s="571" t="s">
        <v>6521</v>
      </c>
      <c r="G2400" s="565" t="s">
        <v>2283</v>
      </c>
      <c r="H2400" s="576">
        <v>4513363289</v>
      </c>
      <c r="I2400" s="577">
        <v>109609630</v>
      </c>
      <c r="J2400" s="581" t="s">
        <v>183</v>
      </c>
      <c r="K2400" s="298" t="s">
        <v>184</v>
      </c>
      <c r="L2400" s="565" t="s">
        <v>36</v>
      </c>
      <c r="M2400" s="565">
        <v>3000</v>
      </c>
      <c r="N2400" s="189">
        <v>22.08</v>
      </c>
      <c r="O2400" s="408">
        <f t="shared" si="38"/>
        <v>66240</v>
      </c>
      <c r="P2400" s="672"/>
    </row>
    <row r="2401" spans="1:16" hidden="1">
      <c r="A2401" s="235">
        <v>2398</v>
      </c>
      <c r="B2401" s="559">
        <v>45813</v>
      </c>
      <c r="C2401" s="562" t="s">
        <v>2343</v>
      </c>
      <c r="D2401" s="565">
        <v>3600127115</v>
      </c>
      <c r="E2401" s="568">
        <v>45798</v>
      </c>
      <c r="F2401" s="571" t="s">
        <v>6521</v>
      </c>
      <c r="G2401" s="565" t="s">
        <v>2283</v>
      </c>
      <c r="H2401" s="576">
        <v>4513363289</v>
      </c>
      <c r="I2401" s="577">
        <v>109492192</v>
      </c>
      <c r="J2401" s="578" t="s">
        <v>1290</v>
      </c>
      <c r="K2401" s="578" t="s">
        <v>2746</v>
      </c>
      <c r="L2401" s="565" t="s">
        <v>36</v>
      </c>
      <c r="M2401" s="565">
        <v>1500</v>
      </c>
      <c r="N2401" s="189">
        <v>24.55</v>
      </c>
      <c r="O2401" s="408">
        <f t="shared" si="38"/>
        <v>36825</v>
      </c>
      <c r="P2401" s="672"/>
    </row>
    <row r="2402" spans="1:16" hidden="1">
      <c r="A2402" s="235">
        <v>2399</v>
      </c>
      <c r="B2402" s="559">
        <v>45813</v>
      </c>
      <c r="C2402" s="562" t="s">
        <v>2343</v>
      </c>
      <c r="D2402" s="565">
        <v>3600127115</v>
      </c>
      <c r="E2402" s="568">
        <v>45798</v>
      </c>
      <c r="F2402" s="571" t="s">
        <v>6521</v>
      </c>
      <c r="G2402" s="565" t="s">
        <v>2283</v>
      </c>
      <c r="H2402" s="576">
        <v>4513363289</v>
      </c>
      <c r="I2402" s="298">
        <v>109492193</v>
      </c>
      <c r="J2402" s="578">
        <v>9670003576</v>
      </c>
      <c r="K2402" s="578" t="s">
        <v>2739</v>
      </c>
      <c r="L2402" s="565" t="s">
        <v>36</v>
      </c>
      <c r="M2402" s="565">
        <v>6400</v>
      </c>
      <c r="N2402" s="189">
        <v>11.47</v>
      </c>
      <c r="O2402" s="408">
        <f t="shared" si="38"/>
        <v>73408</v>
      </c>
      <c r="P2402" s="672"/>
    </row>
    <row r="2403" spans="1:16" hidden="1">
      <c r="A2403" s="235">
        <v>2400</v>
      </c>
      <c r="B2403" s="559">
        <v>45813</v>
      </c>
      <c r="C2403" s="562" t="s">
        <v>2343</v>
      </c>
      <c r="D2403" s="565">
        <v>3600127115</v>
      </c>
      <c r="E2403" s="568">
        <v>45798</v>
      </c>
      <c r="F2403" s="571" t="s">
        <v>6521</v>
      </c>
      <c r="G2403" s="565" t="s">
        <v>2283</v>
      </c>
      <c r="H2403" s="576">
        <v>4513363289</v>
      </c>
      <c r="I2403" s="577">
        <v>115001010</v>
      </c>
      <c r="J2403" s="325">
        <v>21410000002</v>
      </c>
      <c r="K2403" s="325" t="s">
        <v>5051</v>
      </c>
      <c r="L2403" s="565" t="s">
        <v>36</v>
      </c>
      <c r="M2403" s="565">
        <v>190</v>
      </c>
      <c r="N2403" s="189">
        <v>251.98</v>
      </c>
      <c r="O2403" s="408">
        <f t="shared" si="38"/>
        <v>47876.2</v>
      </c>
      <c r="P2403" s="672"/>
    </row>
    <row r="2404" spans="1:16" hidden="1">
      <c r="A2404" s="235">
        <v>2401</v>
      </c>
      <c r="B2404" s="559">
        <v>45813</v>
      </c>
      <c r="C2404" s="562" t="s">
        <v>2343</v>
      </c>
      <c r="D2404" s="565">
        <v>3600127115</v>
      </c>
      <c r="E2404" s="568">
        <v>45798</v>
      </c>
      <c r="F2404" s="571" t="s">
        <v>6521</v>
      </c>
      <c r="G2404" s="565" t="s">
        <v>2283</v>
      </c>
      <c r="H2404" s="576">
        <v>4513363289</v>
      </c>
      <c r="I2404" s="577">
        <v>109609632</v>
      </c>
      <c r="J2404" s="298" t="s">
        <v>197</v>
      </c>
      <c r="K2404" s="298" t="s">
        <v>2747</v>
      </c>
      <c r="L2404" s="565" t="s">
        <v>36</v>
      </c>
      <c r="M2404" s="565">
        <v>744</v>
      </c>
      <c r="N2404" s="189">
        <v>106.21</v>
      </c>
      <c r="O2404" s="408">
        <f t="shared" si="38"/>
        <v>79020.239999999991</v>
      </c>
      <c r="P2404" s="672"/>
    </row>
    <row r="2405" spans="1:16" hidden="1">
      <c r="A2405" s="235">
        <v>2402</v>
      </c>
      <c r="B2405" s="559">
        <v>45813</v>
      </c>
      <c r="C2405" s="562" t="s">
        <v>2343</v>
      </c>
      <c r="D2405" s="565">
        <v>3600127115</v>
      </c>
      <c r="E2405" s="568">
        <v>45798</v>
      </c>
      <c r="F2405" s="571" t="s">
        <v>6521</v>
      </c>
      <c r="G2405" s="565" t="s">
        <v>2283</v>
      </c>
      <c r="H2405" s="576">
        <v>4513363289</v>
      </c>
      <c r="I2405" s="577">
        <v>109609633</v>
      </c>
      <c r="J2405" s="578" t="s">
        <v>1078</v>
      </c>
      <c r="K2405" s="578" t="s">
        <v>1674</v>
      </c>
      <c r="L2405" s="565" t="s">
        <v>36</v>
      </c>
      <c r="M2405" s="565">
        <v>372</v>
      </c>
      <c r="N2405" s="189">
        <v>89.43</v>
      </c>
      <c r="O2405" s="408">
        <f t="shared" si="38"/>
        <v>33267.96</v>
      </c>
      <c r="P2405" s="672"/>
    </row>
    <row r="2406" spans="1:16" hidden="1">
      <c r="A2406" s="235">
        <v>2403</v>
      </c>
      <c r="B2406" s="559">
        <v>45813</v>
      </c>
      <c r="C2406" s="562" t="s">
        <v>2343</v>
      </c>
      <c r="D2406" s="565">
        <v>3600127115</v>
      </c>
      <c r="E2406" s="568">
        <v>45798</v>
      </c>
      <c r="F2406" s="571" t="s">
        <v>6521</v>
      </c>
      <c r="G2406" s="565" t="s">
        <v>2283</v>
      </c>
      <c r="H2406" s="576">
        <v>4513363289</v>
      </c>
      <c r="I2406" s="298">
        <v>112136078</v>
      </c>
      <c r="J2406" s="578" t="s">
        <v>879</v>
      </c>
      <c r="K2406" s="578" t="s">
        <v>880</v>
      </c>
      <c r="L2406" s="565" t="s">
        <v>36</v>
      </c>
      <c r="M2406" s="565">
        <v>372</v>
      </c>
      <c r="N2406" s="189">
        <v>165.04</v>
      </c>
      <c r="O2406" s="408">
        <f t="shared" si="38"/>
        <v>61394.879999999997</v>
      </c>
      <c r="P2406" s="672"/>
    </row>
    <row r="2407" spans="1:16" hidden="1">
      <c r="A2407" s="235">
        <v>2404</v>
      </c>
      <c r="B2407" s="559">
        <v>45813</v>
      </c>
      <c r="C2407" s="562" t="s">
        <v>2343</v>
      </c>
      <c r="D2407" s="565">
        <v>3600127115</v>
      </c>
      <c r="E2407" s="568">
        <v>45798</v>
      </c>
      <c r="F2407" s="571" t="s">
        <v>6521</v>
      </c>
      <c r="G2407" s="565" t="s">
        <v>2283</v>
      </c>
      <c r="H2407" s="576">
        <v>4513363289</v>
      </c>
      <c r="I2407" s="577">
        <v>109609637</v>
      </c>
      <c r="J2407" s="298" t="s">
        <v>573</v>
      </c>
      <c r="K2407" s="298" t="s">
        <v>574</v>
      </c>
      <c r="L2407" s="565" t="s">
        <v>36</v>
      </c>
      <c r="M2407" s="565">
        <v>1900</v>
      </c>
      <c r="N2407" s="189">
        <v>21.06</v>
      </c>
      <c r="O2407" s="408">
        <f t="shared" si="38"/>
        <v>40014</v>
      </c>
      <c r="P2407" s="672"/>
    </row>
    <row r="2408" spans="1:16" hidden="1">
      <c r="A2408" s="235">
        <v>2405</v>
      </c>
      <c r="B2408" s="559">
        <v>45813</v>
      </c>
      <c r="C2408" s="562" t="s">
        <v>2343</v>
      </c>
      <c r="D2408" s="565">
        <v>3600127097</v>
      </c>
      <c r="E2408" s="568">
        <v>45798</v>
      </c>
      <c r="F2408" s="571" t="s">
        <v>6521</v>
      </c>
      <c r="G2408" s="565" t="s">
        <v>2283</v>
      </c>
      <c r="H2408" s="576">
        <v>4513363289</v>
      </c>
      <c r="I2408" s="577">
        <v>112136072</v>
      </c>
      <c r="J2408" s="325">
        <v>19620005092</v>
      </c>
      <c r="K2408" s="298" t="s">
        <v>457</v>
      </c>
      <c r="L2408" s="565" t="s">
        <v>6350</v>
      </c>
      <c r="M2408" s="565">
        <v>270</v>
      </c>
      <c r="N2408" s="189">
        <v>579.66999999999996</v>
      </c>
      <c r="O2408" s="408">
        <f t="shared" si="38"/>
        <v>156510.9</v>
      </c>
      <c r="P2408" s="672"/>
    </row>
    <row r="2409" spans="1:16" hidden="1">
      <c r="A2409" s="235">
        <v>2406</v>
      </c>
      <c r="B2409" s="559">
        <v>45813</v>
      </c>
      <c r="C2409" s="562" t="s">
        <v>2343</v>
      </c>
      <c r="D2409" s="565">
        <v>3600127097</v>
      </c>
      <c r="E2409" s="568">
        <v>45798</v>
      </c>
      <c r="F2409" s="571" t="s">
        <v>6521</v>
      </c>
      <c r="G2409" s="565" t="s">
        <v>2283</v>
      </c>
      <c r="H2409" s="576">
        <v>4513363289</v>
      </c>
      <c r="I2409" s="577">
        <v>112136080</v>
      </c>
      <c r="J2409" s="578" t="s">
        <v>2222</v>
      </c>
      <c r="K2409" s="578" t="s">
        <v>889</v>
      </c>
      <c r="L2409" s="296" t="s">
        <v>36</v>
      </c>
      <c r="M2409" s="565">
        <v>610</v>
      </c>
      <c r="N2409" s="189">
        <v>15.53</v>
      </c>
      <c r="O2409" s="408">
        <f t="shared" si="38"/>
        <v>9473.2999999999993</v>
      </c>
      <c r="P2409" s="672"/>
    </row>
    <row r="2410" spans="1:16" hidden="1">
      <c r="A2410" s="235">
        <v>2407</v>
      </c>
      <c r="B2410" s="559">
        <v>45813</v>
      </c>
      <c r="C2410" s="562" t="s">
        <v>2343</v>
      </c>
      <c r="D2410" s="565">
        <v>3600127097</v>
      </c>
      <c r="E2410" s="568">
        <v>45798</v>
      </c>
      <c r="F2410" s="571" t="s">
        <v>6521</v>
      </c>
      <c r="G2410" s="565" t="s">
        <v>2283</v>
      </c>
      <c r="H2410" s="576">
        <v>4513363289</v>
      </c>
      <c r="I2410" s="298">
        <v>109609634</v>
      </c>
      <c r="J2410" s="578">
        <v>21038812425</v>
      </c>
      <c r="K2410" s="578" t="s">
        <v>2740</v>
      </c>
      <c r="L2410" s="565" t="s">
        <v>6350</v>
      </c>
      <c r="M2410" s="565">
        <v>372</v>
      </c>
      <c r="N2410" s="189">
        <v>1003.55</v>
      </c>
      <c r="O2410" s="408">
        <f t="shared" si="38"/>
        <v>373320.6</v>
      </c>
      <c r="P2410" s="672"/>
    </row>
    <row r="2411" spans="1:16" ht="24" hidden="1">
      <c r="A2411" s="235">
        <v>2408</v>
      </c>
      <c r="B2411" s="560">
        <v>45813</v>
      </c>
      <c r="C2411" s="563" t="s">
        <v>2257</v>
      </c>
      <c r="D2411" s="566" t="s">
        <v>6515</v>
      </c>
      <c r="E2411" s="569">
        <v>45805</v>
      </c>
      <c r="F2411" s="572" t="s">
        <v>6522</v>
      </c>
      <c r="G2411" s="566" t="s">
        <v>2544</v>
      </c>
      <c r="H2411" s="582">
        <v>4513424602</v>
      </c>
      <c r="I2411" s="583">
        <v>110408290</v>
      </c>
      <c r="J2411" s="583" t="s">
        <v>4382</v>
      </c>
      <c r="K2411" s="584" t="s">
        <v>2775</v>
      </c>
      <c r="L2411" s="585" t="s">
        <v>36</v>
      </c>
      <c r="M2411" s="565">
        <v>1116</v>
      </c>
      <c r="N2411" s="189">
        <v>579.5</v>
      </c>
      <c r="O2411" s="408">
        <f t="shared" si="38"/>
        <v>646722</v>
      </c>
      <c r="P2411" s="672"/>
    </row>
    <row r="2412" spans="1:16" hidden="1">
      <c r="A2412" s="235">
        <v>2409</v>
      </c>
      <c r="B2412" s="559">
        <v>45815</v>
      </c>
      <c r="C2412" s="562" t="s">
        <v>2343</v>
      </c>
      <c r="D2412" s="565">
        <v>3600127731</v>
      </c>
      <c r="E2412" s="568">
        <v>45807</v>
      </c>
      <c r="F2412" s="573" t="s">
        <v>6523</v>
      </c>
      <c r="G2412" s="565" t="s">
        <v>2283</v>
      </c>
      <c r="H2412" s="576">
        <v>4513363289</v>
      </c>
      <c r="I2412" s="577">
        <v>112137134</v>
      </c>
      <c r="J2412" s="562">
        <v>21038811406</v>
      </c>
      <c r="K2412" s="581" t="s">
        <v>2415</v>
      </c>
      <c r="L2412" s="297" t="s">
        <v>36</v>
      </c>
      <c r="M2412" s="565">
        <v>124</v>
      </c>
      <c r="N2412" s="189">
        <v>961.27</v>
      </c>
      <c r="O2412" s="408">
        <f t="shared" si="38"/>
        <v>119197.48</v>
      </c>
      <c r="P2412" s="672"/>
    </row>
    <row r="2413" spans="1:16" hidden="1">
      <c r="A2413" s="235">
        <v>2410</v>
      </c>
      <c r="B2413" s="561">
        <v>45815</v>
      </c>
      <c r="C2413" s="564" t="s">
        <v>2343</v>
      </c>
      <c r="D2413" s="567">
        <v>3600127749</v>
      </c>
      <c r="E2413" s="570">
        <v>45807</v>
      </c>
      <c r="F2413" s="574" t="s">
        <v>6523</v>
      </c>
      <c r="G2413" s="567" t="s">
        <v>2283</v>
      </c>
      <c r="H2413" s="586">
        <v>4513363289</v>
      </c>
      <c r="I2413" s="587">
        <v>112136081</v>
      </c>
      <c r="J2413" s="588" t="s">
        <v>997</v>
      </c>
      <c r="K2413" s="588" t="s">
        <v>998</v>
      </c>
      <c r="L2413" s="589" t="s">
        <v>36</v>
      </c>
      <c r="M2413" s="565">
        <v>380</v>
      </c>
      <c r="N2413" s="189">
        <v>724.76</v>
      </c>
      <c r="O2413" s="408">
        <f t="shared" si="38"/>
        <v>275408.8</v>
      </c>
      <c r="P2413" s="672"/>
    </row>
    <row r="2414" spans="1:16" hidden="1">
      <c r="A2414" s="235">
        <v>2411</v>
      </c>
      <c r="B2414" s="559">
        <v>45817</v>
      </c>
      <c r="C2414" s="562" t="s">
        <v>2366</v>
      </c>
      <c r="D2414" s="565" t="s">
        <v>6516</v>
      </c>
      <c r="E2414" s="568">
        <v>45807</v>
      </c>
      <c r="F2414" s="571" t="s">
        <v>6524</v>
      </c>
      <c r="G2414" s="565" t="s">
        <v>5073</v>
      </c>
      <c r="H2414" s="576">
        <v>4513400934</v>
      </c>
      <c r="I2414" s="577" t="s">
        <v>2458</v>
      </c>
      <c r="J2414" s="325" t="s">
        <v>2458</v>
      </c>
      <c r="K2414" s="298" t="s">
        <v>2459</v>
      </c>
      <c r="L2414" s="296" t="s">
        <v>36</v>
      </c>
      <c r="M2414" s="565">
        <v>300</v>
      </c>
      <c r="N2414" s="189">
        <v>1716.04</v>
      </c>
      <c r="O2414" s="408">
        <f t="shared" si="38"/>
        <v>514812</v>
      </c>
      <c r="P2414" s="672"/>
    </row>
    <row r="2415" spans="1:16" hidden="1">
      <c r="A2415" s="235">
        <v>2412</v>
      </c>
      <c r="B2415" s="559">
        <v>45817</v>
      </c>
      <c r="C2415" s="562" t="s">
        <v>2366</v>
      </c>
      <c r="D2415" s="565" t="s">
        <v>6516</v>
      </c>
      <c r="E2415" s="568">
        <v>45807</v>
      </c>
      <c r="F2415" s="571" t="s">
        <v>6524</v>
      </c>
      <c r="G2415" s="565" t="s">
        <v>5073</v>
      </c>
      <c r="H2415" s="576">
        <v>4513400934</v>
      </c>
      <c r="I2415" s="577" t="s">
        <v>2336</v>
      </c>
      <c r="J2415" s="325" t="s">
        <v>2804</v>
      </c>
      <c r="K2415" s="298" t="s">
        <v>2605</v>
      </c>
      <c r="L2415" s="296" t="s">
        <v>36</v>
      </c>
      <c r="M2415" s="565">
        <v>600</v>
      </c>
      <c r="N2415" s="189">
        <v>1712.38</v>
      </c>
      <c r="O2415" s="408">
        <f t="shared" si="38"/>
        <v>1027428.0000000001</v>
      </c>
      <c r="P2415" s="672"/>
    </row>
    <row r="2416" spans="1:16" hidden="1">
      <c r="A2416" s="235">
        <v>2413</v>
      </c>
      <c r="B2416" s="559">
        <v>45817</v>
      </c>
      <c r="C2416" s="562" t="s">
        <v>2366</v>
      </c>
      <c r="D2416" s="565" t="s">
        <v>6516</v>
      </c>
      <c r="E2416" s="568">
        <v>45808</v>
      </c>
      <c r="F2416" s="571" t="s">
        <v>6524</v>
      </c>
      <c r="G2416" s="565" t="s">
        <v>5073</v>
      </c>
      <c r="H2416" s="576">
        <v>4513400934</v>
      </c>
      <c r="I2416" s="577">
        <v>111402534</v>
      </c>
      <c r="J2416" s="298" t="s">
        <v>1083</v>
      </c>
      <c r="K2416" s="298" t="s">
        <v>1084</v>
      </c>
      <c r="L2416" s="296" t="s">
        <v>36</v>
      </c>
      <c r="M2416" s="565">
        <v>400</v>
      </c>
      <c r="N2416" s="189">
        <v>477.35</v>
      </c>
      <c r="O2416" s="408">
        <f t="shared" si="38"/>
        <v>190940</v>
      </c>
      <c r="P2416" s="672"/>
    </row>
    <row r="2417" spans="1:16" hidden="1">
      <c r="A2417" s="235">
        <v>2414</v>
      </c>
      <c r="B2417" s="560">
        <v>45818</v>
      </c>
      <c r="C2417" s="563" t="s">
        <v>2343</v>
      </c>
      <c r="D2417" s="566">
        <v>3600127826</v>
      </c>
      <c r="E2417" s="569">
        <v>45807</v>
      </c>
      <c r="F2417" s="572" t="s">
        <v>6525</v>
      </c>
      <c r="G2417" s="566" t="s">
        <v>2283</v>
      </c>
      <c r="H2417" s="582">
        <v>4513363289</v>
      </c>
      <c r="I2417" s="590">
        <v>112136080</v>
      </c>
      <c r="J2417" s="591" t="s">
        <v>2222</v>
      </c>
      <c r="K2417" s="591" t="s">
        <v>889</v>
      </c>
      <c r="L2417" s="296" t="s">
        <v>36</v>
      </c>
      <c r="M2417" s="565">
        <v>878</v>
      </c>
      <c r="N2417" s="189">
        <v>15.53</v>
      </c>
      <c r="O2417" s="408">
        <f t="shared" si="38"/>
        <v>13635.34</v>
      </c>
      <c r="P2417" s="672"/>
    </row>
    <row r="2418" spans="1:16" ht="36" hidden="1">
      <c r="A2418" s="235">
        <v>2415</v>
      </c>
      <c r="B2418" s="559">
        <v>45818</v>
      </c>
      <c r="C2418" s="562" t="s">
        <v>6512</v>
      </c>
      <c r="D2418" s="565">
        <v>17</v>
      </c>
      <c r="E2418" s="568">
        <v>45810</v>
      </c>
      <c r="F2418" s="571" t="s">
        <v>6526</v>
      </c>
      <c r="G2418" s="565" t="s">
        <v>1616</v>
      </c>
      <c r="H2418" s="576">
        <v>4513487950</v>
      </c>
      <c r="I2418" s="577">
        <v>109611234</v>
      </c>
      <c r="J2418" s="325">
        <v>3742612236</v>
      </c>
      <c r="K2418" s="562" t="s">
        <v>6440</v>
      </c>
      <c r="L2418" s="296" t="s">
        <v>36</v>
      </c>
      <c r="M2418" s="565">
        <v>105</v>
      </c>
      <c r="N2418" s="189">
        <v>21250</v>
      </c>
      <c r="O2418" s="408">
        <f t="shared" si="38"/>
        <v>2231250</v>
      </c>
      <c r="P2418" s="672"/>
    </row>
    <row r="2419" spans="1:16" ht="24" hidden="1">
      <c r="A2419" s="235">
        <v>2416</v>
      </c>
      <c r="B2419" s="561">
        <v>45818</v>
      </c>
      <c r="C2419" s="564" t="s">
        <v>2343</v>
      </c>
      <c r="D2419" s="567">
        <v>3600127960</v>
      </c>
      <c r="E2419" s="570">
        <v>45810</v>
      </c>
      <c r="F2419" s="575" t="s">
        <v>6527</v>
      </c>
      <c r="G2419" s="567" t="s">
        <v>2283</v>
      </c>
      <c r="H2419" s="586">
        <v>4513363289</v>
      </c>
      <c r="I2419" s="588">
        <v>109492194</v>
      </c>
      <c r="J2419" s="592">
        <v>61030012010</v>
      </c>
      <c r="K2419" s="592" t="s">
        <v>193</v>
      </c>
      <c r="L2419" s="593" t="s">
        <v>36</v>
      </c>
      <c r="M2419" s="565">
        <v>3210</v>
      </c>
      <c r="N2419" s="189">
        <v>236</v>
      </c>
      <c r="O2419" s="408">
        <f t="shared" si="38"/>
        <v>757560</v>
      </c>
      <c r="P2419" s="672"/>
    </row>
    <row r="2420" spans="1:16" hidden="1">
      <c r="A2420" s="235">
        <v>2417</v>
      </c>
      <c r="B2420" s="559">
        <v>45824</v>
      </c>
      <c r="C2420" s="562" t="s">
        <v>3878</v>
      </c>
      <c r="D2420" s="565">
        <v>2025051401</v>
      </c>
      <c r="E2420" s="568">
        <v>45791</v>
      </c>
      <c r="F2420" s="571" t="s">
        <v>6528</v>
      </c>
      <c r="G2420" s="565" t="s">
        <v>131</v>
      </c>
      <c r="H2420" s="576">
        <v>4201161964</v>
      </c>
      <c r="I2420" s="298">
        <v>112148136</v>
      </c>
      <c r="J2420" s="325" t="s">
        <v>3726</v>
      </c>
      <c r="K2420" s="325" t="s">
        <v>3727</v>
      </c>
      <c r="L2420" s="565" t="s">
        <v>36</v>
      </c>
      <c r="M2420" s="565">
        <v>68</v>
      </c>
      <c r="N2420" s="189">
        <v>12661.74</v>
      </c>
      <c r="O2420" s="408">
        <f t="shared" si="38"/>
        <v>860998.32</v>
      </c>
      <c r="P2420" s="672"/>
    </row>
    <row r="2421" spans="1:16" hidden="1">
      <c r="A2421" s="235">
        <v>2418</v>
      </c>
      <c r="B2421" s="559">
        <v>45824</v>
      </c>
      <c r="C2421" s="562" t="s">
        <v>2343</v>
      </c>
      <c r="D2421" s="565">
        <v>3600128432</v>
      </c>
      <c r="E2421" s="568">
        <v>45817</v>
      </c>
      <c r="F2421" s="571" t="s">
        <v>6529</v>
      </c>
      <c r="G2421" s="565" t="s">
        <v>2283</v>
      </c>
      <c r="H2421" s="576">
        <v>4513363289</v>
      </c>
      <c r="I2421" s="577">
        <v>112137134</v>
      </c>
      <c r="J2421" s="562">
        <v>21038811406</v>
      </c>
      <c r="K2421" s="581" t="s">
        <v>2415</v>
      </c>
      <c r="L2421" s="565" t="s">
        <v>36</v>
      </c>
      <c r="M2421" s="565">
        <v>130</v>
      </c>
      <c r="N2421" s="189">
        <v>961.27</v>
      </c>
      <c r="O2421" s="408">
        <f t="shared" si="38"/>
        <v>124965.09999999999</v>
      </c>
      <c r="P2421" s="672"/>
    </row>
    <row r="2422" spans="1:16" hidden="1">
      <c r="A2422" s="235">
        <v>2419</v>
      </c>
      <c r="B2422" s="559">
        <v>45824</v>
      </c>
      <c r="C2422" s="562" t="s">
        <v>2343</v>
      </c>
      <c r="D2422" s="565">
        <v>3600128433</v>
      </c>
      <c r="E2422" s="568">
        <v>45817</v>
      </c>
      <c r="F2422" s="571" t="s">
        <v>6529</v>
      </c>
      <c r="G2422" s="565" t="s">
        <v>2283</v>
      </c>
      <c r="H2422" s="576">
        <v>4513363289</v>
      </c>
      <c r="I2422" s="577">
        <v>112137134</v>
      </c>
      <c r="J2422" s="562">
        <v>21038811406</v>
      </c>
      <c r="K2422" s="581" t="s">
        <v>2415</v>
      </c>
      <c r="L2422" s="565" t="s">
        <v>36</v>
      </c>
      <c r="M2422" s="565">
        <v>172</v>
      </c>
      <c r="N2422" s="189">
        <v>961.27</v>
      </c>
      <c r="O2422" s="408">
        <f t="shared" si="38"/>
        <v>165338.44</v>
      </c>
      <c r="P2422" s="672"/>
    </row>
    <row r="2423" spans="1:16" hidden="1">
      <c r="A2423" s="235">
        <v>2420</v>
      </c>
      <c r="B2423" s="559">
        <v>45825</v>
      </c>
      <c r="C2423" s="562" t="s">
        <v>6513</v>
      </c>
      <c r="D2423" s="565" t="s">
        <v>6517</v>
      </c>
      <c r="E2423" s="568">
        <v>45799</v>
      </c>
      <c r="F2423" s="571" t="s">
        <v>6530</v>
      </c>
      <c r="G2423" s="565" t="s">
        <v>4620</v>
      </c>
      <c r="H2423" s="576">
        <v>4201167450</v>
      </c>
      <c r="I2423" s="577">
        <v>109492176</v>
      </c>
      <c r="J2423" s="298" t="s">
        <v>4621</v>
      </c>
      <c r="K2423" s="298" t="s">
        <v>2204</v>
      </c>
      <c r="L2423" s="565" t="s">
        <v>36</v>
      </c>
      <c r="M2423" s="565">
        <v>9066</v>
      </c>
      <c r="N2423" s="189"/>
      <c r="O2423" s="189"/>
      <c r="P2423" s="672"/>
    </row>
    <row r="2424" spans="1:16" hidden="1">
      <c r="A2424" s="235">
        <v>2421</v>
      </c>
      <c r="B2424" s="559">
        <v>45826</v>
      </c>
      <c r="C2424" s="562" t="s">
        <v>2561</v>
      </c>
      <c r="D2424" s="565" t="s">
        <v>6550</v>
      </c>
      <c r="E2424" s="568">
        <v>45819</v>
      </c>
      <c r="F2424" s="571" t="s">
        <v>6551</v>
      </c>
      <c r="G2424" s="565" t="s">
        <v>5073</v>
      </c>
      <c r="H2424" s="576">
        <v>4513455283</v>
      </c>
      <c r="I2424" s="577"/>
      <c r="J2424" s="562"/>
      <c r="K2424" s="573" t="s">
        <v>4072</v>
      </c>
      <c r="L2424" s="565" t="s">
        <v>36</v>
      </c>
      <c r="M2424" s="565">
        <v>20</v>
      </c>
      <c r="N2424" s="189"/>
      <c r="O2424" s="189"/>
      <c r="P2424" s="672"/>
    </row>
    <row r="2425" spans="1:16" hidden="1">
      <c r="A2425" s="235">
        <v>2422</v>
      </c>
      <c r="B2425" s="559">
        <v>45827</v>
      </c>
      <c r="C2425" s="562" t="s">
        <v>4369</v>
      </c>
      <c r="D2425" s="565" t="s">
        <v>6552</v>
      </c>
      <c r="E2425" s="568">
        <v>45823</v>
      </c>
      <c r="F2425" s="571" t="s">
        <v>6553</v>
      </c>
      <c r="G2425" s="565" t="s">
        <v>4746</v>
      </c>
      <c r="H2425" s="576">
        <v>4513424625</v>
      </c>
      <c r="I2425" s="298">
        <v>112173846</v>
      </c>
      <c r="J2425" s="562">
        <v>1552983</v>
      </c>
      <c r="K2425" s="325" t="s">
        <v>3758</v>
      </c>
      <c r="L2425" s="296" t="s">
        <v>36</v>
      </c>
      <c r="M2425" s="565">
        <v>68</v>
      </c>
      <c r="N2425" s="189"/>
      <c r="O2425" s="189"/>
      <c r="P2425" s="672"/>
    </row>
    <row r="2426" spans="1:16" ht="36" hidden="1">
      <c r="A2426" s="235">
        <v>2423</v>
      </c>
      <c r="B2426" s="559">
        <v>45831</v>
      </c>
      <c r="C2426" s="562" t="s">
        <v>3422</v>
      </c>
      <c r="D2426" s="565" t="s">
        <v>6554</v>
      </c>
      <c r="E2426" s="568">
        <v>45826</v>
      </c>
      <c r="F2426" s="571" t="s">
        <v>6555</v>
      </c>
      <c r="G2426" s="565" t="s">
        <v>1748</v>
      </c>
      <c r="H2426" s="576">
        <v>4513350219</v>
      </c>
      <c r="I2426" s="577">
        <v>109611234</v>
      </c>
      <c r="J2426" s="562">
        <v>3742612236</v>
      </c>
      <c r="K2426" s="562" t="s">
        <v>6440</v>
      </c>
      <c r="L2426" s="296" t="s">
        <v>36</v>
      </c>
      <c r="M2426" s="565">
        <v>100</v>
      </c>
      <c r="N2426" s="189"/>
      <c r="O2426" s="189"/>
      <c r="P2426" s="672"/>
    </row>
    <row r="2427" spans="1:16" hidden="1">
      <c r="A2427" s="235">
        <v>2424</v>
      </c>
      <c r="B2427" s="559">
        <v>45833</v>
      </c>
      <c r="C2427" s="562" t="s">
        <v>2343</v>
      </c>
      <c r="D2427" s="565">
        <v>3600128782</v>
      </c>
      <c r="E2427" s="568">
        <v>45824</v>
      </c>
      <c r="F2427" s="571" t="s">
        <v>6556</v>
      </c>
      <c r="G2427" s="565" t="s">
        <v>2283</v>
      </c>
      <c r="H2427" s="576">
        <v>4513363289</v>
      </c>
      <c r="I2427" s="577">
        <v>112136075</v>
      </c>
      <c r="J2427" s="562">
        <v>9300240581</v>
      </c>
      <c r="K2427" s="298" t="s">
        <v>64</v>
      </c>
      <c r="L2427" s="296" t="s">
        <v>36</v>
      </c>
      <c r="M2427" s="565">
        <v>372</v>
      </c>
      <c r="N2427" s="189"/>
      <c r="O2427" s="189"/>
      <c r="P2427" s="672"/>
    </row>
    <row r="2428" spans="1:16" hidden="1">
      <c r="A2428" s="235">
        <v>2425</v>
      </c>
      <c r="B2428" s="559">
        <v>45833</v>
      </c>
      <c r="C2428" s="562" t="s">
        <v>4035</v>
      </c>
      <c r="D2428" s="565" t="s">
        <v>6557</v>
      </c>
      <c r="E2428" s="568">
        <v>45827</v>
      </c>
      <c r="F2428" s="571" t="s">
        <v>6558</v>
      </c>
      <c r="G2428" s="565"/>
      <c r="H2428" s="576">
        <v>4513407627</v>
      </c>
      <c r="I2428" s="577">
        <v>110408288</v>
      </c>
      <c r="J2428" s="298" t="s">
        <v>1749</v>
      </c>
      <c r="K2428" s="581" t="s">
        <v>1750</v>
      </c>
      <c r="L2428" s="296" t="s">
        <v>36</v>
      </c>
      <c r="M2428" s="565">
        <v>250</v>
      </c>
      <c r="N2428" s="189"/>
      <c r="O2428" s="189"/>
      <c r="P2428" s="672"/>
    </row>
    <row r="2429" spans="1:16" hidden="1">
      <c r="B2429" s="559">
        <v>45857</v>
      </c>
      <c r="C2429" s="562" t="s">
        <v>2343</v>
      </c>
      <c r="D2429" s="565">
        <v>3600130355</v>
      </c>
      <c r="E2429" s="568">
        <v>45848</v>
      </c>
      <c r="F2429" s="571" t="s">
        <v>6561</v>
      </c>
      <c r="G2429" s="660" t="s">
        <v>2283</v>
      </c>
      <c r="H2429" s="661">
        <v>4513363289</v>
      </c>
      <c r="I2429" s="577">
        <v>112137134</v>
      </c>
      <c r="J2429" s="562">
        <v>21038811406</v>
      </c>
      <c r="K2429" s="581" t="s">
        <v>2415</v>
      </c>
      <c r="L2429" s="296" t="s">
        <v>36</v>
      </c>
      <c r="M2429" s="565">
        <v>699</v>
      </c>
      <c r="N2429" s="189"/>
      <c r="O2429" s="189"/>
      <c r="P2429" s="672"/>
    </row>
    <row r="2430" spans="1:16" hidden="1">
      <c r="B2430" s="559">
        <v>45857</v>
      </c>
      <c r="C2430" s="562" t="s">
        <v>2343</v>
      </c>
      <c r="D2430" s="565">
        <v>3600130007</v>
      </c>
      <c r="E2430" s="662">
        <v>45843</v>
      </c>
      <c r="F2430" s="571" t="s">
        <v>6562</v>
      </c>
      <c r="G2430" s="660" t="s">
        <v>2283</v>
      </c>
      <c r="H2430" s="661">
        <v>4513363289</v>
      </c>
      <c r="I2430" s="577">
        <v>112137134</v>
      </c>
      <c r="J2430" s="562">
        <v>21038811406</v>
      </c>
      <c r="K2430" s="581" t="s">
        <v>2415</v>
      </c>
      <c r="L2430" s="296" t="s">
        <v>36</v>
      </c>
      <c r="M2430" s="565">
        <v>1125</v>
      </c>
      <c r="N2430" s="189"/>
      <c r="O2430" s="189"/>
      <c r="P2430" s="672"/>
    </row>
    <row r="2431" spans="1:16" hidden="1">
      <c r="B2431" s="559">
        <v>45857</v>
      </c>
      <c r="C2431" s="562" t="s">
        <v>2343</v>
      </c>
      <c r="D2431" s="565">
        <v>3600129639</v>
      </c>
      <c r="E2431" s="568">
        <v>45843</v>
      </c>
      <c r="F2431" s="573" t="s">
        <v>6563</v>
      </c>
      <c r="G2431" s="565" t="s">
        <v>2283</v>
      </c>
      <c r="H2431" s="576">
        <v>4513363289</v>
      </c>
      <c r="I2431" s="577">
        <v>112136072</v>
      </c>
      <c r="J2431" s="325">
        <v>19620005092</v>
      </c>
      <c r="K2431" s="298" t="s">
        <v>457</v>
      </c>
      <c r="L2431" s="296" t="s">
        <v>36</v>
      </c>
      <c r="M2431" s="565">
        <v>110</v>
      </c>
      <c r="N2431" s="189"/>
      <c r="O2431" s="189"/>
      <c r="P2431" s="672"/>
    </row>
    <row r="2432" spans="1:16" ht="36" hidden="1">
      <c r="B2432" s="559">
        <v>45857</v>
      </c>
      <c r="C2432" s="562" t="s">
        <v>2486</v>
      </c>
      <c r="D2432" s="565">
        <v>2512250</v>
      </c>
      <c r="E2432" s="568">
        <v>45856</v>
      </c>
      <c r="F2432" s="571" t="s">
        <v>6564</v>
      </c>
      <c r="G2432" s="565" t="s">
        <v>2167</v>
      </c>
      <c r="H2432" s="661">
        <v>4513410726</v>
      </c>
      <c r="I2432" s="577">
        <v>112173808</v>
      </c>
      <c r="J2432" s="325" t="s">
        <v>3421</v>
      </c>
      <c r="K2432" s="597" t="s">
        <v>2819</v>
      </c>
      <c r="L2432" s="296" t="s">
        <v>36</v>
      </c>
      <c r="M2432" s="565">
        <v>3</v>
      </c>
      <c r="N2432" s="189"/>
      <c r="O2432" s="189"/>
      <c r="P2432" s="672"/>
    </row>
    <row r="2433" spans="2:16" hidden="1">
      <c r="B2433" s="559">
        <v>45857</v>
      </c>
      <c r="C2433" s="562" t="s">
        <v>2486</v>
      </c>
      <c r="D2433" s="565">
        <v>2512251</v>
      </c>
      <c r="E2433" s="568">
        <v>45856</v>
      </c>
      <c r="F2433" s="571" t="s">
        <v>6564</v>
      </c>
      <c r="G2433" s="565" t="s">
        <v>2167</v>
      </c>
      <c r="H2433" s="663">
        <v>4513386327</v>
      </c>
      <c r="I2433" s="577">
        <v>111400054</v>
      </c>
      <c r="J2433" s="298" t="s">
        <v>3274</v>
      </c>
      <c r="K2433" s="298" t="s">
        <v>650</v>
      </c>
      <c r="L2433" s="296" t="s">
        <v>36</v>
      </c>
      <c r="M2433" s="565">
        <v>558</v>
      </c>
      <c r="N2433" s="189"/>
      <c r="O2433" s="189"/>
      <c r="P2433" s="672"/>
    </row>
    <row r="2434" spans="2:16" hidden="1">
      <c r="B2434" s="559">
        <v>45857</v>
      </c>
      <c r="C2434" s="562" t="s">
        <v>2486</v>
      </c>
      <c r="D2434" s="565">
        <v>2512251</v>
      </c>
      <c r="E2434" s="568">
        <v>45856</v>
      </c>
      <c r="F2434" s="571" t="s">
        <v>6564</v>
      </c>
      <c r="G2434" s="565" t="s">
        <v>2167</v>
      </c>
      <c r="H2434" s="661">
        <v>4513386327</v>
      </c>
      <c r="I2434" s="577">
        <v>111400055</v>
      </c>
      <c r="J2434" s="298" t="s">
        <v>3275</v>
      </c>
      <c r="K2434" s="298" t="s">
        <v>654</v>
      </c>
      <c r="L2434" s="296" t="s">
        <v>36</v>
      </c>
      <c r="M2434" s="565">
        <v>358</v>
      </c>
      <c r="N2434" s="189"/>
      <c r="O2434" s="189"/>
      <c r="P2434" s="672"/>
    </row>
    <row r="2435" spans="2:16" hidden="1">
      <c r="B2435" s="559">
        <v>45857</v>
      </c>
      <c r="C2435" s="562" t="s">
        <v>2262</v>
      </c>
      <c r="D2435" s="565" t="s">
        <v>6565</v>
      </c>
      <c r="E2435" s="568">
        <v>45846</v>
      </c>
      <c r="F2435" s="571" t="s">
        <v>3341</v>
      </c>
      <c r="G2435" s="565" t="s">
        <v>532</v>
      </c>
      <c r="H2435" s="576">
        <v>4513559959</v>
      </c>
      <c r="I2435" s="298">
        <v>113837420</v>
      </c>
      <c r="J2435" s="325" t="s">
        <v>4910</v>
      </c>
      <c r="K2435" s="664" t="s">
        <v>4911</v>
      </c>
      <c r="L2435" s="297" t="s">
        <v>36</v>
      </c>
      <c r="M2435" s="565">
        <v>74</v>
      </c>
      <c r="N2435" s="189"/>
      <c r="O2435" s="189"/>
      <c r="P2435" s="672"/>
    </row>
    <row r="2436" spans="2:16" hidden="1">
      <c r="B2436" s="559">
        <v>45857</v>
      </c>
      <c r="C2436" s="562" t="s">
        <v>2262</v>
      </c>
      <c r="D2436" s="565" t="s">
        <v>6566</v>
      </c>
      <c r="E2436" s="568">
        <v>45846</v>
      </c>
      <c r="F2436" s="571" t="s">
        <v>3341</v>
      </c>
      <c r="G2436" s="565" t="s">
        <v>532</v>
      </c>
      <c r="H2436" s="576">
        <v>4513559959</v>
      </c>
      <c r="I2436" s="298">
        <v>113837420</v>
      </c>
      <c r="J2436" s="325" t="s">
        <v>4910</v>
      </c>
      <c r="K2436" s="325" t="s">
        <v>4911</v>
      </c>
      <c r="L2436" s="297" t="s">
        <v>36</v>
      </c>
      <c r="M2436" s="565">
        <v>26</v>
      </c>
      <c r="N2436" s="189"/>
      <c r="O2436" s="189"/>
      <c r="P2436" s="672"/>
    </row>
    <row r="2437" spans="2:16" hidden="1">
      <c r="B2437" s="559">
        <v>45857</v>
      </c>
      <c r="C2437" s="562" t="s">
        <v>2262</v>
      </c>
      <c r="D2437" s="565" t="s">
        <v>6566</v>
      </c>
      <c r="E2437" s="568">
        <v>45845</v>
      </c>
      <c r="F2437" s="571" t="s">
        <v>3341</v>
      </c>
      <c r="G2437" s="565" t="s">
        <v>532</v>
      </c>
      <c r="H2437" s="576">
        <v>4513559959</v>
      </c>
      <c r="I2437" s="298">
        <v>115044757</v>
      </c>
      <c r="J2437" s="325" t="s">
        <v>5686</v>
      </c>
      <c r="K2437" s="325" t="s">
        <v>5687</v>
      </c>
      <c r="L2437" s="297" t="s">
        <v>36</v>
      </c>
      <c r="M2437" s="565">
        <v>100</v>
      </c>
      <c r="N2437" s="189"/>
      <c r="O2437" s="189"/>
      <c r="P2437" s="672"/>
    </row>
    <row r="2438" spans="2:16" hidden="1">
      <c r="B2438" s="559">
        <v>45857</v>
      </c>
      <c r="C2438" s="562" t="s">
        <v>2262</v>
      </c>
      <c r="D2438" s="565" t="s">
        <v>6567</v>
      </c>
      <c r="E2438" s="568">
        <v>45845</v>
      </c>
      <c r="F2438" s="571" t="s">
        <v>3341</v>
      </c>
      <c r="G2438" s="565" t="s">
        <v>532</v>
      </c>
      <c r="H2438" s="576">
        <v>4513544157</v>
      </c>
      <c r="I2438" s="298">
        <v>113837420</v>
      </c>
      <c r="J2438" s="325" t="s">
        <v>4910</v>
      </c>
      <c r="K2438" s="325" t="s">
        <v>4911</v>
      </c>
      <c r="L2438" s="297" t="s">
        <v>36</v>
      </c>
      <c r="M2438" s="565">
        <v>40</v>
      </c>
      <c r="N2438" s="189"/>
      <c r="O2438" s="189"/>
      <c r="P2438" s="672"/>
    </row>
    <row r="2439" spans="2:16" ht="24" hidden="1">
      <c r="B2439" s="559">
        <v>45857</v>
      </c>
      <c r="C2439" s="562" t="s">
        <v>6397</v>
      </c>
      <c r="D2439" s="565" t="s">
        <v>6568</v>
      </c>
      <c r="E2439" s="568">
        <v>45847</v>
      </c>
      <c r="F2439" s="571" t="s">
        <v>6569</v>
      </c>
      <c r="G2439" s="565" t="s">
        <v>1151</v>
      </c>
      <c r="H2439" s="576">
        <v>4513350280</v>
      </c>
      <c r="I2439" s="577">
        <v>115032745</v>
      </c>
      <c r="J2439" s="296" t="s">
        <v>5973</v>
      </c>
      <c r="K2439" s="296" t="s">
        <v>5974</v>
      </c>
      <c r="L2439" s="296" t="s">
        <v>36</v>
      </c>
      <c r="M2439" s="565">
        <v>10</v>
      </c>
      <c r="N2439" s="189"/>
      <c r="O2439" s="189"/>
      <c r="P2439" s="672"/>
    </row>
    <row r="2440" spans="2:16" ht="24" hidden="1">
      <c r="B2440" s="559">
        <v>45857</v>
      </c>
      <c r="C2440" s="562" t="s">
        <v>3714</v>
      </c>
      <c r="D2440" s="665" t="s">
        <v>6570</v>
      </c>
      <c r="E2440" s="568">
        <v>45834</v>
      </c>
      <c r="F2440" s="571" t="s">
        <v>6571</v>
      </c>
      <c r="G2440" s="565" t="s">
        <v>2167</v>
      </c>
      <c r="H2440" s="576">
        <v>4513468767</v>
      </c>
      <c r="I2440" s="577">
        <v>107171952</v>
      </c>
      <c r="J2440" s="298">
        <v>99148781208</v>
      </c>
      <c r="K2440" s="298" t="s">
        <v>1476</v>
      </c>
      <c r="L2440" s="296" t="s">
        <v>36</v>
      </c>
      <c r="M2440" s="565">
        <v>107</v>
      </c>
      <c r="N2440" s="189"/>
      <c r="O2440" s="189"/>
      <c r="P2440" s="672"/>
    </row>
    <row r="2441" spans="2:16" hidden="1">
      <c r="B2441" s="559">
        <v>45857</v>
      </c>
      <c r="C2441" s="562" t="s">
        <v>6572</v>
      </c>
      <c r="D2441" s="565">
        <v>9618401650</v>
      </c>
      <c r="E2441" s="568">
        <v>45833</v>
      </c>
      <c r="F2441" s="571" t="s">
        <v>6573</v>
      </c>
      <c r="G2441" s="565" t="s">
        <v>4987</v>
      </c>
      <c r="H2441" s="576">
        <v>4513468076</v>
      </c>
      <c r="I2441" s="577">
        <v>112169822</v>
      </c>
      <c r="J2441" s="666"/>
      <c r="K2441" s="325" t="s">
        <v>2942</v>
      </c>
      <c r="L2441" s="297" t="s">
        <v>2729</v>
      </c>
      <c r="M2441" s="565">
        <v>16000</v>
      </c>
      <c r="N2441" s="189"/>
      <c r="O2441" s="189"/>
      <c r="P2441" s="672"/>
    </row>
    <row r="2442" spans="2:16" hidden="1">
      <c r="B2442" s="559">
        <v>45857</v>
      </c>
      <c r="C2442" s="562" t="s">
        <v>6572</v>
      </c>
      <c r="D2442" s="565">
        <v>9618401650</v>
      </c>
      <c r="E2442" s="568">
        <v>45833</v>
      </c>
      <c r="F2442" s="571" t="s">
        <v>6573</v>
      </c>
      <c r="G2442" s="565" t="s">
        <v>4987</v>
      </c>
      <c r="H2442" s="576">
        <v>4513468076</v>
      </c>
      <c r="I2442" s="577">
        <v>112169820</v>
      </c>
      <c r="J2442" s="666"/>
      <c r="K2442" s="667" t="s">
        <v>2940</v>
      </c>
      <c r="L2442" s="668" t="s">
        <v>2729</v>
      </c>
      <c r="M2442" s="565">
        <v>50000</v>
      </c>
      <c r="N2442" s="189"/>
      <c r="O2442" s="189"/>
      <c r="P2442" s="672"/>
    </row>
    <row r="2443" spans="2:16" hidden="1">
      <c r="B2443" s="559">
        <v>45857</v>
      </c>
      <c r="C2443" s="562" t="s">
        <v>3490</v>
      </c>
      <c r="D2443" s="565" t="s">
        <v>6574</v>
      </c>
      <c r="E2443" s="568">
        <v>45835</v>
      </c>
      <c r="F2443" s="571" t="s">
        <v>6575</v>
      </c>
      <c r="G2443" s="565" t="s">
        <v>4987</v>
      </c>
      <c r="H2443" s="576">
        <v>4513198601</v>
      </c>
      <c r="I2443" s="298">
        <v>112177659</v>
      </c>
      <c r="J2443" s="581">
        <v>112177659</v>
      </c>
      <c r="K2443" s="571" t="s">
        <v>3493</v>
      </c>
      <c r="L2443" s="565" t="s">
        <v>36</v>
      </c>
      <c r="M2443" s="565">
        <v>7</v>
      </c>
      <c r="N2443" s="189"/>
      <c r="O2443" s="189"/>
      <c r="P2443" s="672"/>
    </row>
    <row r="2444" spans="2:16" hidden="1">
      <c r="B2444" s="559">
        <v>45857</v>
      </c>
      <c r="C2444" s="562" t="s">
        <v>3490</v>
      </c>
      <c r="D2444" s="565" t="s">
        <v>6574</v>
      </c>
      <c r="E2444" s="568">
        <v>45835</v>
      </c>
      <c r="F2444" s="571" t="s">
        <v>6575</v>
      </c>
      <c r="G2444" s="565" t="s">
        <v>4987</v>
      </c>
      <c r="H2444" s="576">
        <v>4513198601</v>
      </c>
      <c r="I2444" s="298">
        <v>112170850</v>
      </c>
      <c r="J2444" s="581">
        <v>112170850</v>
      </c>
      <c r="K2444" s="20" t="s">
        <v>3533</v>
      </c>
      <c r="L2444" s="565" t="s">
        <v>36</v>
      </c>
      <c r="M2444" s="565">
        <v>7</v>
      </c>
      <c r="N2444" s="189"/>
      <c r="O2444" s="189"/>
      <c r="P2444" s="672"/>
    </row>
    <row r="2445" spans="2:16" ht="24" hidden="1">
      <c r="B2445" s="559">
        <v>45859</v>
      </c>
      <c r="C2445" s="562" t="s">
        <v>3714</v>
      </c>
      <c r="D2445" s="665" t="s">
        <v>6576</v>
      </c>
      <c r="E2445" s="568">
        <v>45845</v>
      </c>
      <c r="F2445" s="571" t="s">
        <v>6577</v>
      </c>
      <c r="G2445" s="565" t="s">
        <v>2167</v>
      </c>
      <c r="H2445" s="576">
        <v>4513554296</v>
      </c>
      <c r="I2445" s="577">
        <v>110294841</v>
      </c>
      <c r="J2445" s="666" t="s">
        <v>5970</v>
      </c>
      <c r="K2445" s="298" t="s">
        <v>1198</v>
      </c>
      <c r="L2445" s="565" t="s">
        <v>36</v>
      </c>
      <c r="M2445" s="565">
        <v>100</v>
      </c>
      <c r="N2445" s="189"/>
      <c r="O2445" s="189"/>
      <c r="P2445" s="672"/>
    </row>
    <row r="2446" spans="2:16" ht="24" hidden="1">
      <c r="B2446" s="559">
        <v>45859</v>
      </c>
      <c r="C2446" s="562" t="s">
        <v>3714</v>
      </c>
      <c r="D2446" s="665" t="s">
        <v>6578</v>
      </c>
      <c r="E2446" s="568">
        <v>45846</v>
      </c>
      <c r="F2446" s="571" t="s">
        <v>6577</v>
      </c>
      <c r="G2446" s="565" t="s">
        <v>2167</v>
      </c>
      <c r="H2446" s="576">
        <v>4513552973</v>
      </c>
      <c r="I2446" s="577">
        <v>110294841</v>
      </c>
      <c r="J2446" s="666" t="s">
        <v>5970</v>
      </c>
      <c r="K2446" s="298" t="s">
        <v>1198</v>
      </c>
      <c r="L2446" s="565" t="s">
        <v>36</v>
      </c>
      <c r="M2446" s="565">
        <v>40</v>
      </c>
      <c r="N2446" s="189"/>
      <c r="O2446" s="189"/>
      <c r="P2446" s="672"/>
    </row>
    <row r="2447" spans="2:16" hidden="1">
      <c r="B2447" s="559">
        <v>45859</v>
      </c>
      <c r="C2447" s="562" t="s">
        <v>6579</v>
      </c>
      <c r="D2447" s="565">
        <v>552</v>
      </c>
      <c r="E2447" s="568">
        <v>45849</v>
      </c>
      <c r="F2447" s="571" t="s">
        <v>6580</v>
      </c>
      <c r="G2447" s="565" t="s">
        <v>5073</v>
      </c>
      <c r="H2447" s="576">
        <v>4513419551</v>
      </c>
      <c r="I2447" s="577">
        <v>112172541</v>
      </c>
      <c r="J2447" s="298">
        <v>112172541</v>
      </c>
      <c r="K2447" s="298" t="s">
        <v>2373</v>
      </c>
      <c r="L2447" s="296" t="s">
        <v>36</v>
      </c>
      <c r="M2447" s="565">
        <v>60</v>
      </c>
      <c r="N2447" s="189"/>
      <c r="O2447" s="189"/>
      <c r="P2447" s="672"/>
    </row>
    <row r="2448" spans="2:16" hidden="1">
      <c r="B2448" s="559">
        <v>45859</v>
      </c>
      <c r="C2448" s="562" t="s">
        <v>6579</v>
      </c>
      <c r="D2448" s="565">
        <v>552</v>
      </c>
      <c r="E2448" s="568">
        <v>45849</v>
      </c>
      <c r="F2448" s="571" t="s">
        <v>6580</v>
      </c>
      <c r="G2448" s="565" t="s">
        <v>5073</v>
      </c>
      <c r="H2448" s="576">
        <v>4513419551</v>
      </c>
      <c r="I2448" s="577">
        <v>112172542</v>
      </c>
      <c r="J2448" s="298">
        <v>112172542</v>
      </c>
      <c r="K2448" s="298" t="s">
        <v>2376</v>
      </c>
      <c r="L2448" s="565" t="s">
        <v>36</v>
      </c>
      <c r="M2448" s="565">
        <v>180</v>
      </c>
      <c r="N2448" s="189"/>
      <c r="O2448" s="189"/>
      <c r="P2448" s="672"/>
    </row>
    <row r="2449" spans="2:16" hidden="1">
      <c r="B2449" s="559">
        <v>45859</v>
      </c>
      <c r="C2449" s="562" t="s">
        <v>6579</v>
      </c>
      <c r="D2449" s="565">
        <v>552</v>
      </c>
      <c r="E2449" s="568">
        <v>45849</v>
      </c>
      <c r="F2449" s="571" t="s">
        <v>6580</v>
      </c>
      <c r="G2449" s="565" t="s">
        <v>5073</v>
      </c>
      <c r="H2449" s="576">
        <v>4513419551</v>
      </c>
      <c r="I2449" s="577">
        <v>112172544</v>
      </c>
      <c r="J2449" s="298">
        <v>112172544</v>
      </c>
      <c r="K2449" s="298" t="s">
        <v>2377</v>
      </c>
      <c r="L2449" s="565" t="s">
        <v>36</v>
      </c>
      <c r="M2449" s="565">
        <v>120</v>
      </c>
      <c r="N2449" s="189"/>
      <c r="O2449" s="189"/>
      <c r="P2449" s="672"/>
    </row>
    <row r="2450" spans="2:16" hidden="1">
      <c r="B2450" s="559">
        <v>45859</v>
      </c>
      <c r="C2450" s="562" t="s">
        <v>6579</v>
      </c>
      <c r="D2450" s="565">
        <v>552</v>
      </c>
      <c r="E2450" s="568">
        <v>45849</v>
      </c>
      <c r="F2450" s="571" t="s">
        <v>6580</v>
      </c>
      <c r="G2450" s="565" t="s">
        <v>5073</v>
      </c>
      <c r="H2450" s="576">
        <v>4513419551</v>
      </c>
      <c r="I2450" s="577">
        <v>112172545</v>
      </c>
      <c r="J2450" s="298">
        <v>112172545</v>
      </c>
      <c r="K2450" s="298" t="s">
        <v>2378</v>
      </c>
      <c r="L2450" s="565" t="s">
        <v>36</v>
      </c>
      <c r="M2450" s="565">
        <v>360</v>
      </c>
      <c r="N2450" s="189"/>
      <c r="O2450" s="189"/>
      <c r="P2450" s="672"/>
    </row>
    <row r="2451" spans="2:16" hidden="1">
      <c r="B2451" s="559">
        <v>45859</v>
      </c>
      <c r="C2451" s="562" t="s">
        <v>6579</v>
      </c>
      <c r="D2451" s="565">
        <v>552</v>
      </c>
      <c r="E2451" s="568">
        <v>45849</v>
      </c>
      <c r="F2451" s="571" t="s">
        <v>6580</v>
      </c>
      <c r="G2451" s="565" t="s">
        <v>5073</v>
      </c>
      <c r="H2451" s="576">
        <v>4513419551</v>
      </c>
      <c r="I2451" s="298">
        <v>112172546</v>
      </c>
      <c r="J2451" s="298">
        <v>112172546</v>
      </c>
      <c r="K2451" s="298" t="s">
        <v>2380</v>
      </c>
      <c r="L2451" s="565" t="s">
        <v>36</v>
      </c>
      <c r="M2451" s="565">
        <v>240</v>
      </c>
      <c r="N2451" s="189"/>
      <c r="O2451" s="189"/>
      <c r="P2451" s="672"/>
    </row>
    <row r="2452" spans="2:16" hidden="1">
      <c r="B2452" s="559">
        <v>45859</v>
      </c>
      <c r="C2452" s="562" t="s">
        <v>6579</v>
      </c>
      <c r="D2452" s="565">
        <v>553</v>
      </c>
      <c r="E2452" s="568">
        <v>45849</v>
      </c>
      <c r="F2452" s="571" t="s">
        <v>6580</v>
      </c>
      <c r="G2452" s="565" t="s">
        <v>5073</v>
      </c>
      <c r="H2452" s="576">
        <v>4513419551</v>
      </c>
      <c r="I2452" s="577">
        <v>112170848</v>
      </c>
      <c r="J2452" s="298">
        <v>112170848</v>
      </c>
      <c r="K2452" s="298" t="s">
        <v>2381</v>
      </c>
      <c r="L2452" s="565" t="s">
        <v>36</v>
      </c>
      <c r="M2452" s="565">
        <v>360</v>
      </c>
      <c r="N2452" s="189"/>
      <c r="O2452" s="189"/>
      <c r="P2452" s="672"/>
    </row>
    <row r="2453" spans="2:16" hidden="1">
      <c r="B2453" s="559">
        <v>45859</v>
      </c>
      <c r="C2453" s="562" t="s">
        <v>6579</v>
      </c>
      <c r="D2453" s="565">
        <v>553</v>
      </c>
      <c r="E2453" s="568">
        <v>45849</v>
      </c>
      <c r="F2453" s="571" t="s">
        <v>6580</v>
      </c>
      <c r="G2453" s="565" t="s">
        <v>5073</v>
      </c>
      <c r="H2453" s="576">
        <v>4513419551</v>
      </c>
      <c r="I2453" s="298">
        <v>112172543</v>
      </c>
      <c r="J2453" s="298">
        <v>112172543</v>
      </c>
      <c r="K2453" s="298" t="s">
        <v>1145</v>
      </c>
      <c r="L2453" s="565" t="s">
        <v>36</v>
      </c>
      <c r="M2453" s="565">
        <v>60</v>
      </c>
      <c r="N2453" s="189"/>
      <c r="O2453" s="189"/>
      <c r="P2453" s="672"/>
    </row>
    <row r="2454" spans="2:16" hidden="1">
      <c r="B2454" s="559">
        <v>45859</v>
      </c>
      <c r="C2454" s="563" t="s">
        <v>6579</v>
      </c>
      <c r="D2454" s="566">
        <v>553</v>
      </c>
      <c r="E2454" s="569">
        <v>45849</v>
      </c>
      <c r="F2454" s="572" t="s">
        <v>6580</v>
      </c>
      <c r="G2454" s="565" t="s">
        <v>5073</v>
      </c>
      <c r="H2454" s="576">
        <v>4513419551</v>
      </c>
      <c r="I2454" s="577">
        <v>115017528</v>
      </c>
      <c r="J2454" s="298">
        <v>115017528</v>
      </c>
      <c r="K2454" s="325" t="s">
        <v>5793</v>
      </c>
      <c r="L2454" s="565" t="s">
        <v>36</v>
      </c>
      <c r="M2454" s="565">
        <v>240</v>
      </c>
      <c r="N2454" s="189"/>
      <c r="O2454" s="189"/>
      <c r="P2454" s="672"/>
    </row>
    <row r="2455" spans="2:16" hidden="1">
      <c r="B2455" s="559">
        <v>45859</v>
      </c>
      <c r="C2455" s="562" t="s">
        <v>6579</v>
      </c>
      <c r="D2455" s="565">
        <v>553</v>
      </c>
      <c r="E2455" s="568">
        <v>45849</v>
      </c>
      <c r="F2455" s="571" t="s">
        <v>6580</v>
      </c>
      <c r="G2455" s="660" t="s">
        <v>5073</v>
      </c>
      <c r="H2455" s="576">
        <v>4513419551</v>
      </c>
      <c r="I2455" s="577">
        <v>115017530</v>
      </c>
      <c r="J2455" s="298">
        <v>115017530</v>
      </c>
      <c r="K2455" s="325" t="s">
        <v>5794</v>
      </c>
      <c r="L2455" s="565" t="s">
        <v>36</v>
      </c>
      <c r="M2455" s="565">
        <v>240</v>
      </c>
      <c r="N2455" s="189"/>
      <c r="O2455" s="189"/>
      <c r="P2455" s="672"/>
    </row>
    <row r="2456" spans="2:16" hidden="1">
      <c r="B2456" s="559">
        <v>45859</v>
      </c>
      <c r="C2456" s="564" t="s">
        <v>4227</v>
      </c>
      <c r="D2456" s="567" t="s">
        <v>6581</v>
      </c>
      <c r="E2456" s="570">
        <v>45850</v>
      </c>
      <c r="F2456" s="575" t="s">
        <v>6582</v>
      </c>
      <c r="G2456" s="565" t="s">
        <v>2283</v>
      </c>
      <c r="H2456" s="576">
        <v>4513557515</v>
      </c>
      <c r="I2456" s="577">
        <v>113709553</v>
      </c>
      <c r="J2456" s="594">
        <v>113709553</v>
      </c>
      <c r="K2456" s="594" t="s">
        <v>5118</v>
      </c>
      <c r="L2456" s="297" t="s">
        <v>36</v>
      </c>
      <c r="M2456" s="565">
        <v>160</v>
      </c>
      <c r="N2456" s="189"/>
      <c r="O2456" s="189"/>
      <c r="P2456" s="672"/>
    </row>
    <row r="2457" spans="2:16" hidden="1">
      <c r="B2457" s="559">
        <v>45859</v>
      </c>
      <c r="C2457" s="562" t="s">
        <v>4227</v>
      </c>
      <c r="D2457" s="565" t="s">
        <v>6581</v>
      </c>
      <c r="E2457" s="568">
        <v>45850</v>
      </c>
      <c r="F2457" s="571" t="s">
        <v>6582</v>
      </c>
      <c r="G2457" s="565" t="s">
        <v>2283</v>
      </c>
      <c r="H2457" s="576">
        <v>4513557515</v>
      </c>
      <c r="I2457" s="577">
        <v>113709556</v>
      </c>
      <c r="J2457" s="594">
        <v>113709556</v>
      </c>
      <c r="K2457" s="594" t="s">
        <v>4232</v>
      </c>
      <c r="L2457" s="297" t="s">
        <v>36</v>
      </c>
      <c r="M2457" s="565">
        <v>160</v>
      </c>
      <c r="N2457" s="189"/>
      <c r="O2457" s="189"/>
      <c r="P2457" s="672"/>
    </row>
    <row r="2458" spans="2:16" hidden="1">
      <c r="B2458" s="559">
        <v>45859</v>
      </c>
      <c r="C2458" s="562" t="s">
        <v>4227</v>
      </c>
      <c r="D2458" s="565" t="s">
        <v>6581</v>
      </c>
      <c r="E2458" s="568">
        <v>45850</v>
      </c>
      <c r="F2458" s="571" t="s">
        <v>6582</v>
      </c>
      <c r="G2458" s="565" t="s">
        <v>2283</v>
      </c>
      <c r="H2458" s="576">
        <v>4513557515</v>
      </c>
      <c r="I2458" s="577">
        <v>113709552</v>
      </c>
      <c r="J2458" s="594">
        <v>113709552</v>
      </c>
      <c r="K2458" s="594" t="s">
        <v>4234</v>
      </c>
      <c r="L2458" s="296" t="s">
        <v>36</v>
      </c>
      <c r="M2458" s="565">
        <v>160</v>
      </c>
      <c r="N2458" s="189"/>
      <c r="O2458" s="189"/>
      <c r="P2458" s="672"/>
    </row>
    <row r="2459" spans="2:16" hidden="1">
      <c r="B2459" s="559">
        <v>45859</v>
      </c>
      <c r="C2459" s="562" t="s">
        <v>4227</v>
      </c>
      <c r="D2459" s="565" t="s">
        <v>6581</v>
      </c>
      <c r="E2459" s="568">
        <v>45850</v>
      </c>
      <c r="F2459" s="571" t="s">
        <v>6582</v>
      </c>
      <c r="G2459" s="565" t="s">
        <v>2283</v>
      </c>
      <c r="H2459" s="576">
        <v>4513557515</v>
      </c>
      <c r="I2459" s="577">
        <v>113710208</v>
      </c>
      <c r="J2459" s="594">
        <v>113710208</v>
      </c>
      <c r="K2459" s="594" t="s">
        <v>5082</v>
      </c>
      <c r="L2459" s="296" t="s">
        <v>36</v>
      </c>
      <c r="M2459" s="565">
        <v>160</v>
      </c>
      <c r="N2459" s="189"/>
      <c r="O2459" s="189"/>
      <c r="P2459" s="672"/>
    </row>
    <row r="2460" spans="2:16" hidden="1">
      <c r="B2460" s="559">
        <v>45859</v>
      </c>
      <c r="C2460" s="562" t="s">
        <v>4227</v>
      </c>
      <c r="D2460" s="565" t="s">
        <v>6581</v>
      </c>
      <c r="E2460" s="568">
        <v>45850</v>
      </c>
      <c r="F2460" s="571" t="s">
        <v>6582</v>
      </c>
      <c r="G2460" s="565" t="s">
        <v>2283</v>
      </c>
      <c r="H2460" s="576">
        <v>4513557515</v>
      </c>
      <c r="I2460" s="577">
        <v>112170848</v>
      </c>
      <c r="J2460" s="298">
        <v>112170848</v>
      </c>
      <c r="K2460" s="298" t="s">
        <v>2381</v>
      </c>
      <c r="L2460" s="565" t="s">
        <v>36</v>
      </c>
      <c r="M2460" s="565">
        <v>160</v>
      </c>
      <c r="N2460" s="189"/>
      <c r="O2460" s="189"/>
      <c r="P2460" s="672"/>
    </row>
    <row r="2461" spans="2:16" hidden="1">
      <c r="B2461" s="559">
        <v>45859</v>
      </c>
      <c r="C2461" s="562" t="s">
        <v>4227</v>
      </c>
      <c r="D2461" s="565" t="s">
        <v>6581</v>
      </c>
      <c r="E2461" s="568">
        <v>45850</v>
      </c>
      <c r="F2461" s="571" t="s">
        <v>6582</v>
      </c>
      <c r="G2461" s="565" t="s">
        <v>2283</v>
      </c>
      <c r="H2461" s="576">
        <v>4513557515</v>
      </c>
      <c r="I2461" s="577">
        <v>113709555</v>
      </c>
      <c r="J2461" s="562"/>
      <c r="K2461" s="325" t="s">
        <v>5097</v>
      </c>
      <c r="L2461" s="565" t="s">
        <v>36</v>
      </c>
      <c r="M2461" s="565">
        <v>160</v>
      </c>
      <c r="N2461" s="189"/>
      <c r="O2461" s="189"/>
      <c r="P2461" s="672"/>
    </row>
    <row r="2462" spans="2:16" hidden="1">
      <c r="B2462" s="559">
        <v>45859</v>
      </c>
      <c r="C2462" s="562" t="s">
        <v>4227</v>
      </c>
      <c r="D2462" s="565" t="s">
        <v>6581</v>
      </c>
      <c r="E2462" s="568">
        <v>45850</v>
      </c>
      <c r="F2462" s="571" t="s">
        <v>6582</v>
      </c>
      <c r="G2462" s="565" t="s">
        <v>2283</v>
      </c>
      <c r="H2462" s="576">
        <v>4513557515</v>
      </c>
      <c r="I2462" s="577">
        <v>115009323</v>
      </c>
      <c r="J2462" s="594">
        <v>115009323</v>
      </c>
      <c r="K2462" s="594" t="s">
        <v>5086</v>
      </c>
      <c r="L2462" s="565" t="s">
        <v>36</v>
      </c>
      <c r="M2462" s="565">
        <v>20</v>
      </c>
      <c r="N2462" s="189"/>
      <c r="O2462" s="189"/>
      <c r="P2462" s="672"/>
    </row>
    <row r="2463" spans="2:16" hidden="1">
      <c r="B2463" s="559">
        <v>45859</v>
      </c>
      <c r="C2463" s="562" t="s">
        <v>4227</v>
      </c>
      <c r="D2463" s="565" t="s">
        <v>6581</v>
      </c>
      <c r="E2463" s="568">
        <v>45850</v>
      </c>
      <c r="F2463" s="571" t="s">
        <v>6582</v>
      </c>
      <c r="G2463" s="565" t="s">
        <v>2283</v>
      </c>
      <c r="H2463" s="576">
        <v>4513557515</v>
      </c>
      <c r="I2463" s="298">
        <v>112170849</v>
      </c>
      <c r="J2463" s="298">
        <v>112170849</v>
      </c>
      <c r="K2463" s="298" t="s">
        <v>2382</v>
      </c>
      <c r="L2463" s="565" t="s">
        <v>36</v>
      </c>
      <c r="M2463" s="565">
        <v>240</v>
      </c>
      <c r="N2463" s="189"/>
      <c r="O2463" s="189"/>
      <c r="P2463" s="672"/>
    </row>
    <row r="2464" spans="2:16" hidden="1">
      <c r="B2464" s="559">
        <v>45859</v>
      </c>
      <c r="C2464" s="562" t="s">
        <v>4227</v>
      </c>
      <c r="D2464" s="565" t="s">
        <v>6581</v>
      </c>
      <c r="E2464" s="568">
        <v>45850</v>
      </c>
      <c r="F2464" s="571" t="s">
        <v>6582</v>
      </c>
      <c r="G2464" s="565" t="s">
        <v>2283</v>
      </c>
      <c r="H2464" s="576">
        <v>4513557515</v>
      </c>
      <c r="I2464" s="590">
        <v>112172545</v>
      </c>
      <c r="J2464" s="583">
        <v>112172545</v>
      </c>
      <c r="K2464" s="583" t="s">
        <v>2378</v>
      </c>
      <c r="L2464" s="566" t="s">
        <v>36</v>
      </c>
      <c r="M2464" s="565">
        <v>240</v>
      </c>
      <c r="N2464" s="189"/>
      <c r="O2464" s="189"/>
      <c r="P2464" s="672"/>
    </row>
    <row r="2465" spans="2:16" hidden="1">
      <c r="B2465" s="559">
        <v>45859</v>
      </c>
      <c r="C2465" s="562" t="s">
        <v>4227</v>
      </c>
      <c r="D2465" s="565" t="s">
        <v>6581</v>
      </c>
      <c r="E2465" s="568">
        <v>45850</v>
      </c>
      <c r="F2465" s="571" t="s">
        <v>6582</v>
      </c>
      <c r="G2465" s="565" t="s">
        <v>2283</v>
      </c>
      <c r="H2465" s="576">
        <v>4513557515</v>
      </c>
      <c r="I2465" s="298">
        <v>112172546</v>
      </c>
      <c r="J2465" s="298">
        <v>112172546</v>
      </c>
      <c r="K2465" s="298" t="s">
        <v>2380</v>
      </c>
      <c r="L2465" s="565" t="s">
        <v>36</v>
      </c>
      <c r="M2465" s="565">
        <v>160</v>
      </c>
      <c r="N2465" s="189"/>
      <c r="O2465" s="189"/>
      <c r="P2465" s="672"/>
    </row>
    <row r="2466" spans="2:16" hidden="1">
      <c r="B2466" s="559">
        <v>45859</v>
      </c>
      <c r="C2466" s="562" t="s">
        <v>4227</v>
      </c>
      <c r="D2466" s="565" t="s">
        <v>6581</v>
      </c>
      <c r="E2466" s="568">
        <v>45850</v>
      </c>
      <c r="F2466" s="571" t="s">
        <v>6582</v>
      </c>
      <c r="G2466" s="565" t="s">
        <v>2283</v>
      </c>
      <c r="H2466" s="576">
        <v>4513557515</v>
      </c>
      <c r="I2466" s="587">
        <v>112172542</v>
      </c>
      <c r="J2466" s="588">
        <v>112172542</v>
      </c>
      <c r="K2466" s="588" t="s">
        <v>2376</v>
      </c>
      <c r="L2466" s="567" t="s">
        <v>36</v>
      </c>
      <c r="M2466" s="565">
        <v>120</v>
      </c>
      <c r="N2466" s="189"/>
      <c r="O2466" s="189"/>
      <c r="P2466" s="672"/>
    </row>
    <row r="2467" spans="2:16" hidden="1">
      <c r="B2467" s="559">
        <v>45859</v>
      </c>
      <c r="C2467" s="562" t="s">
        <v>4227</v>
      </c>
      <c r="D2467" s="565" t="s">
        <v>6581</v>
      </c>
      <c r="E2467" s="568">
        <v>45850</v>
      </c>
      <c r="F2467" s="571" t="s">
        <v>6582</v>
      </c>
      <c r="G2467" s="565" t="s">
        <v>2283</v>
      </c>
      <c r="H2467" s="576">
        <v>4513557515</v>
      </c>
      <c r="I2467" s="577">
        <v>112172544</v>
      </c>
      <c r="J2467" s="298">
        <v>112172544</v>
      </c>
      <c r="K2467" s="298" t="s">
        <v>2377</v>
      </c>
      <c r="L2467" s="565" t="s">
        <v>36</v>
      </c>
      <c r="M2467" s="565">
        <v>80</v>
      </c>
      <c r="N2467" s="189"/>
      <c r="O2467" s="189"/>
      <c r="P2467" s="672"/>
    </row>
    <row r="2468" spans="2:16" ht="24" hidden="1">
      <c r="B2468" s="559">
        <v>45860</v>
      </c>
      <c r="C2468" s="562" t="s">
        <v>2366</v>
      </c>
      <c r="D2468" s="565" t="s">
        <v>6583</v>
      </c>
      <c r="E2468" s="568">
        <v>45838</v>
      </c>
      <c r="F2468" s="571" t="s">
        <v>6584</v>
      </c>
      <c r="G2468" s="565" t="s">
        <v>5073</v>
      </c>
      <c r="H2468" s="576">
        <v>4513400934</v>
      </c>
      <c r="I2468" s="577">
        <v>111402534</v>
      </c>
      <c r="J2468" s="298" t="s">
        <v>1083</v>
      </c>
      <c r="K2468" s="298" t="s">
        <v>1084</v>
      </c>
      <c r="L2468" s="565" t="s">
        <v>36</v>
      </c>
      <c r="M2468" s="565">
        <v>530</v>
      </c>
      <c r="N2468" s="189"/>
      <c r="O2468" s="189"/>
      <c r="P2468" s="672"/>
    </row>
    <row r="2469" spans="2:16" ht="24" hidden="1">
      <c r="B2469" s="559">
        <v>45860</v>
      </c>
      <c r="C2469" s="562" t="s">
        <v>2366</v>
      </c>
      <c r="D2469" s="565" t="s">
        <v>6585</v>
      </c>
      <c r="E2469" s="559">
        <v>45860</v>
      </c>
      <c r="F2469" s="571" t="s">
        <v>6584</v>
      </c>
      <c r="G2469" s="565" t="s">
        <v>5073</v>
      </c>
      <c r="H2469" s="576">
        <v>4513400934</v>
      </c>
      <c r="I2469" s="577" t="s">
        <v>2458</v>
      </c>
      <c r="J2469" s="325" t="s">
        <v>6586</v>
      </c>
      <c r="K2469" s="298" t="s">
        <v>2459</v>
      </c>
      <c r="L2469" s="565" t="s">
        <v>36</v>
      </c>
      <c r="M2469" s="565">
        <v>444</v>
      </c>
      <c r="N2469" s="189"/>
      <c r="O2469" s="189"/>
      <c r="P2469" s="672"/>
    </row>
    <row r="2470" spans="2:16" ht="24" hidden="1">
      <c r="B2470" s="559">
        <v>45860</v>
      </c>
      <c r="C2470" s="562" t="s">
        <v>2366</v>
      </c>
      <c r="D2470" s="565" t="s">
        <v>6585</v>
      </c>
      <c r="E2470" s="559">
        <v>45860</v>
      </c>
      <c r="F2470" s="571" t="s">
        <v>6584</v>
      </c>
      <c r="G2470" s="565" t="s">
        <v>5073</v>
      </c>
      <c r="H2470" s="576">
        <v>4513400934</v>
      </c>
      <c r="I2470" s="577" t="s">
        <v>2336</v>
      </c>
      <c r="J2470" s="325" t="s">
        <v>2804</v>
      </c>
      <c r="K2470" s="298" t="s">
        <v>2605</v>
      </c>
      <c r="L2470" s="565" t="s">
        <v>36</v>
      </c>
      <c r="M2470" s="565">
        <v>888</v>
      </c>
      <c r="N2470" s="189"/>
      <c r="O2470" s="189"/>
      <c r="P2470" s="672"/>
    </row>
    <row r="2471" spans="2:16" hidden="1">
      <c r="B2471" s="559">
        <v>45860</v>
      </c>
      <c r="C2471" s="562" t="s">
        <v>2561</v>
      </c>
      <c r="D2471" s="565" t="s">
        <v>6587</v>
      </c>
      <c r="E2471" s="559">
        <v>45860</v>
      </c>
      <c r="F2471" s="571" t="s">
        <v>6588</v>
      </c>
      <c r="G2471" s="565" t="s">
        <v>5073</v>
      </c>
      <c r="H2471" s="576">
        <v>4513455283</v>
      </c>
      <c r="I2471" s="577"/>
      <c r="J2471" s="562"/>
      <c r="K2471" s="573" t="s">
        <v>4072</v>
      </c>
      <c r="L2471" s="565" t="s">
        <v>36</v>
      </c>
      <c r="M2471" s="565">
        <v>13</v>
      </c>
      <c r="N2471" s="189"/>
      <c r="O2471" s="189"/>
      <c r="P2471" s="672"/>
    </row>
    <row r="2472" spans="2:16" hidden="1">
      <c r="B2472" s="559">
        <v>45862</v>
      </c>
      <c r="C2472" s="562" t="s">
        <v>3714</v>
      </c>
      <c r="D2472" s="665" t="s">
        <v>6589</v>
      </c>
      <c r="E2472" s="559">
        <v>45852</v>
      </c>
      <c r="F2472" s="571" t="s">
        <v>6590</v>
      </c>
      <c r="G2472" s="565" t="s">
        <v>2167</v>
      </c>
      <c r="H2472" s="576">
        <v>4513554296</v>
      </c>
      <c r="I2472" s="577">
        <v>113785068</v>
      </c>
      <c r="J2472" s="562"/>
      <c r="K2472" s="325" t="s">
        <v>5104</v>
      </c>
      <c r="L2472" s="565" t="s">
        <v>36</v>
      </c>
      <c r="M2472" s="565">
        <v>100</v>
      </c>
      <c r="N2472" s="189"/>
      <c r="O2472" s="189"/>
      <c r="P2472" s="672"/>
    </row>
    <row r="2473" spans="2:16" hidden="1">
      <c r="B2473" s="559">
        <v>45862</v>
      </c>
      <c r="C2473" s="562" t="s">
        <v>3714</v>
      </c>
      <c r="D2473" s="665" t="s">
        <v>6591</v>
      </c>
      <c r="E2473" s="559">
        <v>45852</v>
      </c>
      <c r="F2473" s="571" t="s">
        <v>6590</v>
      </c>
      <c r="G2473" s="565" t="s">
        <v>2167</v>
      </c>
      <c r="H2473" s="576">
        <v>4513552973</v>
      </c>
      <c r="I2473" s="577">
        <v>113785068</v>
      </c>
      <c r="J2473" s="562"/>
      <c r="K2473" s="325" t="s">
        <v>5104</v>
      </c>
      <c r="L2473" s="565" t="s">
        <v>36</v>
      </c>
      <c r="M2473" s="565">
        <v>40</v>
      </c>
      <c r="N2473" s="189"/>
      <c r="O2473" s="189"/>
      <c r="P2473" s="672"/>
    </row>
    <row r="2474" spans="2:16" hidden="1">
      <c r="B2474" s="559">
        <v>45862</v>
      </c>
      <c r="C2474" s="562" t="s">
        <v>3714</v>
      </c>
      <c r="D2474" s="665" t="s">
        <v>6592</v>
      </c>
      <c r="E2474" s="559">
        <v>45852</v>
      </c>
      <c r="F2474" s="571" t="s">
        <v>6590</v>
      </c>
      <c r="G2474" s="565" t="s">
        <v>2167</v>
      </c>
      <c r="H2474" s="576">
        <v>4513552973</v>
      </c>
      <c r="I2474" s="565">
        <v>113886703</v>
      </c>
      <c r="J2474" s="298">
        <v>113886703</v>
      </c>
      <c r="K2474" s="325" t="s">
        <v>4714</v>
      </c>
      <c r="L2474" s="565" t="s">
        <v>2729</v>
      </c>
      <c r="M2474" s="565">
        <v>200</v>
      </c>
      <c r="N2474" s="189"/>
      <c r="O2474" s="189"/>
      <c r="P2474" s="672"/>
    </row>
    <row r="2475" spans="2:16" hidden="1">
      <c r="B2475" s="559">
        <v>45862</v>
      </c>
      <c r="C2475" s="562" t="s">
        <v>3714</v>
      </c>
      <c r="D2475" s="665" t="s">
        <v>6592</v>
      </c>
      <c r="E2475" s="559">
        <v>45852</v>
      </c>
      <c r="F2475" s="571" t="s">
        <v>6590</v>
      </c>
      <c r="G2475" s="565" t="s">
        <v>2167</v>
      </c>
      <c r="H2475" s="576">
        <v>4513552973</v>
      </c>
      <c r="I2475" s="565">
        <v>113886704</v>
      </c>
      <c r="J2475" s="298">
        <v>113886704</v>
      </c>
      <c r="K2475" s="325" t="s">
        <v>4713</v>
      </c>
      <c r="L2475" s="565" t="s">
        <v>2729</v>
      </c>
      <c r="M2475" s="565">
        <v>200</v>
      </c>
      <c r="N2475" s="189"/>
      <c r="O2475" s="189"/>
      <c r="P2475" s="672"/>
    </row>
    <row r="2476" spans="2:16" hidden="1">
      <c r="B2476" s="559">
        <v>45862</v>
      </c>
      <c r="C2476" s="562" t="s">
        <v>3714</v>
      </c>
      <c r="D2476" s="665" t="s">
        <v>6593</v>
      </c>
      <c r="E2476" s="559">
        <v>45852</v>
      </c>
      <c r="F2476" s="571" t="s">
        <v>6590</v>
      </c>
      <c r="G2476" s="565" t="s">
        <v>2167</v>
      </c>
      <c r="H2476" s="576">
        <v>4513554296</v>
      </c>
      <c r="I2476" s="565">
        <v>113886703</v>
      </c>
      <c r="J2476" s="298">
        <v>113886703</v>
      </c>
      <c r="K2476" s="325" t="s">
        <v>4714</v>
      </c>
      <c r="L2476" s="565" t="s">
        <v>2729</v>
      </c>
      <c r="M2476" s="565">
        <v>300</v>
      </c>
      <c r="N2476" s="189"/>
      <c r="O2476" s="189"/>
      <c r="P2476" s="672"/>
    </row>
    <row r="2477" spans="2:16" hidden="1">
      <c r="B2477" s="559">
        <v>45862</v>
      </c>
      <c r="C2477" s="562" t="s">
        <v>3714</v>
      </c>
      <c r="D2477" s="665" t="s">
        <v>6593</v>
      </c>
      <c r="E2477" s="559">
        <v>45852</v>
      </c>
      <c r="F2477" s="571" t="s">
        <v>6590</v>
      </c>
      <c r="G2477" s="565" t="s">
        <v>2167</v>
      </c>
      <c r="H2477" s="576">
        <v>4513554296</v>
      </c>
      <c r="I2477" s="565">
        <v>113886704</v>
      </c>
      <c r="J2477" s="298">
        <v>113886704</v>
      </c>
      <c r="K2477" s="325" t="s">
        <v>4713</v>
      </c>
      <c r="L2477" s="565" t="s">
        <v>2729</v>
      </c>
      <c r="M2477" s="565">
        <v>300</v>
      </c>
      <c r="N2477" s="189"/>
      <c r="O2477" s="189"/>
      <c r="P2477" s="672"/>
    </row>
    <row r="2478" spans="2:16" hidden="1">
      <c r="B2478" s="559">
        <v>45862</v>
      </c>
      <c r="C2478" s="562" t="s">
        <v>6579</v>
      </c>
      <c r="D2478" s="565">
        <v>610</v>
      </c>
      <c r="E2478" s="559">
        <v>45862</v>
      </c>
      <c r="F2478" s="571" t="s">
        <v>6594</v>
      </c>
      <c r="G2478" s="565" t="s">
        <v>5073</v>
      </c>
      <c r="H2478" s="576">
        <v>4513419551</v>
      </c>
      <c r="I2478" s="577">
        <v>112172541</v>
      </c>
      <c r="J2478" s="298">
        <v>112172541</v>
      </c>
      <c r="K2478" s="298" t="s">
        <v>2373</v>
      </c>
      <c r="L2478" s="296" t="s">
        <v>36</v>
      </c>
      <c r="M2478" s="565">
        <v>76</v>
      </c>
      <c r="N2478" s="189"/>
      <c r="O2478" s="189"/>
      <c r="P2478" s="672"/>
    </row>
    <row r="2479" spans="2:16" hidden="1">
      <c r="B2479" s="559">
        <v>45862</v>
      </c>
      <c r="C2479" s="562" t="s">
        <v>6579</v>
      </c>
      <c r="D2479" s="565">
        <v>610</v>
      </c>
      <c r="E2479" s="559">
        <v>45862</v>
      </c>
      <c r="F2479" s="571" t="s">
        <v>6594</v>
      </c>
      <c r="G2479" s="565" t="s">
        <v>5073</v>
      </c>
      <c r="H2479" s="576">
        <v>4513419551</v>
      </c>
      <c r="I2479" s="577">
        <v>112172542</v>
      </c>
      <c r="J2479" s="298">
        <v>112172542</v>
      </c>
      <c r="K2479" s="298" t="s">
        <v>2376</v>
      </c>
      <c r="L2479" s="565" t="s">
        <v>36</v>
      </c>
      <c r="M2479" s="565">
        <v>228</v>
      </c>
      <c r="N2479" s="189"/>
      <c r="O2479" s="189"/>
      <c r="P2479" s="672"/>
    </row>
    <row r="2480" spans="2:16" hidden="1">
      <c r="B2480" s="559">
        <v>45862</v>
      </c>
      <c r="C2480" s="562" t="s">
        <v>6579</v>
      </c>
      <c r="D2480" s="565">
        <v>610</v>
      </c>
      <c r="E2480" s="559">
        <v>45862</v>
      </c>
      <c r="F2480" s="571" t="s">
        <v>6594</v>
      </c>
      <c r="G2480" s="565" t="s">
        <v>5073</v>
      </c>
      <c r="H2480" s="576">
        <v>4513419551</v>
      </c>
      <c r="I2480" s="577">
        <v>112172542</v>
      </c>
      <c r="J2480" s="298">
        <v>112172542</v>
      </c>
      <c r="K2480" s="298" t="s">
        <v>2376</v>
      </c>
      <c r="L2480" s="565" t="s">
        <v>36</v>
      </c>
      <c r="M2480" s="565">
        <v>96</v>
      </c>
      <c r="N2480" s="189"/>
      <c r="O2480" s="189"/>
      <c r="P2480" s="672"/>
    </row>
    <row r="2481" spans="2:16" hidden="1">
      <c r="B2481" s="559">
        <v>45862</v>
      </c>
      <c r="C2481" s="562" t="s">
        <v>6579</v>
      </c>
      <c r="D2481" s="565">
        <v>611</v>
      </c>
      <c r="E2481" s="559">
        <v>45862</v>
      </c>
      <c r="F2481" s="571" t="s">
        <v>6594</v>
      </c>
      <c r="G2481" s="565" t="s">
        <v>5073</v>
      </c>
      <c r="H2481" s="576">
        <v>4513419551</v>
      </c>
      <c r="I2481" s="577">
        <v>112172544</v>
      </c>
      <c r="J2481" s="298">
        <v>112172544</v>
      </c>
      <c r="K2481" s="298" t="s">
        <v>2377</v>
      </c>
      <c r="L2481" s="565" t="s">
        <v>36</v>
      </c>
      <c r="M2481" s="565">
        <v>56</v>
      </c>
      <c r="N2481" s="189"/>
      <c r="O2481" s="189"/>
      <c r="P2481" s="672"/>
    </row>
    <row r="2482" spans="2:16" hidden="1">
      <c r="B2482" s="559">
        <v>45862</v>
      </c>
      <c r="C2482" s="562" t="s">
        <v>6579</v>
      </c>
      <c r="D2482" s="565">
        <v>611</v>
      </c>
      <c r="E2482" s="559">
        <v>45862</v>
      </c>
      <c r="F2482" s="571" t="s">
        <v>6594</v>
      </c>
      <c r="G2482" s="565" t="s">
        <v>5073</v>
      </c>
      <c r="H2482" s="576">
        <v>4513419551</v>
      </c>
      <c r="I2482" s="577">
        <v>112172545</v>
      </c>
      <c r="J2482" s="298">
        <v>112172545</v>
      </c>
      <c r="K2482" s="298" t="s">
        <v>2378</v>
      </c>
      <c r="L2482" s="565" t="s">
        <v>36</v>
      </c>
      <c r="M2482" s="565">
        <v>456</v>
      </c>
      <c r="N2482" s="189"/>
      <c r="O2482" s="189"/>
      <c r="P2482" s="672"/>
    </row>
    <row r="2483" spans="2:16" hidden="1">
      <c r="B2483" s="559">
        <v>45862</v>
      </c>
      <c r="C2483" s="562" t="s">
        <v>6579</v>
      </c>
      <c r="D2483" s="565">
        <v>611</v>
      </c>
      <c r="E2483" s="559">
        <v>45862</v>
      </c>
      <c r="F2483" s="571" t="s">
        <v>6594</v>
      </c>
      <c r="G2483" s="565" t="s">
        <v>5073</v>
      </c>
      <c r="H2483" s="576">
        <v>4513419551</v>
      </c>
      <c r="I2483" s="298">
        <v>112172546</v>
      </c>
      <c r="J2483" s="298">
        <v>112172546</v>
      </c>
      <c r="K2483" s="298" t="s">
        <v>2380</v>
      </c>
      <c r="L2483" s="565" t="s">
        <v>36</v>
      </c>
      <c r="M2483" s="565">
        <v>304</v>
      </c>
      <c r="N2483" s="189"/>
      <c r="O2483" s="189"/>
      <c r="P2483" s="672"/>
    </row>
    <row r="2484" spans="2:16" hidden="1">
      <c r="B2484" s="559">
        <v>45862</v>
      </c>
      <c r="C2484" s="562" t="s">
        <v>6579</v>
      </c>
      <c r="D2484" s="565">
        <v>612</v>
      </c>
      <c r="E2484" s="559">
        <v>45862</v>
      </c>
      <c r="F2484" s="571" t="s">
        <v>6594</v>
      </c>
      <c r="G2484" s="565" t="s">
        <v>5073</v>
      </c>
      <c r="H2484" s="576">
        <v>4513419551</v>
      </c>
      <c r="I2484" s="577">
        <v>112170848</v>
      </c>
      <c r="J2484" s="298">
        <v>112170848</v>
      </c>
      <c r="K2484" s="298" t="s">
        <v>2381</v>
      </c>
      <c r="L2484" s="565" t="s">
        <v>36</v>
      </c>
      <c r="M2484" s="565">
        <v>456</v>
      </c>
      <c r="N2484" s="189"/>
      <c r="O2484" s="189"/>
      <c r="P2484" s="672"/>
    </row>
    <row r="2485" spans="2:16" hidden="1">
      <c r="B2485" s="559">
        <v>45862</v>
      </c>
      <c r="C2485" s="562" t="s">
        <v>6579</v>
      </c>
      <c r="D2485" s="565">
        <v>612</v>
      </c>
      <c r="E2485" s="559">
        <v>45862</v>
      </c>
      <c r="F2485" s="571" t="s">
        <v>6594</v>
      </c>
      <c r="G2485" s="565" t="s">
        <v>5073</v>
      </c>
      <c r="H2485" s="576">
        <v>4513419551</v>
      </c>
      <c r="I2485" s="577">
        <v>112172541</v>
      </c>
      <c r="J2485" s="298">
        <v>112172541</v>
      </c>
      <c r="K2485" s="298" t="s">
        <v>2373</v>
      </c>
      <c r="L2485" s="565" t="s">
        <v>36</v>
      </c>
      <c r="M2485" s="565">
        <v>80</v>
      </c>
      <c r="N2485" s="189"/>
      <c r="O2485" s="189"/>
      <c r="P2485" s="672"/>
    </row>
    <row r="2486" spans="2:16" hidden="1">
      <c r="B2486" s="559">
        <v>45862</v>
      </c>
      <c r="C2486" s="562" t="s">
        <v>6579</v>
      </c>
      <c r="D2486" s="565">
        <v>612</v>
      </c>
      <c r="E2486" s="559">
        <v>45862</v>
      </c>
      <c r="F2486" s="571" t="s">
        <v>6594</v>
      </c>
      <c r="G2486" s="565" t="s">
        <v>5073</v>
      </c>
      <c r="H2486" s="576">
        <v>4513419551</v>
      </c>
      <c r="I2486" s="577">
        <v>112172542</v>
      </c>
      <c r="J2486" s="298">
        <v>112172542</v>
      </c>
      <c r="K2486" s="298" t="s">
        <v>2376</v>
      </c>
      <c r="L2486" s="565" t="s">
        <v>36</v>
      </c>
      <c r="M2486" s="565">
        <v>240</v>
      </c>
      <c r="N2486" s="189"/>
      <c r="O2486" s="189"/>
      <c r="P2486" s="672"/>
    </row>
    <row r="2487" spans="2:16" hidden="1">
      <c r="B2487" s="559">
        <v>45862</v>
      </c>
      <c r="C2487" s="562" t="s">
        <v>6579</v>
      </c>
      <c r="D2487" s="565">
        <v>612</v>
      </c>
      <c r="E2487" s="559">
        <v>45862</v>
      </c>
      <c r="F2487" s="571" t="s">
        <v>6594</v>
      </c>
      <c r="G2487" s="565" t="s">
        <v>5073</v>
      </c>
      <c r="H2487" s="576">
        <v>4513419551</v>
      </c>
      <c r="I2487" s="577">
        <v>112172544</v>
      </c>
      <c r="J2487" s="298">
        <v>112172544</v>
      </c>
      <c r="K2487" s="298" t="s">
        <v>2377</v>
      </c>
      <c r="L2487" s="565" t="s">
        <v>36</v>
      </c>
      <c r="M2487" s="565">
        <v>160</v>
      </c>
      <c r="N2487" s="189"/>
      <c r="O2487" s="189"/>
      <c r="P2487" s="672"/>
    </row>
    <row r="2488" spans="2:16" hidden="1">
      <c r="B2488" s="559">
        <v>45862</v>
      </c>
      <c r="C2488" s="562" t="s">
        <v>6579</v>
      </c>
      <c r="D2488" s="565">
        <v>612</v>
      </c>
      <c r="E2488" s="559">
        <v>45862</v>
      </c>
      <c r="F2488" s="571" t="s">
        <v>6594</v>
      </c>
      <c r="G2488" s="565" t="s">
        <v>5073</v>
      </c>
      <c r="H2488" s="576">
        <v>4513419551</v>
      </c>
      <c r="I2488" s="577">
        <v>112172545</v>
      </c>
      <c r="J2488" s="298">
        <v>112172545</v>
      </c>
      <c r="K2488" s="298" t="s">
        <v>2378</v>
      </c>
      <c r="L2488" s="565" t="s">
        <v>36</v>
      </c>
      <c r="M2488" s="565">
        <v>480</v>
      </c>
      <c r="N2488" s="189"/>
      <c r="O2488" s="189"/>
      <c r="P2488" s="672"/>
    </row>
    <row r="2489" spans="2:16" hidden="1">
      <c r="B2489" s="559">
        <v>45862</v>
      </c>
      <c r="C2489" s="562" t="s">
        <v>6579</v>
      </c>
      <c r="D2489" s="565">
        <v>613</v>
      </c>
      <c r="E2489" s="559">
        <v>45862</v>
      </c>
      <c r="F2489" s="571" t="s">
        <v>6594</v>
      </c>
      <c r="G2489" s="565" t="s">
        <v>5073</v>
      </c>
      <c r="H2489" s="576">
        <v>4513419551</v>
      </c>
      <c r="I2489" s="298">
        <v>112172546</v>
      </c>
      <c r="J2489" s="298">
        <v>112172546</v>
      </c>
      <c r="K2489" s="298" t="s">
        <v>2380</v>
      </c>
      <c r="L2489" s="565" t="s">
        <v>36</v>
      </c>
      <c r="M2489" s="565">
        <v>320</v>
      </c>
      <c r="N2489" s="189"/>
      <c r="O2489" s="189"/>
      <c r="P2489" s="672"/>
    </row>
    <row r="2490" spans="2:16" hidden="1">
      <c r="B2490" s="559">
        <v>45862</v>
      </c>
      <c r="C2490" s="562" t="s">
        <v>6579</v>
      </c>
      <c r="D2490" s="565">
        <v>613</v>
      </c>
      <c r="E2490" s="559">
        <v>45862</v>
      </c>
      <c r="F2490" s="571" t="s">
        <v>6594</v>
      </c>
      <c r="G2490" s="565" t="s">
        <v>5073</v>
      </c>
      <c r="H2490" s="576">
        <v>4513419551</v>
      </c>
      <c r="I2490" s="577">
        <v>112170848</v>
      </c>
      <c r="J2490" s="298">
        <v>112170848</v>
      </c>
      <c r="K2490" s="298" t="s">
        <v>2381</v>
      </c>
      <c r="L2490" s="565" t="s">
        <v>36</v>
      </c>
      <c r="M2490" s="565">
        <v>480</v>
      </c>
      <c r="N2490" s="189"/>
      <c r="O2490" s="189"/>
      <c r="P2490" s="672"/>
    </row>
    <row r="2491" spans="2:16" hidden="1">
      <c r="B2491" s="559">
        <v>45862</v>
      </c>
      <c r="C2491" s="562" t="s">
        <v>6579</v>
      </c>
      <c r="D2491" s="565">
        <v>613</v>
      </c>
      <c r="E2491" s="559">
        <v>45862</v>
      </c>
      <c r="F2491" s="571" t="s">
        <v>6594</v>
      </c>
      <c r="G2491" s="565" t="s">
        <v>5073</v>
      </c>
      <c r="H2491" s="576">
        <v>4513419551</v>
      </c>
      <c r="I2491" s="577">
        <v>112172543</v>
      </c>
      <c r="J2491" s="298">
        <v>112172543</v>
      </c>
      <c r="K2491" s="298" t="s">
        <v>1145</v>
      </c>
      <c r="L2491" s="565" t="s">
        <v>36</v>
      </c>
      <c r="M2491" s="565">
        <v>76</v>
      </c>
      <c r="N2491" s="189"/>
      <c r="O2491" s="189"/>
      <c r="P2491" s="672"/>
    </row>
    <row r="2492" spans="2:16" hidden="1">
      <c r="B2492" s="559">
        <v>45862</v>
      </c>
      <c r="C2492" s="563" t="s">
        <v>6579</v>
      </c>
      <c r="D2492" s="566">
        <v>613</v>
      </c>
      <c r="E2492" s="560">
        <v>45862</v>
      </c>
      <c r="F2492" s="572" t="s">
        <v>6594</v>
      </c>
      <c r="G2492" s="565" t="s">
        <v>5073</v>
      </c>
      <c r="H2492" s="576">
        <v>4513419551</v>
      </c>
      <c r="I2492" s="577">
        <v>115017528</v>
      </c>
      <c r="J2492" s="298">
        <v>115017528</v>
      </c>
      <c r="K2492" s="325" t="s">
        <v>5793</v>
      </c>
      <c r="L2492" s="565" t="s">
        <v>36</v>
      </c>
      <c r="M2492" s="565">
        <v>304</v>
      </c>
      <c r="N2492" s="189"/>
      <c r="O2492" s="189"/>
      <c r="P2492" s="672"/>
    </row>
    <row r="2493" spans="2:16" hidden="1">
      <c r="B2493" s="559">
        <v>45862</v>
      </c>
      <c r="C2493" s="562" t="s">
        <v>6579</v>
      </c>
      <c r="D2493" s="565">
        <v>614</v>
      </c>
      <c r="E2493" s="559">
        <v>45862</v>
      </c>
      <c r="F2493" s="571" t="s">
        <v>6594</v>
      </c>
      <c r="G2493" s="660" t="s">
        <v>5073</v>
      </c>
      <c r="H2493" s="576">
        <v>4513419551</v>
      </c>
      <c r="I2493" s="577">
        <v>115017530</v>
      </c>
      <c r="J2493" s="298">
        <v>115017530</v>
      </c>
      <c r="K2493" s="325" t="s">
        <v>5794</v>
      </c>
      <c r="L2493" s="565" t="s">
        <v>36</v>
      </c>
      <c r="M2493" s="565">
        <v>304</v>
      </c>
      <c r="N2493" s="189"/>
      <c r="O2493" s="189"/>
      <c r="P2493" s="672"/>
    </row>
    <row r="2494" spans="2:16" hidden="1">
      <c r="B2494" s="559">
        <v>45862</v>
      </c>
      <c r="C2494" s="564" t="s">
        <v>6579</v>
      </c>
      <c r="D2494" s="567">
        <v>614</v>
      </c>
      <c r="E2494" s="561">
        <v>45862</v>
      </c>
      <c r="F2494" s="575" t="s">
        <v>6594</v>
      </c>
      <c r="G2494" s="565" t="s">
        <v>5073</v>
      </c>
      <c r="H2494" s="576">
        <v>4513419551</v>
      </c>
      <c r="I2494" s="577">
        <v>112172543</v>
      </c>
      <c r="J2494" s="298">
        <v>112172543</v>
      </c>
      <c r="K2494" s="298" t="s">
        <v>1145</v>
      </c>
      <c r="L2494" s="565" t="s">
        <v>36</v>
      </c>
      <c r="M2494" s="565">
        <v>80</v>
      </c>
      <c r="N2494" s="189"/>
      <c r="O2494" s="189"/>
      <c r="P2494" s="672"/>
    </row>
    <row r="2495" spans="2:16" hidden="1">
      <c r="B2495" s="559">
        <v>45862</v>
      </c>
      <c r="C2495" s="563" t="s">
        <v>6579</v>
      </c>
      <c r="D2495" s="566">
        <v>614</v>
      </c>
      <c r="E2495" s="560">
        <v>45862</v>
      </c>
      <c r="F2495" s="572" t="s">
        <v>6594</v>
      </c>
      <c r="G2495" s="565" t="s">
        <v>5073</v>
      </c>
      <c r="H2495" s="576">
        <v>4513419551</v>
      </c>
      <c r="I2495" s="577">
        <v>115017528</v>
      </c>
      <c r="J2495" s="298">
        <v>115017528</v>
      </c>
      <c r="K2495" s="325" t="s">
        <v>5793</v>
      </c>
      <c r="L2495" s="565" t="s">
        <v>36</v>
      </c>
      <c r="M2495" s="565">
        <v>320</v>
      </c>
      <c r="N2495" s="189"/>
      <c r="O2495" s="189"/>
      <c r="P2495" s="672"/>
    </row>
    <row r="2496" spans="2:16" hidden="1">
      <c r="B2496" s="559">
        <v>45862</v>
      </c>
      <c r="C2496" s="562" t="s">
        <v>6579</v>
      </c>
      <c r="D2496" s="565">
        <v>614</v>
      </c>
      <c r="E2496" s="559">
        <v>45862</v>
      </c>
      <c r="F2496" s="571" t="s">
        <v>6594</v>
      </c>
      <c r="G2496" s="660" t="s">
        <v>5073</v>
      </c>
      <c r="H2496" s="576">
        <v>4513419551</v>
      </c>
      <c r="I2496" s="577">
        <v>115017530</v>
      </c>
      <c r="J2496" s="298">
        <v>115017530</v>
      </c>
      <c r="K2496" s="325" t="s">
        <v>5794</v>
      </c>
      <c r="L2496" s="565" t="s">
        <v>36</v>
      </c>
      <c r="M2496" s="565">
        <v>320</v>
      </c>
      <c r="N2496" s="189"/>
      <c r="O2496" s="189"/>
      <c r="P2496" s="672"/>
    </row>
    <row r="2497" spans="2:16" hidden="1">
      <c r="B2497" s="559">
        <v>45863</v>
      </c>
      <c r="C2497" s="564" t="s">
        <v>2486</v>
      </c>
      <c r="D2497" s="567">
        <v>2512337</v>
      </c>
      <c r="E2497" s="561">
        <v>45861</v>
      </c>
      <c r="F2497" s="575" t="s">
        <v>6595</v>
      </c>
      <c r="G2497" s="565" t="s">
        <v>2167</v>
      </c>
      <c r="H2497" s="576">
        <v>4513386327</v>
      </c>
      <c r="I2497" s="577">
        <v>111400055</v>
      </c>
      <c r="J2497" s="298" t="s">
        <v>3275</v>
      </c>
      <c r="K2497" s="298" t="s">
        <v>654</v>
      </c>
      <c r="L2497" s="565" t="s">
        <v>36</v>
      </c>
      <c r="M2497" s="565">
        <v>558</v>
      </c>
      <c r="N2497" s="189"/>
      <c r="O2497" s="189"/>
      <c r="P2497" s="672"/>
    </row>
    <row r="2498" spans="2:16" hidden="1">
      <c r="B2498" s="559">
        <v>45863</v>
      </c>
      <c r="C2498" s="562" t="s">
        <v>2486</v>
      </c>
      <c r="D2498" s="565">
        <v>2512338</v>
      </c>
      <c r="E2498" s="559">
        <v>45861</v>
      </c>
      <c r="F2498" s="571" t="s">
        <v>6595</v>
      </c>
      <c r="G2498" s="565" t="s">
        <v>2167</v>
      </c>
      <c r="H2498" s="576">
        <v>4513410726</v>
      </c>
      <c r="I2498" s="577">
        <v>112173808</v>
      </c>
      <c r="J2498" s="562"/>
      <c r="K2498" s="298" t="s">
        <v>654</v>
      </c>
      <c r="L2498" s="565" t="s">
        <v>36</v>
      </c>
      <c r="M2498" s="565">
        <v>3</v>
      </c>
      <c r="N2498" s="189"/>
      <c r="O2498" s="189"/>
      <c r="P2498" s="672"/>
    </row>
    <row r="2499" spans="2:16" hidden="1">
      <c r="B2499" s="559">
        <v>45863</v>
      </c>
      <c r="C2499" s="562" t="s">
        <v>2486</v>
      </c>
      <c r="D2499" s="565">
        <v>2512382</v>
      </c>
      <c r="E2499" s="559">
        <v>45863</v>
      </c>
      <c r="F2499" s="571" t="s">
        <v>6596</v>
      </c>
      <c r="G2499" s="565" t="s">
        <v>2167</v>
      </c>
      <c r="H2499" s="576">
        <v>4513386327</v>
      </c>
      <c r="I2499" s="577">
        <v>111400055</v>
      </c>
      <c r="J2499" s="298" t="s">
        <v>3275</v>
      </c>
      <c r="K2499" s="298" t="s">
        <v>654</v>
      </c>
      <c r="L2499" s="565" t="s">
        <v>36</v>
      </c>
      <c r="M2499" s="565">
        <v>200</v>
      </c>
      <c r="N2499" s="189"/>
      <c r="O2499" s="189"/>
      <c r="P2499" s="672"/>
    </row>
    <row r="2500" spans="2:16" hidden="1">
      <c r="B2500" s="559">
        <v>45863</v>
      </c>
      <c r="C2500" s="562" t="s">
        <v>2486</v>
      </c>
      <c r="D2500" s="565">
        <v>2512380</v>
      </c>
      <c r="E2500" s="559">
        <v>45863</v>
      </c>
      <c r="F2500" s="571" t="s">
        <v>6596</v>
      </c>
      <c r="G2500" s="565" t="s">
        <v>2167</v>
      </c>
      <c r="H2500" s="576">
        <v>4513410726</v>
      </c>
      <c r="I2500" s="577">
        <v>112173808</v>
      </c>
      <c r="J2500" s="562"/>
      <c r="K2500" s="298" t="s">
        <v>654</v>
      </c>
      <c r="L2500" s="565" t="s">
        <v>36</v>
      </c>
      <c r="M2500" s="565">
        <v>9</v>
      </c>
      <c r="N2500" s="189"/>
      <c r="O2500" s="189"/>
      <c r="P2500" s="672"/>
    </row>
    <row r="2501" spans="2:16" hidden="1">
      <c r="B2501" s="559">
        <v>45863</v>
      </c>
      <c r="C2501" s="562" t="s">
        <v>4035</v>
      </c>
      <c r="D2501" s="565" t="s">
        <v>6597</v>
      </c>
      <c r="E2501" s="559">
        <v>45864</v>
      </c>
      <c r="F2501" s="571" t="s">
        <v>6598</v>
      </c>
      <c r="G2501" s="660" t="s">
        <v>5848</v>
      </c>
      <c r="H2501" s="576">
        <v>4513407627</v>
      </c>
      <c r="I2501" s="577">
        <v>110408288</v>
      </c>
      <c r="J2501" s="298" t="s">
        <v>1749</v>
      </c>
      <c r="K2501" s="581" t="s">
        <v>1750</v>
      </c>
      <c r="L2501" s="296" t="s">
        <v>36</v>
      </c>
      <c r="M2501" s="565">
        <v>250</v>
      </c>
      <c r="N2501" s="189"/>
      <c r="O2501" s="189"/>
      <c r="P2501" s="672"/>
    </row>
    <row r="2502" spans="2:16" ht="36" hidden="1">
      <c r="B2502" s="559">
        <v>45867</v>
      </c>
      <c r="C2502" s="562" t="s">
        <v>6512</v>
      </c>
      <c r="D2502" s="565">
        <v>36</v>
      </c>
      <c r="E2502" s="559">
        <v>45860</v>
      </c>
      <c r="F2502" s="571" t="s">
        <v>6599</v>
      </c>
      <c r="G2502" s="565" t="s">
        <v>1616</v>
      </c>
      <c r="H2502" s="669">
        <v>4513487950</v>
      </c>
      <c r="I2502" s="577">
        <v>109611234</v>
      </c>
      <c r="J2502" s="562"/>
      <c r="K2502" s="573" t="s">
        <v>6440</v>
      </c>
      <c r="L2502" s="296" t="s">
        <v>36</v>
      </c>
      <c r="M2502" s="565">
        <v>100</v>
      </c>
      <c r="N2502" s="189"/>
      <c r="O2502" s="189"/>
      <c r="P2502" s="672"/>
    </row>
    <row r="2503" spans="2:16" hidden="1">
      <c r="B2503" s="559">
        <v>45868</v>
      </c>
      <c r="C2503" s="562" t="s">
        <v>6579</v>
      </c>
      <c r="D2503" s="565">
        <v>635</v>
      </c>
      <c r="E2503" s="559">
        <v>45867</v>
      </c>
      <c r="F2503" s="571" t="s">
        <v>6580</v>
      </c>
      <c r="G2503" s="565" t="s">
        <v>5073</v>
      </c>
      <c r="H2503" s="576">
        <v>4513419551</v>
      </c>
      <c r="I2503" s="577">
        <v>112172541</v>
      </c>
      <c r="J2503" s="298">
        <v>112172541</v>
      </c>
      <c r="K2503" s="298" t="s">
        <v>2373</v>
      </c>
      <c r="L2503" s="565" t="s">
        <v>36</v>
      </c>
      <c r="M2503" s="565">
        <v>72</v>
      </c>
      <c r="N2503" s="189"/>
      <c r="O2503" s="189"/>
      <c r="P2503" s="672"/>
    </row>
    <row r="2504" spans="2:16" hidden="1">
      <c r="B2504" s="559">
        <v>45868</v>
      </c>
      <c r="C2504" s="562" t="s">
        <v>6579</v>
      </c>
      <c r="D2504" s="565">
        <v>635</v>
      </c>
      <c r="E2504" s="559">
        <v>45867</v>
      </c>
      <c r="F2504" s="571" t="s">
        <v>6580</v>
      </c>
      <c r="G2504" s="565" t="s">
        <v>5073</v>
      </c>
      <c r="H2504" s="576">
        <v>4513419551</v>
      </c>
      <c r="I2504" s="577">
        <v>112172542</v>
      </c>
      <c r="J2504" s="298">
        <v>112172542</v>
      </c>
      <c r="K2504" s="298" t="s">
        <v>2376</v>
      </c>
      <c r="L2504" s="565" t="s">
        <v>36</v>
      </c>
      <c r="M2504" s="565">
        <v>216</v>
      </c>
      <c r="N2504" s="189"/>
      <c r="O2504" s="189"/>
      <c r="P2504" s="672"/>
    </row>
    <row r="2505" spans="2:16" hidden="1">
      <c r="B2505" s="559">
        <v>45868</v>
      </c>
      <c r="C2505" s="562" t="s">
        <v>6579</v>
      </c>
      <c r="D2505" s="565">
        <v>635</v>
      </c>
      <c r="E2505" s="559">
        <v>45867</v>
      </c>
      <c r="F2505" s="571" t="s">
        <v>6580</v>
      </c>
      <c r="G2505" s="565" t="s">
        <v>5073</v>
      </c>
      <c r="H2505" s="576">
        <v>4513419551</v>
      </c>
      <c r="I2505" s="577">
        <v>112172544</v>
      </c>
      <c r="J2505" s="298">
        <v>112172544</v>
      </c>
      <c r="K2505" s="298" t="s">
        <v>2377</v>
      </c>
      <c r="L2505" s="565" t="s">
        <v>36</v>
      </c>
      <c r="M2505" s="565">
        <v>144</v>
      </c>
      <c r="N2505" s="189"/>
      <c r="O2505" s="189"/>
      <c r="P2505" s="672"/>
    </row>
    <row r="2506" spans="2:16" hidden="1">
      <c r="B2506" s="559">
        <v>45868</v>
      </c>
      <c r="C2506" s="562" t="s">
        <v>6579</v>
      </c>
      <c r="D2506" s="565">
        <v>635</v>
      </c>
      <c r="E2506" s="559">
        <v>45867</v>
      </c>
      <c r="F2506" s="571" t="s">
        <v>6580</v>
      </c>
      <c r="G2506" s="565" t="s">
        <v>5073</v>
      </c>
      <c r="H2506" s="576">
        <v>4513419551</v>
      </c>
      <c r="I2506" s="577">
        <v>112172545</v>
      </c>
      <c r="J2506" s="298">
        <v>112172545</v>
      </c>
      <c r="K2506" s="298" t="s">
        <v>2378</v>
      </c>
      <c r="L2506" s="565" t="s">
        <v>36</v>
      </c>
      <c r="M2506" s="565">
        <v>432</v>
      </c>
      <c r="N2506" s="189"/>
      <c r="O2506" s="189"/>
      <c r="P2506" s="672"/>
    </row>
    <row r="2507" spans="2:16" hidden="1">
      <c r="B2507" s="559">
        <v>45868</v>
      </c>
      <c r="C2507" s="562" t="s">
        <v>6579</v>
      </c>
      <c r="D2507" s="565">
        <v>635</v>
      </c>
      <c r="E2507" s="559">
        <v>45867</v>
      </c>
      <c r="F2507" s="571" t="s">
        <v>6580</v>
      </c>
      <c r="G2507" s="565" t="s">
        <v>5073</v>
      </c>
      <c r="H2507" s="576">
        <v>4513419551</v>
      </c>
      <c r="I2507" s="298">
        <v>112172546</v>
      </c>
      <c r="J2507" s="298">
        <v>112172546</v>
      </c>
      <c r="K2507" s="298" t="s">
        <v>2380</v>
      </c>
      <c r="L2507" s="565" t="s">
        <v>36</v>
      </c>
      <c r="M2507" s="565">
        <v>288</v>
      </c>
      <c r="N2507" s="189"/>
      <c r="O2507" s="189"/>
      <c r="P2507" s="672"/>
    </row>
    <row r="2508" spans="2:16" hidden="1">
      <c r="B2508" s="559">
        <v>45868</v>
      </c>
      <c r="C2508" s="562" t="s">
        <v>6579</v>
      </c>
      <c r="D2508" s="565">
        <v>635</v>
      </c>
      <c r="E2508" s="559">
        <v>45867</v>
      </c>
      <c r="F2508" s="571" t="s">
        <v>6580</v>
      </c>
      <c r="G2508" s="565" t="s">
        <v>5073</v>
      </c>
      <c r="H2508" s="576">
        <v>4513419551</v>
      </c>
      <c r="I2508" s="577">
        <v>112170848</v>
      </c>
      <c r="J2508" s="298">
        <v>112170848</v>
      </c>
      <c r="K2508" s="298" t="s">
        <v>2381</v>
      </c>
      <c r="L2508" s="565" t="s">
        <v>36</v>
      </c>
      <c r="M2508" s="565">
        <v>432</v>
      </c>
      <c r="N2508" s="189"/>
      <c r="O2508" s="189"/>
      <c r="P2508" s="672"/>
    </row>
    <row r="2509" spans="2:16" hidden="1">
      <c r="B2509" s="559">
        <v>45868</v>
      </c>
      <c r="C2509" s="562" t="s">
        <v>6579</v>
      </c>
      <c r="D2509" s="565">
        <v>636</v>
      </c>
      <c r="E2509" s="559">
        <v>45867</v>
      </c>
      <c r="F2509" s="571" t="s">
        <v>6580</v>
      </c>
      <c r="G2509" s="565" t="s">
        <v>5073</v>
      </c>
      <c r="H2509" s="576">
        <v>4513419551</v>
      </c>
      <c r="I2509" s="577">
        <v>112172543</v>
      </c>
      <c r="J2509" s="298">
        <v>112172543</v>
      </c>
      <c r="K2509" s="298" t="s">
        <v>1145</v>
      </c>
      <c r="L2509" s="565" t="s">
        <v>36</v>
      </c>
      <c r="M2509" s="565">
        <v>72</v>
      </c>
      <c r="N2509" s="189"/>
      <c r="O2509" s="189"/>
      <c r="P2509" s="672"/>
    </row>
    <row r="2510" spans="2:16" hidden="1">
      <c r="B2510" s="561">
        <v>45868</v>
      </c>
      <c r="C2510" s="670" t="s">
        <v>6579</v>
      </c>
      <c r="D2510" s="567">
        <v>636</v>
      </c>
      <c r="E2510" s="671">
        <v>45867</v>
      </c>
      <c r="F2510" s="575" t="s">
        <v>6580</v>
      </c>
      <c r="G2510" s="567" t="s">
        <v>5073</v>
      </c>
      <c r="H2510" s="663">
        <v>4513419551</v>
      </c>
      <c r="I2510" s="587">
        <v>115017528</v>
      </c>
      <c r="J2510" s="588">
        <v>115017528</v>
      </c>
      <c r="K2510" s="596" t="s">
        <v>5793</v>
      </c>
      <c r="L2510" s="567" t="s">
        <v>36</v>
      </c>
      <c r="M2510" s="565">
        <v>288</v>
      </c>
      <c r="N2510" s="189"/>
      <c r="O2510" s="189"/>
      <c r="P2510" s="672"/>
    </row>
    <row r="2511" spans="2:16" hidden="1">
      <c r="B2511" s="560">
        <v>45868</v>
      </c>
      <c r="C2511" s="563" t="s">
        <v>6579</v>
      </c>
      <c r="D2511" s="566">
        <v>636</v>
      </c>
      <c r="E2511" s="560">
        <v>45867</v>
      </c>
      <c r="F2511" s="571" t="s">
        <v>6580</v>
      </c>
      <c r="G2511" s="566" t="s">
        <v>5073</v>
      </c>
      <c r="H2511" s="663">
        <v>4513419551</v>
      </c>
      <c r="I2511" s="590">
        <v>115017530</v>
      </c>
      <c r="J2511" s="583">
        <v>115017530</v>
      </c>
      <c r="K2511" s="667" t="s">
        <v>5794</v>
      </c>
      <c r="L2511" s="566" t="s">
        <v>36</v>
      </c>
      <c r="M2511" s="565">
        <v>288</v>
      </c>
      <c r="N2511" s="189"/>
      <c r="O2511" s="189"/>
      <c r="P2511" s="672"/>
    </row>
    <row r="2512" spans="2:16" hidden="1">
      <c r="B2512" s="559">
        <v>45868</v>
      </c>
      <c r="C2512" s="562" t="s">
        <v>2820</v>
      </c>
      <c r="D2512" s="565" t="s">
        <v>6600</v>
      </c>
      <c r="E2512" s="559">
        <v>45861</v>
      </c>
      <c r="F2512" s="571" t="s">
        <v>6601</v>
      </c>
      <c r="G2512" s="565" t="s">
        <v>5073</v>
      </c>
      <c r="H2512" s="576">
        <v>4516482891</v>
      </c>
      <c r="I2512" s="577">
        <v>107105353</v>
      </c>
      <c r="J2512" s="562"/>
      <c r="K2512" s="325" t="s">
        <v>4895</v>
      </c>
      <c r="L2512" s="297" t="s">
        <v>2729</v>
      </c>
      <c r="M2512" s="565">
        <v>5272</v>
      </c>
      <c r="N2512" s="189"/>
      <c r="O2512" s="189"/>
      <c r="P2512" s="672"/>
    </row>
    <row r="2513" spans="2:16">
      <c r="B2513" s="559">
        <v>45868</v>
      </c>
      <c r="C2513" s="562" t="s">
        <v>2820</v>
      </c>
      <c r="D2513" s="565" t="s">
        <v>6600</v>
      </c>
      <c r="E2513" s="559">
        <v>45861</v>
      </c>
      <c r="F2513" s="571" t="s">
        <v>6601</v>
      </c>
      <c r="G2513" s="565" t="s">
        <v>5073</v>
      </c>
      <c r="H2513" s="576">
        <v>4516482891</v>
      </c>
      <c r="I2513" s="577">
        <v>109492179</v>
      </c>
      <c r="J2513" s="581" t="s">
        <v>3332</v>
      </c>
      <c r="K2513" s="238" t="s">
        <v>2134</v>
      </c>
      <c r="L2513" s="297" t="s">
        <v>2729</v>
      </c>
      <c r="M2513" s="565">
        <v>13643</v>
      </c>
      <c r="N2513" s="189"/>
      <c r="O2513" s="189"/>
      <c r="P2513" s="672"/>
    </row>
    <row r="2514" spans="2:16">
      <c r="B2514" s="559">
        <v>45868</v>
      </c>
      <c r="C2514" s="562" t="s">
        <v>2820</v>
      </c>
      <c r="D2514" s="565" t="s">
        <v>6602</v>
      </c>
      <c r="E2514" s="559">
        <v>45861</v>
      </c>
      <c r="F2514" s="571" t="s">
        <v>6601</v>
      </c>
      <c r="G2514" s="565" t="s">
        <v>5073</v>
      </c>
      <c r="H2514" s="576">
        <v>4513482891</v>
      </c>
      <c r="I2514" s="577">
        <v>109492179</v>
      </c>
      <c r="J2514" s="562"/>
      <c r="K2514" s="238" t="s">
        <v>2134</v>
      </c>
      <c r="L2514" s="297" t="s">
        <v>2729</v>
      </c>
      <c r="M2514" s="565">
        <v>9928</v>
      </c>
      <c r="N2514" s="189"/>
      <c r="O2514" s="189"/>
      <c r="P2514" s="672"/>
    </row>
    <row r="2515" spans="2:16" hidden="1">
      <c r="B2515" s="559">
        <v>45868</v>
      </c>
      <c r="C2515" s="562" t="s">
        <v>4819</v>
      </c>
      <c r="D2515" s="565" t="s">
        <v>6603</v>
      </c>
      <c r="E2515" s="559">
        <v>45868</v>
      </c>
      <c r="F2515" s="571" t="s">
        <v>6604</v>
      </c>
      <c r="G2515" s="565"/>
      <c r="H2515" s="576">
        <v>4513561149</v>
      </c>
      <c r="I2515" s="577">
        <v>115762364</v>
      </c>
      <c r="J2515" s="562"/>
      <c r="K2515" s="573" t="s">
        <v>6605</v>
      </c>
      <c r="L2515" s="565" t="s">
        <v>36</v>
      </c>
      <c r="M2515" s="565">
        <v>5</v>
      </c>
      <c r="N2515" s="189"/>
      <c r="O2515" s="189"/>
      <c r="P2515" s="672"/>
    </row>
    <row r="2516" spans="2:16" hidden="1">
      <c r="B2516" s="559">
        <v>45868</v>
      </c>
      <c r="C2516" s="562" t="s">
        <v>4819</v>
      </c>
      <c r="D2516" s="565" t="s">
        <v>6606</v>
      </c>
      <c r="E2516" s="568"/>
      <c r="F2516" s="571" t="s">
        <v>6604</v>
      </c>
      <c r="G2516" s="565"/>
      <c r="H2516" s="576">
        <v>4513561149</v>
      </c>
      <c r="I2516" s="577">
        <v>115762345</v>
      </c>
      <c r="J2516" s="562"/>
      <c r="K2516" s="573" t="s">
        <v>6607</v>
      </c>
      <c r="L2516" s="565" t="s">
        <v>36</v>
      </c>
      <c r="M2516" s="565">
        <v>5</v>
      </c>
      <c r="N2516" s="189"/>
      <c r="O2516" s="189"/>
      <c r="P2516" s="672"/>
    </row>
  </sheetData>
  <autoFilter ref="A3:R2516" xr:uid="{00000000-0001-0000-0100-000000000000}">
    <filterColumn colId="8">
      <filters>
        <filter val="109492179"/>
      </filters>
    </filterColumn>
  </autoFilter>
  <sortState xmlns:xlrd2="http://schemas.microsoft.com/office/spreadsheetml/2017/richdata2" ref="A3:M827">
    <sortCondition ref="B3:B827"/>
  </sortState>
  <conditionalFormatting sqref="I2076">
    <cfRule type="duplicateValues" dxfId="376" priority="7"/>
  </conditionalFormatting>
  <conditionalFormatting sqref="I2077">
    <cfRule type="duplicateValues" dxfId="375" priority="6"/>
  </conditionalFormatting>
  <conditionalFormatting sqref="I2125">
    <cfRule type="duplicateValues" dxfId="374" priority="5"/>
  </conditionalFormatting>
  <conditionalFormatting sqref="I2126">
    <cfRule type="duplicateValues" dxfId="373" priority="4"/>
  </conditionalFormatting>
  <conditionalFormatting sqref="I2370">
    <cfRule type="duplicateValues" dxfId="372" priority="2"/>
  </conditionalFormatting>
  <conditionalFormatting sqref="I2371">
    <cfRule type="duplicateValues" dxfId="371" priority="1"/>
  </conditionalFormatting>
  <conditionalFormatting sqref="K1611">
    <cfRule type="duplicateValues" dxfId="370" priority="15"/>
  </conditionalFormatting>
  <conditionalFormatting sqref="K1726">
    <cfRule type="duplicateValues" dxfId="369" priority="13"/>
  </conditionalFormatting>
  <conditionalFormatting sqref="K1781">
    <cfRule type="duplicateValues" dxfId="368" priority="11"/>
  </conditionalFormatting>
  <conditionalFormatting sqref="K2023">
    <cfRule type="duplicateValues" dxfId="367" priority="10"/>
  </conditionalFormatting>
  <conditionalFormatting sqref="K2311">
    <cfRule type="duplicateValues" dxfId="366" priority="3"/>
  </conditionalFormatting>
  <pageMargins left="0.7" right="0.7" top="0.75" bottom="0.75" header="0.3" footer="0.3"/>
  <pageSetup orientation="portrait" r:id="rId1"/>
  <customProperties>
    <customPr name="IbpWorksheetKeyString_GUID" r:id="rId2"/>
  </customProperties>
  <ignoredErrors>
    <ignoredError sqref="J1482" numberStoredAsText="1"/>
  </ignoredErrors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1048576"/>
  <sheetViews>
    <sheetView showGridLines="0" zoomScaleNormal="100" workbookViewId="0">
      <pane xSplit="5" ySplit="3" topLeftCell="F6545" activePane="bottomRight" state="frozen"/>
      <selection pane="topRight" activeCell="F1" sqref="F1"/>
      <selection pane="bottomLeft" activeCell="A4" sqref="A4"/>
      <selection pane="bottomRight" activeCell="U6552" sqref="U6552"/>
    </sheetView>
  </sheetViews>
  <sheetFormatPr defaultRowHeight="14.4"/>
  <cols>
    <col min="1" max="1" width="8.33203125" style="179" bestFit="1" customWidth="1"/>
    <col min="2" max="2" width="14.109375" style="163" customWidth="1"/>
    <col min="3" max="3" width="15.44140625" style="191" customWidth="1"/>
    <col min="4" max="4" width="50.21875" bestFit="1" customWidth="1"/>
    <col min="5" max="5" width="9.77734375" bestFit="1" customWidth="1"/>
    <col min="6" max="6" width="15.6640625" style="163" bestFit="1" customWidth="1"/>
    <col min="7" max="7" width="18" style="163" customWidth="1"/>
    <col min="8" max="8" width="9.21875" style="326" customWidth="1"/>
    <col min="9" max="9" width="16.21875" style="205" hidden="1" customWidth="1"/>
    <col min="10" max="10" width="32.21875" hidden="1" customWidth="1"/>
    <col min="11" max="11" width="19.77734375" hidden="1" customWidth="1"/>
    <col min="12" max="12" width="17.77734375" hidden="1" customWidth="1"/>
    <col min="13" max="13" width="10.5546875" style="163" hidden="1" customWidth="1"/>
    <col min="14" max="14" width="22" hidden="1" customWidth="1"/>
    <col min="15" max="15" width="18.77734375" style="149" hidden="1" customWidth="1"/>
    <col min="16" max="16" width="23.5546875" hidden="1" customWidth="1"/>
    <col min="17" max="17" width="15.5546875" hidden="1" customWidth="1"/>
    <col min="18" max="18" width="46.5546875" hidden="1" customWidth="1"/>
    <col min="19" max="19" width="11.21875" style="375" customWidth="1"/>
    <col min="20" max="20" width="13" style="165" bestFit="1" customWidth="1"/>
    <col min="21" max="21" width="14.5546875" bestFit="1" customWidth="1"/>
    <col min="22" max="22" width="13.44140625" bestFit="1" customWidth="1"/>
    <col min="23" max="23" width="14.5546875" bestFit="1" customWidth="1"/>
    <col min="24" max="24" width="10.77734375" bestFit="1" customWidth="1"/>
    <col min="25" max="25" width="14.21875" bestFit="1" customWidth="1"/>
  </cols>
  <sheetData>
    <row r="1" spans="1:25">
      <c r="F1" s="199" t="s">
        <v>3267</v>
      </c>
      <c r="G1" s="407">
        <f>Summery!H2-'Out-ward Register'!F2</f>
        <v>0</v>
      </c>
      <c r="S1" s="373"/>
      <c r="T1" s="195"/>
      <c r="U1" s="329" t="s">
        <v>3719</v>
      </c>
      <c r="V1" s="225" t="s">
        <v>3720</v>
      </c>
      <c r="W1" s="225" t="s">
        <v>3721</v>
      </c>
    </row>
    <row r="2" spans="1:25" ht="25.8">
      <c r="A2" s="259" t="s">
        <v>6631</v>
      </c>
      <c r="B2" s="234"/>
      <c r="F2" s="200">
        <f>SUM(F4:F1048576)</f>
        <v>604899.93999999994</v>
      </c>
      <c r="S2" s="374"/>
      <c r="T2" s="196"/>
      <c r="U2" s="329">
        <f>SUBTOTAL(9,U4:U3176)</f>
        <v>236168769.85341945</v>
      </c>
      <c r="V2" s="225">
        <f>'In-ward Register'!O2</f>
        <v>2861166.8200000003</v>
      </c>
      <c r="W2" s="225">
        <f>V2-U2</f>
        <v>-233307603.03341946</v>
      </c>
      <c r="Y2" s="170"/>
    </row>
    <row r="3" spans="1:25" s="330" customFormat="1" ht="26.4">
      <c r="A3" s="166" t="s">
        <v>2</v>
      </c>
      <c r="B3" s="166" t="s">
        <v>10</v>
      </c>
      <c r="C3" s="233" t="s">
        <v>11</v>
      </c>
      <c r="D3" s="166" t="s">
        <v>12</v>
      </c>
      <c r="E3" s="232" t="s">
        <v>13</v>
      </c>
      <c r="F3" s="166" t="s">
        <v>16</v>
      </c>
      <c r="G3" s="166" t="s">
        <v>20</v>
      </c>
      <c r="H3" s="168" t="s">
        <v>21</v>
      </c>
      <c r="I3" s="168" t="s">
        <v>22</v>
      </c>
      <c r="J3" s="166" t="s">
        <v>23</v>
      </c>
      <c r="K3" s="166" t="s">
        <v>24</v>
      </c>
      <c r="L3" s="166" t="s">
        <v>25</v>
      </c>
      <c r="M3" s="166" t="s">
        <v>26</v>
      </c>
      <c r="N3" s="166" t="s">
        <v>27</v>
      </c>
      <c r="O3" s="166" t="s">
        <v>28</v>
      </c>
      <c r="P3" s="166" t="s">
        <v>29</v>
      </c>
      <c r="Q3" s="166" t="s">
        <v>30</v>
      </c>
      <c r="R3" s="166" t="s">
        <v>31</v>
      </c>
      <c r="S3" s="167" t="s">
        <v>2963</v>
      </c>
      <c r="T3" s="167" t="s">
        <v>2964</v>
      </c>
      <c r="U3" s="167" t="s">
        <v>3719</v>
      </c>
    </row>
    <row r="4" spans="1:25">
      <c r="A4" s="235">
        <v>1</v>
      </c>
      <c r="B4" s="235">
        <v>109447744</v>
      </c>
      <c r="C4" s="238">
        <v>803203</v>
      </c>
      <c r="D4" s="239" t="s">
        <v>3732</v>
      </c>
      <c r="E4" s="598" t="s">
        <v>36</v>
      </c>
      <c r="F4" s="235">
        <v>129</v>
      </c>
      <c r="G4" s="623" t="s">
        <v>332</v>
      </c>
      <c r="H4" s="466">
        <v>44666</v>
      </c>
      <c r="I4" s="466">
        <v>44666</v>
      </c>
      <c r="J4" s="235" t="s">
        <v>141</v>
      </c>
      <c r="K4" s="235" t="s">
        <v>285</v>
      </c>
      <c r="L4" s="235" t="s">
        <v>70</v>
      </c>
      <c r="M4" s="235">
        <v>226168328</v>
      </c>
      <c r="N4" s="235" t="s">
        <v>137</v>
      </c>
      <c r="O4" s="238" t="s">
        <v>57</v>
      </c>
      <c r="P4" s="345" t="s">
        <v>72</v>
      </c>
      <c r="Q4" s="235" t="s">
        <v>73</v>
      </c>
      <c r="R4" s="238" t="s">
        <v>177</v>
      </c>
      <c r="S4" s="541">
        <v>19040</v>
      </c>
      <c r="T4" s="467" t="s">
        <v>2965</v>
      </c>
      <c r="U4" s="468">
        <f t="shared" ref="U4:U67" si="0">S4*F4</f>
        <v>2456160</v>
      </c>
      <c r="V4" s="170"/>
    </row>
    <row r="5" spans="1:25">
      <c r="A5" s="235">
        <v>2</v>
      </c>
      <c r="B5" s="235">
        <v>109447749</v>
      </c>
      <c r="C5" s="238">
        <v>803401</v>
      </c>
      <c r="D5" s="238" t="s">
        <v>346</v>
      </c>
      <c r="E5" s="598" t="s">
        <v>36</v>
      </c>
      <c r="F5" s="235">
        <v>36</v>
      </c>
      <c r="G5" s="623" t="s">
        <v>332</v>
      </c>
      <c r="H5" s="466">
        <v>44666</v>
      </c>
      <c r="I5" s="466">
        <v>44666</v>
      </c>
      <c r="J5" s="235" t="s">
        <v>141</v>
      </c>
      <c r="K5" s="235" t="s">
        <v>285</v>
      </c>
      <c r="L5" s="235" t="s">
        <v>70</v>
      </c>
      <c r="M5" s="235">
        <v>226168328</v>
      </c>
      <c r="N5" s="235" t="s">
        <v>137</v>
      </c>
      <c r="O5" s="238" t="s">
        <v>57</v>
      </c>
      <c r="P5" s="345" t="s">
        <v>72</v>
      </c>
      <c r="Q5" s="235" t="s">
        <v>73</v>
      </c>
      <c r="R5" s="238" t="s">
        <v>177</v>
      </c>
      <c r="S5" s="541">
        <v>22525</v>
      </c>
      <c r="T5" s="467" t="s">
        <v>2965</v>
      </c>
      <c r="U5" s="468">
        <f t="shared" si="0"/>
        <v>810900</v>
      </c>
      <c r="V5" s="170"/>
    </row>
    <row r="6" spans="1:25">
      <c r="A6" s="235">
        <v>3</v>
      </c>
      <c r="B6" s="235">
        <v>109447743</v>
      </c>
      <c r="C6" s="238">
        <v>803201</v>
      </c>
      <c r="D6" s="238" t="s">
        <v>342</v>
      </c>
      <c r="E6" s="598" t="s">
        <v>36</v>
      </c>
      <c r="F6" s="235">
        <v>89</v>
      </c>
      <c r="G6" s="623" t="s">
        <v>332</v>
      </c>
      <c r="H6" s="466">
        <v>44666</v>
      </c>
      <c r="I6" s="466">
        <v>44666</v>
      </c>
      <c r="J6" s="235" t="s">
        <v>141</v>
      </c>
      <c r="K6" s="235" t="s">
        <v>285</v>
      </c>
      <c r="L6" s="235" t="s">
        <v>70</v>
      </c>
      <c r="M6" s="235">
        <v>226168328</v>
      </c>
      <c r="N6" s="235" t="s">
        <v>137</v>
      </c>
      <c r="O6" s="238" t="s">
        <v>57</v>
      </c>
      <c r="P6" s="345" t="s">
        <v>72</v>
      </c>
      <c r="Q6" s="235" t="s">
        <v>73</v>
      </c>
      <c r="R6" s="238" t="s">
        <v>177</v>
      </c>
      <c r="S6" s="541">
        <v>18615</v>
      </c>
      <c r="T6" s="467" t="s">
        <v>2965</v>
      </c>
      <c r="U6" s="468">
        <f t="shared" si="0"/>
        <v>1656735</v>
      </c>
      <c r="V6" s="170"/>
    </row>
    <row r="7" spans="1:25">
      <c r="A7" s="235">
        <v>4</v>
      </c>
      <c r="B7" s="235">
        <v>109447737</v>
      </c>
      <c r="C7" s="238" t="s">
        <v>329</v>
      </c>
      <c r="D7" s="238" t="s">
        <v>330</v>
      </c>
      <c r="E7" s="598" t="s">
        <v>36</v>
      </c>
      <c r="F7" s="235">
        <v>89</v>
      </c>
      <c r="G7" s="623" t="s">
        <v>332</v>
      </c>
      <c r="H7" s="466">
        <v>44666</v>
      </c>
      <c r="I7" s="466">
        <v>44666</v>
      </c>
      <c r="J7" s="235" t="s">
        <v>141</v>
      </c>
      <c r="K7" s="235" t="s">
        <v>285</v>
      </c>
      <c r="L7" s="235" t="s">
        <v>70</v>
      </c>
      <c r="M7" s="235">
        <v>226168328</v>
      </c>
      <c r="N7" s="235" t="s">
        <v>137</v>
      </c>
      <c r="O7" s="238" t="s">
        <v>57</v>
      </c>
      <c r="P7" s="345" t="s">
        <v>72</v>
      </c>
      <c r="Q7" s="235" t="s">
        <v>73</v>
      </c>
      <c r="R7" s="238" t="s">
        <v>177</v>
      </c>
      <c r="S7" s="541">
        <v>18020</v>
      </c>
      <c r="T7" s="467" t="s">
        <v>2965</v>
      </c>
      <c r="U7" s="468">
        <f t="shared" si="0"/>
        <v>1603780</v>
      </c>
      <c r="V7" s="170"/>
    </row>
    <row r="8" spans="1:25">
      <c r="A8" s="235">
        <v>5</v>
      </c>
      <c r="B8" s="235">
        <v>109447745</v>
      </c>
      <c r="C8" s="238">
        <v>803301</v>
      </c>
      <c r="D8" s="238" t="s">
        <v>344</v>
      </c>
      <c r="E8" s="598" t="s">
        <v>36</v>
      </c>
      <c r="F8" s="235">
        <v>35</v>
      </c>
      <c r="G8" s="623" t="s">
        <v>332</v>
      </c>
      <c r="H8" s="466">
        <v>44666</v>
      </c>
      <c r="I8" s="466">
        <v>44666</v>
      </c>
      <c r="J8" s="235" t="s">
        <v>141</v>
      </c>
      <c r="K8" s="235" t="s">
        <v>285</v>
      </c>
      <c r="L8" s="235" t="s">
        <v>70</v>
      </c>
      <c r="M8" s="235">
        <v>226168328</v>
      </c>
      <c r="N8" s="235" t="s">
        <v>137</v>
      </c>
      <c r="O8" s="238" t="s">
        <v>57</v>
      </c>
      <c r="P8" s="345" t="s">
        <v>72</v>
      </c>
      <c r="Q8" s="235" t="s">
        <v>73</v>
      </c>
      <c r="R8" s="238" t="s">
        <v>177</v>
      </c>
      <c r="S8" s="541">
        <v>26265</v>
      </c>
      <c r="T8" s="467" t="s">
        <v>2965</v>
      </c>
      <c r="U8" s="468">
        <f t="shared" si="0"/>
        <v>919275</v>
      </c>
      <c r="V8" s="170"/>
    </row>
    <row r="9" spans="1:25">
      <c r="A9" s="235">
        <v>6</v>
      </c>
      <c r="B9" s="235">
        <v>109447740</v>
      </c>
      <c r="C9" s="238" t="s">
        <v>337</v>
      </c>
      <c r="D9" s="238" t="s">
        <v>338</v>
      </c>
      <c r="E9" s="598" t="s">
        <v>36</v>
      </c>
      <c r="F9" s="235">
        <v>91</v>
      </c>
      <c r="G9" s="623" t="s">
        <v>332</v>
      </c>
      <c r="H9" s="466">
        <v>44666</v>
      </c>
      <c r="I9" s="466">
        <v>44666</v>
      </c>
      <c r="J9" s="235" t="s">
        <v>141</v>
      </c>
      <c r="K9" s="235" t="s">
        <v>285</v>
      </c>
      <c r="L9" s="235" t="s">
        <v>70</v>
      </c>
      <c r="M9" s="235">
        <v>226168328</v>
      </c>
      <c r="N9" s="235" t="s">
        <v>137</v>
      </c>
      <c r="O9" s="238" t="s">
        <v>57</v>
      </c>
      <c r="P9" s="345" t="s">
        <v>72</v>
      </c>
      <c r="Q9" s="235" t="s">
        <v>73</v>
      </c>
      <c r="R9" s="238" t="s">
        <v>177</v>
      </c>
      <c r="S9" s="541">
        <v>40800</v>
      </c>
      <c r="T9" s="467" t="s">
        <v>2965</v>
      </c>
      <c r="U9" s="468">
        <f t="shared" si="0"/>
        <v>3712800</v>
      </c>
      <c r="V9" s="170"/>
    </row>
    <row r="10" spans="1:25" ht="20.399999999999999">
      <c r="A10" s="235">
        <v>7</v>
      </c>
      <c r="B10" s="235">
        <v>109492197</v>
      </c>
      <c r="C10" s="238" t="s">
        <v>186</v>
      </c>
      <c r="D10" s="238" t="s">
        <v>187</v>
      </c>
      <c r="E10" s="598" t="s">
        <v>36</v>
      </c>
      <c r="F10" s="235">
        <v>92</v>
      </c>
      <c r="G10" s="623" t="s">
        <v>174</v>
      </c>
      <c r="H10" s="466">
        <v>44672</v>
      </c>
      <c r="I10" s="466">
        <v>44674</v>
      </c>
      <c r="J10" s="235" t="s">
        <v>175</v>
      </c>
      <c r="K10" s="235" t="s">
        <v>116</v>
      </c>
      <c r="L10" s="235" t="s">
        <v>70</v>
      </c>
      <c r="M10" s="235">
        <v>50815918834</v>
      </c>
      <c r="N10" s="235" t="s">
        <v>176</v>
      </c>
      <c r="O10" s="238" t="s">
        <v>57</v>
      </c>
      <c r="P10" s="345" t="s">
        <v>72</v>
      </c>
      <c r="Q10" s="235" t="s">
        <v>73</v>
      </c>
      <c r="R10" s="238" t="s">
        <v>177</v>
      </c>
      <c r="S10" s="541">
        <v>66.92</v>
      </c>
      <c r="T10" s="467" t="s">
        <v>2965</v>
      </c>
      <c r="U10" s="468">
        <f t="shared" si="0"/>
        <v>6156.64</v>
      </c>
      <c r="V10" s="170"/>
    </row>
    <row r="11" spans="1:25">
      <c r="A11" s="235">
        <v>8</v>
      </c>
      <c r="B11" s="235">
        <v>107146625</v>
      </c>
      <c r="C11" s="238" t="s">
        <v>311</v>
      </c>
      <c r="D11" s="238" t="s">
        <v>312</v>
      </c>
      <c r="E11" s="598" t="s">
        <v>36</v>
      </c>
      <c r="F11" s="235">
        <v>69</v>
      </c>
      <c r="G11" s="623" t="s">
        <v>174</v>
      </c>
      <c r="H11" s="466">
        <v>44672</v>
      </c>
      <c r="I11" s="466">
        <v>44674</v>
      </c>
      <c r="J11" s="235" t="s">
        <v>175</v>
      </c>
      <c r="K11" s="235" t="s">
        <v>116</v>
      </c>
      <c r="L11" s="235" t="s">
        <v>70</v>
      </c>
      <c r="M11" s="235">
        <v>50815918834</v>
      </c>
      <c r="N11" s="235" t="s">
        <v>176</v>
      </c>
      <c r="O11" s="238" t="s">
        <v>57</v>
      </c>
      <c r="P11" s="345" t="s">
        <v>72</v>
      </c>
      <c r="Q11" s="235" t="s">
        <v>73</v>
      </c>
      <c r="R11" s="238" t="s">
        <v>177</v>
      </c>
      <c r="S11" s="541">
        <v>1516</v>
      </c>
      <c r="T11" s="467" t="s">
        <v>2965</v>
      </c>
      <c r="U11" s="468">
        <f t="shared" si="0"/>
        <v>104604</v>
      </c>
      <c r="V11" s="170"/>
    </row>
    <row r="12" spans="1:25">
      <c r="A12" s="235">
        <v>9</v>
      </c>
      <c r="B12" s="235">
        <v>109612594</v>
      </c>
      <c r="C12" s="238" t="s">
        <v>617</v>
      </c>
      <c r="D12" s="238" t="s">
        <v>618</v>
      </c>
      <c r="E12" s="598" t="s">
        <v>36</v>
      </c>
      <c r="F12" s="235">
        <v>200</v>
      </c>
      <c r="G12" s="623" t="s">
        <v>174</v>
      </c>
      <c r="H12" s="466">
        <v>44672</v>
      </c>
      <c r="I12" s="466">
        <v>44674</v>
      </c>
      <c r="J12" s="235" t="s">
        <v>175</v>
      </c>
      <c r="K12" s="235" t="s">
        <v>116</v>
      </c>
      <c r="L12" s="235" t="s">
        <v>70</v>
      </c>
      <c r="M12" s="235">
        <v>50815918834</v>
      </c>
      <c r="N12" s="235" t="s">
        <v>176</v>
      </c>
      <c r="O12" s="238" t="s">
        <v>57</v>
      </c>
      <c r="P12" s="345" t="s">
        <v>72</v>
      </c>
      <c r="Q12" s="235" t="s">
        <v>73</v>
      </c>
      <c r="R12" s="238" t="s">
        <v>177</v>
      </c>
      <c r="S12" s="541">
        <v>8.2200000000000006</v>
      </c>
      <c r="T12" s="467" t="s">
        <v>2965</v>
      </c>
      <c r="U12" s="468">
        <f t="shared" si="0"/>
        <v>1644.0000000000002</v>
      </c>
      <c r="V12" s="170"/>
    </row>
    <row r="13" spans="1:25">
      <c r="A13" s="235">
        <v>10</v>
      </c>
      <c r="B13" s="235">
        <v>111418258</v>
      </c>
      <c r="C13" s="238" t="s">
        <v>526</v>
      </c>
      <c r="D13" s="238" t="s">
        <v>527</v>
      </c>
      <c r="E13" s="598" t="s">
        <v>36</v>
      </c>
      <c r="F13" s="235">
        <v>36</v>
      </c>
      <c r="G13" s="623" t="s">
        <v>174</v>
      </c>
      <c r="H13" s="466">
        <v>44672</v>
      </c>
      <c r="I13" s="466">
        <v>44674</v>
      </c>
      <c r="J13" s="235" t="s">
        <v>354</v>
      </c>
      <c r="K13" s="235" t="s">
        <v>116</v>
      </c>
      <c r="L13" s="235" t="s">
        <v>70</v>
      </c>
      <c r="M13" s="235">
        <v>50815918834</v>
      </c>
      <c r="N13" s="235" t="s">
        <v>176</v>
      </c>
      <c r="O13" s="238" t="s">
        <v>57</v>
      </c>
      <c r="P13" s="345" t="s">
        <v>72</v>
      </c>
      <c r="Q13" s="235" t="s">
        <v>73</v>
      </c>
      <c r="R13" s="238" t="s">
        <v>177</v>
      </c>
      <c r="S13" s="541">
        <v>28.68</v>
      </c>
      <c r="T13" s="467" t="s">
        <v>2965</v>
      </c>
      <c r="U13" s="468">
        <f t="shared" si="0"/>
        <v>1032.48</v>
      </c>
      <c r="V13" s="170"/>
    </row>
    <row r="14" spans="1:25" ht="20.399999999999999">
      <c r="A14" s="235">
        <v>11</v>
      </c>
      <c r="B14" s="235">
        <v>109492181</v>
      </c>
      <c r="C14" s="238" t="s">
        <v>170</v>
      </c>
      <c r="D14" s="238" t="s">
        <v>171</v>
      </c>
      <c r="E14" s="598" t="s">
        <v>36</v>
      </c>
      <c r="F14" s="235">
        <v>460</v>
      </c>
      <c r="G14" s="623" t="s">
        <v>174</v>
      </c>
      <c r="H14" s="466">
        <v>44672</v>
      </c>
      <c r="I14" s="466">
        <v>44674</v>
      </c>
      <c r="J14" s="235" t="s">
        <v>175</v>
      </c>
      <c r="K14" s="235" t="s">
        <v>116</v>
      </c>
      <c r="L14" s="235" t="s">
        <v>70</v>
      </c>
      <c r="M14" s="235">
        <v>50815918834</v>
      </c>
      <c r="N14" s="235" t="s">
        <v>176</v>
      </c>
      <c r="O14" s="238" t="s">
        <v>57</v>
      </c>
      <c r="P14" s="345" t="s">
        <v>72</v>
      </c>
      <c r="Q14" s="235" t="s">
        <v>73</v>
      </c>
      <c r="R14" s="238" t="s">
        <v>177</v>
      </c>
      <c r="S14" s="541">
        <v>18.350000000000001</v>
      </c>
      <c r="T14" s="467" t="s">
        <v>2965</v>
      </c>
      <c r="U14" s="468">
        <f t="shared" si="0"/>
        <v>8441</v>
      </c>
      <c r="V14" s="170"/>
    </row>
    <row r="15" spans="1:25" ht="20.399999999999999">
      <c r="A15" s="235">
        <v>12</v>
      </c>
      <c r="B15" s="235">
        <v>109492194</v>
      </c>
      <c r="C15" s="238" t="s">
        <v>192</v>
      </c>
      <c r="D15" s="238" t="s">
        <v>193</v>
      </c>
      <c r="E15" s="598" t="s">
        <v>36</v>
      </c>
      <c r="F15" s="235">
        <v>30</v>
      </c>
      <c r="G15" s="623" t="s">
        <v>174</v>
      </c>
      <c r="H15" s="466">
        <v>44672</v>
      </c>
      <c r="I15" s="466">
        <v>44674</v>
      </c>
      <c r="J15" s="235" t="s">
        <v>175</v>
      </c>
      <c r="K15" s="235" t="s">
        <v>116</v>
      </c>
      <c r="L15" s="235" t="s">
        <v>70</v>
      </c>
      <c r="M15" s="235">
        <v>50815918834</v>
      </c>
      <c r="N15" s="235" t="s">
        <v>176</v>
      </c>
      <c r="O15" s="238" t="s">
        <v>57</v>
      </c>
      <c r="P15" s="345" t="s">
        <v>72</v>
      </c>
      <c r="Q15" s="235" t="s">
        <v>73</v>
      </c>
      <c r="R15" s="238" t="s">
        <v>177</v>
      </c>
      <c r="S15" s="541">
        <v>234.9</v>
      </c>
      <c r="T15" s="467" t="s">
        <v>2965</v>
      </c>
      <c r="U15" s="468">
        <f t="shared" si="0"/>
        <v>7047</v>
      </c>
      <c r="V15" s="170"/>
    </row>
    <row r="16" spans="1:25">
      <c r="A16" s="235">
        <v>13</v>
      </c>
      <c r="B16" s="235">
        <v>109492196</v>
      </c>
      <c r="C16" s="238" t="s">
        <v>1178</v>
      </c>
      <c r="D16" s="238" t="s">
        <v>1179</v>
      </c>
      <c r="E16" s="598" t="s">
        <v>36</v>
      </c>
      <c r="F16" s="235">
        <v>92</v>
      </c>
      <c r="G16" s="623" t="s">
        <v>174</v>
      </c>
      <c r="H16" s="466">
        <v>44672</v>
      </c>
      <c r="I16" s="466">
        <v>44674</v>
      </c>
      <c r="J16" s="235" t="s">
        <v>175</v>
      </c>
      <c r="K16" s="235" t="s">
        <v>116</v>
      </c>
      <c r="L16" s="235" t="s">
        <v>70</v>
      </c>
      <c r="M16" s="235">
        <v>50815918834</v>
      </c>
      <c r="N16" s="235" t="s">
        <v>176</v>
      </c>
      <c r="O16" s="238" t="s">
        <v>57</v>
      </c>
      <c r="P16" s="345" t="s">
        <v>72</v>
      </c>
      <c r="Q16" s="235" t="s">
        <v>73</v>
      </c>
      <c r="R16" s="238" t="s">
        <v>177</v>
      </c>
      <c r="S16" s="541">
        <v>21.36</v>
      </c>
      <c r="T16" s="467" t="s">
        <v>2965</v>
      </c>
      <c r="U16" s="468">
        <f t="shared" si="0"/>
        <v>1965.12</v>
      </c>
      <c r="V16" s="170"/>
    </row>
    <row r="17" spans="1:22">
      <c r="A17" s="235">
        <v>14</v>
      </c>
      <c r="B17" s="235">
        <v>109609637</v>
      </c>
      <c r="C17" s="238" t="s">
        <v>573</v>
      </c>
      <c r="D17" s="238" t="s">
        <v>574</v>
      </c>
      <c r="E17" s="598" t="s">
        <v>36</v>
      </c>
      <c r="F17" s="235">
        <v>57</v>
      </c>
      <c r="G17" s="623" t="s">
        <v>174</v>
      </c>
      <c r="H17" s="466">
        <v>44672</v>
      </c>
      <c r="I17" s="466">
        <v>44674</v>
      </c>
      <c r="J17" s="235" t="s">
        <v>175</v>
      </c>
      <c r="K17" s="235" t="s">
        <v>116</v>
      </c>
      <c r="L17" s="235" t="s">
        <v>70</v>
      </c>
      <c r="M17" s="235">
        <v>50815918834</v>
      </c>
      <c r="N17" s="235" t="s">
        <v>176</v>
      </c>
      <c r="O17" s="238" t="s">
        <v>57</v>
      </c>
      <c r="P17" s="345" t="s">
        <v>72</v>
      </c>
      <c r="Q17" s="235" t="s">
        <v>73</v>
      </c>
      <c r="R17" s="238" t="s">
        <v>177</v>
      </c>
      <c r="S17" s="541">
        <v>18.62</v>
      </c>
      <c r="T17" s="467" t="s">
        <v>2965</v>
      </c>
      <c r="U17" s="468">
        <f t="shared" si="0"/>
        <v>1061.3400000000001</v>
      </c>
      <c r="V17" s="170"/>
    </row>
    <row r="18" spans="1:22">
      <c r="A18" s="235">
        <v>15</v>
      </c>
      <c r="B18" s="235">
        <v>111448661</v>
      </c>
      <c r="C18" s="238" t="s">
        <v>827</v>
      </c>
      <c r="D18" s="238" t="s">
        <v>828</v>
      </c>
      <c r="E18" s="598" t="s">
        <v>36</v>
      </c>
      <c r="F18" s="235">
        <v>300</v>
      </c>
      <c r="G18" s="623" t="s">
        <v>174</v>
      </c>
      <c r="H18" s="466">
        <v>44672</v>
      </c>
      <c r="I18" s="466">
        <v>44674</v>
      </c>
      <c r="J18" s="235" t="s">
        <v>175</v>
      </c>
      <c r="K18" s="235" t="s">
        <v>116</v>
      </c>
      <c r="L18" s="235" t="s">
        <v>70</v>
      </c>
      <c r="M18" s="235">
        <v>50815918834</v>
      </c>
      <c r="N18" s="235" t="s">
        <v>176</v>
      </c>
      <c r="O18" s="238" t="s">
        <v>57</v>
      </c>
      <c r="P18" s="345" t="s">
        <v>72</v>
      </c>
      <c r="Q18" s="235" t="s">
        <v>73</v>
      </c>
      <c r="R18" s="238" t="s">
        <v>177</v>
      </c>
      <c r="S18" s="541">
        <v>48.6</v>
      </c>
      <c r="T18" s="467" t="s">
        <v>2965</v>
      </c>
      <c r="U18" s="468">
        <f t="shared" si="0"/>
        <v>14580</v>
      </c>
      <c r="V18" s="170"/>
    </row>
    <row r="19" spans="1:22">
      <c r="A19" s="235">
        <v>16</v>
      </c>
      <c r="B19" s="235">
        <v>110317066</v>
      </c>
      <c r="C19" s="238">
        <v>110317066</v>
      </c>
      <c r="D19" s="238" t="s">
        <v>866</v>
      </c>
      <c r="E19" s="598" t="s">
        <v>36</v>
      </c>
      <c r="F19" s="235">
        <v>640</v>
      </c>
      <c r="G19" s="623" t="s">
        <v>174</v>
      </c>
      <c r="H19" s="466">
        <v>44672</v>
      </c>
      <c r="I19" s="466">
        <v>44674</v>
      </c>
      <c r="J19" s="235" t="s">
        <v>175</v>
      </c>
      <c r="K19" s="235" t="s">
        <v>116</v>
      </c>
      <c r="L19" s="235" t="s">
        <v>70</v>
      </c>
      <c r="M19" s="235">
        <v>50815918834</v>
      </c>
      <c r="N19" s="235" t="s">
        <v>176</v>
      </c>
      <c r="O19" s="238" t="s">
        <v>57</v>
      </c>
      <c r="P19" s="345" t="s">
        <v>72</v>
      </c>
      <c r="Q19" s="235" t="s">
        <v>73</v>
      </c>
      <c r="R19" s="238" t="s">
        <v>177</v>
      </c>
      <c r="S19" s="541">
        <v>1.1499999999999999</v>
      </c>
      <c r="T19" s="467" t="s">
        <v>2965</v>
      </c>
      <c r="U19" s="468">
        <f t="shared" si="0"/>
        <v>736</v>
      </c>
      <c r="V19" s="170"/>
    </row>
    <row r="20" spans="1:22">
      <c r="A20" s="235">
        <v>17</v>
      </c>
      <c r="B20" s="235">
        <v>111448667</v>
      </c>
      <c r="C20" s="238" t="s">
        <v>350</v>
      </c>
      <c r="D20" s="238" t="s">
        <v>351</v>
      </c>
      <c r="E20" s="598" t="s">
        <v>36</v>
      </c>
      <c r="F20" s="235">
        <v>48</v>
      </c>
      <c r="G20" s="623" t="s">
        <v>174</v>
      </c>
      <c r="H20" s="466">
        <v>44672</v>
      </c>
      <c r="I20" s="466">
        <v>44674</v>
      </c>
      <c r="J20" s="235" t="s">
        <v>354</v>
      </c>
      <c r="K20" s="235" t="s">
        <v>116</v>
      </c>
      <c r="L20" s="235" t="s">
        <v>70</v>
      </c>
      <c r="M20" s="235">
        <v>50815918834</v>
      </c>
      <c r="N20" s="235" t="s">
        <v>176</v>
      </c>
      <c r="O20" s="238" t="s">
        <v>57</v>
      </c>
      <c r="P20" s="345" t="s">
        <v>72</v>
      </c>
      <c r="Q20" s="235" t="s">
        <v>73</v>
      </c>
      <c r="R20" s="238" t="s">
        <v>177</v>
      </c>
      <c r="S20" s="541">
        <v>475.2</v>
      </c>
      <c r="T20" s="467" t="s">
        <v>2965</v>
      </c>
      <c r="U20" s="468">
        <f t="shared" si="0"/>
        <v>22809.599999999999</v>
      </c>
      <c r="V20" s="170"/>
    </row>
    <row r="21" spans="1:22">
      <c r="A21" s="235">
        <v>18</v>
      </c>
      <c r="B21" s="235">
        <v>109710327</v>
      </c>
      <c r="C21" s="238" t="s">
        <v>1183</v>
      </c>
      <c r="D21" s="238" t="s">
        <v>1184</v>
      </c>
      <c r="E21" s="598" t="s">
        <v>36</v>
      </c>
      <c r="F21" s="235">
        <v>1100</v>
      </c>
      <c r="G21" s="623" t="s">
        <v>174</v>
      </c>
      <c r="H21" s="466">
        <v>44672</v>
      </c>
      <c r="I21" s="466">
        <v>44674</v>
      </c>
      <c r="J21" s="235" t="s">
        <v>175</v>
      </c>
      <c r="K21" s="235" t="s">
        <v>116</v>
      </c>
      <c r="L21" s="235" t="s">
        <v>70</v>
      </c>
      <c r="M21" s="235">
        <v>50815918834</v>
      </c>
      <c r="N21" s="235" t="s">
        <v>176</v>
      </c>
      <c r="O21" s="238" t="s">
        <v>57</v>
      </c>
      <c r="P21" s="345" t="s">
        <v>72</v>
      </c>
      <c r="Q21" s="235" t="s">
        <v>73</v>
      </c>
      <c r="R21" s="238" t="s">
        <v>177</v>
      </c>
      <c r="S21" s="541">
        <v>25.31</v>
      </c>
      <c r="T21" s="467" t="s">
        <v>2965</v>
      </c>
      <c r="U21" s="468">
        <f t="shared" si="0"/>
        <v>27841</v>
      </c>
      <c r="V21" s="170"/>
    </row>
    <row r="22" spans="1:22" ht="30.6">
      <c r="A22" s="235">
        <v>19</v>
      </c>
      <c r="B22" s="235">
        <v>109611234</v>
      </c>
      <c r="C22" s="238">
        <v>3742612236</v>
      </c>
      <c r="D22" s="238" t="s">
        <v>281</v>
      </c>
      <c r="E22" s="598" t="s">
        <v>36</v>
      </c>
      <c r="F22" s="235">
        <v>1</v>
      </c>
      <c r="G22" s="623" t="s">
        <v>284</v>
      </c>
      <c r="H22" s="466">
        <v>44672</v>
      </c>
      <c r="I22" s="466">
        <v>44674</v>
      </c>
      <c r="J22" s="235" t="s">
        <v>141</v>
      </c>
      <c r="K22" s="235" t="s">
        <v>285</v>
      </c>
      <c r="L22" s="235" t="s">
        <v>70</v>
      </c>
      <c r="M22" s="235">
        <v>50815918845</v>
      </c>
      <c r="N22" s="235" t="s">
        <v>176</v>
      </c>
      <c r="O22" s="238" t="s">
        <v>57</v>
      </c>
      <c r="P22" s="345" t="s">
        <v>286</v>
      </c>
      <c r="Q22" s="235" t="s">
        <v>286</v>
      </c>
      <c r="R22" s="238" t="s">
        <v>287</v>
      </c>
      <c r="S22" s="541">
        <v>19072.55</v>
      </c>
      <c r="T22" s="467" t="s">
        <v>2965</v>
      </c>
      <c r="U22" s="468">
        <f t="shared" si="0"/>
        <v>19072.55</v>
      </c>
      <c r="V22" s="170"/>
    </row>
    <row r="23" spans="1:22">
      <c r="A23" s="235">
        <v>20</v>
      </c>
      <c r="B23" s="235">
        <v>109447742</v>
      </c>
      <c r="C23" s="238">
        <v>803102</v>
      </c>
      <c r="D23" s="238" t="s">
        <v>3731</v>
      </c>
      <c r="E23" s="598" t="s">
        <v>36</v>
      </c>
      <c r="F23" s="235">
        <v>1</v>
      </c>
      <c r="G23" s="623" t="s">
        <v>1651</v>
      </c>
      <c r="H23" s="466">
        <v>44682</v>
      </c>
      <c r="I23" s="466">
        <v>44682</v>
      </c>
      <c r="J23" s="235" t="s">
        <v>1652</v>
      </c>
      <c r="K23" s="235" t="s">
        <v>76</v>
      </c>
      <c r="L23" s="235" t="s">
        <v>70</v>
      </c>
      <c r="M23" s="235" t="s">
        <v>77</v>
      </c>
      <c r="N23" s="235" t="s">
        <v>78</v>
      </c>
      <c r="O23" s="238" t="s">
        <v>180</v>
      </c>
      <c r="P23" s="345" t="s">
        <v>83</v>
      </c>
      <c r="Q23" s="235" t="s">
        <v>2840</v>
      </c>
      <c r="R23" s="238" t="s">
        <v>890</v>
      </c>
      <c r="S23" s="541">
        <v>15118.36</v>
      </c>
      <c r="T23" s="467" t="s">
        <v>2965</v>
      </c>
      <c r="U23" s="468">
        <f t="shared" si="0"/>
        <v>15118.36</v>
      </c>
      <c r="V23" s="170"/>
    </row>
    <row r="24" spans="1:22">
      <c r="A24" s="235">
        <v>21</v>
      </c>
      <c r="B24" s="235">
        <v>109492180</v>
      </c>
      <c r="C24" s="238" t="s">
        <v>201</v>
      </c>
      <c r="D24" s="349" t="s">
        <v>2748</v>
      </c>
      <c r="E24" s="598" t="s">
        <v>36</v>
      </c>
      <c r="F24" s="235">
        <v>45</v>
      </c>
      <c r="G24" s="623" t="s">
        <v>204</v>
      </c>
      <c r="H24" s="466">
        <v>44683</v>
      </c>
      <c r="I24" s="466">
        <v>44683</v>
      </c>
      <c r="J24" s="235" t="s">
        <v>179</v>
      </c>
      <c r="K24" s="235" t="s">
        <v>69</v>
      </c>
      <c r="L24" s="235" t="s">
        <v>70</v>
      </c>
      <c r="M24" s="235" t="s">
        <v>77</v>
      </c>
      <c r="N24" s="235" t="s">
        <v>78</v>
      </c>
      <c r="O24" s="238" t="s">
        <v>180</v>
      </c>
      <c r="P24" s="345" t="s">
        <v>72</v>
      </c>
      <c r="Q24" s="235" t="s">
        <v>73</v>
      </c>
      <c r="R24" s="238" t="s">
        <v>3396</v>
      </c>
      <c r="S24" s="541">
        <v>32.22</v>
      </c>
      <c r="T24" s="467" t="s">
        <v>2965</v>
      </c>
      <c r="U24" s="468">
        <f t="shared" si="0"/>
        <v>1449.8999999999999</v>
      </c>
      <c r="V24" s="170"/>
    </row>
    <row r="25" spans="1:22">
      <c r="A25" s="235">
        <v>22</v>
      </c>
      <c r="B25" s="235">
        <v>109492212</v>
      </c>
      <c r="C25" s="238" t="s">
        <v>571</v>
      </c>
      <c r="D25" s="238" t="s">
        <v>2741</v>
      </c>
      <c r="E25" s="598" t="s">
        <v>36</v>
      </c>
      <c r="F25" s="235">
        <v>139</v>
      </c>
      <c r="G25" s="623" t="s">
        <v>204</v>
      </c>
      <c r="H25" s="466">
        <v>44683</v>
      </c>
      <c r="I25" s="466">
        <v>44683</v>
      </c>
      <c r="J25" s="235" t="s">
        <v>179</v>
      </c>
      <c r="K25" s="235" t="s">
        <v>69</v>
      </c>
      <c r="L25" s="235" t="s">
        <v>70</v>
      </c>
      <c r="M25" s="235" t="s">
        <v>77</v>
      </c>
      <c r="N25" s="235" t="s">
        <v>78</v>
      </c>
      <c r="O25" s="238" t="s">
        <v>180</v>
      </c>
      <c r="P25" s="345" t="s">
        <v>72</v>
      </c>
      <c r="Q25" s="235" t="s">
        <v>73</v>
      </c>
      <c r="R25" s="238" t="s">
        <v>3396</v>
      </c>
      <c r="S25" s="541">
        <v>11.26</v>
      </c>
      <c r="T25" s="467" t="s">
        <v>2965</v>
      </c>
      <c r="U25" s="468">
        <f t="shared" si="0"/>
        <v>1565.1399999999999</v>
      </c>
      <c r="V25" s="170"/>
    </row>
    <row r="26" spans="1:22">
      <c r="A26" s="235">
        <v>23</v>
      </c>
      <c r="B26" s="235">
        <v>109492212</v>
      </c>
      <c r="C26" s="238" t="s">
        <v>571</v>
      </c>
      <c r="D26" s="238" t="s">
        <v>2741</v>
      </c>
      <c r="E26" s="598" t="s">
        <v>36</v>
      </c>
      <c r="F26" s="235">
        <v>210</v>
      </c>
      <c r="G26" s="623" t="s">
        <v>204</v>
      </c>
      <c r="H26" s="466">
        <v>44683</v>
      </c>
      <c r="I26" s="466">
        <v>44683</v>
      </c>
      <c r="J26" s="235" t="s">
        <v>179</v>
      </c>
      <c r="K26" s="235" t="s">
        <v>69</v>
      </c>
      <c r="L26" s="235" t="s">
        <v>70</v>
      </c>
      <c r="M26" s="235" t="s">
        <v>77</v>
      </c>
      <c r="N26" s="235" t="s">
        <v>78</v>
      </c>
      <c r="O26" s="238" t="s">
        <v>180</v>
      </c>
      <c r="P26" s="345" t="s">
        <v>72</v>
      </c>
      <c r="Q26" s="235" t="s">
        <v>73</v>
      </c>
      <c r="R26" s="238" t="s">
        <v>3396</v>
      </c>
      <c r="S26" s="541">
        <v>11.26</v>
      </c>
      <c r="T26" s="467" t="s">
        <v>2965</v>
      </c>
      <c r="U26" s="468">
        <f t="shared" si="0"/>
        <v>2364.6</v>
      </c>
      <c r="V26" s="170"/>
    </row>
    <row r="27" spans="1:22">
      <c r="A27" s="235">
        <v>24</v>
      </c>
      <c r="B27" s="235">
        <v>109492198</v>
      </c>
      <c r="C27" s="238" t="s">
        <v>463</v>
      </c>
      <c r="D27" s="238" t="s">
        <v>464</v>
      </c>
      <c r="E27" s="598" t="s">
        <v>36</v>
      </c>
      <c r="F27" s="235">
        <v>170</v>
      </c>
      <c r="G27" s="623" t="s">
        <v>204</v>
      </c>
      <c r="H27" s="466">
        <v>44683</v>
      </c>
      <c r="I27" s="466">
        <v>44683</v>
      </c>
      <c r="J27" s="235" t="s">
        <v>179</v>
      </c>
      <c r="K27" s="235" t="s">
        <v>69</v>
      </c>
      <c r="L27" s="235" t="s">
        <v>70</v>
      </c>
      <c r="M27" s="235" t="s">
        <v>77</v>
      </c>
      <c r="N27" s="235" t="s">
        <v>78</v>
      </c>
      <c r="O27" s="238" t="s">
        <v>180</v>
      </c>
      <c r="P27" s="345" t="s">
        <v>72</v>
      </c>
      <c r="Q27" s="235" t="s">
        <v>73</v>
      </c>
      <c r="R27" s="238" t="s">
        <v>3396</v>
      </c>
      <c r="S27" s="541">
        <v>1139.3800000000001</v>
      </c>
      <c r="T27" s="467" t="s">
        <v>2965</v>
      </c>
      <c r="U27" s="468">
        <f t="shared" si="0"/>
        <v>193694.6</v>
      </c>
      <c r="V27" s="170"/>
    </row>
    <row r="28" spans="1:22">
      <c r="A28" s="235">
        <v>25</v>
      </c>
      <c r="B28" s="235">
        <v>109609632</v>
      </c>
      <c r="C28" s="238" t="s">
        <v>197</v>
      </c>
      <c r="D28" s="238" t="s">
        <v>2747</v>
      </c>
      <c r="E28" s="598" t="s">
        <v>36</v>
      </c>
      <c r="F28" s="235">
        <v>12</v>
      </c>
      <c r="G28" s="623" t="s">
        <v>178</v>
      </c>
      <c r="H28" s="466">
        <v>44685</v>
      </c>
      <c r="I28" s="466">
        <v>44685</v>
      </c>
      <c r="J28" s="235" t="s">
        <v>179</v>
      </c>
      <c r="K28" s="235" t="s">
        <v>69</v>
      </c>
      <c r="L28" s="235" t="s">
        <v>70</v>
      </c>
      <c r="M28" s="235" t="s">
        <v>77</v>
      </c>
      <c r="N28" s="235" t="s">
        <v>78</v>
      </c>
      <c r="O28" s="238" t="s">
        <v>180</v>
      </c>
      <c r="P28" s="345" t="s">
        <v>72</v>
      </c>
      <c r="Q28" s="235" t="s">
        <v>73</v>
      </c>
      <c r="R28" s="238" t="s">
        <v>3396</v>
      </c>
      <c r="S28" s="541">
        <v>100.06</v>
      </c>
      <c r="T28" s="467" t="s">
        <v>2965</v>
      </c>
      <c r="U28" s="468">
        <f t="shared" si="0"/>
        <v>1200.72</v>
      </c>
      <c r="V28" s="170"/>
    </row>
    <row r="29" spans="1:22" ht="20.399999999999999">
      <c r="A29" s="235">
        <v>26</v>
      </c>
      <c r="B29" s="235">
        <v>109492181</v>
      </c>
      <c r="C29" s="238" t="s">
        <v>170</v>
      </c>
      <c r="D29" s="238" t="s">
        <v>171</v>
      </c>
      <c r="E29" s="598" t="s">
        <v>36</v>
      </c>
      <c r="F29" s="235">
        <v>50</v>
      </c>
      <c r="G29" s="623" t="s">
        <v>178</v>
      </c>
      <c r="H29" s="466">
        <v>44685</v>
      </c>
      <c r="I29" s="466">
        <v>44685</v>
      </c>
      <c r="J29" s="235" t="s">
        <v>179</v>
      </c>
      <c r="K29" s="235" t="s">
        <v>69</v>
      </c>
      <c r="L29" s="235" t="s">
        <v>70</v>
      </c>
      <c r="M29" s="235" t="s">
        <v>77</v>
      </c>
      <c r="N29" s="235" t="s">
        <v>78</v>
      </c>
      <c r="O29" s="238" t="s">
        <v>180</v>
      </c>
      <c r="P29" s="345" t="s">
        <v>72</v>
      </c>
      <c r="Q29" s="235" t="s">
        <v>73</v>
      </c>
      <c r="R29" s="238" t="s">
        <v>3396</v>
      </c>
      <c r="S29" s="541">
        <v>18.350000000000001</v>
      </c>
      <c r="T29" s="467" t="s">
        <v>2965</v>
      </c>
      <c r="U29" s="468">
        <f t="shared" si="0"/>
        <v>917.50000000000011</v>
      </c>
      <c r="V29" s="170"/>
    </row>
    <row r="30" spans="1:22" ht="20.399999999999999">
      <c r="A30" s="235">
        <v>27</v>
      </c>
      <c r="B30" s="235">
        <v>109609630</v>
      </c>
      <c r="C30" s="238" t="s">
        <v>183</v>
      </c>
      <c r="D30" s="238" t="s">
        <v>184</v>
      </c>
      <c r="E30" s="598" t="s">
        <v>36</v>
      </c>
      <c r="F30" s="235">
        <v>48</v>
      </c>
      <c r="G30" s="623" t="s">
        <v>178</v>
      </c>
      <c r="H30" s="466">
        <v>44685</v>
      </c>
      <c r="I30" s="466">
        <v>44685</v>
      </c>
      <c r="J30" s="235" t="s">
        <v>179</v>
      </c>
      <c r="K30" s="235" t="s">
        <v>69</v>
      </c>
      <c r="L30" s="235" t="s">
        <v>70</v>
      </c>
      <c r="M30" s="235" t="s">
        <v>77</v>
      </c>
      <c r="N30" s="235" t="s">
        <v>78</v>
      </c>
      <c r="O30" s="238" t="s">
        <v>180</v>
      </c>
      <c r="P30" s="345" t="s">
        <v>72</v>
      </c>
      <c r="Q30" s="235" t="s">
        <v>73</v>
      </c>
      <c r="R30" s="238" t="s">
        <v>3396</v>
      </c>
      <c r="S30" s="541">
        <v>19.260000000000002</v>
      </c>
      <c r="T30" s="467" t="s">
        <v>2965</v>
      </c>
      <c r="U30" s="468">
        <f t="shared" si="0"/>
        <v>924.48</v>
      </c>
      <c r="V30" s="170"/>
    </row>
    <row r="31" spans="1:22">
      <c r="A31" s="235">
        <v>28</v>
      </c>
      <c r="B31" s="235">
        <v>109612592</v>
      </c>
      <c r="C31" s="238" t="s">
        <v>597</v>
      </c>
      <c r="D31" s="238" t="s">
        <v>598</v>
      </c>
      <c r="E31" s="598" t="s">
        <v>36</v>
      </c>
      <c r="F31" s="235">
        <v>7</v>
      </c>
      <c r="G31" s="623" t="s">
        <v>599</v>
      </c>
      <c r="H31" s="466">
        <v>44686</v>
      </c>
      <c r="I31" s="466">
        <v>44688</v>
      </c>
      <c r="J31" s="235" t="s">
        <v>600</v>
      </c>
      <c r="K31" s="235" t="s">
        <v>601</v>
      </c>
      <c r="L31" s="235" t="s">
        <v>602</v>
      </c>
      <c r="M31" s="235">
        <v>40761719364</v>
      </c>
      <c r="N31" s="235" t="s">
        <v>603</v>
      </c>
      <c r="O31" s="238" t="s">
        <v>3400</v>
      </c>
      <c r="P31" s="345"/>
      <c r="Q31" s="235"/>
      <c r="R31" s="238" t="s">
        <v>3399</v>
      </c>
      <c r="S31" s="541">
        <v>136.19999999999999</v>
      </c>
      <c r="T31" s="467" t="s">
        <v>2965</v>
      </c>
      <c r="U31" s="468">
        <f t="shared" si="0"/>
        <v>953.39999999999986</v>
      </c>
      <c r="V31" s="170"/>
    </row>
    <row r="32" spans="1:22" ht="20.399999999999999">
      <c r="A32" s="235">
        <v>29</v>
      </c>
      <c r="B32" s="235">
        <v>107123964</v>
      </c>
      <c r="C32" s="238" t="s">
        <v>147</v>
      </c>
      <c r="D32" s="238" t="s">
        <v>148</v>
      </c>
      <c r="E32" s="598" t="s">
        <v>36</v>
      </c>
      <c r="F32" s="235">
        <v>70</v>
      </c>
      <c r="G32" s="623" t="s">
        <v>151</v>
      </c>
      <c r="H32" s="466">
        <v>44690</v>
      </c>
      <c r="I32" s="466">
        <v>44694</v>
      </c>
      <c r="J32" s="235" t="s">
        <v>152</v>
      </c>
      <c r="K32" s="235" t="s">
        <v>153</v>
      </c>
      <c r="L32" s="235" t="s">
        <v>70</v>
      </c>
      <c r="M32" s="235">
        <v>223951853</v>
      </c>
      <c r="N32" s="235" t="s">
        <v>154</v>
      </c>
      <c r="O32" s="238" t="s">
        <v>155</v>
      </c>
      <c r="P32" s="345" t="s">
        <v>286</v>
      </c>
      <c r="Q32" s="235" t="s">
        <v>157</v>
      </c>
      <c r="R32" s="238" t="s">
        <v>6405</v>
      </c>
      <c r="S32" s="541">
        <v>12996</v>
      </c>
      <c r="T32" s="467" t="s">
        <v>2965</v>
      </c>
      <c r="U32" s="468">
        <f t="shared" si="0"/>
        <v>909720</v>
      </c>
      <c r="V32" s="170"/>
    </row>
    <row r="33" spans="1:22">
      <c r="A33" s="235">
        <v>30</v>
      </c>
      <c r="B33" s="235">
        <v>107182194</v>
      </c>
      <c r="C33" s="238">
        <v>107182194</v>
      </c>
      <c r="D33" s="238" t="s">
        <v>2015</v>
      </c>
      <c r="E33" s="598" t="s">
        <v>36</v>
      </c>
      <c r="F33" s="235">
        <v>8</v>
      </c>
      <c r="G33" s="623" t="s">
        <v>2018</v>
      </c>
      <c r="H33" s="466">
        <v>44694</v>
      </c>
      <c r="I33" s="466">
        <v>44694</v>
      </c>
      <c r="J33" s="235" t="s">
        <v>2019</v>
      </c>
      <c r="K33" s="235" t="s">
        <v>2020</v>
      </c>
      <c r="L33" s="235" t="s">
        <v>2021</v>
      </c>
      <c r="M33" s="235">
        <v>223951852</v>
      </c>
      <c r="N33" s="235" t="s">
        <v>154</v>
      </c>
      <c r="O33" s="238" t="s">
        <v>2022</v>
      </c>
      <c r="P33" s="345" t="s">
        <v>286</v>
      </c>
      <c r="Q33" s="235">
        <v>62303002</v>
      </c>
      <c r="R33" s="238" t="s">
        <v>2024</v>
      </c>
      <c r="S33" s="541">
        <v>2850</v>
      </c>
      <c r="T33" s="467" t="s">
        <v>2965</v>
      </c>
      <c r="U33" s="468">
        <f t="shared" si="0"/>
        <v>22800</v>
      </c>
      <c r="V33" s="170"/>
    </row>
    <row r="34" spans="1:22">
      <c r="A34" s="235">
        <v>31</v>
      </c>
      <c r="B34" s="235"/>
      <c r="C34" s="238" t="s">
        <v>2187</v>
      </c>
      <c r="D34" s="238" t="s">
        <v>2188</v>
      </c>
      <c r="E34" s="598" t="s">
        <v>36</v>
      </c>
      <c r="F34" s="235">
        <v>15</v>
      </c>
      <c r="G34" s="623" t="s">
        <v>1143</v>
      </c>
      <c r="H34" s="466">
        <v>44694</v>
      </c>
      <c r="I34" s="466">
        <v>44694</v>
      </c>
      <c r="J34" s="235" t="s">
        <v>179</v>
      </c>
      <c r="K34" s="235" t="s">
        <v>69</v>
      </c>
      <c r="L34" s="235" t="s">
        <v>70</v>
      </c>
      <c r="M34" s="235">
        <v>223951851</v>
      </c>
      <c r="N34" s="235" t="s">
        <v>154</v>
      </c>
      <c r="O34" s="238" t="s">
        <v>180</v>
      </c>
      <c r="P34" s="345" t="s">
        <v>72</v>
      </c>
      <c r="Q34" s="235" t="s">
        <v>73</v>
      </c>
      <c r="R34" s="238" t="s">
        <v>3396</v>
      </c>
      <c r="S34" s="541">
        <v>1000</v>
      </c>
      <c r="T34" s="467" t="s">
        <v>2965</v>
      </c>
      <c r="U34" s="468">
        <f t="shared" si="0"/>
        <v>15000</v>
      </c>
      <c r="V34" s="170"/>
    </row>
    <row r="35" spans="1:22" ht="20.399999999999999">
      <c r="A35" s="235">
        <v>32</v>
      </c>
      <c r="B35" s="235"/>
      <c r="C35" s="238" t="s">
        <v>1142</v>
      </c>
      <c r="D35" s="238" t="s">
        <v>1142</v>
      </c>
      <c r="E35" s="598" t="s">
        <v>36</v>
      </c>
      <c r="F35" s="235">
        <v>1</v>
      </c>
      <c r="G35" s="623" t="s">
        <v>1143</v>
      </c>
      <c r="H35" s="466">
        <v>44694</v>
      </c>
      <c r="I35" s="466">
        <v>44694</v>
      </c>
      <c r="J35" s="235" t="s">
        <v>179</v>
      </c>
      <c r="K35" s="235" t="s">
        <v>69</v>
      </c>
      <c r="L35" s="235" t="s">
        <v>70</v>
      </c>
      <c r="M35" s="235">
        <v>223951851</v>
      </c>
      <c r="N35" s="235" t="s">
        <v>1144</v>
      </c>
      <c r="O35" s="238" t="s">
        <v>180</v>
      </c>
      <c r="P35" s="345" t="s">
        <v>72</v>
      </c>
      <c r="Q35" s="235" t="s">
        <v>73</v>
      </c>
      <c r="R35" s="238" t="s">
        <v>3396</v>
      </c>
      <c r="S35" s="541">
        <v>1000</v>
      </c>
      <c r="T35" s="467" t="s">
        <v>2965</v>
      </c>
      <c r="U35" s="468">
        <f t="shared" si="0"/>
        <v>1000</v>
      </c>
      <c r="V35" s="170"/>
    </row>
    <row r="36" spans="1:22">
      <c r="A36" s="235">
        <v>33</v>
      </c>
      <c r="B36" s="235">
        <v>107157518</v>
      </c>
      <c r="C36" s="238">
        <v>107157518</v>
      </c>
      <c r="D36" s="238" t="s">
        <v>1152</v>
      </c>
      <c r="E36" s="598" t="s">
        <v>36</v>
      </c>
      <c r="F36" s="235">
        <v>1</v>
      </c>
      <c r="G36" s="623" t="s">
        <v>1143</v>
      </c>
      <c r="H36" s="466">
        <v>44694</v>
      </c>
      <c r="I36" s="466">
        <v>44694</v>
      </c>
      <c r="J36" s="235" t="s">
        <v>179</v>
      </c>
      <c r="K36" s="235" t="s">
        <v>69</v>
      </c>
      <c r="L36" s="235" t="s">
        <v>70</v>
      </c>
      <c r="M36" s="235">
        <v>223951851</v>
      </c>
      <c r="N36" s="235" t="s">
        <v>1144</v>
      </c>
      <c r="O36" s="238" t="s">
        <v>180</v>
      </c>
      <c r="P36" s="345" t="s">
        <v>72</v>
      </c>
      <c r="Q36" s="235" t="s">
        <v>73</v>
      </c>
      <c r="R36" s="238" t="s">
        <v>3396</v>
      </c>
      <c r="S36" s="541">
        <v>160800</v>
      </c>
      <c r="T36" s="467" t="s">
        <v>2965</v>
      </c>
      <c r="U36" s="468">
        <f t="shared" si="0"/>
        <v>160800</v>
      </c>
      <c r="V36" s="170"/>
    </row>
    <row r="37" spans="1:22">
      <c r="A37" s="235">
        <v>34</v>
      </c>
      <c r="B37" s="235">
        <v>107157518</v>
      </c>
      <c r="C37" s="238">
        <v>107157518</v>
      </c>
      <c r="D37" s="238" t="s">
        <v>1152</v>
      </c>
      <c r="E37" s="598" t="s">
        <v>36</v>
      </c>
      <c r="F37" s="235">
        <v>3</v>
      </c>
      <c r="G37" s="623" t="s">
        <v>1143</v>
      </c>
      <c r="H37" s="466">
        <v>44694</v>
      </c>
      <c r="I37" s="466">
        <v>44694</v>
      </c>
      <c r="J37" s="235" t="s">
        <v>179</v>
      </c>
      <c r="K37" s="235" t="s">
        <v>69</v>
      </c>
      <c r="L37" s="235" t="s">
        <v>70</v>
      </c>
      <c r="M37" s="235">
        <v>223951851</v>
      </c>
      <c r="N37" s="235" t="s">
        <v>154</v>
      </c>
      <c r="O37" s="238" t="s">
        <v>180</v>
      </c>
      <c r="P37" s="345" t="s">
        <v>72</v>
      </c>
      <c r="Q37" s="235" t="s">
        <v>73</v>
      </c>
      <c r="R37" s="238" t="s">
        <v>3396</v>
      </c>
      <c r="S37" s="541">
        <v>160800</v>
      </c>
      <c r="T37" s="467" t="s">
        <v>2965</v>
      </c>
      <c r="U37" s="468">
        <f t="shared" si="0"/>
        <v>482400</v>
      </c>
      <c r="V37" s="170"/>
    </row>
    <row r="38" spans="1:22" ht="20.399999999999999">
      <c r="A38" s="235">
        <v>35</v>
      </c>
      <c r="B38" s="235"/>
      <c r="C38" s="238" t="s">
        <v>1575</v>
      </c>
      <c r="D38" s="238" t="s">
        <v>1576</v>
      </c>
      <c r="E38" s="598" t="s">
        <v>36</v>
      </c>
      <c r="F38" s="235">
        <v>2</v>
      </c>
      <c r="G38" s="623" t="s">
        <v>1579</v>
      </c>
      <c r="H38" s="466">
        <v>44700</v>
      </c>
      <c r="I38" s="466">
        <v>44700</v>
      </c>
      <c r="J38" s="235" t="s">
        <v>1580</v>
      </c>
      <c r="K38" s="235" t="s">
        <v>1581</v>
      </c>
      <c r="L38" s="235" t="s">
        <v>1582</v>
      </c>
      <c r="M38" s="235">
        <v>215973540</v>
      </c>
      <c r="N38" s="235" t="s">
        <v>208</v>
      </c>
      <c r="O38" s="238" t="s">
        <v>286</v>
      </c>
      <c r="P38" s="345" t="s">
        <v>286</v>
      </c>
      <c r="Q38" s="235" t="s">
        <v>286</v>
      </c>
      <c r="R38" s="238" t="s">
        <v>1584</v>
      </c>
      <c r="S38" s="541">
        <v>5000</v>
      </c>
      <c r="T38" s="467" t="s">
        <v>2965</v>
      </c>
      <c r="U38" s="468">
        <f t="shared" si="0"/>
        <v>10000</v>
      </c>
      <c r="V38" s="170"/>
    </row>
    <row r="39" spans="1:22" ht="20.399999999999999">
      <c r="A39" s="235">
        <v>36</v>
      </c>
      <c r="B39" s="235">
        <v>109492197</v>
      </c>
      <c r="C39" s="238" t="s">
        <v>186</v>
      </c>
      <c r="D39" s="238" t="s">
        <v>187</v>
      </c>
      <c r="E39" s="598" t="s">
        <v>36</v>
      </c>
      <c r="F39" s="235">
        <v>40</v>
      </c>
      <c r="G39" s="623" t="s">
        <v>205</v>
      </c>
      <c r="H39" s="466">
        <v>44700</v>
      </c>
      <c r="I39" s="466">
        <v>44700</v>
      </c>
      <c r="J39" s="235" t="s">
        <v>175</v>
      </c>
      <c r="K39" s="235" t="s">
        <v>116</v>
      </c>
      <c r="L39" s="235" t="s">
        <v>207</v>
      </c>
      <c r="M39" s="235">
        <v>215973541</v>
      </c>
      <c r="N39" s="235" t="s">
        <v>208</v>
      </c>
      <c r="O39" s="238" t="s">
        <v>57</v>
      </c>
      <c r="P39" s="345" t="s">
        <v>72</v>
      </c>
      <c r="Q39" s="235" t="s">
        <v>73</v>
      </c>
      <c r="R39" s="238" t="s">
        <v>177</v>
      </c>
      <c r="S39" s="541">
        <v>66.92</v>
      </c>
      <c r="T39" s="467" t="s">
        <v>2965</v>
      </c>
      <c r="U39" s="468">
        <f t="shared" si="0"/>
        <v>2676.8</v>
      </c>
      <c r="V39" s="170"/>
    </row>
    <row r="40" spans="1:22">
      <c r="A40" s="235">
        <v>37</v>
      </c>
      <c r="B40" s="235">
        <v>109492180</v>
      </c>
      <c r="C40" s="238" t="s">
        <v>201</v>
      </c>
      <c r="D40" s="349" t="s">
        <v>2748</v>
      </c>
      <c r="E40" s="598" t="s">
        <v>36</v>
      </c>
      <c r="F40" s="235">
        <v>70</v>
      </c>
      <c r="G40" s="623" t="s">
        <v>205</v>
      </c>
      <c r="H40" s="466">
        <v>44700</v>
      </c>
      <c r="I40" s="466">
        <v>44700</v>
      </c>
      <c r="J40" s="235" t="s">
        <v>206</v>
      </c>
      <c r="K40" s="235" t="s">
        <v>116</v>
      </c>
      <c r="L40" s="235" t="s">
        <v>207</v>
      </c>
      <c r="M40" s="235">
        <v>215973541</v>
      </c>
      <c r="N40" s="235" t="s">
        <v>208</v>
      </c>
      <c r="O40" s="238" t="s">
        <v>180</v>
      </c>
      <c r="P40" s="345" t="s">
        <v>72</v>
      </c>
      <c r="Q40" s="235" t="s">
        <v>73</v>
      </c>
      <c r="R40" s="238" t="s">
        <v>177</v>
      </c>
      <c r="S40" s="541">
        <v>32.22</v>
      </c>
      <c r="T40" s="467" t="s">
        <v>2965</v>
      </c>
      <c r="U40" s="468">
        <f t="shared" si="0"/>
        <v>2255.4</v>
      </c>
      <c r="V40" s="170"/>
    </row>
    <row r="41" spans="1:22">
      <c r="A41" s="235">
        <v>38</v>
      </c>
      <c r="B41" s="235">
        <v>109492196</v>
      </c>
      <c r="C41" s="238" t="s">
        <v>1178</v>
      </c>
      <c r="D41" s="238" t="s">
        <v>1179</v>
      </c>
      <c r="E41" s="598" t="s">
        <v>36</v>
      </c>
      <c r="F41" s="235">
        <v>95</v>
      </c>
      <c r="G41" s="623" t="s">
        <v>205</v>
      </c>
      <c r="H41" s="466">
        <v>44700</v>
      </c>
      <c r="I41" s="466">
        <v>44700</v>
      </c>
      <c r="J41" s="235" t="s">
        <v>175</v>
      </c>
      <c r="K41" s="235" t="s">
        <v>116</v>
      </c>
      <c r="L41" s="235" t="s">
        <v>207</v>
      </c>
      <c r="M41" s="235">
        <v>215973541</v>
      </c>
      <c r="N41" s="235" t="s">
        <v>208</v>
      </c>
      <c r="O41" s="238" t="s">
        <v>57</v>
      </c>
      <c r="P41" s="345" t="s">
        <v>72</v>
      </c>
      <c r="Q41" s="235" t="s">
        <v>73</v>
      </c>
      <c r="R41" s="238" t="s">
        <v>177</v>
      </c>
      <c r="S41" s="541">
        <v>21.36</v>
      </c>
      <c r="T41" s="467" t="s">
        <v>2965</v>
      </c>
      <c r="U41" s="468">
        <f t="shared" si="0"/>
        <v>2029.2</v>
      </c>
      <c r="V41" s="170"/>
    </row>
    <row r="42" spans="1:22">
      <c r="A42" s="235">
        <v>39</v>
      </c>
      <c r="B42" s="235">
        <v>109492196</v>
      </c>
      <c r="C42" s="238" t="s">
        <v>1283</v>
      </c>
      <c r="D42" s="238" t="s">
        <v>1179</v>
      </c>
      <c r="E42" s="598" t="s">
        <v>36</v>
      </c>
      <c r="F42" s="235">
        <v>25</v>
      </c>
      <c r="G42" s="623" t="s">
        <v>205</v>
      </c>
      <c r="H42" s="466">
        <v>44700</v>
      </c>
      <c r="I42" s="466">
        <v>44700</v>
      </c>
      <c r="J42" s="235" t="s">
        <v>175</v>
      </c>
      <c r="K42" s="235" t="s">
        <v>116</v>
      </c>
      <c r="L42" s="235" t="s">
        <v>207</v>
      </c>
      <c r="M42" s="235">
        <v>215973541</v>
      </c>
      <c r="N42" s="235" t="s">
        <v>208</v>
      </c>
      <c r="O42" s="238" t="s">
        <v>57</v>
      </c>
      <c r="P42" s="345" t="s">
        <v>72</v>
      </c>
      <c r="Q42" s="235" t="s">
        <v>73</v>
      </c>
      <c r="R42" s="238" t="s">
        <v>177</v>
      </c>
      <c r="S42" s="541">
        <v>21.36</v>
      </c>
      <c r="T42" s="467" t="s">
        <v>2965</v>
      </c>
      <c r="U42" s="468">
        <f t="shared" si="0"/>
        <v>534</v>
      </c>
      <c r="V42" s="170"/>
    </row>
    <row r="43" spans="1:22">
      <c r="A43" s="235">
        <v>40</v>
      </c>
      <c r="B43" s="235">
        <v>109609637</v>
      </c>
      <c r="C43" s="238" t="s">
        <v>573</v>
      </c>
      <c r="D43" s="238" t="s">
        <v>574</v>
      </c>
      <c r="E43" s="598" t="s">
        <v>36</v>
      </c>
      <c r="F43" s="235">
        <v>80</v>
      </c>
      <c r="G43" s="623" t="s">
        <v>205</v>
      </c>
      <c r="H43" s="466">
        <v>44700</v>
      </c>
      <c r="I43" s="466">
        <v>44700</v>
      </c>
      <c r="J43" s="235" t="s">
        <v>175</v>
      </c>
      <c r="K43" s="235" t="s">
        <v>116</v>
      </c>
      <c r="L43" s="235" t="s">
        <v>207</v>
      </c>
      <c r="M43" s="235">
        <v>215973541</v>
      </c>
      <c r="N43" s="235" t="s">
        <v>208</v>
      </c>
      <c r="O43" s="238" t="s">
        <v>57</v>
      </c>
      <c r="P43" s="345" t="s">
        <v>72</v>
      </c>
      <c r="Q43" s="235" t="s">
        <v>73</v>
      </c>
      <c r="R43" s="238" t="s">
        <v>177</v>
      </c>
      <c r="S43" s="541">
        <v>18.62</v>
      </c>
      <c r="T43" s="467" t="s">
        <v>2965</v>
      </c>
      <c r="U43" s="468">
        <f t="shared" si="0"/>
        <v>1489.6000000000001</v>
      </c>
      <c r="V43" s="170"/>
    </row>
    <row r="44" spans="1:22">
      <c r="A44" s="235">
        <v>41</v>
      </c>
      <c r="B44" s="235">
        <v>109492221</v>
      </c>
      <c r="C44" s="238" t="s">
        <v>1185</v>
      </c>
      <c r="D44" s="238" t="s">
        <v>1684</v>
      </c>
      <c r="E44" s="598" t="s">
        <v>36</v>
      </c>
      <c r="F44" s="235">
        <v>9</v>
      </c>
      <c r="G44" s="623" t="s">
        <v>205</v>
      </c>
      <c r="H44" s="466">
        <v>44700</v>
      </c>
      <c r="I44" s="466">
        <v>44700</v>
      </c>
      <c r="J44" s="235" t="s">
        <v>175</v>
      </c>
      <c r="K44" s="235" t="s">
        <v>116</v>
      </c>
      <c r="L44" s="235" t="s">
        <v>207</v>
      </c>
      <c r="M44" s="235">
        <v>215973541</v>
      </c>
      <c r="N44" s="235" t="s">
        <v>208</v>
      </c>
      <c r="O44" s="238" t="s">
        <v>57</v>
      </c>
      <c r="P44" s="345" t="s">
        <v>72</v>
      </c>
      <c r="Q44" s="235" t="s">
        <v>73</v>
      </c>
      <c r="R44" s="238" t="s">
        <v>177</v>
      </c>
      <c r="S44" s="541">
        <v>939.33</v>
      </c>
      <c r="T44" s="467" t="s">
        <v>2965</v>
      </c>
      <c r="U44" s="468">
        <f t="shared" si="0"/>
        <v>8453.9700000000012</v>
      </c>
      <c r="V44" s="170"/>
    </row>
    <row r="45" spans="1:22">
      <c r="A45" s="235">
        <v>42</v>
      </c>
      <c r="B45" s="235">
        <v>109492221</v>
      </c>
      <c r="C45" s="238">
        <v>21038212505</v>
      </c>
      <c r="D45" s="238" t="s">
        <v>1684</v>
      </c>
      <c r="E45" s="598" t="s">
        <v>36</v>
      </c>
      <c r="F45" s="235">
        <v>11</v>
      </c>
      <c r="G45" s="623" t="s">
        <v>205</v>
      </c>
      <c r="H45" s="466">
        <v>44700</v>
      </c>
      <c r="I45" s="466">
        <v>44700</v>
      </c>
      <c r="J45" s="235" t="s">
        <v>175</v>
      </c>
      <c r="K45" s="235" t="s">
        <v>116</v>
      </c>
      <c r="L45" s="235" t="s">
        <v>207</v>
      </c>
      <c r="M45" s="235">
        <v>215973541</v>
      </c>
      <c r="N45" s="235" t="s">
        <v>208</v>
      </c>
      <c r="O45" s="238" t="s">
        <v>57</v>
      </c>
      <c r="P45" s="345" t="s">
        <v>72</v>
      </c>
      <c r="Q45" s="235" t="s">
        <v>73</v>
      </c>
      <c r="R45" s="238" t="s">
        <v>177</v>
      </c>
      <c r="S45" s="541">
        <v>992.78</v>
      </c>
      <c r="T45" s="467" t="s">
        <v>2965</v>
      </c>
      <c r="U45" s="468">
        <f t="shared" si="0"/>
        <v>10920.58</v>
      </c>
      <c r="V45" s="170"/>
    </row>
    <row r="46" spans="1:22">
      <c r="A46" s="235">
        <v>43</v>
      </c>
      <c r="B46" s="235">
        <v>109492176</v>
      </c>
      <c r="C46" s="238">
        <v>45953050</v>
      </c>
      <c r="D46" s="238" t="s">
        <v>2204</v>
      </c>
      <c r="E46" s="598" t="s">
        <v>2729</v>
      </c>
      <c r="F46" s="235">
        <v>30</v>
      </c>
      <c r="G46" s="623" t="s">
        <v>205</v>
      </c>
      <c r="H46" s="466">
        <v>44700</v>
      </c>
      <c r="I46" s="466">
        <v>44700</v>
      </c>
      <c r="J46" s="235" t="s">
        <v>175</v>
      </c>
      <c r="K46" s="235" t="s">
        <v>116</v>
      </c>
      <c r="L46" s="235" t="s">
        <v>207</v>
      </c>
      <c r="M46" s="235">
        <v>215973541</v>
      </c>
      <c r="N46" s="235" t="s">
        <v>208</v>
      </c>
      <c r="O46" s="238" t="s">
        <v>57</v>
      </c>
      <c r="P46" s="345" t="s">
        <v>72</v>
      </c>
      <c r="Q46" s="235" t="s">
        <v>73</v>
      </c>
      <c r="R46" s="238" t="s">
        <v>177</v>
      </c>
      <c r="S46" s="541">
        <v>191.98</v>
      </c>
      <c r="T46" s="467" t="s">
        <v>2965</v>
      </c>
      <c r="U46" s="468">
        <f t="shared" si="0"/>
        <v>5759.4</v>
      </c>
      <c r="V46" s="170"/>
    </row>
    <row r="47" spans="1:22">
      <c r="A47" s="235">
        <v>44</v>
      </c>
      <c r="B47" s="235">
        <v>112172545</v>
      </c>
      <c r="C47" s="238">
        <v>112172545</v>
      </c>
      <c r="D47" s="238" t="s">
        <v>2378</v>
      </c>
      <c r="E47" s="598" t="s">
        <v>36</v>
      </c>
      <c r="F47" s="235">
        <v>36</v>
      </c>
      <c r="G47" s="623" t="s">
        <v>1920</v>
      </c>
      <c r="H47" s="466">
        <v>44705</v>
      </c>
      <c r="I47" s="466">
        <v>44705</v>
      </c>
      <c r="J47" s="235" t="s">
        <v>75</v>
      </c>
      <c r="K47" s="235" t="s">
        <v>692</v>
      </c>
      <c r="L47" s="235" t="s">
        <v>70</v>
      </c>
      <c r="M47" s="235" t="s">
        <v>693</v>
      </c>
      <c r="N47" s="235" t="s">
        <v>694</v>
      </c>
      <c r="O47" s="238" t="s">
        <v>180</v>
      </c>
      <c r="P47" s="345" t="s">
        <v>83</v>
      </c>
      <c r="Q47" s="235" t="s">
        <v>2840</v>
      </c>
      <c r="R47" s="238" t="s">
        <v>890</v>
      </c>
      <c r="S47" s="541">
        <v>8.5</v>
      </c>
      <c r="T47" s="467" t="s">
        <v>2965</v>
      </c>
      <c r="U47" s="468">
        <f t="shared" si="0"/>
        <v>306</v>
      </c>
      <c r="V47" s="170"/>
    </row>
    <row r="48" spans="1:22">
      <c r="A48" s="235">
        <v>45</v>
      </c>
      <c r="B48" s="235">
        <v>112172546</v>
      </c>
      <c r="C48" s="238">
        <v>112172546</v>
      </c>
      <c r="D48" s="238" t="s">
        <v>2380</v>
      </c>
      <c r="E48" s="598" t="s">
        <v>36</v>
      </c>
      <c r="F48" s="235">
        <v>24</v>
      </c>
      <c r="G48" s="623" t="s">
        <v>1920</v>
      </c>
      <c r="H48" s="466">
        <v>44705</v>
      </c>
      <c r="I48" s="466">
        <v>44705</v>
      </c>
      <c r="J48" s="235" t="s">
        <v>75</v>
      </c>
      <c r="K48" s="235" t="s">
        <v>692</v>
      </c>
      <c r="L48" s="235" t="s">
        <v>70</v>
      </c>
      <c r="M48" s="235" t="s">
        <v>693</v>
      </c>
      <c r="N48" s="235" t="s">
        <v>694</v>
      </c>
      <c r="O48" s="238" t="s">
        <v>180</v>
      </c>
      <c r="P48" s="345" t="s">
        <v>83</v>
      </c>
      <c r="Q48" s="235" t="s">
        <v>2840</v>
      </c>
      <c r="R48" s="238" t="s">
        <v>890</v>
      </c>
      <c r="S48" s="541">
        <v>10.5</v>
      </c>
      <c r="T48" s="467" t="s">
        <v>2965</v>
      </c>
      <c r="U48" s="468">
        <f t="shared" si="0"/>
        <v>252</v>
      </c>
      <c r="V48" s="170"/>
    </row>
    <row r="49" spans="1:22">
      <c r="A49" s="235">
        <v>46</v>
      </c>
      <c r="B49" s="235">
        <v>112170848</v>
      </c>
      <c r="C49" s="238">
        <v>112170848</v>
      </c>
      <c r="D49" s="238" t="s">
        <v>2381</v>
      </c>
      <c r="E49" s="598" t="s">
        <v>36</v>
      </c>
      <c r="F49" s="235">
        <v>36</v>
      </c>
      <c r="G49" s="623" t="s">
        <v>1920</v>
      </c>
      <c r="H49" s="466">
        <v>44705</v>
      </c>
      <c r="I49" s="466">
        <v>44705</v>
      </c>
      <c r="J49" s="235" t="s">
        <v>75</v>
      </c>
      <c r="K49" s="235" t="s">
        <v>692</v>
      </c>
      <c r="L49" s="235" t="s">
        <v>70</v>
      </c>
      <c r="M49" s="235" t="s">
        <v>693</v>
      </c>
      <c r="N49" s="235" t="s">
        <v>694</v>
      </c>
      <c r="O49" s="238" t="s">
        <v>180</v>
      </c>
      <c r="P49" s="345" t="s">
        <v>83</v>
      </c>
      <c r="Q49" s="235" t="s">
        <v>2840</v>
      </c>
      <c r="R49" s="238" t="s">
        <v>890</v>
      </c>
      <c r="S49" s="541">
        <v>14</v>
      </c>
      <c r="T49" s="467" t="s">
        <v>2965</v>
      </c>
      <c r="U49" s="468">
        <f t="shared" si="0"/>
        <v>504</v>
      </c>
      <c r="V49" s="170"/>
    </row>
    <row r="50" spans="1:22">
      <c r="A50" s="235">
        <v>47</v>
      </c>
      <c r="B50" s="235" t="s">
        <v>2336</v>
      </c>
      <c r="C50" s="238" t="s">
        <v>2337</v>
      </c>
      <c r="D50" s="238" t="s">
        <v>2605</v>
      </c>
      <c r="E50" s="598" t="s">
        <v>36</v>
      </c>
      <c r="F50" s="235">
        <v>24</v>
      </c>
      <c r="G50" s="623" t="s">
        <v>1920</v>
      </c>
      <c r="H50" s="466">
        <v>44705</v>
      </c>
      <c r="I50" s="466">
        <v>44705</v>
      </c>
      <c r="J50" s="235" t="s">
        <v>75</v>
      </c>
      <c r="K50" s="235" t="s">
        <v>692</v>
      </c>
      <c r="L50" s="235" t="s">
        <v>70</v>
      </c>
      <c r="M50" s="235" t="s">
        <v>693</v>
      </c>
      <c r="N50" s="235" t="s">
        <v>694</v>
      </c>
      <c r="O50" s="238" t="s">
        <v>180</v>
      </c>
      <c r="P50" s="345" t="s">
        <v>83</v>
      </c>
      <c r="Q50" s="235" t="s">
        <v>2840</v>
      </c>
      <c r="R50" s="238" t="s">
        <v>890</v>
      </c>
      <c r="S50" s="541">
        <v>1784.3</v>
      </c>
      <c r="T50" s="467" t="s">
        <v>2965</v>
      </c>
      <c r="U50" s="468">
        <f t="shared" si="0"/>
        <v>42823.199999999997</v>
      </c>
      <c r="V50" s="170"/>
    </row>
    <row r="51" spans="1:22">
      <c r="A51" s="235">
        <v>48</v>
      </c>
      <c r="B51" s="235">
        <v>112172543</v>
      </c>
      <c r="C51" s="238">
        <v>112172543</v>
      </c>
      <c r="D51" s="238" t="s">
        <v>1145</v>
      </c>
      <c r="E51" s="598" t="s">
        <v>36</v>
      </c>
      <c r="F51" s="235">
        <v>6</v>
      </c>
      <c r="G51" s="623" t="s">
        <v>1920</v>
      </c>
      <c r="H51" s="466">
        <v>44705</v>
      </c>
      <c r="I51" s="466">
        <v>44705</v>
      </c>
      <c r="J51" s="235" t="s">
        <v>75</v>
      </c>
      <c r="K51" s="235" t="s">
        <v>692</v>
      </c>
      <c r="L51" s="235" t="s">
        <v>70</v>
      </c>
      <c r="M51" s="235" t="s">
        <v>693</v>
      </c>
      <c r="N51" s="235" t="s">
        <v>694</v>
      </c>
      <c r="O51" s="238" t="s">
        <v>180</v>
      </c>
      <c r="P51" s="345" t="s">
        <v>83</v>
      </c>
      <c r="Q51" s="235" t="s">
        <v>2840</v>
      </c>
      <c r="R51" s="238" t="s">
        <v>890</v>
      </c>
      <c r="S51" s="541">
        <v>3480</v>
      </c>
      <c r="T51" s="467" t="s">
        <v>2965</v>
      </c>
      <c r="U51" s="468">
        <f t="shared" si="0"/>
        <v>20880</v>
      </c>
      <c r="V51" s="170"/>
    </row>
    <row r="52" spans="1:22">
      <c r="A52" s="235">
        <v>49</v>
      </c>
      <c r="B52" s="235">
        <v>112172541</v>
      </c>
      <c r="C52" s="238">
        <v>112172541</v>
      </c>
      <c r="D52" s="239" t="s">
        <v>2373</v>
      </c>
      <c r="E52" s="598" t="s">
        <v>36</v>
      </c>
      <c r="F52" s="235">
        <v>6</v>
      </c>
      <c r="G52" s="623" t="s">
        <v>1920</v>
      </c>
      <c r="H52" s="466">
        <v>44705</v>
      </c>
      <c r="I52" s="466">
        <v>44705</v>
      </c>
      <c r="J52" s="235" t="s">
        <v>75</v>
      </c>
      <c r="K52" s="235" t="s">
        <v>692</v>
      </c>
      <c r="L52" s="235" t="s">
        <v>70</v>
      </c>
      <c r="M52" s="235" t="s">
        <v>693</v>
      </c>
      <c r="N52" s="235" t="s">
        <v>694</v>
      </c>
      <c r="O52" s="238" t="s">
        <v>180</v>
      </c>
      <c r="P52" s="345" t="s">
        <v>83</v>
      </c>
      <c r="Q52" s="235" t="s">
        <v>2840</v>
      </c>
      <c r="R52" s="238" t="s">
        <v>890</v>
      </c>
      <c r="S52" s="541">
        <v>630</v>
      </c>
      <c r="T52" s="467" t="s">
        <v>2965</v>
      </c>
      <c r="U52" s="468">
        <f t="shared" si="0"/>
        <v>3780</v>
      </c>
      <c r="V52" s="170"/>
    </row>
    <row r="53" spans="1:22">
      <c r="A53" s="235">
        <v>50</v>
      </c>
      <c r="B53" s="235">
        <v>112172542</v>
      </c>
      <c r="C53" s="238">
        <v>112172542</v>
      </c>
      <c r="D53" s="238" t="s">
        <v>2376</v>
      </c>
      <c r="E53" s="598" t="s">
        <v>36</v>
      </c>
      <c r="F53" s="235">
        <v>18</v>
      </c>
      <c r="G53" s="623" t="s">
        <v>1920</v>
      </c>
      <c r="H53" s="466">
        <v>44705</v>
      </c>
      <c r="I53" s="466">
        <v>44705</v>
      </c>
      <c r="J53" s="235" t="s">
        <v>75</v>
      </c>
      <c r="K53" s="235" t="s">
        <v>692</v>
      </c>
      <c r="L53" s="235" t="s">
        <v>70</v>
      </c>
      <c r="M53" s="235" t="s">
        <v>693</v>
      </c>
      <c r="N53" s="235" t="s">
        <v>694</v>
      </c>
      <c r="O53" s="238" t="s">
        <v>180</v>
      </c>
      <c r="P53" s="345" t="s">
        <v>83</v>
      </c>
      <c r="Q53" s="235" t="s">
        <v>2840</v>
      </c>
      <c r="R53" s="238" t="s">
        <v>890</v>
      </c>
      <c r="S53" s="541">
        <v>65</v>
      </c>
      <c r="T53" s="467" t="s">
        <v>2965</v>
      </c>
      <c r="U53" s="468">
        <f t="shared" si="0"/>
        <v>1170</v>
      </c>
      <c r="V53" s="170"/>
    </row>
    <row r="54" spans="1:22">
      <c r="A54" s="235">
        <v>51</v>
      </c>
      <c r="B54" s="235">
        <v>112172544</v>
      </c>
      <c r="C54" s="238">
        <v>112172544</v>
      </c>
      <c r="D54" s="238" t="s">
        <v>2377</v>
      </c>
      <c r="E54" s="598" t="s">
        <v>36</v>
      </c>
      <c r="F54" s="235">
        <v>12</v>
      </c>
      <c r="G54" s="623" t="s">
        <v>1920</v>
      </c>
      <c r="H54" s="466">
        <v>44705</v>
      </c>
      <c r="I54" s="466">
        <v>44705</v>
      </c>
      <c r="J54" s="235" t="s">
        <v>75</v>
      </c>
      <c r="K54" s="235" t="s">
        <v>692</v>
      </c>
      <c r="L54" s="235" t="s">
        <v>70</v>
      </c>
      <c r="M54" s="235" t="s">
        <v>693</v>
      </c>
      <c r="N54" s="235" t="s">
        <v>694</v>
      </c>
      <c r="O54" s="238" t="s">
        <v>180</v>
      </c>
      <c r="P54" s="345" t="s">
        <v>83</v>
      </c>
      <c r="Q54" s="235" t="s">
        <v>2840</v>
      </c>
      <c r="R54" s="238" t="s">
        <v>890</v>
      </c>
      <c r="S54" s="541">
        <v>100</v>
      </c>
      <c r="T54" s="467" t="s">
        <v>2965</v>
      </c>
      <c r="U54" s="468">
        <f t="shared" si="0"/>
        <v>1200</v>
      </c>
      <c r="V54" s="170"/>
    </row>
    <row r="55" spans="1:22">
      <c r="A55" s="235">
        <v>52</v>
      </c>
      <c r="B55" s="235">
        <v>112170849</v>
      </c>
      <c r="C55" s="238">
        <v>112170849</v>
      </c>
      <c r="D55" s="238" t="s">
        <v>2382</v>
      </c>
      <c r="E55" s="598" t="s">
        <v>36</v>
      </c>
      <c r="F55" s="235">
        <v>36</v>
      </c>
      <c r="G55" s="623" t="s">
        <v>1920</v>
      </c>
      <c r="H55" s="466">
        <v>44705</v>
      </c>
      <c r="I55" s="466">
        <v>44705</v>
      </c>
      <c r="J55" s="235" t="s">
        <v>75</v>
      </c>
      <c r="K55" s="235" t="s">
        <v>692</v>
      </c>
      <c r="L55" s="235" t="s">
        <v>70</v>
      </c>
      <c r="M55" s="235" t="s">
        <v>693</v>
      </c>
      <c r="N55" s="235" t="s">
        <v>694</v>
      </c>
      <c r="O55" s="238" t="s">
        <v>180</v>
      </c>
      <c r="P55" s="345" t="s">
        <v>83</v>
      </c>
      <c r="Q55" s="235" t="s">
        <v>2840</v>
      </c>
      <c r="R55" s="238" t="s">
        <v>890</v>
      </c>
      <c r="S55" s="541">
        <v>5.5</v>
      </c>
      <c r="T55" s="467" t="s">
        <v>2965</v>
      </c>
      <c r="U55" s="468">
        <f t="shared" si="0"/>
        <v>198</v>
      </c>
      <c r="V55" s="170"/>
    </row>
    <row r="56" spans="1:22" ht="20.399999999999999">
      <c r="A56" s="235">
        <v>53</v>
      </c>
      <c r="B56" s="235">
        <v>112161405</v>
      </c>
      <c r="C56" s="238" t="s">
        <v>2272</v>
      </c>
      <c r="D56" s="238" t="s">
        <v>2273</v>
      </c>
      <c r="E56" s="598" t="s">
        <v>36</v>
      </c>
      <c r="F56" s="235">
        <v>1</v>
      </c>
      <c r="G56" s="623" t="s">
        <v>1920</v>
      </c>
      <c r="H56" s="466">
        <v>44705</v>
      </c>
      <c r="I56" s="466">
        <v>44705</v>
      </c>
      <c r="J56" s="235" t="s">
        <v>75</v>
      </c>
      <c r="K56" s="235" t="s">
        <v>692</v>
      </c>
      <c r="L56" s="235" t="s">
        <v>70</v>
      </c>
      <c r="M56" s="235" t="s">
        <v>693</v>
      </c>
      <c r="N56" s="235" t="s">
        <v>694</v>
      </c>
      <c r="O56" s="238" t="s">
        <v>180</v>
      </c>
      <c r="P56" s="345" t="s">
        <v>83</v>
      </c>
      <c r="Q56" s="235" t="s">
        <v>2840</v>
      </c>
      <c r="R56" s="238" t="s">
        <v>3382</v>
      </c>
      <c r="S56" s="541">
        <v>46100</v>
      </c>
      <c r="T56" s="467" t="s">
        <v>2965</v>
      </c>
      <c r="U56" s="468">
        <f t="shared" si="0"/>
        <v>46100</v>
      </c>
      <c r="V56" s="170"/>
    </row>
    <row r="57" spans="1:22">
      <c r="A57" s="235">
        <v>54</v>
      </c>
      <c r="B57" s="235">
        <v>109492176</v>
      </c>
      <c r="C57" s="238">
        <v>45953050</v>
      </c>
      <c r="D57" s="238" t="s">
        <v>2204</v>
      </c>
      <c r="E57" s="598" t="s">
        <v>2729</v>
      </c>
      <c r="F57" s="235">
        <v>240</v>
      </c>
      <c r="G57" s="623" t="s">
        <v>1920</v>
      </c>
      <c r="H57" s="466">
        <v>44705</v>
      </c>
      <c r="I57" s="466">
        <v>44705</v>
      </c>
      <c r="J57" s="235" t="s">
        <v>75</v>
      </c>
      <c r="K57" s="235" t="s">
        <v>692</v>
      </c>
      <c r="L57" s="235" t="s">
        <v>70</v>
      </c>
      <c r="M57" s="235" t="s">
        <v>693</v>
      </c>
      <c r="N57" s="235" t="s">
        <v>694</v>
      </c>
      <c r="O57" s="238" t="s">
        <v>180</v>
      </c>
      <c r="P57" s="345" t="s">
        <v>83</v>
      </c>
      <c r="Q57" s="235" t="s">
        <v>2840</v>
      </c>
      <c r="R57" s="238" t="s">
        <v>890</v>
      </c>
      <c r="S57" s="541">
        <v>191.98</v>
      </c>
      <c r="T57" s="467" t="s">
        <v>2965</v>
      </c>
      <c r="U57" s="468">
        <f t="shared" si="0"/>
        <v>46075.199999999997</v>
      </c>
      <c r="V57" s="170"/>
    </row>
    <row r="58" spans="1:22">
      <c r="A58" s="235">
        <v>55</v>
      </c>
      <c r="B58" s="235">
        <v>112161396</v>
      </c>
      <c r="C58" s="238" t="s">
        <v>2385</v>
      </c>
      <c r="D58" s="238" t="s">
        <v>2744</v>
      </c>
      <c r="E58" s="598" t="s">
        <v>36</v>
      </c>
      <c r="F58" s="235">
        <v>1</v>
      </c>
      <c r="G58" s="623" t="s">
        <v>1920</v>
      </c>
      <c r="H58" s="466">
        <v>44705</v>
      </c>
      <c r="I58" s="466">
        <v>44705</v>
      </c>
      <c r="J58" s="235" t="s">
        <v>75</v>
      </c>
      <c r="K58" s="235" t="s">
        <v>692</v>
      </c>
      <c r="L58" s="235" t="s">
        <v>70</v>
      </c>
      <c r="M58" s="235" t="s">
        <v>693</v>
      </c>
      <c r="N58" s="235" t="s">
        <v>694</v>
      </c>
      <c r="O58" s="238" t="s">
        <v>180</v>
      </c>
      <c r="P58" s="345" t="s">
        <v>83</v>
      </c>
      <c r="Q58" s="235" t="s">
        <v>2840</v>
      </c>
      <c r="R58" s="238" t="s">
        <v>770</v>
      </c>
      <c r="S58" s="541">
        <v>579.58000000000004</v>
      </c>
      <c r="T58" s="467" t="s">
        <v>2965</v>
      </c>
      <c r="U58" s="468">
        <f t="shared" si="0"/>
        <v>579.58000000000004</v>
      </c>
      <c r="V58" s="170"/>
    </row>
    <row r="59" spans="1:22">
      <c r="A59" s="235">
        <v>56</v>
      </c>
      <c r="B59" s="235">
        <v>112161394</v>
      </c>
      <c r="C59" s="238" t="s">
        <v>764</v>
      </c>
      <c r="D59" s="238" t="s">
        <v>765</v>
      </c>
      <c r="E59" s="598" t="s">
        <v>36</v>
      </c>
      <c r="F59" s="235">
        <v>1</v>
      </c>
      <c r="G59" s="623" t="s">
        <v>1920</v>
      </c>
      <c r="H59" s="466">
        <v>44705</v>
      </c>
      <c r="I59" s="466">
        <v>44705</v>
      </c>
      <c r="J59" s="235" t="s">
        <v>75</v>
      </c>
      <c r="K59" s="235" t="s">
        <v>692</v>
      </c>
      <c r="L59" s="235" t="s">
        <v>70</v>
      </c>
      <c r="M59" s="235" t="s">
        <v>693</v>
      </c>
      <c r="N59" s="235" t="s">
        <v>694</v>
      </c>
      <c r="O59" s="238" t="s">
        <v>180</v>
      </c>
      <c r="P59" s="345" t="s">
        <v>83</v>
      </c>
      <c r="Q59" s="235" t="s">
        <v>2840</v>
      </c>
      <c r="R59" s="238" t="s">
        <v>770</v>
      </c>
      <c r="S59" s="541">
        <v>1155.52</v>
      </c>
      <c r="T59" s="467" t="s">
        <v>2965</v>
      </c>
      <c r="U59" s="468">
        <f t="shared" si="0"/>
        <v>1155.52</v>
      </c>
      <c r="V59" s="170"/>
    </row>
    <row r="60" spans="1:22">
      <c r="A60" s="235">
        <v>57</v>
      </c>
      <c r="B60" s="235">
        <v>112168680</v>
      </c>
      <c r="C60" s="238">
        <v>112168680</v>
      </c>
      <c r="D60" s="238" t="s">
        <v>2772</v>
      </c>
      <c r="E60" s="598" t="s">
        <v>36</v>
      </c>
      <c r="F60" s="235">
        <v>1</v>
      </c>
      <c r="G60" s="623" t="s">
        <v>1920</v>
      </c>
      <c r="H60" s="466">
        <v>44705</v>
      </c>
      <c r="I60" s="466">
        <v>44705</v>
      </c>
      <c r="J60" s="235" t="s">
        <v>75</v>
      </c>
      <c r="K60" s="235" t="s">
        <v>692</v>
      </c>
      <c r="L60" s="235" t="s">
        <v>70</v>
      </c>
      <c r="M60" s="235" t="s">
        <v>693</v>
      </c>
      <c r="N60" s="235" t="s">
        <v>694</v>
      </c>
      <c r="O60" s="238" t="s">
        <v>180</v>
      </c>
      <c r="P60" s="345" t="s">
        <v>83</v>
      </c>
      <c r="Q60" s="235" t="s">
        <v>2840</v>
      </c>
      <c r="R60" s="238" t="s">
        <v>890</v>
      </c>
      <c r="S60" s="541">
        <v>16500</v>
      </c>
      <c r="T60" s="467" t="s">
        <v>2965</v>
      </c>
      <c r="U60" s="468">
        <f t="shared" si="0"/>
        <v>16500</v>
      </c>
      <c r="V60" s="170"/>
    </row>
    <row r="61" spans="1:22">
      <c r="A61" s="235">
        <v>58</v>
      </c>
      <c r="B61" s="235">
        <v>109447744</v>
      </c>
      <c r="C61" s="238">
        <v>803203</v>
      </c>
      <c r="D61" s="239" t="s">
        <v>3732</v>
      </c>
      <c r="E61" s="598" t="s">
        <v>36</v>
      </c>
      <c r="F61" s="235">
        <v>3</v>
      </c>
      <c r="G61" s="623" t="s">
        <v>136</v>
      </c>
      <c r="H61" s="466">
        <v>44706</v>
      </c>
      <c r="I61" s="466">
        <v>44706</v>
      </c>
      <c r="J61" s="235" t="s">
        <v>87</v>
      </c>
      <c r="K61" s="235" t="s">
        <v>88</v>
      </c>
      <c r="L61" s="235" t="s">
        <v>70</v>
      </c>
      <c r="M61" s="235">
        <v>218110392</v>
      </c>
      <c r="N61" s="235" t="s">
        <v>137</v>
      </c>
      <c r="O61" s="238" t="s">
        <v>3405</v>
      </c>
      <c r="P61" s="345"/>
      <c r="Q61" s="235"/>
      <c r="R61" s="238" t="s">
        <v>139</v>
      </c>
      <c r="S61" s="541">
        <v>19040</v>
      </c>
      <c r="T61" s="467" t="s">
        <v>2965</v>
      </c>
      <c r="U61" s="468">
        <f t="shared" si="0"/>
        <v>57120</v>
      </c>
      <c r="V61" s="170"/>
    </row>
    <row r="62" spans="1:22">
      <c r="A62" s="235">
        <v>59</v>
      </c>
      <c r="B62" s="235">
        <v>101999218</v>
      </c>
      <c r="C62" s="238" t="s">
        <v>132</v>
      </c>
      <c r="D62" s="424" t="s">
        <v>3615</v>
      </c>
      <c r="E62" s="598" t="s">
        <v>36</v>
      </c>
      <c r="F62" s="235">
        <v>2</v>
      </c>
      <c r="G62" s="623" t="s">
        <v>136</v>
      </c>
      <c r="H62" s="466">
        <v>44706</v>
      </c>
      <c r="I62" s="466">
        <v>44706</v>
      </c>
      <c r="J62" s="235" t="s">
        <v>87</v>
      </c>
      <c r="K62" s="235" t="s">
        <v>88</v>
      </c>
      <c r="L62" s="235" t="s">
        <v>70</v>
      </c>
      <c r="M62" s="235">
        <v>218110392</v>
      </c>
      <c r="N62" s="235" t="s">
        <v>137</v>
      </c>
      <c r="O62" s="238" t="s">
        <v>3405</v>
      </c>
      <c r="P62" s="345"/>
      <c r="Q62" s="235"/>
      <c r="R62" s="238" t="s">
        <v>139</v>
      </c>
      <c r="S62" s="541">
        <v>210800</v>
      </c>
      <c r="T62" s="467" t="s">
        <v>2965</v>
      </c>
      <c r="U62" s="468">
        <f t="shared" si="0"/>
        <v>421600</v>
      </c>
      <c r="V62" s="170"/>
    </row>
    <row r="63" spans="1:22">
      <c r="A63" s="235">
        <v>60</v>
      </c>
      <c r="B63" s="235">
        <v>109447749</v>
      </c>
      <c r="C63" s="238">
        <v>803401</v>
      </c>
      <c r="D63" s="238" t="s">
        <v>346</v>
      </c>
      <c r="E63" s="598" t="s">
        <v>36</v>
      </c>
      <c r="F63" s="235">
        <v>2</v>
      </c>
      <c r="G63" s="623" t="s">
        <v>136</v>
      </c>
      <c r="H63" s="466">
        <v>44706</v>
      </c>
      <c r="I63" s="466">
        <v>44706</v>
      </c>
      <c r="J63" s="235" t="s">
        <v>87</v>
      </c>
      <c r="K63" s="235" t="s">
        <v>88</v>
      </c>
      <c r="L63" s="235" t="s">
        <v>70</v>
      </c>
      <c r="M63" s="235">
        <v>218110392</v>
      </c>
      <c r="N63" s="235" t="s">
        <v>137</v>
      </c>
      <c r="O63" s="238" t="s">
        <v>3405</v>
      </c>
      <c r="P63" s="345"/>
      <c r="Q63" s="235"/>
      <c r="R63" s="238" t="s">
        <v>139</v>
      </c>
      <c r="S63" s="541">
        <v>22525</v>
      </c>
      <c r="T63" s="467" t="s">
        <v>2965</v>
      </c>
      <c r="U63" s="468">
        <f t="shared" si="0"/>
        <v>45050</v>
      </c>
      <c r="V63" s="170"/>
    </row>
    <row r="64" spans="1:22">
      <c r="A64" s="235">
        <v>61</v>
      </c>
      <c r="B64" s="235">
        <v>109447743</v>
      </c>
      <c r="C64" s="238">
        <v>803201</v>
      </c>
      <c r="D64" s="238" t="s">
        <v>342</v>
      </c>
      <c r="E64" s="598" t="s">
        <v>36</v>
      </c>
      <c r="F64" s="235">
        <v>2</v>
      </c>
      <c r="G64" s="623" t="s">
        <v>136</v>
      </c>
      <c r="H64" s="466">
        <v>44706</v>
      </c>
      <c r="I64" s="466">
        <v>44706</v>
      </c>
      <c r="J64" s="235" t="s">
        <v>87</v>
      </c>
      <c r="K64" s="235" t="s">
        <v>88</v>
      </c>
      <c r="L64" s="235" t="s">
        <v>70</v>
      </c>
      <c r="M64" s="235">
        <v>218110392</v>
      </c>
      <c r="N64" s="235" t="s">
        <v>137</v>
      </c>
      <c r="O64" s="238" t="s">
        <v>3405</v>
      </c>
      <c r="P64" s="345"/>
      <c r="Q64" s="235"/>
      <c r="R64" s="238" t="s">
        <v>139</v>
      </c>
      <c r="S64" s="541">
        <v>18615</v>
      </c>
      <c r="T64" s="467" t="s">
        <v>2965</v>
      </c>
      <c r="U64" s="468">
        <f t="shared" si="0"/>
        <v>37230</v>
      </c>
      <c r="V64" s="170"/>
    </row>
    <row r="65" spans="1:22">
      <c r="A65" s="235">
        <v>62</v>
      </c>
      <c r="B65" s="235">
        <v>109447737</v>
      </c>
      <c r="C65" s="238" t="s">
        <v>329</v>
      </c>
      <c r="D65" s="238" t="s">
        <v>330</v>
      </c>
      <c r="E65" s="598" t="s">
        <v>36</v>
      </c>
      <c r="F65" s="235">
        <v>2</v>
      </c>
      <c r="G65" s="623" t="s">
        <v>136</v>
      </c>
      <c r="H65" s="466">
        <v>44706</v>
      </c>
      <c r="I65" s="466">
        <v>44706</v>
      </c>
      <c r="J65" s="235" t="s">
        <v>87</v>
      </c>
      <c r="K65" s="235" t="s">
        <v>88</v>
      </c>
      <c r="L65" s="235" t="s">
        <v>70</v>
      </c>
      <c r="M65" s="235">
        <v>218110392</v>
      </c>
      <c r="N65" s="235" t="s">
        <v>137</v>
      </c>
      <c r="O65" s="238" t="s">
        <v>3405</v>
      </c>
      <c r="P65" s="345"/>
      <c r="Q65" s="235"/>
      <c r="R65" s="238" t="s">
        <v>139</v>
      </c>
      <c r="S65" s="541">
        <v>18020</v>
      </c>
      <c r="T65" s="467" t="s">
        <v>2965</v>
      </c>
      <c r="U65" s="468">
        <f t="shared" si="0"/>
        <v>36040</v>
      </c>
      <c r="V65" s="170"/>
    </row>
    <row r="66" spans="1:22">
      <c r="A66" s="235">
        <v>63</v>
      </c>
      <c r="B66" s="235">
        <v>109447745</v>
      </c>
      <c r="C66" s="238">
        <v>803301</v>
      </c>
      <c r="D66" s="238" t="s">
        <v>344</v>
      </c>
      <c r="E66" s="598" t="s">
        <v>36</v>
      </c>
      <c r="F66" s="235">
        <v>2</v>
      </c>
      <c r="G66" s="623" t="s">
        <v>136</v>
      </c>
      <c r="H66" s="466">
        <v>44706</v>
      </c>
      <c r="I66" s="466">
        <v>44706</v>
      </c>
      <c r="J66" s="235" t="s">
        <v>87</v>
      </c>
      <c r="K66" s="235" t="s">
        <v>88</v>
      </c>
      <c r="L66" s="235" t="s">
        <v>70</v>
      </c>
      <c r="M66" s="235">
        <v>218110392</v>
      </c>
      <c r="N66" s="235" t="s">
        <v>137</v>
      </c>
      <c r="O66" s="238" t="s">
        <v>3405</v>
      </c>
      <c r="P66" s="345"/>
      <c r="Q66" s="235"/>
      <c r="R66" s="238" t="s">
        <v>139</v>
      </c>
      <c r="S66" s="541">
        <v>26265</v>
      </c>
      <c r="T66" s="467" t="s">
        <v>2965</v>
      </c>
      <c r="U66" s="468">
        <f t="shared" si="0"/>
        <v>52530</v>
      </c>
      <c r="V66" s="170"/>
    </row>
    <row r="67" spans="1:22">
      <c r="A67" s="235">
        <v>64</v>
      </c>
      <c r="B67" s="235">
        <v>109447740</v>
      </c>
      <c r="C67" s="238" t="s">
        <v>337</v>
      </c>
      <c r="D67" s="238" t="s">
        <v>338</v>
      </c>
      <c r="E67" s="598" t="s">
        <v>36</v>
      </c>
      <c r="F67" s="235">
        <v>2</v>
      </c>
      <c r="G67" s="623" t="s">
        <v>136</v>
      </c>
      <c r="H67" s="466">
        <v>44706</v>
      </c>
      <c r="I67" s="466">
        <v>44706</v>
      </c>
      <c r="J67" s="235" t="s">
        <v>87</v>
      </c>
      <c r="K67" s="235" t="s">
        <v>88</v>
      </c>
      <c r="L67" s="235" t="s">
        <v>70</v>
      </c>
      <c r="M67" s="235">
        <v>218110392</v>
      </c>
      <c r="N67" s="235" t="s">
        <v>137</v>
      </c>
      <c r="O67" s="238" t="s">
        <v>3405</v>
      </c>
      <c r="P67" s="345"/>
      <c r="Q67" s="235"/>
      <c r="R67" s="238" t="s">
        <v>139</v>
      </c>
      <c r="S67" s="541">
        <v>40800</v>
      </c>
      <c r="T67" s="467" t="s">
        <v>2965</v>
      </c>
      <c r="U67" s="468">
        <f t="shared" si="0"/>
        <v>81600</v>
      </c>
      <c r="V67" s="170"/>
    </row>
    <row r="68" spans="1:22">
      <c r="A68" s="235">
        <v>65</v>
      </c>
      <c r="B68" s="235"/>
      <c r="C68" s="238" t="s">
        <v>2254</v>
      </c>
      <c r="D68" s="238" t="s">
        <v>2254</v>
      </c>
      <c r="E68" s="598" t="s">
        <v>2738</v>
      </c>
      <c r="F68" s="235">
        <v>250</v>
      </c>
      <c r="G68" s="623" t="s">
        <v>136</v>
      </c>
      <c r="H68" s="466">
        <v>44706</v>
      </c>
      <c r="I68" s="466">
        <v>44706</v>
      </c>
      <c r="J68" s="235" t="s">
        <v>87</v>
      </c>
      <c r="K68" s="235" t="s">
        <v>88</v>
      </c>
      <c r="L68" s="235" t="s">
        <v>70</v>
      </c>
      <c r="M68" s="235">
        <v>218110392</v>
      </c>
      <c r="N68" s="235" t="s">
        <v>137</v>
      </c>
      <c r="O68" s="238" t="s">
        <v>3405</v>
      </c>
      <c r="P68" s="345"/>
      <c r="Q68" s="235"/>
      <c r="R68" s="238" t="s">
        <v>139</v>
      </c>
      <c r="S68" s="541">
        <v>339</v>
      </c>
      <c r="T68" s="467" t="s">
        <v>2965</v>
      </c>
      <c r="U68" s="468">
        <f t="shared" ref="U68:U131" si="1">S68*F68</f>
        <v>84750</v>
      </c>
      <c r="V68" s="170"/>
    </row>
    <row r="69" spans="1:22">
      <c r="A69" s="235">
        <v>66</v>
      </c>
      <c r="B69" s="235">
        <v>102464571</v>
      </c>
      <c r="C69" s="238" t="s">
        <v>1693</v>
      </c>
      <c r="D69" s="238" t="s">
        <v>1694</v>
      </c>
      <c r="E69" s="598" t="s">
        <v>36</v>
      </c>
      <c r="F69" s="235">
        <v>10</v>
      </c>
      <c r="G69" s="623" t="s">
        <v>67</v>
      </c>
      <c r="H69" s="466">
        <v>44707</v>
      </c>
      <c r="I69" s="466">
        <v>44707</v>
      </c>
      <c r="J69" s="235" t="s">
        <v>68</v>
      </c>
      <c r="K69" s="235" t="s">
        <v>69</v>
      </c>
      <c r="L69" s="235" t="s">
        <v>70</v>
      </c>
      <c r="M69" s="235">
        <v>218110400</v>
      </c>
      <c r="N69" s="235" t="s">
        <v>71</v>
      </c>
      <c r="O69" s="238" t="s">
        <v>57</v>
      </c>
      <c r="P69" s="345" t="s">
        <v>72</v>
      </c>
      <c r="Q69" s="235" t="s">
        <v>73</v>
      </c>
      <c r="R69" s="238" t="s">
        <v>3402</v>
      </c>
      <c r="S69" s="541">
        <v>1007.25</v>
      </c>
      <c r="T69" s="467" t="s">
        <v>2965</v>
      </c>
      <c r="U69" s="468">
        <f t="shared" si="1"/>
        <v>10072.5</v>
      </c>
      <c r="V69" s="170"/>
    </row>
    <row r="70" spans="1:22">
      <c r="A70" s="235">
        <v>67</v>
      </c>
      <c r="B70" s="235">
        <v>102951260</v>
      </c>
      <c r="C70" s="238" t="s">
        <v>1697</v>
      </c>
      <c r="D70" s="238" t="s">
        <v>1698</v>
      </c>
      <c r="E70" s="598" t="s">
        <v>36</v>
      </c>
      <c r="F70" s="235">
        <v>10</v>
      </c>
      <c r="G70" s="623" t="s">
        <v>67</v>
      </c>
      <c r="H70" s="466">
        <v>44707</v>
      </c>
      <c r="I70" s="466">
        <v>44707</v>
      </c>
      <c r="J70" s="235" t="s">
        <v>68</v>
      </c>
      <c r="K70" s="235" t="s">
        <v>69</v>
      </c>
      <c r="L70" s="235" t="s">
        <v>70</v>
      </c>
      <c r="M70" s="235">
        <v>218110400</v>
      </c>
      <c r="N70" s="235" t="s">
        <v>71</v>
      </c>
      <c r="O70" s="238" t="s">
        <v>57</v>
      </c>
      <c r="P70" s="345" t="s">
        <v>72</v>
      </c>
      <c r="Q70" s="235" t="s">
        <v>73</v>
      </c>
      <c r="R70" s="238" t="s">
        <v>3402</v>
      </c>
      <c r="S70" s="541">
        <v>216.59</v>
      </c>
      <c r="T70" s="467" t="s">
        <v>2965</v>
      </c>
      <c r="U70" s="468">
        <f t="shared" si="1"/>
        <v>2165.9</v>
      </c>
      <c r="V70" s="170"/>
    </row>
    <row r="71" spans="1:22">
      <c r="A71" s="235">
        <v>68</v>
      </c>
      <c r="B71" s="235">
        <v>101576439</v>
      </c>
      <c r="C71" s="238" t="s">
        <v>655</v>
      </c>
      <c r="D71" s="238" t="s">
        <v>656</v>
      </c>
      <c r="E71" s="598" t="s">
        <v>36</v>
      </c>
      <c r="F71" s="235">
        <v>10</v>
      </c>
      <c r="G71" s="623" t="s">
        <v>67</v>
      </c>
      <c r="H71" s="466">
        <v>44707</v>
      </c>
      <c r="I71" s="466">
        <v>44707</v>
      </c>
      <c r="J71" s="235" t="s">
        <v>68</v>
      </c>
      <c r="K71" s="235" t="s">
        <v>69</v>
      </c>
      <c r="L71" s="235" t="s">
        <v>70</v>
      </c>
      <c r="M71" s="235">
        <v>218110400</v>
      </c>
      <c r="N71" s="235" t="s">
        <v>71</v>
      </c>
      <c r="O71" s="238" t="s">
        <v>57</v>
      </c>
      <c r="P71" s="345" t="s">
        <v>72</v>
      </c>
      <c r="Q71" s="235" t="s">
        <v>73</v>
      </c>
      <c r="R71" s="238" t="s">
        <v>3402</v>
      </c>
      <c r="S71" s="541">
        <v>1184</v>
      </c>
      <c r="T71" s="467" t="s">
        <v>2965</v>
      </c>
      <c r="U71" s="468">
        <f t="shared" si="1"/>
        <v>11840</v>
      </c>
      <c r="V71" s="170"/>
    </row>
    <row r="72" spans="1:22" ht="30.6">
      <c r="A72" s="235">
        <v>69</v>
      </c>
      <c r="B72" s="235">
        <v>109611234</v>
      </c>
      <c r="C72" s="238">
        <v>3742612236</v>
      </c>
      <c r="D72" s="238" t="s">
        <v>281</v>
      </c>
      <c r="E72" s="598" t="s">
        <v>36</v>
      </c>
      <c r="F72" s="235">
        <v>30</v>
      </c>
      <c r="G72" s="623" t="s">
        <v>67</v>
      </c>
      <c r="H72" s="466">
        <v>44707</v>
      </c>
      <c r="I72" s="466">
        <v>44707</v>
      </c>
      <c r="J72" s="235" t="s">
        <v>68</v>
      </c>
      <c r="K72" s="235" t="s">
        <v>69</v>
      </c>
      <c r="L72" s="235" t="s">
        <v>70</v>
      </c>
      <c r="M72" s="235">
        <v>218110400</v>
      </c>
      <c r="N72" s="235" t="s">
        <v>71</v>
      </c>
      <c r="O72" s="238" t="s">
        <v>57</v>
      </c>
      <c r="P72" s="345" t="s">
        <v>72</v>
      </c>
      <c r="Q72" s="235" t="s">
        <v>73</v>
      </c>
      <c r="R72" s="238" t="s">
        <v>3402</v>
      </c>
      <c r="S72" s="541">
        <v>19072.55</v>
      </c>
      <c r="T72" s="467" t="s">
        <v>2965</v>
      </c>
      <c r="U72" s="468">
        <f t="shared" si="1"/>
        <v>572176.5</v>
      </c>
      <c r="V72" s="170"/>
    </row>
    <row r="73" spans="1:22" ht="20.399999999999999">
      <c r="A73" s="235">
        <v>70</v>
      </c>
      <c r="B73" s="235">
        <v>110408292</v>
      </c>
      <c r="C73" s="238" t="s">
        <v>1309</v>
      </c>
      <c r="D73" s="238" t="s">
        <v>1310</v>
      </c>
      <c r="E73" s="598" t="s">
        <v>36</v>
      </c>
      <c r="F73" s="235">
        <v>300</v>
      </c>
      <c r="G73" s="623" t="s">
        <v>67</v>
      </c>
      <c r="H73" s="466">
        <v>44707</v>
      </c>
      <c r="I73" s="466">
        <v>44707</v>
      </c>
      <c r="J73" s="235" t="s">
        <v>68</v>
      </c>
      <c r="K73" s="235" t="s">
        <v>69</v>
      </c>
      <c r="L73" s="235" t="s">
        <v>70</v>
      </c>
      <c r="M73" s="235">
        <v>218110400</v>
      </c>
      <c r="N73" s="235" t="s">
        <v>71</v>
      </c>
      <c r="O73" s="238" t="s">
        <v>57</v>
      </c>
      <c r="P73" s="345" t="s">
        <v>72</v>
      </c>
      <c r="Q73" s="235" t="s">
        <v>73</v>
      </c>
      <c r="R73" s="238" t="s">
        <v>3402</v>
      </c>
      <c r="S73" s="541">
        <v>10</v>
      </c>
      <c r="T73" s="467" t="s">
        <v>2965</v>
      </c>
      <c r="U73" s="468">
        <f t="shared" si="1"/>
        <v>3000</v>
      </c>
      <c r="V73" s="170"/>
    </row>
    <row r="74" spans="1:22" ht="20.399999999999999">
      <c r="A74" s="235">
        <v>71</v>
      </c>
      <c r="B74" s="235">
        <v>109492174</v>
      </c>
      <c r="C74" s="238" t="s">
        <v>488</v>
      </c>
      <c r="D74" s="238" t="s">
        <v>489</v>
      </c>
      <c r="E74" s="598" t="s">
        <v>36</v>
      </c>
      <c r="F74" s="235">
        <v>10</v>
      </c>
      <c r="G74" s="623" t="s">
        <v>67</v>
      </c>
      <c r="H74" s="466">
        <v>44707</v>
      </c>
      <c r="I74" s="466">
        <v>44707</v>
      </c>
      <c r="J74" s="235" t="s">
        <v>68</v>
      </c>
      <c r="K74" s="235" t="s">
        <v>69</v>
      </c>
      <c r="L74" s="235" t="s">
        <v>70</v>
      </c>
      <c r="M74" s="235">
        <v>218110400</v>
      </c>
      <c r="N74" s="235" t="s">
        <v>71</v>
      </c>
      <c r="O74" s="238" t="s">
        <v>57</v>
      </c>
      <c r="P74" s="345" t="s">
        <v>72</v>
      </c>
      <c r="Q74" s="235" t="s">
        <v>73</v>
      </c>
      <c r="R74" s="238" t="s">
        <v>3402</v>
      </c>
      <c r="S74" s="541">
        <v>4051</v>
      </c>
      <c r="T74" s="467" t="s">
        <v>2965</v>
      </c>
      <c r="U74" s="468">
        <f t="shared" si="1"/>
        <v>40510</v>
      </c>
      <c r="V74" s="170"/>
    </row>
    <row r="75" spans="1:22">
      <c r="A75" s="235">
        <v>72</v>
      </c>
      <c r="B75" s="235">
        <v>109492175</v>
      </c>
      <c r="C75" s="238" t="s">
        <v>520</v>
      </c>
      <c r="D75" s="238" t="s">
        <v>521</v>
      </c>
      <c r="E75" s="598" t="s">
        <v>36</v>
      </c>
      <c r="F75" s="235">
        <v>10</v>
      </c>
      <c r="G75" s="623" t="s">
        <v>67</v>
      </c>
      <c r="H75" s="466">
        <v>44707</v>
      </c>
      <c r="I75" s="466">
        <v>44707</v>
      </c>
      <c r="J75" s="235" t="s">
        <v>68</v>
      </c>
      <c r="K75" s="235" t="s">
        <v>69</v>
      </c>
      <c r="L75" s="235" t="s">
        <v>70</v>
      </c>
      <c r="M75" s="235">
        <v>218110400</v>
      </c>
      <c r="N75" s="235" t="s">
        <v>71</v>
      </c>
      <c r="O75" s="238" t="s">
        <v>57</v>
      </c>
      <c r="P75" s="345" t="s">
        <v>72</v>
      </c>
      <c r="Q75" s="235" t="s">
        <v>73</v>
      </c>
      <c r="R75" s="238" t="s">
        <v>3402</v>
      </c>
      <c r="S75" s="541">
        <v>1404</v>
      </c>
      <c r="T75" s="467" t="s">
        <v>2965</v>
      </c>
      <c r="U75" s="468">
        <f t="shared" si="1"/>
        <v>14040</v>
      </c>
      <c r="V75" s="170"/>
    </row>
    <row r="76" spans="1:22" ht="20.399999999999999">
      <c r="A76" s="235">
        <v>73</v>
      </c>
      <c r="B76" s="235">
        <v>107171952</v>
      </c>
      <c r="C76" s="238" t="s">
        <v>1475</v>
      </c>
      <c r="D76" s="238" t="s">
        <v>1476</v>
      </c>
      <c r="E76" s="598" t="s">
        <v>36</v>
      </c>
      <c r="F76" s="235">
        <v>10</v>
      </c>
      <c r="G76" s="623" t="s">
        <v>67</v>
      </c>
      <c r="H76" s="466">
        <v>44707</v>
      </c>
      <c r="I76" s="466">
        <v>44707</v>
      </c>
      <c r="J76" s="235" t="s">
        <v>68</v>
      </c>
      <c r="K76" s="235" t="s">
        <v>69</v>
      </c>
      <c r="L76" s="235" t="s">
        <v>70</v>
      </c>
      <c r="M76" s="235">
        <v>218110400</v>
      </c>
      <c r="N76" s="235" t="s">
        <v>71</v>
      </c>
      <c r="O76" s="238" t="s">
        <v>57</v>
      </c>
      <c r="P76" s="345" t="s">
        <v>72</v>
      </c>
      <c r="Q76" s="235" t="s">
        <v>73</v>
      </c>
      <c r="R76" s="238" t="s">
        <v>3402</v>
      </c>
      <c r="S76" s="541">
        <v>2750</v>
      </c>
      <c r="T76" s="467" t="s">
        <v>2965</v>
      </c>
      <c r="U76" s="468">
        <f t="shared" si="1"/>
        <v>27500</v>
      </c>
      <c r="V76" s="170"/>
    </row>
    <row r="77" spans="1:22">
      <c r="A77" s="235">
        <v>74</v>
      </c>
      <c r="B77" s="235">
        <v>110710681</v>
      </c>
      <c r="C77" s="238" t="s">
        <v>1997</v>
      </c>
      <c r="D77" s="238" t="s">
        <v>2209</v>
      </c>
      <c r="E77" s="598" t="s">
        <v>36</v>
      </c>
      <c r="F77" s="235">
        <v>40</v>
      </c>
      <c r="G77" s="623" t="s">
        <v>67</v>
      </c>
      <c r="H77" s="466">
        <v>44707</v>
      </c>
      <c r="I77" s="466">
        <v>44707</v>
      </c>
      <c r="J77" s="235" t="s">
        <v>68</v>
      </c>
      <c r="K77" s="235" t="s">
        <v>69</v>
      </c>
      <c r="L77" s="235" t="s">
        <v>70</v>
      </c>
      <c r="M77" s="235">
        <v>218110400</v>
      </c>
      <c r="N77" s="235" t="s">
        <v>71</v>
      </c>
      <c r="O77" s="238" t="s">
        <v>57</v>
      </c>
      <c r="P77" s="345" t="s">
        <v>72</v>
      </c>
      <c r="Q77" s="235" t="s">
        <v>73</v>
      </c>
      <c r="R77" s="238" t="s">
        <v>3402</v>
      </c>
      <c r="S77" s="541">
        <v>2047</v>
      </c>
      <c r="T77" s="467" t="s">
        <v>2965</v>
      </c>
      <c r="U77" s="468">
        <f t="shared" si="1"/>
        <v>81880</v>
      </c>
      <c r="V77" s="170"/>
    </row>
    <row r="78" spans="1:22">
      <c r="A78" s="235">
        <v>75</v>
      </c>
      <c r="B78" s="235">
        <v>110710682</v>
      </c>
      <c r="C78" s="238" t="s">
        <v>2001</v>
      </c>
      <c r="D78" s="238" t="s">
        <v>2216</v>
      </c>
      <c r="E78" s="598" t="s">
        <v>36</v>
      </c>
      <c r="F78" s="235">
        <v>40</v>
      </c>
      <c r="G78" s="623" t="s">
        <v>67</v>
      </c>
      <c r="H78" s="466">
        <v>44707</v>
      </c>
      <c r="I78" s="466">
        <v>44707</v>
      </c>
      <c r="J78" s="235" t="s">
        <v>68</v>
      </c>
      <c r="K78" s="235" t="s">
        <v>69</v>
      </c>
      <c r="L78" s="235" t="s">
        <v>70</v>
      </c>
      <c r="M78" s="235">
        <v>218110400</v>
      </c>
      <c r="N78" s="235" t="s">
        <v>71</v>
      </c>
      <c r="O78" s="238" t="s">
        <v>57</v>
      </c>
      <c r="P78" s="345" t="s">
        <v>72</v>
      </c>
      <c r="Q78" s="235" t="s">
        <v>73</v>
      </c>
      <c r="R78" s="238" t="s">
        <v>3402</v>
      </c>
      <c r="S78" s="541">
        <v>2047</v>
      </c>
      <c r="T78" s="467" t="s">
        <v>2965</v>
      </c>
      <c r="U78" s="468">
        <f t="shared" si="1"/>
        <v>81880</v>
      </c>
      <c r="V78" s="170"/>
    </row>
    <row r="79" spans="1:22">
      <c r="A79" s="235">
        <v>76</v>
      </c>
      <c r="B79" s="235">
        <v>110710684</v>
      </c>
      <c r="C79" s="238" t="s">
        <v>2002</v>
      </c>
      <c r="D79" s="239" t="s">
        <v>2213</v>
      </c>
      <c r="E79" s="598" t="s">
        <v>36</v>
      </c>
      <c r="F79" s="235">
        <v>20</v>
      </c>
      <c r="G79" s="623" t="s">
        <v>67</v>
      </c>
      <c r="H79" s="466">
        <v>44707</v>
      </c>
      <c r="I79" s="466">
        <v>44707</v>
      </c>
      <c r="J79" s="235" t="s">
        <v>68</v>
      </c>
      <c r="K79" s="235" t="s">
        <v>69</v>
      </c>
      <c r="L79" s="235" t="s">
        <v>70</v>
      </c>
      <c r="M79" s="235">
        <v>218110400</v>
      </c>
      <c r="N79" s="235" t="s">
        <v>71</v>
      </c>
      <c r="O79" s="238" t="s">
        <v>57</v>
      </c>
      <c r="P79" s="345" t="s">
        <v>72</v>
      </c>
      <c r="Q79" s="235" t="s">
        <v>73</v>
      </c>
      <c r="R79" s="238" t="s">
        <v>3402</v>
      </c>
      <c r="S79" s="541">
        <v>2047</v>
      </c>
      <c r="T79" s="467" t="s">
        <v>2965</v>
      </c>
      <c r="U79" s="468">
        <f t="shared" si="1"/>
        <v>40940</v>
      </c>
      <c r="V79" s="170"/>
    </row>
    <row r="80" spans="1:22">
      <c r="A80" s="235">
        <v>77</v>
      </c>
      <c r="B80" s="235">
        <v>112136081</v>
      </c>
      <c r="C80" s="238" t="s">
        <v>997</v>
      </c>
      <c r="D80" s="238" t="s">
        <v>998</v>
      </c>
      <c r="E80" s="598" t="s">
        <v>36</v>
      </c>
      <c r="F80" s="235">
        <v>10</v>
      </c>
      <c r="G80" s="623" t="s">
        <v>67</v>
      </c>
      <c r="H80" s="466">
        <v>44707</v>
      </c>
      <c r="I80" s="466">
        <v>44707</v>
      </c>
      <c r="J80" s="235" t="s">
        <v>68</v>
      </c>
      <c r="K80" s="235" t="s">
        <v>69</v>
      </c>
      <c r="L80" s="235" t="s">
        <v>70</v>
      </c>
      <c r="M80" s="235">
        <v>218110400</v>
      </c>
      <c r="N80" s="235" t="s">
        <v>71</v>
      </c>
      <c r="O80" s="238" t="s">
        <v>57</v>
      </c>
      <c r="P80" s="345" t="s">
        <v>72</v>
      </c>
      <c r="Q80" s="235" t="s">
        <v>73</v>
      </c>
      <c r="R80" s="238" t="s">
        <v>3402</v>
      </c>
      <c r="S80" s="541">
        <v>570.47</v>
      </c>
      <c r="T80" s="467" t="s">
        <v>2965</v>
      </c>
      <c r="U80" s="468">
        <f t="shared" si="1"/>
        <v>5704.7000000000007</v>
      </c>
      <c r="V80" s="170"/>
    </row>
    <row r="81" spans="1:22">
      <c r="A81" s="235">
        <v>78</v>
      </c>
      <c r="B81" s="235">
        <v>112172545</v>
      </c>
      <c r="C81" s="238">
        <v>112172545</v>
      </c>
      <c r="D81" s="238" t="s">
        <v>2378</v>
      </c>
      <c r="E81" s="598" t="s">
        <v>36</v>
      </c>
      <c r="F81" s="235">
        <v>60</v>
      </c>
      <c r="G81" s="623" t="s">
        <v>67</v>
      </c>
      <c r="H81" s="466">
        <v>44707</v>
      </c>
      <c r="I81" s="466">
        <v>44707</v>
      </c>
      <c r="J81" s="235" t="s">
        <v>68</v>
      </c>
      <c r="K81" s="235" t="s">
        <v>69</v>
      </c>
      <c r="L81" s="235" t="s">
        <v>70</v>
      </c>
      <c r="M81" s="235">
        <v>218110400</v>
      </c>
      <c r="N81" s="235" t="s">
        <v>71</v>
      </c>
      <c r="O81" s="238" t="s">
        <v>57</v>
      </c>
      <c r="P81" s="345" t="s">
        <v>72</v>
      </c>
      <c r="Q81" s="235" t="s">
        <v>73</v>
      </c>
      <c r="R81" s="238" t="s">
        <v>3402</v>
      </c>
      <c r="S81" s="541">
        <v>8.5</v>
      </c>
      <c r="T81" s="467" t="s">
        <v>2965</v>
      </c>
      <c r="U81" s="468">
        <f t="shared" si="1"/>
        <v>510</v>
      </c>
      <c r="V81" s="170"/>
    </row>
    <row r="82" spans="1:22">
      <c r="A82" s="235">
        <v>79</v>
      </c>
      <c r="B82" s="235">
        <v>112172546</v>
      </c>
      <c r="C82" s="238">
        <v>112172546</v>
      </c>
      <c r="D82" s="238" t="s">
        <v>2380</v>
      </c>
      <c r="E82" s="598" t="s">
        <v>36</v>
      </c>
      <c r="F82" s="235">
        <v>40</v>
      </c>
      <c r="G82" s="623" t="s">
        <v>67</v>
      </c>
      <c r="H82" s="466">
        <v>44707</v>
      </c>
      <c r="I82" s="466">
        <v>44707</v>
      </c>
      <c r="J82" s="235" t="s">
        <v>68</v>
      </c>
      <c r="K82" s="235" t="s">
        <v>69</v>
      </c>
      <c r="L82" s="235" t="s">
        <v>70</v>
      </c>
      <c r="M82" s="235">
        <v>218110400</v>
      </c>
      <c r="N82" s="235" t="s">
        <v>71</v>
      </c>
      <c r="O82" s="238" t="s">
        <v>57</v>
      </c>
      <c r="P82" s="345" t="s">
        <v>72</v>
      </c>
      <c r="Q82" s="235" t="s">
        <v>73</v>
      </c>
      <c r="R82" s="238" t="s">
        <v>3402</v>
      </c>
      <c r="S82" s="541">
        <v>10.5</v>
      </c>
      <c r="T82" s="467" t="s">
        <v>2965</v>
      </c>
      <c r="U82" s="468">
        <f t="shared" si="1"/>
        <v>420</v>
      </c>
      <c r="V82" s="170"/>
    </row>
    <row r="83" spans="1:22">
      <c r="A83" s="235">
        <v>80</v>
      </c>
      <c r="B83" s="235">
        <v>112170848</v>
      </c>
      <c r="C83" s="238">
        <v>112170848</v>
      </c>
      <c r="D83" s="238" t="s">
        <v>2381</v>
      </c>
      <c r="E83" s="598" t="s">
        <v>36</v>
      </c>
      <c r="F83" s="235">
        <v>60</v>
      </c>
      <c r="G83" s="623" t="s">
        <v>67</v>
      </c>
      <c r="H83" s="466">
        <v>44707</v>
      </c>
      <c r="I83" s="466">
        <v>44707</v>
      </c>
      <c r="J83" s="235" t="s">
        <v>68</v>
      </c>
      <c r="K83" s="235" t="s">
        <v>69</v>
      </c>
      <c r="L83" s="235" t="s">
        <v>70</v>
      </c>
      <c r="M83" s="235">
        <v>218110400</v>
      </c>
      <c r="N83" s="235" t="s">
        <v>71</v>
      </c>
      <c r="O83" s="238" t="s">
        <v>57</v>
      </c>
      <c r="P83" s="345" t="s">
        <v>72</v>
      </c>
      <c r="Q83" s="235" t="s">
        <v>73</v>
      </c>
      <c r="R83" s="238" t="s">
        <v>3402</v>
      </c>
      <c r="S83" s="541">
        <v>14</v>
      </c>
      <c r="T83" s="467" t="s">
        <v>2965</v>
      </c>
      <c r="U83" s="468">
        <f t="shared" si="1"/>
        <v>840</v>
      </c>
      <c r="V83" s="170"/>
    </row>
    <row r="84" spans="1:22" ht="20.399999999999999">
      <c r="A84" s="235">
        <v>81</v>
      </c>
      <c r="B84" s="235">
        <v>109492197</v>
      </c>
      <c r="C84" s="238" t="s">
        <v>186</v>
      </c>
      <c r="D84" s="238" t="s">
        <v>187</v>
      </c>
      <c r="E84" s="598" t="s">
        <v>36</v>
      </c>
      <c r="F84" s="235">
        <v>80</v>
      </c>
      <c r="G84" s="623" t="s">
        <v>67</v>
      </c>
      <c r="H84" s="466">
        <v>44707</v>
      </c>
      <c r="I84" s="466">
        <v>44707</v>
      </c>
      <c r="J84" s="235" t="s">
        <v>68</v>
      </c>
      <c r="K84" s="235" t="s">
        <v>69</v>
      </c>
      <c r="L84" s="235" t="s">
        <v>70</v>
      </c>
      <c r="M84" s="235">
        <v>218110400</v>
      </c>
      <c r="N84" s="235" t="s">
        <v>71</v>
      </c>
      <c r="O84" s="238" t="s">
        <v>57</v>
      </c>
      <c r="P84" s="345" t="s">
        <v>72</v>
      </c>
      <c r="Q84" s="235" t="s">
        <v>73</v>
      </c>
      <c r="R84" s="238" t="s">
        <v>3402</v>
      </c>
      <c r="S84" s="541">
        <v>66.92</v>
      </c>
      <c r="T84" s="467" t="s">
        <v>2965</v>
      </c>
      <c r="U84" s="468">
        <f t="shared" si="1"/>
        <v>5353.6</v>
      </c>
      <c r="V84" s="170"/>
    </row>
    <row r="85" spans="1:22">
      <c r="A85" s="235">
        <v>82</v>
      </c>
      <c r="B85" s="235" t="s">
        <v>2336</v>
      </c>
      <c r="C85" s="238" t="s">
        <v>2337</v>
      </c>
      <c r="D85" s="238" t="s">
        <v>2605</v>
      </c>
      <c r="E85" s="598" t="s">
        <v>36</v>
      </c>
      <c r="F85" s="235">
        <v>40</v>
      </c>
      <c r="G85" s="623" t="s">
        <v>67</v>
      </c>
      <c r="H85" s="466">
        <v>44707</v>
      </c>
      <c r="I85" s="466">
        <v>44707</v>
      </c>
      <c r="J85" s="235" t="s">
        <v>68</v>
      </c>
      <c r="K85" s="235" t="s">
        <v>69</v>
      </c>
      <c r="L85" s="235" t="s">
        <v>70</v>
      </c>
      <c r="M85" s="235">
        <v>218110400</v>
      </c>
      <c r="N85" s="235" t="s">
        <v>71</v>
      </c>
      <c r="O85" s="238" t="s">
        <v>57</v>
      </c>
      <c r="P85" s="345" t="s">
        <v>72</v>
      </c>
      <c r="Q85" s="235" t="s">
        <v>73</v>
      </c>
      <c r="R85" s="238" t="s">
        <v>3402</v>
      </c>
      <c r="S85" s="541">
        <v>1784.3</v>
      </c>
      <c r="T85" s="467" t="s">
        <v>2965</v>
      </c>
      <c r="U85" s="468">
        <f t="shared" si="1"/>
        <v>71372</v>
      </c>
      <c r="V85" s="170"/>
    </row>
    <row r="86" spans="1:22">
      <c r="A86" s="235">
        <v>83</v>
      </c>
      <c r="B86" s="235">
        <v>109492180</v>
      </c>
      <c r="C86" s="238" t="s">
        <v>201</v>
      </c>
      <c r="D86" s="349" t="s">
        <v>2748</v>
      </c>
      <c r="E86" s="598" t="s">
        <v>36</v>
      </c>
      <c r="F86" s="235">
        <v>40</v>
      </c>
      <c r="G86" s="623" t="s">
        <v>67</v>
      </c>
      <c r="H86" s="466">
        <v>44707</v>
      </c>
      <c r="I86" s="466">
        <v>44707</v>
      </c>
      <c r="J86" s="235" t="s">
        <v>68</v>
      </c>
      <c r="K86" s="235" t="s">
        <v>69</v>
      </c>
      <c r="L86" s="235" t="s">
        <v>70</v>
      </c>
      <c r="M86" s="235">
        <v>218110400</v>
      </c>
      <c r="N86" s="235" t="s">
        <v>71</v>
      </c>
      <c r="O86" s="238" t="s">
        <v>57</v>
      </c>
      <c r="P86" s="345" t="s">
        <v>72</v>
      </c>
      <c r="Q86" s="235" t="s">
        <v>73</v>
      </c>
      <c r="R86" s="238" t="s">
        <v>3402</v>
      </c>
      <c r="S86" s="541">
        <v>32.22</v>
      </c>
      <c r="T86" s="467" t="s">
        <v>2965</v>
      </c>
      <c r="U86" s="468">
        <f t="shared" si="1"/>
        <v>1288.8</v>
      </c>
      <c r="V86" s="170"/>
    </row>
    <row r="87" spans="1:22">
      <c r="A87" s="235">
        <v>84</v>
      </c>
      <c r="B87" s="235">
        <v>112172543</v>
      </c>
      <c r="C87" s="238">
        <v>112172543</v>
      </c>
      <c r="D87" s="238" t="s">
        <v>1145</v>
      </c>
      <c r="E87" s="598" t="s">
        <v>36</v>
      </c>
      <c r="F87" s="235">
        <v>10</v>
      </c>
      <c r="G87" s="623" t="s">
        <v>67</v>
      </c>
      <c r="H87" s="466">
        <v>44707</v>
      </c>
      <c r="I87" s="466">
        <v>44707</v>
      </c>
      <c r="J87" s="235" t="s">
        <v>68</v>
      </c>
      <c r="K87" s="235" t="s">
        <v>69</v>
      </c>
      <c r="L87" s="235" t="s">
        <v>70</v>
      </c>
      <c r="M87" s="235">
        <v>218110400</v>
      </c>
      <c r="N87" s="235" t="s">
        <v>71</v>
      </c>
      <c r="O87" s="238" t="s">
        <v>57</v>
      </c>
      <c r="P87" s="345" t="s">
        <v>72</v>
      </c>
      <c r="Q87" s="235" t="s">
        <v>73</v>
      </c>
      <c r="R87" s="238" t="s">
        <v>3402</v>
      </c>
      <c r="S87" s="541">
        <v>3480</v>
      </c>
      <c r="T87" s="467" t="s">
        <v>2965</v>
      </c>
      <c r="U87" s="468">
        <f t="shared" si="1"/>
        <v>34800</v>
      </c>
      <c r="V87" s="170"/>
    </row>
    <row r="88" spans="1:22">
      <c r="A88" s="235">
        <v>85</v>
      </c>
      <c r="B88" s="235">
        <v>112172541</v>
      </c>
      <c r="C88" s="238">
        <v>112172541</v>
      </c>
      <c r="D88" s="239" t="s">
        <v>2373</v>
      </c>
      <c r="E88" s="598" t="s">
        <v>36</v>
      </c>
      <c r="F88" s="235">
        <v>10</v>
      </c>
      <c r="G88" s="623" t="s">
        <v>67</v>
      </c>
      <c r="H88" s="466">
        <v>44707</v>
      </c>
      <c r="I88" s="466">
        <v>44707</v>
      </c>
      <c r="J88" s="235" t="s">
        <v>68</v>
      </c>
      <c r="K88" s="235" t="s">
        <v>69</v>
      </c>
      <c r="L88" s="235" t="s">
        <v>70</v>
      </c>
      <c r="M88" s="235">
        <v>218110400</v>
      </c>
      <c r="N88" s="235" t="s">
        <v>71</v>
      </c>
      <c r="O88" s="238" t="s">
        <v>57</v>
      </c>
      <c r="P88" s="345" t="s">
        <v>72</v>
      </c>
      <c r="Q88" s="235" t="s">
        <v>73</v>
      </c>
      <c r="R88" s="238" t="s">
        <v>3402</v>
      </c>
      <c r="S88" s="541">
        <v>630</v>
      </c>
      <c r="T88" s="467" t="s">
        <v>2965</v>
      </c>
      <c r="U88" s="468">
        <f t="shared" si="1"/>
        <v>6300</v>
      </c>
      <c r="V88" s="170"/>
    </row>
    <row r="89" spans="1:22">
      <c r="A89" s="235">
        <v>86</v>
      </c>
      <c r="B89" s="235">
        <v>112172542</v>
      </c>
      <c r="C89" s="238">
        <v>112172542</v>
      </c>
      <c r="D89" s="238" t="s">
        <v>2376</v>
      </c>
      <c r="E89" s="598" t="s">
        <v>36</v>
      </c>
      <c r="F89" s="235">
        <v>30</v>
      </c>
      <c r="G89" s="623" t="s">
        <v>67</v>
      </c>
      <c r="H89" s="466">
        <v>44707</v>
      </c>
      <c r="I89" s="466">
        <v>44707</v>
      </c>
      <c r="J89" s="235" t="s">
        <v>68</v>
      </c>
      <c r="K89" s="235" t="s">
        <v>69</v>
      </c>
      <c r="L89" s="235" t="s">
        <v>70</v>
      </c>
      <c r="M89" s="235">
        <v>218110400</v>
      </c>
      <c r="N89" s="235" t="s">
        <v>71</v>
      </c>
      <c r="O89" s="238" t="s">
        <v>57</v>
      </c>
      <c r="P89" s="345" t="s">
        <v>72</v>
      </c>
      <c r="Q89" s="235" t="s">
        <v>73</v>
      </c>
      <c r="R89" s="238" t="s">
        <v>3402</v>
      </c>
      <c r="S89" s="541">
        <v>65</v>
      </c>
      <c r="T89" s="467" t="s">
        <v>2965</v>
      </c>
      <c r="U89" s="468">
        <f t="shared" si="1"/>
        <v>1950</v>
      </c>
      <c r="V89" s="170"/>
    </row>
    <row r="90" spans="1:22">
      <c r="A90" s="235">
        <v>87</v>
      </c>
      <c r="B90" s="235">
        <v>112172544</v>
      </c>
      <c r="C90" s="238">
        <v>112172544</v>
      </c>
      <c r="D90" s="238" t="s">
        <v>2377</v>
      </c>
      <c r="E90" s="598" t="s">
        <v>36</v>
      </c>
      <c r="F90" s="235">
        <v>20</v>
      </c>
      <c r="G90" s="623" t="s">
        <v>67</v>
      </c>
      <c r="H90" s="466">
        <v>44707</v>
      </c>
      <c r="I90" s="466">
        <v>44707</v>
      </c>
      <c r="J90" s="235" t="s">
        <v>68</v>
      </c>
      <c r="K90" s="235" t="s">
        <v>69</v>
      </c>
      <c r="L90" s="235" t="s">
        <v>70</v>
      </c>
      <c r="M90" s="235">
        <v>218110400</v>
      </c>
      <c r="N90" s="235" t="s">
        <v>71</v>
      </c>
      <c r="O90" s="238" t="s">
        <v>57</v>
      </c>
      <c r="P90" s="345" t="s">
        <v>72</v>
      </c>
      <c r="Q90" s="235" t="s">
        <v>73</v>
      </c>
      <c r="R90" s="238" t="s">
        <v>3402</v>
      </c>
      <c r="S90" s="541">
        <v>100</v>
      </c>
      <c r="T90" s="467" t="s">
        <v>2965</v>
      </c>
      <c r="U90" s="468">
        <f t="shared" si="1"/>
        <v>2000</v>
      </c>
      <c r="V90" s="170"/>
    </row>
    <row r="91" spans="1:22">
      <c r="A91" s="235">
        <v>88</v>
      </c>
      <c r="B91" s="235">
        <v>109492192</v>
      </c>
      <c r="C91" s="238" t="s">
        <v>1290</v>
      </c>
      <c r="D91" s="238" t="s">
        <v>2746</v>
      </c>
      <c r="E91" s="598" t="s">
        <v>36</v>
      </c>
      <c r="F91" s="235">
        <v>40</v>
      </c>
      <c r="G91" s="623" t="s">
        <v>67</v>
      </c>
      <c r="H91" s="466">
        <v>44707</v>
      </c>
      <c r="I91" s="466">
        <v>44707</v>
      </c>
      <c r="J91" s="235" t="s">
        <v>68</v>
      </c>
      <c r="K91" s="235" t="s">
        <v>69</v>
      </c>
      <c r="L91" s="235" t="s">
        <v>70</v>
      </c>
      <c r="M91" s="235">
        <v>218110400</v>
      </c>
      <c r="N91" s="235" t="s">
        <v>71</v>
      </c>
      <c r="O91" s="238" t="s">
        <v>57</v>
      </c>
      <c r="P91" s="345" t="s">
        <v>72</v>
      </c>
      <c r="Q91" s="235" t="s">
        <v>73</v>
      </c>
      <c r="R91" s="238" t="s">
        <v>3402</v>
      </c>
      <c r="S91" s="541">
        <v>24.1</v>
      </c>
      <c r="T91" s="467" t="s">
        <v>2965</v>
      </c>
      <c r="U91" s="468">
        <f t="shared" si="1"/>
        <v>964</v>
      </c>
      <c r="V91" s="170"/>
    </row>
    <row r="92" spans="1:22">
      <c r="A92" s="235">
        <v>89</v>
      </c>
      <c r="B92" s="235">
        <v>109492193</v>
      </c>
      <c r="C92" s="238" t="s">
        <v>2228</v>
      </c>
      <c r="D92" s="239" t="s">
        <v>2739</v>
      </c>
      <c r="E92" s="598" t="s">
        <v>36</v>
      </c>
      <c r="F92" s="235">
        <v>170</v>
      </c>
      <c r="G92" s="623" t="s">
        <v>67</v>
      </c>
      <c r="H92" s="466">
        <v>44707</v>
      </c>
      <c r="I92" s="466">
        <v>44707</v>
      </c>
      <c r="J92" s="235" t="s">
        <v>68</v>
      </c>
      <c r="K92" s="235" t="s">
        <v>69</v>
      </c>
      <c r="L92" s="235" t="s">
        <v>70</v>
      </c>
      <c r="M92" s="235">
        <v>218110400</v>
      </c>
      <c r="N92" s="235" t="s">
        <v>71</v>
      </c>
      <c r="O92" s="238" t="s">
        <v>57</v>
      </c>
      <c r="P92" s="345" t="s">
        <v>72</v>
      </c>
      <c r="Q92" s="235" t="s">
        <v>73</v>
      </c>
      <c r="R92" s="238" t="s">
        <v>3402</v>
      </c>
      <c r="S92" s="541">
        <v>11.26</v>
      </c>
      <c r="T92" s="467" t="s">
        <v>2965</v>
      </c>
      <c r="U92" s="468">
        <f t="shared" si="1"/>
        <v>1914.2</v>
      </c>
      <c r="V92" s="170"/>
    </row>
    <row r="93" spans="1:22">
      <c r="A93" s="235">
        <v>90</v>
      </c>
      <c r="B93" s="235">
        <v>109492212</v>
      </c>
      <c r="C93" s="238" t="s">
        <v>571</v>
      </c>
      <c r="D93" s="238" t="s">
        <v>2741</v>
      </c>
      <c r="E93" s="598" t="s">
        <v>36</v>
      </c>
      <c r="F93" s="235">
        <v>320</v>
      </c>
      <c r="G93" s="623" t="s">
        <v>67</v>
      </c>
      <c r="H93" s="466">
        <v>44707</v>
      </c>
      <c r="I93" s="466">
        <v>44707</v>
      </c>
      <c r="J93" s="235" t="s">
        <v>68</v>
      </c>
      <c r="K93" s="235" t="s">
        <v>69</v>
      </c>
      <c r="L93" s="235" t="s">
        <v>70</v>
      </c>
      <c r="M93" s="235">
        <v>218110400</v>
      </c>
      <c r="N93" s="235" t="s">
        <v>71</v>
      </c>
      <c r="O93" s="238" t="s">
        <v>57</v>
      </c>
      <c r="P93" s="345" t="s">
        <v>72</v>
      </c>
      <c r="Q93" s="235" t="s">
        <v>73</v>
      </c>
      <c r="R93" s="238" t="s">
        <v>3402</v>
      </c>
      <c r="S93" s="541">
        <v>11.26</v>
      </c>
      <c r="T93" s="467" t="s">
        <v>2965</v>
      </c>
      <c r="U93" s="468">
        <f t="shared" si="1"/>
        <v>3603.2</v>
      </c>
      <c r="V93" s="170"/>
    </row>
    <row r="94" spans="1:22">
      <c r="A94" s="235">
        <v>91</v>
      </c>
      <c r="B94" s="235">
        <v>109492179</v>
      </c>
      <c r="C94" s="238">
        <v>12568935</v>
      </c>
      <c r="D94" s="238" t="s">
        <v>2134</v>
      </c>
      <c r="E94" s="598" t="s">
        <v>2729</v>
      </c>
      <c r="F94" s="340">
        <v>650</v>
      </c>
      <c r="G94" s="623" t="s">
        <v>67</v>
      </c>
      <c r="H94" s="466">
        <v>44707</v>
      </c>
      <c r="I94" s="466">
        <v>44707</v>
      </c>
      <c r="J94" s="235" t="s">
        <v>68</v>
      </c>
      <c r="K94" s="235" t="s">
        <v>69</v>
      </c>
      <c r="L94" s="235" t="s">
        <v>70</v>
      </c>
      <c r="M94" s="235">
        <v>218110400</v>
      </c>
      <c r="N94" s="235" t="s">
        <v>71</v>
      </c>
      <c r="O94" s="238" t="s">
        <v>57</v>
      </c>
      <c r="P94" s="345" t="s">
        <v>72</v>
      </c>
      <c r="Q94" s="235" t="s">
        <v>73</v>
      </c>
      <c r="R94" s="238" t="s">
        <v>3402</v>
      </c>
      <c r="S94" s="541">
        <v>174.89</v>
      </c>
      <c r="T94" s="467" t="s">
        <v>2965</v>
      </c>
      <c r="U94" s="468">
        <f t="shared" si="1"/>
        <v>113678.49999999999</v>
      </c>
      <c r="V94" s="170"/>
    </row>
    <row r="95" spans="1:22">
      <c r="A95" s="235">
        <v>92</v>
      </c>
      <c r="B95" s="235">
        <v>112139784</v>
      </c>
      <c r="C95" s="238" t="s">
        <v>2731</v>
      </c>
      <c r="D95" s="239" t="s">
        <v>2809</v>
      </c>
      <c r="E95" s="598" t="s">
        <v>2729</v>
      </c>
      <c r="F95" s="235">
        <v>400</v>
      </c>
      <c r="G95" s="623" t="s">
        <v>67</v>
      </c>
      <c r="H95" s="466">
        <v>44707</v>
      </c>
      <c r="I95" s="466">
        <v>44707</v>
      </c>
      <c r="J95" s="235" t="s">
        <v>68</v>
      </c>
      <c r="K95" s="235" t="s">
        <v>69</v>
      </c>
      <c r="L95" s="235" t="s">
        <v>70</v>
      </c>
      <c r="M95" s="235">
        <v>218110400</v>
      </c>
      <c r="N95" s="235" t="s">
        <v>71</v>
      </c>
      <c r="O95" s="238" t="s">
        <v>57</v>
      </c>
      <c r="P95" s="345" t="s">
        <v>72</v>
      </c>
      <c r="Q95" s="235" t="s">
        <v>73</v>
      </c>
      <c r="R95" s="238" t="s">
        <v>3402</v>
      </c>
      <c r="S95" s="541">
        <v>25.5</v>
      </c>
      <c r="T95" s="467" t="s">
        <v>2965</v>
      </c>
      <c r="U95" s="468">
        <f t="shared" si="1"/>
        <v>10200</v>
      </c>
      <c r="V95" s="170"/>
    </row>
    <row r="96" spans="1:22">
      <c r="A96" s="235">
        <v>93</v>
      </c>
      <c r="B96" s="235">
        <v>109609632</v>
      </c>
      <c r="C96" s="238" t="s">
        <v>197</v>
      </c>
      <c r="D96" s="238" t="s">
        <v>2747</v>
      </c>
      <c r="E96" s="598" t="s">
        <v>36</v>
      </c>
      <c r="F96" s="235">
        <v>20</v>
      </c>
      <c r="G96" s="623" t="s">
        <v>67</v>
      </c>
      <c r="H96" s="466">
        <v>44707</v>
      </c>
      <c r="I96" s="466">
        <v>44707</v>
      </c>
      <c r="J96" s="235" t="s">
        <v>68</v>
      </c>
      <c r="K96" s="235" t="s">
        <v>69</v>
      </c>
      <c r="L96" s="235" t="s">
        <v>70</v>
      </c>
      <c r="M96" s="235">
        <v>218110400</v>
      </c>
      <c r="N96" s="235" t="s">
        <v>71</v>
      </c>
      <c r="O96" s="238" t="s">
        <v>57</v>
      </c>
      <c r="P96" s="345" t="s">
        <v>72</v>
      </c>
      <c r="Q96" s="235" t="s">
        <v>73</v>
      </c>
      <c r="R96" s="238" t="s">
        <v>3402</v>
      </c>
      <c r="S96" s="541">
        <v>100.06</v>
      </c>
      <c r="T96" s="467" t="s">
        <v>2965</v>
      </c>
      <c r="U96" s="468">
        <f t="shared" si="1"/>
        <v>2001.2</v>
      </c>
      <c r="V96" s="170"/>
    </row>
    <row r="97" spans="1:22">
      <c r="A97" s="235">
        <v>94</v>
      </c>
      <c r="B97" s="235">
        <v>112136066</v>
      </c>
      <c r="C97" s="238" t="s">
        <v>2230</v>
      </c>
      <c r="D97" s="238" t="s">
        <v>2745</v>
      </c>
      <c r="E97" s="598" t="s">
        <v>36</v>
      </c>
      <c r="F97" s="235">
        <v>10</v>
      </c>
      <c r="G97" s="623" t="s">
        <v>67</v>
      </c>
      <c r="H97" s="466">
        <v>44707</v>
      </c>
      <c r="I97" s="466">
        <v>44707</v>
      </c>
      <c r="J97" s="235" t="s">
        <v>68</v>
      </c>
      <c r="K97" s="235" t="s">
        <v>69</v>
      </c>
      <c r="L97" s="235" t="s">
        <v>70</v>
      </c>
      <c r="M97" s="235">
        <v>218110400</v>
      </c>
      <c r="N97" s="235" t="s">
        <v>71</v>
      </c>
      <c r="O97" s="238" t="s">
        <v>57</v>
      </c>
      <c r="P97" s="345" t="s">
        <v>72</v>
      </c>
      <c r="Q97" s="235" t="s">
        <v>73</v>
      </c>
      <c r="R97" s="238" t="s">
        <v>3402</v>
      </c>
      <c r="S97" s="541">
        <v>113.51</v>
      </c>
      <c r="T97" s="467" t="s">
        <v>2965</v>
      </c>
      <c r="U97" s="468">
        <f t="shared" si="1"/>
        <v>1135.1000000000001</v>
      </c>
      <c r="V97" s="170"/>
    </row>
    <row r="98" spans="1:22">
      <c r="A98" s="235">
        <v>95</v>
      </c>
      <c r="B98" s="235">
        <v>112136070</v>
      </c>
      <c r="C98" s="238">
        <v>19628060446</v>
      </c>
      <c r="D98" s="238" t="s">
        <v>2751</v>
      </c>
      <c r="E98" s="598" t="s">
        <v>36</v>
      </c>
      <c r="F98" s="235">
        <v>10</v>
      </c>
      <c r="G98" s="623" t="s">
        <v>67</v>
      </c>
      <c r="H98" s="466">
        <v>44707</v>
      </c>
      <c r="I98" s="466">
        <v>44707</v>
      </c>
      <c r="J98" s="235" t="s">
        <v>68</v>
      </c>
      <c r="K98" s="235" t="s">
        <v>69</v>
      </c>
      <c r="L98" s="235" t="s">
        <v>70</v>
      </c>
      <c r="M98" s="235">
        <v>218110400</v>
      </c>
      <c r="N98" s="235" t="s">
        <v>71</v>
      </c>
      <c r="O98" s="238" t="s">
        <v>57</v>
      </c>
      <c r="P98" s="345" t="s">
        <v>72</v>
      </c>
      <c r="Q98" s="235" t="s">
        <v>73</v>
      </c>
      <c r="R98" s="238" t="s">
        <v>3402</v>
      </c>
      <c r="S98" s="541">
        <v>721.74</v>
      </c>
      <c r="T98" s="467" t="s">
        <v>2965</v>
      </c>
      <c r="U98" s="468">
        <f t="shared" si="1"/>
        <v>7217.4</v>
      </c>
      <c r="V98" s="170"/>
    </row>
    <row r="99" spans="1:22">
      <c r="A99" s="235">
        <v>96</v>
      </c>
      <c r="B99" s="235">
        <v>112136069</v>
      </c>
      <c r="C99" s="238" t="s">
        <v>2235</v>
      </c>
      <c r="D99" s="238" t="s">
        <v>2749</v>
      </c>
      <c r="E99" s="598" t="s">
        <v>36</v>
      </c>
      <c r="F99" s="235">
        <v>30</v>
      </c>
      <c r="G99" s="623" t="s">
        <v>67</v>
      </c>
      <c r="H99" s="466">
        <v>44707</v>
      </c>
      <c r="I99" s="466">
        <v>44707</v>
      </c>
      <c r="J99" s="235" t="s">
        <v>68</v>
      </c>
      <c r="K99" s="235" t="s">
        <v>69</v>
      </c>
      <c r="L99" s="235" t="s">
        <v>70</v>
      </c>
      <c r="M99" s="235">
        <v>218110400</v>
      </c>
      <c r="N99" s="235" t="s">
        <v>71</v>
      </c>
      <c r="O99" s="238" t="s">
        <v>57</v>
      </c>
      <c r="P99" s="345" t="s">
        <v>72</v>
      </c>
      <c r="Q99" s="235" t="s">
        <v>73</v>
      </c>
      <c r="R99" s="238" t="s">
        <v>3402</v>
      </c>
      <c r="S99" s="541">
        <v>45.6</v>
      </c>
      <c r="T99" s="467" t="s">
        <v>2965</v>
      </c>
      <c r="U99" s="468">
        <f t="shared" si="1"/>
        <v>1368</v>
      </c>
      <c r="V99" s="170"/>
    </row>
    <row r="100" spans="1:22">
      <c r="A100" s="235">
        <v>97</v>
      </c>
      <c r="B100" s="235">
        <v>112136080</v>
      </c>
      <c r="C100" s="238">
        <v>9140009950</v>
      </c>
      <c r="D100" s="238" t="s">
        <v>889</v>
      </c>
      <c r="E100" s="598" t="s">
        <v>36</v>
      </c>
      <c r="F100" s="235">
        <v>40</v>
      </c>
      <c r="G100" s="623" t="s">
        <v>67</v>
      </c>
      <c r="H100" s="466">
        <v>44707</v>
      </c>
      <c r="I100" s="466">
        <v>44707</v>
      </c>
      <c r="J100" s="235" t="s">
        <v>68</v>
      </c>
      <c r="K100" s="235" t="s">
        <v>69</v>
      </c>
      <c r="L100" s="235" t="s">
        <v>70</v>
      </c>
      <c r="M100" s="235">
        <v>218110400</v>
      </c>
      <c r="N100" s="235" t="s">
        <v>71</v>
      </c>
      <c r="O100" s="238" t="s">
        <v>57</v>
      </c>
      <c r="P100" s="345" t="s">
        <v>72</v>
      </c>
      <c r="Q100" s="235" t="s">
        <v>73</v>
      </c>
      <c r="R100" s="238" t="s">
        <v>3402</v>
      </c>
      <c r="S100" s="541">
        <v>13.72</v>
      </c>
      <c r="T100" s="467" t="s">
        <v>2965</v>
      </c>
      <c r="U100" s="468">
        <f t="shared" si="1"/>
        <v>548.80000000000007</v>
      </c>
      <c r="V100" s="170"/>
    </row>
    <row r="101" spans="1:22">
      <c r="A101" s="235">
        <v>98</v>
      </c>
      <c r="B101" s="235">
        <v>109609633</v>
      </c>
      <c r="C101" s="238" t="s">
        <v>1078</v>
      </c>
      <c r="D101" s="238" t="s">
        <v>1674</v>
      </c>
      <c r="E101" s="598" t="s">
        <v>36</v>
      </c>
      <c r="F101" s="235">
        <v>10</v>
      </c>
      <c r="G101" s="623" t="s">
        <v>67</v>
      </c>
      <c r="H101" s="466">
        <v>44707</v>
      </c>
      <c r="I101" s="466">
        <v>44707</v>
      </c>
      <c r="J101" s="235" t="s">
        <v>68</v>
      </c>
      <c r="K101" s="235" t="s">
        <v>69</v>
      </c>
      <c r="L101" s="235" t="s">
        <v>70</v>
      </c>
      <c r="M101" s="235">
        <v>218110400</v>
      </c>
      <c r="N101" s="235" t="s">
        <v>71</v>
      </c>
      <c r="O101" s="238" t="s">
        <v>57</v>
      </c>
      <c r="P101" s="345" t="s">
        <v>72</v>
      </c>
      <c r="Q101" s="235" t="s">
        <v>73</v>
      </c>
      <c r="R101" s="238" t="s">
        <v>3402</v>
      </c>
      <c r="S101" s="541">
        <v>6</v>
      </c>
      <c r="T101" s="467" t="s">
        <v>2965</v>
      </c>
      <c r="U101" s="468">
        <f t="shared" si="1"/>
        <v>60</v>
      </c>
      <c r="V101" s="170"/>
    </row>
    <row r="102" spans="1:22">
      <c r="A102" s="235">
        <v>99</v>
      </c>
      <c r="B102" s="235">
        <v>109609628</v>
      </c>
      <c r="C102" s="238" t="s">
        <v>1672</v>
      </c>
      <c r="D102" s="238" t="s">
        <v>1673</v>
      </c>
      <c r="E102" s="598" t="s">
        <v>36</v>
      </c>
      <c r="F102" s="235">
        <v>10</v>
      </c>
      <c r="G102" s="623" t="s">
        <v>67</v>
      </c>
      <c r="H102" s="466">
        <v>44707</v>
      </c>
      <c r="I102" s="466">
        <v>44707</v>
      </c>
      <c r="J102" s="235" t="s">
        <v>68</v>
      </c>
      <c r="K102" s="235" t="s">
        <v>69</v>
      </c>
      <c r="L102" s="235" t="s">
        <v>70</v>
      </c>
      <c r="M102" s="235">
        <v>218110400</v>
      </c>
      <c r="N102" s="235" t="s">
        <v>71</v>
      </c>
      <c r="O102" s="238" t="s">
        <v>57</v>
      </c>
      <c r="P102" s="345" t="s">
        <v>72</v>
      </c>
      <c r="Q102" s="235" t="s">
        <v>73</v>
      </c>
      <c r="R102" s="238" t="s">
        <v>3402</v>
      </c>
      <c r="S102" s="541">
        <v>45.34</v>
      </c>
      <c r="T102" s="467" t="s">
        <v>2965</v>
      </c>
      <c r="U102" s="468">
        <f t="shared" si="1"/>
        <v>453.40000000000003</v>
      </c>
      <c r="V102" s="170"/>
    </row>
    <row r="103" spans="1:22" ht="20.399999999999999">
      <c r="A103" s="235">
        <v>100</v>
      </c>
      <c r="B103" s="235">
        <v>112136072</v>
      </c>
      <c r="C103" s="238">
        <v>19620005092</v>
      </c>
      <c r="D103" s="238" t="s">
        <v>457</v>
      </c>
      <c r="E103" s="598" t="s">
        <v>36</v>
      </c>
      <c r="F103" s="235">
        <v>10</v>
      </c>
      <c r="G103" s="623" t="s">
        <v>67</v>
      </c>
      <c r="H103" s="466">
        <v>44707</v>
      </c>
      <c r="I103" s="466">
        <v>44707</v>
      </c>
      <c r="J103" s="235" t="s">
        <v>68</v>
      </c>
      <c r="K103" s="235" t="s">
        <v>69</v>
      </c>
      <c r="L103" s="235" t="s">
        <v>70</v>
      </c>
      <c r="M103" s="235">
        <v>218110400</v>
      </c>
      <c r="N103" s="235" t="s">
        <v>71</v>
      </c>
      <c r="O103" s="238" t="s">
        <v>57</v>
      </c>
      <c r="P103" s="345" t="s">
        <v>72</v>
      </c>
      <c r="Q103" s="235" t="s">
        <v>73</v>
      </c>
      <c r="R103" s="238" t="s">
        <v>3402</v>
      </c>
      <c r="S103" s="541">
        <v>404.26</v>
      </c>
      <c r="T103" s="467" t="s">
        <v>2965</v>
      </c>
      <c r="U103" s="468">
        <f t="shared" si="1"/>
        <v>4042.6</v>
      </c>
      <c r="V103" s="170"/>
    </row>
    <row r="104" spans="1:22" ht="20.399999999999999">
      <c r="A104" s="235">
        <v>101</v>
      </c>
      <c r="B104" s="235">
        <v>109492181</v>
      </c>
      <c r="C104" s="238" t="s">
        <v>170</v>
      </c>
      <c r="D104" s="238" t="s">
        <v>171</v>
      </c>
      <c r="E104" s="598" t="s">
        <v>36</v>
      </c>
      <c r="F104" s="235">
        <v>160</v>
      </c>
      <c r="G104" s="623" t="s">
        <v>67</v>
      </c>
      <c r="H104" s="466">
        <v>44707</v>
      </c>
      <c r="I104" s="466">
        <v>44707</v>
      </c>
      <c r="J104" s="235" t="s">
        <v>68</v>
      </c>
      <c r="K104" s="235" t="s">
        <v>69</v>
      </c>
      <c r="L104" s="235" t="s">
        <v>70</v>
      </c>
      <c r="M104" s="235">
        <v>218110400</v>
      </c>
      <c r="N104" s="235" t="s">
        <v>71</v>
      </c>
      <c r="O104" s="238" t="s">
        <v>57</v>
      </c>
      <c r="P104" s="345" t="s">
        <v>72</v>
      </c>
      <c r="Q104" s="235" t="s">
        <v>73</v>
      </c>
      <c r="R104" s="238" t="s">
        <v>3402</v>
      </c>
      <c r="S104" s="541">
        <v>18.350000000000001</v>
      </c>
      <c r="T104" s="467" t="s">
        <v>2965</v>
      </c>
      <c r="U104" s="468">
        <f t="shared" si="1"/>
        <v>2936</v>
      </c>
      <c r="V104" s="170"/>
    </row>
    <row r="105" spans="1:22">
      <c r="A105" s="235">
        <v>102</v>
      </c>
      <c r="B105" s="235">
        <v>112136078</v>
      </c>
      <c r="C105" s="238" t="s">
        <v>879</v>
      </c>
      <c r="D105" s="238" t="s">
        <v>880</v>
      </c>
      <c r="E105" s="598" t="s">
        <v>36</v>
      </c>
      <c r="F105" s="235">
        <v>10</v>
      </c>
      <c r="G105" s="623" t="s">
        <v>67</v>
      </c>
      <c r="H105" s="466">
        <v>44707</v>
      </c>
      <c r="I105" s="466">
        <v>44707</v>
      </c>
      <c r="J105" s="235" t="s">
        <v>68</v>
      </c>
      <c r="K105" s="235" t="s">
        <v>69</v>
      </c>
      <c r="L105" s="235" t="s">
        <v>70</v>
      </c>
      <c r="M105" s="235">
        <v>218110400</v>
      </c>
      <c r="N105" s="235" t="s">
        <v>71</v>
      </c>
      <c r="O105" s="238" t="s">
        <v>57</v>
      </c>
      <c r="P105" s="345" t="s">
        <v>72</v>
      </c>
      <c r="Q105" s="235" t="s">
        <v>73</v>
      </c>
      <c r="R105" s="238" t="s">
        <v>3402</v>
      </c>
      <c r="S105" s="541">
        <v>138.97999999999999</v>
      </c>
      <c r="T105" s="467" t="s">
        <v>2965</v>
      </c>
      <c r="U105" s="468">
        <f t="shared" si="1"/>
        <v>1389.8</v>
      </c>
      <c r="V105" s="170"/>
    </row>
    <row r="106" spans="1:22">
      <c r="A106" s="235">
        <v>103</v>
      </c>
      <c r="B106" s="235">
        <v>112136075</v>
      </c>
      <c r="C106" s="238" t="s">
        <v>63</v>
      </c>
      <c r="D106" s="238" t="s">
        <v>64</v>
      </c>
      <c r="E106" s="598" t="s">
        <v>36</v>
      </c>
      <c r="F106" s="235">
        <v>10</v>
      </c>
      <c r="G106" s="623" t="s">
        <v>67</v>
      </c>
      <c r="H106" s="466">
        <v>44707</v>
      </c>
      <c r="I106" s="466">
        <v>44707</v>
      </c>
      <c r="J106" s="235" t="s">
        <v>68</v>
      </c>
      <c r="K106" s="235" t="s">
        <v>69</v>
      </c>
      <c r="L106" s="235" t="s">
        <v>70</v>
      </c>
      <c r="M106" s="235">
        <v>218110400</v>
      </c>
      <c r="N106" s="235" t="s">
        <v>71</v>
      </c>
      <c r="O106" s="238" t="s">
        <v>57</v>
      </c>
      <c r="P106" s="345" t="s">
        <v>72</v>
      </c>
      <c r="Q106" s="235" t="s">
        <v>73</v>
      </c>
      <c r="R106" s="238" t="s">
        <v>3402</v>
      </c>
      <c r="S106" s="541">
        <v>1196.19</v>
      </c>
      <c r="T106" s="467" t="s">
        <v>2965</v>
      </c>
      <c r="U106" s="468">
        <f t="shared" si="1"/>
        <v>11961.900000000001</v>
      </c>
      <c r="V106" s="170"/>
    </row>
    <row r="107" spans="1:22" ht="20.399999999999999">
      <c r="A107" s="235">
        <v>104</v>
      </c>
      <c r="B107" s="235">
        <v>109492194</v>
      </c>
      <c r="C107" s="238" t="s">
        <v>192</v>
      </c>
      <c r="D107" s="238" t="s">
        <v>193</v>
      </c>
      <c r="E107" s="598" t="s">
        <v>36</v>
      </c>
      <c r="F107" s="235">
        <v>80</v>
      </c>
      <c r="G107" s="623" t="s">
        <v>67</v>
      </c>
      <c r="H107" s="466">
        <v>44707</v>
      </c>
      <c r="I107" s="466">
        <v>44707</v>
      </c>
      <c r="J107" s="235" t="s">
        <v>68</v>
      </c>
      <c r="K107" s="235" t="s">
        <v>69</v>
      </c>
      <c r="L107" s="235" t="s">
        <v>70</v>
      </c>
      <c r="M107" s="235">
        <v>218110400</v>
      </c>
      <c r="N107" s="235" t="s">
        <v>71</v>
      </c>
      <c r="O107" s="238" t="s">
        <v>57</v>
      </c>
      <c r="P107" s="345" t="s">
        <v>72</v>
      </c>
      <c r="Q107" s="235" t="s">
        <v>73</v>
      </c>
      <c r="R107" s="238" t="s">
        <v>3402</v>
      </c>
      <c r="S107" s="541">
        <v>234.9</v>
      </c>
      <c r="T107" s="467" t="s">
        <v>2965</v>
      </c>
      <c r="U107" s="468">
        <f t="shared" si="1"/>
        <v>18792</v>
      </c>
      <c r="V107" s="170"/>
    </row>
    <row r="108" spans="1:22">
      <c r="A108" s="235">
        <v>105</v>
      </c>
      <c r="B108" s="235">
        <v>109492196</v>
      </c>
      <c r="C108" s="238" t="s">
        <v>1283</v>
      </c>
      <c r="D108" s="238" t="s">
        <v>1179</v>
      </c>
      <c r="E108" s="598" t="s">
        <v>36</v>
      </c>
      <c r="F108" s="235">
        <v>80</v>
      </c>
      <c r="G108" s="623" t="s">
        <v>67</v>
      </c>
      <c r="H108" s="466">
        <v>44707</v>
      </c>
      <c r="I108" s="466">
        <v>44707</v>
      </c>
      <c r="J108" s="235" t="s">
        <v>68</v>
      </c>
      <c r="K108" s="235" t="s">
        <v>69</v>
      </c>
      <c r="L108" s="235" t="s">
        <v>70</v>
      </c>
      <c r="M108" s="235">
        <v>218110400</v>
      </c>
      <c r="N108" s="235" t="s">
        <v>71</v>
      </c>
      <c r="O108" s="238" t="s">
        <v>57</v>
      </c>
      <c r="P108" s="345" t="s">
        <v>72</v>
      </c>
      <c r="Q108" s="235" t="s">
        <v>73</v>
      </c>
      <c r="R108" s="238" t="s">
        <v>3402</v>
      </c>
      <c r="S108" s="541">
        <v>21.36</v>
      </c>
      <c r="T108" s="467" t="s">
        <v>2965</v>
      </c>
      <c r="U108" s="468">
        <f t="shared" si="1"/>
        <v>1708.8</v>
      </c>
      <c r="V108" s="170"/>
    </row>
    <row r="109" spans="1:22" ht="20.399999999999999">
      <c r="A109" s="235">
        <v>106</v>
      </c>
      <c r="B109" s="235">
        <v>109609630</v>
      </c>
      <c r="C109" s="238" t="s">
        <v>183</v>
      </c>
      <c r="D109" s="238" t="s">
        <v>184</v>
      </c>
      <c r="E109" s="598" t="s">
        <v>36</v>
      </c>
      <c r="F109" s="235">
        <v>80</v>
      </c>
      <c r="G109" s="623" t="s">
        <v>67</v>
      </c>
      <c r="H109" s="466">
        <v>44707</v>
      </c>
      <c r="I109" s="466">
        <v>44707</v>
      </c>
      <c r="J109" s="235" t="s">
        <v>68</v>
      </c>
      <c r="K109" s="235" t="s">
        <v>69</v>
      </c>
      <c r="L109" s="235" t="s">
        <v>70</v>
      </c>
      <c r="M109" s="235">
        <v>218110400</v>
      </c>
      <c r="N109" s="235" t="s">
        <v>71</v>
      </c>
      <c r="O109" s="238" t="s">
        <v>57</v>
      </c>
      <c r="P109" s="345" t="s">
        <v>72</v>
      </c>
      <c r="Q109" s="235" t="s">
        <v>73</v>
      </c>
      <c r="R109" s="238" t="s">
        <v>3402</v>
      </c>
      <c r="S109" s="541">
        <v>19.260000000000002</v>
      </c>
      <c r="T109" s="467" t="s">
        <v>2965</v>
      </c>
      <c r="U109" s="468">
        <f t="shared" si="1"/>
        <v>1540.8000000000002</v>
      </c>
      <c r="V109" s="170"/>
    </row>
    <row r="110" spans="1:22">
      <c r="A110" s="235">
        <v>107</v>
      </c>
      <c r="B110" s="235">
        <v>107156657</v>
      </c>
      <c r="C110" s="238">
        <v>107156657</v>
      </c>
      <c r="D110" s="238" t="s">
        <v>815</v>
      </c>
      <c r="E110" s="598" t="s">
        <v>36</v>
      </c>
      <c r="F110" s="235">
        <v>40</v>
      </c>
      <c r="G110" s="623" t="s">
        <v>67</v>
      </c>
      <c r="H110" s="466">
        <v>44707</v>
      </c>
      <c r="I110" s="466">
        <v>44707</v>
      </c>
      <c r="J110" s="235" t="s">
        <v>68</v>
      </c>
      <c r="K110" s="235" t="s">
        <v>69</v>
      </c>
      <c r="L110" s="235" t="s">
        <v>70</v>
      </c>
      <c r="M110" s="235">
        <v>218110400</v>
      </c>
      <c r="N110" s="235" t="s">
        <v>71</v>
      </c>
      <c r="O110" s="238" t="s">
        <v>57</v>
      </c>
      <c r="P110" s="345" t="s">
        <v>72</v>
      </c>
      <c r="Q110" s="235" t="s">
        <v>73</v>
      </c>
      <c r="R110" s="238" t="s">
        <v>3402</v>
      </c>
      <c r="S110" s="541">
        <v>13.68</v>
      </c>
      <c r="T110" s="467" t="s">
        <v>2965</v>
      </c>
      <c r="U110" s="468">
        <f t="shared" si="1"/>
        <v>547.20000000000005</v>
      </c>
      <c r="V110" s="170"/>
    </row>
    <row r="111" spans="1:22">
      <c r="A111" s="235">
        <v>108</v>
      </c>
      <c r="B111" s="235">
        <v>110408291</v>
      </c>
      <c r="C111" s="238" t="s">
        <v>1305</v>
      </c>
      <c r="D111" s="238" t="s">
        <v>1306</v>
      </c>
      <c r="E111" s="598" t="s">
        <v>36</v>
      </c>
      <c r="F111" s="235">
        <v>60</v>
      </c>
      <c r="G111" s="623" t="s">
        <v>67</v>
      </c>
      <c r="H111" s="466">
        <v>44707</v>
      </c>
      <c r="I111" s="466">
        <v>44707</v>
      </c>
      <c r="J111" s="235" t="s">
        <v>68</v>
      </c>
      <c r="K111" s="235" t="s">
        <v>69</v>
      </c>
      <c r="L111" s="235" t="s">
        <v>70</v>
      </c>
      <c r="M111" s="235">
        <v>218110400</v>
      </c>
      <c r="N111" s="235" t="s">
        <v>71</v>
      </c>
      <c r="O111" s="238" t="s">
        <v>57</v>
      </c>
      <c r="P111" s="345" t="s">
        <v>72</v>
      </c>
      <c r="Q111" s="235" t="s">
        <v>73</v>
      </c>
      <c r="R111" s="238" t="s">
        <v>3402</v>
      </c>
      <c r="S111" s="541">
        <v>6</v>
      </c>
      <c r="T111" s="467" t="s">
        <v>2965</v>
      </c>
      <c r="U111" s="468">
        <f t="shared" si="1"/>
        <v>360</v>
      </c>
      <c r="V111" s="170"/>
    </row>
    <row r="112" spans="1:22">
      <c r="A112" s="235">
        <v>109</v>
      </c>
      <c r="B112" s="235">
        <v>107156629</v>
      </c>
      <c r="C112" s="238">
        <v>107156629</v>
      </c>
      <c r="D112" s="238" t="s">
        <v>814</v>
      </c>
      <c r="E112" s="598" t="s">
        <v>36</v>
      </c>
      <c r="F112" s="235">
        <v>160</v>
      </c>
      <c r="G112" s="623" t="s">
        <v>67</v>
      </c>
      <c r="H112" s="466">
        <v>44707</v>
      </c>
      <c r="I112" s="466">
        <v>44707</v>
      </c>
      <c r="J112" s="235" t="s">
        <v>68</v>
      </c>
      <c r="K112" s="235" t="s">
        <v>69</v>
      </c>
      <c r="L112" s="235" t="s">
        <v>70</v>
      </c>
      <c r="M112" s="235">
        <v>218110400</v>
      </c>
      <c r="N112" s="235" t="s">
        <v>71</v>
      </c>
      <c r="O112" s="238" t="s">
        <v>57</v>
      </c>
      <c r="P112" s="345" t="s">
        <v>72</v>
      </c>
      <c r="Q112" s="235" t="s">
        <v>73</v>
      </c>
      <c r="R112" s="238" t="s">
        <v>3402</v>
      </c>
      <c r="S112" s="541">
        <v>16.2</v>
      </c>
      <c r="T112" s="467" t="s">
        <v>2965</v>
      </c>
      <c r="U112" s="468">
        <f t="shared" si="1"/>
        <v>2592</v>
      </c>
      <c r="V112" s="170"/>
    </row>
    <row r="113" spans="1:22" ht="20.399999999999999">
      <c r="A113" s="235">
        <v>110</v>
      </c>
      <c r="B113" s="238" t="s">
        <v>818</v>
      </c>
      <c r="C113" s="238" t="s">
        <v>818</v>
      </c>
      <c r="D113" s="238" t="s">
        <v>819</v>
      </c>
      <c r="E113" s="598" t="s">
        <v>36</v>
      </c>
      <c r="F113" s="235">
        <v>200</v>
      </c>
      <c r="G113" s="623" t="s">
        <v>67</v>
      </c>
      <c r="H113" s="466">
        <v>44707</v>
      </c>
      <c r="I113" s="466">
        <v>44707</v>
      </c>
      <c r="J113" s="235" t="s">
        <v>68</v>
      </c>
      <c r="K113" s="235" t="s">
        <v>69</v>
      </c>
      <c r="L113" s="235" t="s">
        <v>70</v>
      </c>
      <c r="M113" s="235">
        <v>218110400</v>
      </c>
      <c r="N113" s="235" t="s">
        <v>71</v>
      </c>
      <c r="O113" s="238" t="s">
        <v>57</v>
      </c>
      <c r="P113" s="345" t="s">
        <v>72</v>
      </c>
      <c r="Q113" s="235" t="s">
        <v>73</v>
      </c>
      <c r="R113" s="238" t="s">
        <v>3402</v>
      </c>
      <c r="S113" s="541">
        <v>3.84</v>
      </c>
      <c r="T113" s="467" t="s">
        <v>2965</v>
      </c>
      <c r="U113" s="468">
        <f t="shared" si="1"/>
        <v>768</v>
      </c>
      <c r="V113" s="170"/>
    </row>
    <row r="114" spans="1:22">
      <c r="A114" s="235">
        <v>111</v>
      </c>
      <c r="B114" s="235">
        <v>112170849</v>
      </c>
      <c r="C114" s="238">
        <v>112170849</v>
      </c>
      <c r="D114" s="238" t="s">
        <v>2382</v>
      </c>
      <c r="E114" s="598" t="s">
        <v>36</v>
      </c>
      <c r="F114" s="235">
        <v>60</v>
      </c>
      <c r="G114" s="623" t="s">
        <v>67</v>
      </c>
      <c r="H114" s="466">
        <v>44707</v>
      </c>
      <c r="I114" s="466">
        <v>44707</v>
      </c>
      <c r="J114" s="235" t="s">
        <v>68</v>
      </c>
      <c r="K114" s="235" t="s">
        <v>69</v>
      </c>
      <c r="L114" s="235" t="s">
        <v>70</v>
      </c>
      <c r="M114" s="235">
        <v>218110400</v>
      </c>
      <c r="N114" s="235" t="s">
        <v>71</v>
      </c>
      <c r="O114" s="238" t="s">
        <v>57</v>
      </c>
      <c r="P114" s="345" t="s">
        <v>72</v>
      </c>
      <c r="Q114" s="235" t="s">
        <v>73</v>
      </c>
      <c r="R114" s="238" t="s">
        <v>3402</v>
      </c>
      <c r="S114" s="541">
        <v>5.5</v>
      </c>
      <c r="T114" s="467" t="s">
        <v>2965</v>
      </c>
      <c r="U114" s="468">
        <f t="shared" si="1"/>
        <v>330</v>
      </c>
      <c r="V114" s="170"/>
    </row>
    <row r="115" spans="1:22">
      <c r="A115" s="235">
        <v>112</v>
      </c>
      <c r="B115" s="235">
        <v>111402534</v>
      </c>
      <c r="C115" s="238" t="s">
        <v>1083</v>
      </c>
      <c r="D115" s="238" t="s">
        <v>1084</v>
      </c>
      <c r="E115" s="598" t="s">
        <v>36</v>
      </c>
      <c r="F115" s="235">
        <v>10</v>
      </c>
      <c r="G115" s="623" t="s">
        <v>67</v>
      </c>
      <c r="H115" s="466">
        <v>44707</v>
      </c>
      <c r="I115" s="466">
        <v>44707</v>
      </c>
      <c r="J115" s="235" t="s">
        <v>68</v>
      </c>
      <c r="K115" s="235" t="s">
        <v>69</v>
      </c>
      <c r="L115" s="235" t="s">
        <v>70</v>
      </c>
      <c r="M115" s="235">
        <v>218110400</v>
      </c>
      <c r="N115" s="235" t="s">
        <v>71</v>
      </c>
      <c r="O115" s="238" t="s">
        <v>57</v>
      </c>
      <c r="P115" s="345" t="s">
        <v>72</v>
      </c>
      <c r="Q115" s="235" t="s">
        <v>73</v>
      </c>
      <c r="R115" s="238" t="s">
        <v>3402</v>
      </c>
      <c r="S115" s="541">
        <v>469.44</v>
      </c>
      <c r="T115" s="467" t="s">
        <v>2965</v>
      </c>
      <c r="U115" s="468">
        <f t="shared" si="1"/>
        <v>4694.3999999999996</v>
      </c>
      <c r="V115" s="170"/>
    </row>
    <row r="116" spans="1:22">
      <c r="A116" s="235">
        <v>113</v>
      </c>
      <c r="B116" s="235">
        <v>111402534</v>
      </c>
      <c r="C116" s="238" t="s">
        <v>1083</v>
      </c>
      <c r="D116" s="238" t="s">
        <v>1084</v>
      </c>
      <c r="E116" s="598" t="s">
        <v>36</v>
      </c>
      <c r="F116" s="235">
        <v>15</v>
      </c>
      <c r="G116" s="623" t="s">
        <v>67</v>
      </c>
      <c r="H116" s="466">
        <v>44707</v>
      </c>
      <c r="I116" s="466">
        <v>44707</v>
      </c>
      <c r="J116" s="235" t="s">
        <v>68</v>
      </c>
      <c r="K116" s="235" t="s">
        <v>69</v>
      </c>
      <c r="L116" s="235" t="s">
        <v>70</v>
      </c>
      <c r="M116" s="235">
        <v>218110400</v>
      </c>
      <c r="N116" s="235" t="s">
        <v>71</v>
      </c>
      <c r="O116" s="238" t="s">
        <v>57</v>
      </c>
      <c r="P116" s="345" t="s">
        <v>72</v>
      </c>
      <c r="Q116" s="235" t="s">
        <v>73</v>
      </c>
      <c r="R116" s="238" t="s">
        <v>3402</v>
      </c>
      <c r="S116" s="541">
        <v>469.44</v>
      </c>
      <c r="T116" s="467" t="s">
        <v>2965</v>
      </c>
      <c r="U116" s="468">
        <f t="shared" si="1"/>
        <v>7041.6</v>
      </c>
      <c r="V116" s="170"/>
    </row>
    <row r="117" spans="1:22">
      <c r="A117" s="235">
        <v>114</v>
      </c>
      <c r="B117" s="235">
        <v>109609637</v>
      </c>
      <c r="C117" s="238" t="s">
        <v>573</v>
      </c>
      <c r="D117" s="238" t="s">
        <v>574</v>
      </c>
      <c r="E117" s="598" t="s">
        <v>36</v>
      </c>
      <c r="F117" s="235">
        <v>50</v>
      </c>
      <c r="G117" s="623" t="s">
        <v>67</v>
      </c>
      <c r="H117" s="466">
        <v>44707</v>
      </c>
      <c r="I117" s="466">
        <v>44707</v>
      </c>
      <c r="J117" s="235" t="s">
        <v>68</v>
      </c>
      <c r="K117" s="235" t="s">
        <v>69</v>
      </c>
      <c r="L117" s="235" t="s">
        <v>70</v>
      </c>
      <c r="M117" s="235">
        <v>218110400</v>
      </c>
      <c r="N117" s="235" t="s">
        <v>71</v>
      </c>
      <c r="O117" s="238" t="s">
        <v>57</v>
      </c>
      <c r="P117" s="345" t="s">
        <v>72</v>
      </c>
      <c r="Q117" s="235" t="s">
        <v>73</v>
      </c>
      <c r="R117" s="238" t="s">
        <v>3402</v>
      </c>
      <c r="S117" s="541">
        <v>18.62</v>
      </c>
      <c r="T117" s="467" t="s">
        <v>2965</v>
      </c>
      <c r="U117" s="468">
        <f t="shared" si="1"/>
        <v>931</v>
      </c>
      <c r="V117" s="170"/>
    </row>
    <row r="118" spans="1:22">
      <c r="A118" s="235">
        <v>115</v>
      </c>
      <c r="B118" s="235">
        <v>109492198</v>
      </c>
      <c r="C118" s="238" t="s">
        <v>463</v>
      </c>
      <c r="D118" s="238" t="s">
        <v>464</v>
      </c>
      <c r="E118" s="598" t="s">
        <v>36</v>
      </c>
      <c r="F118" s="235">
        <v>80</v>
      </c>
      <c r="G118" s="623" t="s">
        <v>67</v>
      </c>
      <c r="H118" s="466">
        <v>44707</v>
      </c>
      <c r="I118" s="466">
        <v>44707</v>
      </c>
      <c r="J118" s="235" t="s">
        <v>68</v>
      </c>
      <c r="K118" s="235" t="s">
        <v>69</v>
      </c>
      <c r="L118" s="235" t="s">
        <v>70</v>
      </c>
      <c r="M118" s="235">
        <v>218110400</v>
      </c>
      <c r="N118" s="235" t="s">
        <v>71</v>
      </c>
      <c r="O118" s="238" t="s">
        <v>57</v>
      </c>
      <c r="P118" s="345" t="s">
        <v>72</v>
      </c>
      <c r="Q118" s="235" t="s">
        <v>73</v>
      </c>
      <c r="R118" s="238" t="s">
        <v>3402</v>
      </c>
      <c r="S118" s="541">
        <v>1139.3800000000001</v>
      </c>
      <c r="T118" s="467" t="s">
        <v>2965</v>
      </c>
      <c r="U118" s="468">
        <f t="shared" si="1"/>
        <v>91150.400000000009</v>
      </c>
      <c r="V118" s="170"/>
    </row>
    <row r="119" spans="1:22">
      <c r="A119" s="235">
        <v>116</v>
      </c>
      <c r="B119" s="235">
        <v>109492176</v>
      </c>
      <c r="C119" s="238">
        <v>45953050</v>
      </c>
      <c r="D119" s="238" t="s">
        <v>2204</v>
      </c>
      <c r="E119" s="598" t="s">
        <v>2729</v>
      </c>
      <c r="F119" s="235">
        <v>400</v>
      </c>
      <c r="G119" s="623" t="s">
        <v>67</v>
      </c>
      <c r="H119" s="466">
        <v>44707</v>
      </c>
      <c r="I119" s="466">
        <v>44707</v>
      </c>
      <c r="J119" s="235" t="s">
        <v>68</v>
      </c>
      <c r="K119" s="235" t="s">
        <v>69</v>
      </c>
      <c r="L119" s="235" t="s">
        <v>70</v>
      </c>
      <c r="M119" s="235">
        <v>218110400</v>
      </c>
      <c r="N119" s="235" t="s">
        <v>71</v>
      </c>
      <c r="O119" s="238" t="s">
        <v>57</v>
      </c>
      <c r="P119" s="345" t="s">
        <v>72</v>
      </c>
      <c r="Q119" s="235" t="s">
        <v>73</v>
      </c>
      <c r="R119" s="238" t="s">
        <v>3402</v>
      </c>
      <c r="S119" s="541">
        <v>191.98</v>
      </c>
      <c r="T119" s="467" t="s">
        <v>2965</v>
      </c>
      <c r="U119" s="468">
        <f t="shared" si="1"/>
        <v>76792</v>
      </c>
      <c r="V119" s="170"/>
    </row>
    <row r="120" spans="1:22">
      <c r="A120" s="235">
        <v>117</v>
      </c>
      <c r="B120" s="235">
        <v>109609634</v>
      </c>
      <c r="C120" s="238" t="s">
        <v>2226</v>
      </c>
      <c r="D120" s="238" t="s">
        <v>2740</v>
      </c>
      <c r="E120" s="598" t="s">
        <v>36</v>
      </c>
      <c r="F120" s="235">
        <v>10</v>
      </c>
      <c r="G120" s="623" t="s">
        <v>67</v>
      </c>
      <c r="H120" s="466">
        <v>44707</v>
      </c>
      <c r="I120" s="466">
        <v>44707</v>
      </c>
      <c r="J120" s="235" t="s">
        <v>68</v>
      </c>
      <c r="K120" s="235" t="s">
        <v>69</v>
      </c>
      <c r="L120" s="235" t="s">
        <v>70</v>
      </c>
      <c r="M120" s="235">
        <v>218110400</v>
      </c>
      <c r="N120" s="235" t="s">
        <v>71</v>
      </c>
      <c r="O120" s="238" t="s">
        <v>57</v>
      </c>
      <c r="P120" s="345" t="s">
        <v>72</v>
      </c>
      <c r="Q120" s="235" t="s">
        <v>73</v>
      </c>
      <c r="R120" s="238" t="s">
        <v>3402</v>
      </c>
      <c r="S120" s="541">
        <v>1069.1099999999999</v>
      </c>
      <c r="T120" s="467" t="s">
        <v>2965</v>
      </c>
      <c r="U120" s="468">
        <f t="shared" si="1"/>
        <v>10691.099999999999</v>
      </c>
      <c r="V120" s="170"/>
    </row>
    <row r="121" spans="1:22" ht="20.399999999999999">
      <c r="A121" s="235">
        <v>118</v>
      </c>
      <c r="B121" s="235">
        <v>111402536</v>
      </c>
      <c r="C121" s="238" t="s">
        <v>500</v>
      </c>
      <c r="D121" s="238" t="s">
        <v>501</v>
      </c>
      <c r="E121" s="598" t="s">
        <v>36</v>
      </c>
      <c r="F121" s="235">
        <v>120</v>
      </c>
      <c r="G121" s="623" t="s">
        <v>67</v>
      </c>
      <c r="H121" s="466">
        <v>44707</v>
      </c>
      <c r="I121" s="466">
        <v>44707</v>
      </c>
      <c r="J121" s="235" t="s">
        <v>68</v>
      </c>
      <c r="K121" s="235" t="s">
        <v>69</v>
      </c>
      <c r="L121" s="235" t="s">
        <v>70</v>
      </c>
      <c r="M121" s="235">
        <v>218110400</v>
      </c>
      <c r="N121" s="235" t="s">
        <v>71</v>
      </c>
      <c r="O121" s="238" t="s">
        <v>57</v>
      </c>
      <c r="P121" s="345" t="s">
        <v>72</v>
      </c>
      <c r="Q121" s="235" t="s">
        <v>73</v>
      </c>
      <c r="R121" s="238" t="s">
        <v>3402</v>
      </c>
      <c r="S121" s="541">
        <v>150</v>
      </c>
      <c r="T121" s="467" t="s">
        <v>2965</v>
      </c>
      <c r="U121" s="468">
        <f t="shared" si="1"/>
        <v>18000</v>
      </c>
      <c r="V121" s="170"/>
    </row>
    <row r="122" spans="1:22">
      <c r="A122" s="235">
        <v>119</v>
      </c>
      <c r="B122" s="235">
        <v>110408288</v>
      </c>
      <c r="C122" s="238" t="s">
        <v>1749</v>
      </c>
      <c r="D122" s="238" t="s">
        <v>1750</v>
      </c>
      <c r="E122" s="598" t="s">
        <v>36</v>
      </c>
      <c r="F122" s="235">
        <v>30</v>
      </c>
      <c r="G122" s="623" t="s">
        <v>67</v>
      </c>
      <c r="H122" s="466">
        <v>44707</v>
      </c>
      <c r="I122" s="466">
        <v>44707</v>
      </c>
      <c r="J122" s="235" t="s">
        <v>68</v>
      </c>
      <c r="K122" s="235" t="s">
        <v>69</v>
      </c>
      <c r="L122" s="235" t="s">
        <v>70</v>
      </c>
      <c r="M122" s="235">
        <v>218110400</v>
      </c>
      <c r="N122" s="235" t="s">
        <v>71</v>
      </c>
      <c r="O122" s="238" t="s">
        <v>57</v>
      </c>
      <c r="P122" s="345" t="s">
        <v>72</v>
      </c>
      <c r="Q122" s="235" t="s">
        <v>73</v>
      </c>
      <c r="R122" s="238" t="s">
        <v>3402</v>
      </c>
      <c r="S122" s="541">
        <v>6396.5</v>
      </c>
      <c r="T122" s="467" t="s">
        <v>2965</v>
      </c>
      <c r="U122" s="468">
        <f t="shared" si="1"/>
        <v>191895</v>
      </c>
      <c r="V122" s="170"/>
    </row>
    <row r="123" spans="1:22">
      <c r="A123" s="235">
        <v>120</v>
      </c>
      <c r="B123" s="235">
        <v>112151015</v>
      </c>
      <c r="C123" s="238">
        <v>12536686</v>
      </c>
      <c r="D123" s="238" t="s">
        <v>1935</v>
      </c>
      <c r="E123" s="598" t="s">
        <v>2729</v>
      </c>
      <c r="F123" s="235">
        <v>500</v>
      </c>
      <c r="G123" s="623" t="s">
        <v>67</v>
      </c>
      <c r="H123" s="466">
        <v>44707</v>
      </c>
      <c r="I123" s="466">
        <v>44707</v>
      </c>
      <c r="J123" s="235" t="s">
        <v>68</v>
      </c>
      <c r="K123" s="235" t="s">
        <v>69</v>
      </c>
      <c r="L123" s="235" t="s">
        <v>70</v>
      </c>
      <c r="M123" s="235">
        <v>218110400</v>
      </c>
      <c r="N123" s="235" t="s">
        <v>71</v>
      </c>
      <c r="O123" s="238" t="s">
        <v>57</v>
      </c>
      <c r="P123" s="345" t="s">
        <v>72</v>
      </c>
      <c r="Q123" s="235" t="s">
        <v>73</v>
      </c>
      <c r="R123" s="238" t="s">
        <v>3402</v>
      </c>
      <c r="S123" s="541">
        <v>31.36</v>
      </c>
      <c r="T123" s="467" t="s">
        <v>2965</v>
      </c>
      <c r="U123" s="468">
        <f t="shared" si="1"/>
        <v>15680</v>
      </c>
      <c r="V123" s="170"/>
    </row>
    <row r="124" spans="1:22">
      <c r="A124" s="235">
        <v>121</v>
      </c>
      <c r="B124" s="235">
        <v>112151017</v>
      </c>
      <c r="C124" s="238">
        <v>12536692</v>
      </c>
      <c r="D124" s="238" t="s">
        <v>1938</v>
      </c>
      <c r="E124" s="598" t="s">
        <v>2729</v>
      </c>
      <c r="F124" s="235">
        <v>500</v>
      </c>
      <c r="G124" s="623" t="s">
        <v>67</v>
      </c>
      <c r="H124" s="466">
        <v>44707</v>
      </c>
      <c r="I124" s="466">
        <v>44707</v>
      </c>
      <c r="J124" s="235" t="s">
        <v>68</v>
      </c>
      <c r="K124" s="235" t="s">
        <v>69</v>
      </c>
      <c r="L124" s="235" t="s">
        <v>70</v>
      </c>
      <c r="M124" s="235">
        <v>218110400</v>
      </c>
      <c r="N124" s="235" t="s">
        <v>71</v>
      </c>
      <c r="O124" s="238" t="s">
        <v>57</v>
      </c>
      <c r="P124" s="345" t="s">
        <v>72</v>
      </c>
      <c r="Q124" s="235" t="s">
        <v>73</v>
      </c>
      <c r="R124" s="238" t="s">
        <v>3402</v>
      </c>
      <c r="S124" s="541">
        <v>24</v>
      </c>
      <c r="T124" s="467" t="s">
        <v>2965</v>
      </c>
      <c r="U124" s="468">
        <f t="shared" si="1"/>
        <v>12000</v>
      </c>
      <c r="V124" s="170"/>
    </row>
    <row r="125" spans="1:22" ht="20.399999999999999">
      <c r="A125" s="235">
        <v>122</v>
      </c>
      <c r="B125" s="235">
        <v>110408290</v>
      </c>
      <c r="C125" s="238">
        <v>110408290</v>
      </c>
      <c r="D125" s="238" t="s">
        <v>2775</v>
      </c>
      <c r="E125" s="598" t="s">
        <v>36</v>
      </c>
      <c r="F125" s="235">
        <v>30</v>
      </c>
      <c r="G125" s="623" t="s">
        <v>67</v>
      </c>
      <c r="H125" s="466">
        <v>44707</v>
      </c>
      <c r="I125" s="466">
        <v>44707</v>
      </c>
      <c r="J125" s="235" t="s">
        <v>68</v>
      </c>
      <c r="K125" s="235" t="s">
        <v>69</v>
      </c>
      <c r="L125" s="235" t="s">
        <v>70</v>
      </c>
      <c r="M125" s="235">
        <v>218110400</v>
      </c>
      <c r="N125" s="235" t="s">
        <v>71</v>
      </c>
      <c r="O125" s="238" t="s">
        <v>57</v>
      </c>
      <c r="P125" s="345" t="s">
        <v>72</v>
      </c>
      <c r="Q125" s="235" t="s">
        <v>73</v>
      </c>
      <c r="R125" s="238" t="s">
        <v>3402</v>
      </c>
      <c r="S125" s="541">
        <v>540.54999999999995</v>
      </c>
      <c r="T125" s="467" t="s">
        <v>2965</v>
      </c>
      <c r="U125" s="468">
        <f t="shared" si="1"/>
        <v>16216.499999999998</v>
      </c>
      <c r="V125" s="170"/>
    </row>
    <row r="126" spans="1:22" ht="20.399999999999999">
      <c r="A126" s="235">
        <v>123</v>
      </c>
      <c r="B126" s="238" t="s">
        <v>820</v>
      </c>
      <c r="C126" s="238" t="s">
        <v>820</v>
      </c>
      <c r="D126" s="238" t="s">
        <v>821</v>
      </c>
      <c r="E126" s="598" t="s">
        <v>36</v>
      </c>
      <c r="F126" s="235">
        <v>200</v>
      </c>
      <c r="G126" s="623" t="s">
        <v>67</v>
      </c>
      <c r="H126" s="466">
        <v>44707</v>
      </c>
      <c r="I126" s="466">
        <v>44707</v>
      </c>
      <c r="J126" s="235" t="s">
        <v>68</v>
      </c>
      <c r="K126" s="235" t="s">
        <v>69</v>
      </c>
      <c r="L126" s="235" t="s">
        <v>70</v>
      </c>
      <c r="M126" s="235">
        <v>218110400</v>
      </c>
      <c r="N126" s="235" t="s">
        <v>71</v>
      </c>
      <c r="O126" s="238" t="s">
        <v>57</v>
      </c>
      <c r="P126" s="345" t="s">
        <v>72</v>
      </c>
      <c r="Q126" s="235" t="s">
        <v>73</v>
      </c>
      <c r="R126" s="238" t="s">
        <v>3402</v>
      </c>
      <c r="S126" s="171">
        <v>0.51</v>
      </c>
      <c r="T126" s="467" t="s">
        <v>2965</v>
      </c>
      <c r="U126" s="468">
        <f t="shared" si="1"/>
        <v>102</v>
      </c>
      <c r="V126" s="170"/>
    </row>
    <row r="127" spans="1:22">
      <c r="A127" s="235">
        <v>124</v>
      </c>
      <c r="B127" s="235">
        <v>107184793</v>
      </c>
      <c r="C127" s="238">
        <v>107184793</v>
      </c>
      <c r="D127" s="238" t="s">
        <v>3050</v>
      </c>
      <c r="E127" s="598" t="s">
        <v>36</v>
      </c>
      <c r="F127" s="235">
        <v>200</v>
      </c>
      <c r="G127" s="623" t="s">
        <v>67</v>
      </c>
      <c r="H127" s="466">
        <v>44707</v>
      </c>
      <c r="I127" s="466">
        <v>44707</v>
      </c>
      <c r="J127" s="235" t="s">
        <v>68</v>
      </c>
      <c r="K127" s="235" t="s">
        <v>69</v>
      </c>
      <c r="L127" s="235" t="s">
        <v>70</v>
      </c>
      <c r="M127" s="235">
        <v>218110400</v>
      </c>
      <c r="N127" s="235" t="s">
        <v>71</v>
      </c>
      <c r="O127" s="238" t="s">
        <v>57</v>
      </c>
      <c r="P127" s="345" t="s">
        <v>72</v>
      </c>
      <c r="Q127" s="235" t="s">
        <v>73</v>
      </c>
      <c r="R127" s="238" t="s">
        <v>3402</v>
      </c>
      <c r="S127" s="541">
        <v>2.4500000000000002</v>
      </c>
      <c r="T127" s="467" t="s">
        <v>2965</v>
      </c>
      <c r="U127" s="468">
        <f t="shared" si="1"/>
        <v>490.00000000000006</v>
      </c>
      <c r="V127" s="170"/>
    </row>
    <row r="128" spans="1:22">
      <c r="A128" s="235">
        <v>125</v>
      </c>
      <c r="B128" s="235">
        <v>107105353</v>
      </c>
      <c r="C128" s="238" t="s">
        <v>1911</v>
      </c>
      <c r="D128" s="238" t="s">
        <v>2824</v>
      </c>
      <c r="E128" s="598" t="s">
        <v>2729</v>
      </c>
      <c r="F128" s="235">
        <v>125</v>
      </c>
      <c r="G128" s="623" t="s">
        <v>67</v>
      </c>
      <c r="H128" s="466">
        <v>44707</v>
      </c>
      <c r="I128" s="466">
        <v>44707</v>
      </c>
      <c r="J128" s="235" t="s">
        <v>68</v>
      </c>
      <c r="K128" s="235" t="s">
        <v>69</v>
      </c>
      <c r="L128" s="235" t="s">
        <v>70</v>
      </c>
      <c r="M128" s="235">
        <v>218110400</v>
      </c>
      <c r="N128" s="235" t="s">
        <v>71</v>
      </c>
      <c r="O128" s="238" t="s">
        <v>57</v>
      </c>
      <c r="P128" s="345" t="s">
        <v>72</v>
      </c>
      <c r="Q128" s="235" t="s">
        <v>73</v>
      </c>
      <c r="R128" s="238" t="s">
        <v>3402</v>
      </c>
      <c r="S128" s="541">
        <v>256.89999999999998</v>
      </c>
      <c r="T128" s="467" t="s">
        <v>2965</v>
      </c>
      <c r="U128" s="468">
        <f t="shared" si="1"/>
        <v>32112.499999999996</v>
      </c>
      <c r="V128" s="170"/>
    </row>
    <row r="129" spans="1:22">
      <c r="A129" s="235">
        <v>126</v>
      </c>
      <c r="B129" s="235">
        <v>106965044</v>
      </c>
      <c r="C129" s="238" t="s">
        <v>1941</v>
      </c>
      <c r="D129" s="238" t="s">
        <v>1942</v>
      </c>
      <c r="E129" s="598" t="s">
        <v>2729</v>
      </c>
      <c r="F129" s="235">
        <v>4</v>
      </c>
      <c r="G129" s="623" t="s">
        <v>1914</v>
      </c>
      <c r="H129" s="466">
        <v>44707</v>
      </c>
      <c r="I129" s="466">
        <v>44707</v>
      </c>
      <c r="J129" s="235" t="s">
        <v>75</v>
      </c>
      <c r="K129" s="235" t="s">
        <v>692</v>
      </c>
      <c r="L129" s="235" t="s">
        <v>70</v>
      </c>
      <c r="M129" s="235" t="s">
        <v>1937</v>
      </c>
      <c r="N129" s="235" t="s">
        <v>78</v>
      </c>
      <c r="O129" s="238" t="s">
        <v>180</v>
      </c>
      <c r="P129" s="345" t="s">
        <v>83</v>
      </c>
      <c r="Q129" s="235" t="s">
        <v>2840</v>
      </c>
      <c r="R129" s="238" t="s">
        <v>890</v>
      </c>
      <c r="S129" s="541">
        <v>174.89</v>
      </c>
      <c r="T129" s="467" t="s">
        <v>2965</v>
      </c>
      <c r="U129" s="468">
        <f t="shared" si="1"/>
        <v>699.56</v>
      </c>
      <c r="V129" s="170"/>
    </row>
    <row r="130" spans="1:22">
      <c r="A130" s="235">
        <v>127</v>
      </c>
      <c r="B130" s="235">
        <v>109492176</v>
      </c>
      <c r="C130" s="238">
        <v>45953050</v>
      </c>
      <c r="D130" s="238" t="s">
        <v>2204</v>
      </c>
      <c r="E130" s="598" t="s">
        <v>2729</v>
      </c>
      <c r="F130" s="235">
        <v>13</v>
      </c>
      <c r="G130" s="623" t="s">
        <v>1914</v>
      </c>
      <c r="H130" s="466">
        <v>44707</v>
      </c>
      <c r="I130" s="466">
        <v>44707</v>
      </c>
      <c r="J130" s="235" t="s">
        <v>75</v>
      </c>
      <c r="K130" s="235" t="s">
        <v>692</v>
      </c>
      <c r="L130" s="235" t="s">
        <v>70</v>
      </c>
      <c r="M130" s="235" t="s">
        <v>693</v>
      </c>
      <c r="N130" s="235" t="s">
        <v>694</v>
      </c>
      <c r="O130" s="238" t="s">
        <v>180</v>
      </c>
      <c r="P130" s="345" t="s">
        <v>83</v>
      </c>
      <c r="Q130" s="235" t="s">
        <v>2840</v>
      </c>
      <c r="R130" s="238" t="s">
        <v>890</v>
      </c>
      <c r="S130" s="541">
        <v>191.98</v>
      </c>
      <c r="T130" s="467" t="s">
        <v>2965</v>
      </c>
      <c r="U130" s="468">
        <f t="shared" si="1"/>
        <v>2495.7399999999998</v>
      </c>
      <c r="V130" s="170"/>
    </row>
    <row r="131" spans="1:22">
      <c r="A131" s="235">
        <v>128</v>
      </c>
      <c r="B131" s="235">
        <v>112151015</v>
      </c>
      <c r="C131" s="238">
        <v>12536686</v>
      </c>
      <c r="D131" s="238" t="s">
        <v>1935</v>
      </c>
      <c r="E131" s="598" t="s">
        <v>2729</v>
      </c>
      <c r="F131" s="235">
        <v>26</v>
      </c>
      <c r="G131" s="623" t="s">
        <v>1914</v>
      </c>
      <c r="H131" s="466">
        <v>44707</v>
      </c>
      <c r="I131" s="466">
        <v>44707</v>
      </c>
      <c r="J131" s="235" t="s">
        <v>75</v>
      </c>
      <c r="K131" s="235" t="s">
        <v>692</v>
      </c>
      <c r="L131" s="235" t="s">
        <v>70</v>
      </c>
      <c r="M131" s="235" t="s">
        <v>1937</v>
      </c>
      <c r="N131" s="235" t="s">
        <v>78</v>
      </c>
      <c r="O131" s="238" t="s">
        <v>180</v>
      </c>
      <c r="P131" s="345" t="s">
        <v>83</v>
      </c>
      <c r="Q131" s="235" t="s">
        <v>2840</v>
      </c>
      <c r="R131" s="238" t="s">
        <v>890</v>
      </c>
      <c r="S131" s="541">
        <v>31.36</v>
      </c>
      <c r="T131" s="467" t="s">
        <v>2965</v>
      </c>
      <c r="U131" s="468">
        <f t="shared" si="1"/>
        <v>815.36</v>
      </c>
      <c r="V131" s="170"/>
    </row>
    <row r="132" spans="1:22">
      <c r="A132" s="235">
        <v>129</v>
      </c>
      <c r="B132" s="235">
        <v>107105353</v>
      </c>
      <c r="C132" s="238" t="s">
        <v>1911</v>
      </c>
      <c r="D132" s="238" t="s">
        <v>2824</v>
      </c>
      <c r="E132" s="598" t="s">
        <v>2729</v>
      </c>
      <c r="F132" s="235">
        <v>10</v>
      </c>
      <c r="G132" s="623" t="s">
        <v>1914</v>
      </c>
      <c r="H132" s="466">
        <v>44707</v>
      </c>
      <c r="I132" s="466">
        <v>44707</v>
      </c>
      <c r="J132" s="235" t="s">
        <v>75</v>
      </c>
      <c r="K132" s="235" t="s">
        <v>692</v>
      </c>
      <c r="L132" s="235" t="s">
        <v>70</v>
      </c>
      <c r="M132" s="235" t="s">
        <v>693</v>
      </c>
      <c r="N132" s="235" t="s">
        <v>694</v>
      </c>
      <c r="O132" s="238" t="s">
        <v>180</v>
      </c>
      <c r="P132" s="345" t="s">
        <v>83</v>
      </c>
      <c r="Q132" s="235" t="s">
        <v>2840</v>
      </c>
      <c r="R132" s="238" t="s">
        <v>890</v>
      </c>
      <c r="S132" s="541">
        <v>256.89999999999998</v>
      </c>
      <c r="T132" s="467" t="s">
        <v>2965</v>
      </c>
      <c r="U132" s="468">
        <f t="shared" ref="U132:U195" si="2">S132*F132</f>
        <v>2569</v>
      </c>
      <c r="V132" s="170"/>
    </row>
    <row r="133" spans="1:22">
      <c r="A133" s="235">
        <v>130</v>
      </c>
      <c r="B133" s="235">
        <v>110710681</v>
      </c>
      <c r="C133" s="238" t="s">
        <v>1997</v>
      </c>
      <c r="D133" s="238" t="s">
        <v>2209</v>
      </c>
      <c r="E133" s="598" t="s">
        <v>36</v>
      </c>
      <c r="F133" s="235">
        <v>12</v>
      </c>
      <c r="G133" s="623" t="s">
        <v>1085</v>
      </c>
      <c r="H133" s="466">
        <v>44707</v>
      </c>
      <c r="I133" s="466">
        <v>44707</v>
      </c>
      <c r="J133" s="235" t="s">
        <v>75</v>
      </c>
      <c r="K133" s="235" t="s">
        <v>692</v>
      </c>
      <c r="L133" s="235" t="s">
        <v>70</v>
      </c>
      <c r="M133" s="235" t="s">
        <v>693</v>
      </c>
      <c r="N133" s="235" t="s">
        <v>78</v>
      </c>
      <c r="O133" s="238" t="s">
        <v>180</v>
      </c>
      <c r="P133" s="345" t="s">
        <v>83</v>
      </c>
      <c r="Q133" s="235" t="s">
        <v>2840</v>
      </c>
      <c r="R133" s="238" t="s">
        <v>890</v>
      </c>
      <c r="S133" s="541">
        <v>2047</v>
      </c>
      <c r="T133" s="467" t="s">
        <v>2965</v>
      </c>
      <c r="U133" s="468">
        <f t="shared" si="2"/>
        <v>24564</v>
      </c>
      <c r="V133" s="170"/>
    </row>
    <row r="134" spans="1:22">
      <c r="A134" s="235">
        <v>131</v>
      </c>
      <c r="B134" s="235">
        <v>109492212</v>
      </c>
      <c r="C134" s="238" t="s">
        <v>571</v>
      </c>
      <c r="D134" s="238" t="s">
        <v>2741</v>
      </c>
      <c r="E134" s="598" t="s">
        <v>36</v>
      </c>
      <c r="F134" s="235">
        <v>192</v>
      </c>
      <c r="G134" s="623" t="s">
        <v>1085</v>
      </c>
      <c r="H134" s="466">
        <v>44707</v>
      </c>
      <c r="I134" s="466">
        <v>44707</v>
      </c>
      <c r="J134" s="235" t="s">
        <v>75</v>
      </c>
      <c r="K134" s="235" t="s">
        <v>692</v>
      </c>
      <c r="L134" s="235" t="s">
        <v>70</v>
      </c>
      <c r="M134" s="235" t="s">
        <v>693</v>
      </c>
      <c r="N134" s="235" t="s">
        <v>78</v>
      </c>
      <c r="O134" s="238" t="s">
        <v>180</v>
      </c>
      <c r="P134" s="345" t="s">
        <v>83</v>
      </c>
      <c r="Q134" s="235" t="s">
        <v>2840</v>
      </c>
      <c r="R134" s="238" t="s">
        <v>890</v>
      </c>
      <c r="S134" s="541">
        <v>11.26</v>
      </c>
      <c r="T134" s="467" t="s">
        <v>2965</v>
      </c>
      <c r="U134" s="468">
        <f t="shared" si="2"/>
        <v>2161.92</v>
      </c>
      <c r="V134" s="170"/>
    </row>
    <row r="135" spans="1:22">
      <c r="A135" s="235">
        <v>132</v>
      </c>
      <c r="B135" s="235">
        <v>109492198</v>
      </c>
      <c r="C135" s="238" t="s">
        <v>463</v>
      </c>
      <c r="D135" s="238" t="s">
        <v>464</v>
      </c>
      <c r="E135" s="598" t="s">
        <v>36</v>
      </c>
      <c r="F135" s="235">
        <v>48</v>
      </c>
      <c r="G135" s="623" t="s">
        <v>1085</v>
      </c>
      <c r="H135" s="466">
        <v>44707</v>
      </c>
      <c r="I135" s="466">
        <v>44707</v>
      </c>
      <c r="J135" s="235" t="s">
        <v>75</v>
      </c>
      <c r="K135" s="235" t="s">
        <v>76</v>
      </c>
      <c r="L135" s="235" t="s">
        <v>70</v>
      </c>
      <c r="M135" s="235" t="s">
        <v>77</v>
      </c>
      <c r="N135" s="235" t="s">
        <v>78</v>
      </c>
      <c r="O135" s="238" t="s">
        <v>180</v>
      </c>
      <c r="P135" s="345" t="s">
        <v>83</v>
      </c>
      <c r="Q135" s="235" t="s">
        <v>2840</v>
      </c>
      <c r="R135" s="238" t="s">
        <v>890</v>
      </c>
      <c r="S135" s="541">
        <v>1139.3800000000001</v>
      </c>
      <c r="T135" s="467" t="s">
        <v>2965</v>
      </c>
      <c r="U135" s="468">
        <f t="shared" si="2"/>
        <v>54690.240000000005</v>
      </c>
      <c r="V135" s="170"/>
    </row>
    <row r="136" spans="1:22" ht="20.399999999999999">
      <c r="A136" s="235">
        <v>133</v>
      </c>
      <c r="B136" s="235">
        <v>107171952</v>
      </c>
      <c r="C136" s="238" t="s">
        <v>1475</v>
      </c>
      <c r="D136" s="238" t="s">
        <v>1476</v>
      </c>
      <c r="E136" s="598" t="s">
        <v>36</v>
      </c>
      <c r="F136" s="235">
        <v>2</v>
      </c>
      <c r="G136" s="623" t="s">
        <v>74</v>
      </c>
      <c r="H136" s="466">
        <v>44711</v>
      </c>
      <c r="I136" s="466">
        <v>44707</v>
      </c>
      <c r="J136" s="235" t="s">
        <v>75</v>
      </c>
      <c r="K136" s="235" t="s">
        <v>76</v>
      </c>
      <c r="L136" s="235" t="s">
        <v>70</v>
      </c>
      <c r="M136" s="235" t="s">
        <v>77</v>
      </c>
      <c r="N136" s="235" t="s">
        <v>78</v>
      </c>
      <c r="O136" s="238" t="s">
        <v>180</v>
      </c>
      <c r="P136" s="345" t="s">
        <v>83</v>
      </c>
      <c r="Q136" s="235" t="s">
        <v>2840</v>
      </c>
      <c r="R136" s="238" t="s">
        <v>79</v>
      </c>
      <c r="S136" s="541">
        <v>2750</v>
      </c>
      <c r="T136" s="467" t="s">
        <v>2965</v>
      </c>
      <c r="U136" s="468">
        <f t="shared" si="2"/>
        <v>5500</v>
      </c>
      <c r="V136" s="170"/>
    </row>
    <row r="137" spans="1:22">
      <c r="A137" s="235">
        <v>134</v>
      </c>
      <c r="B137" s="235">
        <v>112136066</v>
      </c>
      <c r="C137" s="238" t="s">
        <v>2230</v>
      </c>
      <c r="D137" s="238" t="s">
        <v>2745</v>
      </c>
      <c r="E137" s="598" t="s">
        <v>36</v>
      </c>
      <c r="F137" s="235">
        <v>2</v>
      </c>
      <c r="G137" s="623" t="s">
        <v>458</v>
      </c>
      <c r="H137" s="466">
        <v>44708</v>
      </c>
      <c r="I137" s="466">
        <v>44711</v>
      </c>
      <c r="J137" s="235" t="s">
        <v>68</v>
      </c>
      <c r="K137" s="235" t="s">
        <v>69</v>
      </c>
      <c r="L137" s="235" t="s">
        <v>70</v>
      </c>
      <c r="M137" s="235" t="s">
        <v>693</v>
      </c>
      <c r="N137" s="235" t="s">
        <v>78</v>
      </c>
      <c r="O137" s="238" t="s">
        <v>57</v>
      </c>
      <c r="P137" s="345" t="s">
        <v>72</v>
      </c>
      <c r="Q137" s="235" t="s">
        <v>73</v>
      </c>
      <c r="R137" s="238" t="s">
        <v>3403</v>
      </c>
      <c r="S137" s="541">
        <v>113.51</v>
      </c>
      <c r="T137" s="467" t="s">
        <v>2965</v>
      </c>
      <c r="U137" s="468">
        <f t="shared" si="2"/>
        <v>227.02</v>
      </c>
      <c r="V137" s="170"/>
    </row>
    <row r="138" spans="1:22">
      <c r="A138" s="235">
        <v>135</v>
      </c>
      <c r="B138" s="235">
        <v>112136070</v>
      </c>
      <c r="C138" s="238">
        <v>19628060446</v>
      </c>
      <c r="D138" s="238" t="s">
        <v>2751</v>
      </c>
      <c r="E138" s="598" t="s">
        <v>36</v>
      </c>
      <c r="F138" s="235">
        <v>2</v>
      </c>
      <c r="G138" s="623" t="s">
        <v>458</v>
      </c>
      <c r="H138" s="466">
        <v>44708</v>
      </c>
      <c r="I138" s="466">
        <v>44711</v>
      </c>
      <c r="J138" s="235" t="s">
        <v>68</v>
      </c>
      <c r="K138" s="235" t="s">
        <v>69</v>
      </c>
      <c r="L138" s="235" t="s">
        <v>70</v>
      </c>
      <c r="M138" s="235" t="s">
        <v>693</v>
      </c>
      <c r="N138" s="235" t="s">
        <v>78</v>
      </c>
      <c r="O138" s="238" t="s">
        <v>57</v>
      </c>
      <c r="P138" s="345" t="s">
        <v>72</v>
      </c>
      <c r="Q138" s="235" t="s">
        <v>73</v>
      </c>
      <c r="R138" s="238" t="s">
        <v>3403</v>
      </c>
      <c r="S138" s="541">
        <v>721.74</v>
      </c>
      <c r="T138" s="467" t="s">
        <v>2965</v>
      </c>
      <c r="U138" s="468">
        <f t="shared" si="2"/>
        <v>1443.48</v>
      </c>
      <c r="V138" s="170"/>
    </row>
    <row r="139" spans="1:22">
      <c r="A139" s="235">
        <v>136</v>
      </c>
      <c r="B139" s="235">
        <v>112136069</v>
      </c>
      <c r="C139" s="238" t="s">
        <v>2235</v>
      </c>
      <c r="D139" s="238" t="s">
        <v>2749</v>
      </c>
      <c r="E139" s="598" t="s">
        <v>36</v>
      </c>
      <c r="F139" s="235">
        <v>6</v>
      </c>
      <c r="G139" s="623" t="s">
        <v>458</v>
      </c>
      <c r="H139" s="466">
        <v>44708</v>
      </c>
      <c r="I139" s="466">
        <v>44711</v>
      </c>
      <c r="J139" s="235" t="s">
        <v>68</v>
      </c>
      <c r="K139" s="235" t="s">
        <v>69</v>
      </c>
      <c r="L139" s="235" t="s">
        <v>70</v>
      </c>
      <c r="M139" s="235" t="s">
        <v>693</v>
      </c>
      <c r="N139" s="235" t="s">
        <v>78</v>
      </c>
      <c r="O139" s="238" t="s">
        <v>57</v>
      </c>
      <c r="P139" s="345" t="s">
        <v>72</v>
      </c>
      <c r="Q139" s="235" t="s">
        <v>73</v>
      </c>
      <c r="R139" s="238" t="s">
        <v>3403</v>
      </c>
      <c r="S139" s="541">
        <v>45.6</v>
      </c>
      <c r="T139" s="467" t="s">
        <v>2965</v>
      </c>
      <c r="U139" s="468">
        <f t="shared" si="2"/>
        <v>273.60000000000002</v>
      </c>
      <c r="V139" s="170"/>
    </row>
    <row r="140" spans="1:22" ht="20.399999999999999">
      <c r="A140" s="235">
        <v>137</v>
      </c>
      <c r="B140" s="235">
        <v>112136072</v>
      </c>
      <c r="C140" s="238">
        <v>19620005092</v>
      </c>
      <c r="D140" s="238" t="s">
        <v>457</v>
      </c>
      <c r="E140" s="598" t="s">
        <v>36</v>
      </c>
      <c r="F140" s="235">
        <v>2</v>
      </c>
      <c r="G140" s="623" t="s">
        <v>458</v>
      </c>
      <c r="H140" s="466">
        <v>44708</v>
      </c>
      <c r="I140" s="466">
        <v>44711</v>
      </c>
      <c r="J140" s="235" t="s">
        <v>68</v>
      </c>
      <c r="K140" s="235" t="s">
        <v>69</v>
      </c>
      <c r="L140" s="235" t="s">
        <v>70</v>
      </c>
      <c r="M140" s="235" t="s">
        <v>77</v>
      </c>
      <c r="N140" s="235" t="s">
        <v>78</v>
      </c>
      <c r="O140" s="238" t="s">
        <v>57</v>
      </c>
      <c r="P140" s="345" t="s">
        <v>72</v>
      </c>
      <c r="Q140" s="235" t="s">
        <v>73</v>
      </c>
      <c r="R140" s="238" t="s">
        <v>3403</v>
      </c>
      <c r="S140" s="541">
        <v>404.26</v>
      </c>
      <c r="T140" s="467" t="s">
        <v>2965</v>
      </c>
      <c r="U140" s="468">
        <f t="shared" si="2"/>
        <v>808.52</v>
      </c>
      <c r="V140" s="170"/>
    </row>
    <row r="141" spans="1:22">
      <c r="A141" s="235">
        <v>138</v>
      </c>
      <c r="B141" s="235">
        <v>112136081</v>
      </c>
      <c r="C141" s="238" t="s">
        <v>997</v>
      </c>
      <c r="D141" s="238" t="s">
        <v>998</v>
      </c>
      <c r="E141" s="598" t="s">
        <v>36</v>
      </c>
      <c r="F141" s="235">
        <v>6</v>
      </c>
      <c r="G141" s="623" t="s">
        <v>74</v>
      </c>
      <c r="H141" s="466">
        <v>44711</v>
      </c>
      <c r="I141" s="466">
        <v>44711</v>
      </c>
      <c r="J141" s="235" t="s">
        <v>75</v>
      </c>
      <c r="K141" s="235" t="s">
        <v>76</v>
      </c>
      <c r="L141" s="235" t="s">
        <v>70</v>
      </c>
      <c r="M141" s="235" t="s">
        <v>77</v>
      </c>
      <c r="N141" s="235" t="s">
        <v>78</v>
      </c>
      <c r="O141" s="238" t="s">
        <v>180</v>
      </c>
      <c r="P141" s="345" t="s">
        <v>83</v>
      </c>
      <c r="Q141" s="235" t="s">
        <v>2840</v>
      </c>
      <c r="R141" s="238" t="s">
        <v>890</v>
      </c>
      <c r="S141" s="541">
        <v>570.47</v>
      </c>
      <c r="T141" s="467" t="s">
        <v>2965</v>
      </c>
      <c r="U141" s="468">
        <f t="shared" si="2"/>
        <v>3422.82</v>
      </c>
      <c r="V141" s="170"/>
    </row>
    <row r="142" spans="1:22">
      <c r="A142" s="235">
        <v>139</v>
      </c>
      <c r="B142" s="235">
        <v>109609632</v>
      </c>
      <c r="C142" s="238" t="s">
        <v>197</v>
      </c>
      <c r="D142" s="238" t="s">
        <v>2747</v>
      </c>
      <c r="E142" s="598" t="s">
        <v>36</v>
      </c>
      <c r="F142" s="235">
        <v>12</v>
      </c>
      <c r="G142" s="623" t="s">
        <v>74</v>
      </c>
      <c r="H142" s="466">
        <v>44711</v>
      </c>
      <c r="I142" s="466">
        <v>44711</v>
      </c>
      <c r="J142" s="235" t="s">
        <v>75</v>
      </c>
      <c r="K142" s="235" t="s">
        <v>76</v>
      </c>
      <c r="L142" s="235" t="s">
        <v>70</v>
      </c>
      <c r="M142" s="235" t="s">
        <v>77</v>
      </c>
      <c r="N142" s="235" t="s">
        <v>78</v>
      </c>
      <c r="O142" s="238" t="s">
        <v>180</v>
      </c>
      <c r="P142" s="345" t="s">
        <v>83</v>
      </c>
      <c r="Q142" s="235" t="s">
        <v>2840</v>
      </c>
      <c r="R142" s="238" t="s">
        <v>79</v>
      </c>
      <c r="S142" s="541">
        <v>100.06</v>
      </c>
      <c r="T142" s="467" t="s">
        <v>2965</v>
      </c>
      <c r="U142" s="468">
        <f t="shared" si="2"/>
        <v>1200.72</v>
      </c>
      <c r="V142" s="170"/>
    </row>
    <row r="143" spans="1:22">
      <c r="A143" s="235">
        <v>140</v>
      </c>
      <c r="B143" s="235">
        <v>112136080</v>
      </c>
      <c r="C143" s="238" t="s">
        <v>888</v>
      </c>
      <c r="D143" s="238" t="s">
        <v>889</v>
      </c>
      <c r="E143" s="598" t="s">
        <v>36</v>
      </c>
      <c r="F143" s="235">
        <v>4</v>
      </c>
      <c r="G143" s="623" t="s">
        <v>74</v>
      </c>
      <c r="H143" s="466">
        <v>44711</v>
      </c>
      <c r="I143" s="466">
        <v>44711</v>
      </c>
      <c r="J143" s="235" t="s">
        <v>75</v>
      </c>
      <c r="K143" s="235" t="s">
        <v>76</v>
      </c>
      <c r="L143" s="235" t="s">
        <v>70</v>
      </c>
      <c r="M143" s="235" t="s">
        <v>77</v>
      </c>
      <c r="N143" s="235" t="s">
        <v>78</v>
      </c>
      <c r="O143" s="238" t="s">
        <v>180</v>
      </c>
      <c r="P143" s="345" t="s">
        <v>83</v>
      </c>
      <c r="Q143" s="235" t="s">
        <v>2840</v>
      </c>
      <c r="R143" s="238" t="s">
        <v>890</v>
      </c>
      <c r="S143" s="541">
        <v>13.72</v>
      </c>
      <c r="T143" s="467" t="s">
        <v>2965</v>
      </c>
      <c r="U143" s="468">
        <f t="shared" si="2"/>
        <v>54.88</v>
      </c>
      <c r="V143" s="170"/>
    </row>
    <row r="144" spans="1:22">
      <c r="A144" s="235">
        <v>141</v>
      </c>
      <c r="B144" s="235">
        <v>112136080</v>
      </c>
      <c r="C144" s="238" t="s">
        <v>888</v>
      </c>
      <c r="D144" s="238" t="s">
        <v>889</v>
      </c>
      <c r="E144" s="598" t="s">
        <v>36</v>
      </c>
      <c r="F144" s="235">
        <v>20</v>
      </c>
      <c r="G144" s="623" t="s">
        <v>74</v>
      </c>
      <c r="H144" s="466">
        <v>44711</v>
      </c>
      <c r="I144" s="466">
        <v>44711</v>
      </c>
      <c r="J144" s="235" t="s">
        <v>75</v>
      </c>
      <c r="K144" s="235" t="s">
        <v>76</v>
      </c>
      <c r="L144" s="235" t="s">
        <v>70</v>
      </c>
      <c r="M144" s="235" t="s">
        <v>77</v>
      </c>
      <c r="N144" s="235" t="s">
        <v>78</v>
      </c>
      <c r="O144" s="238" t="s">
        <v>180</v>
      </c>
      <c r="P144" s="345" t="s">
        <v>83</v>
      </c>
      <c r="Q144" s="235" t="s">
        <v>2840</v>
      </c>
      <c r="R144" s="238" t="s">
        <v>79</v>
      </c>
      <c r="S144" s="541">
        <v>13.72</v>
      </c>
      <c r="T144" s="467" t="s">
        <v>2965</v>
      </c>
      <c r="U144" s="468">
        <f t="shared" si="2"/>
        <v>274.40000000000003</v>
      </c>
      <c r="V144" s="170"/>
    </row>
    <row r="145" spans="1:22">
      <c r="A145" s="235">
        <v>142</v>
      </c>
      <c r="B145" s="235">
        <v>109609633</v>
      </c>
      <c r="C145" s="238" t="s">
        <v>1078</v>
      </c>
      <c r="D145" s="238" t="s">
        <v>1674</v>
      </c>
      <c r="E145" s="598" t="s">
        <v>36</v>
      </c>
      <c r="F145" s="235">
        <v>6</v>
      </c>
      <c r="G145" s="623" t="s">
        <v>74</v>
      </c>
      <c r="H145" s="466">
        <v>44711</v>
      </c>
      <c r="I145" s="466">
        <v>44711</v>
      </c>
      <c r="J145" s="235" t="s">
        <v>75</v>
      </c>
      <c r="K145" s="235" t="s">
        <v>76</v>
      </c>
      <c r="L145" s="235" t="s">
        <v>70</v>
      </c>
      <c r="M145" s="235" t="s">
        <v>77</v>
      </c>
      <c r="N145" s="235" t="s">
        <v>78</v>
      </c>
      <c r="O145" s="238" t="s">
        <v>180</v>
      </c>
      <c r="P145" s="345" t="s">
        <v>83</v>
      </c>
      <c r="Q145" s="235" t="s">
        <v>2840</v>
      </c>
      <c r="R145" s="238" t="s">
        <v>79</v>
      </c>
      <c r="S145" s="541">
        <v>97.29</v>
      </c>
      <c r="T145" s="467" t="s">
        <v>2965</v>
      </c>
      <c r="U145" s="468">
        <f t="shared" si="2"/>
        <v>583.74</v>
      </c>
      <c r="V145" s="170"/>
    </row>
    <row r="146" spans="1:22">
      <c r="A146" s="235">
        <v>143</v>
      </c>
      <c r="B146" s="235">
        <v>109609628</v>
      </c>
      <c r="C146" s="238" t="s">
        <v>1672</v>
      </c>
      <c r="D146" s="238" t="s">
        <v>1673</v>
      </c>
      <c r="E146" s="598" t="s">
        <v>36</v>
      </c>
      <c r="F146" s="235">
        <v>6</v>
      </c>
      <c r="G146" s="623" t="s">
        <v>74</v>
      </c>
      <c r="H146" s="466">
        <v>44711</v>
      </c>
      <c r="I146" s="466">
        <v>44711</v>
      </c>
      <c r="J146" s="235" t="s">
        <v>75</v>
      </c>
      <c r="K146" s="235" t="s">
        <v>76</v>
      </c>
      <c r="L146" s="235" t="s">
        <v>70</v>
      </c>
      <c r="M146" s="235" t="s">
        <v>77</v>
      </c>
      <c r="N146" s="235" t="s">
        <v>78</v>
      </c>
      <c r="O146" s="238" t="s">
        <v>180</v>
      </c>
      <c r="P146" s="345" t="s">
        <v>83</v>
      </c>
      <c r="Q146" s="235" t="s">
        <v>2840</v>
      </c>
      <c r="R146" s="238" t="s">
        <v>79</v>
      </c>
      <c r="S146" s="541">
        <v>45.34</v>
      </c>
      <c r="T146" s="467" t="s">
        <v>2965</v>
      </c>
      <c r="U146" s="468">
        <f t="shared" si="2"/>
        <v>272.04000000000002</v>
      </c>
      <c r="V146" s="170"/>
    </row>
    <row r="147" spans="1:22">
      <c r="A147" s="235">
        <v>144</v>
      </c>
      <c r="B147" s="235">
        <v>112136078</v>
      </c>
      <c r="C147" s="238" t="s">
        <v>879</v>
      </c>
      <c r="D147" s="238" t="s">
        <v>880</v>
      </c>
      <c r="E147" s="598" t="s">
        <v>36</v>
      </c>
      <c r="F147" s="235">
        <v>2</v>
      </c>
      <c r="G147" s="623" t="s">
        <v>74</v>
      </c>
      <c r="H147" s="466">
        <v>44711</v>
      </c>
      <c r="I147" s="466">
        <v>44711</v>
      </c>
      <c r="J147" s="235" t="s">
        <v>75</v>
      </c>
      <c r="K147" s="235" t="s">
        <v>76</v>
      </c>
      <c r="L147" s="235" t="s">
        <v>70</v>
      </c>
      <c r="M147" s="235" t="s">
        <v>77</v>
      </c>
      <c r="N147" s="235" t="s">
        <v>78</v>
      </c>
      <c r="O147" s="238" t="s">
        <v>180</v>
      </c>
      <c r="P147" s="345" t="s">
        <v>83</v>
      </c>
      <c r="Q147" s="235" t="s">
        <v>2840</v>
      </c>
      <c r="R147" s="238" t="s">
        <v>881</v>
      </c>
      <c r="S147" s="541">
        <v>138.97999999999999</v>
      </c>
      <c r="T147" s="467" t="s">
        <v>2965</v>
      </c>
      <c r="U147" s="468">
        <f t="shared" si="2"/>
        <v>277.95999999999998</v>
      </c>
      <c r="V147" s="170"/>
    </row>
    <row r="148" spans="1:22">
      <c r="A148" s="235">
        <v>145</v>
      </c>
      <c r="B148" s="235">
        <v>112136078</v>
      </c>
      <c r="C148" s="238" t="s">
        <v>879</v>
      </c>
      <c r="D148" s="238" t="s">
        <v>880</v>
      </c>
      <c r="E148" s="598" t="s">
        <v>36</v>
      </c>
      <c r="F148" s="235">
        <v>4</v>
      </c>
      <c r="G148" s="623" t="s">
        <v>74</v>
      </c>
      <c r="H148" s="466">
        <v>44711</v>
      </c>
      <c r="I148" s="466">
        <v>44711</v>
      </c>
      <c r="J148" s="235" t="s">
        <v>75</v>
      </c>
      <c r="K148" s="235" t="s">
        <v>76</v>
      </c>
      <c r="L148" s="235" t="s">
        <v>70</v>
      </c>
      <c r="M148" s="235" t="s">
        <v>77</v>
      </c>
      <c r="N148" s="235" t="s">
        <v>78</v>
      </c>
      <c r="O148" s="238" t="s">
        <v>180</v>
      </c>
      <c r="P148" s="345" t="s">
        <v>83</v>
      </c>
      <c r="Q148" s="235" t="s">
        <v>2840</v>
      </c>
      <c r="R148" s="238" t="s">
        <v>79</v>
      </c>
      <c r="S148" s="541">
        <v>138.97999999999999</v>
      </c>
      <c r="T148" s="467" t="s">
        <v>2965</v>
      </c>
      <c r="U148" s="468">
        <f t="shared" si="2"/>
        <v>555.91999999999996</v>
      </c>
      <c r="V148" s="170"/>
    </row>
    <row r="149" spans="1:22">
      <c r="A149" s="235">
        <v>146</v>
      </c>
      <c r="B149" s="235">
        <v>112136075</v>
      </c>
      <c r="C149" s="238" t="s">
        <v>63</v>
      </c>
      <c r="D149" s="238" t="s">
        <v>64</v>
      </c>
      <c r="E149" s="598" t="s">
        <v>36</v>
      </c>
      <c r="F149" s="235">
        <v>6</v>
      </c>
      <c r="G149" s="623" t="s">
        <v>74</v>
      </c>
      <c r="H149" s="466">
        <v>44711</v>
      </c>
      <c r="I149" s="466">
        <v>44711</v>
      </c>
      <c r="J149" s="235" t="s">
        <v>75</v>
      </c>
      <c r="K149" s="235" t="s">
        <v>76</v>
      </c>
      <c r="L149" s="235" t="s">
        <v>70</v>
      </c>
      <c r="M149" s="235" t="s">
        <v>77</v>
      </c>
      <c r="N149" s="235" t="s">
        <v>78</v>
      </c>
      <c r="O149" s="238" t="s">
        <v>180</v>
      </c>
      <c r="P149" s="345" t="s">
        <v>83</v>
      </c>
      <c r="Q149" s="235" t="s">
        <v>2840</v>
      </c>
      <c r="R149" s="238" t="s">
        <v>79</v>
      </c>
      <c r="S149" s="541">
        <v>1196.19</v>
      </c>
      <c r="T149" s="467" t="s">
        <v>2965</v>
      </c>
      <c r="U149" s="468">
        <f t="shared" si="2"/>
        <v>7177.14</v>
      </c>
      <c r="V149" s="170"/>
    </row>
    <row r="150" spans="1:22" ht="20.399999999999999">
      <c r="A150" s="235">
        <v>147</v>
      </c>
      <c r="B150" s="235">
        <v>109609630</v>
      </c>
      <c r="C150" s="238" t="s">
        <v>183</v>
      </c>
      <c r="D150" s="238" t="s">
        <v>184</v>
      </c>
      <c r="E150" s="598" t="s">
        <v>36</v>
      </c>
      <c r="F150" s="235">
        <v>48</v>
      </c>
      <c r="G150" s="623" t="s">
        <v>74</v>
      </c>
      <c r="H150" s="466">
        <v>44711</v>
      </c>
      <c r="I150" s="466">
        <v>44711</v>
      </c>
      <c r="J150" s="235" t="s">
        <v>75</v>
      </c>
      <c r="K150" s="235" t="s">
        <v>76</v>
      </c>
      <c r="L150" s="235" t="s">
        <v>70</v>
      </c>
      <c r="M150" s="235" t="s">
        <v>77</v>
      </c>
      <c r="N150" s="235" t="s">
        <v>78</v>
      </c>
      <c r="O150" s="238" t="s">
        <v>180</v>
      </c>
      <c r="P150" s="345" t="s">
        <v>83</v>
      </c>
      <c r="Q150" s="235" t="s">
        <v>2840</v>
      </c>
      <c r="R150" s="238" t="s">
        <v>79</v>
      </c>
      <c r="S150" s="541">
        <v>19.260000000000002</v>
      </c>
      <c r="T150" s="467" t="s">
        <v>2965</v>
      </c>
      <c r="U150" s="468">
        <f t="shared" si="2"/>
        <v>924.48</v>
      </c>
      <c r="V150" s="170"/>
    </row>
    <row r="151" spans="1:22">
      <c r="A151" s="235">
        <v>148</v>
      </c>
      <c r="B151" s="235">
        <v>101999218</v>
      </c>
      <c r="C151" s="238" t="s">
        <v>132</v>
      </c>
      <c r="D151" s="424" t="s">
        <v>3615</v>
      </c>
      <c r="E151" s="598" t="s">
        <v>36</v>
      </c>
      <c r="F151" s="235">
        <v>30</v>
      </c>
      <c r="G151" s="623" t="s">
        <v>140</v>
      </c>
      <c r="H151" s="466">
        <v>44711</v>
      </c>
      <c r="I151" s="466">
        <v>44712</v>
      </c>
      <c r="J151" s="235" t="s">
        <v>141</v>
      </c>
      <c r="K151" s="235" t="s">
        <v>116</v>
      </c>
      <c r="L151" s="235" t="s">
        <v>70</v>
      </c>
      <c r="M151" s="235">
        <v>215973859</v>
      </c>
      <c r="N151" s="235" t="s">
        <v>137</v>
      </c>
      <c r="O151" s="238" t="s">
        <v>57</v>
      </c>
      <c r="P151" s="345" t="s">
        <v>286</v>
      </c>
      <c r="Q151" s="235" t="s">
        <v>286</v>
      </c>
      <c r="R151" s="238" t="s">
        <v>142</v>
      </c>
      <c r="S151" s="541">
        <v>210800</v>
      </c>
      <c r="T151" s="467" t="s">
        <v>2965</v>
      </c>
      <c r="U151" s="468">
        <f t="shared" si="2"/>
        <v>6324000</v>
      </c>
      <c r="V151" s="170"/>
    </row>
    <row r="152" spans="1:22">
      <c r="A152" s="235">
        <v>149</v>
      </c>
      <c r="B152" s="235">
        <v>102464571</v>
      </c>
      <c r="C152" s="238" t="s">
        <v>1693</v>
      </c>
      <c r="D152" s="238" t="s">
        <v>1694</v>
      </c>
      <c r="E152" s="598" t="s">
        <v>36</v>
      </c>
      <c r="F152" s="235">
        <v>2</v>
      </c>
      <c r="G152" s="623" t="s">
        <v>80</v>
      </c>
      <c r="H152" s="466">
        <v>44712</v>
      </c>
      <c r="I152" s="466">
        <v>44712</v>
      </c>
      <c r="J152" s="235" t="s">
        <v>81</v>
      </c>
      <c r="K152" s="235" t="s">
        <v>82</v>
      </c>
      <c r="L152" s="235" t="s">
        <v>70</v>
      </c>
      <c r="M152" s="235">
        <v>215973860</v>
      </c>
      <c r="N152" s="235" t="s">
        <v>85</v>
      </c>
      <c r="O152" s="238" t="s">
        <v>3384</v>
      </c>
      <c r="P152" s="345" t="s">
        <v>83</v>
      </c>
      <c r="Q152" s="235" t="s">
        <v>2840</v>
      </c>
      <c r="R152" s="238" t="s">
        <v>3386</v>
      </c>
      <c r="S152" s="541">
        <v>1007.25</v>
      </c>
      <c r="T152" s="467" t="s">
        <v>2965</v>
      </c>
      <c r="U152" s="468">
        <f t="shared" si="2"/>
        <v>2014.5</v>
      </c>
      <c r="V152" s="170"/>
    </row>
    <row r="153" spans="1:22">
      <c r="A153" s="235">
        <v>150</v>
      </c>
      <c r="B153" s="235">
        <v>102951260</v>
      </c>
      <c r="C153" s="238" t="s">
        <v>1697</v>
      </c>
      <c r="D153" s="238" t="s">
        <v>1698</v>
      </c>
      <c r="E153" s="598" t="s">
        <v>36</v>
      </c>
      <c r="F153" s="235">
        <v>4</v>
      </c>
      <c r="G153" s="623" t="s">
        <v>80</v>
      </c>
      <c r="H153" s="466">
        <v>44712</v>
      </c>
      <c r="I153" s="466">
        <v>44712</v>
      </c>
      <c r="J153" s="235" t="s">
        <v>81</v>
      </c>
      <c r="K153" s="235" t="s">
        <v>82</v>
      </c>
      <c r="L153" s="235" t="s">
        <v>70</v>
      </c>
      <c r="M153" s="235">
        <v>215973860</v>
      </c>
      <c r="N153" s="235" t="s">
        <v>85</v>
      </c>
      <c r="O153" s="238" t="s">
        <v>3384</v>
      </c>
      <c r="P153" s="345" t="s">
        <v>83</v>
      </c>
      <c r="Q153" s="235" t="s">
        <v>2840</v>
      </c>
      <c r="R153" s="238" t="s">
        <v>3386</v>
      </c>
      <c r="S153" s="541">
        <v>216.59</v>
      </c>
      <c r="T153" s="467" t="s">
        <v>2965</v>
      </c>
      <c r="U153" s="468">
        <f t="shared" si="2"/>
        <v>866.36</v>
      </c>
      <c r="V153" s="170"/>
    </row>
    <row r="154" spans="1:22">
      <c r="A154" s="235">
        <v>151</v>
      </c>
      <c r="B154" s="235">
        <v>101576439</v>
      </c>
      <c r="C154" s="238" t="s">
        <v>655</v>
      </c>
      <c r="D154" s="238" t="s">
        <v>656</v>
      </c>
      <c r="E154" s="598" t="s">
        <v>36</v>
      </c>
      <c r="F154" s="235">
        <v>4</v>
      </c>
      <c r="G154" s="623" t="s">
        <v>80</v>
      </c>
      <c r="H154" s="466">
        <v>44712</v>
      </c>
      <c r="I154" s="466">
        <v>44712</v>
      </c>
      <c r="J154" s="235" t="s">
        <v>81</v>
      </c>
      <c r="K154" s="235" t="s">
        <v>82</v>
      </c>
      <c r="L154" s="235" t="s">
        <v>70</v>
      </c>
      <c r="M154" s="235">
        <v>215973860</v>
      </c>
      <c r="N154" s="235" t="s">
        <v>85</v>
      </c>
      <c r="O154" s="238" t="s">
        <v>3384</v>
      </c>
      <c r="P154" s="345" t="s">
        <v>83</v>
      </c>
      <c r="Q154" s="235" t="s">
        <v>2840</v>
      </c>
      <c r="R154" s="238" t="s">
        <v>3386</v>
      </c>
      <c r="S154" s="541">
        <v>1184</v>
      </c>
      <c r="T154" s="467" t="s">
        <v>2965</v>
      </c>
      <c r="U154" s="468">
        <f t="shared" si="2"/>
        <v>4736</v>
      </c>
      <c r="V154" s="170"/>
    </row>
    <row r="155" spans="1:22">
      <c r="A155" s="235">
        <v>152</v>
      </c>
      <c r="B155" s="235">
        <v>101999218</v>
      </c>
      <c r="C155" s="238" t="s">
        <v>132</v>
      </c>
      <c r="D155" s="424" t="s">
        <v>3615</v>
      </c>
      <c r="E155" s="598" t="s">
        <v>36</v>
      </c>
      <c r="F155" s="235">
        <v>4</v>
      </c>
      <c r="G155" s="623" t="s">
        <v>80</v>
      </c>
      <c r="H155" s="466">
        <v>44712</v>
      </c>
      <c r="I155" s="466">
        <v>44712</v>
      </c>
      <c r="J155" s="235" t="s">
        <v>81</v>
      </c>
      <c r="K155" s="235" t="s">
        <v>82</v>
      </c>
      <c r="L155" s="235" t="s">
        <v>70</v>
      </c>
      <c r="M155" s="235">
        <v>215973860</v>
      </c>
      <c r="N155" s="235" t="s">
        <v>85</v>
      </c>
      <c r="O155" s="238" t="s">
        <v>3384</v>
      </c>
      <c r="P155" s="345" t="s">
        <v>83</v>
      </c>
      <c r="Q155" s="235" t="s">
        <v>2840</v>
      </c>
      <c r="R155" s="238" t="s">
        <v>3386</v>
      </c>
      <c r="S155" s="541">
        <v>210800</v>
      </c>
      <c r="T155" s="467" t="s">
        <v>2965</v>
      </c>
      <c r="U155" s="468">
        <f t="shared" si="2"/>
        <v>843200</v>
      </c>
      <c r="V155" s="170"/>
    </row>
    <row r="156" spans="1:22" ht="30.6">
      <c r="A156" s="235">
        <v>153</v>
      </c>
      <c r="B156" s="235">
        <v>109611234</v>
      </c>
      <c r="C156" s="238">
        <v>3742612236</v>
      </c>
      <c r="D156" s="238" t="s">
        <v>281</v>
      </c>
      <c r="E156" s="598" t="s">
        <v>36</v>
      </c>
      <c r="F156" s="235">
        <v>12</v>
      </c>
      <c r="G156" s="623" t="s">
        <v>80</v>
      </c>
      <c r="H156" s="466">
        <v>44712</v>
      </c>
      <c r="I156" s="466">
        <v>44712</v>
      </c>
      <c r="J156" s="235" t="s">
        <v>81</v>
      </c>
      <c r="K156" s="235" t="s">
        <v>82</v>
      </c>
      <c r="L156" s="235" t="s">
        <v>70</v>
      </c>
      <c r="M156" s="235">
        <v>215973860</v>
      </c>
      <c r="N156" s="235" t="s">
        <v>85</v>
      </c>
      <c r="O156" s="238" t="s">
        <v>3384</v>
      </c>
      <c r="P156" s="345" t="s">
        <v>83</v>
      </c>
      <c r="Q156" s="235" t="s">
        <v>2840</v>
      </c>
      <c r="R156" s="238" t="s">
        <v>3386</v>
      </c>
      <c r="S156" s="541">
        <v>19072.55</v>
      </c>
      <c r="T156" s="467" t="s">
        <v>2965</v>
      </c>
      <c r="U156" s="468">
        <f t="shared" si="2"/>
        <v>228870.59999999998</v>
      </c>
      <c r="V156" s="170"/>
    </row>
    <row r="157" spans="1:22" ht="20.399999999999999">
      <c r="A157" s="235">
        <v>154</v>
      </c>
      <c r="B157" s="235">
        <v>110408292</v>
      </c>
      <c r="C157" s="238" t="s">
        <v>1309</v>
      </c>
      <c r="D157" s="238" t="s">
        <v>1310</v>
      </c>
      <c r="E157" s="598" t="s">
        <v>36</v>
      </c>
      <c r="F157" s="235">
        <v>120</v>
      </c>
      <c r="G157" s="623" t="s">
        <v>80</v>
      </c>
      <c r="H157" s="466">
        <v>44712</v>
      </c>
      <c r="I157" s="466">
        <v>44712</v>
      </c>
      <c r="J157" s="235" t="s">
        <v>81</v>
      </c>
      <c r="K157" s="235" t="s">
        <v>82</v>
      </c>
      <c r="L157" s="235" t="s">
        <v>70</v>
      </c>
      <c r="M157" s="235">
        <v>215973860</v>
      </c>
      <c r="N157" s="235" t="s">
        <v>85</v>
      </c>
      <c r="O157" s="238" t="s">
        <v>3384</v>
      </c>
      <c r="P157" s="345" t="s">
        <v>83</v>
      </c>
      <c r="Q157" s="235" t="s">
        <v>2840</v>
      </c>
      <c r="R157" s="238" t="s">
        <v>3386</v>
      </c>
      <c r="S157" s="541">
        <v>10</v>
      </c>
      <c r="T157" s="467" t="s">
        <v>2965</v>
      </c>
      <c r="U157" s="468">
        <f t="shared" si="2"/>
        <v>1200</v>
      </c>
      <c r="V157" s="170"/>
    </row>
    <row r="158" spans="1:22" ht="20.399999999999999">
      <c r="A158" s="235">
        <v>155</v>
      </c>
      <c r="B158" s="235">
        <v>109492174</v>
      </c>
      <c r="C158" s="238" t="s">
        <v>488</v>
      </c>
      <c r="D158" s="238" t="s">
        <v>489</v>
      </c>
      <c r="E158" s="598" t="s">
        <v>36</v>
      </c>
      <c r="F158" s="235">
        <v>4</v>
      </c>
      <c r="G158" s="623" t="s">
        <v>80</v>
      </c>
      <c r="H158" s="466">
        <v>44712</v>
      </c>
      <c r="I158" s="466">
        <v>44712</v>
      </c>
      <c r="J158" s="235" t="s">
        <v>81</v>
      </c>
      <c r="K158" s="235" t="s">
        <v>82</v>
      </c>
      <c r="L158" s="235" t="s">
        <v>70</v>
      </c>
      <c r="M158" s="235">
        <v>215973860</v>
      </c>
      <c r="N158" s="235" t="s">
        <v>85</v>
      </c>
      <c r="O158" s="238" t="s">
        <v>3384</v>
      </c>
      <c r="P158" s="345" t="s">
        <v>83</v>
      </c>
      <c r="Q158" s="235" t="s">
        <v>2840</v>
      </c>
      <c r="R158" s="238" t="s">
        <v>3386</v>
      </c>
      <c r="S158" s="541">
        <v>4051</v>
      </c>
      <c r="T158" s="467" t="s">
        <v>2965</v>
      </c>
      <c r="U158" s="468">
        <f t="shared" si="2"/>
        <v>16204</v>
      </c>
      <c r="V158" s="170"/>
    </row>
    <row r="159" spans="1:22">
      <c r="A159" s="235">
        <v>156</v>
      </c>
      <c r="B159" s="235">
        <v>109492175</v>
      </c>
      <c r="C159" s="238" t="s">
        <v>520</v>
      </c>
      <c r="D159" s="238" t="s">
        <v>521</v>
      </c>
      <c r="E159" s="598" t="s">
        <v>36</v>
      </c>
      <c r="F159" s="235">
        <v>4</v>
      </c>
      <c r="G159" s="623" t="s">
        <v>80</v>
      </c>
      <c r="H159" s="466">
        <v>44712</v>
      </c>
      <c r="I159" s="466">
        <v>44712</v>
      </c>
      <c r="J159" s="235" t="s">
        <v>81</v>
      </c>
      <c r="K159" s="235" t="s">
        <v>82</v>
      </c>
      <c r="L159" s="235" t="s">
        <v>70</v>
      </c>
      <c r="M159" s="235">
        <v>215973860</v>
      </c>
      <c r="N159" s="235" t="s">
        <v>85</v>
      </c>
      <c r="O159" s="238" t="s">
        <v>3384</v>
      </c>
      <c r="P159" s="345" t="s">
        <v>83</v>
      </c>
      <c r="Q159" s="235" t="s">
        <v>2840</v>
      </c>
      <c r="R159" s="238" t="s">
        <v>3386</v>
      </c>
      <c r="S159" s="541">
        <v>1404</v>
      </c>
      <c r="T159" s="467" t="s">
        <v>2965</v>
      </c>
      <c r="U159" s="468">
        <f t="shared" si="2"/>
        <v>5616</v>
      </c>
      <c r="V159" s="170"/>
    </row>
    <row r="160" spans="1:22" ht="20.399999999999999">
      <c r="A160" s="235">
        <v>157</v>
      </c>
      <c r="B160" s="235">
        <v>111400054</v>
      </c>
      <c r="C160" s="238" t="s">
        <v>649</v>
      </c>
      <c r="D160" s="238" t="s">
        <v>650</v>
      </c>
      <c r="E160" s="598" t="s">
        <v>36</v>
      </c>
      <c r="F160" s="235">
        <v>6</v>
      </c>
      <c r="G160" s="623" t="s">
        <v>80</v>
      </c>
      <c r="H160" s="466">
        <v>44712</v>
      </c>
      <c r="I160" s="466">
        <v>44712</v>
      </c>
      <c r="J160" s="235" t="s">
        <v>81</v>
      </c>
      <c r="K160" s="235" t="s">
        <v>82</v>
      </c>
      <c r="L160" s="235" t="s">
        <v>70</v>
      </c>
      <c r="M160" s="235">
        <v>215973860</v>
      </c>
      <c r="N160" s="235" t="s">
        <v>85</v>
      </c>
      <c r="O160" s="238" t="s">
        <v>3384</v>
      </c>
      <c r="P160" s="345" t="s">
        <v>83</v>
      </c>
      <c r="Q160" s="235" t="s">
        <v>2840</v>
      </c>
      <c r="R160" s="238" t="s">
        <v>3386</v>
      </c>
      <c r="S160" s="541">
        <v>1410</v>
      </c>
      <c r="T160" s="467" t="s">
        <v>2965</v>
      </c>
      <c r="U160" s="468">
        <f t="shared" si="2"/>
        <v>8460</v>
      </c>
      <c r="V160" s="170"/>
    </row>
    <row r="161" spans="1:22" ht="20.399999999999999">
      <c r="A161" s="235">
        <v>158</v>
      </c>
      <c r="B161" s="235">
        <v>111400055</v>
      </c>
      <c r="C161" s="238" t="s">
        <v>653</v>
      </c>
      <c r="D161" s="238" t="s">
        <v>654</v>
      </c>
      <c r="E161" s="598" t="s">
        <v>36</v>
      </c>
      <c r="F161" s="235">
        <v>6</v>
      </c>
      <c r="G161" s="623" t="s">
        <v>80</v>
      </c>
      <c r="H161" s="466">
        <v>44712</v>
      </c>
      <c r="I161" s="466">
        <v>44712</v>
      </c>
      <c r="J161" s="235" t="s">
        <v>81</v>
      </c>
      <c r="K161" s="235" t="s">
        <v>82</v>
      </c>
      <c r="L161" s="235" t="s">
        <v>70</v>
      </c>
      <c r="M161" s="235">
        <v>215973860</v>
      </c>
      <c r="N161" s="235" t="s">
        <v>85</v>
      </c>
      <c r="O161" s="238" t="s">
        <v>3384</v>
      </c>
      <c r="P161" s="345" t="s">
        <v>83</v>
      </c>
      <c r="Q161" s="235" t="s">
        <v>2840</v>
      </c>
      <c r="R161" s="238" t="s">
        <v>3386</v>
      </c>
      <c r="S161" s="541">
        <v>1732</v>
      </c>
      <c r="T161" s="467" t="s">
        <v>2965</v>
      </c>
      <c r="U161" s="468">
        <f t="shared" si="2"/>
        <v>10392</v>
      </c>
      <c r="V161" s="170"/>
    </row>
    <row r="162" spans="1:22" ht="20.399999999999999">
      <c r="A162" s="235">
        <v>159</v>
      </c>
      <c r="B162" s="235">
        <v>107171952</v>
      </c>
      <c r="C162" s="238" t="s">
        <v>1475</v>
      </c>
      <c r="D162" s="238" t="s">
        <v>1476</v>
      </c>
      <c r="E162" s="598" t="s">
        <v>36</v>
      </c>
      <c r="F162" s="235">
        <v>4</v>
      </c>
      <c r="G162" s="623" t="s">
        <v>80</v>
      </c>
      <c r="H162" s="466">
        <v>44712</v>
      </c>
      <c r="I162" s="466">
        <v>44712</v>
      </c>
      <c r="J162" s="235" t="s">
        <v>81</v>
      </c>
      <c r="K162" s="235" t="s">
        <v>82</v>
      </c>
      <c r="L162" s="235" t="s">
        <v>70</v>
      </c>
      <c r="M162" s="235">
        <v>215973860</v>
      </c>
      <c r="N162" s="235" t="s">
        <v>85</v>
      </c>
      <c r="O162" s="238" t="s">
        <v>3384</v>
      </c>
      <c r="P162" s="345" t="s">
        <v>83</v>
      </c>
      <c r="Q162" s="235" t="s">
        <v>2840</v>
      </c>
      <c r="R162" s="238" t="s">
        <v>3386</v>
      </c>
      <c r="S162" s="541">
        <v>2750</v>
      </c>
      <c r="T162" s="467" t="s">
        <v>2965</v>
      </c>
      <c r="U162" s="468">
        <f t="shared" si="2"/>
        <v>11000</v>
      </c>
      <c r="V162" s="170"/>
    </row>
    <row r="163" spans="1:22">
      <c r="A163" s="235">
        <v>160</v>
      </c>
      <c r="B163" s="235">
        <v>110710681</v>
      </c>
      <c r="C163" s="238" t="s">
        <v>1997</v>
      </c>
      <c r="D163" s="238" t="s">
        <v>2209</v>
      </c>
      <c r="E163" s="598" t="s">
        <v>36</v>
      </c>
      <c r="F163" s="235">
        <v>16</v>
      </c>
      <c r="G163" s="623" t="s">
        <v>80</v>
      </c>
      <c r="H163" s="466">
        <v>44712</v>
      </c>
      <c r="I163" s="466">
        <v>44712</v>
      </c>
      <c r="J163" s="235" t="s">
        <v>81</v>
      </c>
      <c r="K163" s="235" t="s">
        <v>82</v>
      </c>
      <c r="L163" s="235" t="s">
        <v>70</v>
      </c>
      <c r="M163" s="235">
        <v>215973860</v>
      </c>
      <c r="N163" s="235" t="s">
        <v>85</v>
      </c>
      <c r="O163" s="238" t="s">
        <v>3384</v>
      </c>
      <c r="P163" s="345" t="s">
        <v>83</v>
      </c>
      <c r="Q163" s="235" t="s">
        <v>2840</v>
      </c>
      <c r="R163" s="238" t="s">
        <v>3386</v>
      </c>
      <c r="S163" s="541">
        <v>2047</v>
      </c>
      <c r="T163" s="467" t="s">
        <v>2965</v>
      </c>
      <c r="U163" s="468">
        <f t="shared" si="2"/>
        <v>32752</v>
      </c>
      <c r="V163" s="170"/>
    </row>
    <row r="164" spans="1:22">
      <c r="A164" s="235">
        <v>161</v>
      </c>
      <c r="B164" s="235">
        <v>110710682</v>
      </c>
      <c r="C164" s="238" t="s">
        <v>2001</v>
      </c>
      <c r="D164" s="238" t="s">
        <v>2216</v>
      </c>
      <c r="E164" s="598" t="s">
        <v>36</v>
      </c>
      <c r="F164" s="235">
        <v>16</v>
      </c>
      <c r="G164" s="623" t="s">
        <v>80</v>
      </c>
      <c r="H164" s="466">
        <v>44712</v>
      </c>
      <c r="I164" s="466">
        <v>44712</v>
      </c>
      <c r="J164" s="235" t="s">
        <v>81</v>
      </c>
      <c r="K164" s="235" t="s">
        <v>82</v>
      </c>
      <c r="L164" s="235" t="s">
        <v>70</v>
      </c>
      <c r="M164" s="235">
        <v>215973860</v>
      </c>
      <c r="N164" s="235" t="s">
        <v>85</v>
      </c>
      <c r="O164" s="238" t="s">
        <v>3384</v>
      </c>
      <c r="P164" s="345" t="s">
        <v>83</v>
      </c>
      <c r="Q164" s="235" t="s">
        <v>2840</v>
      </c>
      <c r="R164" s="238" t="s">
        <v>3386</v>
      </c>
      <c r="S164" s="541">
        <v>2047</v>
      </c>
      <c r="T164" s="467" t="s">
        <v>2965</v>
      </c>
      <c r="U164" s="468">
        <f t="shared" si="2"/>
        <v>32752</v>
      </c>
      <c r="V164" s="170"/>
    </row>
    <row r="165" spans="1:22">
      <c r="A165" s="235">
        <v>162</v>
      </c>
      <c r="B165" s="235">
        <v>110710684</v>
      </c>
      <c r="C165" s="238" t="s">
        <v>2002</v>
      </c>
      <c r="D165" s="239" t="s">
        <v>2213</v>
      </c>
      <c r="E165" s="598" t="s">
        <v>36</v>
      </c>
      <c r="F165" s="235">
        <v>8</v>
      </c>
      <c r="G165" s="623" t="s">
        <v>80</v>
      </c>
      <c r="H165" s="466">
        <v>44712</v>
      </c>
      <c r="I165" s="466">
        <v>44712</v>
      </c>
      <c r="J165" s="235" t="s">
        <v>81</v>
      </c>
      <c r="K165" s="235" t="s">
        <v>82</v>
      </c>
      <c r="L165" s="235" t="s">
        <v>70</v>
      </c>
      <c r="M165" s="235">
        <v>215973860</v>
      </c>
      <c r="N165" s="235" t="s">
        <v>85</v>
      </c>
      <c r="O165" s="238" t="s">
        <v>3384</v>
      </c>
      <c r="P165" s="345" t="s">
        <v>83</v>
      </c>
      <c r="Q165" s="235" t="s">
        <v>2840</v>
      </c>
      <c r="R165" s="238" t="s">
        <v>3386</v>
      </c>
      <c r="S165" s="541">
        <v>2047</v>
      </c>
      <c r="T165" s="467" t="s">
        <v>2965</v>
      </c>
      <c r="U165" s="468">
        <f t="shared" si="2"/>
        <v>16376</v>
      </c>
      <c r="V165" s="170"/>
    </row>
    <row r="166" spans="1:22">
      <c r="A166" s="235">
        <v>163</v>
      </c>
      <c r="B166" s="235">
        <v>112136081</v>
      </c>
      <c r="C166" s="238" t="s">
        <v>997</v>
      </c>
      <c r="D166" s="238" t="s">
        <v>998</v>
      </c>
      <c r="E166" s="598" t="s">
        <v>36</v>
      </c>
      <c r="F166" s="235">
        <v>4</v>
      </c>
      <c r="G166" s="623" t="s">
        <v>80</v>
      </c>
      <c r="H166" s="466">
        <v>44712</v>
      </c>
      <c r="I166" s="466">
        <v>44712</v>
      </c>
      <c r="J166" s="235" t="s">
        <v>81</v>
      </c>
      <c r="K166" s="235" t="s">
        <v>82</v>
      </c>
      <c r="L166" s="235" t="s">
        <v>70</v>
      </c>
      <c r="M166" s="235">
        <v>215973860</v>
      </c>
      <c r="N166" s="235" t="s">
        <v>85</v>
      </c>
      <c r="O166" s="238" t="s">
        <v>3384</v>
      </c>
      <c r="P166" s="345" t="s">
        <v>83</v>
      </c>
      <c r="Q166" s="235" t="s">
        <v>2840</v>
      </c>
      <c r="R166" s="238" t="s">
        <v>3386</v>
      </c>
      <c r="S166" s="541">
        <v>570.47</v>
      </c>
      <c r="T166" s="467" t="s">
        <v>2965</v>
      </c>
      <c r="U166" s="468">
        <f t="shared" si="2"/>
        <v>2281.88</v>
      </c>
      <c r="V166" s="170"/>
    </row>
    <row r="167" spans="1:22">
      <c r="A167" s="235">
        <v>164</v>
      </c>
      <c r="B167" s="235">
        <v>112172545</v>
      </c>
      <c r="C167" s="238">
        <v>112172545</v>
      </c>
      <c r="D167" s="238" t="s">
        <v>2378</v>
      </c>
      <c r="E167" s="598" t="s">
        <v>36</v>
      </c>
      <c r="F167" s="235">
        <v>24</v>
      </c>
      <c r="G167" s="623" t="s">
        <v>80</v>
      </c>
      <c r="H167" s="466">
        <v>44712</v>
      </c>
      <c r="I167" s="466">
        <v>44712</v>
      </c>
      <c r="J167" s="235" t="s">
        <v>81</v>
      </c>
      <c r="K167" s="235" t="s">
        <v>82</v>
      </c>
      <c r="L167" s="235" t="s">
        <v>70</v>
      </c>
      <c r="M167" s="235">
        <v>215973860</v>
      </c>
      <c r="N167" s="235" t="s">
        <v>85</v>
      </c>
      <c r="O167" s="238" t="s">
        <v>3384</v>
      </c>
      <c r="P167" s="345" t="s">
        <v>83</v>
      </c>
      <c r="Q167" s="235" t="s">
        <v>2840</v>
      </c>
      <c r="R167" s="238" t="s">
        <v>3386</v>
      </c>
      <c r="S167" s="541">
        <v>8.5</v>
      </c>
      <c r="T167" s="467" t="s">
        <v>2965</v>
      </c>
      <c r="U167" s="468">
        <f t="shared" si="2"/>
        <v>204</v>
      </c>
      <c r="V167" s="170"/>
    </row>
    <row r="168" spans="1:22">
      <c r="A168" s="235">
        <v>165</v>
      </c>
      <c r="B168" s="235">
        <v>112172546</v>
      </c>
      <c r="C168" s="238">
        <v>112172546</v>
      </c>
      <c r="D168" s="238" t="s">
        <v>2380</v>
      </c>
      <c r="E168" s="598" t="s">
        <v>36</v>
      </c>
      <c r="F168" s="235">
        <v>16</v>
      </c>
      <c r="G168" s="623" t="s">
        <v>80</v>
      </c>
      <c r="H168" s="466">
        <v>44712</v>
      </c>
      <c r="I168" s="466">
        <v>44712</v>
      </c>
      <c r="J168" s="235" t="s">
        <v>81</v>
      </c>
      <c r="K168" s="235" t="s">
        <v>82</v>
      </c>
      <c r="L168" s="235" t="s">
        <v>70</v>
      </c>
      <c r="M168" s="235">
        <v>215973860</v>
      </c>
      <c r="N168" s="235" t="s">
        <v>85</v>
      </c>
      <c r="O168" s="238" t="s">
        <v>3384</v>
      </c>
      <c r="P168" s="345" t="s">
        <v>83</v>
      </c>
      <c r="Q168" s="235" t="s">
        <v>2840</v>
      </c>
      <c r="R168" s="238" t="s">
        <v>3386</v>
      </c>
      <c r="S168" s="541">
        <v>10.5</v>
      </c>
      <c r="T168" s="467" t="s">
        <v>2965</v>
      </c>
      <c r="U168" s="468">
        <f t="shared" si="2"/>
        <v>168</v>
      </c>
      <c r="V168" s="170"/>
    </row>
    <row r="169" spans="1:22">
      <c r="A169" s="235">
        <v>166</v>
      </c>
      <c r="B169" s="235">
        <v>112170848</v>
      </c>
      <c r="C169" s="238">
        <v>112170848</v>
      </c>
      <c r="D169" s="238" t="s">
        <v>2381</v>
      </c>
      <c r="E169" s="598" t="s">
        <v>36</v>
      </c>
      <c r="F169" s="235">
        <v>24</v>
      </c>
      <c r="G169" s="623" t="s">
        <v>80</v>
      </c>
      <c r="H169" s="466">
        <v>44712</v>
      </c>
      <c r="I169" s="466">
        <v>44712</v>
      </c>
      <c r="J169" s="235" t="s">
        <v>81</v>
      </c>
      <c r="K169" s="235" t="s">
        <v>82</v>
      </c>
      <c r="L169" s="235" t="s">
        <v>70</v>
      </c>
      <c r="M169" s="235">
        <v>215973860</v>
      </c>
      <c r="N169" s="235" t="s">
        <v>85</v>
      </c>
      <c r="O169" s="238" t="s">
        <v>3384</v>
      </c>
      <c r="P169" s="345" t="s">
        <v>83</v>
      </c>
      <c r="Q169" s="235" t="s">
        <v>2840</v>
      </c>
      <c r="R169" s="238" t="s">
        <v>3386</v>
      </c>
      <c r="S169" s="541">
        <v>14</v>
      </c>
      <c r="T169" s="467" t="s">
        <v>2965</v>
      </c>
      <c r="U169" s="468">
        <f t="shared" si="2"/>
        <v>336</v>
      </c>
      <c r="V169" s="170"/>
    </row>
    <row r="170" spans="1:22" ht="20.399999999999999">
      <c r="A170" s="235">
        <v>167</v>
      </c>
      <c r="B170" s="235">
        <v>109492197</v>
      </c>
      <c r="C170" s="238" t="s">
        <v>186</v>
      </c>
      <c r="D170" s="238" t="s">
        <v>187</v>
      </c>
      <c r="E170" s="598" t="s">
        <v>36</v>
      </c>
      <c r="F170" s="235">
        <v>14</v>
      </c>
      <c r="G170" s="623" t="s">
        <v>80</v>
      </c>
      <c r="H170" s="466">
        <v>44712</v>
      </c>
      <c r="I170" s="466">
        <v>44712</v>
      </c>
      <c r="J170" s="235" t="s">
        <v>81</v>
      </c>
      <c r="K170" s="235" t="s">
        <v>82</v>
      </c>
      <c r="L170" s="235" t="s">
        <v>70</v>
      </c>
      <c r="M170" s="235">
        <v>215973860</v>
      </c>
      <c r="N170" s="235" t="s">
        <v>85</v>
      </c>
      <c r="O170" s="238" t="s">
        <v>3384</v>
      </c>
      <c r="P170" s="345" t="s">
        <v>83</v>
      </c>
      <c r="Q170" s="235" t="s">
        <v>2840</v>
      </c>
      <c r="R170" s="238" t="s">
        <v>3386</v>
      </c>
      <c r="S170" s="541">
        <v>66.92</v>
      </c>
      <c r="T170" s="467" t="s">
        <v>2965</v>
      </c>
      <c r="U170" s="468">
        <f t="shared" si="2"/>
        <v>936.88</v>
      </c>
      <c r="V170" s="170"/>
    </row>
    <row r="171" spans="1:22" ht="20.399999999999999">
      <c r="A171" s="235">
        <v>168</v>
      </c>
      <c r="B171" s="235">
        <v>109492197</v>
      </c>
      <c r="C171" s="238" t="s">
        <v>186</v>
      </c>
      <c r="D171" s="238" t="s">
        <v>187</v>
      </c>
      <c r="E171" s="598" t="s">
        <v>36</v>
      </c>
      <c r="F171" s="235">
        <v>18</v>
      </c>
      <c r="G171" s="623" t="s">
        <v>80</v>
      </c>
      <c r="H171" s="466">
        <v>44712</v>
      </c>
      <c r="I171" s="466">
        <v>44712</v>
      </c>
      <c r="J171" s="235" t="s">
        <v>81</v>
      </c>
      <c r="K171" s="235" t="s">
        <v>82</v>
      </c>
      <c r="L171" s="235" t="s">
        <v>70</v>
      </c>
      <c r="M171" s="235">
        <v>215973860</v>
      </c>
      <c r="N171" s="235" t="s">
        <v>85</v>
      </c>
      <c r="O171" s="238" t="s">
        <v>3384</v>
      </c>
      <c r="P171" s="345" t="s">
        <v>83</v>
      </c>
      <c r="Q171" s="235" t="s">
        <v>2840</v>
      </c>
      <c r="R171" s="238" t="s">
        <v>3386</v>
      </c>
      <c r="S171" s="541">
        <v>66.92</v>
      </c>
      <c r="T171" s="467" t="s">
        <v>2965</v>
      </c>
      <c r="U171" s="468">
        <f t="shared" si="2"/>
        <v>1204.56</v>
      </c>
      <c r="V171" s="170"/>
    </row>
    <row r="172" spans="1:22">
      <c r="A172" s="235">
        <v>169</v>
      </c>
      <c r="B172" s="235" t="s">
        <v>2336</v>
      </c>
      <c r="C172" s="238" t="s">
        <v>2337</v>
      </c>
      <c r="D172" s="238" t="s">
        <v>2605</v>
      </c>
      <c r="E172" s="598" t="s">
        <v>36</v>
      </c>
      <c r="F172" s="235">
        <v>16</v>
      </c>
      <c r="G172" s="623" t="s">
        <v>80</v>
      </c>
      <c r="H172" s="466">
        <v>44712</v>
      </c>
      <c r="I172" s="466">
        <v>44712</v>
      </c>
      <c r="J172" s="235" t="s">
        <v>81</v>
      </c>
      <c r="K172" s="235" t="s">
        <v>82</v>
      </c>
      <c r="L172" s="235" t="s">
        <v>70</v>
      </c>
      <c r="M172" s="235">
        <v>215973860</v>
      </c>
      <c r="N172" s="235" t="s">
        <v>85</v>
      </c>
      <c r="O172" s="238" t="s">
        <v>3384</v>
      </c>
      <c r="P172" s="345" t="s">
        <v>83</v>
      </c>
      <c r="Q172" s="235" t="s">
        <v>2840</v>
      </c>
      <c r="R172" s="238" t="s">
        <v>3386</v>
      </c>
      <c r="S172" s="541">
        <v>1784.3</v>
      </c>
      <c r="T172" s="467" t="s">
        <v>2965</v>
      </c>
      <c r="U172" s="468">
        <f t="shared" si="2"/>
        <v>28548.799999999999</v>
      </c>
      <c r="V172" s="170"/>
    </row>
    <row r="173" spans="1:22">
      <c r="A173" s="235">
        <v>170</v>
      </c>
      <c r="B173" s="235">
        <v>109492180</v>
      </c>
      <c r="C173" s="238" t="s">
        <v>201</v>
      </c>
      <c r="D173" s="349" t="s">
        <v>2748</v>
      </c>
      <c r="E173" s="598" t="s">
        <v>36</v>
      </c>
      <c r="F173" s="235">
        <v>16</v>
      </c>
      <c r="G173" s="623" t="s">
        <v>80</v>
      </c>
      <c r="H173" s="466">
        <v>44712</v>
      </c>
      <c r="I173" s="466">
        <v>44712</v>
      </c>
      <c r="J173" s="235" t="s">
        <v>81</v>
      </c>
      <c r="K173" s="235" t="s">
        <v>82</v>
      </c>
      <c r="L173" s="235" t="s">
        <v>70</v>
      </c>
      <c r="M173" s="235">
        <v>215973860</v>
      </c>
      <c r="N173" s="235" t="s">
        <v>85</v>
      </c>
      <c r="O173" s="238" t="s">
        <v>3384</v>
      </c>
      <c r="P173" s="345" t="s">
        <v>83</v>
      </c>
      <c r="Q173" s="235" t="s">
        <v>2840</v>
      </c>
      <c r="R173" s="238" t="s">
        <v>3386</v>
      </c>
      <c r="S173" s="541">
        <v>32.22</v>
      </c>
      <c r="T173" s="467" t="s">
        <v>2965</v>
      </c>
      <c r="U173" s="468">
        <f t="shared" si="2"/>
        <v>515.52</v>
      </c>
      <c r="V173" s="170"/>
    </row>
    <row r="174" spans="1:22">
      <c r="A174" s="235">
        <v>171</v>
      </c>
      <c r="B174" s="235">
        <v>112172543</v>
      </c>
      <c r="C174" s="238">
        <v>112172543</v>
      </c>
      <c r="D174" s="238" t="s">
        <v>1145</v>
      </c>
      <c r="E174" s="598" t="s">
        <v>36</v>
      </c>
      <c r="F174" s="235">
        <v>4</v>
      </c>
      <c r="G174" s="623" t="s">
        <v>80</v>
      </c>
      <c r="H174" s="466">
        <v>44712</v>
      </c>
      <c r="I174" s="466">
        <v>44712</v>
      </c>
      <c r="J174" s="235" t="s">
        <v>81</v>
      </c>
      <c r="K174" s="235" t="s">
        <v>82</v>
      </c>
      <c r="L174" s="235" t="s">
        <v>70</v>
      </c>
      <c r="M174" s="235">
        <v>215973860</v>
      </c>
      <c r="N174" s="235" t="s">
        <v>85</v>
      </c>
      <c r="O174" s="238" t="s">
        <v>3384</v>
      </c>
      <c r="P174" s="345" t="s">
        <v>83</v>
      </c>
      <c r="Q174" s="235" t="s">
        <v>2840</v>
      </c>
      <c r="R174" s="238" t="s">
        <v>3386</v>
      </c>
      <c r="S174" s="541">
        <v>3480</v>
      </c>
      <c r="T174" s="467" t="s">
        <v>2965</v>
      </c>
      <c r="U174" s="468">
        <f t="shared" si="2"/>
        <v>13920</v>
      </c>
      <c r="V174" s="170"/>
    </row>
    <row r="175" spans="1:22">
      <c r="A175" s="235">
        <v>172</v>
      </c>
      <c r="B175" s="235">
        <v>112172541</v>
      </c>
      <c r="C175" s="238">
        <v>112172541</v>
      </c>
      <c r="D175" s="239" t="s">
        <v>2373</v>
      </c>
      <c r="E175" s="598" t="s">
        <v>36</v>
      </c>
      <c r="F175" s="235">
        <v>4</v>
      </c>
      <c r="G175" s="623" t="s">
        <v>80</v>
      </c>
      <c r="H175" s="466">
        <v>44712</v>
      </c>
      <c r="I175" s="466">
        <v>44712</v>
      </c>
      <c r="J175" s="235" t="s">
        <v>81</v>
      </c>
      <c r="K175" s="235" t="s">
        <v>82</v>
      </c>
      <c r="L175" s="235" t="s">
        <v>70</v>
      </c>
      <c r="M175" s="235">
        <v>215973860</v>
      </c>
      <c r="N175" s="235" t="s">
        <v>85</v>
      </c>
      <c r="O175" s="238" t="s">
        <v>3384</v>
      </c>
      <c r="P175" s="345" t="s">
        <v>83</v>
      </c>
      <c r="Q175" s="235" t="s">
        <v>2840</v>
      </c>
      <c r="R175" s="238" t="s">
        <v>3386</v>
      </c>
      <c r="S175" s="541">
        <v>630</v>
      </c>
      <c r="T175" s="467" t="s">
        <v>2965</v>
      </c>
      <c r="U175" s="468">
        <f t="shared" si="2"/>
        <v>2520</v>
      </c>
      <c r="V175" s="170"/>
    </row>
    <row r="176" spans="1:22">
      <c r="A176" s="235">
        <v>173</v>
      </c>
      <c r="B176" s="235">
        <v>112172542</v>
      </c>
      <c r="C176" s="238">
        <v>112172542</v>
      </c>
      <c r="D176" s="238" t="s">
        <v>2376</v>
      </c>
      <c r="E176" s="598" t="s">
        <v>36</v>
      </c>
      <c r="F176" s="235">
        <v>12</v>
      </c>
      <c r="G176" s="623" t="s">
        <v>80</v>
      </c>
      <c r="H176" s="466">
        <v>44712</v>
      </c>
      <c r="I176" s="466">
        <v>44712</v>
      </c>
      <c r="J176" s="235" t="s">
        <v>81</v>
      </c>
      <c r="K176" s="235" t="s">
        <v>82</v>
      </c>
      <c r="L176" s="235" t="s">
        <v>70</v>
      </c>
      <c r="M176" s="235">
        <v>215973860</v>
      </c>
      <c r="N176" s="235" t="s">
        <v>85</v>
      </c>
      <c r="O176" s="238" t="s">
        <v>3384</v>
      </c>
      <c r="P176" s="345" t="s">
        <v>83</v>
      </c>
      <c r="Q176" s="235" t="s">
        <v>2840</v>
      </c>
      <c r="R176" s="238" t="s">
        <v>3386</v>
      </c>
      <c r="S176" s="541">
        <v>65</v>
      </c>
      <c r="T176" s="467" t="s">
        <v>2965</v>
      </c>
      <c r="U176" s="468">
        <f t="shared" si="2"/>
        <v>780</v>
      </c>
      <c r="V176" s="170"/>
    </row>
    <row r="177" spans="1:22">
      <c r="A177" s="235">
        <v>174</v>
      </c>
      <c r="B177" s="235">
        <v>112172544</v>
      </c>
      <c r="C177" s="238">
        <v>112172544</v>
      </c>
      <c r="D177" s="238" t="s">
        <v>2377</v>
      </c>
      <c r="E177" s="598" t="s">
        <v>36</v>
      </c>
      <c r="F177" s="235">
        <v>8</v>
      </c>
      <c r="G177" s="623" t="s">
        <v>80</v>
      </c>
      <c r="H177" s="466">
        <v>44712</v>
      </c>
      <c r="I177" s="466">
        <v>44712</v>
      </c>
      <c r="J177" s="235" t="s">
        <v>81</v>
      </c>
      <c r="K177" s="235" t="s">
        <v>82</v>
      </c>
      <c r="L177" s="235" t="s">
        <v>70</v>
      </c>
      <c r="M177" s="235">
        <v>215973860</v>
      </c>
      <c r="N177" s="235" t="s">
        <v>85</v>
      </c>
      <c r="O177" s="238" t="s">
        <v>3384</v>
      </c>
      <c r="P177" s="345" t="s">
        <v>83</v>
      </c>
      <c r="Q177" s="235" t="s">
        <v>2840</v>
      </c>
      <c r="R177" s="238" t="s">
        <v>3386</v>
      </c>
      <c r="S177" s="541">
        <v>100</v>
      </c>
      <c r="T177" s="467" t="s">
        <v>2965</v>
      </c>
      <c r="U177" s="468">
        <f t="shared" si="2"/>
        <v>800</v>
      </c>
      <c r="V177" s="170"/>
    </row>
    <row r="178" spans="1:22">
      <c r="A178" s="235">
        <v>175</v>
      </c>
      <c r="B178" s="235">
        <v>109492192</v>
      </c>
      <c r="C178" s="238" t="s">
        <v>1290</v>
      </c>
      <c r="D178" s="238" t="s">
        <v>2746</v>
      </c>
      <c r="E178" s="598" t="s">
        <v>36</v>
      </c>
      <c r="F178" s="235">
        <v>16</v>
      </c>
      <c r="G178" s="623" t="s">
        <v>80</v>
      </c>
      <c r="H178" s="466">
        <v>44712</v>
      </c>
      <c r="I178" s="466">
        <v>44712</v>
      </c>
      <c r="J178" s="235" t="s">
        <v>81</v>
      </c>
      <c r="K178" s="235" t="s">
        <v>82</v>
      </c>
      <c r="L178" s="235" t="s">
        <v>70</v>
      </c>
      <c r="M178" s="235">
        <v>215973860</v>
      </c>
      <c r="N178" s="235" t="s">
        <v>85</v>
      </c>
      <c r="O178" s="238" t="s">
        <v>3384</v>
      </c>
      <c r="P178" s="345" t="s">
        <v>83</v>
      </c>
      <c r="Q178" s="235" t="s">
        <v>2840</v>
      </c>
      <c r="R178" s="238" t="s">
        <v>3386</v>
      </c>
      <c r="S178" s="541">
        <v>24.1</v>
      </c>
      <c r="T178" s="467" t="s">
        <v>2965</v>
      </c>
      <c r="U178" s="468">
        <f t="shared" si="2"/>
        <v>385.6</v>
      </c>
      <c r="V178" s="170"/>
    </row>
    <row r="179" spans="1:22">
      <c r="A179" s="235">
        <v>176</v>
      </c>
      <c r="B179" s="235">
        <v>109492193</v>
      </c>
      <c r="C179" s="238" t="s">
        <v>2228</v>
      </c>
      <c r="D179" s="239" t="s">
        <v>2739</v>
      </c>
      <c r="E179" s="598" t="s">
        <v>36</v>
      </c>
      <c r="F179" s="235">
        <v>68</v>
      </c>
      <c r="G179" s="623" t="s">
        <v>80</v>
      </c>
      <c r="H179" s="466">
        <v>44712</v>
      </c>
      <c r="I179" s="466">
        <v>44712</v>
      </c>
      <c r="J179" s="235" t="s">
        <v>81</v>
      </c>
      <c r="K179" s="235" t="s">
        <v>82</v>
      </c>
      <c r="L179" s="235" t="s">
        <v>70</v>
      </c>
      <c r="M179" s="235">
        <v>215973860</v>
      </c>
      <c r="N179" s="235" t="s">
        <v>85</v>
      </c>
      <c r="O179" s="238" t="s">
        <v>3384</v>
      </c>
      <c r="P179" s="345" t="s">
        <v>83</v>
      </c>
      <c r="Q179" s="235" t="s">
        <v>2840</v>
      </c>
      <c r="R179" s="238" t="s">
        <v>3386</v>
      </c>
      <c r="S179" s="541">
        <v>11.26</v>
      </c>
      <c r="T179" s="467" t="s">
        <v>2965</v>
      </c>
      <c r="U179" s="468">
        <f t="shared" si="2"/>
        <v>765.68</v>
      </c>
      <c r="V179" s="170"/>
    </row>
    <row r="180" spans="1:22">
      <c r="A180" s="235">
        <v>177</v>
      </c>
      <c r="B180" s="235">
        <v>109492212</v>
      </c>
      <c r="C180" s="238" t="s">
        <v>571</v>
      </c>
      <c r="D180" s="238" t="s">
        <v>2741</v>
      </c>
      <c r="E180" s="598" t="s">
        <v>36</v>
      </c>
      <c r="F180" s="235">
        <v>128</v>
      </c>
      <c r="G180" s="623" t="s">
        <v>80</v>
      </c>
      <c r="H180" s="466">
        <v>44712</v>
      </c>
      <c r="I180" s="466">
        <v>44712</v>
      </c>
      <c r="J180" s="235" t="s">
        <v>81</v>
      </c>
      <c r="K180" s="235" t="s">
        <v>82</v>
      </c>
      <c r="L180" s="235" t="s">
        <v>70</v>
      </c>
      <c r="M180" s="235">
        <v>215973860</v>
      </c>
      <c r="N180" s="235" t="s">
        <v>85</v>
      </c>
      <c r="O180" s="238" t="s">
        <v>3384</v>
      </c>
      <c r="P180" s="345" t="s">
        <v>83</v>
      </c>
      <c r="Q180" s="235" t="s">
        <v>2840</v>
      </c>
      <c r="R180" s="238" t="s">
        <v>3386</v>
      </c>
      <c r="S180" s="541">
        <v>11.26</v>
      </c>
      <c r="T180" s="467" t="s">
        <v>2965</v>
      </c>
      <c r="U180" s="468">
        <f t="shared" si="2"/>
        <v>1441.28</v>
      </c>
      <c r="V180" s="170"/>
    </row>
    <row r="181" spans="1:22">
      <c r="A181" s="235">
        <v>178</v>
      </c>
      <c r="B181" s="235">
        <v>109492179</v>
      </c>
      <c r="C181" s="238">
        <v>12568935</v>
      </c>
      <c r="D181" s="238" t="s">
        <v>2134</v>
      </c>
      <c r="E181" s="598" t="s">
        <v>2729</v>
      </c>
      <c r="F181" s="340">
        <v>160</v>
      </c>
      <c r="G181" s="623" t="s">
        <v>80</v>
      </c>
      <c r="H181" s="466">
        <v>44712</v>
      </c>
      <c r="I181" s="466">
        <v>44712</v>
      </c>
      <c r="J181" s="235" t="s">
        <v>81</v>
      </c>
      <c r="K181" s="235" t="s">
        <v>82</v>
      </c>
      <c r="L181" s="235" t="s">
        <v>70</v>
      </c>
      <c r="M181" s="235">
        <v>215973860</v>
      </c>
      <c r="N181" s="235" t="s">
        <v>85</v>
      </c>
      <c r="O181" s="238" t="s">
        <v>3384</v>
      </c>
      <c r="P181" s="345" t="s">
        <v>83</v>
      </c>
      <c r="Q181" s="235" t="s">
        <v>2840</v>
      </c>
      <c r="R181" s="238" t="s">
        <v>3386</v>
      </c>
      <c r="S181" s="541">
        <v>174.89</v>
      </c>
      <c r="T181" s="467" t="s">
        <v>2965</v>
      </c>
      <c r="U181" s="468">
        <f t="shared" si="2"/>
        <v>27982.399999999998</v>
      </c>
      <c r="V181" s="170"/>
    </row>
    <row r="182" spans="1:22">
      <c r="A182" s="235">
        <v>179</v>
      </c>
      <c r="B182" s="235">
        <v>112139784</v>
      </c>
      <c r="C182" s="238" t="s">
        <v>2731</v>
      </c>
      <c r="D182" s="239" t="s">
        <v>2809</v>
      </c>
      <c r="E182" s="598" t="s">
        <v>2729</v>
      </c>
      <c r="F182" s="235">
        <v>160</v>
      </c>
      <c r="G182" s="623" t="s">
        <v>80</v>
      </c>
      <c r="H182" s="466">
        <v>44712</v>
      </c>
      <c r="I182" s="466">
        <v>44712</v>
      </c>
      <c r="J182" s="235" t="s">
        <v>81</v>
      </c>
      <c r="K182" s="235" t="s">
        <v>82</v>
      </c>
      <c r="L182" s="235" t="s">
        <v>70</v>
      </c>
      <c r="M182" s="235">
        <v>215973860</v>
      </c>
      <c r="N182" s="235" t="s">
        <v>78</v>
      </c>
      <c r="O182" s="238" t="s">
        <v>57</v>
      </c>
      <c r="P182" s="345" t="s">
        <v>83</v>
      </c>
      <c r="Q182" s="235" t="s">
        <v>2840</v>
      </c>
      <c r="R182" s="238"/>
      <c r="S182" s="541">
        <v>25.5</v>
      </c>
      <c r="T182" s="467" t="s">
        <v>2965</v>
      </c>
      <c r="U182" s="468">
        <f t="shared" si="2"/>
        <v>4080</v>
      </c>
      <c r="V182" s="170"/>
    </row>
    <row r="183" spans="1:22">
      <c r="A183" s="235">
        <v>180</v>
      </c>
      <c r="B183" s="235">
        <v>109609632</v>
      </c>
      <c r="C183" s="238" t="s">
        <v>197</v>
      </c>
      <c r="D183" s="238" t="s">
        <v>2747</v>
      </c>
      <c r="E183" s="598" t="s">
        <v>36</v>
      </c>
      <c r="F183" s="235">
        <v>8</v>
      </c>
      <c r="G183" s="623" t="s">
        <v>80</v>
      </c>
      <c r="H183" s="466">
        <v>44712</v>
      </c>
      <c r="I183" s="466">
        <v>44712</v>
      </c>
      <c r="J183" s="235" t="s">
        <v>81</v>
      </c>
      <c r="K183" s="235" t="s">
        <v>82</v>
      </c>
      <c r="L183" s="235" t="s">
        <v>70</v>
      </c>
      <c r="M183" s="235">
        <v>215973860</v>
      </c>
      <c r="N183" s="235" t="s">
        <v>85</v>
      </c>
      <c r="O183" s="238" t="s">
        <v>3384</v>
      </c>
      <c r="P183" s="345" t="s">
        <v>83</v>
      </c>
      <c r="Q183" s="235" t="s">
        <v>2840</v>
      </c>
      <c r="R183" s="238" t="s">
        <v>3386</v>
      </c>
      <c r="S183" s="541">
        <v>100.06</v>
      </c>
      <c r="T183" s="467" t="s">
        <v>2965</v>
      </c>
      <c r="U183" s="468">
        <f t="shared" si="2"/>
        <v>800.48</v>
      </c>
      <c r="V183" s="170"/>
    </row>
    <row r="184" spans="1:22">
      <c r="A184" s="235">
        <v>181</v>
      </c>
      <c r="B184" s="235">
        <v>112136066</v>
      </c>
      <c r="C184" s="238" t="s">
        <v>2230</v>
      </c>
      <c r="D184" s="238" t="s">
        <v>2745</v>
      </c>
      <c r="E184" s="598" t="s">
        <v>36</v>
      </c>
      <c r="F184" s="235">
        <v>4</v>
      </c>
      <c r="G184" s="623" t="s">
        <v>80</v>
      </c>
      <c r="H184" s="466">
        <v>44712</v>
      </c>
      <c r="I184" s="466">
        <v>44712</v>
      </c>
      <c r="J184" s="235" t="s">
        <v>81</v>
      </c>
      <c r="K184" s="235" t="s">
        <v>82</v>
      </c>
      <c r="L184" s="235" t="s">
        <v>70</v>
      </c>
      <c r="M184" s="235">
        <v>215973860</v>
      </c>
      <c r="N184" s="235" t="s">
        <v>85</v>
      </c>
      <c r="O184" s="238" t="s">
        <v>3384</v>
      </c>
      <c r="P184" s="345" t="s">
        <v>83</v>
      </c>
      <c r="Q184" s="235" t="s">
        <v>2840</v>
      </c>
      <c r="R184" s="238" t="s">
        <v>3386</v>
      </c>
      <c r="S184" s="541">
        <v>113.51</v>
      </c>
      <c r="T184" s="467" t="s">
        <v>2965</v>
      </c>
      <c r="U184" s="468">
        <f t="shared" si="2"/>
        <v>454.04</v>
      </c>
      <c r="V184" s="170"/>
    </row>
    <row r="185" spans="1:22">
      <c r="A185" s="235">
        <v>182</v>
      </c>
      <c r="B185" s="235">
        <v>112136070</v>
      </c>
      <c r="C185" s="238">
        <v>19628060446</v>
      </c>
      <c r="D185" s="238" t="s">
        <v>2751</v>
      </c>
      <c r="E185" s="598" t="s">
        <v>36</v>
      </c>
      <c r="F185" s="235">
        <v>4</v>
      </c>
      <c r="G185" s="623" t="s">
        <v>80</v>
      </c>
      <c r="H185" s="466">
        <v>44712</v>
      </c>
      <c r="I185" s="466">
        <v>44712</v>
      </c>
      <c r="J185" s="235" t="s">
        <v>81</v>
      </c>
      <c r="K185" s="235" t="s">
        <v>82</v>
      </c>
      <c r="L185" s="235" t="s">
        <v>70</v>
      </c>
      <c r="M185" s="235">
        <v>215973860</v>
      </c>
      <c r="N185" s="235" t="s">
        <v>85</v>
      </c>
      <c r="O185" s="238" t="s">
        <v>3384</v>
      </c>
      <c r="P185" s="345" t="s">
        <v>83</v>
      </c>
      <c r="Q185" s="235" t="s">
        <v>2840</v>
      </c>
      <c r="R185" s="238" t="s">
        <v>3386</v>
      </c>
      <c r="S185" s="541">
        <v>721.74</v>
      </c>
      <c r="T185" s="467" t="s">
        <v>2965</v>
      </c>
      <c r="U185" s="468">
        <f t="shared" si="2"/>
        <v>2886.96</v>
      </c>
      <c r="V185" s="170"/>
    </row>
    <row r="186" spans="1:22">
      <c r="A186" s="235">
        <v>183</v>
      </c>
      <c r="B186" s="235">
        <v>112136069</v>
      </c>
      <c r="C186" s="238" t="s">
        <v>2235</v>
      </c>
      <c r="D186" s="238" t="s">
        <v>2749</v>
      </c>
      <c r="E186" s="598" t="s">
        <v>36</v>
      </c>
      <c r="F186" s="235">
        <v>12</v>
      </c>
      <c r="G186" s="623" t="s">
        <v>80</v>
      </c>
      <c r="H186" s="466">
        <v>44712</v>
      </c>
      <c r="I186" s="466">
        <v>44712</v>
      </c>
      <c r="J186" s="235" t="s">
        <v>81</v>
      </c>
      <c r="K186" s="235" t="s">
        <v>82</v>
      </c>
      <c r="L186" s="235" t="s">
        <v>70</v>
      </c>
      <c r="M186" s="235">
        <v>215973860</v>
      </c>
      <c r="N186" s="235" t="s">
        <v>85</v>
      </c>
      <c r="O186" s="238" t="s">
        <v>3384</v>
      </c>
      <c r="P186" s="345" t="s">
        <v>83</v>
      </c>
      <c r="Q186" s="235" t="s">
        <v>2840</v>
      </c>
      <c r="R186" s="238" t="s">
        <v>3386</v>
      </c>
      <c r="S186" s="541">
        <v>45.6</v>
      </c>
      <c r="T186" s="467" t="s">
        <v>2965</v>
      </c>
      <c r="U186" s="468">
        <f t="shared" si="2"/>
        <v>547.20000000000005</v>
      </c>
      <c r="V186" s="170"/>
    </row>
    <row r="187" spans="1:22">
      <c r="A187" s="235">
        <v>184</v>
      </c>
      <c r="B187" s="235">
        <v>112136080</v>
      </c>
      <c r="C187" s="238" t="s">
        <v>888</v>
      </c>
      <c r="D187" s="238" t="s">
        <v>889</v>
      </c>
      <c r="E187" s="598" t="s">
        <v>36</v>
      </c>
      <c r="F187" s="235">
        <v>16</v>
      </c>
      <c r="G187" s="623" t="s">
        <v>80</v>
      </c>
      <c r="H187" s="466">
        <v>44712</v>
      </c>
      <c r="I187" s="466">
        <v>44712</v>
      </c>
      <c r="J187" s="235" t="s">
        <v>81</v>
      </c>
      <c r="K187" s="235" t="s">
        <v>82</v>
      </c>
      <c r="L187" s="235" t="s">
        <v>70</v>
      </c>
      <c r="M187" s="235">
        <v>215973860</v>
      </c>
      <c r="N187" s="235" t="s">
        <v>85</v>
      </c>
      <c r="O187" s="238" t="s">
        <v>3384</v>
      </c>
      <c r="P187" s="345" t="s">
        <v>83</v>
      </c>
      <c r="Q187" s="235" t="s">
        <v>2840</v>
      </c>
      <c r="R187" s="238" t="s">
        <v>3386</v>
      </c>
      <c r="S187" s="541">
        <v>13.72</v>
      </c>
      <c r="T187" s="467" t="s">
        <v>2965</v>
      </c>
      <c r="U187" s="468">
        <f t="shared" si="2"/>
        <v>219.52</v>
      </c>
      <c r="V187" s="170"/>
    </row>
    <row r="188" spans="1:22">
      <c r="A188" s="235">
        <v>185</v>
      </c>
      <c r="B188" s="235">
        <v>109609633</v>
      </c>
      <c r="C188" s="238" t="s">
        <v>1078</v>
      </c>
      <c r="D188" s="238" t="s">
        <v>1674</v>
      </c>
      <c r="E188" s="598" t="s">
        <v>36</v>
      </c>
      <c r="F188" s="235">
        <v>4</v>
      </c>
      <c r="G188" s="623" t="s">
        <v>80</v>
      </c>
      <c r="H188" s="466">
        <v>44712</v>
      </c>
      <c r="I188" s="466">
        <v>44712</v>
      </c>
      <c r="J188" s="235" t="s">
        <v>81</v>
      </c>
      <c r="K188" s="235" t="s">
        <v>82</v>
      </c>
      <c r="L188" s="235" t="s">
        <v>70</v>
      </c>
      <c r="M188" s="235">
        <v>215973860</v>
      </c>
      <c r="N188" s="235" t="s">
        <v>85</v>
      </c>
      <c r="O188" s="238" t="s">
        <v>3384</v>
      </c>
      <c r="P188" s="345" t="s">
        <v>83</v>
      </c>
      <c r="Q188" s="235" t="s">
        <v>2840</v>
      </c>
      <c r="R188" s="238" t="s">
        <v>3386</v>
      </c>
      <c r="S188" s="541">
        <v>97.29</v>
      </c>
      <c r="T188" s="467" t="s">
        <v>2965</v>
      </c>
      <c r="U188" s="468">
        <f t="shared" si="2"/>
        <v>389.16</v>
      </c>
      <c r="V188" s="170"/>
    </row>
    <row r="189" spans="1:22">
      <c r="A189" s="235">
        <v>186</v>
      </c>
      <c r="B189" s="235">
        <v>109609628</v>
      </c>
      <c r="C189" s="238" t="s">
        <v>1672</v>
      </c>
      <c r="D189" s="238" t="s">
        <v>1673</v>
      </c>
      <c r="E189" s="598" t="s">
        <v>36</v>
      </c>
      <c r="F189" s="235">
        <v>4</v>
      </c>
      <c r="G189" s="623" t="s">
        <v>80</v>
      </c>
      <c r="H189" s="466">
        <v>44712</v>
      </c>
      <c r="I189" s="466">
        <v>44712</v>
      </c>
      <c r="J189" s="235" t="s">
        <v>81</v>
      </c>
      <c r="K189" s="235" t="s">
        <v>82</v>
      </c>
      <c r="L189" s="235" t="s">
        <v>70</v>
      </c>
      <c r="M189" s="235">
        <v>215973860</v>
      </c>
      <c r="N189" s="235" t="s">
        <v>85</v>
      </c>
      <c r="O189" s="238" t="s">
        <v>3384</v>
      </c>
      <c r="P189" s="345" t="s">
        <v>83</v>
      </c>
      <c r="Q189" s="235" t="s">
        <v>2840</v>
      </c>
      <c r="R189" s="238" t="s">
        <v>3386</v>
      </c>
      <c r="S189" s="541">
        <v>45.34</v>
      </c>
      <c r="T189" s="467" t="s">
        <v>2965</v>
      </c>
      <c r="U189" s="468">
        <f t="shared" si="2"/>
        <v>181.36</v>
      </c>
      <c r="V189" s="170"/>
    </row>
    <row r="190" spans="1:22" ht="20.399999999999999">
      <c r="A190" s="235">
        <v>187</v>
      </c>
      <c r="B190" s="235">
        <v>112136072</v>
      </c>
      <c r="C190" s="238">
        <v>19620005092</v>
      </c>
      <c r="D190" s="238" t="s">
        <v>457</v>
      </c>
      <c r="E190" s="598" t="s">
        <v>36</v>
      </c>
      <c r="F190" s="235">
        <v>4</v>
      </c>
      <c r="G190" s="623" t="s">
        <v>80</v>
      </c>
      <c r="H190" s="466">
        <v>44712</v>
      </c>
      <c r="I190" s="466">
        <v>44712</v>
      </c>
      <c r="J190" s="235" t="s">
        <v>81</v>
      </c>
      <c r="K190" s="235" t="s">
        <v>82</v>
      </c>
      <c r="L190" s="235" t="s">
        <v>70</v>
      </c>
      <c r="M190" s="235">
        <v>215973860</v>
      </c>
      <c r="N190" s="235" t="s">
        <v>85</v>
      </c>
      <c r="O190" s="238" t="s">
        <v>3384</v>
      </c>
      <c r="P190" s="345" t="s">
        <v>83</v>
      </c>
      <c r="Q190" s="235" t="s">
        <v>2840</v>
      </c>
      <c r="R190" s="238" t="s">
        <v>3386</v>
      </c>
      <c r="S190" s="541">
        <v>404.26</v>
      </c>
      <c r="T190" s="467" t="s">
        <v>2965</v>
      </c>
      <c r="U190" s="468">
        <f t="shared" si="2"/>
        <v>1617.04</v>
      </c>
      <c r="V190" s="170"/>
    </row>
    <row r="191" spans="1:22" ht="20.399999999999999">
      <c r="A191" s="235">
        <v>188</v>
      </c>
      <c r="B191" s="235">
        <v>109492181</v>
      </c>
      <c r="C191" s="238" t="s">
        <v>170</v>
      </c>
      <c r="D191" s="238" t="s">
        <v>171</v>
      </c>
      <c r="E191" s="598" t="s">
        <v>36</v>
      </c>
      <c r="F191" s="235">
        <v>64</v>
      </c>
      <c r="G191" s="623" t="s">
        <v>80</v>
      </c>
      <c r="H191" s="466">
        <v>44712</v>
      </c>
      <c r="I191" s="466">
        <v>44712</v>
      </c>
      <c r="J191" s="235" t="s">
        <v>81</v>
      </c>
      <c r="K191" s="235" t="s">
        <v>82</v>
      </c>
      <c r="L191" s="235" t="s">
        <v>70</v>
      </c>
      <c r="M191" s="235">
        <v>215973860</v>
      </c>
      <c r="N191" s="235" t="s">
        <v>85</v>
      </c>
      <c r="O191" s="238" t="s">
        <v>3384</v>
      </c>
      <c r="P191" s="345" t="s">
        <v>83</v>
      </c>
      <c r="Q191" s="235" t="s">
        <v>2840</v>
      </c>
      <c r="R191" s="238" t="s">
        <v>3386</v>
      </c>
      <c r="S191" s="541">
        <v>18.350000000000001</v>
      </c>
      <c r="T191" s="467" t="s">
        <v>2965</v>
      </c>
      <c r="U191" s="468">
        <f t="shared" si="2"/>
        <v>1174.4000000000001</v>
      </c>
      <c r="V191" s="170"/>
    </row>
    <row r="192" spans="1:22">
      <c r="A192" s="235">
        <v>189</v>
      </c>
      <c r="B192" s="235">
        <v>112136078</v>
      </c>
      <c r="C192" s="238" t="s">
        <v>879</v>
      </c>
      <c r="D192" s="238" t="s">
        <v>880</v>
      </c>
      <c r="E192" s="598" t="s">
        <v>36</v>
      </c>
      <c r="F192" s="235">
        <v>4</v>
      </c>
      <c r="G192" s="623" t="s">
        <v>80</v>
      </c>
      <c r="H192" s="466">
        <v>44712</v>
      </c>
      <c r="I192" s="466">
        <v>44712</v>
      </c>
      <c r="J192" s="235" t="s">
        <v>81</v>
      </c>
      <c r="K192" s="235" t="s">
        <v>82</v>
      </c>
      <c r="L192" s="235" t="s">
        <v>70</v>
      </c>
      <c r="M192" s="235">
        <v>215973860</v>
      </c>
      <c r="N192" s="235" t="s">
        <v>85</v>
      </c>
      <c r="O192" s="238" t="s">
        <v>3384</v>
      </c>
      <c r="P192" s="345" t="s">
        <v>83</v>
      </c>
      <c r="Q192" s="235" t="s">
        <v>2840</v>
      </c>
      <c r="R192" s="238" t="s">
        <v>3386</v>
      </c>
      <c r="S192" s="541">
        <v>138.97999999999999</v>
      </c>
      <c r="T192" s="467" t="s">
        <v>2965</v>
      </c>
      <c r="U192" s="468">
        <f t="shared" si="2"/>
        <v>555.91999999999996</v>
      </c>
      <c r="V192" s="170"/>
    </row>
    <row r="193" spans="1:22">
      <c r="A193" s="235">
        <v>190</v>
      </c>
      <c r="B193" s="235">
        <v>112136075</v>
      </c>
      <c r="C193" s="238" t="s">
        <v>63</v>
      </c>
      <c r="D193" s="238" t="s">
        <v>64</v>
      </c>
      <c r="E193" s="598" t="s">
        <v>36</v>
      </c>
      <c r="F193" s="235">
        <v>4</v>
      </c>
      <c r="G193" s="623" t="s">
        <v>80</v>
      </c>
      <c r="H193" s="466">
        <v>44712</v>
      </c>
      <c r="I193" s="466">
        <v>44712</v>
      </c>
      <c r="J193" s="235" t="s">
        <v>81</v>
      </c>
      <c r="K193" s="235" t="s">
        <v>82</v>
      </c>
      <c r="L193" s="235" t="s">
        <v>70</v>
      </c>
      <c r="M193" s="235">
        <v>215973860</v>
      </c>
      <c r="N193" s="235" t="s">
        <v>85</v>
      </c>
      <c r="O193" s="238" t="s">
        <v>3384</v>
      </c>
      <c r="P193" s="345" t="s">
        <v>83</v>
      </c>
      <c r="Q193" s="235" t="s">
        <v>2840</v>
      </c>
      <c r="R193" s="238" t="s">
        <v>3386</v>
      </c>
      <c r="S193" s="541">
        <v>1196.19</v>
      </c>
      <c r="T193" s="467" t="s">
        <v>2965</v>
      </c>
      <c r="U193" s="468">
        <f t="shared" si="2"/>
        <v>4784.76</v>
      </c>
      <c r="V193" s="170"/>
    </row>
    <row r="194" spans="1:22" ht="20.399999999999999">
      <c r="A194" s="235">
        <v>191</v>
      </c>
      <c r="B194" s="235">
        <v>109492194</v>
      </c>
      <c r="C194" s="238" t="s">
        <v>192</v>
      </c>
      <c r="D194" s="238" t="s">
        <v>193</v>
      </c>
      <c r="E194" s="598" t="s">
        <v>36</v>
      </c>
      <c r="F194" s="235">
        <v>32</v>
      </c>
      <c r="G194" s="623" t="s">
        <v>80</v>
      </c>
      <c r="H194" s="466">
        <v>44712</v>
      </c>
      <c r="I194" s="466">
        <v>44712</v>
      </c>
      <c r="J194" s="235" t="s">
        <v>81</v>
      </c>
      <c r="K194" s="235" t="s">
        <v>82</v>
      </c>
      <c r="L194" s="235" t="s">
        <v>70</v>
      </c>
      <c r="M194" s="235">
        <v>215973860</v>
      </c>
      <c r="N194" s="235" t="s">
        <v>85</v>
      </c>
      <c r="O194" s="238" t="s">
        <v>3384</v>
      </c>
      <c r="P194" s="345" t="s">
        <v>83</v>
      </c>
      <c r="Q194" s="235" t="s">
        <v>2840</v>
      </c>
      <c r="R194" s="238" t="s">
        <v>3386</v>
      </c>
      <c r="S194" s="541">
        <v>234.9</v>
      </c>
      <c r="T194" s="467" t="s">
        <v>2965</v>
      </c>
      <c r="U194" s="468">
        <f t="shared" si="2"/>
        <v>7516.8</v>
      </c>
      <c r="V194" s="170"/>
    </row>
    <row r="195" spans="1:22">
      <c r="A195" s="235">
        <v>192</v>
      </c>
      <c r="B195" s="235">
        <v>109492196</v>
      </c>
      <c r="C195" s="238" t="s">
        <v>1283</v>
      </c>
      <c r="D195" s="238" t="s">
        <v>1179</v>
      </c>
      <c r="E195" s="598" t="s">
        <v>36</v>
      </c>
      <c r="F195" s="235">
        <v>32</v>
      </c>
      <c r="G195" s="623" t="s">
        <v>80</v>
      </c>
      <c r="H195" s="466">
        <v>44712</v>
      </c>
      <c r="I195" s="466">
        <v>44712</v>
      </c>
      <c r="J195" s="235" t="s">
        <v>81</v>
      </c>
      <c r="K195" s="235" t="s">
        <v>82</v>
      </c>
      <c r="L195" s="235" t="s">
        <v>70</v>
      </c>
      <c r="M195" s="235">
        <v>215973860</v>
      </c>
      <c r="N195" s="235" t="s">
        <v>85</v>
      </c>
      <c r="O195" s="238" t="s">
        <v>3384</v>
      </c>
      <c r="P195" s="345" t="s">
        <v>83</v>
      </c>
      <c r="Q195" s="235" t="s">
        <v>2840</v>
      </c>
      <c r="R195" s="238" t="s">
        <v>3386</v>
      </c>
      <c r="S195" s="541">
        <v>21.36</v>
      </c>
      <c r="T195" s="467" t="s">
        <v>2965</v>
      </c>
      <c r="U195" s="468">
        <f t="shared" si="2"/>
        <v>683.52</v>
      </c>
      <c r="V195" s="170"/>
    </row>
    <row r="196" spans="1:22" ht="20.399999999999999">
      <c r="A196" s="235">
        <v>193</v>
      </c>
      <c r="B196" s="235">
        <v>109609630</v>
      </c>
      <c r="C196" s="238" t="s">
        <v>183</v>
      </c>
      <c r="D196" s="238" t="s">
        <v>184</v>
      </c>
      <c r="E196" s="598" t="s">
        <v>36</v>
      </c>
      <c r="F196" s="235">
        <v>24</v>
      </c>
      <c r="G196" s="623" t="s">
        <v>80</v>
      </c>
      <c r="H196" s="466">
        <v>44712</v>
      </c>
      <c r="I196" s="466">
        <v>44712</v>
      </c>
      <c r="J196" s="235" t="s">
        <v>81</v>
      </c>
      <c r="K196" s="235" t="s">
        <v>82</v>
      </c>
      <c r="L196" s="235" t="s">
        <v>70</v>
      </c>
      <c r="M196" s="235">
        <v>215973860</v>
      </c>
      <c r="N196" s="235" t="s">
        <v>85</v>
      </c>
      <c r="O196" s="238" t="s">
        <v>3384</v>
      </c>
      <c r="P196" s="345" t="s">
        <v>83</v>
      </c>
      <c r="Q196" s="235" t="s">
        <v>2840</v>
      </c>
      <c r="R196" s="238" t="s">
        <v>3386</v>
      </c>
      <c r="S196" s="541">
        <v>19.260000000000002</v>
      </c>
      <c r="T196" s="467" t="s">
        <v>2965</v>
      </c>
      <c r="U196" s="468">
        <f t="shared" ref="U196:U259" si="3">S196*F196</f>
        <v>462.24</v>
      </c>
      <c r="V196" s="170"/>
    </row>
    <row r="197" spans="1:22" ht="20.399999999999999">
      <c r="A197" s="235">
        <v>194</v>
      </c>
      <c r="B197" s="235">
        <v>109609630</v>
      </c>
      <c r="C197" s="238" t="s">
        <v>183</v>
      </c>
      <c r="D197" s="238" t="s">
        <v>184</v>
      </c>
      <c r="E197" s="598" t="s">
        <v>36</v>
      </c>
      <c r="F197" s="235">
        <v>8</v>
      </c>
      <c r="G197" s="623" t="s">
        <v>80</v>
      </c>
      <c r="H197" s="466">
        <v>44712</v>
      </c>
      <c r="I197" s="466">
        <v>44712</v>
      </c>
      <c r="J197" s="235" t="s">
        <v>81</v>
      </c>
      <c r="K197" s="235" t="s">
        <v>82</v>
      </c>
      <c r="L197" s="235" t="s">
        <v>70</v>
      </c>
      <c r="M197" s="235">
        <v>215973860</v>
      </c>
      <c r="N197" s="235" t="s">
        <v>85</v>
      </c>
      <c r="O197" s="238" t="s">
        <v>3384</v>
      </c>
      <c r="P197" s="345" t="s">
        <v>83</v>
      </c>
      <c r="Q197" s="235" t="s">
        <v>2840</v>
      </c>
      <c r="R197" s="238" t="s">
        <v>3386</v>
      </c>
      <c r="S197" s="541">
        <v>19.260000000000002</v>
      </c>
      <c r="T197" s="467" t="s">
        <v>2965</v>
      </c>
      <c r="U197" s="468">
        <f t="shared" si="3"/>
        <v>154.08000000000001</v>
      </c>
      <c r="V197" s="170"/>
    </row>
    <row r="198" spans="1:22">
      <c r="A198" s="235">
        <v>195</v>
      </c>
      <c r="B198" s="235">
        <v>107156657</v>
      </c>
      <c r="C198" s="238">
        <v>107156657</v>
      </c>
      <c r="D198" s="238" t="s">
        <v>815</v>
      </c>
      <c r="E198" s="598" t="s">
        <v>36</v>
      </c>
      <c r="F198" s="235">
        <v>16</v>
      </c>
      <c r="G198" s="623" t="s">
        <v>80</v>
      </c>
      <c r="H198" s="466">
        <v>44712</v>
      </c>
      <c r="I198" s="466">
        <v>44712</v>
      </c>
      <c r="J198" s="235" t="s">
        <v>81</v>
      </c>
      <c r="K198" s="235" t="s">
        <v>82</v>
      </c>
      <c r="L198" s="235" t="s">
        <v>70</v>
      </c>
      <c r="M198" s="235">
        <v>215973860</v>
      </c>
      <c r="N198" s="235" t="s">
        <v>85</v>
      </c>
      <c r="O198" s="238" t="s">
        <v>3384</v>
      </c>
      <c r="P198" s="345" t="s">
        <v>83</v>
      </c>
      <c r="Q198" s="235" t="s">
        <v>2840</v>
      </c>
      <c r="R198" s="238" t="s">
        <v>3386</v>
      </c>
      <c r="S198" s="541">
        <v>13.68</v>
      </c>
      <c r="T198" s="467" t="s">
        <v>2965</v>
      </c>
      <c r="U198" s="468">
        <f t="shared" si="3"/>
        <v>218.88</v>
      </c>
      <c r="V198" s="170"/>
    </row>
    <row r="199" spans="1:22">
      <c r="A199" s="235">
        <v>196</v>
      </c>
      <c r="B199" s="235">
        <v>110408291</v>
      </c>
      <c r="C199" s="238" t="s">
        <v>1305</v>
      </c>
      <c r="D199" s="238" t="s">
        <v>1306</v>
      </c>
      <c r="E199" s="598" t="s">
        <v>36</v>
      </c>
      <c r="F199" s="235">
        <v>24</v>
      </c>
      <c r="G199" s="623" t="s">
        <v>80</v>
      </c>
      <c r="H199" s="466">
        <v>44712</v>
      </c>
      <c r="I199" s="466">
        <v>44712</v>
      </c>
      <c r="J199" s="235" t="s">
        <v>81</v>
      </c>
      <c r="K199" s="235" t="s">
        <v>82</v>
      </c>
      <c r="L199" s="235" t="s">
        <v>70</v>
      </c>
      <c r="M199" s="235">
        <v>215973860</v>
      </c>
      <c r="N199" s="235" t="s">
        <v>85</v>
      </c>
      <c r="O199" s="238" t="s">
        <v>3384</v>
      </c>
      <c r="P199" s="345" t="s">
        <v>83</v>
      </c>
      <c r="Q199" s="235" t="s">
        <v>2840</v>
      </c>
      <c r="R199" s="238" t="s">
        <v>3386</v>
      </c>
      <c r="S199" s="541">
        <v>6</v>
      </c>
      <c r="T199" s="467" t="s">
        <v>2965</v>
      </c>
      <c r="U199" s="468">
        <f t="shared" si="3"/>
        <v>144</v>
      </c>
      <c r="V199" s="170"/>
    </row>
    <row r="200" spans="1:22">
      <c r="A200" s="235">
        <v>197</v>
      </c>
      <c r="B200" s="235">
        <v>107156629</v>
      </c>
      <c r="C200" s="238">
        <v>107156629</v>
      </c>
      <c r="D200" s="238" t="s">
        <v>814</v>
      </c>
      <c r="E200" s="598" t="s">
        <v>36</v>
      </c>
      <c r="F200" s="235">
        <v>64</v>
      </c>
      <c r="G200" s="623" t="s">
        <v>80</v>
      </c>
      <c r="H200" s="466">
        <v>44712</v>
      </c>
      <c r="I200" s="466">
        <v>44712</v>
      </c>
      <c r="J200" s="235" t="s">
        <v>81</v>
      </c>
      <c r="K200" s="235" t="s">
        <v>82</v>
      </c>
      <c r="L200" s="235" t="s">
        <v>70</v>
      </c>
      <c r="M200" s="235">
        <v>215973860</v>
      </c>
      <c r="N200" s="235" t="s">
        <v>85</v>
      </c>
      <c r="O200" s="238" t="s">
        <v>3384</v>
      </c>
      <c r="P200" s="345" t="s">
        <v>83</v>
      </c>
      <c r="Q200" s="235" t="s">
        <v>2840</v>
      </c>
      <c r="R200" s="238" t="s">
        <v>3386</v>
      </c>
      <c r="S200" s="541">
        <v>16.2</v>
      </c>
      <c r="T200" s="467" t="s">
        <v>2965</v>
      </c>
      <c r="U200" s="468">
        <f t="shared" si="3"/>
        <v>1036.8</v>
      </c>
      <c r="V200" s="170"/>
    </row>
    <row r="201" spans="1:22" ht="20.399999999999999">
      <c r="A201" s="235">
        <v>198</v>
      </c>
      <c r="B201" s="238" t="s">
        <v>818</v>
      </c>
      <c r="C201" s="238" t="s">
        <v>818</v>
      </c>
      <c r="D201" s="238" t="s">
        <v>819</v>
      </c>
      <c r="E201" s="598" t="s">
        <v>36</v>
      </c>
      <c r="F201" s="235">
        <v>80</v>
      </c>
      <c r="G201" s="623" t="s">
        <v>80</v>
      </c>
      <c r="H201" s="466">
        <v>44712</v>
      </c>
      <c r="I201" s="466">
        <v>44712</v>
      </c>
      <c r="J201" s="235" t="s">
        <v>81</v>
      </c>
      <c r="K201" s="235" t="s">
        <v>82</v>
      </c>
      <c r="L201" s="235" t="s">
        <v>70</v>
      </c>
      <c r="M201" s="235">
        <v>215973860</v>
      </c>
      <c r="N201" s="235" t="s">
        <v>85</v>
      </c>
      <c r="O201" s="238" t="s">
        <v>3384</v>
      </c>
      <c r="P201" s="345" t="s">
        <v>83</v>
      </c>
      <c r="Q201" s="235" t="s">
        <v>2840</v>
      </c>
      <c r="R201" s="238" t="s">
        <v>3386</v>
      </c>
      <c r="S201" s="541">
        <v>3.84</v>
      </c>
      <c r="T201" s="467" t="s">
        <v>2965</v>
      </c>
      <c r="U201" s="468">
        <f t="shared" si="3"/>
        <v>307.2</v>
      </c>
      <c r="V201" s="170"/>
    </row>
    <row r="202" spans="1:22">
      <c r="A202" s="235">
        <v>199</v>
      </c>
      <c r="B202" s="235">
        <v>112170849</v>
      </c>
      <c r="C202" s="238">
        <v>112170849</v>
      </c>
      <c r="D202" s="238" t="s">
        <v>2382</v>
      </c>
      <c r="E202" s="598" t="s">
        <v>36</v>
      </c>
      <c r="F202" s="235">
        <v>24</v>
      </c>
      <c r="G202" s="623" t="s">
        <v>80</v>
      </c>
      <c r="H202" s="466">
        <v>44712</v>
      </c>
      <c r="I202" s="466">
        <v>44712</v>
      </c>
      <c r="J202" s="235" t="s">
        <v>81</v>
      </c>
      <c r="K202" s="235" t="s">
        <v>82</v>
      </c>
      <c r="L202" s="235" t="s">
        <v>70</v>
      </c>
      <c r="M202" s="235">
        <v>215973860</v>
      </c>
      <c r="N202" s="235" t="s">
        <v>85</v>
      </c>
      <c r="O202" s="238" t="s">
        <v>3384</v>
      </c>
      <c r="P202" s="345" t="s">
        <v>83</v>
      </c>
      <c r="Q202" s="235" t="s">
        <v>2840</v>
      </c>
      <c r="R202" s="238" t="s">
        <v>3386</v>
      </c>
      <c r="S202" s="541">
        <v>5.5</v>
      </c>
      <c r="T202" s="467" t="s">
        <v>2965</v>
      </c>
      <c r="U202" s="468">
        <f t="shared" si="3"/>
        <v>132</v>
      </c>
      <c r="V202" s="170"/>
    </row>
    <row r="203" spans="1:22">
      <c r="A203" s="235">
        <v>200</v>
      </c>
      <c r="B203" s="235">
        <v>111402534</v>
      </c>
      <c r="C203" s="238" t="s">
        <v>1083</v>
      </c>
      <c r="D203" s="238" t="s">
        <v>1084</v>
      </c>
      <c r="E203" s="598" t="s">
        <v>36</v>
      </c>
      <c r="F203" s="235">
        <v>10</v>
      </c>
      <c r="G203" s="623" t="s">
        <v>80</v>
      </c>
      <c r="H203" s="466">
        <v>44712</v>
      </c>
      <c r="I203" s="466">
        <v>44712</v>
      </c>
      <c r="J203" s="235" t="s">
        <v>81</v>
      </c>
      <c r="K203" s="235" t="s">
        <v>82</v>
      </c>
      <c r="L203" s="235" t="s">
        <v>70</v>
      </c>
      <c r="M203" s="235">
        <v>215973860</v>
      </c>
      <c r="N203" s="235" t="s">
        <v>85</v>
      </c>
      <c r="O203" s="238" t="s">
        <v>3384</v>
      </c>
      <c r="P203" s="345" t="s">
        <v>83</v>
      </c>
      <c r="Q203" s="235" t="s">
        <v>2840</v>
      </c>
      <c r="R203" s="238" t="s">
        <v>3386</v>
      </c>
      <c r="S203" s="541">
        <v>469.44</v>
      </c>
      <c r="T203" s="467" t="s">
        <v>2965</v>
      </c>
      <c r="U203" s="468">
        <f t="shared" si="3"/>
        <v>4694.3999999999996</v>
      </c>
      <c r="V203" s="170"/>
    </row>
    <row r="204" spans="1:22">
      <c r="A204" s="235">
        <v>201</v>
      </c>
      <c r="B204" s="235">
        <v>109609637</v>
      </c>
      <c r="C204" s="238" t="s">
        <v>573</v>
      </c>
      <c r="D204" s="238" t="s">
        <v>574</v>
      </c>
      <c r="E204" s="598" t="s">
        <v>36</v>
      </c>
      <c r="F204" s="235">
        <v>20</v>
      </c>
      <c r="G204" s="623" t="s">
        <v>80</v>
      </c>
      <c r="H204" s="466">
        <v>44712</v>
      </c>
      <c r="I204" s="466">
        <v>44712</v>
      </c>
      <c r="J204" s="235" t="s">
        <v>81</v>
      </c>
      <c r="K204" s="235" t="s">
        <v>82</v>
      </c>
      <c r="L204" s="235" t="s">
        <v>70</v>
      </c>
      <c r="M204" s="235">
        <v>215973860</v>
      </c>
      <c r="N204" s="235" t="s">
        <v>85</v>
      </c>
      <c r="O204" s="238" t="s">
        <v>3384</v>
      </c>
      <c r="P204" s="345" t="s">
        <v>83</v>
      </c>
      <c r="Q204" s="235" t="s">
        <v>2840</v>
      </c>
      <c r="R204" s="238" t="s">
        <v>3386</v>
      </c>
      <c r="S204" s="541">
        <v>18.62</v>
      </c>
      <c r="T204" s="467" t="s">
        <v>2965</v>
      </c>
      <c r="U204" s="468">
        <f t="shared" si="3"/>
        <v>372.40000000000003</v>
      </c>
      <c r="V204" s="170"/>
    </row>
    <row r="205" spans="1:22">
      <c r="A205" s="235">
        <v>202</v>
      </c>
      <c r="B205" s="235">
        <v>109492198</v>
      </c>
      <c r="C205" s="238" t="s">
        <v>463</v>
      </c>
      <c r="D205" s="238" t="s">
        <v>464</v>
      </c>
      <c r="E205" s="598" t="s">
        <v>36</v>
      </c>
      <c r="F205" s="235">
        <v>32</v>
      </c>
      <c r="G205" s="623" t="s">
        <v>80</v>
      </c>
      <c r="H205" s="466">
        <v>44712</v>
      </c>
      <c r="I205" s="466">
        <v>44712</v>
      </c>
      <c r="J205" s="235" t="s">
        <v>81</v>
      </c>
      <c r="K205" s="235" t="s">
        <v>82</v>
      </c>
      <c r="L205" s="235" t="s">
        <v>70</v>
      </c>
      <c r="M205" s="235">
        <v>215973860</v>
      </c>
      <c r="N205" s="235" t="s">
        <v>78</v>
      </c>
      <c r="O205" s="238" t="s">
        <v>57</v>
      </c>
      <c r="P205" s="345" t="s">
        <v>83</v>
      </c>
      <c r="Q205" s="235" t="s">
        <v>2840</v>
      </c>
      <c r="R205" s="238"/>
      <c r="S205" s="541">
        <v>1139.3800000000001</v>
      </c>
      <c r="T205" s="467" t="s">
        <v>2965</v>
      </c>
      <c r="U205" s="468">
        <f t="shared" si="3"/>
        <v>36460.160000000003</v>
      </c>
      <c r="V205" s="170"/>
    </row>
    <row r="206" spans="1:22">
      <c r="A206" s="235">
        <v>203</v>
      </c>
      <c r="B206" s="235">
        <v>109492176</v>
      </c>
      <c r="C206" s="238">
        <v>45953050</v>
      </c>
      <c r="D206" s="238" t="s">
        <v>2204</v>
      </c>
      <c r="E206" s="598" t="s">
        <v>2729</v>
      </c>
      <c r="F206" s="235">
        <v>160</v>
      </c>
      <c r="G206" s="623" t="s">
        <v>80</v>
      </c>
      <c r="H206" s="466">
        <v>44712</v>
      </c>
      <c r="I206" s="466">
        <v>44712</v>
      </c>
      <c r="J206" s="235" t="s">
        <v>81</v>
      </c>
      <c r="K206" s="235" t="s">
        <v>82</v>
      </c>
      <c r="L206" s="235" t="s">
        <v>70</v>
      </c>
      <c r="M206" s="235">
        <v>215973860</v>
      </c>
      <c r="N206" s="235" t="s">
        <v>85</v>
      </c>
      <c r="O206" s="238" t="s">
        <v>3384</v>
      </c>
      <c r="P206" s="345" t="s">
        <v>83</v>
      </c>
      <c r="Q206" s="235" t="s">
        <v>2840</v>
      </c>
      <c r="R206" s="238" t="s">
        <v>3386</v>
      </c>
      <c r="S206" s="541">
        <v>191.98</v>
      </c>
      <c r="T206" s="467" t="s">
        <v>2965</v>
      </c>
      <c r="U206" s="468">
        <f t="shared" si="3"/>
        <v>30716.799999999999</v>
      </c>
      <c r="V206" s="170"/>
    </row>
    <row r="207" spans="1:22">
      <c r="A207" s="235">
        <v>204</v>
      </c>
      <c r="B207" s="235">
        <v>109609634</v>
      </c>
      <c r="C207" s="238" t="s">
        <v>2226</v>
      </c>
      <c r="D207" s="238" t="s">
        <v>2740</v>
      </c>
      <c r="E207" s="598" t="s">
        <v>36</v>
      </c>
      <c r="F207" s="235">
        <v>4</v>
      </c>
      <c r="G207" s="623" t="s">
        <v>80</v>
      </c>
      <c r="H207" s="466">
        <v>44712</v>
      </c>
      <c r="I207" s="466">
        <v>44712</v>
      </c>
      <c r="J207" s="235" t="s">
        <v>81</v>
      </c>
      <c r="K207" s="235" t="s">
        <v>82</v>
      </c>
      <c r="L207" s="235" t="s">
        <v>70</v>
      </c>
      <c r="M207" s="235">
        <v>215973860</v>
      </c>
      <c r="N207" s="235" t="s">
        <v>85</v>
      </c>
      <c r="O207" s="238" t="s">
        <v>3384</v>
      </c>
      <c r="P207" s="345" t="s">
        <v>83</v>
      </c>
      <c r="Q207" s="235" t="s">
        <v>2840</v>
      </c>
      <c r="R207" s="238" t="s">
        <v>3386</v>
      </c>
      <c r="S207" s="541">
        <v>1069.1099999999999</v>
      </c>
      <c r="T207" s="467" t="s">
        <v>2965</v>
      </c>
      <c r="U207" s="468">
        <f t="shared" si="3"/>
        <v>4276.4399999999996</v>
      </c>
      <c r="V207" s="170"/>
    </row>
    <row r="208" spans="1:22">
      <c r="A208" s="235">
        <v>205</v>
      </c>
      <c r="B208" s="235">
        <v>110408288</v>
      </c>
      <c r="C208" s="238" t="s">
        <v>1749</v>
      </c>
      <c r="D208" s="238" t="s">
        <v>1750</v>
      </c>
      <c r="E208" s="598" t="s">
        <v>36</v>
      </c>
      <c r="F208" s="235">
        <v>12</v>
      </c>
      <c r="G208" s="623" t="s">
        <v>80</v>
      </c>
      <c r="H208" s="466">
        <v>44712</v>
      </c>
      <c r="I208" s="466">
        <v>44712</v>
      </c>
      <c r="J208" s="235" t="s">
        <v>81</v>
      </c>
      <c r="K208" s="235" t="s">
        <v>82</v>
      </c>
      <c r="L208" s="235" t="s">
        <v>70</v>
      </c>
      <c r="M208" s="235">
        <v>215973860</v>
      </c>
      <c r="N208" s="235" t="s">
        <v>85</v>
      </c>
      <c r="O208" s="238" t="s">
        <v>3384</v>
      </c>
      <c r="P208" s="345" t="s">
        <v>83</v>
      </c>
      <c r="Q208" s="235" t="s">
        <v>2840</v>
      </c>
      <c r="R208" s="238" t="s">
        <v>3386</v>
      </c>
      <c r="S208" s="541">
        <v>6396.5</v>
      </c>
      <c r="T208" s="467" t="s">
        <v>2965</v>
      </c>
      <c r="U208" s="468">
        <f t="shared" si="3"/>
        <v>76758</v>
      </c>
      <c r="V208" s="170"/>
    </row>
    <row r="209" spans="1:22">
      <c r="A209" s="235">
        <v>206</v>
      </c>
      <c r="B209" s="235">
        <v>112151015</v>
      </c>
      <c r="C209" s="238">
        <v>12536686</v>
      </c>
      <c r="D209" s="238" t="s">
        <v>1935</v>
      </c>
      <c r="E209" s="598" t="s">
        <v>2729</v>
      </c>
      <c r="F209" s="235">
        <v>200</v>
      </c>
      <c r="G209" s="623" t="s">
        <v>80</v>
      </c>
      <c r="H209" s="466">
        <v>44712</v>
      </c>
      <c r="I209" s="466">
        <v>44712</v>
      </c>
      <c r="J209" s="235" t="s">
        <v>81</v>
      </c>
      <c r="K209" s="235" t="s">
        <v>82</v>
      </c>
      <c r="L209" s="235" t="s">
        <v>70</v>
      </c>
      <c r="M209" s="235">
        <v>215973860</v>
      </c>
      <c r="N209" s="235" t="s">
        <v>85</v>
      </c>
      <c r="O209" s="238" t="s">
        <v>3384</v>
      </c>
      <c r="P209" s="345" t="s">
        <v>83</v>
      </c>
      <c r="Q209" s="235" t="s">
        <v>2840</v>
      </c>
      <c r="R209" s="238" t="s">
        <v>3386</v>
      </c>
      <c r="S209" s="541">
        <v>31.36</v>
      </c>
      <c r="T209" s="467" t="s">
        <v>2965</v>
      </c>
      <c r="U209" s="468">
        <f t="shared" si="3"/>
        <v>6272</v>
      </c>
      <c r="V209" s="170"/>
    </row>
    <row r="210" spans="1:22">
      <c r="A210" s="235">
        <v>207</v>
      </c>
      <c r="B210" s="235">
        <v>112151017</v>
      </c>
      <c r="C210" s="238">
        <v>12536692</v>
      </c>
      <c r="D210" s="238" t="s">
        <v>1938</v>
      </c>
      <c r="E210" s="598" t="s">
        <v>2729</v>
      </c>
      <c r="F210" s="235">
        <v>200</v>
      </c>
      <c r="G210" s="623" t="s">
        <v>80</v>
      </c>
      <c r="H210" s="466">
        <v>44712</v>
      </c>
      <c r="I210" s="466">
        <v>44712</v>
      </c>
      <c r="J210" s="235" t="s">
        <v>81</v>
      </c>
      <c r="K210" s="235" t="s">
        <v>82</v>
      </c>
      <c r="L210" s="235" t="s">
        <v>70</v>
      </c>
      <c r="M210" s="235">
        <v>215973860</v>
      </c>
      <c r="N210" s="235" t="s">
        <v>85</v>
      </c>
      <c r="O210" s="238" t="s">
        <v>3384</v>
      </c>
      <c r="P210" s="345" t="s">
        <v>83</v>
      </c>
      <c r="Q210" s="235" t="s">
        <v>2840</v>
      </c>
      <c r="R210" s="238" t="s">
        <v>3386</v>
      </c>
      <c r="S210" s="541">
        <v>24</v>
      </c>
      <c r="T210" s="467" t="s">
        <v>2965</v>
      </c>
      <c r="U210" s="468">
        <f t="shared" si="3"/>
        <v>4800</v>
      </c>
      <c r="V210" s="170"/>
    </row>
    <row r="211" spans="1:22" ht="20.399999999999999">
      <c r="A211" s="235">
        <v>208</v>
      </c>
      <c r="B211" s="235">
        <v>110408290</v>
      </c>
      <c r="C211" s="238">
        <v>110408290</v>
      </c>
      <c r="D211" s="238" t="s">
        <v>2775</v>
      </c>
      <c r="E211" s="598" t="s">
        <v>36</v>
      </c>
      <c r="F211" s="235">
        <v>12</v>
      </c>
      <c r="G211" s="623" t="s">
        <v>80</v>
      </c>
      <c r="H211" s="466">
        <v>44712</v>
      </c>
      <c r="I211" s="466">
        <v>44712</v>
      </c>
      <c r="J211" s="235" t="s">
        <v>81</v>
      </c>
      <c r="K211" s="235" t="s">
        <v>82</v>
      </c>
      <c r="L211" s="235" t="s">
        <v>70</v>
      </c>
      <c r="M211" s="235">
        <v>215973860</v>
      </c>
      <c r="N211" s="235" t="s">
        <v>85</v>
      </c>
      <c r="O211" s="238" t="s">
        <v>3384</v>
      </c>
      <c r="P211" s="345" t="s">
        <v>83</v>
      </c>
      <c r="Q211" s="235" t="s">
        <v>2840</v>
      </c>
      <c r="R211" s="238" t="s">
        <v>3386</v>
      </c>
      <c r="S211" s="541">
        <v>540.54999999999995</v>
      </c>
      <c r="T211" s="467" t="s">
        <v>2965</v>
      </c>
      <c r="U211" s="468">
        <f t="shared" si="3"/>
        <v>6486.5999999999995</v>
      </c>
      <c r="V211" s="170"/>
    </row>
    <row r="212" spans="1:22" ht="20.399999999999999">
      <c r="A212" s="235">
        <v>209</v>
      </c>
      <c r="B212" s="235" t="s">
        <v>820</v>
      </c>
      <c r="C212" s="238" t="s">
        <v>820</v>
      </c>
      <c r="D212" s="238" t="s">
        <v>821</v>
      </c>
      <c r="E212" s="598" t="s">
        <v>36</v>
      </c>
      <c r="F212" s="235">
        <v>80</v>
      </c>
      <c r="G212" s="623" t="s">
        <v>80</v>
      </c>
      <c r="H212" s="466">
        <v>44712</v>
      </c>
      <c r="I212" s="466">
        <v>44712</v>
      </c>
      <c r="J212" s="235" t="s">
        <v>81</v>
      </c>
      <c r="K212" s="235" t="s">
        <v>82</v>
      </c>
      <c r="L212" s="235" t="s">
        <v>70</v>
      </c>
      <c r="M212" s="235">
        <v>215973860</v>
      </c>
      <c r="N212" s="235" t="s">
        <v>85</v>
      </c>
      <c r="O212" s="238" t="s">
        <v>3384</v>
      </c>
      <c r="P212" s="345" t="s">
        <v>83</v>
      </c>
      <c r="Q212" s="235" t="s">
        <v>2840</v>
      </c>
      <c r="R212" s="238" t="s">
        <v>3386</v>
      </c>
      <c r="S212" s="171">
        <v>0.51</v>
      </c>
      <c r="T212" s="467" t="s">
        <v>2965</v>
      </c>
      <c r="U212" s="468">
        <f t="shared" si="3"/>
        <v>40.799999999999997</v>
      </c>
      <c r="V212" s="170"/>
    </row>
    <row r="213" spans="1:22">
      <c r="A213" s="235">
        <v>210</v>
      </c>
      <c r="B213" s="235">
        <v>107184793</v>
      </c>
      <c r="C213" s="238">
        <v>107184793</v>
      </c>
      <c r="D213" s="238" t="s">
        <v>3050</v>
      </c>
      <c r="E213" s="598" t="s">
        <v>36</v>
      </c>
      <c r="F213" s="235">
        <v>80</v>
      </c>
      <c r="G213" s="623" t="s">
        <v>80</v>
      </c>
      <c r="H213" s="466">
        <v>44712</v>
      </c>
      <c r="I213" s="466">
        <v>44712</v>
      </c>
      <c r="J213" s="235" t="s">
        <v>81</v>
      </c>
      <c r="K213" s="235" t="s">
        <v>82</v>
      </c>
      <c r="L213" s="235" t="s">
        <v>70</v>
      </c>
      <c r="M213" s="235">
        <v>215973860</v>
      </c>
      <c r="N213" s="235" t="s">
        <v>85</v>
      </c>
      <c r="O213" s="238" t="s">
        <v>3384</v>
      </c>
      <c r="P213" s="345" t="s">
        <v>83</v>
      </c>
      <c r="Q213" s="235" t="s">
        <v>2840</v>
      </c>
      <c r="R213" s="238" t="s">
        <v>3386</v>
      </c>
      <c r="S213" s="541">
        <v>2.4500000000000002</v>
      </c>
      <c r="T213" s="467" t="s">
        <v>2965</v>
      </c>
      <c r="U213" s="468">
        <f t="shared" si="3"/>
        <v>196</v>
      </c>
      <c r="V213" s="170"/>
    </row>
    <row r="214" spans="1:22">
      <c r="A214" s="235">
        <v>211</v>
      </c>
      <c r="B214" s="235">
        <v>107105353</v>
      </c>
      <c r="C214" s="238" t="s">
        <v>1911</v>
      </c>
      <c r="D214" s="238" t="s">
        <v>2824</v>
      </c>
      <c r="E214" s="598" t="s">
        <v>2729</v>
      </c>
      <c r="F214" s="235">
        <v>50</v>
      </c>
      <c r="G214" s="623" t="s">
        <v>80</v>
      </c>
      <c r="H214" s="466">
        <v>44712</v>
      </c>
      <c r="I214" s="466">
        <v>44712</v>
      </c>
      <c r="J214" s="235" t="s">
        <v>81</v>
      </c>
      <c r="K214" s="235" t="s">
        <v>82</v>
      </c>
      <c r="L214" s="235" t="s">
        <v>70</v>
      </c>
      <c r="M214" s="235">
        <v>215973860</v>
      </c>
      <c r="N214" s="235" t="s">
        <v>85</v>
      </c>
      <c r="O214" s="238" t="s">
        <v>3384</v>
      </c>
      <c r="P214" s="345" t="s">
        <v>83</v>
      </c>
      <c r="Q214" s="235" t="s">
        <v>2840</v>
      </c>
      <c r="R214" s="238" t="s">
        <v>3386</v>
      </c>
      <c r="S214" s="541">
        <v>256.89999999999998</v>
      </c>
      <c r="T214" s="467" t="s">
        <v>2965</v>
      </c>
      <c r="U214" s="468">
        <f t="shared" si="3"/>
        <v>12844.999999999998</v>
      </c>
      <c r="V214" s="170"/>
    </row>
    <row r="215" spans="1:22">
      <c r="A215" s="235">
        <v>212</v>
      </c>
      <c r="B215" s="235">
        <v>112168680</v>
      </c>
      <c r="C215" s="238">
        <v>112168680</v>
      </c>
      <c r="D215" s="238" t="s">
        <v>2772</v>
      </c>
      <c r="E215" s="598" t="s">
        <v>36</v>
      </c>
      <c r="F215" s="235">
        <v>1</v>
      </c>
      <c r="G215" s="623" t="s">
        <v>2324</v>
      </c>
      <c r="H215" s="466">
        <v>44712</v>
      </c>
      <c r="I215" s="466">
        <v>44712</v>
      </c>
      <c r="J215" s="235" t="s">
        <v>81</v>
      </c>
      <c r="K215" s="235" t="s">
        <v>82</v>
      </c>
      <c r="L215" s="235" t="s">
        <v>70</v>
      </c>
      <c r="M215" s="235">
        <v>215973861</v>
      </c>
      <c r="N215" s="235" t="s">
        <v>85</v>
      </c>
      <c r="O215" s="238" t="s">
        <v>3384</v>
      </c>
      <c r="P215" s="345" t="s">
        <v>83</v>
      </c>
      <c r="Q215" s="235" t="s">
        <v>2840</v>
      </c>
      <c r="R215" s="238" t="s">
        <v>3387</v>
      </c>
      <c r="S215" s="541">
        <v>16500</v>
      </c>
      <c r="T215" s="467" t="s">
        <v>2965</v>
      </c>
      <c r="U215" s="468">
        <f t="shared" si="3"/>
        <v>16500</v>
      </c>
      <c r="V215" s="170"/>
    </row>
    <row r="216" spans="1:22" ht="20.399999999999999">
      <c r="A216" s="235">
        <v>213</v>
      </c>
      <c r="B216" s="235">
        <v>112161405</v>
      </c>
      <c r="C216" s="238" t="s">
        <v>2272</v>
      </c>
      <c r="D216" s="238" t="s">
        <v>2273</v>
      </c>
      <c r="E216" s="598" t="s">
        <v>36</v>
      </c>
      <c r="F216" s="235">
        <v>1</v>
      </c>
      <c r="G216" s="623" t="s">
        <v>2278</v>
      </c>
      <c r="H216" s="466">
        <v>44713</v>
      </c>
      <c r="I216" s="466">
        <v>44713</v>
      </c>
      <c r="J216" s="235" t="s">
        <v>81</v>
      </c>
      <c r="K216" s="235" t="s">
        <v>82</v>
      </c>
      <c r="L216" s="235" t="s">
        <v>70</v>
      </c>
      <c r="M216" s="235" t="s">
        <v>693</v>
      </c>
      <c r="N216" s="235" t="s">
        <v>2279</v>
      </c>
      <c r="O216" s="238" t="s">
        <v>3388</v>
      </c>
      <c r="P216" s="345" t="s">
        <v>83</v>
      </c>
      <c r="Q216" s="235" t="s">
        <v>2840</v>
      </c>
      <c r="R216" s="238" t="s">
        <v>3389</v>
      </c>
      <c r="S216" s="541">
        <v>46100</v>
      </c>
      <c r="T216" s="467" t="s">
        <v>2965</v>
      </c>
      <c r="U216" s="468">
        <f t="shared" si="3"/>
        <v>46100</v>
      </c>
      <c r="V216" s="170"/>
    </row>
    <row r="217" spans="1:22">
      <c r="A217" s="235">
        <v>214</v>
      </c>
      <c r="B217" s="235">
        <v>112161405</v>
      </c>
      <c r="C217" s="238" t="s">
        <v>2272</v>
      </c>
      <c r="D217" s="238" t="s">
        <v>2273</v>
      </c>
      <c r="E217" s="598" t="s">
        <v>36</v>
      </c>
      <c r="F217" s="235">
        <v>1</v>
      </c>
      <c r="G217" s="623" t="s">
        <v>2281</v>
      </c>
      <c r="H217" s="466">
        <v>44713</v>
      </c>
      <c r="I217" s="466">
        <v>44714</v>
      </c>
      <c r="J217" s="235" t="s">
        <v>2282</v>
      </c>
      <c r="K217" s="235" t="s">
        <v>2283</v>
      </c>
      <c r="L217" s="235" t="s">
        <v>70</v>
      </c>
      <c r="M217" s="235">
        <v>216001990</v>
      </c>
      <c r="N217" s="235" t="s">
        <v>137</v>
      </c>
      <c r="O217" s="238" t="s">
        <v>286</v>
      </c>
      <c r="P217" s="345" t="s">
        <v>286</v>
      </c>
      <c r="Q217" s="235" t="s">
        <v>286</v>
      </c>
      <c r="R217" s="238" t="s">
        <v>3385</v>
      </c>
      <c r="S217" s="541">
        <v>46100</v>
      </c>
      <c r="T217" s="467" t="s">
        <v>2965</v>
      </c>
      <c r="U217" s="468">
        <f t="shared" si="3"/>
        <v>46100</v>
      </c>
      <c r="V217" s="170"/>
    </row>
    <row r="218" spans="1:22" ht="20.399999999999999">
      <c r="A218" s="235">
        <v>215</v>
      </c>
      <c r="B218" s="235">
        <v>108221257</v>
      </c>
      <c r="C218" s="238" t="s">
        <v>1961</v>
      </c>
      <c r="D218" s="238" t="s">
        <v>2780</v>
      </c>
      <c r="E218" s="598" t="s">
        <v>36</v>
      </c>
      <c r="F218" s="235">
        <v>8</v>
      </c>
      <c r="G218" s="623" t="s">
        <v>1964</v>
      </c>
      <c r="H218" s="466">
        <v>44713</v>
      </c>
      <c r="I218" s="466">
        <v>44714</v>
      </c>
      <c r="J218" s="235" t="s">
        <v>87</v>
      </c>
      <c r="K218" s="235" t="s">
        <v>88</v>
      </c>
      <c r="L218" s="235" t="s">
        <v>70</v>
      </c>
      <c r="M218" s="235">
        <v>216001991</v>
      </c>
      <c r="N218" s="235" t="s">
        <v>85</v>
      </c>
      <c r="O218" s="238" t="s">
        <v>3405</v>
      </c>
      <c r="P218" s="345"/>
      <c r="Q218" s="235"/>
      <c r="R218" s="238" t="s">
        <v>1965</v>
      </c>
      <c r="S218" s="541">
        <v>7400</v>
      </c>
      <c r="T218" s="467" t="s">
        <v>2965</v>
      </c>
      <c r="U218" s="468">
        <f t="shared" si="3"/>
        <v>59200</v>
      </c>
      <c r="V218" s="170"/>
    </row>
    <row r="219" spans="1:22">
      <c r="A219" s="235">
        <v>216</v>
      </c>
      <c r="B219" s="235"/>
      <c r="C219" s="238" t="s">
        <v>2187</v>
      </c>
      <c r="D219" s="238" t="s">
        <v>2188</v>
      </c>
      <c r="E219" s="598" t="s">
        <v>36</v>
      </c>
      <c r="F219" s="235">
        <v>5</v>
      </c>
      <c r="G219" s="623" t="s">
        <v>2189</v>
      </c>
      <c r="H219" s="466">
        <v>44714</v>
      </c>
      <c r="I219" s="466">
        <v>44714</v>
      </c>
      <c r="J219" s="235" t="s">
        <v>87</v>
      </c>
      <c r="K219" s="235" t="s">
        <v>88</v>
      </c>
      <c r="L219" s="235" t="s">
        <v>70</v>
      </c>
      <c r="M219" s="235">
        <v>216001989</v>
      </c>
      <c r="N219" s="235" t="s">
        <v>154</v>
      </c>
      <c r="O219" s="238" t="s">
        <v>3405</v>
      </c>
      <c r="P219" s="345" t="s">
        <v>286</v>
      </c>
      <c r="Q219" s="235" t="s">
        <v>286</v>
      </c>
      <c r="R219" s="238" t="s">
        <v>2190</v>
      </c>
      <c r="S219" s="541">
        <v>1000</v>
      </c>
      <c r="T219" s="467" t="s">
        <v>2965</v>
      </c>
      <c r="U219" s="468">
        <f t="shared" si="3"/>
        <v>5000</v>
      </c>
      <c r="V219" s="170"/>
    </row>
    <row r="220" spans="1:22">
      <c r="A220" s="235">
        <v>217</v>
      </c>
      <c r="B220" s="235">
        <v>102951260</v>
      </c>
      <c r="C220" s="238" t="s">
        <v>1697</v>
      </c>
      <c r="D220" s="238" t="s">
        <v>1698</v>
      </c>
      <c r="E220" s="598" t="s">
        <v>36</v>
      </c>
      <c r="F220" s="235">
        <v>4</v>
      </c>
      <c r="G220" s="623" t="s">
        <v>86</v>
      </c>
      <c r="H220" s="466">
        <v>44714</v>
      </c>
      <c r="I220" s="466">
        <v>44714</v>
      </c>
      <c r="J220" s="235" t="s">
        <v>87</v>
      </c>
      <c r="K220" s="235" t="s">
        <v>88</v>
      </c>
      <c r="L220" s="235" t="s">
        <v>70</v>
      </c>
      <c r="M220" s="235">
        <v>216001992</v>
      </c>
      <c r="N220" s="235" t="s">
        <v>85</v>
      </c>
      <c r="O220" s="238" t="s">
        <v>57</v>
      </c>
      <c r="P220" s="345" t="s">
        <v>89</v>
      </c>
      <c r="Q220" s="235" t="s">
        <v>73</v>
      </c>
      <c r="R220" s="238" t="s">
        <v>3381</v>
      </c>
      <c r="S220" s="541">
        <v>216.59</v>
      </c>
      <c r="T220" s="467" t="s">
        <v>2965</v>
      </c>
      <c r="U220" s="468">
        <f t="shared" si="3"/>
        <v>866.36</v>
      </c>
      <c r="V220" s="170"/>
    </row>
    <row r="221" spans="1:22">
      <c r="A221" s="235">
        <v>218</v>
      </c>
      <c r="B221" s="235">
        <v>101576439</v>
      </c>
      <c r="C221" s="238" t="s">
        <v>655</v>
      </c>
      <c r="D221" s="238" t="s">
        <v>656</v>
      </c>
      <c r="E221" s="598" t="s">
        <v>36</v>
      </c>
      <c r="F221" s="235">
        <v>4</v>
      </c>
      <c r="G221" s="623" t="s">
        <v>86</v>
      </c>
      <c r="H221" s="466">
        <v>44714</v>
      </c>
      <c r="I221" s="466">
        <v>44714</v>
      </c>
      <c r="J221" s="235" t="s">
        <v>87</v>
      </c>
      <c r="K221" s="235" t="s">
        <v>88</v>
      </c>
      <c r="L221" s="235" t="s">
        <v>70</v>
      </c>
      <c r="M221" s="235">
        <v>216001992</v>
      </c>
      <c r="N221" s="235" t="s">
        <v>85</v>
      </c>
      <c r="O221" s="238" t="s">
        <v>57</v>
      </c>
      <c r="P221" s="345" t="s">
        <v>89</v>
      </c>
      <c r="Q221" s="235" t="s">
        <v>73</v>
      </c>
      <c r="R221" s="238" t="s">
        <v>3381</v>
      </c>
      <c r="S221" s="541">
        <v>1184</v>
      </c>
      <c r="T221" s="467" t="s">
        <v>2965</v>
      </c>
      <c r="U221" s="468">
        <f t="shared" si="3"/>
        <v>4736</v>
      </c>
      <c r="V221" s="170"/>
    </row>
    <row r="222" spans="1:22" ht="30.6">
      <c r="A222" s="235">
        <v>219</v>
      </c>
      <c r="B222" s="235">
        <v>109611234</v>
      </c>
      <c r="C222" s="238">
        <v>3742612236</v>
      </c>
      <c r="D222" s="238" t="s">
        <v>281</v>
      </c>
      <c r="E222" s="598" t="s">
        <v>36</v>
      </c>
      <c r="F222" s="235">
        <v>12</v>
      </c>
      <c r="G222" s="623" t="s">
        <v>86</v>
      </c>
      <c r="H222" s="466">
        <v>44714</v>
      </c>
      <c r="I222" s="466">
        <v>44714</v>
      </c>
      <c r="J222" s="235" t="s">
        <v>87</v>
      </c>
      <c r="K222" s="235" t="s">
        <v>88</v>
      </c>
      <c r="L222" s="235" t="s">
        <v>70</v>
      </c>
      <c r="M222" s="235">
        <v>216001992</v>
      </c>
      <c r="N222" s="235" t="s">
        <v>85</v>
      </c>
      <c r="O222" s="238" t="s">
        <v>57</v>
      </c>
      <c r="P222" s="345" t="s">
        <v>89</v>
      </c>
      <c r="Q222" s="235" t="s">
        <v>73</v>
      </c>
      <c r="R222" s="238" t="s">
        <v>3381</v>
      </c>
      <c r="S222" s="541">
        <v>19072.55</v>
      </c>
      <c r="T222" s="467" t="s">
        <v>2965</v>
      </c>
      <c r="U222" s="468">
        <f t="shared" si="3"/>
        <v>228870.59999999998</v>
      </c>
      <c r="V222" s="170"/>
    </row>
    <row r="223" spans="1:22" ht="20.399999999999999">
      <c r="A223" s="235">
        <v>220</v>
      </c>
      <c r="B223" s="235">
        <v>110408292</v>
      </c>
      <c r="C223" s="238" t="s">
        <v>1309</v>
      </c>
      <c r="D223" s="238" t="s">
        <v>1310</v>
      </c>
      <c r="E223" s="598" t="s">
        <v>36</v>
      </c>
      <c r="F223" s="235">
        <v>120</v>
      </c>
      <c r="G223" s="623" t="s">
        <v>86</v>
      </c>
      <c r="H223" s="466">
        <v>44714</v>
      </c>
      <c r="I223" s="466">
        <v>44714</v>
      </c>
      <c r="J223" s="235" t="s">
        <v>87</v>
      </c>
      <c r="K223" s="235" t="s">
        <v>88</v>
      </c>
      <c r="L223" s="235" t="s">
        <v>70</v>
      </c>
      <c r="M223" s="235">
        <v>216001992</v>
      </c>
      <c r="N223" s="235" t="s">
        <v>85</v>
      </c>
      <c r="O223" s="238" t="s">
        <v>57</v>
      </c>
      <c r="P223" s="345" t="s">
        <v>89</v>
      </c>
      <c r="Q223" s="235" t="s">
        <v>73</v>
      </c>
      <c r="R223" s="238" t="s">
        <v>3381</v>
      </c>
      <c r="S223" s="541">
        <v>10</v>
      </c>
      <c r="T223" s="467" t="s">
        <v>2965</v>
      </c>
      <c r="U223" s="468">
        <f t="shared" si="3"/>
        <v>1200</v>
      </c>
      <c r="V223" s="170"/>
    </row>
    <row r="224" spans="1:22" ht="20.399999999999999">
      <c r="A224" s="235">
        <v>221</v>
      </c>
      <c r="B224" s="235">
        <v>109492174</v>
      </c>
      <c r="C224" s="238" t="s">
        <v>488</v>
      </c>
      <c r="D224" s="238" t="s">
        <v>489</v>
      </c>
      <c r="E224" s="598" t="s">
        <v>36</v>
      </c>
      <c r="F224" s="235">
        <v>4</v>
      </c>
      <c r="G224" s="623" t="s">
        <v>86</v>
      </c>
      <c r="H224" s="466">
        <v>44714</v>
      </c>
      <c r="I224" s="466">
        <v>44714</v>
      </c>
      <c r="J224" s="235" t="s">
        <v>87</v>
      </c>
      <c r="K224" s="235" t="s">
        <v>88</v>
      </c>
      <c r="L224" s="235" t="s">
        <v>70</v>
      </c>
      <c r="M224" s="235">
        <v>216001992</v>
      </c>
      <c r="N224" s="235" t="s">
        <v>85</v>
      </c>
      <c r="O224" s="238" t="s">
        <v>57</v>
      </c>
      <c r="P224" s="345" t="s">
        <v>89</v>
      </c>
      <c r="Q224" s="235" t="s">
        <v>73</v>
      </c>
      <c r="R224" s="238" t="s">
        <v>3381</v>
      </c>
      <c r="S224" s="541">
        <v>4051</v>
      </c>
      <c r="T224" s="467" t="s">
        <v>2965</v>
      </c>
      <c r="U224" s="468">
        <f t="shared" si="3"/>
        <v>16204</v>
      </c>
      <c r="V224" s="170"/>
    </row>
    <row r="225" spans="1:22">
      <c r="A225" s="235">
        <v>222</v>
      </c>
      <c r="B225" s="235">
        <v>109492175</v>
      </c>
      <c r="C225" s="238" t="s">
        <v>520</v>
      </c>
      <c r="D225" s="238" t="s">
        <v>521</v>
      </c>
      <c r="E225" s="598" t="s">
        <v>36</v>
      </c>
      <c r="F225" s="235">
        <v>4</v>
      </c>
      <c r="G225" s="623" t="s">
        <v>86</v>
      </c>
      <c r="H225" s="466">
        <v>44714</v>
      </c>
      <c r="I225" s="466">
        <v>44714</v>
      </c>
      <c r="J225" s="235" t="s">
        <v>87</v>
      </c>
      <c r="K225" s="235" t="s">
        <v>88</v>
      </c>
      <c r="L225" s="235" t="s">
        <v>70</v>
      </c>
      <c r="M225" s="235">
        <v>216001992</v>
      </c>
      <c r="N225" s="235" t="s">
        <v>85</v>
      </c>
      <c r="O225" s="238" t="s">
        <v>57</v>
      </c>
      <c r="P225" s="345" t="s">
        <v>89</v>
      </c>
      <c r="Q225" s="235" t="s">
        <v>73</v>
      </c>
      <c r="R225" s="238" t="s">
        <v>3381</v>
      </c>
      <c r="S225" s="541">
        <v>1404</v>
      </c>
      <c r="T225" s="467" t="s">
        <v>2965</v>
      </c>
      <c r="U225" s="468">
        <f t="shared" si="3"/>
        <v>5616</v>
      </c>
      <c r="V225" s="170"/>
    </row>
    <row r="226" spans="1:22" ht="20.399999999999999">
      <c r="A226" s="235">
        <v>223</v>
      </c>
      <c r="B226" s="235">
        <v>107171952</v>
      </c>
      <c r="C226" s="238" t="s">
        <v>1475</v>
      </c>
      <c r="D226" s="238" t="s">
        <v>1476</v>
      </c>
      <c r="E226" s="598" t="s">
        <v>36</v>
      </c>
      <c r="F226" s="235">
        <v>4</v>
      </c>
      <c r="G226" s="623" t="s">
        <v>86</v>
      </c>
      <c r="H226" s="466">
        <v>44714</v>
      </c>
      <c r="I226" s="466">
        <v>44714</v>
      </c>
      <c r="J226" s="235" t="s">
        <v>87</v>
      </c>
      <c r="K226" s="235" t="s">
        <v>88</v>
      </c>
      <c r="L226" s="235" t="s">
        <v>70</v>
      </c>
      <c r="M226" s="235">
        <v>216001992</v>
      </c>
      <c r="N226" s="235" t="s">
        <v>85</v>
      </c>
      <c r="O226" s="238" t="s">
        <v>57</v>
      </c>
      <c r="P226" s="345" t="s">
        <v>89</v>
      </c>
      <c r="Q226" s="235" t="s">
        <v>73</v>
      </c>
      <c r="R226" s="238" t="s">
        <v>3381</v>
      </c>
      <c r="S226" s="541">
        <v>2750</v>
      </c>
      <c r="T226" s="467" t="s">
        <v>2965</v>
      </c>
      <c r="U226" s="468">
        <f t="shared" si="3"/>
        <v>11000</v>
      </c>
      <c r="V226" s="170"/>
    </row>
    <row r="227" spans="1:22">
      <c r="A227" s="235">
        <v>224</v>
      </c>
      <c r="B227" s="235">
        <v>110710681</v>
      </c>
      <c r="C227" s="238" t="s">
        <v>1997</v>
      </c>
      <c r="D227" s="238" t="s">
        <v>2209</v>
      </c>
      <c r="E227" s="598" t="s">
        <v>36</v>
      </c>
      <c r="F227" s="235">
        <v>16</v>
      </c>
      <c r="G227" s="623" t="s">
        <v>86</v>
      </c>
      <c r="H227" s="466">
        <v>44714</v>
      </c>
      <c r="I227" s="466">
        <v>44714</v>
      </c>
      <c r="J227" s="235" t="s">
        <v>87</v>
      </c>
      <c r="K227" s="235" t="s">
        <v>88</v>
      </c>
      <c r="L227" s="235" t="s">
        <v>70</v>
      </c>
      <c r="M227" s="235">
        <v>216001992</v>
      </c>
      <c r="N227" s="235" t="s">
        <v>85</v>
      </c>
      <c r="O227" s="238" t="s">
        <v>57</v>
      </c>
      <c r="P227" s="345" t="s">
        <v>89</v>
      </c>
      <c r="Q227" s="235" t="s">
        <v>73</v>
      </c>
      <c r="R227" s="238" t="s">
        <v>3381</v>
      </c>
      <c r="S227" s="541">
        <v>2047</v>
      </c>
      <c r="T227" s="467" t="s">
        <v>2965</v>
      </c>
      <c r="U227" s="468">
        <f t="shared" si="3"/>
        <v>32752</v>
      </c>
      <c r="V227" s="170"/>
    </row>
    <row r="228" spans="1:22">
      <c r="A228" s="235">
        <v>225</v>
      </c>
      <c r="B228" s="235">
        <v>110710682</v>
      </c>
      <c r="C228" s="238" t="s">
        <v>2001</v>
      </c>
      <c r="D228" s="238" t="s">
        <v>2216</v>
      </c>
      <c r="E228" s="598" t="s">
        <v>36</v>
      </c>
      <c r="F228" s="235">
        <v>16</v>
      </c>
      <c r="G228" s="623" t="s">
        <v>86</v>
      </c>
      <c r="H228" s="466">
        <v>44714</v>
      </c>
      <c r="I228" s="466">
        <v>44714</v>
      </c>
      <c r="J228" s="235" t="s">
        <v>87</v>
      </c>
      <c r="K228" s="235" t="s">
        <v>88</v>
      </c>
      <c r="L228" s="235" t="s">
        <v>70</v>
      </c>
      <c r="M228" s="235">
        <v>216001992</v>
      </c>
      <c r="N228" s="235" t="s">
        <v>85</v>
      </c>
      <c r="O228" s="238" t="s">
        <v>57</v>
      </c>
      <c r="P228" s="345" t="s">
        <v>89</v>
      </c>
      <c r="Q228" s="235" t="s">
        <v>73</v>
      </c>
      <c r="R228" s="238" t="s">
        <v>3381</v>
      </c>
      <c r="S228" s="541">
        <v>2047</v>
      </c>
      <c r="T228" s="467" t="s">
        <v>2965</v>
      </c>
      <c r="U228" s="468">
        <f t="shared" si="3"/>
        <v>32752</v>
      </c>
      <c r="V228" s="170"/>
    </row>
    <row r="229" spans="1:22">
      <c r="A229" s="235">
        <v>226</v>
      </c>
      <c r="B229" s="235">
        <v>110710684</v>
      </c>
      <c r="C229" s="238" t="s">
        <v>2002</v>
      </c>
      <c r="D229" s="239" t="s">
        <v>2213</v>
      </c>
      <c r="E229" s="598" t="s">
        <v>36</v>
      </c>
      <c r="F229" s="235">
        <v>8</v>
      </c>
      <c r="G229" s="623" t="s">
        <v>86</v>
      </c>
      <c r="H229" s="466">
        <v>44714</v>
      </c>
      <c r="I229" s="466">
        <v>44714</v>
      </c>
      <c r="J229" s="235" t="s">
        <v>87</v>
      </c>
      <c r="K229" s="235" t="s">
        <v>88</v>
      </c>
      <c r="L229" s="235" t="s">
        <v>70</v>
      </c>
      <c r="M229" s="235">
        <v>216001992</v>
      </c>
      <c r="N229" s="235" t="s">
        <v>85</v>
      </c>
      <c r="O229" s="238" t="s">
        <v>57</v>
      </c>
      <c r="P229" s="345" t="s">
        <v>89</v>
      </c>
      <c r="Q229" s="235" t="s">
        <v>73</v>
      </c>
      <c r="R229" s="238" t="s">
        <v>3381</v>
      </c>
      <c r="S229" s="541">
        <v>2047</v>
      </c>
      <c r="T229" s="467" t="s">
        <v>2965</v>
      </c>
      <c r="U229" s="468">
        <f t="shared" si="3"/>
        <v>16376</v>
      </c>
      <c r="V229" s="170"/>
    </row>
    <row r="230" spans="1:22">
      <c r="A230" s="235">
        <v>227</v>
      </c>
      <c r="B230" s="235">
        <v>112136081</v>
      </c>
      <c r="C230" s="238" t="s">
        <v>997</v>
      </c>
      <c r="D230" s="238" t="s">
        <v>998</v>
      </c>
      <c r="E230" s="598" t="s">
        <v>36</v>
      </c>
      <c r="F230" s="235">
        <v>4</v>
      </c>
      <c r="G230" s="623" t="s">
        <v>86</v>
      </c>
      <c r="H230" s="466">
        <v>44714</v>
      </c>
      <c r="I230" s="466">
        <v>44714</v>
      </c>
      <c r="J230" s="235" t="s">
        <v>87</v>
      </c>
      <c r="K230" s="235" t="s">
        <v>88</v>
      </c>
      <c r="L230" s="235" t="s">
        <v>70</v>
      </c>
      <c r="M230" s="235">
        <v>216001992</v>
      </c>
      <c r="N230" s="235" t="s">
        <v>85</v>
      </c>
      <c r="O230" s="238" t="s">
        <v>57</v>
      </c>
      <c r="P230" s="345" t="s">
        <v>89</v>
      </c>
      <c r="Q230" s="235" t="s">
        <v>73</v>
      </c>
      <c r="R230" s="238" t="s">
        <v>3381</v>
      </c>
      <c r="S230" s="541">
        <v>570.47</v>
      </c>
      <c r="T230" s="467" t="s">
        <v>2965</v>
      </c>
      <c r="U230" s="468">
        <f t="shared" si="3"/>
        <v>2281.88</v>
      </c>
      <c r="V230" s="170"/>
    </row>
    <row r="231" spans="1:22">
      <c r="A231" s="235">
        <v>228</v>
      </c>
      <c r="B231" s="235">
        <v>112172545</v>
      </c>
      <c r="C231" s="238">
        <v>112172545</v>
      </c>
      <c r="D231" s="238" t="s">
        <v>2378</v>
      </c>
      <c r="E231" s="598" t="s">
        <v>36</v>
      </c>
      <c r="F231" s="235">
        <v>24</v>
      </c>
      <c r="G231" s="623" t="s">
        <v>86</v>
      </c>
      <c r="H231" s="466">
        <v>44714</v>
      </c>
      <c r="I231" s="466">
        <v>44714</v>
      </c>
      <c r="J231" s="235" t="s">
        <v>87</v>
      </c>
      <c r="K231" s="235" t="s">
        <v>88</v>
      </c>
      <c r="L231" s="235" t="s">
        <v>70</v>
      </c>
      <c r="M231" s="235">
        <v>216001992</v>
      </c>
      <c r="N231" s="235" t="s">
        <v>85</v>
      </c>
      <c r="O231" s="238" t="s">
        <v>57</v>
      </c>
      <c r="P231" s="345" t="s">
        <v>89</v>
      </c>
      <c r="Q231" s="235" t="s">
        <v>73</v>
      </c>
      <c r="R231" s="238" t="s">
        <v>3381</v>
      </c>
      <c r="S231" s="541">
        <v>8.5</v>
      </c>
      <c r="T231" s="467" t="s">
        <v>2965</v>
      </c>
      <c r="U231" s="468">
        <f t="shared" si="3"/>
        <v>204</v>
      </c>
      <c r="V231" s="170"/>
    </row>
    <row r="232" spans="1:22">
      <c r="A232" s="235">
        <v>229</v>
      </c>
      <c r="B232" s="235">
        <v>112172546</v>
      </c>
      <c r="C232" s="238">
        <v>112172546</v>
      </c>
      <c r="D232" s="238" t="s">
        <v>2380</v>
      </c>
      <c r="E232" s="598" t="s">
        <v>36</v>
      </c>
      <c r="F232" s="235">
        <v>16</v>
      </c>
      <c r="G232" s="623" t="s">
        <v>86</v>
      </c>
      <c r="H232" s="466">
        <v>44714</v>
      </c>
      <c r="I232" s="466">
        <v>44714</v>
      </c>
      <c r="J232" s="235" t="s">
        <v>87</v>
      </c>
      <c r="K232" s="235" t="s">
        <v>88</v>
      </c>
      <c r="L232" s="235" t="s">
        <v>70</v>
      </c>
      <c r="M232" s="235">
        <v>216001992</v>
      </c>
      <c r="N232" s="235" t="s">
        <v>85</v>
      </c>
      <c r="O232" s="238" t="s">
        <v>57</v>
      </c>
      <c r="P232" s="345" t="s">
        <v>89</v>
      </c>
      <c r="Q232" s="235" t="s">
        <v>73</v>
      </c>
      <c r="R232" s="238" t="s">
        <v>3381</v>
      </c>
      <c r="S232" s="541">
        <v>10.5</v>
      </c>
      <c r="T232" s="467" t="s">
        <v>2965</v>
      </c>
      <c r="U232" s="468">
        <f t="shared" si="3"/>
        <v>168</v>
      </c>
      <c r="V232" s="170"/>
    </row>
    <row r="233" spans="1:22">
      <c r="A233" s="235">
        <v>230</v>
      </c>
      <c r="B233" s="235">
        <v>112170848</v>
      </c>
      <c r="C233" s="238">
        <v>112170848</v>
      </c>
      <c r="D233" s="238" t="s">
        <v>2381</v>
      </c>
      <c r="E233" s="598" t="s">
        <v>36</v>
      </c>
      <c r="F233" s="235">
        <v>24</v>
      </c>
      <c r="G233" s="623" t="s">
        <v>86</v>
      </c>
      <c r="H233" s="466">
        <v>44714</v>
      </c>
      <c r="I233" s="466">
        <v>44714</v>
      </c>
      <c r="J233" s="235" t="s">
        <v>87</v>
      </c>
      <c r="K233" s="235" t="s">
        <v>88</v>
      </c>
      <c r="L233" s="235" t="s">
        <v>70</v>
      </c>
      <c r="M233" s="235">
        <v>216001992</v>
      </c>
      <c r="N233" s="235" t="s">
        <v>85</v>
      </c>
      <c r="O233" s="238" t="s">
        <v>57</v>
      </c>
      <c r="P233" s="345" t="s">
        <v>89</v>
      </c>
      <c r="Q233" s="235" t="s">
        <v>73</v>
      </c>
      <c r="R233" s="238" t="s">
        <v>3381</v>
      </c>
      <c r="S233" s="541">
        <v>14</v>
      </c>
      <c r="T233" s="467" t="s">
        <v>2965</v>
      </c>
      <c r="U233" s="468">
        <f t="shared" si="3"/>
        <v>336</v>
      </c>
      <c r="V233" s="170"/>
    </row>
    <row r="234" spans="1:22" ht="20.399999999999999">
      <c r="A234" s="235">
        <v>231</v>
      </c>
      <c r="B234" s="235">
        <v>109492197</v>
      </c>
      <c r="C234" s="238" t="s">
        <v>186</v>
      </c>
      <c r="D234" s="238" t="s">
        <v>187</v>
      </c>
      <c r="E234" s="598" t="s">
        <v>36</v>
      </c>
      <c r="F234" s="235">
        <v>32</v>
      </c>
      <c r="G234" s="623" t="s">
        <v>86</v>
      </c>
      <c r="H234" s="466">
        <v>44714</v>
      </c>
      <c r="I234" s="466">
        <v>44714</v>
      </c>
      <c r="J234" s="235" t="s">
        <v>87</v>
      </c>
      <c r="K234" s="235" t="s">
        <v>88</v>
      </c>
      <c r="L234" s="235" t="s">
        <v>70</v>
      </c>
      <c r="M234" s="235">
        <v>216001992</v>
      </c>
      <c r="N234" s="235" t="s">
        <v>85</v>
      </c>
      <c r="O234" s="238" t="s">
        <v>57</v>
      </c>
      <c r="P234" s="345" t="s">
        <v>89</v>
      </c>
      <c r="Q234" s="235" t="s">
        <v>73</v>
      </c>
      <c r="R234" s="238" t="s">
        <v>3381</v>
      </c>
      <c r="S234" s="541">
        <v>66.92</v>
      </c>
      <c r="T234" s="467" t="s">
        <v>2965</v>
      </c>
      <c r="U234" s="468">
        <f t="shared" si="3"/>
        <v>2141.44</v>
      </c>
      <c r="V234" s="170"/>
    </row>
    <row r="235" spans="1:22">
      <c r="A235" s="235">
        <v>232</v>
      </c>
      <c r="B235" s="235" t="s">
        <v>2336</v>
      </c>
      <c r="C235" s="238" t="s">
        <v>2337</v>
      </c>
      <c r="D235" s="238" t="s">
        <v>2605</v>
      </c>
      <c r="E235" s="598" t="s">
        <v>36</v>
      </c>
      <c r="F235" s="235">
        <v>16</v>
      </c>
      <c r="G235" s="623" t="s">
        <v>86</v>
      </c>
      <c r="H235" s="466">
        <v>44714</v>
      </c>
      <c r="I235" s="466">
        <v>44714</v>
      </c>
      <c r="J235" s="235" t="s">
        <v>87</v>
      </c>
      <c r="K235" s="235" t="s">
        <v>88</v>
      </c>
      <c r="L235" s="235" t="s">
        <v>70</v>
      </c>
      <c r="M235" s="235">
        <v>216001992</v>
      </c>
      <c r="N235" s="235" t="s">
        <v>85</v>
      </c>
      <c r="O235" s="238" t="s">
        <v>57</v>
      </c>
      <c r="P235" s="345" t="s">
        <v>89</v>
      </c>
      <c r="Q235" s="235" t="s">
        <v>73</v>
      </c>
      <c r="R235" s="238" t="s">
        <v>3381</v>
      </c>
      <c r="S235" s="541">
        <v>1784.3</v>
      </c>
      <c r="T235" s="467" t="s">
        <v>2965</v>
      </c>
      <c r="U235" s="468">
        <f t="shared" si="3"/>
        <v>28548.799999999999</v>
      </c>
      <c r="V235" s="170"/>
    </row>
    <row r="236" spans="1:22">
      <c r="A236" s="235">
        <v>233</v>
      </c>
      <c r="B236" s="235">
        <v>109492180</v>
      </c>
      <c r="C236" s="238" t="s">
        <v>201</v>
      </c>
      <c r="D236" s="349" t="s">
        <v>2748</v>
      </c>
      <c r="E236" s="598" t="s">
        <v>36</v>
      </c>
      <c r="F236" s="235">
        <v>16</v>
      </c>
      <c r="G236" s="623" t="s">
        <v>86</v>
      </c>
      <c r="H236" s="466">
        <v>44714</v>
      </c>
      <c r="I236" s="466">
        <v>44714</v>
      </c>
      <c r="J236" s="235" t="s">
        <v>87</v>
      </c>
      <c r="K236" s="235" t="s">
        <v>88</v>
      </c>
      <c r="L236" s="235" t="s">
        <v>70</v>
      </c>
      <c r="M236" s="235">
        <v>216001992</v>
      </c>
      <c r="N236" s="235" t="s">
        <v>85</v>
      </c>
      <c r="O236" s="238" t="s">
        <v>57</v>
      </c>
      <c r="P236" s="345" t="s">
        <v>89</v>
      </c>
      <c r="Q236" s="235" t="s">
        <v>73</v>
      </c>
      <c r="R236" s="238" t="s">
        <v>3381</v>
      </c>
      <c r="S236" s="541">
        <v>32.22</v>
      </c>
      <c r="T236" s="467" t="s">
        <v>2965</v>
      </c>
      <c r="U236" s="468">
        <f t="shared" si="3"/>
        <v>515.52</v>
      </c>
      <c r="V236" s="170"/>
    </row>
    <row r="237" spans="1:22">
      <c r="A237" s="235">
        <v>234</v>
      </c>
      <c r="B237" s="235">
        <v>112172543</v>
      </c>
      <c r="C237" s="238">
        <v>112172543</v>
      </c>
      <c r="D237" s="238" t="s">
        <v>1145</v>
      </c>
      <c r="E237" s="598" t="s">
        <v>36</v>
      </c>
      <c r="F237" s="235">
        <v>4</v>
      </c>
      <c r="G237" s="623" t="s">
        <v>86</v>
      </c>
      <c r="H237" s="466">
        <v>44714</v>
      </c>
      <c r="I237" s="466">
        <v>44714</v>
      </c>
      <c r="J237" s="235" t="s">
        <v>87</v>
      </c>
      <c r="K237" s="235" t="s">
        <v>88</v>
      </c>
      <c r="L237" s="235" t="s">
        <v>70</v>
      </c>
      <c r="M237" s="235">
        <v>216001992</v>
      </c>
      <c r="N237" s="235" t="s">
        <v>85</v>
      </c>
      <c r="O237" s="238" t="s">
        <v>57</v>
      </c>
      <c r="P237" s="345" t="s">
        <v>89</v>
      </c>
      <c r="Q237" s="235" t="s">
        <v>73</v>
      </c>
      <c r="R237" s="238" t="s">
        <v>3381</v>
      </c>
      <c r="S237" s="541">
        <v>3480</v>
      </c>
      <c r="T237" s="467" t="s">
        <v>2965</v>
      </c>
      <c r="U237" s="468">
        <f t="shared" si="3"/>
        <v>13920</v>
      </c>
      <c r="V237" s="170"/>
    </row>
    <row r="238" spans="1:22">
      <c r="A238" s="235">
        <v>235</v>
      </c>
      <c r="B238" s="235">
        <v>112172541</v>
      </c>
      <c r="C238" s="238">
        <v>112172541</v>
      </c>
      <c r="D238" s="239" t="s">
        <v>2373</v>
      </c>
      <c r="E238" s="598" t="s">
        <v>36</v>
      </c>
      <c r="F238" s="235">
        <v>4</v>
      </c>
      <c r="G238" s="623" t="s">
        <v>86</v>
      </c>
      <c r="H238" s="466">
        <v>44714</v>
      </c>
      <c r="I238" s="466">
        <v>44714</v>
      </c>
      <c r="J238" s="235" t="s">
        <v>87</v>
      </c>
      <c r="K238" s="235" t="s">
        <v>88</v>
      </c>
      <c r="L238" s="235" t="s">
        <v>70</v>
      </c>
      <c r="M238" s="235">
        <v>216001992</v>
      </c>
      <c r="N238" s="235" t="s">
        <v>85</v>
      </c>
      <c r="O238" s="238" t="s">
        <v>57</v>
      </c>
      <c r="P238" s="345" t="s">
        <v>89</v>
      </c>
      <c r="Q238" s="235" t="s">
        <v>73</v>
      </c>
      <c r="R238" s="238" t="s">
        <v>3381</v>
      </c>
      <c r="S238" s="541">
        <v>630</v>
      </c>
      <c r="T238" s="467" t="s">
        <v>2965</v>
      </c>
      <c r="U238" s="468">
        <f t="shared" si="3"/>
        <v>2520</v>
      </c>
      <c r="V238" s="170"/>
    </row>
    <row r="239" spans="1:22">
      <c r="A239" s="235">
        <v>236</v>
      </c>
      <c r="B239" s="235">
        <v>112172542</v>
      </c>
      <c r="C239" s="238">
        <v>112172542</v>
      </c>
      <c r="D239" s="238" t="s">
        <v>2376</v>
      </c>
      <c r="E239" s="598" t="s">
        <v>36</v>
      </c>
      <c r="F239" s="235">
        <v>12</v>
      </c>
      <c r="G239" s="623" t="s">
        <v>86</v>
      </c>
      <c r="H239" s="466">
        <v>44714</v>
      </c>
      <c r="I239" s="466">
        <v>44714</v>
      </c>
      <c r="J239" s="235" t="s">
        <v>87</v>
      </c>
      <c r="K239" s="235" t="s">
        <v>88</v>
      </c>
      <c r="L239" s="235" t="s">
        <v>70</v>
      </c>
      <c r="M239" s="235">
        <v>216001992</v>
      </c>
      <c r="N239" s="235" t="s">
        <v>85</v>
      </c>
      <c r="O239" s="238" t="s">
        <v>57</v>
      </c>
      <c r="P239" s="345" t="s">
        <v>89</v>
      </c>
      <c r="Q239" s="235" t="s">
        <v>73</v>
      </c>
      <c r="R239" s="238" t="s">
        <v>3381</v>
      </c>
      <c r="S239" s="541">
        <v>65</v>
      </c>
      <c r="T239" s="467" t="s">
        <v>2965</v>
      </c>
      <c r="U239" s="468">
        <f t="shared" si="3"/>
        <v>780</v>
      </c>
      <c r="V239" s="170"/>
    </row>
    <row r="240" spans="1:22">
      <c r="A240" s="235">
        <v>237</v>
      </c>
      <c r="B240" s="235">
        <v>112172544</v>
      </c>
      <c r="C240" s="238">
        <v>112172544</v>
      </c>
      <c r="D240" s="238" t="s">
        <v>2377</v>
      </c>
      <c r="E240" s="598" t="s">
        <v>36</v>
      </c>
      <c r="F240" s="235">
        <v>8</v>
      </c>
      <c r="G240" s="623" t="s">
        <v>86</v>
      </c>
      <c r="H240" s="466">
        <v>44714</v>
      </c>
      <c r="I240" s="466">
        <v>44714</v>
      </c>
      <c r="J240" s="235" t="s">
        <v>87</v>
      </c>
      <c r="K240" s="235" t="s">
        <v>88</v>
      </c>
      <c r="L240" s="235" t="s">
        <v>70</v>
      </c>
      <c r="M240" s="235">
        <v>216001992</v>
      </c>
      <c r="N240" s="235" t="s">
        <v>85</v>
      </c>
      <c r="O240" s="238" t="s">
        <v>57</v>
      </c>
      <c r="P240" s="345" t="s">
        <v>89</v>
      </c>
      <c r="Q240" s="235" t="s">
        <v>73</v>
      </c>
      <c r="R240" s="238" t="s">
        <v>3381</v>
      </c>
      <c r="S240" s="541">
        <v>100</v>
      </c>
      <c r="T240" s="467" t="s">
        <v>2965</v>
      </c>
      <c r="U240" s="468">
        <f t="shared" si="3"/>
        <v>800</v>
      </c>
      <c r="V240" s="170"/>
    </row>
    <row r="241" spans="1:22">
      <c r="A241" s="235">
        <v>238</v>
      </c>
      <c r="B241" s="235">
        <v>109492192</v>
      </c>
      <c r="C241" s="238" t="s">
        <v>1290</v>
      </c>
      <c r="D241" s="238" t="s">
        <v>2746</v>
      </c>
      <c r="E241" s="598" t="s">
        <v>36</v>
      </c>
      <c r="F241" s="235">
        <v>16</v>
      </c>
      <c r="G241" s="623" t="s">
        <v>86</v>
      </c>
      <c r="H241" s="466">
        <v>44714</v>
      </c>
      <c r="I241" s="466">
        <v>44714</v>
      </c>
      <c r="J241" s="235" t="s">
        <v>87</v>
      </c>
      <c r="K241" s="235" t="s">
        <v>88</v>
      </c>
      <c r="L241" s="235" t="s">
        <v>70</v>
      </c>
      <c r="M241" s="235">
        <v>216001992</v>
      </c>
      <c r="N241" s="235" t="s">
        <v>85</v>
      </c>
      <c r="O241" s="238" t="s">
        <v>57</v>
      </c>
      <c r="P241" s="345" t="s">
        <v>89</v>
      </c>
      <c r="Q241" s="235" t="s">
        <v>73</v>
      </c>
      <c r="R241" s="238" t="s">
        <v>3381</v>
      </c>
      <c r="S241" s="541">
        <v>24.1</v>
      </c>
      <c r="T241" s="467" t="s">
        <v>2965</v>
      </c>
      <c r="U241" s="468">
        <f t="shared" si="3"/>
        <v>385.6</v>
      </c>
      <c r="V241" s="170"/>
    </row>
    <row r="242" spans="1:22">
      <c r="A242" s="235">
        <v>239</v>
      </c>
      <c r="B242" s="235">
        <v>109492193</v>
      </c>
      <c r="C242" s="238" t="s">
        <v>2228</v>
      </c>
      <c r="D242" s="239" t="s">
        <v>2739</v>
      </c>
      <c r="E242" s="598" t="s">
        <v>36</v>
      </c>
      <c r="F242" s="235">
        <v>68</v>
      </c>
      <c r="G242" s="623" t="s">
        <v>86</v>
      </c>
      <c r="H242" s="466">
        <v>44714</v>
      </c>
      <c r="I242" s="466">
        <v>44714</v>
      </c>
      <c r="J242" s="235" t="s">
        <v>87</v>
      </c>
      <c r="K242" s="235" t="s">
        <v>88</v>
      </c>
      <c r="L242" s="235" t="s">
        <v>70</v>
      </c>
      <c r="M242" s="235">
        <v>216001992</v>
      </c>
      <c r="N242" s="235" t="s">
        <v>85</v>
      </c>
      <c r="O242" s="238" t="s">
        <v>57</v>
      </c>
      <c r="P242" s="345" t="s">
        <v>89</v>
      </c>
      <c r="Q242" s="235" t="s">
        <v>73</v>
      </c>
      <c r="R242" s="238" t="s">
        <v>3381</v>
      </c>
      <c r="S242" s="541">
        <v>11.26</v>
      </c>
      <c r="T242" s="467" t="s">
        <v>2965</v>
      </c>
      <c r="U242" s="468">
        <f t="shared" si="3"/>
        <v>765.68</v>
      </c>
      <c r="V242" s="170"/>
    </row>
    <row r="243" spans="1:22">
      <c r="A243" s="235">
        <v>240</v>
      </c>
      <c r="B243" s="235">
        <v>109492212</v>
      </c>
      <c r="C243" s="238" t="s">
        <v>571</v>
      </c>
      <c r="D243" s="238" t="s">
        <v>2741</v>
      </c>
      <c r="E243" s="598" t="s">
        <v>36</v>
      </c>
      <c r="F243" s="235">
        <v>128</v>
      </c>
      <c r="G243" s="623" t="s">
        <v>86</v>
      </c>
      <c r="H243" s="466">
        <v>44714</v>
      </c>
      <c r="I243" s="466">
        <v>44714</v>
      </c>
      <c r="J243" s="235" t="s">
        <v>87</v>
      </c>
      <c r="K243" s="235" t="s">
        <v>88</v>
      </c>
      <c r="L243" s="235" t="s">
        <v>70</v>
      </c>
      <c r="M243" s="235">
        <v>216001992</v>
      </c>
      <c r="N243" s="235" t="s">
        <v>85</v>
      </c>
      <c r="O243" s="238" t="s">
        <v>57</v>
      </c>
      <c r="P243" s="345" t="s">
        <v>89</v>
      </c>
      <c r="Q243" s="235" t="s">
        <v>73</v>
      </c>
      <c r="R243" s="238" t="s">
        <v>3381</v>
      </c>
      <c r="S243" s="541">
        <v>11.26</v>
      </c>
      <c r="T243" s="467" t="s">
        <v>2965</v>
      </c>
      <c r="U243" s="468">
        <f t="shared" si="3"/>
        <v>1441.28</v>
      </c>
      <c r="V243" s="170"/>
    </row>
    <row r="244" spans="1:22">
      <c r="A244" s="235">
        <v>241</v>
      </c>
      <c r="B244" s="235">
        <v>109492179</v>
      </c>
      <c r="C244" s="238">
        <v>12568935</v>
      </c>
      <c r="D244" s="238" t="s">
        <v>2134</v>
      </c>
      <c r="E244" s="598" t="s">
        <v>2729</v>
      </c>
      <c r="F244" s="340">
        <v>260</v>
      </c>
      <c r="G244" s="623" t="s">
        <v>86</v>
      </c>
      <c r="H244" s="466">
        <v>44714</v>
      </c>
      <c r="I244" s="466">
        <v>44714</v>
      </c>
      <c r="J244" s="235" t="s">
        <v>87</v>
      </c>
      <c r="K244" s="235" t="s">
        <v>88</v>
      </c>
      <c r="L244" s="235" t="s">
        <v>70</v>
      </c>
      <c r="M244" s="235">
        <v>216001992</v>
      </c>
      <c r="N244" s="235" t="s">
        <v>85</v>
      </c>
      <c r="O244" s="238" t="s">
        <v>57</v>
      </c>
      <c r="P244" s="345" t="s">
        <v>89</v>
      </c>
      <c r="Q244" s="235" t="s">
        <v>73</v>
      </c>
      <c r="R244" s="238" t="s">
        <v>3381</v>
      </c>
      <c r="S244" s="541">
        <v>174.89</v>
      </c>
      <c r="T244" s="467" t="s">
        <v>2965</v>
      </c>
      <c r="U244" s="468">
        <f t="shared" si="3"/>
        <v>45471.399999999994</v>
      </c>
      <c r="V244" s="170"/>
    </row>
    <row r="245" spans="1:22">
      <c r="A245" s="235">
        <v>242</v>
      </c>
      <c r="B245" s="235">
        <v>109609632</v>
      </c>
      <c r="C245" s="238" t="s">
        <v>197</v>
      </c>
      <c r="D245" s="238" t="s">
        <v>2747</v>
      </c>
      <c r="E245" s="598" t="s">
        <v>36</v>
      </c>
      <c r="F245" s="235">
        <v>8</v>
      </c>
      <c r="G245" s="623" t="s">
        <v>86</v>
      </c>
      <c r="H245" s="466">
        <v>44714</v>
      </c>
      <c r="I245" s="466">
        <v>44714</v>
      </c>
      <c r="J245" s="235" t="s">
        <v>87</v>
      </c>
      <c r="K245" s="235" t="s">
        <v>88</v>
      </c>
      <c r="L245" s="235" t="s">
        <v>70</v>
      </c>
      <c r="M245" s="235">
        <v>216001992</v>
      </c>
      <c r="N245" s="235" t="s">
        <v>85</v>
      </c>
      <c r="O245" s="238" t="s">
        <v>57</v>
      </c>
      <c r="P245" s="345" t="s">
        <v>89</v>
      </c>
      <c r="Q245" s="235" t="s">
        <v>73</v>
      </c>
      <c r="R245" s="238" t="s">
        <v>3381</v>
      </c>
      <c r="S245" s="541">
        <v>100.06</v>
      </c>
      <c r="T245" s="467" t="s">
        <v>2965</v>
      </c>
      <c r="U245" s="468">
        <f t="shared" si="3"/>
        <v>800.48</v>
      </c>
      <c r="V245" s="170"/>
    </row>
    <row r="246" spans="1:22">
      <c r="A246" s="235">
        <v>243</v>
      </c>
      <c r="B246" s="235">
        <v>112136066</v>
      </c>
      <c r="C246" s="238" t="s">
        <v>2230</v>
      </c>
      <c r="D246" s="238" t="s">
        <v>2745</v>
      </c>
      <c r="E246" s="598" t="s">
        <v>36</v>
      </c>
      <c r="F246" s="235">
        <v>4</v>
      </c>
      <c r="G246" s="623" t="s">
        <v>86</v>
      </c>
      <c r="H246" s="466">
        <v>44714</v>
      </c>
      <c r="I246" s="466">
        <v>44714</v>
      </c>
      <c r="J246" s="235" t="s">
        <v>87</v>
      </c>
      <c r="K246" s="235" t="s">
        <v>88</v>
      </c>
      <c r="L246" s="235" t="s">
        <v>70</v>
      </c>
      <c r="M246" s="235">
        <v>216001992</v>
      </c>
      <c r="N246" s="235" t="s">
        <v>85</v>
      </c>
      <c r="O246" s="238" t="s">
        <v>57</v>
      </c>
      <c r="P246" s="345" t="s">
        <v>89</v>
      </c>
      <c r="Q246" s="235" t="s">
        <v>73</v>
      </c>
      <c r="R246" s="238" t="s">
        <v>3381</v>
      </c>
      <c r="S246" s="541">
        <v>113.51</v>
      </c>
      <c r="T246" s="467" t="s">
        <v>2965</v>
      </c>
      <c r="U246" s="468">
        <f t="shared" si="3"/>
        <v>454.04</v>
      </c>
      <c r="V246" s="170"/>
    </row>
    <row r="247" spans="1:22">
      <c r="A247" s="235">
        <v>244</v>
      </c>
      <c r="B247" s="235">
        <v>112136070</v>
      </c>
      <c r="C247" s="238">
        <v>19628060446</v>
      </c>
      <c r="D247" s="238" t="s">
        <v>2751</v>
      </c>
      <c r="E247" s="598" t="s">
        <v>36</v>
      </c>
      <c r="F247" s="235">
        <v>4</v>
      </c>
      <c r="G247" s="623" t="s">
        <v>86</v>
      </c>
      <c r="H247" s="466">
        <v>44714</v>
      </c>
      <c r="I247" s="466">
        <v>44714</v>
      </c>
      <c r="J247" s="235" t="s">
        <v>87</v>
      </c>
      <c r="K247" s="235" t="s">
        <v>88</v>
      </c>
      <c r="L247" s="235" t="s">
        <v>70</v>
      </c>
      <c r="M247" s="235">
        <v>216001992</v>
      </c>
      <c r="N247" s="235" t="s">
        <v>85</v>
      </c>
      <c r="O247" s="238" t="s">
        <v>57</v>
      </c>
      <c r="P247" s="345" t="s">
        <v>89</v>
      </c>
      <c r="Q247" s="235" t="s">
        <v>73</v>
      </c>
      <c r="R247" s="238" t="s">
        <v>3381</v>
      </c>
      <c r="S247" s="541">
        <v>721.74</v>
      </c>
      <c r="T247" s="467" t="s">
        <v>2965</v>
      </c>
      <c r="U247" s="468">
        <f t="shared" si="3"/>
        <v>2886.96</v>
      </c>
      <c r="V247" s="170"/>
    </row>
    <row r="248" spans="1:22">
      <c r="A248" s="235">
        <v>245</v>
      </c>
      <c r="B248" s="235">
        <v>112136069</v>
      </c>
      <c r="C248" s="238" t="s">
        <v>2235</v>
      </c>
      <c r="D248" s="238" t="s">
        <v>2749</v>
      </c>
      <c r="E248" s="598" t="s">
        <v>36</v>
      </c>
      <c r="F248" s="235">
        <v>12</v>
      </c>
      <c r="G248" s="623" t="s">
        <v>86</v>
      </c>
      <c r="H248" s="466">
        <v>44714</v>
      </c>
      <c r="I248" s="466">
        <v>44714</v>
      </c>
      <c r="J248" s="235" t="s">
        <v>87</v>
      </c>
      <c r="K248" s="235" t="s">
        <v>88</v>
      </c>
      <c r="L248" s="235" t="s">
        <v>70</v>
      </c>
      <c r="M248" s="235">
        <v>216001992</v>
      </c>
      <c r="N248" s="235" t="s">
        <v>85</v>
      </c>
      <c r="O248" s="238" t="s">
        <v>57</v>
      </c>
      <c r="P248" s="345" t="s">
        <v>89</v>
      </c>
      <c r="Q248" s="235" t="s">
        <v>73</v>
      </c>
      <c r="R248" s="238" t="s">
        <v>3381</v>
      </c>
      <c r="S248" s="541">
        <v>45.6</v>
      </c>
      <c r="T248" s="467" t="s">
        <v>2965</v>
      </c>
      <c r="U248" s="468">
        <f t="shared" si="3"/>
        <v>547.20000000000005</v>
      </c>
      <c r="V248" s="170"/>
    </row>
    <row r="249" spans="1:22">
      <c r="A249" s="235">
        <v>246</v>
      </c>
      <c r="B249" s="235">
        <v>112136080</v>
      </c>
      <c r="C249" s="238" t="s">
        <v>888</v>
      </c>
      <c r="D249" s="238" t="s">
        <v>889</v>
      </c>
      <c r="E249" s="598" t="s">
        <v>36</v>
      </c>
      <c r="F249" s="235">
        <v>16</v>
      </c>
      <c r="G249" s="623" t="s">
        <v>86</v>
      </c>
      <c r="H249" s="466">
        <v>44714</v>
      </c>
      <c r="I249" s="466">
        <v>44714</v>
      </c>
      <c r="J249" s="235" t="s">
        <v>87</v>
      </c>
      <c r="K249" s="235" t="s">
        <v>88</v>
      </c>
      <c r="L249" s="235" t="s">
        <v>70</v>
      </c>
      <c r="M249" s="235">
        <v>216001992</v>
      </c>
      <c r="N249" s="235" t="s">
        <v>85</v>
      </c>
      <c r="O249" s="238" t="s">
        <v>57</v>
      </c>
      <c r="P249" s="345" t="s">
        <v>89</v>
      </c>
      <c r="Q249" s="235" t="s">
        <v>73</v>
      </c>
      <c r="R249" s="238" t="s">
        <v>3381</v>
      </c>
      <c r="S249" s="541">
        <v>13.72</v>
      </c>
      <c r="T249" s="467" t="s">
        <v>2965</v>
      </c>
      <c r="U249" s="468">
        <f t="shared" si="3"/>
        <v>219.52</v>
      </c>
      <c r="V249" s="170"/>
    </row>
    <row r="250" spans="1:22">
      <c r="A250" s="235">
        <v>247</v>
      </c>
      <c r="B250" s="235">
        <v>109609633</v>
      </c>
      <c r="C250" s="238" t="s">
        <v>1078</v>
      </c>
      <c r="D250" s="238" t="s">
        <v>1674</v>
      </c>
      <c r="E250" s="598" t="s">
        <v>36</v>
      </c>
      <c r="F250" s="235">
        <v>4</v>
      </c>
      <c r="G250" s="623" t="s">
        <v>86</v>
      </c>
      <c r="H250" s="466">
        <v>44714</v>
      </c>
      <c r="I250" s="466">
        <v>44714</v>
      </c>
      <c r="J250" s="235" t="s">
        <v>87</v>
      </c>
      <c r="K250" s="235" t="s">
        <v>88</v>
      </c>
      <c r="L250" s="235" t="s">
        <v>70</v>
      </c>
      <c r="M250" s="235">
        <v>216001992</v>
      </c>
      <c r="N250" s="235" t="s">
        <v>85</v>
      </c>
      <c r="O250" s="238" t="s">
        <v>57</v>
      </c>
      <c r="P250" s="345" t="s">
        <v>89</v>
      </c>
      <c r="Q250" s="235" t="s">
        <v>73</v>
      </c>
      <c r="R250" s="238" t="s">
        <v>3381</v>
      </c>
      <c r="S250" s="541">
        <v>97.29</v>
      </c>
      <c r="T250" s="467" t="s">
        <v>2965</v>
      </c>
      <c r="U250" s="468">
        <f t="shared" si="3"/>
        <v>389.16</v>
      </c>
      <c r="V250" s="170"/>
    </row>
    <row r="251" spans="1:22">
      <c r="A251" s="235">
        <v>248</v>
      </c>
      <c r="B251" s="235">
        <v>109609628</v>
      </c>
      <c r="C251" s="238" t="s">
        <v>1672</v>
      </c>
      <c r="D251" s="238" t="s">
        <v>1673</v>
      </c>
      <c r="E251" s="598" t="s">
        <v>36</v>
      </c>
      <c r="F251" s="235">
        <v>4</v>
      </c>
      <c r="G251" s="623" t="s">
        <v>86</v>
      </c>
      <c r="H251" s="466">
        <v>44714</v>
      </c>
      <c r="I251" s="466">
        <v>44714</v>
      </c>
      <c r="J251" s="235" t="s">
        <v>87</v>
      </c>
      <c r="K251" s="235" t="s">
        <v>88</v>
      </c>
      <c r="L251" s="235" t="s">
        <v>70</v>
      </c>
      <c r="M251" s="235">
        <v>216001992</v>
      </c>
      <c r="N251" s="235" t="s">
        <v>85</v>
      </c>
      <c r="O251" s="238" t="s">
        <v>57</v>
      </c>
      <c r="P251" s="345" t="s">
        <v>89</v>
      </c>
      <c r="Q251" s="235" t="s">
        <v>73</v>
      </c>
      <c r="R251" s="238" t="s">
        <v>3381</v>
      </c>
      <c r="S251" s="541">
        <v>45.34</v>
      </c>
      <c r="T251" s="467" t="s">
        <v>2965</v>
      </c>
      <c r="U251" s="468">
        <f t="shared" si="3"/>
        <v>181.36</v>
      </c>
      <c r="V251" s="170"/>
    </row>
    <row r="252" spans="1:22" ht="20.399999999999999">
      <c r="A252" s="235">
        <v>249</v>
      </c>
      <c r="B252" s="235">
        <v>112136072</v>
      </c>
      <c r="C252" s="238">
        <v>19620005092</v>
      </c>
      <c r="D252" s="238" t="s">
        <v>457</v>
      </c>
      <c r="E252" s="598" t="s">
        <v>36</v>
      </c>
      <c r="F252" s="235">
        <v>4</v>
      </c>
      <c r="G252" s="623" t="s">
        <v>86</v>
      </c>
      <c r="H252" s="466">
        <v>44714</v>
      </c>
      <c r="I252" s="466">
        <v>44714</v>
      </c>
      <c r="J252" s="235" t="s">
        <v>87</v>
      </c>
      <c r="K252" s="235" t="s">
        <v>88</v>
      </c>
      <c r="L252" s="235" t="s">
        <v>70</v>
      </c>
      <c r="M252" s="235">
        <v>216001992</v>
      </c>
      <c r="N252" s="235" t="s">
        <v>85</v>
      </c>
      <c r="O252" s="238" t="s">
        <v>57</v>
      </c>
      <c r="P252" s="345" t="s">
        <v>89</v>
      </c>
      <c r="Q252" s="235" t="s">
        <v>73</v>
      </c>
      <c r="R252" s="238" t="s">
        <v>3381</v>
      </c>
      <c r="S252" s="541">
        <v>404.26</v>
      </c>
      <c r="T252" s="467" t="s">
        <v>2965</v>
      </c>
      <c r="U252" s="468">
        <f t="shared" si="3"/>
        <v>1617.04</v>
      </c>
      <c r="V252" s="170"/>
    </row>
    <row r="253" spans="1:22" ht="20.399999999999999">
      <c r="A253" s="235">
        <v>250</v>
      </c>
      <c r="B253" s="235">
        <v>109492181</v>
      </c>
      <c r="C253" s="238" t="s">
        <v>170</v>
      </c>
      <c r="D253" s="238" t="s">
        <v>171</v>
      </c>
      <c r="E253" s="598" t="s">
        <v>36</v>
      </c>
      <c r="F253" s="235">
        <v>64</v>
      </c>
      <c r="G253" s="623" t="s">
        <v>86</v>
      </c>
      <c r="H253" s="466">
        <v>44714</v>
      </c>
      <c r="I253" s="466">
        <v>44714</v>
      </c>
      <c r="J253" s="235" t="s">
        <v>87</v>
      </c>
      <c r="K253" s="235" t="s">
        <v>88</v>
      </c>
      <c r="L253" s="235" t="s">
        <v>70</v>
      </c>
      <c r="M253" s="235">
        <v>216001992</v>
      </c>
      <c r="N253" s="235" t="s">
        <v>85</v>
      </c>
      <c r="O253" s="238" t="s">
        <v>57</v>
      </c>
      <c r="P253" s="345" t="s">
        <v>89</v>
      </c>
      <c r="Q253" s="235" t="s">
        <v>73</v>
      </c>
      <c r="R253" s="238" t="s">
        <v>3381</v>
      </c>
      <c r="S253" s="541">
        <v>18.350000000000001</v>
      </c>
      <c r="T253" s="467" t="s">
        <v>2965</v>
      </c>
      <c r="U253" s="468">
        <f t="shared" si="3"/>
        <v>1174.4000000000001</v>
      </c>
      <c r="V253" s="170"/>
    </row>
    <row r="254" spans="1:22">
      <c r="A254" s="235">
        <v>251</v>
      </c>
      <c r="B254" s="235">
        <v>112136078</v>
      </c>
      <c r="C254" s="238" t="s">
        <v>879</v>
      </c>
      <c r="D254" s="238" t="s">
        <v>880</v>
      </c>
      <c r="E254" s="598" t="s">
        <v>36</v>
      </c>
      <c r="F254" s="235">
        <v>4</v>
      </c>
      <c r="G254" s="623" t="s">
        <v>86</v>
      </c>
      <c r="H254" s="466">
        <v>44714</v>
      </c>
      <c r="I254" s="466">
        <v>44714</v>
      </c>
      <c r="J254" s="235" t="s">
        <v>87</v>
      </c>
      <c r="K254" s="235" t="s">
        <v>88</v>
      </c>
      <c r="L254" s="235" t="s">
        <v>70</v>
      </c>
      <c r="M254" s="235">
        <v>216001992</v>
      </c>
      <c r="N254" s="235" t="s">
        <v>85</v>
      </c>
      <c r="O254" s="238" t="s">
        <v>57</v>
      </c>
      <c r="P254" s="345" t="s">
        <v>89</v>
      </c>
      <c r="Q254" s="235" t="s">
        <v>73</v>
      </c>
      <c r="R254" s="238" t="s">
        <v>3381</v>
      </c>
      <c r="S254" s="541">
        <v>138.97999999999999</v>
      </c>
      <c r="T254" s="467" t="s">
        <v>2965</v>
      </c>
      <c r="U254" s="468">
        <f t="shared" si="3"/>
        <v>555.91999999999996</v>
      </c>
      <c r="V254" s="170"/>
    </row>
    <row r="255" spans="1:22">
      <c r="A255" s="235">
        <v>252</v>
      </c>
      <c r="B255" s="235">
        <v>112136075</v>
      </c>
      <c r="C255" s="238" t="s">
        <v>63</v>
      </c>
      <c r="D255" s="238" t="s">
        <v>64</v>
      </c>
      <c r="E255" s="598" t="s">
        <v>36</v>
      </c>
      <c r="F255" s="235">
        <v>4</v>
      </c>
      <c r="G255" s="623" t="s">
        <v>86</v>
      </c>
      <c r="H255" s="466">
        <v>44714</v>
      </c>
      <c r="I255" s="466">
        <v>44714</v>
      </c>
      <c r="J255" s="235" t="s">
        <v>87</v>
      </c>
      <c r="K255" s="235" t="s">
        <v>88</v>
      </c>
      <c r="L255" s="235" t="s">
        <v>70</v>
      </c>
      <c r="M255" s="235">
        <v>216001992</v>
      </c>
      <c r="N255" s="235" t="s">
        <v>85</v>
      </c>
      <c r="O255" s="238" t="s">
        <v>57</v>
      </c>
      <c r="P255" s="345" t="s">
        <v>89</v>
      </c>
      <c r="Q255" s="235" t="s">
        <v>73</v>
      </c>
      <c r="R255" s="238" t="s">
        <v>3381</v>
      </c>
      <c r="S255" s="541">
        <v>1196.19</v>
      </c>
      <c r="T255" s="467" t="s">
        <v>2965</v>
      </c>
      <c r="U255" s="468">
        <f t="shared" si="3"/>
        <v>4784.76</v>
      </c>
      <c r="V255" s="170"/>
    </row>
    <row r="256" spans="1:22" ht="20.399999999999999">
      <c r="A256" s="235">
        <v>253</v>
      </c>
      <c r="B256" s="235">
        <v>109492194</v>
      </c>
      <c r="C256" s="238" t="s">
        <v>192</v>
      </c>
      <c r="D256" s="238" t="s">
        <v>193</v>
      </c>
      <c r="E256" s="598" t="s">
        <v>36</v>
      </c>
      <c r="F256" s="235">
        <v>32</v>
      </c>
      <c r="G256" s="623" t="s">
        <v>86</v>
      </c>
      <c r="H256" s="466">
        <v>44714</v>
      </c>
      <c r="I256" s="466">
        <v>44714</v>
      </c>
      <c r="J256" s="235" t="s">
        <v>87</v>
      </c>
      <c r="K256" s="235" t="s">
        <v>88</v>
      </c>
      <c r="L256" s="235" t="s">
        <v>70</v>
      </c>
      <c r="M256" s="235">
        <v>216001992</v>
      </c>
      <c r="N256" s="235" t="s">
        <v>85</v>
      </c>
      <c r="O256" s="238" t="s">
        <v>57</v>
      </c>
      <c r="P256" s="345" t="s">
        <v>89</v>
      </c>
      <c r="Q256" s="235" t="s">
        <v>73</v>
      </c>
      <c r="R256" s="238" t="s">
        <v>3381</v>
      </c>
      <c r="S256" s="541">
        <v>234.9</v>
      </c>
      <c r="T256" s="467" t="s">
        <v>2965</v>
      </c>
      <c r="U256" s="468">
        <f t="shared" si="3"/>
        <v>7516.8</v>
      </c>
      <c r="V256" s="170"/>
    </row>
    <row r="257" spans="1:22">
      <c r="A257" s="235">
        <v>254</v>
      </c>
      <c r="B257" s="235">
        <v>109492196</v>
      </c>
      <c r="C257" s="238">
        <v>61030000054</v>
      </c>
      <c r="D257" s="238" t="s">
        <v>1179</v>
      </c>
      <c r="E257" s="598" t="s">
        <v>36</v>
      </c>
      <c r="F257" s="235">
        <v>32</v>
      </c>
      <c r="G257" s="623" t="s">
        <v>86</v>
      </c>
      <c r="H257" s="466">
        <v>44714</v>
      </c>
      <c r="I257" s="466">
        <v>44714</v>
      </c>
      <c r="J257" s="235" t="s">
        <v>87</v>
      </c>
      <c r="K257" s="235" t="s">
        <v>88</v>
      </c>
      <c r="L257" s="235" t="s">
        <v>70</v>
      </c>
      <c r="M257" s="235">
        <v>216001992</v>
      </c>
      <c r="N257" s="235" t="s">
        <v>85</v>
      </c>
      <c r="O257" s="238" t="s">
        <v>57</v>
      </c>
      <c r="P257" s="345" t="s">
        <v>89</v>
      </c>
      <c r="Q257" s="235" t="s">
        <v>73</v>
      </c>
      <c r="R257" s="238" t="s">
        <v>3381</v>
      </c>
      <c r="S257" s="541">
        <v>21.36</v>
      </c>
      <c r="T257" s="467" t="s">
        <v>2965</v>
      </c>
      <c r="U257" s="468">
        <f t="shared" si="3"/>
        <v>683.52</v>
      </c>
      <c r="V257" s="170"/>
    </row>
    <row r="258" spans="1:22" ht="20.399999999999999">
      <c r="A258" s="235">
        <v>255</v>
      </c>
      <c r="B258" s="235">
        <v>109609630</v>
      </c>
      <c r="C258" s="238" t="s">
        <v>183</v>
      </c>
      <c r="D258" s="238" t="s">
        <v>184</v>
      </c>
      <c r="E258" s="598" t="s">
        <v>36</v>
      </c>
      <c r="F258" s="235">
        <v>32</v>
      </c>
      <c r="G258" s="623" t="s">
        <v>86</v>
      </c>
      <c r="H258" s="466">
        <v>44714</v>
      </c>
      <c r="I258" s="466">
        <v>44714</v>
      </c>
      <c r="J258" s="235" t="s">
        <v>87</v>
      </c>
      <c r="K258" s="235" t="s">
        <v>88</v>
      </c>
      <c r="L258" s="235" t="s">
        <v>70</v>
      </c>
      <c r="M258" s="235">
        <v>216001992</v>
      </c>
      <c r="N258" s="235" t="s">
        <v>85</v>
      </c>
      <c r="O258" s="238" t="s">
        <v>57</v>
      </c>
      <c r="P258" s="345" t="s">
        <v>89</v>
      </c>
      <c r="Q258" s="235" t="s">
        <v>73</v>
      </c>
      <c r="R258" s="238" t="s">
        <v>3381</v>
      </c>
      <c r="S258" s="541">
        <v>19.260000000000002</v>
      </c>
      <c r="T258" s="467" t="s">
        <v>2965</v>
      </c>
      <c r="U258" s="468">
        <f t="shared" si="3"/>
        <v>616.32000000000005</v>
      </c>
      <c r="V258" s="170"/>
    </row>
    <row r="259" spans="1:22">
      <c r="A259" s="235">
        <v>256</v>
      </c>
      <c r="B259" s="235">
        <v>107156657</v>
      </c>
      <c r="C259" s="238">
        <v>107156657</v>
      </c>
      <c r="D259" s="238" t="s">
        <v>815</v>
      </c>
      <c r="E259" s="598" t="s">
        <v>36</v>
      </c>
      <c r="F259" s="235">
        <v>16</v>
      </c>
      <c r="G259" s="623" t="s">
        <v>86</v>
      </c>
      <c r="H259" s="466">
        <v>44714</v>
      </c>
      <c r="I259" s="466">
        <v>44714</v>
      </c>
      <c r="J259" s="235" t="s">
        <v>87</v>
      </c>
      <c r="K259" s="235" t="s">
        <v>88</v>
      </c>
      <c r="L259" s="235" t="s">
        <v>70</v>
      </c>
      <c r="M259" s="235">
        <v>216001992</v>
      </c>
      <c r="N259" s="235" t="s">
        <v>85</v>
      </c>
      <c r="O259" s="238" t="s">
        <v>57</v>
      </c>
      <c r="P259" s="345" t="s">
        <v>89</v>
      </c>
      <c r="Q259" s="235" t="s">
        <v>73</v>
      </c>
      <c r="R259" s="238" t="s">
        <v>3381</v>
      </c>
      <c r="S259" s="541">
        <v>13.68</v>
      </c>
      <c r="T259" s="467" t="s">
        <v>2965</v>
      </c>
      <c r="U259" s="468">
        <f t="shared" si="3"/>
        <v>218.88</v>
      </c>
      <c r="V259" s="170"/>
    </row>
    <row r="260" spans="1:22">
      <c r="A260" s="235">
        <v>257</v>
      </c>
      <c r="B260" s="235">
        <v>110408291</v>
      </c>
      <c r="C260" s="238" t="s">
        <v>1305</v>
      </c>
      <c r="D260" s="238" t="s">
        <v>1306</v>
      </c>
      <c r="E260" s="598" t="s">
        <v>36</v>
      </c>
      <c r="F260" s="235">
        <v>24</v>
      </c>
      <c r="G260" s="623" t="s">
        <v>86</v>
      </c>
      <c r="H260" s="466">
        <v>44714</v>
      </c>
      <c r="I260" s="466">
        <v>44714</v>
      </c>
      <c r="J260" s="235" t="s">
        <v>87</v>
      </c>
      <c r="K260" s="235" t="s">
        <v>88</v>
      </c>
      <c r="L260" s="235" t="s">
        <v>70</v>
      </c>
      <c r="M260" s="235">
        <v>216001992</v>
      </c>
      <c r="N260" s="235" t="s">
        <v>85</v>
      </c>
      <c r="O260" s="238" t="s">
        <v>57</v>
      </c>
      <c r="P260" s="345" t="s">
        <v>89</v>
      </c>
      <c r="Q260" s="235" t="s">
        <v>73</v>
      </c>
      <c r="R260" s="238" t="s">
        <v>3381</v>
      </c>
      <c r="S260" s="541">
        <v>6</v>
      </c>
      <c r="T260" s="467" t="s">
        <v>2965</v>
      </c>
      <c r="U260" s="468">
        <f t="shared" ref="U260:U323" si="4">S260*F260</f>
        <v>144</v>
      </c>
      <c r="V260" s="170"/>
    </row>
    <row r="261" spans="1:22">
      <c r="A261" s="235">
        <v>258</v>
      </c>
      <c r="B261" s="235">
        <v>107156629</v>
      </c>
      <c r="C261" s="238">
        <v>107156629</v>
      </c>
      <c r="D261" s="238" t="s">
        <v>814</v>
      </c>
      <c r="E261" s="598" t="s">
        <v>36</v>
      </c>
      <c r="F261" s="235">
        <v>64</v>
      </c>
      <c r="G261" s="623" t="s">
        <v>86</v>
      </c>
      <c r="H261" s="466">
        <v>44714</v>
      </c>
      <c r="I261" s="466">
        <v>44714</v>
      </c>
      <c r="J261" s="235" t="s">
        <v>87</v>
      </c>
      <c r="K261" s="235" t="s">
        <v>88</v>
      </c>
      <c r="L261" s="235" t="s">
        <v>70</v>
      </c>
      <c r="M261" s="235">
        <v>216001992</v>
      </c>
      <c r="N261" s="235" t="s">
        <v>85</v>
      </c>
      <c r="O261" s="238" t="s">
        <v>57</v>
      </c>
      <c r="P261" s="345" t="s">
        <v>89</v>
      </c>
      <c r="Q261" s="235" t="s">
        <v>73</v>
      </c>
      <c r="R261" s="238" t="s">
        <v>3381</v>
      </c>
      <c r="S261" s="541">
        <v>16.2</v>
      </c>
      <c r="T261" s="467" t="s">
        <v>2965</v>
      </c>
      <c r="U261" s="468">
        <f t="shared" si="4"/>
        <v>1036.8</v>
      </c>
      <c r="V261" s="170"/>
    </row>
    <row r="262" spans="1:22" ht="20.399999999999999">
      <c r="A262" s="235">
        <v>259</v>
      </c>
      <c r="B262" s="238" t="s">
        <v>818</v>
      </c>
      <c r="C262" s="238" t="s">
        <v>818</v>
      </c>
      <c r="D262" s="238" t="s">
        <v>819</v>
      </c>
      <c r="E262" s="598" t="s">
        <v>36</v>
      </c>
      <c r="F262" s="235">
        <v>80</v>
      </c>
      <c r="G262" s="623" t="s">
        <v>86</v>
      </c>
      <c r="H262" s="466">
        <v>44714</v>
      </c>
      <c r="I262" s="466">
        <v>44714</v>
      </c>
      <c r="J262" s="235" t="s">
        <v>87</v>
      </c>
      <c r="K262" s="235" t="s">
        <v>88</v>
      </c>
      <c r="L262" s="235" t="s">
        <v>70</v>
      </c>
      <c r="M262" s="235">
        <v>216001992</v>
      </c>
      <c r="N262" s="235" t="s">
        <v>85</v>
      </c>
      <c r="O262" s="238" t="s">
        <v>57</v>
      </c>
      <c r="P262" s="345" t="s">
        <v>89</v>
      </c>
      <c r="Q262" s="235" t="s">
        <v>73</v>
      </c>
      <c r="R262" s="238" t="s">
        <v>3381</v>
      </c>
      <c r="S262" s="541">
        <v>3.84</v>
      </c>
      <c r="T262" s="467" t="s">
        <v>2965</v>
      </c>
      <c r="U262" s="468">
        <f t="shared" si="4"/>
        <v>307.2</v>
      </c>
      <c r="V262" s="170"/>
    </row>
    <row r="263" spans="1:22">
      <c r="A263" s="235">
        <v>260</v>
      </c>
      <c r="B263" s="235">
        <v>112170849</v>
      </c>
      <c r="C263" s="238">
        <v>112170849</v>
      </c>
      <c r="D263" s="238" t="s">
        <v>2382</v>
      </c>
      <c r="E263" s="598" t="s">
        <v>36</v>
      </c>
      <c r="F263" s="235">
        <v>24</v>
      </c>
      <c r="G263" s="623" t="s">
        <v>86</v>
      </c>
      <c r="H263" s="466">
        <v>44714</v>
      </c>
      <c r="I263" s="466">
        <v>44714</v>
      </c>
      <c r="J263" s="235" t="s">
        <v>87</v>
      </c>
      <c r="K263" s="235" t="s">
        <v>88</v>
      </c>
      <c r="L263" s="235" t="s">
        <v>70</v>
      </c>
      <c r="M263" s="235">
        <v>216001992</v>
      </c>
      <c r="N263" s="235" t="s">
        <v>85</v>
      </c>
      <c r="O263" s="238" t="s">
        <v>57</v>
      </c>
      <c r="P263" s="345" t="s">
        <v>89</v>
      </c>
      <c r="Q263" s="235" t="s">
        <v>73</v>
      </c>
      <c r="R263" s="238" t="s">
        <v>3381</v>
      </c>
      <c r="S263" s="541">
        <v>5.5</v>
      </c>
      <c r="T263" s="467" t="s">
        <v>2965</v>
      </c>
      <c r="U263" s="468">
        <f t="shared" si="4"/>
        <v>132</v>
      </c>
      <c r="V263" s="170"/>
    </row>
    <row r="264" spans="1:22">
      <c r="A264" s="235">
        <v>261</v>
      </c>
      <c r="B264" s="235">
        <v>111402534</v>
      </c>
      <c r="C264" s="238" t="s">
        <v>1083</v>
      </c>
      <c r="D264" s="238" t="s">
        <v>1084</v>
      </c>
      <c r="E264" s="598" t="s">
        <v>36</v>
      </c>
      <c r="F264" s="235">
        <v>10</v>
      </c>
      <c r="G264" s="623" t="s">
        <v>86</v>
      </c>
      <c r="H264" s="466">
        <v>44714</v>
      </c>
      <c r="I264" s="466">
        <v>44714</v>
      </c>
      <c r="J264" s="235" t="s">
        <v>87</v>
      </c>
      <c r="K264" s="235" t="s">
        <v>88</v>
      </c>
      <c r="L264" s="235" t="s">
        <v>70</v>
      </c>
      <c r="M264" s="235">
        <v>216001992</v>
      </c>
      <c r="N264" s="235" t="s">
        <v>85</v>
      </c>
      <c r="O264" s="238" t="s">
        <v>57</v>
      </c>
      <c r="P264" s="345" t="s">
        <v>89</v>
      </c>
      <c r="Q264" s="235" t="s">
        <v>73</v>
      </c>
      <c r="R264" s="238" t="s">
        <v>3381</v>
      </c>
      <c r="S264" s="541">
        <v>469.44</v>
      </c>
      <c r="T264" s="467" t="s">
        <v>2965</v>
      </c>
      <c r="U264" s="468">
        <f t="shared" si="4"/>
        <v>4694.3999999999996</v>
      </c>
      <c r="V264" s="170"/>
    </row>
    <row r="265" spans="1:22">
      <c r="A265" s="235">
        <v>262</v>
      </c>
      <c r="B265" s="235">
        <v>109609637</v>
      </c>
      <c r="C265" s="238" t="s">
        <v>573</v>
      </c>
      <c r="D265" s="238" t="s">
        <v>574</v>
      </c>
      <c r="E265" s="598" t="s">
        <v>36</v>
      </c>
      <c r="F265" s="235">
        <v>20</v>
      </c>
      <c r="G265" s="623" t="s">
        <v>86</v>
      </c>
      <c r="H265" s="466">
        <v>44714</v>
      </c>
      <c r="I265" s="466">
        <v>44714</v>
      </c>
      <c r="J265" s="235" t="s">
        <v>87</v>
      </c>
      <c r="K265" s="235" t="s">
        <v>88</v>
      </c>
      <c r="L265" s="235" t="s">
        <v>70</v>
      </c>
      <c r="M265" s="235">
        <v>216001992</v>
      </c>
      <c r="N265" s="235" t="s">
        <v>85</v>
      </c>
      <c r="O265" s="238" t="s">
        <v>57</v>
      </c>
      <c r="P265" s="345" t="s">
        <v>89</v>
      </c>
      <c r="Q265" s="235" t="s">
        <v>73</v>
      </c>
      <c r="R265" s="238" t="s">
        <v>3381</v>
      </c>
      <c r="S265" s="541">
        <v>18.62</v>
      </c>
      <c r="T265" s="467" t="s">
        <v>2965</v>
      </c>
      <c r="U265" s="468">
        <f t="shared" si="4"/>
        <v>372.40000000000003</v>
      </c>
      <c r="V265" s="170"/>
    </row>
    <row r="266" spans="1:22">
      <c r="A266" s="235">
        <v>263</v>
      </c>
      <c r="B266" s="235">
        <v>109492198</v>
      </c>
      <c r="C266" s="238">
        <v>21038811405</v>
      </c>
      <c r="D266" s="238" t="s">
        <v>464</v>
      </c>
      <c r="E266" s="598" t="s">
        <v>36</v>
      </c>
      <c r="F266" s="235">
        <v>32</v>
      </c>
      <c r="G266" s="623" t="s">
        <v>86</v>
      </c>
      <c r="H266" s="466">
        <v>44714</v>
      </c>
      <c r="I266" s="466">
        <v>44714</v>
      </c>
      <c r="J266" s="235" t="s">
        <v>87</v>
      </c>
      <c r="K266" s="235" t="s">
        <v>88</v>
      </c>
      <c r="L266" s="235" t="s">
        <v>70</v>
      </c>
      <c r="M266" s="235">
        <v>216001992</v>
      </c>
      <c r="N266" s="235" t="s">
        <v>85</v>
      </c>
      <c r="O266" s="238" t="s">
        <v>57</v>
      </c>
      <c r="P266" s="345" t="s">
        <v>89</v>
      </c>
      <c r="Q266" s="235" t="s">
        <v>73</v>
      </c>
      <c r="R266" s="238" t="s">
        <v>3381</v>
      </c>
      <c r="S266" s="541">
        <v>1139.3800000000001</v>
      </c>
      <c r="T266" s="467" t="s">
        <v>2965</v>
      </c>
      <c r="U266" s="468">
        <f t="shared" si="4"/>
        <v>36460.160000000003</v>
      </c>
      <c r="V266" s="170"/>
    </row>
    <row r="267" spans="1:22">
      <c r="A267" s="235">
        <v>264</v>
      </c>
      <c r="B267" s="235">
        <v>109492176</v>
      </c>
      <c r="C267" s="238">
        <v>45953050</v>
      </c>
      <c r="D267" s="238" t="s">
        <v>2204</v>
      </c>
      <c r="E267" s="598" t="s">
        <v>2729</v>
      </c>
      <c r="F267" s="235">
        <v>160</v>
      </c>
      <c r="G267" s="623" t="s">
        <v>86</v>
      </c>
      <c r="H267" s="466">
        <v>44714</v>
      </c>
      <c r="I267" s="466">
        <v>44714</v>
      </c>
      <c r="J267" s="235" t="s">
        <v>87</v>
      </c>
      <c r="K267" s="235" t="s">
        <v>88</v>
      </c>
      <c r="L267" s="235" t="s">
        <v>70</v>
      </c>
      <c r="M267" s="235">
        <v>216001992</v>
      </c>
      <c r="N267" s="235" t="s">
        <v>85</v>
      </c>
      <c r="O267" s="238" t="s">
        <v>57</v>
      </c>
      <c r="P267" s="345" t="s">
        <v>89</v>
      </c>
      <c r="Q267" s="235" t="s">
        <v>73</v>
      </c>
      <c r="R267" s="238" t="s">
        <v>3381</v>
      </c>
      <c r="S267" s="541">
        <v>191.98</v>
      </c>
      <c r="T267" s="467" t="s">
        <v>2965</v>
      </c>
      <c r="U267" s="468">
        <f t="shared" si="4"/>
        <v>30716.799999999999</v>
      </c>
      <c r="V267" s="170"/>
    </row>
    <row r="268" spans="1:22">
      <c r="A268" s="235">
        <v>265</v>
      </c>
      <c r="B268" s="235">
        <v>109609634</v>
      </c>
      <c r="C268" s="238" t="s">
        <v>2226</v>
      </c>
      <c r="D268" s="238" t="s">
        <v>2740</v>
      </c>
      <c r="E268" s="598" t="s">
        <v>36</v>
      </c>
      <c r="F268" s="235">
        <v>4</v>
      </c>
      <c r="G268" s="623" t="s">
        <v>86</v>
      </c>
      <c r="H268" s="466">
        <v>44714</v>
      </c>
      <c r="I268" s="466">
        <v>44714</v>
      </c>
      <c r="J268" s="235" t="s">
        <v>87</v>
      </c>
      <c r="K268" s="235" t="s">
        <v>88</v>
      </c>
      <c r="L268" s="235" t="s">
        <v>70</v>
      </c>
      <c r="M268" s="235">
        <v>216001992</v>
      </c>
      <c r="N268" s="235" t="s">
        <v>85</v>
      </c>
      <c r="O268" s="238" t="s">
        <v>57</v>
      </c>
      <c r="P268" s="345" t="s">
        <v>89</v>
      </c>
      <c r="Q268" s="235" t="s">
        <v>73</v>
      </c>
      <c r="R268" s="238" t="s">
        <v>3381</v>
      </c>
      <c r="S268" s="541">
        <v>1069.1099999999999</v>
      </c>
      <c r="T268" s="467" t="s">
        <v>2965</v>
      </c>
      <c r="U268" s="468">
        <f t="shared" si="4"/>
        <v>4276.4399999999996</v>
      </c>
      <c r="V268" s="170"/>
    </row>
    <row r="269" spans="1:22">
      <c r="A269" s="235">
        <v>266</v>
      </c>
      <c r="B269" s="235">
        <v>110408288</v>
      </c>
      <c r="C269" s="238" t="s">
        <v>1749</v>
      </c>
      <c r="D269" s="238" t="s">
        <v>1750</v>
      </c>
      <c r="E269" s="598" t="s">
        <v>36</v>
      </c>
      <c r="F269" s="235">
        <v>12</v>
      </c>
      <c r="G269" s="623" t="s">
        <v>86</v>
      </c>
      <c r="H269" s="466">
        <v>44714</v>
      </c>
      <c r="I269" s="466">
        <v>44714</v>
      </c>
      <c r="J269" s="235" t="s">
        <v>87</v>
      </c>
      <c r="K269" s="235" t="s">
        <v>88</v>
      </c>
      <c r="L269" s="235" t="s">
        <v>70</v>
      </c>
      <c r="M269" s="235">
        <v>216001992</v>
      </c>
      <c r="N269" s="235" t="s">
        <v>85</v>
      </c>
      <c r="O269" s="238" t="s">
        <v>57</v>
      </c>
      <c r="P269" s="345" t="s">
        <v>89</v>
      </c>
      <c r="Q269" s="235" t="s">
        <v>73</v>
      </c>
      <c r="R269" s="238" t="s">
        <v>3381</v>
      </c>
      <c r="S269" s="541">
        <v>6396.5</v>
      </c>
      <c r="T269" s="467" t="s">
        <v>2965</v>
      </c>
      <c r="U269" s="468">
        <f t="shared" si="4"/>
        <v>76758</v>
      </c>
      <c r="V269" s="170"/>
    </row>
    <row r="270" spans="1:22">
      <c r="A270" s="235">
        <v>267</v>
      </c>
      <c r="B270" s="235">
        <v>112151015</v>
      </c>
      <c r="C270" s="238">
        <v>12536686</v>
      </c>
      <c r="D270" s="238" t="s">
        <v>1935</v>
      </c>
      <c r="E270" s="598" t="s">
        <v>2729</v>
      </c>
      <c r="F270" s="235">
        <v>200</v>
      </c>
      <c r="G270" s="623" t="s">
        <v>86</v>
      </c>
      <c r="H270" s="466">
        <v>44714</v>
      </c>
      <c r="I270" s="466">
        <v>44714</v>
      </c>
      <c r="J270" s="235" t="s">
        <v>87</v>
      </c>
      <c r="K270" s="235" t="s">
        <v>88</v>
      </c>
      <c r="L270" s="235" t="s">
        <v>70</v>
      </c>
      <c r="M270" s="235">
        <v>216001992</v>
      </c>
      <c r="N270" s="235" t="s">
        <v>85</v>
      </c>
      <c r="O270" s="238" t="s">
        <v>57</v>
      </c>
      <c r="P270" s="345" t="s">
        <v>89</v>
      </c>
      <c r="Q270" s="235" t="s">
        <v>73</v>
      </c>
      <c r="R270" s="238" t="s">
        <v>3381</v>
      </c>
      <c r="S270" s="541">
        <v>31.36</v>
      </c>
      <c r="T270" s="467" t="s">
        <v>2965</v>
      </c>
      <c r="U270" s="468">
        <f t="shared" si="4"/>
        <v>6272</v>
      </c>
      <c r="V270" s="170"/>
    </row>
    <row r="271" spans="1:22">
      <c r="A271" s="235">
        <v>268</v>
      </c>
      <c r="B271" s="235">
        <v>112151017</v>
      </c>
      <c r="C271" s="238">
        <v>12536692</v>
      </c>
      <c r="D271" s="238" t="s">
        <v>1938</v>
      </c>
      <c r="E271" s="598" t="s">
        <v>2729</v>
      </c>
      <c r="F271" s="235">
        <v>200</v>
      </c>
      <c r="G271" s="623" t="s">
        <v>86</v>
      </c>
      <c r="H271" s="466">
        <v>44714</v>
      </c>
      <c r="I271" s="466">
        <v>44714</v>
      </c>
      <c r="J271" s="235" t="s">
        <v>87</v>
      </c>
      <c r="K271" s="235" t="s">
        <v>88</v>
      </c>
      <c r="L271" s="235" t="s">
        <v>70</v>
      </c>
      <c r="M271" s="235">
        <v>216001992</v>
      </c>
      <c r="N271" s="235" t="s">
        <v>85</v>
      </c>
      <c r="O271" s="238" t="s">
        <v>57</v>
      </c>
      <c r="P271" s="345" t="s">
        <v>89</v>
      </c>
      <c r="Q271" s="235" t="s">
        <v>73</v>
      </c>
      <c r="R271" s="238" t="s">
        <v>3381</v>
      </c>
      <c r="S271" s="541">
        <v>24</v>
      </c>
      <c r="T271" s="467" t="s">
        <v>2965</v>
      </c>
      <c r="U271" s="468">
        <f t="shared" si="4"/>
        <v>4800</v>
      </c>
      <c r="V271" s="170"/>
    </row>
    <row r="272" spans="1:22" ht="20.399999999999999">
      <c r="A272" s="235">
        <v>269</v>
      </c>
      <c r="B272" s="235">
        <v>110408290</v>
      </c>
      <c r="C272" s="238">
        <v>110408290</v>
      </c>
      <c r="D272" s="238" t="s">
        <v>2775</v>
      </c>
      <c r="E272" s="598" t="s">
        <v>36</v>
      </c>
      <c r="F272" s="235">
        <v>2</v>
      </c>
      <c r="G272" s="623" t="s">
        <v>86</v>
      </c>
      <c r="H272" s="466">
        <v>44714</v>
      </c>
      <c r="I272" s="466">
        <v>44714</v>
      </c>
      <c r="J272" s="235" t="s">
        <v>87</v>
      </c>
      <c r="K272" s="235" t="s">
        <v>88</v>
      </c>
      <c r="L272" s="235" t="s">
        <v>70</v>
      </c>
      <c r="M272" s="235">
        <v>216001992</v>
      </c>
      <c r="N272" s="235" t="s">
        <v>85</v>
      </c>
      <c r="O272" s="238" t="s">
        <v>57</v>
      </c>
      <c r="P272" s="345" t="s">
        <v>89</v>
      </c>
      <c r="Q272" s="235" t="s">
        <v>73</v>
      </c>
      <c r="R272" s="238" t="s">
        <v>3381</v>
      </c>
      <c r="S272" s="541">
        <v>540.54999999999995</v>
      </c>
      <c r="T272" s="467" t="s">
        <v>2965</v>
      </c>
      <c r="U272" s="468">
        <f t="shared" si="4"/>
        <v>1081.0999999999999</v>
      </c>
      <c r="V272" s="170"/>
    </row>
    <row r="273" spans="1:22" ht="20.399999999999999">
      <c r="A273" s="235">
        <v>270</v>
      </c>
      <c r="B273" s="235">
        <v>110408290</v>
      </c>
      <c r="C273" s="238" t="s">
        <v>2260</v>
      </c>
      <c r="D273" s="238" t="s">
        <v>2775</v>
      </c>
      <c r="E273" s="598" t="s">
        <v>36</v>
      </c>
      <c r="F273" s="235">
        <v>10</v>
      </c>
      <c r="G273" s="623" t="s">
        <v>86</v>
      </c>
      <c r="H273" s="466">
        <v>44714</v>
      </c>
      <c r="I273" s="466">
        <v>44714</v>
      </c>
      <c r="J273" s="235" t="s">
        <v>87</v>
      </c>
      <c r="K273" s="235" t="s">
        <v>88</v>
      </c>
      <c r="L273" s="235" t="s">
        <v>70</v>
      </c>
      <c r="M273" s="235">
        <v>216001992</v>
      </c>
      <c r="N273" s="235" t="s">
        <v>85</v>
      </c>
      <c r="O273" s="238" t="s">
        <v>57</v>
      </c>
      <c r="P273" s="345" t="s">
        <v>89</v>
      </c>
      <c r="Q273" s="235" t="s">
        <v>73</v>
      </c>
      <c r="R273" s="238" t="s">
        <v>3381</v>
      </c>
      <c r="S273" s="541">
        <v>540.54999999999995</v>
      </c>
      <c r="T273" s="467" t="s">
        <v>2965</v>
      </c>
      <c r="U273" s="468">
        <f t="shared" si="4"/>
        <v>5405.5</v>
      </c>
      <c r="V273" s="170"/>
    </row>
    <row r="274" spans="1:22" ht="20.399999999999999">
      <c r="A274" s="235">
        <v>271</v>
      </c>
      <c r="B274" s="235" t="s">
        <v>820</v>
      </c>
      <c r="C274" s="238" t="s">
        <v>820</v>
      </c>
      <c r="D274" s="238" t="s">
        <v>821</v>
      </c>
      <c r="E274" s="598" t="s">
        <v>36</v>
      </c>
      <c r="F274" s="235">
        <v>80</v>
      </c>
      <c r="G274" s="623" t="s">
        <v>86</v>
      </c>
      <c r="H274" s="466">
        <v>44714</v>
      </c>
      <c r="I274" s="466">
        <v>44714</v>
      </c>
      <c r="J274" s="235" t="s">
        <v>87</v>
      </c>
      <c r="K274" s="235" t="s">
        <v>88</v>
      </c>
      <c r="L274" s="235" t="s">
        <v>70</v>
      </c>
      <c r="M274" s="235">
        <v>216001992</v>
      </c>
      <c r="N274" s="235" t="s">
        <v>85</v>
      </c>
      <c r="O274" s="238" t="s">
        <v>57</v>
      </c>
      <c r="P274" s="345" t="s">
        <v>89</v>
      </c>
      <c r="Q274" s="235" t="s">
        <v>73</v>
      </c>
      <c r="R274" s="238" t="s">
        <v>3381</v>
      </c>
      <c r="S274" s="171">
        <v>0.51</v>
      </c>
      <c r="T274" s="467" t="s">
        <v>2965</v>
      </c>
      <c r="U274" s="468">
        <f t="shared" si="4"/>
        <v>40.799999999999997</v>
      </c>
      <c r="V274" s="170"/>
    </row>
    <row r="275" spans="1:22">
      <c r="A275" s="235">
        <v>272</v>
      </c>
      <c r="B275" s="235">
        <v>107184793</v>
      </c>
      <c r="C275" s="238">
        <v>107184793</v>
      </c>
      <c r="D275" s="238" t="s">
        <v>3050</v>
      </c>
      <c r="E275" s="598" t="s">
        <v>36</v>
      </c>
      <c r="F275" s="235">
        <v>80</v>
      </c>
      <c r="G275" s="623" t="s">
        <v>86</v>
      </c>
      <c r="H275" s="466">
        <v>44714</v>
      </c>
      <c r="I275" s="466">
        <v>44714</v>
      </c>
      <c r="J275" s="235" t="s">
        <v>87</v>
      </c>
      <c r="K275" s="235" t="s">
        <v>88</v>
      </c>
      <c r="L275" s="235" t="s">
        <v>70</v>
      </c>
      <c r="M275" s="235">
        <v>216001992</v>
      </c>
      <c r="N275" s="235" t="s">
        <v>85</v>
      </c>
      <c r="O275" s="238" t="s">
        <v>57</v>
      </c>
      <c r="P275" s="345" t="s">
        <v>89</v>
      </c>
      <c r="Q275" s="235" t="s">
        <v>73</v>
      </c>
      <c r="R275" s="238" t="s">
        <v>3381</v>
      </c>
      <c r="S275" s="541">
        <v>2.4500000000000002</v>
      </c>
      <c r="T275" s="467" t="s">
        <v>2965</v>
      </c>
      <c r="U275" s="468">
        <f t="shared" si="4"/>
        <v>196</v>
      </c>
      <c r="V275" s="170"/>
    </row>
    <row r="276" spans="1:22">
      <c r="A276" s="235">
        <v>273</v>
      </c>
      <c r="B276" s="235">
        <v>107105353</v>
      </c>
      <c r="C276" s="238" t="s">
        <v>1911</v>
      </c>
      <c r="D276" s="238" t="s">
        <v>2824</v>
      </c>
      <c r="E276" s="598" t="s">
        <v>2729</v>
      </c>
      <c r="F276" s="235">
        <v>50</v>
      </c>
      <c r="G276" s="623" t="s">
        <v>86</v>
      </c>
      <c r="H276" s="466">
        <v>44714</v>
      </c>
      <c r="I276" s="466">
        <v>44714</v>
      </c>
      <c r="J276" s="235" t="s">
        <v>87</v>
      </c>
      <c r="K276" s="235" t="s">
        <v>88</v>
      </c>
      <c r="L276" s="235" t="s">
        <v>70</v>
      </c>
      <c r="M276" s="235">
        <v>216001992</v>
      </c>
      <c r="N276" s="235" t="s">
        <v>85</v>
      </c>
      <c r="O276" s="238" t="s">
        <v>57</v>
      </c>
      <c r="P276" s="345" t="s">
        <v>89</v>
      </c>
      <c r="Q276" s="235" t="s">
        <v>73</v>
      </c>
      <c r="R276" s="238" t="s">
        <v>3381</v>
      </c>
      <c r="S276" s="541">
        <v>256.89999999999998</v>
      </c>
      <c r="T276" s="467" t="s">
        <v>2965</v>
      </c>
      <c r="U276" s="468">
        <f t="shared" si="4"/>
        <v>12844.999999999998</v>
      </c>
      <c r="V276" s="170"/>
    </row>
    <row r="277" spans="1:22">
      <c r="A277" s="235">
        <v>274</v>
      </c>
      <c r="B277" s="235">
        <v>102951260</v>
      </c>
      <c r="C277" s="238" t="s">
        <v>1697</v>
      </c>
      <c r="D277" s="238" t="s">
        <v>1698</v>
      </c>
      <c r="E277" s="598" t="s">
        <v>36</v>
      </c>
      <c r="F277" s="235">
        <v>6</v>
      </c>
      <c r="G277" s="623" t="s">
        <v>84</v>
      </c>
      <c r="H277" s="466">
        <v>44714</v>
      </c>
      <c r="I277" s="466">
        <v>44714</v>
      </c>
      <c r="J277" s="235" t="s">
        <v>81</v>
      </c>
      <c r="K277" s="235" t="s">
        <v>82</v>
      </c>
      <c r="L277" s="235" t="s">
        <v>70</v>
      </c>
      <c r="M277" s="235">
        <v>216001993</v>
      </c>
      <c r="N277" s="235" t="s">
        <v>85</v>
      </c>
      <c r="O277" s="238" t="s">
        <v>3384</v>
      </c>
      <c r="P277" s="345" t="s">
        <v>83</v>
      </c>
      <c r="Q277" s="235" t="s">
        <v>2840</v>
      </c>
      <c r="R277" s="238" t="s">
        <v>3390</v>
      </c>
      <c r="S277" s="541">
        <v>216.59</v>
      </c>
      <c r="T277" s="467" t="s">
        <v>2965</v>
      </c>
      <c r="U277" s="468">
        <f t="shared" si="4"/>
        <v>1299.54</v>
      </c>
      <c r="V277" s="170"/>
    </row>
    <row r="278" spans="1:22">
      <c r="A278" s="235">
        <v>275</v>
      </c>
      <c r="B278" s="235">
        <v>101576439</v>
      </c>
      <c r="C278" s="238" t="s">
        <v>655</v>
      </c>
      <c r="D278" s="238" t="s">
        <v>656</v>
      </c>
      <c r="E278" s="598" t="s">
        <v>36</v>
      </c>
      <c r="F278" s="235">
        <v>6</v>
      </c>
      <c r="G278" s="623" t="s">
        <v>84</v>
      </c>
      <c r="H278" s="466">
        <v>44714</v>
      </c>
      <c r="I278" s="466">
        <v>44714</v>
      </c>
      <c r="J278" s="235" t="s">
        <v>81</v>
      </c>
      <c r="K278" s="235" t="s">
        <v>82</v>
      </c>
      <c r="L278" s="235" t="s">
        <v>70</v>
      </c>
      <c r="M278" s="235">
        <v>216001993</v>
      </c>
      <c r="N278" s="235" t="s">
        <v>85</v>
      </c>
      <c r="O278" s="238" t="s">
        <v>3384</v>
      </c>
      <c r="P278" s="345" t="s">
        <v>83</v>
      </c>
      <c r="Q278" s="235" t="s">
        <v>2840</v>
      </c>
      <c r="R278" s="238" t="s">
        <v>3390</v>
      </c>
      <c r="S278" s="541">
        <v>1184</v>
      </c>
      <c r="T278" s="467" t="s">
        <v>2965</v>
      </c>
      <c r="U278" s="468">
        <f t="shared" si="4"/>
        <v>7104</v>
      </c>
      <c r="V278" s="170"/>
    </row>
    <row r="279" spans="1:22" ht="30.6">
      <c r="A279" s="235">
        <v>276</v>
      </c>
      <c r="B279" s="235">
        <v>109611234</v>
      </c>
      <c r="C279" s="238">
        <v>3742612236</v>
      </c>
      <c r="D279" s="238" t="s">
        <v>281</v>
      </c>
      <c r="E279" s="598" t="s">
        <v>36</v>
      </c>
      <c r="F279" s="235">
        <v>18</v>
      </c>
      <c r="G279" s="623" t="s">
        <v>84</v>
      </c>
      <c r="H279" s="466">
        <v>44714</v>
      </c>
      <c r="I279" s="466">
        <v>44714</v>
      </c>
      <c r="J279" s="235" t="s">
        <v>81</v>
      </c>
      <c r="K279" s="235" t="s">
        <v>82</v>
      </c>
      <c r="L279" s="235" t="s">
        <v>70</v>
      </c>
      <c r="M279" s="235">
        <v>216001993</v>
      </c>
      <c r="N279" s="235" t="s">
        <v>85</v>
      </c>
      <c r="O279" s="238" t="s">
        <v>3384</v>
      </c>
      <c r="P279" s="345" t="s">
        <v>83</v>
      </c>
      <c r="Q279" s="235" t="s">
        <v>2840</v>
      </c>
      <c r="R279" s="238" t="s">
        <v>3390</v>
      </c>
      <c r="S279" s="541">
        <v>19072.55</v>
      </c>
      <c r="T279" s="467" t="s">
        <v>2965</v>
      </c>
      <c r="U279" s="468">
        <f t="shared" si="4"/>
        <v>343305.89999999997</v>
      </c>
      <c r="V279" s="170"/>
    </row>
    <row r="280" spans="1:22" ht="20.399999999999999">
      <c r="A280" s="235">
        <v>277</v>
      </c>
      <c r="B280" s="235">
        <v>110408292</v>
      </c>
      <c r="C280" s="238" t="s">
        <v>1309</v>
      </c>
      <c r="D280" s="238" t="s">
        <v>1310</v>
      </c>
      <c r="E280" s="598" t="s">
        <v>36</v>
      </c>
      <c r="F280" s="235">
        <v>180</v>
      </c>
      <c r="G280" s="623" t="s">
        <v>84</v>
      </c>
      <c r="H280" s="466">
        <v>44714</v>
      </c>
      <c r="I280" s="466">
        <v>44714</v>
      </c>
      <c r="J280" s="235" t="s">
        <v>81</v>
      </c>
      <c r="K280" s="235" t="s">
        <v>82</v>
      </c>
      <c r="L280" s="235" t="s">
        <v>70</v>
      </c>
      <c r="M280" s="235">
        <v>216001993</v>
      </c>
      <c r="N280" s="235" t="s">
        <v>85</v>
      </c>
      <c r="O280" s="238" t="s">
        <v>3384</v>
      </c>
      <c r="P280" s="345" t="s">
        <v>83</v>
      </c>
      <c r="Q280" s="235" t="s">
        <v>2840</v>
      </c>
      <c r="R280" s="238" t="s">
        <v>3390</v>
      </c>
      <c r="S280" s="541">
        <v>10</v>
      </c>
      <c r="T280" s="467" t="s">
        <v>2965</v>
      </c>
      <c r="U280" s="468">
        <f t="shared" si="4"/>
        <v>1800</v>
      </c>
      <c r="V280" s="170"/>
    </row>
    <row r="281" spans="1:22" ht="20.399999999999999">
      <c r="A281" s="235">
        <v>278</v>
      </c>
      <c r="B281" s="235">
        <v>109492174</v>
      </c>
      <c r="C281" s="238" t="s">
        <v>488</v>
      </c>
      <c r="D281" s="238" t="s">
        <v>489</v>
      </c>
      <c r="E281" s="598" t="s">
        <v>36</v>
      </c>
      <c r="F281" s="235">
        <v>6</v>
      </c>
      <c r="G281" s="623" t="s">
        <v>84</v>
      </c>
      <c r="H281" s="466">
        <v>44714</v>
      </c>
      <c r="I281" s="466">
        <v>44714</v>
      </c>
      <c r="J281" s="235" t="s">
        <v>81</v>
      </c>
      <c r="K281" s="235" t="s">
        <v>82</v>
      </c>
      <c r="L281" s="235" t="s">
        <v>70</v>
      </c>
      <c r="M281" s="235">
        <v>216001993</v>
      </c>
      <c r="N281" s="235" t="s">
        <v>85</v>
      </c>
      <c r="O281" s="238" t="s">
        <v>3384</v>
      </c>
      <c r="P281" s="345" t="s">
        <v>83</v>
      </c>
      <c r="Q281" s="235" t="s">
        <v>2840</v>
      </c>
      <c r="R281" s="238" t="s">
        <v>3390</v>
      </c>
      <c r="S281" s="541">
        <v>4051</v>
      </c>
      <c r="T281" s="467" t="s">
        <v>2965</v>
      </c>
      <c r="U281" s="468">
        <f t="shared" si="4"/>
        <v>24306</v>
      </c>
      <c r="V281" s="170"/>
    </row>
    <row r="282" spans="1:22">
      <c r="A282" s="235">
        <v>279</v>
      </c>
      <c r="B282" s="235">
        <v>109492175</v>
      </c>
      <c r="C282" s="238" t="s">
        <v>520</v>
      </c>
      <c r="D282" s="238" t="s">
        <v>521</v>
      </c>
      <c r="E282" s="598" t="s">
        <v>36</v>
      </c>
      <c r="F282" s="235">
        <v>6</v>
      </c>
      <c r="G282" s="623" t="s">
        <v>84</v>
      </c>
      <c r="H282" s="466">
        <v>44714</v>
      </c>
      <c r="I282" s="466">
        <v>44714</v>
      </c>
      <c r="J282" s="235" t="s">
        <v>81</v>
      </c>
      <c r="K282" s="235" t="s">
        <v>82</v>
      </c>
      <c r="L282" s="235" t="s">
        <v>70</v>
      </c>
      <c r="M282" s="235">
        <v>216001993</v>
      </c>
      <c r="N282" s="235" t="s">
        <v>85</v>
      </c>
      <c r="O282" s="238" t="s">
        <v>3384</v>
      </c>
      <c r="P282" s="345" t="s">
        <v>83</v>
      </c>
      <c r="Q282" s="235" t="s">
        <v>2840</v>
      </c>
      <c r="R282" s="238" t="s">
        <v>3390</v>
      </c>
      <c r="S282" s="541">
        <v>1404</v>
      </c>
      <c r="T282" s="467" t="s">
        <v>2965</v>
      </c>
      <c r="U282" s="468">
        <f t="shared" si="4"/>
        <v>8424</v>
      </c>
      <c r="V282" s="170"/>
    </row>
    <row r="283" spans="1:22" ht="20.399999999999999">
      <c r="A283" s="235">
        <v>280</v>
      </c>
      <c r="B283" s="235">
        <v>107171952</v>
      </c>
      <c r="C283" s="238" t="s">
        <v>1475</v>
      </c>
      <c r="D283" s="238" t="s">
        <v>1476</v>
      </c>
      <c r="E283" s="598" t="s">
        <v>36</v>
      </c>
      <c r="F283" s="235">
        <v>6</v>
      </c>
      <c r="G283" s="623" t="s">
        <v>84</v>
      </c>
      <c r="H283" s="466">
        <v>44714</v>
      </c>
      <c r="I283" s="466">
        <v>44714</v>
      </c>
      <c r="J283" s="235" t="s">
        <v>81</v>
      </c>
      <c r="K283" s="235" t="s">
        <v>82</v>
      </c>
      <c r="L283" s="235" t="s">
        <v>70</v>
      </c>
      <c r="M283" s="235">
        <v>216001993</v>
      </c>
      <c r="N283" s="235" t="s">
        <v>85</v>
      </c>
      <c r="O283" s="238" t="s">
        <v>3384</v>
      </c>
      <c r="P283" s="345" t="s">
        <v>83</v>
      </c>
      <c r="Q283" s="235" t="s">
        <v>2840</v>
      </c>
      <c r="R283" s="238" t="s">
        <v>3390</v>
      </c>
      <c r="S283" s="541">
        <v>2750</v>
      </c>
      <c r="T283" s="467" t="s">
        <v>2965</v>
      </c>
      <c r="U283" s="468">
        <f t="shared" si="4"/>
        <v>16500</v>
      </c>
      <c r="V283" s="170"/>
    </row>
    <row r="284" spans="1:22">
      <c r="A284" s="235">
        <v>281</v>
      </c>
      <c r="B284" s="235">
        <v>110710681</v>
      </c>
      <c r="C284" s="238" t="s">
        <v>1997</v>
      </c>
      <c r="D284" s="238" t="s">
        <v>2209</v>
      </c>
      <c r="E284" s="598" t="s">
        <v>36</v>
      </c>
      <c r="F284" s="235">
        <v>24</v>
      </c>
      <c r="G284" s="623" t="s">
        <v>84</v>
      </c>
      <c r="H284" s="466">
        <v>44714</v>
      </c>
      <c r="I284" s="466">
        <v>44714</v>
      </c>
      <c r="J284" s="235" t="s">
        <v>81</v>
      </c>
      <c r="K284" s="235" t="s">
        <v>82</v>
      </c>
      <c r="L284" s="235" t="s">
        <v>70</v>
      </c>
      <c r="M284" s="235">
        <v>216001993</v>
      </c>
      <c r="N284" s="235" t="s">
        <v>85</v>
      </c>
      <c r="O284" s="238" t="s">
        <v>3384</v>
      </c>
      <c r="P284" s="345" t="s">
        <v>83</v>
      </c>
      <c r="Q284" s="235" t="s">
        <v>2840</v>
      </c>
      <c r="R284" s="238" t="s">
        <v>3390</v>
      </c>
      <c r="S284" s="541">
        <v>2047</v>
      </c>
      <c r="T284" s="467" t="s">
        <v>2965</v>
      </c>
      <c r="U284" s="468">
        <f t="shared" si="4"/>
        <v>49128</v>
      </c>
      <c r="V284" s="170"/>
    </row>
    <row r="285" spans="1:22">
      <c r="A285" s="235">
        <v>282</v>
      </c>
      <c r="B285" s="235">
        <v>110710682</v>
      </c>
      <c r="C285" s="238" t="s">
        <v>2001</v>
      </c>
      <c r="D285" s="238" t="s">
        <v>2216</v>
      </c>
      <c r="E285" s="598" t="s">
        <v>36</v>
      </c>
      <c r="F285" s="235">
        <v>24</v>
      </c>
      <c r="G285" s="623" t="s">
        <v>84</v>
      </c>
      <c r="H285" s="466">
        <v>44714</v>
      </c>
      <c r="I285" s="466">
        <v>44714</v>
      </c>
      <c r="J285" s="235" t="s">
        <v>81</v>
      </c>
      <c r="K285" s="235" t="s">
        <v>82</v>
      </c>
      <c r="L285" s="235" t="s">
        <v>70</v>
      </c>
      <c r="M285" s="235">
        <v>216001993</v>
      </c>
      <c r="N285" s="235" t="s">
        <v>85</v>
      </c>
      <c r="O285" s="238" t="s">
        <v>3384</v>
      </c>
      <c r="P285" s="345" t="s">
        <v>83</v>
      </c>
      <c r="Q285" s="235" t="s">
        <v>2840</v>
      </c>
      <c r="R285" s="238" t="s">
        <v>3390</v>
      </c>
      <c r="S285" s="541">
        <v>2047</v>
      </c>
      <c r="T285" s="467" t="s">
        <v>2965</v>
      </c>
      <c r="U285" s="468">
        <f t="shared" si="4"/>
        <v>49128</v>
      </c>
      <c r="V285" s="170"/>
    </row>
    <row r="286" spans="1:22">
      <c r="A286" s="235">
        <v>283</v>
      </c>
      <c r="B286" s="235">
        <v>110710684</v>
      </c>
      <c r="C286" s="238" t="s">
        <v>2002</v>
      </c>
      <c r="D286" s="239" t="s">
        <v>2213</v>
      </c>
      <c r="E286" s="598" t="s">
        <v>36</v>
      </c>
      <c r="F286" s="235">
        <v>12</v>
      </c>
      <c r="G286" s="623" t="s">
        <v>84</v>
      </c>
      <c r="H286" s="466">
        <v>44714</v>
      </c>
      <c r="I286" s="466">
        <v>44714</v>
      </c>
      <c r="J286" s="235" t="s">
        <v>81</v>
      </c>
      <c r="K286" s="235" t="s">
        <v>82</v>
      </c>
      <c r="L286" s="235" t="s">
        <v>70</v>
      </c>
      <c r="M286" s="235">
        <v>216001993</v>
      </c>
      <c r="N286" s="235" t="s">
        <v>85</v>
      </c>
      <c r="O286" s="238" t="s">
        <v>3384</v>
      </c>
      <c r="P286" s="345" t="s">
        <v>83</v>
      </c>
      <c r="Q286" s="235" t="s">
        <v>2840</v>
      </c>
      <c r="R286" s="238" t="s">
        <v>3390</v>
      </c>
      <c r="S286" s="541">
        <v>2047</v>
      </c>
      <c r="T286" s="467" t="s">
        <v>2965</v>
      </c>
      <c r="U286" s="468">
        <f t="shared" si="4"/>
        <v>24564</v>
      </c>
      <c r="V286" s="170"/>
    </row>
    <row r="287" spans="1:22">
      <c r="A287" s="235">
        <v>284</v>
      </c>
      <c r="B287" s="235">
        <v>112136081</v>
      </c>
      <c r="C287" s="238" t="s">
        <v>997</v>
      </c>
      <c r="D287" s="238" t="s">
        <v>998</v>
      </c>
      <c r="E287" s="598" t="s">
        <v>36</v>
      </c>
      <c r="F287" s="235">
        <v>6</v>
      </c>
      <c r="G287" s="623" t="s">
        <v>84</v>
      </c>
      <c r="H287" s="466">
        <v>44714</v>
      </c>
      <c r="I287" s="466">
        <v>44714</v>
      </c>
      <c r="J287" s="235" t="s">
        <v>81</v>
      </c>
      <c r="K287" s="235" t="s">
        <v>82</v>
      </c>
      <c r="L287" s="235" t="s">
        <v>70</v>
      </c>
      <c r="M287" s="235">
        <v>216001993</v>
      </c>
      <c r="N287" s="235" t="s">
        <v>85</v>
      </c>
      <c r="O287" s="238" t="s">
        <v>3384</v>
      </c>
      <c r="P287" s="345" t="s">
        <v>83</v>
      </c>
      <c r="Q287" s="235" t="s">
        <v>2840</v>
      </c>
      <c r="R287" s="238" t="s">
        <v>3390</v>
      </c>
      <c r="S287" s="541">
        <v>570.47</v>
      </c>
      <c r="T287" s="467" t="s">
        <v>2965</v>
      </c>
      <c r="U287" s="468">
        <f t="shared" si="4"/>
        <v>3422.82</v>
      </c>
      <c r="V287" s="170"/>
    </row>
    <row r="288" spans="1:22">
      <c r="A288" s="235">
        <v>285</v>
      </c>
      <c r="B288" s="235">
        <v>112172545</v>
      </c>
      <c r="C288" s="238">
        <v>112172545</v>
      </c>
      <c r="D288" s="238" t="s">
        <v>2378</v>
      </c>
      <c r="E288" s="598" t="s">
        <v>36</v>
      </c>
      <c r="F288" s="235">
        <v>36</v>
      </c>
      <c r="G288" s="623" t="s">
        <v>84</v>
      </c>
      <c r="H288" s="466">
        <v>44714</v>
      </c>
      <c r="I288" s="466">
        <v>44714</v>
      </c>
      <c r="J288" s="235" t="s">
        <v>81</v>
      </c>
      <c r="K288" s="235" t="s">
        <v>82</v>
      </c>
      <c r="L288" s="235" t="s">
        <v>70</v>
      </c>
      <c r="M288" s="235">
        <v>216001993</v>
      </c>
      <c r="N288" s="235" t="s">
        <v>85</v>
      </c>
      <c r="O288" s="238" t="s">
        <v>3384</v>
      </c>
      <c r="P288" s="345" t="s">
        <v>83</v>
      </c>
      <c r="Q288" s="235" t="s">
        <v>2840</v>
      </c>
      <c r="R288" s="238" t="s">
        <v>3390</v>
      </c>
      <c r="S288" s="541">
        <v>8.5</v>
      </c>
      <c r="T288" s="467" t="s">
        <v>2965</v>
      </c>
      <c r="U288" s="468">
        <f t="shared" si="4"/>
        <v>306</v>
      </c>
      <c r="V288" s="170"/>
    </row>
    <row r="289" spans="1:22">
      <c r="A289" s="235">
        <v>286</v>
      </c>
      <c r="B289" s="235">
        <v>112172546</v>
      </c>
      <c r="C289" s="238">
        <v>112172546</v>
      </c>
      <c r="D289" s="238" t="s">
        <v>2380</v>
      </c>
      <c r="E289" s="598" t="s">
        <v>36</v>
      </c>
      <c r="F289" s="235">
        <v>24</v>
      </c>
      <c r="G289" s="623" t="s">
        <v>84</v>
      </c>
      <c r="H289" s="466">
        <v>44714</v>
      </c>
      <c r="I289" s="466">
        <v>44714</v>
      </c>
      <c r="J289" s="235" t="s">
        <v>81</v>
      </c>
      <c r="K289" s="235" t="s">
        <v>82</v>
      </c>
      <c r="L289" s="235" t="s">
        <v>70</v>
      </c>
      <c r="M289" s="235">
        <v>216001993</v>
      </c>
      <c r="N289" s="235" t="s">
        <v>85</v>
      </c>
      <c r="O289" s="238" t="s">
        <v>3384</v>
      </c>
      <c r="P289" s="345" t="s">
        <v>83</v>
      </c>
      <c r="Q289" s="235" t="s">
        <v>2840</v>
      </c>
      <c r="R289" s="238" t="s">
        <v>3390</v>
      </c>
      <c r="S289" s="541">
        <v>10.5</v>
      </c>
      <c r="T289" s="467" t="s">
        <v>2965</v>
      </c>
      <c r="U289" s="468">
        <f t="shared" si="4"/>
        <v>252</v>
      </c>
      <c r="V289" s="170"/>
    </row>
    <row r="290" spans="1:22">
      <c r="A290" s="235">
        <v>287</v>
      </c>
      <c r="B290" s="235">
        <v>112170848</v>
      </c>
      <c r="C290" s="238">
        <v>112170848</v>
      </c>
      <c r="D290" s="238" t="s">
        <v>2381</v>
      </c>
      <c r="E290" s="598" t="s">
        <v>36</v>
      </c>
      <c r="F290" s="235">
        <v>36</v>
      </c>
      <c r="G290" s="623" t="s">
        <v>84</v>
      </c>
      <c r="H290" s="466">
        <v>44714</v>
      </c>
      <c r="I290" s="466">
        <v>44714</v>
      </c>
      <c r="J290" s="235" t="s">
        <v>81</v>
      </c>
      <c r="K290" s="235" t="s">
        <v>82</v>
      </c>
      <c r="L290" s="235" t="s">
        <v>70</v>
      </c>
      <c r="M290" s="235">
        <v>216001993</v>
      </c>
      <c r="N290" s="235" t="s">
        <v>85</v>
      </c>
      <c r="O290" s="238" t="s">
        <v>3384</v>
      </c>
      <c r="P290" s="345" t="s">
        <v>83</v>
      </c>
      <c r="Q290" s="235" t="s">
        <v>2840</v>
      </c>
      <c r="R290" s="238" t="s">
        <v>3390</v>
      </c>
      <c r="S290" s="541">
        <v>14</v>
      </c>
      <c r="T290" s="467" t="s">
        <v>2965</v>
      </c>
      <c r="U290" s="468">
        <f t="shared" si="4"/>
        <v>504</v>
      </c>
      <c r="V290" s="170"/>
    </row>
    <row r="291" spans="1:22" ht="20.399999999999999">
      <c r="A291" s="235">
        <v>288</v>
      </c>
      <c r="B291" s="235">
        <v>109492197</v>
      </c>
      <c r="C291" s="238" t="s">
        <v>186</v>
      </c>
      <c r="D291" s="238" t="s">
        <v>187</v>
      </c>
      <c r="E291" s="598" t="s">
        <v>36</v>
      </c>
      <c r="F291" s="235">
        <v>48</v>
      </c>
      <c r="G291" s="623" t="s">
        <v>84</v>
      </c>
      <c r="H291" s="466">
        <v>44714</v>
      </c>
      <c r="I291" s="466">
        <v>44714</v>
      </c>
      <c r="J291" s="235" t="s">
        <v>81</v>
      </c>
      <c r="K291" s="235" t="s">
        <v>82</v>
      </c>
      <c r="L291" s="235" t="s">
        <v>70</v>
      </c>
      <c r="M291" s="235">
        <v>216001993</v>
      </c>
      <c r="N291" s="235" t="s">
        <v>85</v>
      </c>
      <c r="O291" s="238" t="s">
        <v>3384</v>
      </c>
      <c r="P291" s="345" t="s">
        <v>83</v>
      </c>
      <c r="Q291" s="235" t="s">
        <v>2840</v>
      </c>
      <c r="R291" s="238" t="s">
        <v>3390</v>
      </c>
      <c r="S291" s="541">
        <v>66.92</v>
      </c>
      <c r="T291" s="467" t="s">
        <v>2965</v>
      </c>
      <c r="U291" s="468">
        <f t="shared" si="4"/>
        <v>3212.16</v>
      </c>
      <c r="V291" s="170"/>
    </row>
    <row r="292" spans="1:22">
      <c r="A292" s="235">
        <v>289</v>
      </c>
      <c r="B292" s="235" t="s">
        <v>2336</v>
      </c>
      <c r="C292" s="238" t="s">
        <v>2337</v>
      </c>
      <c r="D292" s="238" t="s">
        <v>2605</v>
      </c>
      <c r="E292" s="598" t="s">
        <v>36</v>
      </c>
      <c r="F292" s="235">
        <v>24</v>
      </c>
      <c r="G292" s="623" t="s">
        <v>84</v>
      </c>
      <c r="H292" s="466">
        <v>44714</v>
      </c>
      <c r="I292" s="466">
        <v>44714</v>
      </c>
      <c r="J292" s="235" t="s">
        <v>81</v>
      </c>
      <c r="K292" s="235" t="s">
        <v>82</v>
      </c>
      <c r="L292" s="235" t="s">
        <v>70</v>
      </c>
      <c r="M292" s="235">
        <v>216001993</v>
      </c>
      <c r="N292" s="235" t="s">
        <v>85</v>
      </c>
      <c r="O292" s="238" t="s">
        <v>3384</v>
      </c>
      <c r="P292" s="345" t="s">
        <v>83</v>
      </c>
      <c r="Q292" s="235" t="s">
        <v>2840</v>
      </c>
      <c r="R292" s="238" t="s">
        <v>3390</v>
      </c>
      <c r="S292" s="541">
        <v>1784.3</v>
      </c>
      <c r="T292" s="467" t="s">
        <v>2965</v>
      </c>
      <c r="U292" s="468">
        <f t="shared" si="4"/>
        <v>42823.199999999997</v>
      </c>
      <c r="V292" s="170"/>
    </row>
    <row r="293" spans="1:22">
      <c r="A293" s="235">
        <v>290</v>
      </c>
      <c r="B293" s="235">
        <v>109492180</v>
      </c>
      <c r="C293" s="238" t="s">
        <v>201</v>
      </c>
      <c r="D293" s="349" t="s">
        <v>2748</v>
      </c>
      <c r="E293" s="598" t="s">
        <v>36</v>
      </c>
      <c r="F293" s="235">
        <v>24</v>
      </c>
      <c r="G293" s="623" t="s">
        <v>84</v>
      </c>
      <c r="H293" s="466">
        <v>44714</v>
      </c>
      <c r="I293" s="466">
        <v>44714</v>
      </c>
      <c r="J293" s="235" t="s">
        <v>81</v>
      </c>
      <c r="K293" s="235" t="s">
        <v>82</v>
      </c>
      <c r="L293" s="235" t="s">
        <v>70</v>
      </c>
      <c r="M293" s="235">
        <v>216001993</v>
      </c>
      <c r="N293" s="235" t="s">
        <v>85</v>
      </c>
      <c r="O293" s="238" t="s">
        <v>3384</v>
      </c>
      <c r="P293" s="345" t="s">
        <v>83</v>
      </c>
      <c r="Q293" s="235" t="s">
        <v>2840</v>
      </c>
      <c r="R293" s="238" t="s">
        <v>3390</v>
      </c>
      <c r="S293" s="541">
        <v>32.22</v>
      </c>
      <c r="T293" s="467" t="s">
        <v>2965</v>
      </c>
      <c r="U293" s="468">
        <f t="shared" si="4"/>
        <v>773.28</v>
      </c>
      <c r="V293" s="170"/>
    </row>
    <row r="294" spans="1:22">
      <c r="A294" s="235">
        <v>291</v>
      </c>
      <c r="B294" s="235">
        <v>112172543</v>
      </c>
      <c r="C294" s="238">
        <v>112172543</v>
      </c>
      <c r="D294" s="238" t="s">
        <v>1145</v>
      </c>
      <c r="E294" s="598" t="s">
        <v>36</v>
      </c>
      <c r="F294" s="235">
        <v>6</v>
      </c>
      <c r="G294" s="623" t="s">
        <v>84</v>
      </c>
      <c r="H294" s="466">
        <v>44714</v>
      </c>
      <c r="I294" s="466">
        <v>44714</v>
      </c>
      <c r="J294" s="235" t="s">
        <v>81</v>
      </c>
      <c r="K294" s="235" t="s">
        <v>82</v>
      </c>
      <c r="L294" s="235" t="s">
        <v>70</v>
      </c>
      <c r="M294" s="235">
        <v>216001993</v>
      </c>
      <c r="N294" s="235" t="s">
        <v>85</v>
      </c>
      <c r="O294" s="238" t="s">
        <v>3384</v>
      </c>
      <c r="P294" s="345" t="s">
        <v>83</v>
      </c>
      <c r="Q294" s="235" t="s">
        <v>2840</v>
      </c>
      <c r="R294" s="238" t="s">
        <v>3390</v>
      </c>
      <c r="S294" s="541">
        <v>3480</v>
      </c>
      <c r="T294" s="467" t="s">
        <v>2965</v>
      </c>
      <c r="U294" s="468">
        <f t="shared" si="4"/>
        <v>20880</v>
      </c>
      <c r="V294" s="170"/>
    </row>
    <row r="295" spans="1:22">
      <c r="A295" s="235">
        <v>292</v>
      </c>
      <c r="B295" s="235">
        <v>112172541</v>
      </c>
      <c r="C295" s="238">
        <v>112172541</v>
      </c>
      <c r="D295" s="239" t="s">
        <v>2373</v>
      </c>
      <c r="E295" s="598" t="s">
        <v>36</v>
      </c>
      <c r="F295" s="235">
        <v>6</v>
      </c>
      <c r="G295" s="623" t="s">
        <v>84</v>
      </c>
      <c r="H295" s="466">
        <v>44714</v>
      </c>
      <c r="I295" s="466">
        <v>44714</v>
      </c>
      <c r="J295" s="235" t="s">
        <v>81</v>
      </c>
      <c r="K295" s="235" t="s">
        <v>82</v>
      </c>
      <c r="L295" s="235" t="s">
        <v>70</v>
      </c>
      <c r="M295" s="235">
        <v>216001993</v>
      </c>
      <c r="N295" s="235" t="s">
        <v>85</v>
      </c>
      <c r="O295" s="238" t="s">
        <v>3384</v>
      </c>
      <c r="P295" s="345" t="s">
        <v>83</v>
      </c>
      <c r="Q295" s="235" t="s">
        <v>2840</v>
      </c>
      <c r="R295" s="238" t="s">
        <v>3390</v>
      </c>
      <c r="S295" s="541">
        <v>630</v>
      </c>
      <c r="T295" s="467" t="s">
        <v>2965</v>
      </c>
      <c r="U295" s="468">
        <f t="shared" si="4"/>
        <v>3780</v>
      </c>
      <c r="V295" s="170"/>
    </row>
    <row r="296" spans="1:22">
      <c r="A296" s="235">
        <v>293</v>
      </c>
      <c r="B296" s="235">
        <v>112172542</v>
      </c>
      <c r="C296" s="238">
        <v>112172542</v>
      </c>
      <c r="D296" s="238" t="s">
        <v>2376</v>
      </c>
      <c r="E296" s="598" t="s">
        <v>36</v>
      </c>
      <c r="F296" s="235">
        <v>18</v>
      </c>
      <c r="G296" s="623" t="s">
        <v>84</v>
      </c>
      <c r="H296" s="466">
        <v>44714</v>
      </c>
      <c r="I296" s="466">
        <v>44714</v>
      </c>
      <c r="J296" s="235" t="s">
        <v>81</v>
      </c>
      <c r="K296" s="235" t="s">
        <v>82</v>
      </c>
      <c r="L296" s="235" t="s">
        <v>70</v>
      </c>
      <c r="M296" s="235">
        <v>216001993</v>
      </c>
      <c r="N296" s="235" t="s">
        <v>85</v>
      </c>
      <c r="O296" s="238" t="s">
        <v>3384</v>
      </c>
      <c r="P296" s="345" t="s">
        <v>83</v>
      </c>
      <c r="Q296" s="235" t="s">
        <v>2840</v>
      </c>
      <c r="R296" s="238" t="s">
        <v>3390</v>
      </c>
      <c r="S296" s="541">
        <v>65</v>
      </c>
      <c r="T296" s="467" t="s">
        <v>2965</v>
      </c>
      <c r="U296" s="468">
        <f t="shared" si="4"/>
        <v>1170</v>
      </c>
      <c r="V296" s="170"/>
    </row>
    <row r="297" spans="1:22">
      <c r="A297" s="235">
        <v>294</v>
      </c>
      <c r="B297" s="235">
        <v>112172544</v>
      </c>
      <c r="C297" s="238">
        <v>112172544</v>
      </c>
      <c r="D297" s="238" t="s">
        <v>2377</v>
      </c>
      <c r="E297" s="598" t="s">
        <v>36</v>
      </c>
      <c r="F297" s="235">
        <v>12</v>
      </c>
      <c r="G297" s="623" t="s">
        <v>84</v>
      </c>
      <c r="H297" s="466">
        <v>44714</v>
      </c>
      <c r="I297" s="466">
        <v>44714</v>
      </c>
      <c r="J297" s="235" t="s">
        <v>81</v>
      </c>
      <c r="K297" s="235" t="s">
        <v>82</v>
      </c>
      <c r="L297" s="235" t="s">
        <v>70</v>
      </c>
      <c r="M297" s="235">
        <v>216001993</v>
      </c>
      <c r="N297" s="235" t="s">
        <v>85</v>
      </c>
      <c r="O297" s="238" t="s">
        <v>3384</v>
      </c>
      <c r="P297" s="345" t="s">
        <v>83</v>
      </c>
      <c r="Q297" s="235" t="s">
        <v>2840</v>
      </c>
      <c r="R297" s="238" t="s">
        <v>3390</v>
      </c>
      <c r="S297" s="541">
        <v>100</v>
      </c>
      <c r="T297" s="467" t="s">
        <v>2965</v>
      </c>
      <c r="U297" s="468">
        <f t="shared" si="4"/>
        <v>1200</v>
      </c>
      <c r="V297" s="170"/>
    </row>
    <row r="298" spans="1:22">
      <c r="A298" s="235">
        <v>295</v>
      </c>
      <c r="B298" s="235">
        <v>109492192</v>
      </c>
      <c r="C298" s="238" t="s">
        <v>1290</v>
      </c>
      <c r="D298" s="238" t="s">
        <v>2746</v>
      </c>
      <c r="E298" s="598" t="s">
        <v>36</v>
      </c>
      <c r="F298" s="235">
        <v>24</v>
      </c>
      <c r="G298" s="623" t="s">
        <v>84</v>
      </c>
      <c r="H298" s="466">
        <v>44714</v>
      </c>
      <c r="I298" s="466">
        <v>44714</v>
      </c>
      <c r="J298" s="235" t="s">
        <v>81</v>
      </c>
      <c r="K298" s="235" t="s">
        <v>82</v>
      </c>
      <c r="L298" s="235" t="s">
        <v>70</v>
      </c>
      <c r="M298" s="235">
        <v>216001993</v>
      </c>
      <c r="N298" s="235" t="s">
        <v>85</v>
      </c>
      <c r="O298" s="238" t="s">
        <v>3384</v>
      </c>
      <c r="P298" s="345" t="s">
        <v>83</v>
      </c>
      <c r="Q298" s="235" t="s">
        <v>2840</v>
      </c>
      <c r="R298" s="238" t="s">
        <v>3390</v>
      </c>
      <c r="S298" s="541">
        <v>24.1</v>
      </c>
      <c r="T298" s="467" t="s">
        <v>2965</v>
      </c>
      <c r="U298" s="468">
        <f t="shared" si="4"/>
        <v>578.40000000000009</v>
      </c>
      <c r="V298" s="170"/>
    </row>
    <row r="299" spans="1:22">
      <c r="A299" s="235">
        <v>296</v>
      </c>
      <c r="B299" s="235">
        <v>109492193</v>
      </c>
      <c r="C299" s="238" t="s">
        <v>2228</v>
      </c>
      <c r="D299" s="239" t="s">
        <v>2739</v>
      </c>
      <c r="E299" s="598" t="s">
        <v>36</v>
      </c>
      <c r="F299" s="235">
        <v>102</v>
      </c>
      <c r="G299" s="623" t="s">
        <v>84</v>
      </c>
      <c r="H299" s="466">
        <v>44714</v>
      </c>
      <c r="I299" s="466">
        <v>44714</v>
      </c>
      <c r="J299" s="235" t="s">
        <v>81</v>
      </c>
      <c r="K299" s="235" t="s">
        <v>82</v>
      </c>
      <c r="L299" s="235" t="s">
        <v>70</v>
      </c>
      <c r="M299" s="235">
        <v>216001993</v>
      </c>
      <c r="N299" s="235" t="s">
        <v>85</v>
      </c>
      <c r="O299" s="238" t="s">
        <v>3384</v>
      </c>
      <c r="P299" s="345" t="s">
        <v>83</v>
      </c>
      <c r="Q299" s="235" t="s">
        <v>2840</v>
      </c>
      <c r="R299" s="238" t="s">
        <v>3390</v>
      </c>
      <c r="S299" s="541">
        <v>11.26</v>
      </c>
      <c r="T299" s="467" t="s">
        <v>2965</v>
      </c>
      <c r="U299" s="468">
        <f t="shared" si="4"/>
        <v>1148.52</v>
      </c>
      <c r="V299" s="170"/>
    </row>
    <row r="300" spans="1:22">
      <c r="A300" s="235">
        <v>297</v>
      </c>
      <c r="B300" s="235">
        <v>109492212</v>
      </c>
      <c r="C300" s="238" t="s">
        <v>571</v>
      </c>
      <c r="D300" s="238" t="s">
        <v>2741</v>
      </c>
      <c r="E300" s="598" t="s">
        <v>36</v>
      </c>
      <c r="F300" s="235">
        <v>192</v>
      </c>
      <c r="G300" s="623" t="s">
        <v>84</v>
      </c>
      <c r="H300" s="466">
        <v>44714</v>
      </c>
      <c r="I300" s="466">
        <v>44714</v>
      </c>
      <c r="J300" s="235" t="s">
        <v>81</v>
      </c>
      <c r="K300" s="235" t="s">
        <v>82</v>
      </c>
      <c r="L300" s="235" t="s">
        <v>70</v>
      </c>
      <c r="M300" s="235">
        <v>216001993</v>
      </c>
      <c r="N300" s="235" t="s">
        <v>85</v>
      </c>
      <c r="O300" s="238" t="s">
        <v>3384</v>
      </c>
      <c r="P300" s="345" t="s">
        <v>83</v>
      </c>
      <c r="Q300" s="235" t="s">
        <v>2840</v>
      </c>
      <c r="R300" s="238" t="s">
        <v>3390</v>
      </c>
      <c r="S300" s="541">
        <v>11.26</v>
      </c>
      <c r="T300" s="467" t="s">
        <v>2965</v>
      </c>
      <c r="U300" s="468">
        <f t="shared" si="4"/>
        <v>2161.92</v>
      </c>
      <c r="V300" s="170"/>
    </row>
    <row r="301" spans="1:22">
      <c r="A301" s="235">
        <v>298</v>
      </c>
      <c r="B301" s="235">
        <v>109492179</v>
      </c>
      <c r="C301" s="238">
        <v>12568935</v>
      </c>
      <c r="D301" s="238" t="s">
        <v>2134</v>
      </c>
      <c r="E301" s="598" t="s">
        <v>2729</v>
      </c>
      <c r="F301" s="340">
        <v>390</v>
      </c>
      <c r="G301" s="623" t="s">
        <v>84</v>
      </c>
      <c r="H301" s="466">
        <v>44714</v>
      </c>
      <c r="I301" s="466">
        <v>44714</v>
      </c>
      <c r="J301" s="235" t="s">
        <v>81</v>
      </c>
      <c r="K301" s="235" t="s">
        <v>82</v>
      </c>
      <c r="L301" s="235" t="s">
        <v>70</v>
      </c>
      <c r="M301" s="235">
        <v>216001993</v>
      </c>
      <c r="N301" s="235" t="s">
        <v>85</v>
      </c>
      <c r="O301" s="238" t="s">
        <v>3384</v>
      </c>
      <c r="P301" s="345" t="s">
        <v>83</v>
      </c>
      <c r="Q301" s="235" t="s">
        <v>2840</v>
      </c>
      <c r="R301" s="238" t="s">
        <v>3390</v>
      </c>
      <c r="S301" s="541">
        <v>174.89</v>
      </c>
      <c r="T301" s="467" t="s">
        <v>2965</v>
      </c>
      <c r="U301" s="468">
        <f t="shared" si="4"/>
        <v>68207.099999999991</v>
      </c>
      <c r="V301" s="170"/>
    </row>
    <row r="302" spans="1:22">
      <c r="A302" s="235">
        <v>299</v>
      </c>
      <c r="B302" s="235">
        <v>112139784</v>
      </c>
      <c r="C302" s="238" t="s">
        <v>2731</v>
      </c>
      <c r="D302" s="239" t="s">
        <v>2809</v>
      </c>
      <c r="E302" s="598" t="s">
        <v>2729</v>
      </c>
      <c r="F302" s="235">
        <v>253</v>
      </c>
      <c r="G302" s="623" t="s">
        <v>84</v>
      </c>
      <c r="H302" s="466">
        <v>44714</v>
      </c>
      <c r="I302" s="466">
        <v>44714</v>
      </c>
      <c r="J302" s="235" t="s">
        <v>81</v>
      </c>
      <c r="K302" s="235" t="s">
        <v>82</v>
      </c>
      <c r="L302" s="235" t="s">
        <v>70</v>
      </c>
      <c r="M302" s="235">
        <v>216001993</v>
      </c>
      <c r="N302" s="235" t="s">
        <v>85</v>
      </c>
      <c r="O302" s="238" t="s">
        <v>3384</v>
      </c>
      <c r="P302" s="345" t="s">
        <v>83</v>
      </c>
      <c r="Q302" s="235" t="s">
        <v>2840</v>
      </c>
      <c r="R302" s="238" t="s">
        <v>3390</v>
      </c>
      <c r="S302" s="541">
        <v>25.5</v>
      </c>
      <c r="T302" s="467" t="s">
        <v>2965</v>
      </c>
      <c r="U302" s="468">
        <f t="shared" si="4"/>
        <v>6451.5</v>
      </c>
      <c r="V302" s="170"/>
    </row>
    <row r="303" spans="1:22">
      <c r="A303" s="235">
        <v>300</v>
      </c>
      <c r="B303" s="235">
        <v>109609632</v>
      </c>
      <c r="C303" s="238" t="s">
        <v>197</v>
      </c>
      <c r="D303" s="238" t="s">
        <v>2747</v>
      </c>
      <c r="E303" s="598" t="s">
        <v>36</v>
      </c>
      <c r="F303" s="235">
        <v>12</v>
      </c>
      <c r="G303" s="623" t="s">
        <v>84</v>
      </c>
      <c r="H303" s="466">
        <v>44714</v>
      </c>
      <c r="I303" s="466">
        <v>44714</v>
      </c>
      <c r="J303" s="235" t="s">
        <v>81</v>
      </c>
      <c r="K303" s="235" t="s">
        <v>82</v>
      </c>
      <c r="L303" s="235" t="s">
        <v>70</v>
      </c>
      <c r="M303" s="235">
        <v>216001993</v>
      </c>
      <c r="N303" s="235" t="s">
        <v>85</v>
      </c>
      <c r="O303" s="238" t="s">
        <v>3384</v>
      </c>
      <c r="P303" s="345" t="s">
        <v>83</v>
      </c>
      <c r="Q303" s="235" t="s">
        <v>2840</v>
      </c>
      <c r="R303" s="238" t="s">
        <v>3390</v>
      </c>
      <c r="S303" s="541">
        <v>100.06</v>
      </c>
      <c r="T303" s="467" t="s">
        <v>2965</v>
      </c>
      <c r="U303" s="468">
        <f t="shared" si="4"/>
        <v>1200.72</v>
      </c>
      <c r="V303" s="170"/>
    </row>
    <row r="304" spans="1:22">
      <c r="A304" s="235">
        <v>301</v>
      </c>
      <c r="B304" s="235">
        <v>112136066</v>
      </c>
      <c r="C304" s="238" t="s">
        <v>2230</v>
      </c>
      <c r="D304" s="238" t="s">
        <v>2745</v>
      </c>
      <c r="E304" s="598" t="s">
        <v>36</v>
      </c>
      <c r="F304" s="235">
        <v>6</v>
      </c>
      <c r="G304" s="623" t="s">
        <v>84</v>
      </c>
      <c r="H304" s="466">
        <v>44714</v>
      </c>
      <c r="I304" s="466">
        <v>44714</v>
      </c>
      <c r="J304" s="235" t="s">
        <v>81</v>
      </c>
      <c r="K304" s="235" t="s">
        <v>82</v>
      </c>
      <c r="L304" s="235" t="s">
        <v>70</v>
      </c>
      <c r="M304" s="235">
        <v>216001993</v>
      </c>
      <c r="N304" s="235" t="s">
        <v>85</v>
      </c>
      <c r="O304" s="238" t="s">
        <v>3384</v>
      </c>
      <c r="P304" s="345" t="s">
        <v>83</v>
      </c>
      <c r="Q304" s="235" t="s">
        <v>2840</v>
      </c>
      <c r="R304" s="238" t="s">
        <v>3390</v>
      </c>
      <c r="S304" s="541">
        <v>113.51</v>
      </c>
      <c r="T304" s="467" t="s">
        <v>2965</v>
      </c>
      <c r="U304" s="468">
        <f t="shared" si="4"/>
        <v>681.06000000000006</v>
      </c>
      <c r="V304" s="170"/>
    </row>
    <row r="305" spans="1:22">
      <c r="A305" s="235">
        <v>302</v>
      </c>
      <c r="B305" s="235">
        <v>112136070</v>
      </c>
      <c r="C305" s="238">
        <v>19628060446</v>
      </c>
      <c r="D305" s="238" t="s">
        <v>2751</v>
      </c>
      <c r="E305" s="598" t="s">
        <v>36</v>
      </c>
      <c r="F305" s="235">
        <v>6</v>
      </c>
      <c r="G305" s="623" t="s">
        <v>84</v>
      </c>
      <c r="H305" s="466">
        <v>44714</v>
      </c>
      <c r="I305" s="466">
        <v>44714</v>
      </c>
      <c r="J305" s="235" t="s">
        <v>81</v>
      </c>
      <c r="K305" s="235" t="s">
        <v>82</v>
      </c>
      <c r="L305" s="235" t="s">
        <v>70</v>
      </c>
      <c r="M305" s="235">
        <v>216001993</v>
      </c>
      <c r="N305" s="235" t="s">
        <v>85</v>
      </c>
      <c r="O305" s="238" t="s">
        <v>3384</v>
      </c>
      <c r="P305" s="345" t="s">
        <v>83</v>
      </c>
      <c r="Q305" s="235" t="s">
        <v>2840</v>
      </c>
      <c r="R305" s="238" t="s">
        <v>3390</v>
      </c>
      <c r="S305" s="541">
        <v>721.74</v>
      </c>
      <c r="T305" s="467" t="s">
        <v>2965</v>
      </c>
      <c r="U305" s="468">
        <f t="shared" si="4"/>
        <v>4330.4400000000005</v>
      </c>
      <c r="V305" s="170"/>
    </row>
    <row r="306" spans="1:22">
      <c r="A306" s="235">
        <v>303</v>
      </c>
      <c r="B306" s="235">
        <v>112136069</v>
      </c>
      <c r="C306" s="238" t="s">
        <v>2235</v>
      </c>
      <c r="D306" s="238" t="s">
        <v>2749</v>
      </c>
      <c r="E306" s="598" t="s">
        <v>36</v>
      </c>
      <c r="F306" s="235">
        <v>18</v>
      </c>
      <c r="G306" s="623" t="s">
        <v>84</v>
      </c>
      <c r="H306" s="466">
        <v>44714</v>
      </c>
      <c r="I306" s="466">
        <v>44714</v>
      </c>
      <c r="J306" s="235" t="s">
        <v>81</v>
      </c>
      <c r="K306" s="235" t="s">
        <v>82</v>
      </c>
      <c r="L306" s="235" t="s">
        <v>70</v>
      </c>
      <c r="M306" s="235">
        <v>216001993</v>
      </c>
      <c r="N306" s="235" t="s">
        <v>85</v>
      </c>
      <c r="O306" s="238" t="s">
        <v>3384</v>
      </c>
      <c r="P306" s="345" t="s">
        <v>83</v>
      </c>
      <c r="Q306" s="235" t="s">
        <v>2840</v>
      </c>
      <c r="R306" s="238" t="s">
        <v>3390</v>
      </c>
      <c r="S306" s="541">
        <v>45.6</v>
      </c>
      <c r="T306" s="467" t="s">
        <v>2965</v>
      </c>
      <c r="U306" s="468">
        <f t="shared" si="4"/>
        <v>820.80000000000007</v>
      </c>
      <c r="V306" s="170"/>
    </row>
    <row r="307" spans="1:22">
      <c r="A307" s="235">
        <v>304</v>
      </c>
      <c r="B307" s="235">
        <v>112136080</v>
      </c>
      <c r="C307" s="238" t="s">
        <v>888</v>
      </c>
      <c r="D307" s="238" t="s">
        <v>889</v>
      </c>
      <c r="E307" s="598" t="s">
        <v>36</v>
      </c>
      <c r="F307" s="235">
        <v>24</v>
      </c>
      <c r="G307" s="623" t="s">
        <v>84</v>
      </c>
      <c r="H307" s="466">
        <v>44714</v>
      </c>
      <c r="I307" s="466">
        <v>44714</v>
      </c>
      <c r="J307" s="235" t="s">
        <v>81</v>
      </c>
      <c r="K307" s="235" t="s">
        <v>82</v>
      </c>
      <c r="L307" s="235" t="s">
        <v>70</v>
      </c>
      <c r="M307" s="235">
        <v>216001993</v>
      </c>
      <c r="N307" s="235" t="s">
        <v>85</v>
      </c>
      <c r="O307" s="238" t="s">
        <v>3384</v>
      </c>
      <c r="P307" s="345" t="s">
        <v>83</v>
      </c>
      <c r="Q307" s="235" t="s">
        <v>2840</v>
      </c>
      <c r="R307" s="238" t="s">
        <v>3390</v>
      </c>
      <c r="S307" s="541">
        <v>13.72</v>
      </c>
      <c r="T307" s="467" t="s">
        <v>2965</v>
      </c>
      <c r="U307" s="468">
        <f t="shared" si="4"/>
        <v>329.28000000000003</v>
      </c>
      <c r="V307" s="170"/>
    </row>
    <row r="308" spans="1:22">
      <c r="A308" s="235">
        <v>305</v>
      </c>
      <c r="B308" s="235">
        <v>109609633</v>
      </c>
      <c r="C308" s="238" t="s">
        <v>1078</v>
      </c>
      <c r="D308" s="238" t="s">
        <v>1674</v>
      </c>
      <c r="E308" s="598" t="s">
        <v>36</v>
      </c>
      <c r="F308" s="235">
        <v>6</v>
      </c>
      <c r="G308" s="623" t="s">
        <v>84</v>
      </c>
      <c r="H308" s="466">
        <v>44714</v>
      </c>
      <c r="I308" s="466">
        <v>44714</v>
      </c>
      <c r="J308" s="235" t="s">
        <v>81</v>
      </c>
      <c r="K308" s="235" t="s">
        <v>82</v>
      </c>
      <c r="L308" s="235" t="s">
        <v>70</v>
      </c>
      <c r="M308" s="235">
        <v>216001993</v>
      </c>
      <c r="N308" s="235" t="s">
        <v>85</v>
      </c>
      <c r="O308" s="238" t="s">
        <v>3384</v>
      </c>
      <c r="P308" s="345" t="s">
        <v>83</v>
      </c>
      <c r="Q308" s="235" t="s">
        <v>2840</v>
      </c>
      <c r="R308" s="238" t="s">
        <v>3390</v>
      </c>
      <c r="S308" s="541">
        <v>97.29</v>
      </c>
      <c r="T308" s="467" t="s">
        <v>2965</v>
      </c>
      <c r="U308" s="468">
        <f t="shared" si="4"/>
        <v>583.74</v>
      </c>
      <c r="V308" s="170"/>
    </row>
    <row r="309" spans="1:22">
      <c r="A309" s="235">
        <v>306</v>
      </c>
      <c r="B309" s="235">
        <v>109609628</v>
      </c>
      <c r="C309" s="238" t="s">
        <v>1672</v>
      </c>
      <c r="D309" s="238" t="s">
        <v>1673</v>
      </c>
      <c r="E309" s="598" t="s">
        <v>36</v>
      </c>
      <c r="F309" s="235">
        <v>6</v>
      </c>
      <c r="G309" s="623" t="s">
        <v>84</v>
      </c>
      <c r="H309" s="466">
        <v>44714</v>
      </c>
      <c r="I309" s="466">
        <v>44714</v>
      </c>
      <c r="J309" s="235" t="s">
        <v>81</v>
      </c>
      <c r="K309" s="235" t="s">
        <v>82</v>
      </c>
      <c r="L309" s="235" t="s">
        <v>70</v>
      </c>
      <c r="M309" s="235">
        <v>216001993</v>
      </c>
      <c r="N309" s="235" t="s">
        <v>85</v>
      </c>
      <c r="O309" s="238" t="s">
        <v>3384</v>
      </c>
      <c r="P309" s="345" t="s">
        <v>83</v>
      </c>
      <c r="Q309" s="235" t="s">
        <v>2840</v>
      </c>
      <c r="R309" s="238" t="s">
        <v>3390</v>
      </c>
      <c r="S309" s="541">
        <v>45.34</v>
      </c>
      <c r="T309" s="467" t="s">
        <v>2965</v>
      </c>
      <c r="U309" s="468">
        <f t="shared" si="4"/>
        <v>272.04000000000002</v>
      </c>
      <c r="V309" s="170"/>
    </row>
    <row r="310" spans="1:22" ht="20.399999999999999">
      <c r="A310" s="235">
        <v>307</v>
      </c>
      <c r="B310" s="235">
        <v>112136072</v>
      </c>
      <c r="C310" s="238">
        <v>19620005092</v>
      </c>
      <c r="D310" s="238" t="s">
        <v>457</v>
      </c>
      <c r="E310" s="598" t="s">
        <v>36</v>
      </c>
      <c r="F310" s="235">
        <v>6</v>
      </c>
      <c r="G310" s="623" t="s">
        <v>84</v>
      </c>
      <c r="H310" s="466">
        <v>44714</v>
      </c>
      <c r="I310" s="466">
        <v>44714</v>
      </c>
      <c r="J310" s="235" t="s">
        <v>81</v>
      </c>
      <c r="K310" s="235" t="s">
        <v>82</v>
      </c>
      <c r="L310" s="235" t="s">
        <v>70</v>
      </c>
      <c r="M310" s="235">
        <v>216001993</v>
      </c>
      <c r="N310" s="235" t="s">
        <v>85</v>
      </c>
      <c r="O310" s="238" t="s">
        <v>3384</v>
      </c>
      <c r="P310" s="345" t="s">
        <v>83</v>
      </c>
      <c r="Q310" s="235" t="s">
        <v>2840</v>
      </c>
      <c r="R310" s="238" t="s">
        <v>3390</v>
      </c>
      <c r="S310" s="541">
        <v>404.26</v>
      </c>
      <c r="T310" s="467" t="s">
        <v>2965</v>
      </c>
      <c r="U310" s="468">
        <f t="shared" si="4"/>
        <v>2425.56</v>
      </c>
      <c r="V310" s="170"/>
    </row>
    <row r="311" spans="1:22" ht="20.399999999999999">
      <c r="A311" s="235">
        <v>308</v>
      </c>
      <c r="B311" s="235">
        <v>109492181</v>
      </c>
      <c r="C311" s="238" t="s">
        <v>170</v>
      </c>
      <c r="D311" s="238" t="s">
        <v>171</v>
      </c>
      <c r="E311" s="598" t="s">
        <v>36</v>
      </c>
      <c r="F311" s="235">
        <v>96</v>
      </c>
      <c r="G311" s="623" t="s">
        <v>84</v>
      </c>
      <c r="H311" s="466">
        <v>44714</v>
      </c>
      <c r="I311" s="466">
        <v>44714</v>
      </c>
      <c r="J311" s="235" t="s">
        <v>81</v>
      </c>
      <c r="K311" s="235" t="s">
        <v>82</v>
      </c>
      <c r="L311" s="235" t="s">
        <v>70</v>
      </c>
      <c r="M311" s="235">
        <v>216001993</v>
      </c>
      <c r="N311" s="235" t="s">
        <v>85</v>
      </c>
      <c r="O311" s="238" t="s">
        <v>3384</v>
      </c>
      <c r="P311" s="345" t="s">
        <v>83</v>
      </c>
      <c r="Q311" s="235" t="s">
        <v>2840</v>
      </c>
      <c r="R311" s="238" t="s">
        <v>3390</v>
      </c>
      <c r="S311" s="541">
        <v>18.350000000000001</v>
      </c>
      <c r="T311" s="467" t="s">
        <v>2965</v>
      </c>
      <c r="U311" s="468">
        <f t="shared" si="4"/>
        <v>1761.6000000000001</v>
      </c>
      <c r="V311" s="170"/>
    </row>
    <row r="312" spans="1:22">
      <c r="A312" s="235">
        <v>309</v>
      </c>
      <c r="B312" s="235">
        <v>112136078</v>
      </c>
      <c r="C312" s="238" t="s">
        <v>879</v>
      </c>
      <c r="D312" s="238" t="s">
        <v>880</v>
      </c>
      <c r="E312" s="598" t="s">
        <v>36</v>
      </c>
      <c r="F312" s="235">
        <v>6</v>
      </c>
      <c r="G312" s="623" t="s">
        <v>84</v>
      </c>
      <c r="H312" s="466">
        <v>44714</v>
      </c>
      <c r="I312" s="466">
        <v>44714</v>
      </c>
      <c r="J312" s="235" t="s">
        <v>81</v>
      </c>
      <c r="K312" s="235" t="s">
        <v>82</v>
      </c>
      <c r="L312" s="235" t="s">
        <v>70</v>
      </c>
      <c r="M312" s="235">
        <v>216001993</v>
      </c>
      <c r="N312" s="235" t="s">
        <v>85</v>
      </c>
      <c r="O312" s="238" t="s">
        <v>3384</v>
      </c>
      <c r="P312" s="345" t="s">
        <v>83</v>
      </c>
      <c r="Q312" s="235" t="s">
        <v>2840</v>
      </c>
      <c r="R312" s="238" t="s">
        <v>3390</v>
      </c>
      <c r="S312" s="541">
        <v>138.97999999999999</v>
      </c>
      <c r="T312" s="467" t="s">
        <v>2965</v>
      </c>
      <c r="U312" s="468">
        <f t="shared" si="4"/>
        <v>833.87999999999988</v>
      </c>
      <c r="V312" s="170"/>
    </row>
    <row r="313" spans="1:22">
      <c r="A313" s="235">
        <v>310</v>
      </c>
      <c r="B313" s="235">
        <v>112136075</v>
      </c>
      <c r="C313" s="238" t="s">
        <v>63</v>
      </c>
      <c r="D313" s="238" t="s">
        <v>64</v>
      </c>
      <c r="E313" s="598" t="s">
        <v>36</v>
      </c>
      <c r="F313" s="235">
        <v>6</v>
      </c>
      <c r="G313" s="623" t="s">
        <v>84</v>
      </c>
      <c r="H313" s="466">
        <v>44714</v>
      </c>
      <c r="I313" s="466">
        <v>44714</v>
      </c>
      <c r="J313" s="235" t="s">
        <v>81</v>
      </c>
      <c r="K313" s="235" t="s">
        <v>82</v>
      </c>
      <c r="L313" s="235" t="s">
        <v>70</v>
      </c>
      <c r="M313" s="235">
        <v>216001993</v>
      </c>
      <c r="N313" s="235" t="s">
        <v>85</v>
      </c>
      <c r="O313" s="238" t="s">
        <v>3384</v>
      </c>
      <c r="P313" s="345" t="s">
        <v>83</v>
      </c>
      <c r="Q313" s="235" t="s">
        <v>2840</v>
      </c>
      <c r="R313" s="238" t="s">
        <v>3390</v>
      </c>
      <c r="S313" s="541">
        <v>1196.19</v>
      </c>
      <c r="T313" s="467" t="s">
        <v>2965</v>
      </c>
      <c r="U313" s="468">
        <f t="shared" si="4"/>
        <v>7177.14</v>
      </c>
      <c r="V313" s="170"/>
    </row>
    <row r="314" spans="1:22" ht="20.399999999999999">
      <c r="A314" s="235">
        <v>311</v>
      </c>
      <c r="B314" s="235">
        <v>109492194</v>
      </c>
      <c r="C314" s="238" t="s">
        <v>192</v>
      </c>
      <c r="D314" s="238" t="s">
        <v>193</v>
      </c>
      <c r="E314" s="598" t="s">
        <v>36</v>
      </c>
      <c r="F314" s="235">
        <v>48</v>
      </c>
      <c r="G314" s="623" t="s">
        <v>84</v>
      </c>
      <c r="H314" s="466">
        <v>44714</v>
      </c>
      <c r="I314" s="466">
        <v>44714</v>
      </c>
      <c r="J314" s="235" t="s">
        <v>81</v>
      </c>
      <c r="K314" s="235" t="s">
        <v>82</v>
      </c>
      <c r="L314" s="235" t="s">
        <v>70</v>
      </c>
      <c r="M314" s="235">
        <v>216001993</v>
      </c>
      <c r="N314" s="235" t="s">
        <v>85</v>
      </c>
      <c r="O314" s="238" t="s">
        <v>3384</v>
      </c>
      <c r="P314" s="345" t="s">
        <v>83</v>
      </c>
      <c r="Q314" s="235" t="s">
        <v>2840</v>
      </c>
      <c r="R314" s="238" t="s">
        <v>3390</v>
      </c>
      <c r="S314" s="541">
        <v>234.9</v>
      </c>
      <c r="T314" s="467" t="s">
        <v>2965</v>
      </c>
      <c r="U314" s="468">
        <f t="shared" si="4"/>
        <v>11275.2</v>
      </c>
      <c r="V314" s="170"/>
    </row>
    <row r="315" spans="1:22">
      <c r="A315" s="235">
        <v>312</v>
      </c>
      <c r="B315" s="235">
        <v>109492196</v>
      </c>
      <c r="C315" s="238" t="s">
        <v>1283</v>
      </c>
      <c r="D315" s="238" t="s">
        <v>1179</v>
      </c>
      <c r="E315" s="598" t="s">
        <v>36</v>
      </c>
      <c r="F315" s="235">
        <v>13</v>
      </c>
      <c r="G315" s="623" t="s">
        <v>84</v>
      </c>
      <c r="H315" s="466">
        <v>44714</v>
      </c>
      <c r="I315" s="466">
        <v>44714</v>
      </c>
      <c r="J315" s="235" t="s">
        <v>81</v>
      </c>
      <c r="K315" s="235" t="s">
        <v>82</v>
      </c>
      <c r="L315" s="235" t="s">
        <v>70</v>
      </c>
      <c r="M315" s="235">
        <v>216001993</v>
      </c>
      <c r="N315" s="235" t="s">
        <v>85</v>
      </c>
      <c r="O315" s="238" t="s">
        <v>3384</v>
      </c>
      <c r="P315" s="345" t="s">
        <v>83</v>
      </c>
      <c r="Q315" s="235" t="s">
        <v>2840</v>
      </c>
      <c r="R315" s="238" t="s">
        <v>3390</v>
      </c>
      <c r="S315" s="541">
        <v>21.36</v>
      </c>
      <c r="T315" s="467" t="s">
        <v>2965</v>
      </c>
      <c r="U315" s="468">
        <f t="shared" si="4"/>
        <v>277.68</v>
      </c>
      <c r="V315" s="170"/>
    </row>
    <row r="316" spans="1:22">
      <c r="A316" s="235">
        <v>313</v>
      </c>
      <c r="B316" s="235">
        <v>109492196</v>
      </c>
      <c r="C316" s="238">
        <v>61030000054</v>
      </c>
      <c r="D316" s="238" t="s">
        <v>1179</v>
      </c>
      <c r="E316" s="598" t="s">
        <v>36</v>
      </c>
      <c r="F316" s="235">
        <v>35</v>
      </c>
      <c r="G316" s="623" t="s">
        <v>84</v>
      </c>
      <c r="H316" s="466">
        <v>44714</v>
      </c>
      <c r="I316" s="466">
        <v>44714</v>
      </c>
      <c r="J316" s="235" t="s">
        <v>81</v>
      </c>
      <c r="K316" s="235" t="s">
        <v>82</v>
      </c>
      <c r="L316" s="235" t="s">
        <v>70</v>
      </c>
      <c r="M316" s="235">
        <v>216001993</v>
      </c>
      <c r="N316" s="235" t="s">
        <v>85</v>
      </c>
      <c r="O316" s="238" t="s">
        <v>3384</v>
      </c>
      <c r="P316" s="345" t="s">
        <v>83</v>
      </c>
      <c r="Q316" s="235" t="s">
        <v>2840</v>
      </c>
      <c r="R316" s="238" t="s">
        <v>3390</v>
      </c>
      <c r="S316" s="541">
        <v>21.36</v>
      </c>
      <c r="T316" s="467" t="s">
        <v>2965</v>
      </c>
      <c r="U316" s="468">
        <f t="shared" si="4"/>
        <v>747.6</v>
      </c>
      <c r="V316" s="170"/>
    </row>
    <row r="317" spans="1:22" ht="20.399999999999999">
      <c r="A317" s="235">
        <v>314</v>
      </c>
      <c r="B317" s="235">
        <v>109609630</v>
      </c>
      <c r="C317" s="238" t="s">
        <v>183</v>
      </c>
      <c r="D317" s="238" t="s">
        <v>184</v>
      </c>
      <c r="E317" s="598" t="s">
        <v>36</v>
      </c>
      <c r="F317" s="235">
        <v>48</v>
      </c>
      <c r="G317" s="623" t="s">
        <v>84</v>
      </c>
      <c r="H317" s="466">
        <v>44714</v>
      </c>
      <c r="I317" s="466">
        <v>44714</v>
      </c>
      <c r="J317" s="235" t="s">
        <v>81</v>
      </c>
      <c r="K317" s="235" t="s">
        <v>82</v>
      </c>
      <c r="L317" s="235" t="s">
        <v>70</v>
      </c>
      <c r="M317" s="235">
        <v>216001993</v>
      </c>
      <c r="N317" s="235" t="s">
        <v>85</v>
      </c>
      <c r="O317" s="238" t="s">
        <v>3384</v>
      </c>
      <c r="P317" s="345" t="s">
        <v>83</v>
      </c>
      <c r="Q317" s="235" t="s">
        <v>2840</v>
      </c>
      <c r="R317" s="238" t="s">
        <v>3390</v>
      </c>
      <c r="S317" s="541">
        <v>19.260000000000002</v>
      </c>
      <c r="T317" s="467" t="s">
        <v>2965</v>
      </c>
      <c r="U317" s="468">
        <f t="shared" si="4"/>
        <v>924.48</v>
      </c>
      <c r="V317" s="170"/>
    </row>
    <row r="318" spans="1:22">
      <c r="A318" s="235">
        <v>315</v>
      </c>
      <c r="B318" s="235">
        <v>107156657</v>
      </c>
      <c r="C318" s="238">
        <v>107156657</v>
      </c>
      <c r="D318" s="238" t="s">
        <v>815</v>
      </c>
      <c r="E318" s="598" t="s">
        <v>36</v>
      </c>
      <c r="F318" s="235">
        <v>24</v>
      </c>
      <c r="G318" s="623" t="s">
        <v>84</v>
      </c>
      <c r="H318" s="466">
        <v>44714</v>
      </c>
      <c r="I318" s="466">
        <v>44714</v>
      </c>
      <c r="J318" s="235" t="s">
        <v>81</v>
      </c>
      <c r="K318" s="235" t="s">
        <v>82</v>
      </c>
      <c r="L318" s="235" t="s">
        <v>70</v>
      </c>
      <c r="M318" s="235">
        <v>216001993</v>
      </c>
      <c r="N318" s="235" t="s">
        <v>85</v>
      </c>
      <c r="O318" s="238" t="s">
        <v>3384</v>
      </c>
      <c r="P318" s="345" t="s">
        <v>83</v>
      </c>
      <c r="Q318" s="235" t="s">
        <v>2840</v>
      </c>
      <c r="R318" s="238" t="s">
        <v>3390</v>
      </c>
      <c r="S318" s="541">
        <v>13.68</v>
      </c>
      <c r="T318" s="467" t="s">
        <v>2965</v>
      </c>
      <c r="U318" s="468">
        <f t="shared" si="4"/>
        <v>328.32</v>
      </c>
      <c r="V318" s="170"/>
    </row>
    <row r="319" spans="1:22">
      <c r="A319" s="235">
        <v>316</v>
      </c>
      <c r="B319" s="235">
        <v>110408291</v>
      </c>
      <c r="C319" s="238" t="s">
        <v>1305</v>
      </c>
      <c r="D319" s="238" t="s">
        <v>1306</v>
      </c>
      <c r="E319" s="598" t="s">
        <v>36</v>
      </c>
      <c r="F319" s="235">
        <v>36</v>
      </c>
      <c r="G319" s="623" t="s">
        <v>84</v>
      </c>
      <c r="H319" s="466">
        <v>44714</v>
      </c>
      <c r="I319" s="466">
        <v>44714</v>
      </c>
      <c r="J319" s="235" t="s">
        <v>81</v>
      </c>
      <c r="K319" s="235" t="s">
        <v>82</v>
      </c>
      <c r="L319" s="235" t="s">
        <v>70</v>
      </c>
      <c r="M319" s="235">
        <v>216001993</v>
      </c>
      <c r="N319" s="235" t="s">
        <v>85</v>
      </c>
      <c r="O319" s="238" t="s">
        <v>3384</v>
      </c>
      <c r="P319" s="345" t="s">
        <v>83</v>
      </c>
      <c r="Q319" s="235" t="s">
        <v>2840</v>
      </c>
      <c r="R319" s="238" t="s">
        <v>3390</v>
      </c>
      <c r="S319" s="541">
        <v>6</v>
      </c>
      <c r="T319" s="467" t="s">
        <v>2965</v>
      </c>
      <c r="U319" s="468">
        <f t="shared" si="4"/>
        <v>216</v>
      </c>
      <c r="V319" s="170"/>
    </row>
    <row r="320" spans="1:22">
      <c r="A320" s="235">
        <v>317</v>
      </c>
      <c r="B320" s="235">
        <v>107156629</v>
      </c>
      <c r="C320" s="238">
        <v>107156629</v>
      </c>
      <c r="D320" s="238" t="s">
        <v>814</v>
      </c>
      <c r="E320" s="598" t="s">
        <v>36</v>
      </c>
      <c r="F320" s="235">
        <v>96</v>
      </c>
      <c r="G320" s="623" t="s">
        <v>84</v>
      </c>
      <c r="H320" s="466">
        <v>44714</v>
      </c>
      <c r="I320" s="466">
        <v>44714</v>
      </c>
      <c r="J320" s="235" t="s">
        <v>81</v>
      </c>
      <c r="K320" s="235" t="s">
        <v>82</v>
      </c>
      <c r="L320" s="235" t="s">
        <v>70</v>
      </c>
      <c r="M320" s="235">
        <v>216001993</v>
      </c>
      <c r="N320" s="235" t="s">
        <v>85</v>
      </c>
      <c r="O320" s="238" t="s">
        <v>3384</v>
      </c>
      <c r="P320" s="345" t="s">
        <v>83</v>
      </c>
      <c r="Q320" s="235" t="s">
        <v>2840</v>
      </c>
      <c r="R320" s="238" t="s">
        <v>3390</v>
      </c>
      <c r="S320" s="541">
        <v>16.2</v>
      </c>
      <c r="T320" s="467" t="s">
        <v>2965</v>
      </c>
      <c r="U320" s="468">
        <f t="shared" si="4"/>
        <v>1555.1999999999998</v>
      </c>
      <c r="V320" s="170"/>
    </row>
    <row r="321" spans="1:22" ht="20.399999999999999">
      <c r="A321" s="235">
        <v>318</v>
      </c>
      <c r="B321" s="238" t="s">
        <v>818</v>
      </c>
      <c r="C321" s="238" t="s">
        <v>818</v>
      </c>
      <c r="D321" s="238" t="s">
        <v>819</v>
      </c>
      <c r="E321" s="598" t="s">
        <v>36</v>
      </c>
      <c r="F321" s="235">
        <v>120</v>
      </c>
      <c r="G321" s="623" t="s">
        <v>84</v>
      </c>
      <c r="H321" s="466">
        <v>44714</v>
      </c>
      <c r="I321" s="466">
        <v>44714</v>
      </c>
      <c r="J321" s="235" t="s">
        <v>81</v>
      </c>
      <c r="K321" s="235" t="s">
        <v>82</v>
      </c>
      <c r="L321" s="235" t="s">
        <v>70</v>
      </c>
      <c r="M321" s="235">
        <v>216001993</v>
      </c>
      <c r="N321" s="235" t="s">
        <v>85</v>
      </c>
      <c r="O321" s="238" t="s">
        <v>3384</v>
      </c>
      <c r="P321" s="345" t="s">
        <v>83</v>
      </c>
      <c r="Q321" s="235" t="s">
        <v>2840</v>
      </c>
      <c r="R321" s="238" t="s">
        <v>3390</v>
      </c>
      <c r="S321" s="541">
        <v>3.84</v>
      </c>
      <c r="T321" s="467" t="s">
        <v>2965</v>
      </c>
      <c r="U321" s="468">
        <f t="shared" si="4"/>
        <v>460.79999999999995</v>
      </c>
      <c r="V321" s="170"/>
    </row>
    <row r="322" spans="1:22">
      <c r="A322" s="235">
        <v>319</v>
      </c>
      <c r="B322" s="235">
        <v>112170849</v>
      </c>
      <c r="C322" s="238">
        <v>112170849</v>
      </c>
      <c r="D322" s="238" t="s">
        <v>2382</v>
      </c>
      <c r="E322" s="598" t="s">
        <v>36</v>
      </c>
      <c r="F322" s="235">
        <v>36</v>
      </c>
      <c r="G322" s="623" t="s">
        <v>84</v>
      </c>
      <c r="H322" s="466">
        <v>44714</v>
      </c>
      <c r="I322" s="466">
        <v>44714</v>
      </c>
      <c r="J322" s="235" t="s">
        <v>81</v>
      </c>
      <c r="K322" s="235" t="s">
        <v>82</v>
      </c>
      <c r="L322" s="235" t="s">
        <v>70</v>
      </c>
      <c r="M322" s="235">
        <v>216001993</v>
      </c>
      <c r="N322" s="235" t="s">
        <v>85</v>
      </c>
      <c r="O322" s="238" t="s">
        <v>3384</v>
      </c>
      <c r="P322" s="345" t="s">
        <v>83</v>
      </c>
      <c r="Q322" s="235" t="s">
        <v>2840</v>
      </c>
      <c r="R322" s="238" t="s">
        <v>3390</v>
      </c>
      <c r="S322" s="541">
        <v>5.5</v>
      </c>
      <c r="T322" s="467" t="s">
        <v>2965</v>
      </c>
      <c r="U322" s="468">
        <f t="shared" si="4"/>
        <v>198</v>
      </c>
      <c r="V322" s="170"/>
    </row>
    <row r="323" spans="1:22">
      <c r="A323" s="235">
        <v>320</v>
      </c>
      <c r="B323" s="235">
        <v>111402534</v>
      </c>
      <c r="C323" s="238" t="s">
        <v>1083</v>
      </c>
      <c r="D323" s="238" t="s">
        <v>1084</v>
      </c>
      <c r="E323" s="598" t="s">
        <v>36</v>
      </c>
      <c r="F323" s="235">
        <v>15</v>
      </c>
      <c r="G323" s="623" t="s">
        <v>84</v>
      </c>
      <c r="H323" s="466">
        <v>44714</v>
      </c>
      <c r="I323" s="466">
        <v>44714</v>
      </c>
      <c r="J323" s="235" t="s">
        <v>81</v>
      </c>
      <c r="K323" s="235" t="s">
        <v>82</v>
      </c>
      <c r="L323" s="235" t="s">
        <v>70</v>
      </c>
      <c r="M323" s="235">
        <v>216001993</v>
      </c>
      <c r="N323" s="235" t="s">
        <v>85</v>
      </c>
      <c r="O323" s="238" t="s">
        <v>3384</v>
      </c>
      <c r="P323" s="345" t="s">
        <v>83</v>
      </c>
      <c r="Q323" s="235" t="s">
        <v>2840</v>
      </c>
      <c r="R323" s="238" t="s">
        <v>3390</v>
      </c>
      <c r="S323" s="541">
        <v>469.44</v>
      </c>
      <c r="T323" s="467" t="s">
        <v>2965</v>
      </c>
      <c r="U323" s="468">
        <f t="shared" si="4"/>
        <v>7041.6</v>
      </c>
      <c r="V323" s="170"/>
    </row>
    <row r="324" spans="1:22">
      <c r="A324" s="235">
        <v>321</v>
      </c>
      <c r="B324" s="235">
        <v>109609637</v>
      </c>
      <c r="C324" s="238" t="s">
        <v>573</v>
      </c>
      <c r="D324" s="238" t="s">
        <v>574</v>
      </c>
      <c r="E324" s="598" t="s">
        <v>36</v>
      </c>
      <c r="F324" s="235">
        <v>30</v>
      </c>
      <c r="G324" s="623" t="s">
        <v>84</v>
      </c>
      <c r="H324" s="466">
        <v>44714</v>
      </c>
      <c r="I324" s="466">
        <v>44714</v>
      </c>
      <c r="J324" s="235" t="s">
        <v>81</v>
      </c>
      <c r="K324" s="235" t="s">
        <v>82</v>
      </c>
      <c r="L324" s="235" t="s">
        <v>70</v>
      </c>
      <c r="M324" s="235">
        <v>216001993</v>
      </c>
      <c r="N324" s="235" t="s">
        <v>85</v>
      </c>
      <c r="O324" s="238" t="s">
        <v>3384</v>
      </c>
      <c r="P324" s="345" t="s">
        <v>83</v>
      </c>
      <c r="Q324" s="235" t="s">
        <v>2840</v>
      </c>
      <c r="R324" s="238" t="s">
        <v>3390</v>
      </c>
      <c r="S324" s="541">
        <v>18.62</v>
      </c>
      <c r="T324" s="467" t="s">
        <v>2965</v>
      </c>
      <c r="U324" s="468">
        <f t="shared" ref="U324:U387" si="5">S324*F324</f>
        <v>558.6</v>
      </c>
      <c r="V324" s="170"/>
    </row>
    <row r="325" spans="1:22">
      <c r="A325" s="235">
        <v>322</v>
      </c>
      <c r="B325" s="235">
        <v>109492198</v>
      </c>
      <c r="C325" s="238" t="s">
        <v>463</v>
      </c>
      <c r="D325" s="238" t="s">
        <v>464</v>
      </c>
      <c r="E325" s="598" t="s">
        <v>36</v>
      </c>
      <c r="F325" s="235">
        <v>48</v>
      </c>
      <c r="G325" s="623" t="s">
        <v>84</v>
      </c>
      <c r="H325" s="466">
        <v>44714</v>
      </c>
      <c r="I325" s="466">
        <v>44714</v>
      </c>
      <c r="J325" s="235" t="s">
        <v>81</v>
      </c>
      <c r="K325" s="235" t="s">
        <v>82</v>
      </c>
      <c r="L325" s="235" t="s">
        <v>70</v>
      </c>
      <c r="M325" s="235">
        <v>216001993</v>
      </c>
      <c r="N325" s="235" t="s">
        <v>85</v>
      </c>
      <c r="O325" s="238" t="s">
        <v>3384</v>
      </c>
      <c r="P325" s="345" t="s">
        <v>83</v>
      </c>
      <c r="Q325" s="235" t="s">
        <v>2840</v>
      </c>
      <c r="R325" s="238" t="s">
        <v>3390</v>
      </c>
      <c r="S325" s="541">
        <v>1139.3800000000001</v>
      </c>
      <c r="T325" s="467" t="s">
        <v>2965</v>
      </c>
      <c r="U325" s="468">
        <f t="shared" si="5"/>
        <v>54690.240000000005</v>
      </c>
      <c r="V325" s="170"/>
    </row>
    <row r="326" spans="1:22">
      <c r="A326" s="235">
        <v>323</v>
      </c>
      <c r="B326" s="235">
        <v>109492176</v>
      </c>
      <c r="C326" s="238">
        <v>45953050</v>
      </c>
      <c r="D326" s="238" t="s">
        <v>2204</v>
      </c>
      <c r="E326" s="598" t="s">
        <v>2729</v>
      </c>
      <c r="F326" s="235">
        <v>183</v>
      </c>
      <c r="G326" s="623" t="s">
        <v>84</v>
      </c>
      <c r="H326" s="466">
        <v>44714</v>
      </c>
      <c r="I326" s="466">
        <v>44714</v>
      </c>
      <c r="J326" s="235" t="s">
        <v>81</v>
      </c>
      <c r="K326" s="235" t="s">
        <v>82</v>
      </c>
      <c r="L326" s="235" t="s">
        <v>70</v>
      </c>
      <c r="M326" s="235">
        <v>216001993</v>
      </c>
      <c r="N326" s="235" t="s">
        <v>85</v>
      </c>
      <c r="O326" s="238" t="s">
        <v>3384</v>
      </c>
      <c r="P326" s="345" t="s">
        <v>83</v>
      </c>
      <c r="Q326" s="235" t="s">
        <v>2840</v>
      </c>
      <c r="R326" s="238" t="s">
        <v>3390</v>
      </c>
      <c r="S326" s="541">
        <v>191.98</v>
      </c>
      <c r="T326" s="467" t="s">
        <v>2965</v>
      </c>
      <c r="U326" s="468">
        <f t="shared" si="5"/>
        <v>35132.339999999997</v>
      </c>
      <c r="V326" s="170"/>
    </row>
    <row r="327" spans="1:22">
      <c r="A327" s="235">
        <v>324</v>
      </c>
      <c r="B327" s="235">
        <v>109492176</v>
      </c>
      <c r="C327" s="238">
        <v>45953050</v>
      </c>
      <c r="D327" s="238" t="s">
        <v>2204</v>
      </c>
      <c r="E327" s="598" t="s">
        <v>2729</v>
      </c>
      <c r="F327" s="235">
        <v>57</v>
      </c>
      <c r="G327" s="623" t="s">
        <v>84</v>
      </c>
      <c r="H327" s="466">
        <v>44714</v>
      </c>
      <c r="I327" s="466">
        <v>44714</v>
      </c>
      <c r="J327" s="235" t="s">
        <v>81</v>
      </c>
      <c r="K327" s="235" t="s">
        <v>82</v>
      </c>
      <c r="L327" s="235" t="s">
        <v>70</v>
      </c>
      <c r="M327" s="235">
        <v>216001993</v>
      </c>
      <c r="N327" s="235" t="s">
        <v>85</v>
      </c>
      <c r="O327" s="238" t="s">
        <v>3384</v>
      </c>
      <c r="P327" s="345" t="s">
        <v>83</v>
      </c>
      <c r="Q327" s="235" t="s">
        <v>2840</v>
      </c>
      <c r="R327" s="238" t="s">
        <v>3390</v>
      </c>
      <c r="S327" s="541">
        <v>191.98</v>
      </c>
      <c r="T327" s="467" t="s">
        <v>2965</v>
      </c>
      <c r="U327" s="468">
        <f t="shared" si="5"/>
        <v>10942.859999999999</v>
      </c>
      <c r="V327" s="170"/>
    </row>
    <row r="328" spans="1:22">
      <c r="A328" s="235">
        <v>325</v>
      </c>
      <c r="B328" s="235">
        <v>109609634</v>
      </c>
      <c r="C328" s="238" t="s">
        <v>2226</v>
      </c>
      <c r="D328" s="238" t="s">
        <v>2740</v>
      </c>
      <c r="E328" s="598" t="s">
        <v>36</v>
      </c>
      <c r="F328" s="235">
        <v>6</v>
      </c>
      <c r="G328" s="623" t="s">
        <v>84</v>
      </c>
      <c r="H328" s="466">
        <v>44714</v>
      </c>
      <c r="I328" s="466">
        <v>44714</v>
      </c>
      <c r="J328" s="235" t="s">
        <v>81</v>
      </c>
      <c r="K328" s="235" t="s">
        <v>82</v>
      </c>
      <c r="L328" s="235" t="s">
        <v>70</v>
      </c>
      <c r="M328" s="235">
        <v>216001993</v>
      </c>
      <c r="N328" s="235" t="s">
        <v>85</v>
      </c>
      <c r="O328" s="238" t="s">
        <v>3384</v>
      </c>
      <c r="P328" s="345" t="s">
        <v>83</v>
      </c>
      <c r="Q328" s="235" t="s">
        <v>2840</v>
      </c>
      <c r="R328" s="238" t="s">
        <v>3390</v>
      </c>
      <c r="S328" s="541">
        <v>1069.1099999999999</v>
      </c>
      <c r="T328" s="467" t="s">
        <v>2965</v>
      </c>
      <c r="U328" s="468">
        <f t="shared" si="5"/>
        <v>6414.66</v>
      </c>
      <c r="V328" s="170"/>
    </row>
    <row r="329" spans="1:22">
      <c r="A329" s="235">
        <v>326</v>
      </c>
      <c r="B329" s="235">
        <v>110408288</v>
      </c>
      <c r="C329" s="238" t="s">
        <v>1749</v>
      </c>
      <c r="D329" s="238" t="s">
        <v>1750</v>
      </c>
      <c r="E329" s="598" t="s">
        <v>36</v>
      </c>
      <c r="F329" s="235">
        <v>18</v>
      </c>
      <c r="G329" s="623" t="s">
        <v>84</v>
      </c>
      <c r="H329" s="466">
        <v>44714</v>
      </c>
      <c r="I329" s="466">
        <v>44714</v>
      </c>
      <c r="J329" s="235" t="s">
        <v>81</v>
      </c>
      <c r="K329" s="235" t="s">
        <v>82</v>
      </c>
      <c r="L329" s="235" t="s">
        <v>70</v>
      </c>
      <c r="M329" s="235">
        <v>216001993</v>
      </c>
      <c r="N329" s="235" t="s">
        <v>85</v>
      </c>
      <c r="O329" s="238" t="s">
        <v>3384</v>
      </c>
      <c r="P329" s="345" t="s">
        <v>83</v>
      </c>
      <c r="Q329" s="235" t="s">
        <v>2840</v>
      </c>
      <c r="R329" s="238" t="s">
        <v>3390</v>
      </c>
      <c r="S329" s="541">
        <v>6396.5</v>
      </c>
      <c r="T329" s="467" t="s">
        <v>2965</v>
      </c>
      <c r="U329" s="468">
        <f t="shared" si="5"/>
        <v>115137</v>
      </c>
      <c r="V329" s="170"/>
    </row>
    <row r="330" spans="1:22">
      <c r="A330" s="235">
        <v>327</v>
      </c>
      <c r="B330" s="235">
        <v>112151015</v>
      </c>
      <c r="C330" s="238">
        <v>12536686</v>
      </c>
      <c r="D330" s="238" t="s">
        <v>1935</v>
      </c>
      <c r="E330" s="598" t="s">
        <v>2729</v>
      </c>
      <c r="F330" s="235">
        <v>300</v>
      </c>
      <c r="G330" s="623" t="s">
        <v>84</v>
      </c>
      <c r="H330" s="466">
        <v>44714</v>
      </c>
      <c r="I330" s="466">
        <v>44714</v>
      </c>
      <c r="J330" s="235" t="s">
        <v>81</v>
      </c>
      <c r="K330" s="235" t="s">
        <v>82</v>
      </c>
      <c r="L330" s="235" t="s">
        <v>70</v>
      </c>
      <c r="M330" s="235">
        <v>216001993</v>
      </c>
      <c r="N330" s="235" t="s">
        <v>85</v>
      </c>
      <c r="O330" s="238" t="s">
        <v>3384</v>
      </c>
      <c r="P330" s="345" t="s">
        <v>83</v>
      </c>
      <c r="Q330" s="235" t="s">
        <v>2840</v>
      </c>
      <c r="R330" s="238" t="s">
        <v>3390</v>
      </c>
      <c r="S330" s="541">
        <v>31.36</v>
      </c>
      <c r="T330" s="467" t="s">
        <v>2965</v>
      </c>
      <c r="U330" s="468">
        <f t="shared" si="5"/>
        <v>9408</v>
      </c>
      <c r="V330" s="170"/>
    </row>
    <row r="331" spans="1:22">
      <c r="A331" s="235">
        <v>328</v>
      </c>
      <c r="B331" s="235">
        <v>112151017</v>
      </c>
      <c r="C331" s="238">
        <v>12536692</v>
      </c>
      <c r="D331" s="238" t="s">
        <v>1938</v>
      </c>
      <c r="E331" s="598" t="s">
        <v>2729</v>
      </c>
      <c r="F331" s="235">
        <v>300</v>
      </c>
      <c r="G331" s="623" t="s">
        <v>84</v>
      </c>
      <c r="H331" s="466">
        <v>44714</v>
      </c>
      <c r="I331" s="466">
        <v>44714</v>
      </c>
      <c r="J331" s="235" t="s">
        <v>81</v>
      </c>
      <c r="K331" s="235" t="s">
        <v>82</v>
      </c>
      <c r="L331" s="235" t="s">
        <v>70</v>
      </c>
      <c r="M331" s="235">
        <v>216001993</v>
      </c>
      <c r="N331" s="235" t="s">
        <v>85</v>
      </c>
      <c r="O331" s="238" t="s">
        <v>3384</v>
      </c>
      <c r="P331" s="345" t="s">
        <v>83</v>
      </c>
      <c r="Q331" s="235" t="s">
        <v>2840</v>
      </c>
      <c r="R331" s="238" t="s">
        <v>3390</v>
      </c>
      <c r="S331" s="541">
        <v>24</v>
      </c>
      <c r="T331" s="467" t="s">
        <v>2965</v>
      </c>
      <c r="U331" s="468">
        <f t="shared" si="5"/>
        <v>7200</v>
      </c>
      <c r="V331" s="170"/>
    </row>
    <row r="332" spans="1:22" ht="20.399999999999999">
      <c r="A332" s="235">
        <v>329</v>
      </c>
      <c r="B332" s="235">
        <v>110408290</v>
      </c>
      <c r="C332" s="238">
        <v>110408290</v>
      </c>
      <c r="D332" s="238" t="s">
        <v>2775</v>
      </c>
      <c r="E332" s="598" t="s">
        <v>36</v>
      </c>
      <c r="F332" s="235">
        <v>18</v>
      </c>
      <c r="G332" s="623" t="s">
        <v>84</v>
      </c>
      <c r="H332" s="466">
        <v>44714</v>
      </c>
      <c r="I332" s="466">
        <v>44714</v>
      </c>
      <c r="J332" s="235" t="s">
        <v>81</v>
      </c>
      <c r="K332" s="235" t="s">
        <v>82</v>
      </c>
      <c r="L332" s="235" t="s">
        <v>70</v>
      </c>
      <c r="M332" s="235">
        <v>216001993</v>
      </c>
      <c r="N332" s="235" t="s">
        <v>85</v>
      </c>
      <c r="O332" s="238" t="s">
        <v>3384</v>
      </c>
      <c r="P332" s="345" t="s">
        <v>83</v>
      </c>
      <c r="Q332" s="235" t="s">
        <v>2840</v>
      </c>
      <c r="R332" s="238" t="s">
        <v>3390</v>
      </c>
      <c r="S332" s="541">
        <v>540.54999999999995</v>
      </c>
      <c r="T332" s="467" t="s">
        <v>2965</v>
      </c>
      <c r="U332" s="468">
        <f t="shared" si="5"/>
        <v>9729.9</v>
      </c>
      <c r="V332" s="170"/>
    </row>
    <row r="333" spans="1:22" ht="20.399999999999999">
      <c r="A333" s="235">
        <v>330</v>
      </c>
      <c r="B333" s="235" t="s">
        <v>820</v>
      </c>
      <c r="C333" s="238" t="s">
        <v>820</v>
      </c>
      <c r="D333" s="238" t="s">
        <v>821</v>
      </c>
      <c r="E333" s="598" t="s">
        <v>36</v>
      </c>
      <c r="F333" s="235">
        <v>120</v>
      </c>
      <c r="G333" s="623" t="s">
        <v>84</v>
      </c>
      <c r="H333" s="466">
        <v>44714</v>
      </c>
      <c r="I333" s="466">
        <v>44714</v>
      </c>
      <c r="J333" s="235" t="s">
        <v>81</v>
      </c>
      <c r="K333" s="235" t="s">
        <v>82</v>
      </c>
      <c r="L333" s="235" t="s">
        <v>70</v>
      </c>
      <c r="M333" s="235">
        <v>216001993</v>
      </c>
      <c r="N333" s="235" t="s">
        <v>85</v>
      </c>
      <c r="O333" s="238" t="s">
        <v>3384</v>
      </c>
      <c r="P333" s="345" t="s">
        <v>83</v>
      </c>
      <c r="Q333" s="235" t="s">
        <v>2840</v>
      </c>
      <c r="R333" s="238" t="s">
        <v>3390</v>
      </c>
      <c r="S333" s="171">
        <v>0.51</v>
      </c>
      <c r="T333" s="467" t="s">
        <v>2965</v>
      </c>
      <c r="U333" s="468">
        <f t="shared" si="5"/>
        <v>61.2</v>
      </c>
      <c r="V333" s="170"/>
    </row>
    <row r="334" spans="1:22">
      <c r="A334" s="235">
        <v>331</v>
      </c>
      <c r="B334" s="235">
        <v>107184793</v>
      </c>
      <c r="C334" s="238">
        <v>107184793</v>
      </c>
      <c r="D334" s="238" t="s">
        <v>3050</v>
      </c>
      <c r="E334" s="598" t="s">
        <v>36</v>
      </c>
      <c r="F334" s="235">
        <v>120</v>
      </c>
      <c r="G334" s="623" t="s">
        <v>84</v>
      </c>
      <c r="H334" s="466">
        <v>44714</v>
      </c>
      <c r="I334" s="466">
        <v>44714</v>
      </c>
      <c r="J334" s="235" t="s">
        <v>81</v>
      </c>
      <c r="K334" s="235" t="s">
        <v>82</v>
      </c>
      <c r="L334" s="235" t="s">
        <v>70</v>
      </c>
      <c r="M334" s="235">
        <v>216001993</v>
      </c>
      <c r="N334" s="235" t="s">
        <v>85</v>
      </c>
      <c r="O334" s="238" t="s">
        <v>3384</v>
      </c>
      <c r="P334" s="345" t="s">
        <v>83</v>
      </c>
      <c r="Q334" s="235" t="s">
        <v>2840</v>
      </c>
      <c r="R334" s="238" t="s">
        <v>3390</v>
      </c>
      <c r="S334" s="541">
        <v>2.4500000000000002</v>
      </c>
      <c r="T334" s="467" t="s">
        <v>2965</v>
      </c>
      <c r="U334" s="468">
        <f t="shared" si="5"/>
        <v>294</v>
      </c>
      <c r="V334" s="170"/>
    </row>
    <row r="335" spans="1:22">
      <c r="A335" s="235">
        <v>332</v>
      </c>
      <c r="B335" s="235">
        <v>107105353</v>
      </c>
      <c r="C335" s="238" t="s">
        <v>1911</v>
      </c>
      <c r="D335" s="238" t="s">
        <v>2824</v>
      </c>
      <c r="E335" s="598" t="s">
        <v>2729</v>
      </c>
      <c r="F335" s="235">
        <v>75</v>
      </c>
      <c r="G335" s="623" t="s">
        <v>84</v>
      </c>
      <c r="H335" s="466">
        <v>44714</v>
      </c>
      <c r="I335" s="466">
        <v>44714</v>
      </c>
      <c r="J335" s="235" t="s">
        <v>81</v>
      </c>
      <c r="K335" s="235" t="s">
        <v>82</v>
      </c>
      <c r="L335" s="235" t="s">
        <v>70</v>
      </c>
      <c r="M335" s="235">
        <v>216001993</v>
      </c>
      <c r="N335" s="235" t="s">
        <v>85</v>
      </c>
      <c r="O335" s="238" t="s">
        <v>3384</v>
      </c>
      <c r="P335" s="345" t="s">
        <v>83</v>
      </c>
      <c r="Q335" s="235" t="s">
        <v>2840</v>
      </c>
      <c r="R335" s="238" t="s">
        <v>3390</v>
      </c>
      <c r="S335" s="541">
        <v>256.89999999999998</v>
      </c>
      <c r="T335" s="467" t="s">
        <v>2965</v>
      </c>
      <c r="U335" s="468">
        <f t="shared" si="5"/>
        <v>19267.5</v>
      </c>
      <c r="V335" s="170"/>
    </row>
    <row r="336" spans="1:22">
      <c r="A336" s="235">
        <v>333</v>
      </c>
      <c r="B336" s="235">
        <v>107156629</v>
      </c>
      <c r="C336" s="238">
        <v>107156629</v>
      </c>
      <c r="D336" s="238" t="s">
        <v>814</v>
      </c>
      <c r="E336" s="598" t="s">
        <v>36</v>
      </c>
      <c r="F336" s="235">
        <v>64</v>
      </c>
      <c r="G336" s="623" t="s">
        <v>90</v>
      </c>
      <c r="H336" s="466">
        <v>44714</v>
      </c>
      <c r="I336" s="466">
        <v>44714</v>
      </c>
      <c r="J336" s="235" t="s">
        <v>91</v>
      </c>
      <c r="K336" s="235" t="s">
        <v>92</v>
      </c>
      <c r="L336" s="235" t="s">
        <v>93</v>
      </c>
      <c r="M336" s="235">
        <v>215973560</v>
      </c>
      <c r="N336" s="235" t="s">
        <v>85</v>
      </c>
      <c r="O336" s="238" t="s">
        <v>3380</v>
      </c>
      <c r="P336" s="345" t="s">
        <v>72</v>
      </c>
      <c r="Q336" s="235" t="s">
        <v>73</v>
      </c>
      <c r="R336" s="238" t="s">
        <v>3381</v>
      </c>
      <c r="S336" s="541">
        <v>16.2</v>
      </c>
      <c r="T336" s="467" t="s">
        <v>2965</v>
      </c>
      <c r="U336" s="468">
        <f t="shared" si="5"/>
        <v>1036.8</v>
      </c>
      <c r="V336" s="170"/>
    </row>
    <row r="337" spans="1:22" ht="20.399999999999999">
      <c r="A337" s="235">
        <v>334</v>
      </c>
      <c r="B337" s="235">
        <v>111400054</v>
      </c>
      <c r="C337" s="238" t="s">
        <v>649</v>
      </c>
      <c r="D337" s="238" t="s">
        <v>650</v>
      </c>
      <c r="E337" s="598" t="s">
        <v>36</v>
      </c>
      <c r="F337" s="235">
        <v>12</v>
      </c>
      <c r="G337" s="623" t="s">
        <v>2493</v>
      </c>
      <c r="H337" s="466">
        <v>44720</v>
      </c>
      <c r="I337" s="466">
        <v>44721</v>
      </c>
      <c r="J337" s="235" t="s">
        <v>2463</v>
      </c>
      <c r="K337" s="235" t="s">
        <v>88</v>
      </c>
      <c r="L337" s="235" t="s">
        <v>70</v>
      </c>
      <c r="M337" s="235">
        <v>215973897</v>
      </c>
      <c r="N337" s="235" t="s">
        <v>85</v>
      </c>
      <c r="O337" s="238" t="s">
        <v>57</v>
      </c>
      <c r="P337" s="345" t="s">
        <v>89</v>
      </c>
      <c r="Q337" s="235" t="s">
        <v>73</v>
      </c>
      <c r="R337" s="238" t="s">
        <v>3408</v>
      </c>
      <c r="S337" s="541">
        <v>1410</v>
      </c>
      <c r="T337" s="467" t="s">
        <v>2965</v>
      </c>
      <c r="U337" s="468">
        <f t="shared" si="5"/>
        <v>16920</v>
      </c>
      <c r="V337" s="170"/>
    </row>
    <row r="338" spans="1:22" ht="20.399999999999999">
      <c r="A338" s="235">
        <v>335</v>
      </c>
      <c r="B338" s="235">
        <v>111400055</v>
      </c>
      <c r="C338" s="238" t="s">
        <v>653</v>
      </c>
      <c r="D338" s="238" t="s">
        <v>654</v>
      </c>
      <c r="E338" s="598" t="s">
        <v>36</v>
      </c>
      <c r="F338" s="235">
        <v>12</v>
      </c>
      <c r="G338" s="623" t="s">
        <v>2493</v>
      </c>
      <c r="H338" s="466">
        <v>44720</v>
      </c>
      <c r="I338" s="466">
        <v>44721</v>
      </c>
      <c r="J338" s="235" t="s">
        <v>2463</v>
      </c>
      <c r="K338" s="235" t="s">
        <v>88</v>
      </c>
      <c r="L338" s="235" t="s">
        <v>70</v>
      </c>
      <c r="M338" s="235">
        <v>215973897</v>
      </c>
      <c r="N338" s="235" t="s">
        <v>85</v>
      </c>
      <c r="O338" s="238" t="s">
        <v>57</v>
      </c>
      <c r="P338" s="345" t="s">
        <v>89</v>
      </c>
      <c r="Q338" s="235" t="s">
        <v>73</v>
      </c>
      <c r="R338" s="238" t="s">
        <v>3408</v>
      </c>
      <c r="S338" s="541">
        <v>1732</v>
      </c>
      <c r="T338" s="467" t="s">
        <v>2965</v>
      </c>
      <c r="U338" s="468">
        <f t="shared" si="5"/>
        <v>20784</v>
      </c>
      <c r="V338" s="170"/>
    </row>
    <row r="339" spans="1:22" ht="20.399999999999999">
      <c r="A339" s="235">
        <v>336</v>
      </c>
      <c r="B339" s="235">
        <v>111400054</v>
      </c>
      <c r="C339" s="238" t="s">
        <v>649</v>
      </c>
      <c r="D339" s="238" t="s">
        <v>650</v>
      </c>
      <c r="E339" s="598" t="s">
        <v>36</v>
      </c>
      <c r="F339" s="235">
        <v>24</v>
      </c>
      <c r="G339" s="623" t="s">
        <v>2490</v>
      </c>
      <c r="H339" s="466">
        <v>44721</v>
      </c>
      <c r="I339" s="466">
        <v>44721</v>
      </c>
      <c r="J339" s="235" t="s">
        <v>81</v>
      </c>
      <c r="K339" s="235" t="s">
        <v>82</v>
      </c>
      <c r="L339" s="235" t="s">
        <v>70</v>
      </c>
      <c r="M339" s="235">
        <v>215973899</v>
      </c>
      <c r="N339" s="235" t="s">
        <v>85</v>
      </c>
      <c r="O339" s="238" t="s">
        <v>3384</v>
      </c>
      <c r="P339" s="345" t="s">
        <v>83</v>
      </c>
      <c r="Q339" s="235" t="s">
        <v>2840</v>
      </c>
      <c r="R339" s="238" t="s">
        <v>3391</v>
      </c>
      <c r="S339" s="541">
        <v>1410</v>
      </c>
      <c r="T339" s="467" t="s">
        <v>2965</v>
      </c>
      <c r="U339" s="468">
        <f t="shared" si="5"/>
        <v>33840</v>
      </c>
      <c r="V339" s="170"/>
    </row>
    <row r="340" spans="1:22" ht="20.399999999999999">
      <c r="A340" s="235">
        <v>337</v>
      </c>
      <c r="B340" s="235">
        <v>111400055</v>
      </c>
      <c r="C340" s="238" t="s">
        <v>653</v>
      </c>
      <c r="D340" s="238" t="s">
        <v>654</v>
      </c>
      <c r="E340" s="598" t="s">
        <v>36</v>
      </c>
      <c r="F340" s="235">
        <v>24</v>
      </c>
      <c r="G340" s="623" t="s">
        <v>2490</v>
      </c>
      <c r="H340" s="466">
        <v>44721</v>
      </c>
      <c r="I340" s="466">
        <v>44721</v>
      </c>
      <c r="J340" s="235" t="s">
        <v>81</v>
      </c>
      <c r="K340" s="235" t="s">
        <v>82</v>
      </c>
      <c r="L340" s="235" t="s">
        <v>70</v>
      </c>
      <c r="M340" s="235">
        <v>215973899</v>
      </c>
      <c r="N340" s="235" t="s">
        <v>85</v>
      </c>
      <c r="O340" s="238" t="s">
        <v>3384</v>
      </c>
      <c r="P340" s="345" t="s">
        <v>83</v>
      </c>
      <c r="Q340" s="235" t="s">
        <v>2840</v>
      </c>
      <c r="R340" s="238" t="s">
        <v>3391</v>
      </c>
      <c r="S340" s="541">
        <v>1732</v>
      </c>
      <c r="T340" s="467" t="s">
        <v>2965</v>
      </c>
      <c r="U340" s="468">
        <f t="shared" si="5"/>
        <v>41568</v>
      </c>
      <c r="V340" s="170"/>
    </row>
    <row r="341" spans="1:22" ht="20.399999999999999">
      <c r="A341" s="235">
        <v>338</v>
      </c>
      <c r="B341" s="235">
        <v>111400054</v>
      </c>
      <c r="C341" s="238" t="s">
        <v>649</v>
      </c>
      <c r="D341" s="238" t="s">
        <v>650</v>
      </c>
      <c r="E341" s="598" t="s">
        <v>36</v>
      </c>
      <c r="F341" s="235">
        <v>30</v>
      </c>
      <c r="G341" s="623" t="s">
        <v>2491</v>
      </c>
      <c r="H341" s="466">
        <v>44721</v>
      </c>
      <c r="I341" s="466">
        <v>44721</v>
      </c>
      <c r="J341" s="235" t="s">
        <v>2492</v>
      </c>
      <c r="K341" s="235" t="s">
        <v>69</v>
      </c>
      <c r="L341" s="235" t="s">
        <v>70</v>
      </c>
      <c r="M341" s="235">
        <v>215973898</v>
      </c>
      <c r="N341" s="235" t="s">
        <v>85</v>
      </c>
      <c r="O341" s="238" t="s">
        <v>57</v>
      </c>
      <c r="P341" s="345" t="s">
        <v>72</v>
      </c>
      <c r="Q341" s="235" t="s">
        <v>73</v>
      </c>
      <c r="R341" s="238" t="s">
        <v>3396</v>
      </c>
      <c r="S341" s="541">
        <v>1410</v>
      </c>
      <c r="T341" s="467" t="s">
        <v>2965</v>
      </c>
      <c r="U341" s="468">
        <f t="shared" si="5"/>
        <v>42300</v>
      </c>
      <c r="V341" s="170"/>
    </row>
    <row r="342" spans="1:22" ht="20.399999999999999">
      <c r="A342" s="235">
        <v>339</v>
      </c>
      <c r="B342" s="235">
        <v>111400055</v>
      </c>
      <c r="C342" s="238" t="s">
        <v>653</v>
      </c>
      <c r="D342" s="238" t="s">
        <v>654</v>
      </c>
      <c r="E342" s="598" t="s">
        <v>36</v>
      </c>
      <c r="F342" s="235">
        <v>30</v>
      </c>
      <c r="G342" s="623" t="s">
        <v>2491</v>
      </c>
      <c r="H342" s="466">
        <v>44721</v>
      </c>
      <c r="I342" s="466">
        <v>44721</v>
      </c>
      <c r="J342" s="235" t="s">
        <v>2492</v>
      </c>
      <c r="K342" s="235" t="s">
        <v>69</v>
      </c>
      <c r="L342" s="235" t="s">
        <v>70</v>
      </c>
      <c r="M342" s="235">
        <v>215973898</v>
      </c>
      <c r="N342" s="235" t="s">
        <v>85</v>
      </c>
      <c r="O342" s="238" t="s">
        <v>57</v>
      </c>
      <c r="P342" s="345" t="s">
        <v>72</v>
      </c>
      <c r="Q342" s="235" t="s">
        <v>73</v>
      </c>
      <c r="R342" s="238" t="s">
        <v>3396</v>
      </c>
      <c r="S342" s="541">
        <v>1732</v>
      </c>
      <c r="T342" s="467" t="s">
        <v>2965</v>
      </c>
      <c r="U342" s="468">
        <f t="shared" si="5"/>
        <v>51960</v>
      </c>
      <c r="V342" s="170"/>
    </row>
    <row r="343" spans="1:22">
      <c r="A343" s="235">
        <v>340</v>
      </c>
      <c r="B343" s="235">
        <v>106946763</v>
      </c>
      <c r="C343" s="238" t="s">
        <v>372</v>
      </c>
      <c r="D343" s="238" t="s">
        <v>373</v>
      </c>
      <c r="E343" s="598" t="s">
        <v>36</v>
      </c>
      <c r="F343" s="235">
        <v>2</v>
      </c>
      <c r="G343" s="623" t="s">
        <v>376</v>
      </c>
      <c r="H343" s="466">
        <v>44721</v>
      </c>
      <c r="I343" s="466">
        <v>44721</v>
      </c>
      <c r="J343" s="235" t="s">
        <v>377</v>
      </c>
      <c r="K343" s="235" t="s">
        <v>88</v>
      </c>
      <c r="L343" s="235" t="s">
        <v>70</v>
      </c>
      <c r="M343" s="235">
        <v>215973896</v>
      </c>
      <c r="N343" s="235" t="s">
        <v>85</v>
      </c>
      <c r="O343" s="238" t="s">
        <v>57</v>
      </c>
      <c r="P343" s="345" t="s">
        <v>286</v>
      </c>
      <c r="Q343" s="235"/>
      <c r="R343" s="238" t="s">
        <v>378</v>
      </c>
      <c r="S343" s="541">
        <v>1294</v>
      </c>
      <c r="T343" s="467" t="s">
        <v>2965</v>
      </c>
      <c r="U343" s="468">
        <f t="shared" si="5"/>
        <v>2588</v>
      </c>
      <c r="V343" s="170"/>
    </row>
    <row r="344" spans="1:22">
      <c r="A344" s="235">
        <v>341</v>
      </c>
      <c r="B344" s="235"/>
      <c r="C344" s="238" t="s">
        <v>2187</v>
      </c>
      <c r="D344" s="238" t="s">
        <v>2188</v>
      </c>
      <c r="E344" s="598" t="s">
        <v>36</v>
      </c>
      <c r="F344" s="235">
        <v>10</v>
      </c>
      <c r="G344" s="623" t="s">
        <v>2191</v>
      </c>
      <c r="H344" s="466">
        <v>44727</v>
      </c>
      <c r="I344" s="466">
        <v>44727</v>
      </c>
      <c r="J344" s="235" t="s">
        <v>1709</v>
      </c>
      <c r="K344" s="235" t="s">
        <v>2192</v>
      </c>
      <c r="L344" s="235" t="s">
        <v>70</v>
      </c>
      <c r="M344" s="235">
        <v>215979576</v>
      </c>
      <c r="N344" s="235" t="s">
        <v>85</v>
      </c>
      <c r="O344" s="238" t="s">
        <v>180</v>
      </c>
      <c r="P344" s="345" t="s">
        <v>72</v>
      </c>
      <c r="Q344" s="235" t="s">
        <v>73</v>
      </c>
      <c r="R344" s="238" t="s">
        <v>2193</v>
      </c>
      <c r="S344" s="541">
        <v>1000</v>
      </c>
      <c r="T344" s="467" t="s">
        <v>2965</v>
      </c>
      <c r="U344" s="468">
        <f t="shared" si="5"/>
        <v>10000</v>
      </c>
      <c r="V344" s="170"/>
    </row>
    <row r="345" spans="1:22" ht="20.399999999999999">
      <c r="A345" s="235">
        <v>342</v>
      </c>
      <c r="B345" s="235">
        <v>109598700</v>
      </c>
      <c r="C345" s="238" t="s">
        <v>2266</v>
      </c>
      <c r="D345" s="238" t="s">
        <v>2267</v>
      </c>
      <c r="E345" s="598" t="s">
        <v>36</v>
      </c>
      <c r="F345" s="235">
        <v>56</v>
      </c>
      <c r="G345" s="623" t="s">
        <v>606</v>
      </c>
      <c r="H345" s="466">
        <v>44727</v>
      </c>
      <c r="I345" s="466">
        <v>44727</v>
      </c>
      <c r="J345" s="235" t="s">
        <v>175</v>
      </c>
      <c r="K345" s="235" t="s">
        <v>116</v>
      </c>
      <c r="L345" s="235" t="s">
        <v>70</v>
      </c>
      <c r="M345" s="235">
        <v>215979575</v>
      </c>
      <c r="N345" s="235" t="s">
        <v>85</v>
      </c>
      <c r="O345" s="238" t="s">
        <v>57</v>
      </c>
      <c r="P345" s="345" t="s">
        <v>72</v>
      </c>
      <c r="Q345" s="235" t="s">
        <v>73</v>
      </c>
      <c r="R345" s="238" t="s">
        <v>177</v>
      </c>
      <c r="S345" s="541">
        <v>29.24</v>
      </c>
      <c r="T345" s="467" t="s">
        <v>2965</v>
      </c>
      <c r="U345" s="468">
        <f t="shared" si="5"/>
        <v>1637.4399999999998</v>
      </c>
      <c r="V345" s="170"/>
    </row>
    <row r="346" spans="1:22">
      <c r="A346" s="235">
        <v>343</v>
      </c>
      <c r="B346" s="235">
        <v>1020819041</v>
      </c>
      <c r="C346" s="238">
        <v>1020819041</v>
      </c>
      <c r="D346" s="238" t="s">
        <v>2106</v>
      </c>
      <c r="E346" s="598" t="s">
        <v>36</v>
      </c>
      <c r="F346" s="235">
        <v>24</v>
      </c>
      <c r="G346" s="623" t="s">
        <v>606</v>
      </c>
      <c r="H346" s="466">
        <v>44727</v>
      </c>
      <c r="I346" s="466">
        <v>44727</v>
      </c>
      <c r="J346" s="235" t="s">
        <v>175</v>
      </c>
      <c r="K346" s="235" t="s">
        <v>116</v>
      </c>
      <c r="L346" s="235" t="s">
        <v>70</v>
      </c>
      <c r="M346" s="235">
        <v>215979575</v>
      </c>
      <c r="N346" s="235" t="s">
        <v>85</v>
      </c>
      <c r="O346" s="238" t="s">
        <v>57</v>
      </c>
      <c r="P346" s="345" t="s">
        <v>72</v>
      </c>
      <c r="Q346" s="235" t="s">
        <v>73</v>
      </c>
      <c r="R346" s="238" t="s">
        <v>177</v>
      </c>
      <c r="S346" s="541">
        <v>29.24</v>
      </c>
      <c r="T346" s="467" t="s">
        <v>2965</v>
      </c>
      <c r="U346" s="468">
        <f t="shared" si="5"/>
        <v>701.76</v>
      </c>
      <c r="V346" s="170"/>
    </row>
    <row r="347" spans="1:22">
      <c r="A347" s="235">
        <v>344</v>
      </c>
      <c r="B347" s="235">
        <v>109492176</v>
      </c>
      <c r="C347" s="238">
        <v>45953050</v>
      </c>
      <c r="D347" s="238" t="s">
        <v>2204</v>
      </c>
      <c r="E347" s="598" t="s">
        <v>2729</v>
      </c>
      <c r="F347" s="235">
        <v>200</v>
      </c>
      <c r="G347" s="623" t="s">
        <v>606</v>
      </c>
      <c r="H347" s="466">
        <v>44727</v>
      </c>
      <c r="I347" s="466">
        <v>44727</v>
      </c>
      <c r="J347" s="235" t="s">
        <v>175</v>
      </c>
      <c r="K347" s="235" t="s">
        <v>116</v>
      </c>
      <c r="L347" s="235" t="s">
        <v>70</v>
      </c>
      <c r="M347" s="235">
        <v>215979575</v>
      </c>
      <c r="N347" s="235" t="s">
        <v>85</v>
      </c>
      <c r="O347" s="238" t="s">
        <v>57</v>
      </c>
      <c r="P347" s="345" t="s">
        <v>72</v>
      </c>
      <c r="Q347" s="235" t="s">
        <v>73</v>
      </c>
      <c r="R347" s="238" t="s">
        <v>177</v>
      </c>
      <c r="S347" s="541">
        <v>191.98</v>
      </c>
      <c r="T347" s="467" t="s">
        <v>2965</v>
      </c>
      <c r="U347" s="468">
        <f t="shared" si="5"/>
        <v>38396</v>
      </c>
      <c r="V347" s="170"/>
    </row>
    <row r="348" spans="1:22">
      <c r="A348" s="235">
        <v>345</v>
      </c>
      <c r="B348" s="235">
        <v>109461609</v>
      </c>
      <c r="C348" s="238">
        <v>12548125</v>
      </c>
      <c r="D348" s="238" t="s">
        <v>1866</v>
      </c>
      <c r="E348" s="598" t="s">
        <v>2729</v>
      </c>
      <c r="F348" s="235">
        <v>1000</v>
      </c>
      <c r="G348" s="623" t="s">
        <v>606</v>
      </c>
      <c r="H348" s="466">
        <v>44727</v>
      </c>
      <c r="I348" s="466">
        <v>44727</v>
      </c>
      <c r="J348" s="235" t="s">
        <v>175</v>
      </c>
      <c r="K348" s="235" t="s">
        <v>116</v>
      </c>
      <c r="L348" s="235" t="s">
        <v>70</v>
      </c>
      <c r="M348" s="235">
        <v>215979575</v>
      </c>
      <c r="N348" s="235" t="s">
        <v>85</v>
      </c>
      <c r="O348" s="238" t="s">
        <v>57</v>
      </c>
      <c r="P348" s="345" t="s">
        <v>72</v>
      </c>
      <c r="Q348" s="235" t="s">
        <v>73</v>
      </c>
      <c r="R348" s="238" t="s">
        <v>177</v>
      </c>
      <c r="S348" s="541">
        <v>10.4</v>
      </c>
      <c r="T348" s="467" t="s">
        <v>2965</v>
      </c>
      <c r="U348" s="468">
        <f t="shared" si="5"/>
        <v>10400</v>
      </c>
      <c r="V348" s="170"/>
    </row>
    <row r="349" spans="1:22">
      <c r="A349" s="235">
        <v>346</v>
      </c>
      <c r="B349" s="235">
        <v>109461607</v>
      </c>
      <c r="C349" s="238">
        <v>12553871</v>
      </c>
      <c r="D349" s="238" t="s">
        <v>1856</v>
      </c>
      <c r="E349" s="598" t="s">
        <v>2729</v>
      </c>
      <c r="F349" s="235">
        <v>500</v>
      </c>
      <c r="G349" s="623" t="s">
        <v>606</v>
      </c>
      <c r="H349" s="466">
        <v>44727</v>
      </c>
      <c r="I349" s="466">
        <v>44727</v>
      </c>
      <c r="J349" s="235" t="s">
        <v>175</v>
      </c>
      <c r="K349" s="235" t="s">
        <v>116</v>
      </c>
      <c r="L349" s="235" t="s">
        <v>70</v>
      </c>
      <c r="M349" s="235">
        <v>215979575</v>
      </c>
      <c r="N349" s="235" t="s">
        <v>85</v>
      </c>
      <c r="O349" s="238" t="s">
        <v>57</v>
      </c>
      <c r="P349" s="345" t="s">
        <v>72</v>
      </c>
      <c r="Q349" s="235" t="s">
        <v>73</v>
      </c>
      <c r="R349" s="238" t="s">
        <v>177</v>
      </c>
      <c r="S349" s="541">
        <v>16</v>
      </c>
      <c r="T349" s="467" t="s">
        <v>2965</v>
      </c>
      <c r="U349" s="468">
        <f t="shared" si="5"/>
        <v>8000</v>
      </c>
      <c r="V349" s="170"/>
    </row>
    <row r="350" spans="1:22">
      <c r="A350" s="235">
        <v>347</v>
      </c>
      <c r="B350" s="235">
        <v>112151017</v>
      </c>
      <c r="C350" s="238">
        <v>12536692</v>
      </c>
      <c r="D350" s="238" t="s">
        <v>1938</v>
      </c>
      <c r="E350" s="598" t="s">
        <v>2729</v>
      </c>
      <c r="F350" s="235">
        <v>100</v>
      </c>
      <c r="G350" s="623" t="s">
        <v>606</v>
      </c>
      <c r="H350" s="466">
        <v>44727</v>
      </c>
      <c r="I350" s="466">
        <v>44727</v>
      </c>
      <c r="J350" s="235" t="s">
        <v>175</v>
      </c>
      <c r="K350" s="235" t="s">
        <v>116</v>
      </c>
      <c r="L350" s="235" t="s">
        <v>70</v>
      </c>
      <c r="M350" s="235">
        <v>215979575</v>
      </c>
      <c r="N350" s="235" t="s">
        <v>85</v>
      </c>
      <c r="O350" s="238" t="s">
        <v>57</v>
      </c>
      <c r="P350" s="345" t="s">
        <v>72</v>
      </c>
      <c r="Q350" s="235" t="s">
        <v>73</v>
      </c>
      <c r="R350" s="238" t="s">
        <v>177</v>
      </c>
      <c r="S350" s="541">
        <v>24</v>
      </c>
      <c r="T350" s="467" t="s">
        <v>2965</v>
      </c>
      <c r="U350" s="468">
        <f t="shared" si="5"/>
        <v>2400</v>
      </c>
      <c r="V350" s="170"/>
    </row>
    <row r="351" spans="1:22">
      <c r="A351" s="235">
        <v>348</v>
      </c>
      <c r="B351" s="235">
        <v>109612592</v>
      </c>
      <c r="C351" s="238" t="s">
        <v>1202</v>
      </c>
      <c r="D351" s="238" t="s">
        <v>598</v>
      </c>
      <c r="E351" s="598" t="s">
        <v>36</v>
      </c>
      <c r="F351" s="235">
        <v>13</v>
      </c>
      <c r="G351" s="623" t="s">
        <v>606</v>
      </c>
      <c r="H351" s="466">
        <v>44727</v>
      </c>
      <c r="I351" s="466">
        <v>44727</v>
      </c>
      <c r="J351" s="235" t="s">
        <v>175</v>
      </c>
      <c r="K351" s="235" t="s">
        <v>116</v>
      </c>
      <c r="L351" s="235" t="s">
        <v>70</v>
      </c>
      <c r="M351" s="235">
        <v>215979575</v>
      </c>
      <c r="N351" s="235" t="s">
        <v>85</v>
      </c>
      <c r="O351" s="238" t="s">
        <v>57</v>
      </c>
      <c r="P351" s="345" t="s">
        <v>72</v>
      </c>
      <c r="Q351" s="235" t="s">
        <v>73</v>
      </c>
      <c r="R351" s="238" t="s">
        <v>177</v>
      </c>
      <c r="S351" s="541">
        <v>136.19999999999999</v>
      </c>
      <c r="T351" s="467" t="s">
        <v>2965</v>
      </c>
      <c r="U351" s="468">
        <f t="shared" si="5"/>
        <v>1770.6</v>
      </c>
      <c r="V351" s="170"/>
    </row>
    <row r="352" spans="1:22">
      <c r="A352" s="235">
        <v>349</v>
      </c>
      <c r="B352" s="235">
        <v>109612592</v>
      </c>
      <c r="C352" s="238" t="s">
        <v>597</v>
      </c>
      <c r="D352" s="238" t="s">
        <v>598</v>
      </c>
      <c r="E352" s="598" t="s">
        <v>36</v>
      </c>
      <c r="F352" s="235">
        <v>50</v>
      </c>
      <c r="G352" s="623" t="s">
        <v>606</v>
      </c>
      <c r="H352" s="466">
        <v>44727</v>
      </c>
      <c r="I352" s="466">
        <v>44727</v>
      </c>
      <c r="J352" s="235" t="s">
        <v>175</v>
      </c>
      <c r="K352" s="235" t="s">
        <v>116</v>
      </c>
      <c r="L352" s="235" t="s">
        <v>70</v>
      </c>
      <c r="M352" s="235">
        <v>215979575</v>
      </c>
      <c r="N352" s="235" t="s">
        <v>85</v>
      </c>
      <c r="O352" s="238" t="s">
        <v>57</v>
      </c>
      <c r="P352" s="345" t="s">
        <v>72</v>
      </c>
      <c r="Q352" s="235" t="s">
        <v>73</v>
      </c>
      <c r="R352" s="238" t="s">
        <v>177</v>
      </c>
      <c r="S352" s="541">
        <v>136.19999999999999</v>
      </c>
      <c r="T352" s="467" t="s">
        <v>2965</v>
      </c>
      <c r="U352" s="468">
        <f t="shared" si="5"/>
        <v>6809.9999999999991</v>
      </c>
      <c r="V352" s="170"/>
    </row>
    <row r="353" spans="1:22">
      <c r="A353" s="235">
        <v>350</v>
      </c>
      <c r="B353" s="235">
        <v>109710326</v>
      </c>
      <c r="C353" s="238" t="s">
        <v>1195</v>
      </c>
      <c r="D353" s="238" t="s">
        <v>1196</v>
      </c>
      <c r="E353" s="598" t="s">
        <v>36</v>
      </c>
      <c r="F353" s="235">
        <v>100</v>
      </c>
      <c r="G353" s="623" t="s">
        <v>606</v>
      </c>
      <c r="H353" s="466">
        <v>44727</v>
      </c>
      <c r="I353" s="466">
        <v>44727</v>
      </c>
      <c r="J353" s="235" t="s">
        <v>175</v>
      </c>
      <c r="K353" s="235" t="s">
        <v>116</v>
      </c>
      <c r="L353" s="235" t="s">
        <v>70</v>
      </c>
      <c r="M353" s="235">
        <v>215979575</v>
      </c>
      <c r="N353" s="235" t="s">
        <v>85</v>
      </c>
      <c r="O353" s="238" t="s">
        <v>57</v>
      </c>
      <c r="P353" s="345" t="s">
        <v>72</v>
      </c>
      <c r="Q353" s="235" t="s">
        <v>73</v>
      </c>
      <c r="R353" s="238" t="s">
        <v>177</v>
      </c>
      <c r="S353" s="541">
        <v>5.88</v>
      </c>
      <c r="T353" s="467" t="s">
        <v>2965</v>
      </c>
      <c r="U353" s="468">
        <f t="shared" si="5"/>
        <v>588</v>
      </c>
      <c r="V353" s="170"/>
    </row>
    <row r="354" spans="1:22" ht="30.6">
      <c r="A354" s="235">
        <v>351</v>
      </c>
      <c r="B354" s="235">
        <v>109611234</v>
      </c>
      <c r="C354" s="238">
        <v>3742612236</v>
      </c>
      <c r="D354" s="238" t="s">
        <v>281</v>
      </c>
      <c r="E354" s="598" t="s">
        <v>36</v>
      </c>
      <c r="F354" s="235">
        <v>1</v>
      </c>
      <c r="G354" s="623" t="s">
        <v>289</v>
      </c>
      <c r="H354" s="466">
        <v>44728</v>
      </c>
      <c r="I354" s="466">
        <v>44728</v>
      </c>
      <c r="J354" s="235" t="s">
        <v>141</v>
      </c>
      <c r="K354" s="235" t="s">
        <v>116</v>
      </c>
      <c r="L354" s="235" t="s">
        <v>70</v>
      </c>
      <c r="M354" s="235">
        <v>215979587</v>
      </c>
      <c r="N354" s="235" t="s">
        <v>85</v>
      </c>
      <c r="O354" s="238" t="s">
        <v>57</v>
      </c>
      <c r="P354" s="345"/>
      <c r="Q354" s="235"/>
      <c r="R354" s="238" t="s">
        <v>290</v>
      </c>
      <c r="S354" s="541">
        <v>19072.55</v>
      </c>
      <c r="T354" s="467" t="s">
        <v>2965</v>
      </c>
      <c r="U354" s="468">
        <f t="shared" si="5"/>
        <v>19072.55</v>
      </c>
      <c r="V354" s="170"/>
    </row>
    <row r="355" spans="1:22">
      <c r="A355" s="235">
        <v>352</v>
      </c>
      <c r="B355" s="235">
        <v>102464571</v>
      </c>
      <c r="C355" s="238" t="s">
        <v>1693</v>
      </c>
      <c r="D355" s="238" t="s">
        <v>1694</v>
      </c>
      <c r="E355" s="598" t="s">
        <v>36</v>
      </c>
      <c r="F355" s="235">
        <v>8</v>
      </c>
      <c r="G355" s="623" t="s">
        <v>209</v>
      </c>
      <c r="H355" s="466">
        <v>44732</v>
      </c>
      <c r="I355" s="466">
        <v>44732</v>
      </c>
      <c r="J355" s="235" t="s">
        <v>81</v>
      </c>
      <c r="K355" s="235" t="s">
        <v>82</v>
      </c>
      <c r="L355" s="235" t="s">
        <v>70</v>
      </c>
      <c r="M355" s="235" t="s">
        <v>210</v>
      </c>
      <c r="N355" s="235" t="s">
        <v>211</v>
      </c>
      <c r="O355" s="238" t="s">
        <v>3384</v>
      </c>
      <c r="P355" s="345" t="s">
        <v>83</v>
      </c>
      <c r="Q355" s="235" t="s">
        <v>2840</v>
      </c>
      <c r="R355" s="238" t="s">
        <v>3392</v>
      </c>
      <c r="S355" s="541">
        <v>1007.25</v>
      </c>
      <c r="T355" s="467" t="s">
        <v>2965</v>
      </c>
      <c r="U355" s="468">
        <f t="shared" si="5"/>
        <v>8058</v>
      </c>
      <c r="V355" s="170"/>
    </row>
    <row r="356" spans="1:22">
      <c r="A356" s="235">
        <v>353</v>
      </c>
      <c r="B356" s="235">
        <v>102951260</v>
      </c>
      <c r="C356" s="238" t="s">
        <v>1697</v>
      </c>
      <c r="D356" s="238" t="s">
        <v>1698</v>
      </c>
      <c r="E356" s="598" t="s">
        <v>36</v>
      </c>
      <c r="F356" s="235">
        <v>2</v>
      </c>
      <c r="G356" s="623" t="s">
        <v>209</v>
      </c>
      <c r="H356" s="466">
        <v>44732</v>
      </c>
      <c r="I356" s="466">
        <v>44732</v>
      </c>
      <c r="J356" s="235" t="s">
        <v>81</v>
      </c>
      <c r="K356" s="235" t="s">
        <v>82</v>
      </c>
      <c r="L356" s="235" t="s">
        <v>70</v>
      </c>
      <c r="M356" s="235" t="s">
        <v>210</v>
      </c>
      <c r="N356" s="235" t="s">
        <v>211</v>
      </c>
      <c r="O356" s="238" t="s">
        <v>3384</v>
      </c>
      <c r="P356" s="345" t="s">
        <v>83</v>
      </c>
      <c r="Q356" s="235" t="s">
        <v>2840</v>
      </c>
      <c r="R356" s="238" t="s">
        <v>3392</v>
      </c>
      <c r="S356" s="541">
        <v>216.59</v>
      </c>
      <c r="T356" s="467" t="s">
        <v>2965</v>
      </c>
      <c r="U356" s="468">
        <f t="shared" si="5"/>
        <v>433.18</v>
      </c>
      <c r="V356" s="170"/>
    </row>
    <row r="357" spans="1:22">
      <c r="A357" s="235">
        <v>354</v>
      </c>
      <c r="B357" s="235">
        <v>109492180</v>
      </c>
      <c r="C357" s="238" t="s">
        <v>201</v>
      </c>
      <c r="D357" s="349" t="s">
        <v>2748</v>
      </c>
      <c r="E357" s="598" t="s">
        <v>36</v>
      </c>
      <c r="F357" s="235">
        <v>2</v>
      </c>
      <c r="G357" s="623" t="s">
        <v>209</v>
      </c>
      <c r="H357" s="466">
        <v>44732</v>
      </c>
      <c r="I357" s="466">
        <v>44732</v>
      </c>
      <c r="J357" s="235" t="s">
        <v>81</v>
      </c>
      <c r="K357" s="235" t="s">
        <v>82</v>
      </c>
      <c r="L357" s="235" t="s">
        <v>70</v>
      </c>
      <c r="M357" s="235" t="s">
        <v>210</v>
      </c>
      <c r="N357" s="235" t="s">
        <v>211</v>
      </c>
      <c r="O357" s="238" t="s">
        <v>3384</v>
      </c>
      <c r="P357" s="345" t="s">
        <v>83</v>
      </c>
      <c r="Q357" s="235" t="s">
        <v>2840</v>
      </c>
      <c r="R357" s="238" t="s">
        <v>3392</v>
      </c>
      <c r="S357" s="541">
        <v>32.22</v>
      </c>
      <c r="T357" s="467" t="s">
        <v>2965</v>
      </c>
      <c r="U357" s="468">
        <f t="shared" si="5"/>
        <v>64.44</v>
      </c>
      <c r="V357" s="170"/>
    </row>
    <row r="358" spans="1:22">
      <c r="A358" s="235">
        <v>355</v>
      </c>
      <c r="B358" s="235">
        <v>109492192</v>
      </c>
      <c r="C358" s="238" t="s">
        <v>1290</v>
      </c>
      <c r="D358" s="238" t="s">
        <v>2746</v>
      </c>
      <c r="E358" s="598" t="s">
        <v>36</v>
      </c>
      <c r="F358" s="235">
        <v>6</v>
      </c>
      <c r="G358" s="623" t="s">
        <v>209</v>
      </c>
      <c r="H358" s="466">
        <v>44732</v>
      </c>
      <c r="I358" s="466">
        <v>44732</v>
      </c>
      <c r="J358" s="235" t="s">
        <v>81</v>
      </c>
      <c r="K358" s="235" t="s">
        <v>82</v>
      </c>
      <c r="L358" s="235" t="s">
        <v>70</v>
      </c>
      <c r="M358" s="235" t="s">
        <v>210</v>
      </c>
      <c r="N358" s="235" t="s">
        <v>211</v>
      </c>
      <c r="O358" s="238" t="s">
        <v>3384</v>
      </c>
      <c r="P358" s="345" t="s">
        <v>83</v>
      </c>
      <c r="Q358" s="235" t="s">
        <v>2840</v>
      </c>
      <c r="R358" s="238" t="s">
        <v>3392</v>
      </c>
      <c r="S358" s="541">
        <v>24.1</v>
      </c>
      <c r="T358" s="467" t="s">
        <v>2965</v>
      </c>
      <c r="U358" s="468">
        <f t="shared" si="5"/>
        <v>144.60000000000002</v>
      </c>
      <c r="V358" s="170"/>
    </row>
    <row r="359" spans="1:22">
      <c r="A359" s="235">
        <v>356</v>
      </c>
      <c r="B359" s="235">
        <v>112161353</v>
      </c>
      <c r="C359" s="238" t="s">
        <v>2453</v>
      </c>
      <c r="D359" s="238" t="s">
        <v>2757</v>
      </c>
      <c r="E359" s="598" t="s">
        <v>36</v>
      </c>
      <c r="F359" s="235">
        <v>1</v>
      </c>
      <c r="G359" s="623" t="s">
        <v>209</v>
      </c>
      <c r="H359" s="466">
        <v>44732</v>
      </c>
      <c r="I359" s="466">
        <v>44732</v>
      </c>
      <c r="J359" s="235" t="s">
        <v>81</v>
      </c>
      <c r="K359" s="235" t="s">
        <v>82</v>
      </c>
      <c r="L359" s="235" t="s">
        <v>70</v>
      </c>
      <c r="M359" s="235" t="s">
        <v>210</v>
      </c>
      <c r="N359" s="235" t="s">
        <v>211</v>
      </c>
      <c r="O359" s="238" t="s">
        <v>3384</v>
      </c>
      <c r="P359" s="345" t="s">
        <v>83</v>
      </c>
      <c r="Q359" s="235" t="s">
        <v>2840</v>
      </c>
      <c r="R359" s="238" t="s">
        <v>770</v>
      </c>
      <c r="S359" s="541">
        <v>50982.400000000001</v>
      </c>
      <c r="T359" s="467" t="s">
        <v>2965</v>
      </c>
      <c r="U359" s="468">
        <f t="shared" si="5"/>
        <v>50982.400000000001</v>
      </c>
      <c r="V359" s="170"/>
    </row>
    <row r="360" spans="1:22">
      <c r="A360" s="235">
        <v>357</v>
      </c>
      <c r="B360" s="235">
        <v>112161355</v>
      </c>
      <c r="C360" s="238" t="s">
        <v>2432</v>
      </c>
      <c r="D360" s="238" t="s">
        <v>2433</v>
      </c>
      <c r="E360" s="598" t="s">
        <v>36</v>
      </c>
      <c r="F360" s="235">
        <v>1</v>
      </c>
      <c r="G360" s="623" t="s">
        <v>209</v>
      </c>
      <c r="H360" s="466">
        <v>44732</v>
      </c>
      <c r="I360" s="466">
        <v>44732</v>
      </c>
      <c r="J360" s="235" t="s">
        <v>81</v>
      </c>
      <c r="K360" s="235" t="s">
        <v>82</v>
      </c>
      <c r="L360" s="235" t="s">
        <v>70</v>
      </c>
      <c r="M360" s="235" t="s">
        <v>210</v>
      </c>
      <c r="N360" s="235" t="s">
        <v>211</v>
      </c>
      <c r="O360" s="238" t="s">
        <v>3384</v>
      </c>
      <c r="P360" s="345" t="s">
        <v>83</v>
      </c>
      <c r="Q360" s="235" t="s">
        <v>2840</v>
      </c>
      <c r="R360" s="238" t="s">
        <v>770</v>
      </c>
      <c r="S360" s="541">
        <v>23137.33</v>
      </c>
      <c r="T360" s="467" t="s">
        <v>2965</v>
      </c>
      <c r="U360" s="468">
        <f t="shared" si="5"/>
        <v>23137.33</v>
      </c>
      <c r="V360" s="170"/>
    </row>
    <row r="361" spans="1:22" ht="20.399999999999999">
      <c r="A361" s="235">
        <v>358</v>
      </c>
      <c r="B361" s="235">
        <v>109609630</v>
      </c>
      <c r="C361" s="238" t="s">
        <v>183</v>
      </c>
      <c r="D361" s="238" t="s">
        <v>184</v>
      </c>
      <c r="E361" s="598" t="s">
        <v>36</v>
      </c>
      <c r="F361" s="235">
        <v>10</v>
      </c>
      <c r="G361" s="623" t="s">
        <v>209</v>
      </c>
      <c r="H361" s="466">
        <v>44732</v>
      </c>
      <c r="I361" s="466">
        <v>44732</v>
      </c>
      <c r="J361" s="235" t="s">
        <v>81</v>
      </c>
      <c r="K361" s="235" t="s">
        <v>82</v>
      </c>
      <c r="L361" s="235" t="s">
        <v>70</v>
      </c>
      <c r="M361" s="235" t="s">
        <v>210</v>
      </c>
      <c r="N361" s="235" t="s">
        <v>211</v>
      </c>
      <c r="O361" s="238" t="s">
        <v>3384</v>
      </c>
      <c r="P361" s="345" t="s">
        <v>83</v>
      </c>
      <c r="Q361" s="235" t="s">
        <v>2840</v>
      </c>
      <c r="R361" s="238" t="s">
        <v>3392</v>
      </c>
      <c r="S361" s="541">
        <v>19.260000000000002</v>
      </c>
      <c r="T361" s="467" t="s">
        <v>2965</v>
      </c>
      <c r="U361" s="468">
        <f t="shared" si="5"/>
        <v>192.60000000000002</v>
      </c>
      <c r="V361" s="170"/>
    </row>
    <row r="362" spans="1:22">
      <c r="A362" s="235">
        <v>359</v>
      </c>
      <c r="B362" s="235">
        <v>112161396</v>
      </c>
      <c r="C362" s="238" t="s">
        <v>2385</v>
      </c>
      <c r="D362" s="238" t="s">
        <v>2744</v>
      </c>
      <c r="E362" s="598" t="s">
        <v>36</v>
      </c>
      <c r="F362" s="235">
        <v>1</v>
      </c>
      <c r="G362" s="623" t="s">
        <v>209</v>
      </c>
      <c r="H362" s="466">
        <v>44732</v>
      </c>
      <c r="I362" s="466">
        <v>44732</v>
      </c>
      <c r="J362" s="235" t="s">
        <v>81</v>
      </c>
      <c r="K362" s="235" t="s">
        <v>82</v>
      </c>
      <c r="L362" s="235" t="s">
        <v>70</v>
      </c>
      <c r="M362" s="235" t="s">
        <v>210</v>
      </c>
      <c r="N362" s="235" t="s">
        <v>211</v>
      </c>
      <c r="O362" s="238" t="s">
        <v>3384</v>
      </c>
      <c r="P362" s="345" t="s">
        <v>83</v>
      </c>
      <c r="Q362" s="235" t="s">
        <v>2840</v>
      </c>
      <c r="R362" s="238" t="s">
        <v>770</v>
      </c>
      <c r="S362" s="541">
        <v>579.58000000000004</v>
      </c>
      <c r="T362" s="467" t="s">
        <v>2965</v>
      </c>
      <c r="U362" s="468">
        <f t="shared" si="5"/>
        <v>579.58000000000004</v>
      </c>
      <c r="V362" s="170"/>
    </row>
    <row r="363" spans="1:22">
      <c r="A363" s="235">
        <v>360</v>
      </c>
      <c r="B363" s="235">
        <v>112161394</v>
      </c>
      <c r="C363" s="238" t="s">
        <v>764</v>
      </c>
      <c r="D363" s="238" t="s">
        <v>765</v>
      </c>
      <c r="E363" s="598" t="s">
        <v>36</v>
      </c>
      <c r="F363" s="235">
        <v>1</v>
      </c>
      <c r="G363" s="623" t="s">
        <v>209</v>
      </c>
      <c r="H363" s="466">
        <v>44732</v>
      </c>
      <c r="I363" s="466">
        <v>44732</v>
      </c>
      <c r="J363" s="235" t="s">
        <v>81</v>
      </c>
      <c r="K363" s="235" t="s">
        <v>82</v>
      </c>
      <c r="L363" s="235" t="s">
        <v>70</v>
      </c>
      <c r="M363" s="235" t="s">
        <v>210</v>
      </c>
      <c r="N363" s="235" t="s">
        <v>211</v>
      </c>
      <c r="O363" s="238" t="s">
        <v>3384</v>
      </c>
      <c r="P363" s="345" t="s">
        <v>83</v>
      </c>
      <c r="Q363" s="235" t="s">
        <v>2840</v>
      </c>
      <c r="R363" s="238" t="s">
        <v>770</v>
      </c>
      <c r="S363" s="541">
        <v>1155.52</v>
      </c>
      <c r="T363" s="467" t="s">
        <v>2965</v>
      </c>
      <c r="U363" s="468">
        <f t="shared" si="5"/>
        <v>1155.52</v>
      </c>
      <c r="V363" s="170"/>
    </row>
    <row r="364" spans="1:22">
      <c r="A364" s="235">
        <v>361</v>
      </c>
      <c r="B364" s="235">
        <v>102464571</v>
      </c>
      <c r="C364" s="238" t="s">
        <v>1693</v>
      </c>
      <c r="D364" s="238" t="s">
        <v>1694</v>
      </c>
      <c r="E364" s="598" t="s">
        <v>36</v>
      </c>
      <c r="F364" s="235">
        <v>4</v>
      </c>
      <c r="G364" s="623" t="s">
        <v>90</v>
      </c>
      <c r="H364" s="466">
        <v>44734</v>
      </c>
      <c r="I364" s="466">
        <v>44734</v>
      </c>
      <c r="J364" s="235" t="s">
        <v>91</v>
      </c>
      <c r="K364" s="235" t="s">
        <v>92</v>
      </c>
      <c r="L364" s="235" t="s">
        <v>93</v>
      </c>
      <c r="M364" s="235">
        <v>215973560</v>
      </c>
      <c r="N364" s="235" t="s">
        <v>85</v>
      </c>
      <c r="O364" s="238" t="s">
        <v>3380</v>
      </c>
      <c r="P364" s="345" t="s">
        <v>72</v>
      </c>
      <c r="Q364" s="235" t="s">
        <v>73</v>
      </c>
      <c r="R364" s="238" t="s">
        <v>3381</v>
      </c>
      <c r="S364" s="541">
        <v>1007.25</v>
      </c>
      <c r="T364" s="467" t="s">
        <v>2965</v>
      </c>
      <c r="U364" s="468">
        <f t="shared" si="5"/>
        <v>4029</v>
      </c>
      <c r="V364" s="170"/>
    </row>
    <row r="365" spans="1:22">
      <c r="A365" s="235">
        <v>362</v>
      </c>
      <c r="B365" s="235">
        <v>102951260</v>
      </c>
      <c r="C365" s="238" t="s">
        <v>1697</v>
      </c>
      <c r="D365" s="238" t="s">
        <v>1698</v>
      </c>
      <c r="E365" s="598" t="s">
        <v>36</v>
      </c>
      <c r="F365" s="235">
        <v>4</v>
      </c>
      <c r="G365" s="623" t="s">
        <v>90</v>
      </c>
      <c r="H365" s="466">
        <v>44734</v>
      </c>
      <c r="I365" s="466">
        <v>44734</v>
      </c>
      <c r="J365" s="235" t="s">
        <v>91</v>
      </c>
      <c r="K365" s="235" t="s">
        <v>92</v>
      </c>
      <c r="L365" s="235" t="s">
        <v>93</v>
      </c>
      <c r="M365" s="235">
        <v>215973560</v>
      </c>
      <c r="N365" s="235" t="s">
        <v>85</v>
      </c>
      <c r="O365" s="238" t="s">
        <v>3380</v>
      </c>
      <c r="P365" s="345" t="s">
        <v>72</v>
      </c>
      <c r="Q365" s="235" t="s">
        <v>73</v>
      </c>
      <c r="R365" s="238" t="s">
        <v>3381</v>
      </c>
      <c r="S365" s="541">
        <v>216.59</v>
      </c>
      <c r="T365" s="467" t="s">
        <v>2965</v>
      </c>
      <c r="U365" s="468">
        <f t="shared" si="5"/>
        <v>866.36</v>
      </c>
      <c r="V365" s="170"/>
    </row>
    <row r="366" spans="1:22">
      <c r="A366" s="235">
        <v>363</v>
      </c>
      <c r="B366" s="235">
        <v>101576439</v>
      </c>
      <c r="C366" s="238" t="s">
        <v>655</v>
      </c>
      <c r="D366" s="238" t="s">
        <v>656</v>
      </c>
      <c r="E366" s="598" t="s">
        <v>36</v>
      </c>
      <c r="F366" s="235">
        <v>4</v>
      </c>
      <c r="G366" s="623" t="s">
        <v>90</v>
      </c>
      <c r="H366" s="466">
        <v>44734</v>
      </c>
      <c r="I366" s="466">
        <v>44734</v>
      </c>
      <c r="J366" s="235" t="s">
        <v>91</v>
      </c>
      <c r="K366" s="235" t="s">
        <v>92</v>
      </c>
      <c r="L366" s="235" t="s">
        <v>93</v>
      </c>
      <c r="M366" s="235">
        <v>215973560</v>
      </c>
      <c r="N366" s="235" t="s">
        <v>85</v>
      </c>
      <c r="O366" s="238" t="s">
        <v>3380</v>
      </c>
      <c r="P366" s="345" t="s">
        <v>72</v>
      </c>
      <c r="Q366" s="235" t="s">
        <v>73</v>
      </c>
      <c r="R366" s="238" t="s">
        <v>3381</v>
      </c>
      <c r="S366" s="541">
        <v>1184</v>
      </c>
      <c r="T366" s="467" t="s">
        <v>2965</v>
      </c>
      <c r="U366" s="468">
        <f t="shared" si="5"/>
        <v>4736</v>
      </c>
      <c r="V366" s="170"/>
    </row>
    <row r="367" spans="1:22" ht="30.6">
      <c r="A367" s="235">
        <v>364</v>
      </c>
      <c r="B367" s="235">
        <v>109611234</v>
      </c>
      <c r="C367" s="238">
        <v>3742612236</v>
      </c>
      <c r="D367" s="238" t="s">
        <v>281</v>
      </c>
      <c r="E367" s="598" t="s">
        <v>36</v>
      </c>
      <c r="F367" s="235">
        <v>12</v>
      </c>
      <c r="G367" s="623" t="s">
        <v>90</v>
      </c>
      <c r="H367" s="466">
        <v>44734</v>
      </c>
      <c r="I367" s="466">
        <v>44734</v>
      </c>
      <c r="J367" s="235" t="s">
        <v>91</v>
      </c>
      <c r="K367" s="235" t="s">
        <v>92</v>
      </c>
      <c r="L367" s="235" t="s">
        <v>93</v>
      </c>
      <c r="M367" s="235">
        <v>215973560</v>
      </c>
      <c r="N367" s="235" t="s">
        <v>85</v>
      </c>
      <c r="O367" s="238" t="s">
        <v>3380</v>
      </c>
      <c r="P367" s="345" t="s">
        <v>72</v>
      </c>
      <c r="Q367" s="235" t="s">
        <v>73</v>
      </c>
      <c r="R367" s="238" t="s">
        <v>3381</v>
      </c>
      <c r="S367" s="541">
        <v>19072.55</v>
      </c>
      <c r="T367" s="467" t="s">
        <v>2965</v>
      </c>
      <c r="U367" s="468">
        <f t="shared" si="5"/>
        <v>228870.59999999998</v>
      </c>
      <c r="V367" s="170"/>
    </row>
    <row r="368" spans="1:22" ht="20.399999999999999">
      <c r="A368" s="235">
        <v>365</v>
      </c>
      <c r="B368" s="235">
        <v>110408292</v>
      </c>
      <c r="C368" s="238" t="s">
        <v>1309</v>
      </c>
      <c r="D368" s="238" t="s">
        <v>1310</v>
      </c>
      <c r="E368" s="598" t="s">
        <v>36</v>
      </c>
      <c r="F368" s="235">
        <v>120</v>
      </c>
      <c r="G368" s="623" t="s">
        <v>90</v>
      </c>
      <c r="H368" s="466">
        <v>44734</v>
      </c>
      <c r="I368" s="466">
        <v>44734</v>
      </c>
      <c r="J368" s="235" t="s">
        <v>91</v>
      </c>
      <c r="K368" s="235" t="s">
        <v>92</v>
      </c>
      <c r="L368" s="235" t="s">
        <v>93</v>
      </c>
      <c r="M368" s="235">
        <v>215973560</v>
      </c>
      <c r="N368" s="235" t="s">
        <v>85</v>
      </c>
      <c r="O368" s="238" t="s">
        <v>3380</v>
      </c>
      <c r="P368" s="345" t="s">
        <v>72</v>
      </c>
      <c r="Q368" s="235" t="s">
        <v>73</v>
      </c>
      <c r="R368" s="238" t="s">
        <v>3381</v>
      </c>
      <c r="S368" s="541">
        <v>10</v>
      </c>
      <c r="T368" s="467" t="s">
        <v>2965</v>
      </c>
      <c r="U368" s="468">
        <f t="shared" si="5"/>
        <v>1200</v>
      </c>
      <c r="V368" s="170"/>
    </row>
    <row r="369" spans="1:22" ht="20.399999999999999">
      <c r="A369" s="235">
        <v>366</v>
      </c>
      <c r="B369" s="235">
        <v>109492174</v>
      </c>
      <c r="C369" s="238" t="s">
        <v>488</v>
      </c>
      <c r="D369" s="238" t="s">
        <v>489</v>
      </c>
      <c r="E369" s="598" t="s">
        <v>36</v>
      </c>
      <c r="F369" s="235">
        <v>4</v>
      </c>
      <c r="G369" s="623" t="s">
        <v>90</v>
      </c>
      <c r="H369" s="466">
        <v>44734</v>
      </c>
      <c r="I369" s="466">
        <v>44734</v>
      </c>
      <c r="J369" s="235" t="s">
        <v>91</v>
      </c>
      <c r="K369" s="235" t="s">
        <v>92</v>
      </c>
      <c r="L369" s="235" t="s">
        <v>93</v>
      </c>
      <c r="M369" s="235">
        <v>215973560</v>
      </c>
      <c r="N369" s="235" t="s">
        <v>85</v>
      </c>
      <c r="O369" s="238" t="s">
        <v>3380</v>
      </c>
      <c r="P369" s="345" t="s">
        <v>72</v>
      </c>
      <c r="Q369" s="235" t="s">
        <v>73</v>
      </c>
      <c r="R369" s="238" t="s">
        <v>3381</v>
      </c>
      <c r="S369" s="541">
        <v>4051</v>
      </c>
      <c r="T369" s="467" t="s">
        <v>2965</v>
      </c>
      <c r="U369" s="468">
        <f t="shared" si="5"/>
        <v>16204</v>
      </c>
      <c r="V369" s="170"/>
    </row>
    <row r="370" spans="1:22">
      <c r="A370" s="235">
        <v>367</v>
      </c>
      <c r="B370" s="235">
        <v>109492175</v>
      </c>
      <c r="C370" s="238" t="s">
        <v>520</v>
      </c>
      <c r="D370" s="238" t="s">
        <v>521</v>
      </c>
      <c r="E370" s="598" t="s">
        <v>36</v>
      </c>
      <c r="F370" s="235">
        <v>4</v>
      </c>
      <c r="G370" s="623" t="s">
        <v>90</v>
      </c>
      <c r="H370" s="466">
        <v>44734</v>
      </c>
      <c r="I370" s="466">
        <v>44734</v>
      </c>
      <c r="J370" s="235" t="s">
        <v>91</v>
      </c>
      <c r="K370" s="235" t="s">
        <v>92</v>
      </c>
      <c r="L370" s="235" t="s">
        <v>93</v>
      </c>
      <c r="M370" s="235">
        <v>215973560</v>
      </c>
      <c r="N370" s="235" t="s">
        <v>85</v>
      </c>
      <c r="O370" s="238" t="s">
        <v>3380</v>
      </c>
      <c r="P370" s="345" t="s">
        <v>72</v>
      </c>
      <c r="Q370" s="235" t="s">
        <v>73</v>
      </c>
      <c r="R370" s="238" t="s">
        <v>3381</v>
      </c>
      <c r="S370" s="541">
        <v>1404</v>
      </c>
      <c r="T370" s="467" t="s">
        <v>2965</v>
      </c>
      <c r="U370" s="468">
        <f t="shared" si="5"/>
        <v>5616</v>
      </c>
      <c r="V370" s="170"/>
    </row>
    <row r="371" spans="1:22" ht="20.399999999999999">
      <c r="A371" s="235">
        <v>368</v>
      </c>
      <c r="B371" s="235">
        <v>111400054</v>
      </c>
      <c r="C371" s="238" t="s">
        <v>649</v>
      </c>
      <c r="D371" s="238" t="s">
        <v>650</v>
      </c>
      <c r="E371" s="598" t="s">
        <v>36</v>
      </c>
      <c r="F371" s="235">
        <v>12</v>
      </c>
      <c r="G371" s="623" t="s">
        <v>90</v>
      </c>
      <c r="H371" s="466">
        <v>44734</v>
      </c>
      <c r="I371" s="466">
        <v>44734</v>
      </c>
      <c r="J371" s="235" t="s">
        <v>91</v>
      </c>
      <c r="K371" s="235" t="s">
        <v>92</v>
      </c>
      <c r="L371" s="235" t="s">
        <v>93</v>
      </c>
      <c r="M371" s="235">
        <v>215973560</v>
      </c>
      <c r="N371" s="235" t="s">
        <v>85</v>
      </c>
      <c r="O371" s="238" t="s">
        <v>3380</v>
      </c>
      <c r="P371" s="345" t="s">
        <v>72</v>
      </c>
      <c r="Q371" s="235" t="s">
        <v>73</v>
      </c>
      <c r="R371" s="238" t="s">
        <v>3381</v>
      </c>
      <c r="S371" s="541">
        <v>1410</v>
      </c>
      <c r="T371" s="467" t="s">
        <v>2965</v>
      </c>
      <c r="U371" s="468">
        <f t="shared" si="5"/>
        <v>16920</v>
      </c>
      <c r="V371" s="170"/>
    </row>
    <row r="372" spans="1:22" ht="20.399999999999999">
      <c r="A372" s="235">
        <v>369</v>
      </c>
      <c r="B372" s="235">
        <v>111400055</v>
      </c>
      <c r="C372" s="238" t="s">
        <v>653</v>
      </c>
      <c r="D372" s="238" t="s">
        <v>654</v>
      </c>
      <c r="E372" s="598" t="s">
        <v>36</v>
      </c>
      <c r="F372" s="235">
        <v>12</v>
      </c>
      <c r="G372" s="623" t="s">
        <v>90</v>
      </c>
      <c r="H372" s="466">
        <v>44734</v>
      </c>
      <c r="I372" s="466">
        <v>44734</v>
      </c>
      <c r="J372" s="235" t="s">
        <v>91</v>
      </c>
      <c r="K372" s="235" t="s">
        <v>92</v>
      </c>
      <c r="L372" s="235" t="s">
        <v>93</v>
      </c>
      <c r="M372" s="235">
        <v>215973560</v>
      </c>
      <c r="N372" s="235" t="s">
        <v>85</v>
      </c>
      <c r="O372" s="238" t="s">
        <v>3380</v>
      </c>
      <c r="P372" s="345" t="s">
        <v>72</v>
      </c>
      <c r="Q372" s="235" t="s">
        <v>73</v>
      </c>
      <c r="R372" s="238" t="s">
        <v>3381</v>
      </c>
      <c r="S372" s="541">
        <v>1732</v>
      </c>
      <c r="T372" s="467" t="s">
        <v>2965</v>
      </c>
      <c r="U372" s="468">
        <f t="shared" si="5"/>
        <v>20784</v>
      </c>
      <c r="V372" s="170"/>
    </row>
    <row r="373" spans="1:22" ht="20.399999999999999">
      <c r="A373" s="235">
        <v>370</v>
      </c>
      <c r="B373" s="235">
        <v>107171952</v>
      </c>
      <c r="C373" s="238" t="s">
        <v>1475</v>
      </c>
      <c r="D373" s="238" t="s">
        <v>1476</v>
      </c>
      <c r="E373" s="598" t="s">
        <v>36</v>
      </c>
      <c r="F373" s="235">
        <v>4</v>
      </c>
      <c r="G373" s="623" t="s">
        <v>90</v>
      </c>
      <c r="H373" s="466">
        <v>44734</v>
      </c>
      <c r="I373" s="466">
        <v>44734</v>
      </c>
      <c r="J373" s="235" t="s">
        <v>91</v>
      </c>
      <c r="K373" s="235" t="s">
        <v>92</v>
      </c>
      <c r="L373" s="235" t="s">
        <v>93</v>
      </c>
      <c r="M373" s="235">
        <v>215973560</v>
      </c>
      <c r="N373" s="235" t="s">
        <v>85</v>
      </c>
      <c r="O373" s="238" t="s">
        <v>3380</v>
      </c>
      <c r="P373" s="345" t="s">
        <v>72</v>
      </c>
      <c r="Q373" s="235" t="s">
        <v>73</v>
      </c>
      <c r="R373" s="238" t="s">
        <v>3381</v>
      </c>
      <c r="S373" s="541">
        <v>2750</v>
      </c>
      <c r="T373" s="467" t="s">
        <v>2965</v>
      </c>
      <c r="U373" s="468">
        <f t="shared" si="5"/>
        <v>11000</v>
      </c>
      <c r="V373" s="170"/>
    </row>
    <row r="374" spans="1:22">
      <c r="A374" s="235">
        <v>371</v>
      </c>
      <c r="B374" s="235">
        <v>110710681</v>
      </c>
      <c r="C374" s="238" t="s">
        <v>1997</v>
      </c>
      <c r="D374" s="238" t="s">
        <v>2209</v>
      </c>
      <c r="E374" s="598" t="s">
        <v>36</v>
      </c>
      <c r="F374" s="235">
        <v>16</v>
      </c>
      <c r="G374" s="623" t="s">
        <v>90</v>
      </c>
      <c r="H374" s="466">
        <v>44734</v>
      </c>
      <c r="I374" s="466">
        <v>44734</v>
      </c>
      <c r="J374" s="235" t="s">
        <v>91</v>
      </c>
      <c r="K374" s="235" t="s">
        <v>92</v>
      </c>
      <c r="L374" s="235" t="s">
        <v>93</v>
      </c>
      <c r="M374" s="235">
        <v>215973560</v>
      </c>
      <c r="N374" s="235" t="s">
        <v>85</v>
      </c>
      <c r="O374" s="238" t="s">
        <v>3380</v>
      </c>
      <c r="P374" s="345" t="s">
        <v>72</v>
      </c>
      <c r="Q374" s="235" t="s">
        <v>73</v>
      </c>
      <c r="R374" s="238" t="s">
        <v>3381</v>
      </c>
      <c r="S374" s="541">
        <v>2047</v>
      </c>
      <c r="T374" s="467" t="s">
        <v>2965</v>
      </c>
      <c r="U374" s="468">
        <f t="shared" si="5"/>
        <v>32752</v>
      </c>
      <c r="V374" s="170"/>
    </row>
    <row r="375" spans="1:22">
      <c r="A375" s="235">
        <v>372</v>
      </c>
      <c r="B375" s="235">
        <v>110710682</v>
      </c>
      <c r="C375" s="238" t="s">
        <v>2001</v>
      </c>
      <c r="D375" s="238" t="s">
        <v>2216</v>
      </c>
      <c r="E375" s="598" t="s">
        <v>36</v>
      </c>
      <c r="F375" s="235">
        <v>16</v>
      </c>
      <c r="G375" s="623" t="s">
        <v>90</v>
      </c>
      <c r="H375" s="466">
        <v>44734</v>
      </c>
      <c r="I375" s="466">
        <v>44734</v>
      </c>
      <c r="J375" s="235" t="s">
        <v>91</v>
      </c>
      <c r="K375" s="235" t="s">
        <v>92</v>
      </c>
      <c r="L375" s="235" t="s">
        <v>93</v>
      </c>
      <c r="M375" s="235">
        <v>215973560</v>
      </c>
      <c r="N375" s="235" t="s">
        <v>85</v>
      </c>
      <c r="O375" s="238" t="s">
        <v>3380</v>
      </c>
      <c r="P375" s="345" t="s">
        <v>72</v>
      </c>
      <c r="Q375" s="235" t="s">
        <v>73</v>
      </c>
      <c r="R375" s="238" t="s">
        <v>3381</v>
      </c>
      <c r="S375" s="541">
        <v>2047</v>
      </c>
      <c r="T375" s="467" t="s">
        <v>2965</v>
      </c>
      <c r="U375" s="468">
        <f t="shared" si="5"/>
        <v>32752</v>
      </c>
      <c r="V375" s="170"/>
    </row>
    <row r="376" spans="1:22">
      <c r="A376" s="235">
        <v>373</v>
      </c>
      <c r="B376" s="235">
        <v>110710684</v>
      </c>
      <c r="C376" s="238" t="s">
        <v>2002</v>
      </c>
      <c r="D376" s="239" t="s">
        <v>2213</v>
      </c>
      <c r="E376" s="598" t="s">
        <v>36</v>
      </c>
      <c r="F376" s="235">
        <v>8</v>
      </c>
      <c r="G376" s="623" t="s">
        <v>90</v>
      </c>
      <c r="H376" s="466">
        <v>44734</v>
      </c>
      <c r="I376" s="466">
        <v>44734</v>
      </c>
      <c r="J376" s="235" t="s">
        <v>91</v>
      </c>
      <c r="K376" s="235" t="s">
        <v>92</v>
      </c>
      <c r="L376" s="235" t="s">
        <v>93</v>
      </c>
      <c r="M376" s="235">
        <v>215973560</v>
      </c>
      <c r="N376" s="235" t="s">
        <v>85</v>
      </c>
      <c r="O376" s="238" t="s">
        <v>3380</v>
      </c>
      <c r="P376" s="345" t="s">
        <v>72</v>
      </c>
      <c r="Q376" s="235" t="s">
        <v>73</v>
      </c>
      <c r="R376" s="238" t="s">
        <v>3381</v>
      </c>
      <c r="S376" s="541">
        <v>2047</v>
      </c>
      <c r="T376" s="467" t="s">
        <v>2965</v>
      </c>
      <c r="U376" s="468">
        <f t="shared" si="5"/>
        <v>16376</v>
      </c>
      <c r="V376" s="170"/>
    </row>
    <row r="377" spans="1:22">
      <c r="A377" s="235">
        <v>374</v>
      </c>
      <c r="B377" s="235">
        <v>112141778</v>
      </c>
      <c r="C377" s="238">
        <v>112141778</v>
      </c>
      <c r="D377" s="238" t="s">
        <v>2566</v>
      </c>
      <c r="E377" s="598" t="s">
        <v>36</v>
      </c>
      <c r="F377" s="235">
        <v>40</v>
      </c>
      <c r="G377" s="623" t="s">
        <v>90</v>
      </c>
      <c r="H377" s="466">
        <v>44734</v>
      </c>
      <c r="I377" s="466">
        <v>44734</v>
      </c>
      <c r="J377" s="235" t="s">
        <v>91</v>
      </c>
      <c r="K377" s="235" t="s">
        <v>92</v>
      </c>
      <c r="L377" s="235" t="s">
        <v>93</v>
      </c>
      <c r="M377" s="235">
        <v>215973560</v>
      </c>
      <c r="N377" s="235" t="s">
        <v>85</v>
      </c>
      <c r="O377" s="238" t="s">
        <v>3380</v>
      </c>
      <c r="P377" s="345" t="s">
        <v>72</v>
      </c>
      <c r="Q377" s="235" t="s">
        <v>73</v>
      </c>
      <c r="R377" s="238" t="s">
        <v>3381</v>
      </c>
      <c r="S377" s="541">
        <v>1.6</v>
      </c>
      <c r="T377" s="467" t="s">
        <v>2965</v>
      </c>
      <c r="U377" s="468">
        <f t="shared" si="5"/>
        <v>64</v>
      </c>
      <c r="V377" s="170"/>
    </row>
    <row r="378" spans="1:22">
      <c r="A378" s="235">
        <v>375</v>
      </c>
      <c r="B378" s="235">
        <v>112141777</v>
      </c>
      <c r="C378" s="238">
        <v>112141777</v>
      </c>
      <c r="D378" s="238" t="s">
        <v>2563</v>
      </c>
      <c r="E378" s="598" t="s">
        <v>36</v>
      </c>
      <c r="F378" s="235">
        <v>72</v>
      </c>
      <c r="G378" s="623" t="s">
        <v>90</v>
      </c>
      <c r="H378" s="466">
        <v>44734</v>
      </c>
      <c r="I378" s="466">
        <v>44734</v>
      </c>
      <c r="J378" s="235" t="s">
        <v>91</v>
      </c>
      <c r="K378" s="235" t="s">
        <v>92</v>
      </c>
      <c r="L378" s="235" t="s">
        <v>93</v>
      </c>
      <c r="M378" s="235">
        <v>215973560</v>
      </c>
      <c r="N378" s="235" t="s">
        <v>85</v>
      </c>
      <c r="O378" s="238" t="s">
        <v>3380</v>
      </c>
      <c r="P378" s="345" t="s">
        <v>72</v>
      </c>
      <c r="Q378" s="235" t="s">
        <v>73</v>
      </c>
      <c r="R378" s="238" t="s">
        <v>3381</v>
      </c>
      <c r="S378" s="541">
        <v>5.4</v>
      </c>
      <c r="T378" s="467" t="s">
        <v>2965</v>
      </c>
      <c r="U378" s="468">
        <f t="shared" si="5"/>
        <v>388.8</v>
      </c>
      <c r="V378" s="170"/>
    </row>
    <row r="379" spans="1:22">
      <c r="A379" s="235">
        <v>376</v>
      </c>
      <c r="B379" s="235">
        <v>112136081</v>
      </c>
      <c r="C379" s="238" t="s">
        <v>997</v>
      </c>
      <c r="D379" s="238" t="s">
        <v>998</v>
      </c>
      <c r="E379" s="598" t="s">
        <v>36</v>
      </c>
      <c r="F379" s="235">
        <v>4</v>
      </c>
      <c r="G379" s="623" t="s">
        <v>90</v>
      </c>
      <c r="H379" s="466">
        <v>44734</v>
      </c>
      <c r="I379" s="466">
        <v>44734</v>
      </c>
      <c r="J379" s="235" t="s">
        <v>91</v>
      </c>
      <c r="K379" s="235" t="s">
        <v>92</v>
      </c>
      <c r="L379" s="235" t="s">
        <v>93</v>
      </c>
      <c r="M379" s="235">
        <v>215973560</v>
      </c>
      <c r="N379" s="235" t="s">
        <v>85</v>
      </c>
      <c r="O379" s="238" t="s">
        <v>3380</v>
      </c>
      <c r="P379" s="345" t="s">
        <v>72</v>
      </c>
      <c r="Q379" s="235" t="s">
        <v>73</v>
      </c>
      <c r="R379" s="238" t="s">
        <v>3381</v>
      </c>
      <c r="S379" s="541">
        <v>570.47</v>
      </c>
      <c r="T379" s="467" t="s">
        <v>2965</v>
      </c>
      <c r="U379" s="468">
        <f t="shared" si="5"/>
        <v>2281.88</v>
      </c>
      <c r="V379" s="170"/>
    </row>
    <row r="380" spans="1:22">
      <c r="A380" s="235">
        <v>377</v>
      </c>
      <c r="B380" s="235">
        <v>112172545</v>
      </c>
      <c r="C380" s="238">
        <v>112172545</v>
      </c>
      <c r="D380" s="238" t="s">
        <v>2378</v>
      </c>
      <c r="E380" s="598" t="s">
        <v>36</v>
      </c>
      <c r="F380" s="235">
        <v>24</v>
      </c>
      <c r="G380" s="623" t="s">
        <v>90</v>
      </c>
      <c r="H380" s="466">
        <v>44734</v>
      </c>
      <c r="I380" s="466">
        <v>44734</v>
      </c>
      <c r="J380" s="235" t="s">
        <v>91</v>
      </c>
      <c r="K380" s="235" t="s">
        <v>92</v>
      </c>
      <c r="L380" s="235" t="s">
        <v>93</v>
      </c>
      <c r="M380" s="235">
        <v>215973560</v>
      </c>
      <c r="N380" s="235" t="s">
        <v>85</v>
      </c>
      <c r="O380" s="238" t="s">
        <v>3380</v>
      </c>
      <c r="P380" s="345" t="s">
        <v>72</v>
      </c>
      <c r="Q380" s="235" t="s">
        <v>73</v>
      </c>
      <c r="R380" s="238" t="s">
        <v>3381</v>
      </c>
      <c r="S380" s="541">
        <v>8.5</v>
      </c>
      <c r="T380" s="467" t="s">
        <v>2965</v>
      </c>
      <c r="U380" s="468">
        <f t="shared" si="5"/>
        <v>204</v>
      </c>
      <c r="V380" s="170"/>
    </row>
    <row r="381" spans="1:22">
      <c r="A381" s="235">
        <v>378</v>
      </c>
      <c r="B381" s="235">
        <v>112172546</v>
      </c>
      <c r="C381" s="238">
        <v>112172546</v>
      </c>
      <c r="D381" s="238" t="s">
        <v>2380</v>
      </c>
      <c r="E381" s="598" t="s">
        <v>36</v>
      </c>
      <c r="F381" s="235">
        <v>16</v>
      </c>
      <c r="G381" s="623" t="s">
        <v>90</v>
      </c>
      <c r="H381" s="466">
        <v>44734</v>
      </c>
      <c r="I381" s="466">
        <v>44734</v>
      </c>
      <c r="J381" s="235" t="s">
        <v>91</v>
      </c>
      <c r="K381" s="235" t="s">
        <v>92</v>
      </c>
      <c r="L381" s="235" t="s">
        <v>93</v>
      </c>
      <c r="M381" s="235">
        <v>215973560</v>
      </c>
      <c r="N381" s="235" t="s">
        <v>85</v>
      </c>
      <c r="O381" s="238" t="s">
        <v>3380</v>
      </c>
      <c r="P381" s="345" t="s">
        <v>72</v>
      </c>
      <c r="Q381" s="235" t="s">
        <v>73</v>
      </c>
      <c r="R381" s="238" t="s">
        <v>3381</v>
      </c>
      <c r="S381" s="541">
        <v>10.5</v>
      </c>
      <c r="T381" s="467" t="s">
        <v>2965</v>
      </c>
      <c r="U381" s="468">
        <f t="shared" si="5"/>
        <v>168</v>
      </c>
      <c r="V381" s="170"/>
    </row>
    <row r="382" spans="1:22">
      <c r="A382" s="235">
        <v>379</v>
      </c>
      <c r="B382" s="235">
        <v>112170848</v>
      </c>
      <c r="C382" s="238">
        <v>112170848</v>
      </c>
      <c r="D382" s="238" t="s">
        <v>2381</v>
      </c>
      <c r="E382" s="598" t="s">
        <v>36</v>
      </c>
      <c r="F382" s="235">
        <v>24</v>
      </c>
      <c r="G382" s="623" t="s">
        <v>90</v>
      </c>
      <c r="H382" s="466">
        <v>44734</v>
      </c>
      <c r="I382" s="466">
        <v>44734</v>
      </c>
      <c r="J382" s="235" t="s">
        <v>91</v>
      </c>
      <c r="K382" s="235" t="s">
        <v>92</v>
      </c>
      <c r="L382" s="235" t="s">
        <v>93</v>
      </c>
      <c r="M382" s="235">
        <v>215973560</v>
      </c>
      <c r="N382" s="235" t="s">
        <v>85</v>
      </c>
      <c r="O382" s="238" t="s">
        <v>3380</v>
      </c>
      <c r="P382" s="345" t="s">
        <v>72</v>
      </c>
      <c r="Q382" s="235" t="s">
        <v>73</v>
      </c>
      <c r="R382" s="238" t="s">
        <v>3381</v>
      </c>
      <c r="S382" s="541">
        <v>14</v>
      </c>
      <c r="T382" s="467" t="s">
        <v>2965</v>
      </c>
      <c r="U382" s="468">
        <f t="shared" si="5"/>
        <v>336</v>
      </c>
      <c r="V382" s="170"/>
    </row>
    <row r="383" spans="1:22" ht="20.399999999999999">
      <c r="A383" s="235">
        <v>380</v>
      </c>
      <c r="B383" s="235">
        <v>109492197</v>
      </c>
      <c r="C383" s="238" t="s">
        <v>186</v>
      </c>
      <c r="D383" s="238" t="s">
        <v>187</v>
      </c>
      <c r="E383" s="598" t="s">
        <v>36</v>
      </c>
      <c r="F383" s="235">
        <v>32</v>
      </c>
      <c r="G383" s="623" t="s">
        <v>90</v>
      </c>
      <c r="H383" s="466">
        <v>44734</v>
      </c>
      <c r="I383" s="466">
        <v>44734</v>
      </c>
      <c r="J383" s="235" t="s">
        <v>91</v>
      </c>
      <c r="K383" s="235" t="s">
        <v>92</v>
      </c>
      <c r="L383" s="235" t="s">
        <v>93</v>
      </c>
      <c r="M383" s="235">
        <v>215973560</v>
      </c>
      <c r="N383" s="235" t="s">
        <v>85</v>
      </c>
      <c r="O383" s="238" t="s">
        <v>3380</v>
      </c>
      <c r="P383" s="345" t="s">
        <v>72</v>
      </c>
      <c r="Q383" s="235" t="s">
        <v>73</v>
      </c>
      <c r="R383" s="238" t="s">
        <v>3381</v>
      </c>
      <c r="S383" s="541">
        <v>66.92</v>
      </c>
      <c r="T383" s="467" t="s">
        <v>2965</v>
      </c>
      <c r="U383" s="468">
        <f t="shared" si="5"/>
        <v>2141.44</v>
      </c>
      <c r="V383" s="170"/>
    </row>
    <row r="384" spans="1:22">
      <c r="A384" s="235">
        <v>381</v>
      </c>
      <c r="B384" s="235" t="s">
        <v>2458</v>
      </c>
      <c r="C384" s="238" t="s">
        <v>2458</v>
      </c>
      <c r="D384" s="238" t="s">
        <v>2459</v>
      </c>
      <c r="E384" s="598" t="s">
        <v>36</v>
      </c>
      <c r="F384" s="235">
        <v>8</v>
      </c>
      <c r="G384" s="623" t="s">
        <v>90</v>
      </c>
      <c r="H384" s="466">
        <v>44734</v>
      </c>
      <c r="I384" s="466">
        <v>44734</v>
      </c>
      <c r="J384" s="235" t="s">
        <v>91</v>
      </c>
      <c r="K384" s="235" t="s">
        <v>92</v>
      </c>
      <c r="L384" s="235" t="s">
        <v>93</v>
      </c>
      <c r="M384" s="235">
        <v>215973560</v>
      </c>
      <c r="N384" s="235" t="s">
        <v>85</v>
      </c>
      <c r="O384" s="238" t="s">
        <v>3380</v>
      </c>
      <c r="P384" s="345" t="s">
        <v>72</v>
      </c>
      <c r="Q384" s="235" t="s">
        <v>73</v>
      </c>
      <c r="R384" s="238" t="s">
        <v>3381</v>
      </c>
      <c r="S384" s="541">
        <v>1798.2</v>
      </c>
      <c r="T384" s="467" t="s">
        <v>2965</v>
      </c>
      <c r="U384" s="468">
        <f t="shared" si="5"/>
        <v>14385.6</v>
      </c>
      <c r="V384" s="170"/>
    </row>
    <row r="385" spans="1:22">
      <c r="A385" s="235">
        <v>382</v>
      </c>
      <c r="B385" s="235" t="s">
        <v>2336</v>
      </c>
      <c r="C385" s="238" t="s">
        <v>2337</v>
      </c>
      <c r="D385" s="238" t="s">
        <v>2605</v>
      </c>
      <c r="E385" s="598" t="s">
        <v>36</v>
      </c>
      <c r="F385" s="235">
        <v>16</v>
      </c>
      <c r="G385" s="623" t="s">
        <v>90</v>
      </c>
      <c r="H385" s="466">
        <v>44734</v>
      </c>
      <c r="I385" s="466">
        <v>44734</v>
      </c>
      <c r="J385" s="235" t="s">
        <v>91</v>
      </c>
      <c r="K385" s="235" t="s">
        <v>92</v>
      </c>
      <c r="L385" s="235" t="s">
        <v>93</v>
      </c>
      <c r="M385" s="235">
        <v>215973560</v>
      </c>
      <c r="N385" s="235" t="s">
        <v>85</v>
      </c>
      <c r="O385" s="238" t="s">
        <v>3380</v>
      </c>
      <c r="P385" s="345" t="s">
        <v>72</v>
      </c>
      <c r="Q385" s="235" t="s">
        <v>73</v>
      </c>
      <c r="R385" s="238" t="s">
        <v>3381</v>
      </c>
      <c r="S385" s="541">
        <v>1784.3</v>
      </c>
      <c r="T385" s="467" t="s">
        <v>2965</v>
      </c>
      <c r="U385" s="468">
        <f t="shared" si="5"/>
        <v>28548.799999999999</v>
      </c>
      <c r="V385" s="170"/>
    </row>
    <row r="386" spans="1:22">
      <c r="A386" s="235">
        <v>383</v>
      </c>
      <c r="B386" s="235">
        <v>109492180</v>
      </c>
      <c r="C386" s="238" t="s">
        <v>201</v>
      </c>
      <c r="D386" s="349" t="s">
        <v>2748</v>
      </c>
      <c r="E386" s="598" t="s">
        <v>36</v>
      </c>
      <c r="F386" s="235">
        <v>16</v>
      </c>
      <c r="G386" s="623" t="s">
        <v>90</v>
      </c>
      <c r="H386" s="466">
        <v>44734</v>
      </c>
      <c r="I386" s="466">
        <v>44734</v>
      </c>
      <c r="J386" s="235" t="s">
        <v>91</v>
      </c>
      <c r="K386" s="235" t="s">
        <v>92</v>
      </c>
      <c r="L386" s="235" t="s">
        <v>93</v>
      </c>
      <c r="M386" s="235">
        <v>215973560</v>
      </c>
      <c r="N386" s="235" t="s">
        <v>85</v>
      </c>
      <c r="O386" s="238" t="s">
        <v>3380</v>
      </c>
      <c r="P386" s="345" t="s">
        <v>72</v>
      </c>
      <c r="Q386" s="235" t="s">
        <v>73</v>
      </c>
      <c r="R386" s="238" t="s">
        <v>3381</v>
      </c>
      <c r="S386" s="541">
        <v>32.22</v>
      </c>
      <c r="T386" s="467" t="s">
        <v>2965</v>
      </c>
      <c r="U386" s="468">
        <f t="shared" si="5"/>
        <v>515.52</v>
      </c>
      <c r="V386" s="170"/>
    </row>
    <row r="387" spans="1:22">
      <c r="A387" s="235">
        <v>384</v>
      </c>
      <c r="B387" s="235">
        <v>112172543</v>
      </c>
      <c r="C387" s="238">
        <v>112172543</v>
      </c>
      <c r="D387" s="238" t="s">
        <v>1145</v>
      </c>
      <c r="E387" s="598" t="s">
        <v>36</v>
      </c>
      <c r="F387" s="235">
        <v>4</v>
      </c>
      <c r="G387" s="623" t="s">
        <v>90</v>
      </c>
      <c r="H387" s="466">
        <v>44734</v>
      </c>
      <c r="I387" s="466">
        <v>44734</v>
      </c>
      <c r="J387" s="235" t="s">
        <v>91</v>
      </c>
      <c r="K387" s="235" t="s">
        <v>92</v>
      </c>
      <c r="L387" s="235" t="s">
        <v>93</v>
      </c>
      <c r="M387" s="235">
        <v>215973560</v>
      </c>
      <c r="N387" s="235" t="s">
        <v>85</v>
      </c>
      <c r="O387" s="238" t="s">
        <v>3380</v>
      </c>
      <c r="P387" s="345" t="s">
        <v>72</v>
      </c>
      <c r="Q387" s="235" t="s">
        <v>73</v>
      </c>
      <c r="R387" s="238" t="s">
        <v>3381</v>
      </c>
      <c r="S387" s="541">
        <v>3480</v>
      </c>
      <c r="T387" s="467" t="s">
        <v>2965</v>
      </c>
      <c r="U387" s="468">
        <f t="shared" si="5"/>
        <v>13920</v>
      </c>
      <c r="V387" s="170"/>
    </row>
    <row r="388" spans="1:22">
      <c r="A388" s="235">
        <v>385</v>
      </c>
      <c r="B388" s="235">
        <v>112172541</v>
      </c>
      <c r="C388" s="238">
        <v>112172541</v>
      </c>
      <c r="D388" s="239" t="s">
        <v>2373</v>
      </c>
      <c r="E388" s="598" t="s">
        <v>36</v>
      </c>
      <c r="F388" s="235">
        <v>4</v>
      </c>
      <c r="G388" s="623" t="s">
        <v>90</v>
      </c>
      <c r="H388" s="466">
        <v>44734</v>
      </c>
      <c r="I388" s="466">
        <v>44734</v>
      </c>
      <c r="J388" s="235" t="s">
        <v>91</v>
      </c>
      <c r="K388" s="235" t="s">
        <v>92</v>
      </c>
      <c r="L388" s="235" t="s">
        <v>93</v>
      </c>
      <c r="M388" s="235">
        <v>215973560</v>
      </c>
      <c r="N388" s="235" t="s">
        <v>85</v>
      </c>
      <c r="O388" s="238" t="s">
        <v>3380</v>
      </c>
      <c r="P388" s="345" t="s">
        <v>72</v>
      </c>
      <c r="Q388" s="235" t="s">
        <v>73</v>
      </c>
      <c r="R388" s="238" t="s">
        <v>3381</v>
      </c>
      <c r="S388" s="541">
        <v>630</v>
      </c>
      <c r="T388" s="467" t="s">
        <v>2965</v>
      </c>
      <c r="U388" s="468">
        <f t="shared" ref="U388:U451" si="6">S388*F388</f>
        <v>2520</v>
      </c>
      <c r="V388" s="170"/>
    </row>
    <row r="389" spans="1:22">
      <c r="A389" s="235">
        <v>386</v>
      </c>
      <c r="B389" s="235">
        <v>112172542</v>
      </c>
      <c r="C389" s="238">
        <v>112172542</v>
      </c>
      <c r="D389" s="238" t="s">
        <v>2376</v>
      </c>
      <c r="E389" s="598" t="s">
        <v>36</v>
      </c>
      <c r="F389" s="235">
        <v>12</v>
      </c>
      <c r="G389" s="623" t="s">
        <v>90</v>
      </c>
      <c r="H389" s="466">
        <v>44734</v>
      </c>
      <c r="I389" s="466">
        <v>44734</v>
      </c>
      <c r="J389" s="235" t="s">
        <v>91</v>
      </c>
      <c r="K389" s="235" t="s">
        <v>92</v>
      </c>
      <c r="L389" s="235" t="s">
        <v>93</v>
      </c>
      <c r="M389" s="235">
        <v>215973560</v>
      </c>
      <c r="N389" s="235" t="s">
        <v>85</v>
      </c>
      <c r="O389" s="238" t="s">
        <v>3380</v>
      </c>
      <c r="P389" s="345" t="s">
        <v>72</v>
      </c>
      <c r="Q389" s="235" t="s">
        <v>73</v>
      </c>
      <c r="R389" s="238" t="s">
        <v>3381</v>
      </c>
      <c r="S389" s="541">
        <v>65</v>
      </c>
      <c r="T389" s="467" t="s">
        <v>2965</v>
      </c>
      <c r="U389" s="468">
        <f t="shared" si="6"/>
        <v>780</v>
      </c>
      <c r="V389" s="170"/>
    </row>
    <row r="390" spans="1:22">
      <c r="A390" s="235">
        <v>387</v>
      </c>
      <c r="B390" s="235">
        <v>112172544</v>
      </c>
      <c r="C390" s="238">
        <v>112172544</v>
      </c>
      <c r="D390" s="238" t="s">
        <v>2377</v>
      </c>
      <c r="E390" s="598" t="s">
        <v>36</v>
      </c>
      <c r="F390" s="235">
        <v>8</v>
      </c>
      <c r="G390" s="623" t="s">
        <v>90</v>
      </c>
      <c r="H390" s="466">
        <v>44734</v>
      </c>
      <c r="I390" s="466">
        <v>44734</v>
      </c>
      <c r="J390" s="235" t="s">
        <v>91</v>
      </c>
      <c r="K390" s="235" t="s">
        <v>92</v>
      </c>
      <c r="L390" s="235" t="s">
        <v>93</v>
      </c>
      <c r="M390" s="235">
        <v>215973560</v>
      </c>
      <c r="N390" s="235" t="s">
        <v>85</v>
      </c>
      <c r="O390" s="238" t="s">
        <v>3380</v>
      </c>
      <c r="P390" s="345" t="s">
        <v>72</v>
      </c>
      <c r="Q390" s="235" t="s">
        <v>73</v>
      </c>
      <c r="R390" s="238" t="s">
        <v>3381</v>
      </c>
      <c r="S390" s="541">
        <v>100</v>
      </c>
      <c r="T390" s="467" t="s">
        <v>2965</v>
      </c>
      <c r="U390" s="468">
        <f t="shared" si="6"/>
        <v>800</v>
      </c>
      <c r="V390" s="170"/>
    </row>
    <row r="391" spans="1:22">
      <c r="A391" s="235">
        <v>388</v>
      </c>
      <c r="B391" s="235">
        <v>109492192</v>
      </c>
      <c r="C391" s="238" t="s">
        <v>1290</v>
      </c>
      <c r="D391" s="238" t="s">
        <v>2746</v>
      </c>
      <c r="E391" s="598" t="s">
        <v>36</v>
      </c>
      <c r="F391" s="235">
        <v>16</v>
      </c>
      <c r="G391" s="623" t="s">
        <v>90</v>
      </c>
      <c r="H391" s="466">
        <v>44734</v>
      </c>
      <c r="I391" s="466">
        <v>44734</v>
      </c>
      <c r="J391" s="235" t="s">
        <v>91</v>
      </c>
      <c r="K391" s="235" t="s">
        <v>92</v>
      </c>
      <c r="L391" s="235" t="s">
        <v>93</v>
      </c>
      <c r="M391" s="235">
        <v>215973560</v>
      </c>
      <c r="N391" s="235" t="s">
        <v>85</v>
      </c>
      <c r="O391" s="238" t="s">
        <v>3380</v>
      </c>
      <c r="P391" s="345" t="s">
        <v>72</v>
      </c>
      <c r="Q391" s="235" t="s">
        <v>73</v>
      </c>
      <c r="R391" s="238" t="s">
        <v>3381</v>
      </c>
      <c r="S391" s="541">
        <v>24.1</v>
      </c>
      <c r="T391" s="467" t="s">
        <v>2965</v>
      </c>
      <c r="U391" s="468">
        <f t="shared" si="6"/>
        <v>385.6</v>
      </c>
      <c r="V391" s="170"/>
    </row>
    <row r="392" spans="1:22">
      <c r="A392" s="235">
        <v>389</v>
      </c>
      <c r="B392" s="235">
        <v>109492193</v>
      </c>
      <c r="C392" s="238" t="s">
        <v>2228</v>
      </c>
      <c r="D392" s="239" t="s">
        <v>2739</v>
      </c>
      <c r="E392" s="598" t="s">
        <v>36</v>
      </c>
      <c r="F392" s="235">
        <v>68</v>
      </c>
      <c r="G392" s="623" t="s">
        <v>90</v>
      </c>
      <c r="H392" s="466">
        <v>44734</v>
      </c>
      <c r="I392" s="466">
        <v>44734</v>
      </c>
      <c r="J392" s="235" t="s">
        <v>91</v>
      </c>
      <c r="K392" s="235" t="s">
        <v>92</v>
      </c>
      <c r="L392" s="235" t="s">
        <v>93</v>
      </c>
      <c r="M392" s="235">
        <v>215973560</v>
      </c>
      <c r="N392" s="235" t="s">
        <v>85</v>
      </c>
      <c r="O392" s="238" t="s">
        <v>3380</v>
      </c>
      <c r="P392" s="345" t="s">
        <v>72</v>
      </c>
      <c r="Q392" s="235" t="s">
        <v>73</v>
      </c>
      <c r="R392" s="238" t="s">
        <v>3381</v>
      </c>
      <c r="S392" s="541">
        <v>11.26</v>
      </c>
      <c r="T392" s="467" t="s">
        <v>2965</v>
      </c>
      <c r="U392" s="468">
        <f t="shared" si="6"/>
        <v>765.68</v>
      </c>
      <c r="V392" s="170"/>
    </row>
    <row r="393" spans="1:22">
      <c r="A393" s="235">
        <v>390</v>
      </c>
      <c r="B393" s="235">
        <v>109492212</v>
      </c>
      <c r="C393" s="238" t="s">
        <v>571</v>
      </c>
      <c r="D393" s="238" t="s">
        <v>2741</v>
      </c>
      <c r="E393" s="598" t="s">
        <v>36</v>
      </c>
      <c r="F393" s="235">
        <v>128</v>
      </c>
      <c r="G393" s="623" t="s">
        <v>90</v>
      </c>
      <c r="H393" s="466">
        <v>44734</v>
      </c>
      <c r="I393" s="466">
        <v>44734</v>
      </c>
      <c r="J393" s="235" t="s">
        <v>91</v>
      </c>
      <c r="K393" s="235" t="s">
        <v>92</v>
      </c>
      <c r="L393" s="235" t="s">
        <v>93</v>
      </c>
      <c r="M393" s="235">
        <v>215973560</v>
      </c>
      <c r="N393" s="235" t="s">
        <v>85</v>
      </c>
      <c r="O393" s="238" t="s">
        <v>3380</v>
      </c>
      <c r="P393" s="345" t="s">
        <v>72</v>
      </c>
      <c r="Q393" s="235" t="s">
        <v>73</v>
      </c>
      <c r="R393" s="238" t="s">
        <v>3381</v>
      </c>
      <c r="S393" s="541">
        <v>11.26</v>
      </c>
      <c r="T393" s="467" t="s">
        <v>2965</v>
      </c>
      <c r="U393" s="468">
        <f t="shared" si="6"/>
        <v>1441.28</v>
      </c>
      <c r="V393" s="170"/>
    </row>
    <row r="394" spans="1:22">
      <c r="A394" s="235">
        <v>391</v>
      </c>
      <c r="B394" s="235">
        <v>109492179</v>
      </c>
      <c r="C394" s="238">
        <v>12568935</v>
      </c>
      <c r="D394" s="238" t="s">
        <v>2134</v>
      </c>
      <c r="E394" s="598" t="s">
        <v>2729</v>
      </c>
      <c r="F394" s="340">
        <v>260</v>
      </c>
      <c r="G394" s="623" t="s">
        <v>90</v>
      </c>
      <c r="H394" s="466">
        <v>44734</v>
      </c>
      <c r="I394" s="466">
        <v>44734</v>
      </c>
      <c r="J394" s="235" t="s">
        <v>91</v>
      </c>
      <c r="K394" s="235" t="s">
        <v>92</v>
      </c>
      <c r="L394" s="235" t="s">
        <v>93</v>
      </c>
      <c r="M394" s="235">
        <v>215973560</v>
      </c>
      <c r="N394" s="235" t="s">
        <v>85</v>
      </c>
      <c r="O394" s="238" t="s">
        <v>3380</v>
      </c>
      <c r="P394" s="345" t="s">
        <v>72</v>
      </c>
      <c r="Q394" s="235" t="s">
        <v>73</v>
      </c>
      <c r="R394" s="238" t="s">
        <v>3381</v>
      </c>
      <c r="S394" s="541">
        <v>174.89</v>
      </c>
      <c r="T394" s="467" t="s">
        <v>2965</v>
      </c>
      <c r="U394" s="468">
        <f t="shared" si="6"/>
        <v>45471.399999999994</v>
      </c>
      <c r="V394" s="170"/>
    </row>
    <row r="395" spans="1:22">
      <c r="A395" s="235">
        <v>392</v>
      </c>
      <c r="B395" s="235">
        <v>109609632</v>
      </c>
      <c r="C395" s="238" t="s">
        <v>197</v>
      </c>
      <c r="D395" s="238" t="s">
        <v>2747</v>
      </c>
      <c r="E395" s="598" t="s">
        <v>36</v>
      </c>
      <c r="F395" s="235">
        <v>8</v>
      </c>
      <c r="G395" s="623" t="s">
        <v>90</v>
      </c>
      <c r="H395" s="466">
        <v>44734</v>
      </c>
      <c r="I395" s="466">
        <v>44734</v>
      </c>
      <c r="J395" s="235" t="s">
        <v>91</v>
      </c>
      <c r="K395" s="235" t="s">
        <v>92</v>
      </c>
      <c r="L395" s="235" t="s">
        <v>93</v>
      </c>
      <c r="M395" s="235">
        <v>215973560</v>
      </c>
      <c r="N395" s="235" t="s">
        <v>85</v>
      </c>
      <c r="O395" s="238" t="s">
        <v>3380</v>
      </c>
      <c r="P395" s="345" t="s">
        <v>72</v>
      </c>
      <c r="Q395" s="235" t="s">
        <v>73</v>
      </c>
      <c r="R395" s="238" t="s">
        <v>3381</v>
      </c>
      <c r="S395" s="541">
        <v>100.06</v>
      </c>
      <c r="T395" s="467" t="s">
        <v>2965</v>
      </c>
      <c r="U395" s="468">
        <f t="shared" si="6"/>
        <v>800.48</v>
      </c>
      <c r="V395" s="170"/>
    </row>
    <row r="396" spans="1:22">
      <c r="A396" s="235">
        <v>393</v>
      </c>
      <c r="B396" s="235">
        <v>112136066</v>
      </c>
      <c r="C396" s="238" t="s">
        <v>2230</v>
      </c>
      <c r="D396" s="238" t="s">
        <v>2745</v>
      </c>
      <c r="E396" s="598" t="s">
        <v>36</v>
      </c>
      <c r="F396" s="235">
        <v>4</v>
      </c>
      <c r="G396" s="623" t="s">
        <v>90</v>
      </c>
      <c r="H396" s="466">
        <v>44734</v>
      </c>
      <c r="I396" s="466">
        <v>44734</v>
      </c>
      <c r="J396" s="235" t="s">
        <v>91</v>
      </c>
      <c r="K396" s="235" t="s">
        <v>92</v>
      </c>
      <c r="L396" s="235" t="s">
        <v>70</v>
      </c>
      <c r="M396" s="235">
        <v>215973560</v>
      </c>
      <c r="N396" s="235" t="s">
        <v>85</v>
      </c>
      <c r="O396" s="238" t="s">
        <v>3380</v>
      </c>
      <c r="P396" s="345" t="s">
        <v>72</v>
      </c>
      <c r="Q396" s="235" t="s">
        <v>73</v>
      </c>
      <c r="R396" s="238" t="s">
        <v>3381</v>
      </c>
      <c r="S396" s="541">
        <v>113.51</v>
      </c>
      <c r="T396" s="467" t="s">
        <v>2965</v>
      </c>
      <c r="U396" s="468">
        <f t="shared" si="6"/>
        <v>454.04</v>
      </c>
      <c r="V396" s="170"/>
    </row>
    <row r="397" spans="1:22">
      <c r="A397" s="235">
        <v>394</v>
      </c>
      <c r="B397" s="235">
        <v>112136070</v>
      </c>
      <c r="C397" s="238">
        <v>19628060446</v>
      </c>
      <c r="D397" s="238" t="s">
        <v>2751</v>
      </c>
      <c r="E397" s="598" t="s">
        <v>36</v>
      </c>
      <c r="F397" s="235">
        <v>4</v>
      </c>
      <c r="G397" s="623" t="s">
        <v>90</v>
      </c>
      <c r="H397" s="466">
        <v>44734</v>
      </c>
      <c r="I397" s="466">
        <v>44734</v>
      </c>
      <c r="J397" s="235" t="s">
        <v>91</v>
      </c>
      <c r="K397" s="235" t="s">
        <v>92</v>
      </c>
      <c r="L397" s="235" t="s">
        <v>93</v>
      </c>
      <c r="M397" s="235">
        <v>215973560</v>
      </c>
      <c r="N397" s="235" t="s">
        <v>85</v>
      </c>
      <c r="O397" s="238" t="s">
        <v>3380</v>
      </c>
      <c r="P397" s="345" t="s">
        <v>72</v>
      </c>
      <c r="Q397" s="235" t="s">
        <v>73</v>
      </c>
      <c r="R397" s="238" t="s">
        <v>3381</v>
      </c>
      <c r="S397" s="541">
        <v>721.74</v>
      </c>
      <c r="T397" s="467" t="s">
        <v>2965</v>
      </c>
      <c r="U397" s="468">
        <f t="shared" si="6"/>
        <v>2886.96</v>
      </c>
      <c r="V397" s="170"/>
    </row>
    <row r="398" spans="1:22">
      <c r="A398" s="235">
        <v>395</v>
      </c>
      <c r="B398" s="235">
        <v>112136069</v>
      </c>
      <c r="C398" s="238" t="s">
        <v>2235</v>
      </c>
      <c r="D398" s="238" t="s">
        <v>2749</v>
      </c>
      <c r="E398" s="598" t="s">
        <v>36</v>
      </c>
      <c r="F398" s="235">
        <v>12</v>
      </c>
      <c r="G398" s="623" t="s">
        <v>90</v>
      </c>
      <c r="H398" s="466">
        <v>44734</v>
      </c>
      <c r="I398" s="466">
        <v>44734</v>
      </c>
      <c r="J398" s="235" t="s">
        <v>91</v>
      </c>
      <c r="K398" s="235" t="s">
        <v>92</v>
      </c>
      <c r="L398" s="235" t="s">
        <v>93</v>
      </c>
      <c r="M398" s="235">
        <v>215973560</v>
      </c>
      <c r="N398" s="235" t="s">
        <v>85</v>
      </c>
      <c r="O398" s="238" t="s">
        <v>3380</v>
      </c>
      <c r="P398" s="345" t="s">
        <v>72</v>
      </c>
      <c r="Q398" s="235" t="s">
        <v>73</v>
      </c>
      <c r="R398" s="238" t="s">
        <v>3381</v>
      </c>
      <c r="S398" s="541">
        <v>45.6</v>
      </c>
      <c r="T398" s="467" t="s">
        <v>2965</v>
      </c>
      <c r="U398" s="468">
        <f t="shared" si="6"/>
        <v>547.20000000000005</v>
      </c>
      <c r="V398" s="170"/>
    </row>
    <row r="399" spans="1:22">
      <c r="A399" s="235">
        <v>396</v>
      </c>
      <c r="B399" s="235">
        <v>112136080</v>
      </c>
      <c r="C399" s="238" t="s">
        <v>888</v>
      </c>
      <c r="D399" s="238" t="s">
        <v>889</v>
      </c>
      <c r="E399" s="598" t="s">
        <v>36</v>
      </c>
      <c r="F399" s="235">
        <v>16</v>
      </c>
      <c r="G399" s="623" t="s">
        <v>90</v>
      </c>
      <c r="H399" s="466">
        <v>44734</v>
      </c>
      <c r="I399" s="466">
        <v>44734</v>
      </c>
      <c r="J399" s="235" t="s">
        <v>91</v>
      </c>
      <c r="K399" s="235" t="s">
        <v>92</v>
      </c>
      <c r="L399" s="235" t="s">
        <v>93</v>
      </c>
      <c r="M399" s="235">
        <v>215973560</v>
      </c>
      <c r="N399" s="235" t="s">
        <v>85</v>
      </c>
      <c r="O399" s="238" t="s">
        <v>3380</v>
      </c>
      <c r="P399" s="345" t="s">
        <v>72</v>
      </c>
      <c r="Q399" s="235" t="s">
        <v>73</v>
      </c>
      <c r="R399" s="238" t="s">
        <v>3381</v>
      </c>
      <c r="S399" s="541">
        <v>13.72</v>
      </c>
      <c r="T399" s="467" t="s">
        <v>2965</v>
      </c>
      <c r="U399" s="468">
        <f t="shared" si="6"/>
        <v>219.52</v>
      </c>
      <c r="V399" s="170"/>
    </row>
    <row r="400" spans="1:22">
      <c r="A400" s="235">
        <v>397</v>
      </c>
      <c r="B400" s="235">
        <v>109609633</v>
      </c>
      <c r="C400" s="238" t="s">
        <v>1078</v>
      </c>
      <c r="D400" s="238" t="s">
        <v>1674</v>
      </c>
      <c r="E400" s="598" t="s">
        <v>36</v>
      </c>
      <c r="F400" s="235">
        <v>4</v>
      </c>
      <c r="G400" s="623" t="s">
        <v>90</v>
      </c>
      <c r="H400" s="466">
        <v>44734</v>
      </c>
      <c r="I400" s="466">
        <v>44734</v>
      </c>
      <c r="J400" s="235" t="s">
        <v>91</v>
      </c>
      <c r="K400" s="235" t="s">
        <v>92</v>
      </c>
      <c r="L400" s="235" t="s">
        <v>93</v>
      </c>
      <c r="M400" s="235">
        <v>215973560</v>
      </c>
      <c r="N400" s="235" t="s">
        <v>85</v>
      </c>
      <c r="O400" s="238" t="s">
        <v>3380</v>
      </c>
      <c r="P400" s="345" t="s">
        <v>72</v>
      </c>
      <c r="Q400" s="235" t="s">
        <v>73</v>
      </c>
      <c r="R400" s="238" t="s">
        <v>3381</v>
      </c>
      <c r="S400" s="541">
        <v>97.29</v>
      </c>
      <c r="T400" s="467" t="s">
        <v>2965</v>
      </c>
      <c r="U400" s="468">
        <f t="shared" si="6"/>
        <v>389.16</v>
      </c>
      <c r="V400" s="170"/>
    </row>
    <row r="401" spans="1:22">
      <c r="A401" s="235">
        <v>398</v>
      </c>
      <c r="B401" s="235">
        <v>109609628</v>
      </c>
      <c r="C401" s="238" t="s">
        <v>1672</v>
      </c>
      <c r="D401" s="238" t="s">
        <v>1673</v>
      </c>
      <c r="E401" s="598" t="s">
        <v>36</v>
      </c>
      <c r="F401" s="235">
        <v>4</v>
      </c>
      <c r="G401" s="623" t="s">
        <v>90</v>
      </c>
      <c r="H401" s="466">
        <v>44734</v>
      </c>
      <c r="I401" s="466">
        <v>44734</v>
      </c>
      <c r="J401" s="235" t="s">
        <v>91</v>
      </c>
      <c r="K401" s="235" t="s">
        <v>92</v>
      </c>
      <c r="L401" s="235" t="s">
        <v>93</v>
      </c>
      <c r="M401" s="235">
        <v>215973560</v>
      </c>
      <c r="N401" s="235" t="s">
        <v>85</v>
      </c>
      <c r="O401" s="238" t="s">
        <v>3380</v>
      </c>
      <c r="P401" s="345" t="s">
        <v>72</v>
      </c>
      <c r="Q401" s="235" t="s">
        <v>73</v>
      </c>
      <c r="R401" s="238" t="s">
        <v>3381</v>
      </c>
      <c r="S401" s="541">
        <v>45.34</v>
      </c>
      <c r="T401" s="467" t="s">
        <v>2965</v>
      </c>
      <c r="U401" s="468">
        <f t="shared" si="6"/>
        <v>181.36</v>
      </c>
      <c r="V401" s="170"/>
    </row>
    <row r="402" spans="1:22" ht="20.399999999999999">
      <c r="A402" s="235">
        <v>399</v>
      </c>
      <c r="B402" s="235">
        <v>112136072</v>
      </c>
      <c r="C402" s="238">
        <v>19620005092</v>
      </c>
      <c r="D402" s="238" t="s">
        <v>457</v>
      </c>
      <c r="E402" s="598" t="s">
        <v>36</v>
      </c>
      <c r="F402" s="235">
        <v>4</v>
      </c>
      <c r="G402" s="623" t="s">
        <v>90</v>
      </c>
      <c r="H402" s="466">
        <v>44734</v>
      </c>
      <c r="I402" s="466">
        <v>44734</v>
      </c>
      <c r="J402" s="235" t="s">
        <v>91</v>
      </c>
      <c r="K402" s="235" t="s">
        <v>92</v>
      </c>
      <c r="L402" s="235" t="s">
        <v>93</v>
      </c>
      <c r="M402" s="235">
        <v>215973560</v>
      </c>
      <c r="N402" s="235" t="s">
        <v>85</v>
      </c>
      <c r="O402" s="238" t="s">
        <v>3380</v>
      </c>
      <c r="P402" s="345" t="s">
        <v>72</v>
      </c>
      <c r="Q402" s="235" t="s">
        <v>73</v>
      </c>
      <c r="R402" s="238" t="s">
        <v>3381</v>
      </c>
      <c r="S402" s="541">
        <v>404.26</v>
      </c>
      <c r="T402" s="467" t="s">
        <v>2965</v>
      </c>
      <c r="U402" s="468">
        <f t="shared" si="6"/>
        <v>1617.04</v>
      </c>
      <c r="V402" s="170"/>
    </row>
    <row r="403" spans="1:22" ht="20.399999999999999">
      <c r="A403" s="235">
        <v>400</v>
      </c>
      <c r="B403" s="235">
        <v>109492181</v>
      </c>
      <c r="C403" s="238" t="s">
        <v>170</v>
      </c>
      <c r="D403" s="238" t="s">
        <v>171</v>
      </c>
      <c r="E403" s="598" t="s">
        <v>36</v>
      </c>
      <c r="F403" s="235">
        <v>64</v>
      </c>
      <c r="G403" s="623" t="s">
        <v>90</v>
      </c>
      <c r="H403" s="466">
        <v>44734</v>
      </c>
      <c r="I403" s="466">
        <v>44734</v>
      </c>
      <c r="J403" s="235" t="s">
        <v>91</v>
      </c>
      <c r="K403" s="235" t="s">
        <v>92</v>
      </c>
      <c r="L403" s="235" t="s">
        <v>93</v>
      </c>
      <c r="M403" s="235">
        <v>215973560</v>
      </c>
      <c r="N403" s="235" t="s">
        <v>85</v>
      </c>
      <c r="O403" s="238" t="s">
        <v>3380</v>
      </c>
      <c r="P403" s="345" t="s">
        <v>72</v>
      </c>
      <c r="Q403" s="235" t="s">
        <v>73</v>
      </c>
      <c r="R403" s="238" t="s">
        <v>3381</v>
      </c>
      <c r="S403" s="541">
        <v>18.350000000000001</v>
      </c>
      <c r="T403" s="467" t="s">
        <v>2965</v>
      </c>
      <c r="U403" s="468">
        <f t="shared" si="6"/>
        <v>1174.4000000000001</v>
      </c>
      <c r="V403" s="170"/>
    </row>
    <row r="404" spans="1:22">
      <c r="A404" s="235">
        <v>401</v>
      </c>
      <c r="B404" s="235">
        <v>112136078</v>
      </c>
      <c r="C404" s="238" t="s">
        <v>879</v>
      </c>
      <c r="D404" s="238" t="s">
        <v>880</v>
      </c>
      <c r="E404" s="598" t="s">
        <v>36</v>
      </c>
      <c r="F404" s="235">
        <v>4</v>
      </c>
      <c r="G404" s="623" t="s">
        <v>90</v>
      </c>
      <c r="H404" s="466">
        <v>44734</v>
      </c>
      <c r="I404" s="466">
        <v>44734</v>
      </c>
      <c r="J404" s="235" t="s">
        <v>91</v>
      </c>
      <c r="K404" s="235" t="s">
        <v>92</v>
      </c>
      <c r="L404" s="235" t="s">
        <v>93</v>
      </c>
      <c r="M404" s="235">
        <v>215973560</v>
      </c>
      <c r="N404" s="235" t="s">
        <v>85</v>
      </c>
      <c r="O404" s="238" t="s">
        <v>3380</v>
      </c>
      <c r="P404" s="345" t="s">
        <v>72</v>
      </c>
      <c r="Q404" s="235" t="s">
        <v>73</v>
      </c>
      <c r="R404" s="238" t="s">
        <v>3381</v>
      </c>
      <c r="S404" s="541">
        <v>138.97999999999999</v>
      </c>
      <c r="T404" s="467" t="s">
        <v>2965</v>
      </c>
      <c r="U404" s="468">
        <f t="shared" si="6"/>
        <v>555.91999999999996</v>
      </c>
      <c r="V404" s="170"/>
    </row>
    <row r="405" spans="1:22">
      <c r="A405" s="235">
        <v>402</v>
      </c>
      <c r="B405" s="235">
        <v>112136075</v>
      </c>
      <c r="C405" s="238" t="s">
        <v>63</v>
      </c>
      <c r="D405" s="238" t="s">
        <v>64</v>
      </c>
      <c r="E405" s="598" t="s">
        <v>36</v>
      </c>
      <c r="F405" s="235">
        <v>4</v>
      </c>
      <c r="G405" s="623" t="s">
        <v>90</v>
      </c>
      <c r="H405" s="466">
        <v>44734</v>
      </c>
      <c r="I405" s="466">
        <v>44734</v>
      </c>
      <c r="J405" s="235" t="s">
        <v>91</v>
      </c>
      <c r="K405" s="235" t="s">
        <v>92</v>
      </c>
      <c r="L405" s="235" t="s">
        <v>93</v>
      </c>
      <c r="M405" s="235">
        <v>215973560</v>
      </c>
      <c r="N405" s="235" t="s">
        <v>85</v>
      </c>
      <c r="O405" s="238" t="s">
        <v>3380</v>
      </c>
      <c r="P405" s="345" t="s">
        <v>72</v>
      </c>
      <c r="Q405" s="235" t="s">
        <v>73</v>
      </c>
      <c r="R405" s="238" t="s">
        <v>3381</v>
      </c>
      <c r="S405" s="541">
        <v>1196.19</v>
      </c>
      <c r="T405" s="467" t="s">
        <v>2965</v>
      </c>
      <c r="U405" s="468">
        <f t="shared" si="6"/>
        <v>4784.76</v>
      </c>
      <c r="V405" s="170"/>
    </row>
    <row r="406" spans="1:22" ht="20.399999999999999">
      <c r="A406" s="235">
        <v>403</v>
      </c>
      <c r="B406" s="235">
        <v>109492194</v>
      </c>
      <c r="C406" s="238" t="s">
        <v>192</v>
      </c>
      <c r="D406" s="238" t="s">
        <v>193</v>
      </c>
      <c r="E406" s="598" t="s">
        <v>36</v>
      </c>
      <c r="F406" s="235">
        <v>32</v>
      </c>
      <c r="G406" s="623" t="s">
        <v>90</v>
      </c>
      <c r="H406" s="466">
        <v>44734</v>
      </c>
      <c r="I406" s="466">
        <v>44734</v>
      </c>
      <c r="J406" s="235" t="s">
        <v>91</v>
      </c>
      <c r="K406" s="235" t="s">
        <v>92</v>
      </c>
      <c r="L406" s="235" t="s">
        <v>93</v>
      </c>
      <c r="M406" s="235">
        <v>215973560</v>
      </c>
      <c r="N406" s="235" t="s">
        <v>85</v>
      </c>
      <c r="O406" s="238" t="s">
        <v>3380</v>
      </c>
      <c r="P406" s="345" t="s">
        <v>72</v>
      </c>
      <c r="Q406" s="235" t="s">
        <v>73</v>
      </c>
      <c r="R406" s="238" t="s">
        <v>3381</v>
      </c>
      <c r="S406" s="541">
        <v>234.9</v>
      </c>
      <c r="T406" s="467" t="s">
        <v>2965</v>
      </c>
      <c r="U406" s="468">
        <f t="shared" si="6"/>
        <v>7516.8</v>
      </c>
      <c r="V406" s="170"/>
    </row>
    <row r="407" spans="1:22">
      <c r="A407" s="235">
        <v>404</v>
      </c>
      <c r="B407" s="235">
        <v>109492196</v>
      </c>
      <c r="C407" s="238">
        <v>61030000054</v>
      </c>
      <c r="D407" s="238" t="s">
        <v>1179</v>
      </c>
      <c r="E407" s="598" t="s">
        <v>36</v>
      </c>
      <c r="F407" s="235">
        <v>32</v>
      </c>
      <c r="G407" s="623" t="s">
        <v>90</v>
      </c>
      <c r="H407" s="466">
        <v>44734</v>
      </c>
      <c r="I407" s="466">
        <v>44734</v>
      </c>
      <c r="J407" s="235" t="s">
        <v>91</v>
      </c>
      <c r="K407" s="235" t="s">
        <v>92</v>
      </c>
      <c r="L407" s="235" t="s">
        <v>93</v>
      </c>
      <c r="M407" s="235">
        <v>215973560</v>
      </c>
      <c r="N407" s="235" t="s">
        <v>85</v>
      </c>
      <c r="O407" s="238" t="s">
        <v>3380</v>
      </c>
      <c r="P407" s="345" t="s">
        <v>72</v>
      </c>
      <c r="Q407" s="235" t="s">
        <v>73</v>
      </c>
      <c r="R407" s="238" t="s">
        <v>3381</v>
      </c>
      <c r="S407" s="541">
        <v>21.36</v>
      </c>
      <c r="T407" s="467" t="s">
        <v>2965</v>
      </c>
      <c r="U407" s="468">
        <f t="shared" si="6"/>
        <v>683.52</v>
      </c>
      <c r="V407" s="170"/>
    </row>
    <row r="408" spans="1:22" ht="20.399999999999999">
      <c r="A408" s="235">
        <v>405</v>
      </c>
      <c r="B408" s="235">
        <v>109609630</v>
      </c>
      <c r="C408" s="238" t="s">
        <v>183</v>
      </c>
      <c r="D408" s="238" t="s">
        <v>184</v>
      </c>
      <c r="E408" s="598" t="s">
        <v>36</v>
      </c>
      <c r="F408" s="235">
        <v>32</v>
      </c>
      <c r="G408" s="623" t="s">
        <v>90</v>
      </c>
      <c r="H408" s="466">
        <v>44734</v>
      </c>
      <c r="I408" s="466">
        <v>44734</v>
      </c>
      <c r="J408" s="235" t="s">
        <v>91</v>
      </c>
      <c r="K408" s="235" t="s">
        <v>92</v>
      </c>
      <c r="L408" s="235" t="s">
        <v>93</v>
      </c>
      <c r="M408" s="235">
        <v>215973560</v>
      </c>
      <c r="N408" s="235" t="s">
        <v>85</v>
      </c>
      <c r="O408" s="238" t="s">
        <v>3380</v>
      </c>
      <c r="P408" s="345" t="s">
        <v>72</v>
      </c>
      <c r="Q408" s="235" t="s">
        <v>73</v>
      </c>
      <c r="R408" s="238" t="s">
        <v>3381</v>
      </c>
      <c r="S408" s="541">
        <v>19.260000000000002</v>
      </c>
      <c r="T408" s="467" t="s">
        <v>2965</v>
      </c>
      <c r="U408" s="468">
        <f t="shared" si="6"/>
        <v>616.32000000000005</v>
      </c>
      <c r="V408" s="170"/>
    </row>
    <row r="409" spans="1:22">
      <c r="A409" s="235">
        <v>406</v>
      </c>
      <c r="B409" s="235">
        <v>107156657</v>
      </c>
      <c r="C409" s="238">
        <v>107156657</v>
      </c>
      <c r="D409" s="238" t="s">
        <v>815</v>
      </c>
      <c r="E409" s="598" t="s">
        <v>36</v>
      </c>
      <c r="F409" s="235">
        <v>16</v>
      </c>
      <c r="G409" s="623" t="s">
        <v>90</v>
      </c>
      <c r="H409" s="466">
        <v>44734</v>
      </c>
      <c r="I409" s="466">
        <v>44734</v>
      </c>
      <c r="J409" s="235" t="s">
        <v>91</v>
      </c>
      <c r="K409" s="235" t="s">
        <v>92</v>
      </c>
      <c r="L409" s="235" t="s">
        <v>93</v>
      </c>
      <c r="M409" s="235">
        <v>215973560</v>
      </c>
      <c r="N409" s="235" t="s">
        <v>85</v>
      </c>
      <c r="O409" s="238" t="s">
        <v>3380</v>
      </c>
      <c r="P409" s="345" t="s">
        <v>72</v>
      </c>
      <c r="Q409" s="235" t="s">
        <v>73</v>
      </c>
      <c r="R409" s="238" t="s">
        <v>3381</v>
      </c>
      <c r="S409" s="541">
        <v>13.68</v>
      </c>
      <c r="T409" s="467" t="s">
        <v>2965</v>
      </c>
      <c r="U409" s="468">
        <f t="shared" si="6"/>
        <v>218.88</v>
      </c>
      <c r="V409" s="170"/>
    </row>
    <row r="410" spans="1:22">
      <c r="A410" s="235">
        <v>407</v>
      </c>
      <c r="B410" s="235">
        <v>110408291</v>
      </c>
      <c r="C410" s="238" t="s">
        <v>1305</v>
      </c>
      <c r="D410" s="238" t="s">
        <v>1306</v>
      </c>
      <c r="E410" s="598" t="s">
        <v>36</v>
      </c>
      <c r="F410" s="235">
        <v>24</v>
      </c>
      <c r="G410" s="623" t="s">
        <v>90</v>
      </c>
      <c r="H410" s="466">
        <v>44734</v>
      </c>
      <c r="I410" s="466">
        <v>44734</v>
      </c>
      <c r="J410" s="235" t="s">
        <v>91</v>
      </c>
      <c r="K410" s="235" t="s">
        <v>92</v>
      </c>
      <c r="L410" s="235" t="s">
        <v>93</v>
      </c>
      <c r="M410" s="235">
        <v>215973560</v>
      </c>
      <c r="N410" s="235" t="s">
        <v>85</v>
      </c>
      <c r="O410" s="238" t="s">
        <v>3380</v>
      </c>
      <c r="P410" s="345" t="s">
        <v>72</v>
      </c>
      <c r="Q410" s="235" t="s">
        <v>73</v>
      </c>
      <c r="R410" s="238" t="s">
        <v>3381</v>
      </c>
      <c r="S410" s="541">
        <v>6</v>
      </c>
      <c r="T410" s="467" t="s">
        <v>2965</v>
      </c>
      <c r="U410" s="468">
        <f t="shared" si="6"/>
        <v>144</v>
      </c>
      <c r="V410" s="170"/>
    </row>
    <row r="411" spans="1:22" ht="20.399999999999999">
      <c r="A411" s="235">
        <v>408</v>
      </c>
      <c r="B411" s="238" t="s">
        <v>818</v>
      </c>
      <c r="C411" s="238" t="s">
        <v>818</v>
      </c>
      <c r="D411" s="238" t="s">
        <v>819</v>
      </c>
      <c r="E411" s="598" t="s">
        <v>36</v>
      </c>
      <c r="F411" s="235">
        <v>80</v>
      </c>
      <c r="G411" s="623" t="s">
        <v>90</v>
      </c>
      <c r="H411" s="466">
        <v>44734</v>
      </c>
      <c r="I411" s="466">
        <v>44734</v>
      </c>
      <c r="J411" s="235" t="s">
        <v>91</v>
      </c>
      <c r="K411" s="235" t="s">
        <v>92</v>
      </c>
      <c r="L411" s="235" t="s">
        <v>93</v>
      </c>
      <c r="M411" s="235">
        <v>215973560</v>
      </c>
      <c r="N411" s="235" t="s">
        <v>85</v>
      </c>
      <c r="O411" s="238" t="s">
        <v>3380</v>
      </c>
      <c r="P411" s="345" t="s">
        <v>72</v>
      </c>
      <c r="Q411" s="235" t="s">
        <v>73</v>
      </c>
      <c r="R411" s="238" t="s">
        <v>3381</v>
      </c>
      <c r="S411" s="541">
        <v>3.84</v>
      </c>
      <c r="T411" s="467" t="s">
        <v>2965</v>
      </c>
      <c r="U411" s="468">
        <f t="shared" si="6"/>
        <v>307.2</v>
      </c>
      <c r="V411" s="170"/>
    </row>
    <row r="412" spans="1:22">
      <c r="A412" s="235">
        <v>409</v>
      </c>
      <c r="B412" s="235">
        <v>112170849</v>
      </c>
      <c r="C412" s="238">
        <v>112170849</v>
      </c>
      <c r="D412" s="238" t="s">
        <v>2382</v>
      </c>
      <c r="E412" s="598" t="s">
        <v>36</v>
      </c>
      <c r="F412" s="235">
        <v>24</v>
      </c>
      <c r="G412" s="623" t="s">
        <v>90</v>
      </c>
      <c r="H412" s="466">
        <v>44734</v>
      </c>
      <c r="I412" s="466">
        <v>44734</v>
      </c>
      <c r="J412" s="235" t="s">
        <v>91</v>
      </c>
      <c r="K412" s="235" t="s">
        <v>92</v>
      </c>
      <c r="L412" s="235" t="s">
        <v>93</v>
      </c>
      <c r="M412" s="235">
        <v>215973560</v>
      </c>
      <c r="N412" s="235" t="s">
        <v>85</v>
      </c>
      <c r="O412" s="238" t="s">
        <v>3380</v>
      </c>
      <c r="P412" s="345" t="s">
        <v>72</v>
      </c>
      <c r="Q412" s="235" t="s">
        <v>73</v>
      </c>
      <c r="R412" s="238" t="s">
        <v>3381</v>
      </c>
      <c r="S412" s="541">
        <v>5.5</v>
      </c>
      <c r="T412" s="467" t="s">
        <v>2965</v>
      </c>
      <c r="U412" s="468">
        <f t="shared" si="6"/>
        <v>132</v>
      </c>
      <c r="V412" s="170"/>
    </row>
    <row r="413" spans="1:22">
      <c r="A413" s="235">
        <v>410</v>
      </c>
      <c r="B413" s="235">
        <v>111402534</v>
      </c>
      <c r="C413" s="238" t="s">
        <v>1083</v>
      </c>
      <c r="D413" s="238" t="s">
        <v>1084</v>
      </c>
      <c r="E413" s="598" t="s">
        <v>36</v>
      </c>
      <c r="F413" s="235">
        <v>10</v>
      </c>
      <c r="G413" s="623" t="s">
        <v>90</v>
      </c>
      <c r="H413" s="466">
        <v>44734</v>
      </c>
      <c r="I413" s="466">
        <v>44734</v>
      </c>
      <c r="J413" s="235" t="s">
        <v>91</v>
      </c>
      <c r="K413" s="235" t="s">
        <v>92</v>
      </c>
      <c r="L413" s="235" t="s">
        <v>93</v>
      </c>
      <c r="M413" s="235">
        <v>215973560</v>
      </c>
      <c r="N413" s="235" t="s">
        <v>85</v>
      </c>
      <c r="O413" s="238" t="s">
        <v>3380</v>
      </c>
      <c r="P413" s="345" t="s">
        <v>72</v>
      </c>
      <c r="Q413" s="235" t="s">
        <v>73</v>
      </c>
      <c r="R413" s="238" t="s">
        <v>3381</v>
      </c>
      <c r="S413" s="541">
        <v>469.44</v>
      </c>
      <c r="T413" s="467" t="s">
        <v>2965</v>
      </c>
      <c r="U413" s="468">
        <f t="shared" si="6"/>
        <v>4694.3999999999996</v>
      </c>
      <c r="V413" s="170"/>
    </row>
    <row r="414" spans="1:22">
      <c r="A414" s="235">
        <v>411</v>
      </c>
      <c r="B414" s="235">
        <v>109609637</v>
      </c>
      <c r="C414" s="238" t="s">
        <v>573</v>
      </c>
      <c r="D414" s="238" t="s">
        <v>574</v>
      </c>
      <c r="E414" s="598" t="s">
        <v>36</v>
      </c>
      <c r="F414" s="235">
        <v>20</v>
      </c>
      <c r="G414" s="623" t="s">
        <v>90</v>
      </c>
      <c r="H414" s="466">
        <v>44734</v>
      </c>
      <c r="I414" s="466">
        <v>44734</v>
      </c>
      <c r="J414" s="235" t="s">
        <v>91</v>
      </c>
      <c r="K414" s="235" t="s">
        <v>92</v>
      </c>
      <c r="L414" s="235" t="s">
        <v>93</v>
      </c>
      <c r="M414" s="235">
        <v>215973560</v>
      </c>
      <c r="N414" s="235" t="s">
        <v>85</v>
      </c>
      <c r="O414" s="238" t="s">
        <v>3380</v>
      </c>
      <c r="P414" s="345" t="s">
        <v>72</v>
      </c>
      <c r="Q414" s="235" t="s">
        <v>73</v>
      </c>
      <c r="R414" s="238" t="s">
        <v>3381</v>
      </c>
      <c r="S414" s="541">
        <v>18.62</v>
      </c>
      <c r="T414" s="467" t="s">
        <v>2965</v>
      </c>
      <c r="U414" s="468">
        <f t="shared" si="6"/>
        <v>372.40000000000003</v>
      </c>
      <c r="V414" s="170"/>
    </row>
    <row r="415" spans="1:22">
      <c r="A415" s="235">
        <v>412</v>
      </c>
      <c r="B415" s="235">
        <v>109492198</v>
      </c>
      <c r="C415" s="238">
        <v>21038811405</v>
      </c>
      <c r="D415" s="238" t="s">
        <v>464</v>
      </c>
      <c r="E415" s="598" t="s">
        <v>36</v>
      </c>
      <c r="F415" s="235">
        <v>7</v>
      </c>
      <c r="G415" s="623" t="s">
        <v>90</v>
      </c>
      <c r="H415" s="466">
        <v>44734</v>
      </c>
      <c r="I415" s="466">
        <v>44734</v>
      </c>
      <c r="J415" s="235" t="s">
        <v>91</v>
      </c>
      <c r="K415" s="235" t="s">
        <v>92</v>
      </c>
      <c r="L415" s="235" t="s">
        <v>93</v>
      </c>
      <c r="M415" s="235">
        <v>215973560</v>
      </c>
      <c r="N415" s="235" t="s">
        <v>85</v>
      </c>
      <c r="O415" s="238" t="s">
        <v>3380</v>
      </c>
      <c r="P415" s="345" t="s">
        <v>72</v>
      </c>
      <c r="Q415" s="235" t="s">
        <v>73</v>
      </c>
      <c r="R415" s="238" t="s">
        <v>3381</v>
      </c>
      <c r="S415" s="541">
        <v>1139.3800000000001</v>
      </c>
      <c r="T415" s="467" t="s">
        <v>2965</v>
      </c>
      <c r="U415" s="468">
        <f t="shared" si="6"/>
        <v>7975.6600000000008</v>
      </c>
      <c r="V415" s="170"/>
    </row>
    <row r="416" spans="1:22">
      <c r="A416" s="235">
        <v>413</v>
      </c>
      <c r="B416" s="235">
        <v>109492198</v>
      </c>
      <c r="C416" s="238">
        <v>21038811405</v>
      </c>
      <c r="D416" s="238" t="s">
        <v>1220</v>
      </c>
      <c r="E416" s="598" t="s">
        <v>36</v>
      </c>
      <c r="F416" s="235">
        <v>25</v>
      </c>
      <c r="G416" s="623" t="s">
        <v>90</v>
      </c>
      <c r="H416" s="466">
        <v>44734</v>
      </c>
      <c r="I416" s="466">
        <v>44734</v>
      </c>
      <c r="J416" s="235" t="s">
        <v>91</v>
      </c>
      <c r="K416" s="235" t="s">
        <v>92</v>
      </c>
      <c r="L416" s="235" t="s">
        <v>93</v>
      </c>
      <c r="M416" s="235">
        <v>215973560</v>
      </c>
      <c r="N416" s="235" t="s">
        <v>85</v>
      </c>
      <c r="O416" s="238" t="s">
        <v>3380</v>
      </c>
      <c r="P416" s="345" t="s">
        <v>72</v>
      </c>
      <c r="Q416" s="235" t="s">
        <v>73</v>
      </c>
      <c r="R416" s="238" t="s">
        <v>3381</v>
      </c>
      <c r="S416" s="541">
        <v>1139.3800000000001</v>
      </c>
      <c r="T416" s="467" t="s">
        <v>2965</v>
      </c>
      <c r="U416" s="468">
        <f t="shared" si="6"/>
        <v>28484.500000000004</v>
      </c>
      <c r="V416" s="170"/>
    </row>
    <row r="417" spans="1:22">
      <c r="A417" s="235">
        <v>414</v>
      </c>
      <c r="B417" s="235">
        <v>109492176</v>
      </c>
      <c r="C417" s="238">
        <v>45953050</v>
      </c>
      <c r="D417" s="238" t="s">
        <v>2204</v>
      </c>
      <c r="E417" s="598" t="s">
        <v>2729</v>
      </c>
      <c r="F417" s="235">
        <v>160</v>
      </c>
      <c r="G417" s="623" t="s">
        <v>90</v>
      </c>
      <c r="H417" s="466">
        <v>44734</v>
      </c>
      <c r="I417" s="466">
        <v>44734</v>
      </c>
      <c r="J417" s="235" t="s">
        <v>91</v>
      </c>
      <c r="K417" s="235" t="s">
        <v>92</v>
      </c>
      <c r="L417" s="235" t="s">
        <v>93</v>
      </c>
      <c r="M417" s="235">
        <v>215973560</v>
      </c>
      <c r="N417" s="235" t="s">
        <v>85</v>
      </c>
      <c r="O417" s="238" t="s">
        <v>3380</v>
      </c>
      <c r="P417" s="345" t="s">
        <v>72</v>
      </c>
      <c r="Q417" s="235" t="s">
        <v>73</v>
      </c>
      <c r="R417" s="238" t="s">
        <v>3381</v>
      </c>
      <c r="S417" s="541">
        <v>191.98</v>
      </c>
      <c r="T417" s="467" t="s">
        <v>2965</v>
      </c>
      <c r="U417" s="468">
        <f t="shared" si="6"/>
        <v>30716.799999999999</v>
      </c>
      <c r="V417" s="170"/>
    </row>
    <row r="418" spans="1:22">
      <c r="A418" s="235">
        <v>415</v>
      </c>
      <c r="B418" s="235">
        <v>109609634</v>
      </c>
      <c r="C418" s="238" t="s">
        <v>2226</v>
      </c>
      <c r="D418" s="238" t="s">
        <v>2740</v>
      </c>
      <c r="E418" s="598" t="s">
        <v>36</v>
      </c>
      <c r="F418" s="235">
        <v>4</v>
      </c>
      <c r="G418" s="623" t="s">
        <v>90</v>
      </c>
      <c r="H418" s="466">
        <v>44734</v>
      </c>
      <c r="I418" s="466">
        <v>44734</v>
      </c>
      <c r="J418" s="235" t="s">
        <v>91</v>
      </c>
      <c r="K418" s="235" t="s">
        <v>92</v>
      </c>
      <c r="L418" s="235" t="s">
        <v>93</v>
      </c>
      <c r="M418" s="235">
        <v>215973560</v>
      </c>
      <c r="N418" s="235" t="s">
        <v>85</v>
      </c>
      <c r="O418" s="238" t="s">
        <v>3380</v>
      </c>
      <c r="P418" s="345" t="s">
        <v>72</v>
      </c>
      <c r="Q418" s="235" t="s">
        <v>73</v>
      </c>
      <c r="R418" s="238" t="s">
        <v>3381</v>
      </c>
      <c r="S418" s="541">
        <v>1069.1099999999999</v>
      </c>
      <c r="T418" s="467" t="s">
        <v>2965</v>
      </c>
      <c r="U418" s="468">
        <f t="shared" si="6"/>
        <v>4276.4399999999996</v>
      </c>
      <c r="V418" s="170"/>
    </row>
    <row r="419" spans="1:22">
      <c r="A419" s="235">
        <v>416</v>
      </c>
      <c r="B419" s="235">
        <v>110408288</v>
      </c>
      <c r="C419" s="238" t="s">
        <v>1749</v>
      </c>
      <c r="D419" s="238" t="s">
        <v>1750</v>
      </c>
      <c r="E419" s="598" t="s">
        <v>36</v>
      </c>
      <c r="F419" s="235">
        <v>12</v>
      </c>
      <c r="G419" s="623" t="s">
        <v>90</v>
      </c>
      <c r="H419" s="466">
        <v>44734</v>
      </c>
      <c r="I419" s="466">
        <v>44734</v>
      </c>
      <c r="J419" s="235" t="s">
        <v>91</v>
      </c>
      <c r="K419" s="235" t="s">
        <v>92</v>
      </c>
      <c r="L419" s="235" t="s">
        <v>93</v>
      </c>
      <c r="M419" s="235">
        <v>215973560</v>
      </c>
      <c r="N419" s="235" t="s">
        <v>85</v>
      </c>
      <c r="O419" s="238" t="s">
        <v>3380</v>
      </c>
      <c r="P419" s="345" t="s">
        <v>72</v>
      </c>
      <c r="Q419" s="235" t="s">
        <v>73</v>
      </c>
      <c r="R419" s="238" t="s">
        <v>3381</v>
      </c>
      <c r="S419" s="541">
        <v>6396.5</v>
      </c>
      <c r="T419" s="467" t="s">
        <v>2965</v>
      </c>
      <c r="U419" s="468">
        <f t="shared" si="6"/>
        <v>76758</v>
      </c>
      <c r="V419" s="170"/>
    </row>
    <row r="420" spans="1:22">
      <c r="A420" s="235">
        <v>417</v>
      </c>
      <c r="B420" s="235">
        <v>112151015</v>
      </c>
      <c r="C420" s="238">
        <v>12536686</v>
      </c>
      <c r="D420" s="238" t="s">
        <v>1935</v>
      </c>
      <c r="E420" s="598" t="s">
        <v>2729</v>
      </c>
      <c r="F420" s="235">
        <v>200</v>
      </c>
      <c r="G420" s="623" t="s">
        <v>90</v>
      </c>
      <c r="H420" s="466">
        <v>44734</v>
      </c>
      <c r="I420" s="466">
        <v>44734</v>
      </c>
      <c r="J420" s="235" t="s">
        <v>91</v>
      </c>
      <c r="K420" s="235" t="s">
        <v>92</v>
      </c>
      <c r="L420" s="235" t="s">
        <v>93</v>
      </c>
      <c r="M420" s="235">
        <v>215973560</v>
      </c>
      <c r="N420" s="235" t="s">
        <v>85</v>
      </c>
      <c r="O420" s="238" t="s">
        <v>3380</v>
      </c>
      <c r="P420" s="345" t="s">
        <v>72</v>
      </c>
      <c r="Q420" s="235" t="s">
        <v>73</v>
      </c>
      <c r="R420" s="238" t="s">
        <v>3381</v>
      </c>
      <c r="S420" s="541">
        <v>31.36</v>
      </c>
      <c r="T420" s="467" t="s">
        <v>2965</v>
      </c>
      <c r="U420" s="468">
        <f t="shared" si="6"/>
        <v>6272</v>
      </c>
      <c r="V420" s="170"/>
    </row>
    <row r="421" spans="1:22">
      <c r="A421" s="235">
        <v>418</v>
      </c>
      <c r="B421" s="235">
        <v>112151017</v>
      </c>
      <c r="C421" s="238">
        <v>12536692</v>
      </c>
      <c r="D421" s="238" t="s">
        <v>1938</v>
      </c>
      <c r="E421" s="598" t="s">
        <v>2729</v>
      </c>
      <c r="F421" s="235">
        <v>200</v>
      </c>
      <c r="G421" s="623" t="s">
        <v>90</v>
      </c>
      <c r="H421" s="466">
        <v>44734</v>
      </c>
      <c r="I421" s="466">
        <v>44734</v>
      </c>
      <c r="J421" s="235" t="s">
        <v>91</v>
      </c>
      <c r="K421" s="235" t="s">
        <v>92</v>
      </c>
      <c r="L421" s="235" t="s">
        <v>93</v>
      </c>
      <c r="M421" s="235">
        <v>215973560</v>
      </c>
      <c r="N421" s="235" t="s">
        <v>85</v>
      </c>
      <c r="O421" s="238" t="s">
        <v>3380</v>
      </c>
      <c r="P421" s="345" t="s">
        <v>72</v>
      </c>
      <c r="Q421" s="235" t="s">
        <v>73</v>
      </c>
      <c r="R421" s="238" t="s">
        <v>3381</v>
      </c>
      <c r="S421" s="541">
        <v>24</v>
      </c>
      <c r="T421" s="467" t="s">
        <v>2965</v>
      </c>
      <c r="U421" s="468">
        <f t="shared" si="6"/>
        <v>4800</v>
      </c>
      <c r="V421" s="170"/>
    </row>
    <row r="422" spans="1:22" ht="20.399999999999999">
      <c r="A422" s="235">
        <v>419</v>
      </c>
      <c r="B422" s="235">
        <v>110408290</v>
      </c>
      <c r="C422" s="238" t="s">
        <v>2260</v>
      </c>
      <c r="D422" s="238" t="s">
        <v>2775</v>
      </c>
      <c r="E422" s="598" t="s">
        <v>36</v>
      </c>
      <c r="F422" s="235">
        <v>12</v>
      </c>
      <c r="G422" s="623" t="s">
        <v>90</v>
      </c>
      <c r="H422" s="466">
        <v>44734</v>
      </c>
      <c r="I422" s="466">
        <v>44734</v>
      </c>
      <c r="J422" s="235" t="s">
        <v>91</v>
      </c>
      <c r="K422" s="235" t="s">
        <v>92</v>
      </c>
      <c r="L422" s="235" t="s">
        <v>93</v>
      </c>
      <c r="M422" s="235">
        <v>215973560</v>
      </c>
      <c r="N422" s="235" t="s">
        <v>85</v>
      </c>
      <c r="O422" s="238" t="s">
        <v>3380</v>
      </c>
      <c r="P422" s="345" t="s">
        <v>72</v>
      </c>
      <c r="Q422" s="235" t="s">
        <v>73</v>
      </c>
      <c r="R422" s="238" t="s">
        <v>3381</v>
      </c>
      <c r="S422" s="541">
        <v>540.54999999999995</v>
      </c>
      <c r="T422" s="467" t="s">
        <v>2965</v>
      </c>
      <c r="U422" s="468">
        <f t="shared" si="6"/>
        <v>6486.5999999999995</v>
      </c>
      <c r="V422" s="170"/>
    </row>
    <row r="423" spans="1:22" ht="20.399999999999999">
      <c r="A423" s="235">
        <v>420</v>
      </c>
      <c r="B423" s="235" t="s">
        <v>820</v>
      </c>
      <c r="C423" s="238" t="s">
        <v>820</v>
      </c>
      <c r="D423" s="238" t="s">
        <v>821</v>
      </c>
      <c r="E423" s="598" t="s">
        <v>36</v>
      </c>
      <c r="F423" s="235">
        <v>80</v>
      </c>
      <c r="G423" s="623" t="s">
        <v>90</v>
      </c>
      <c r="H423" s="466">
        <v>44734</v>
      </c>
      <c r="I423" s="466">
        <v>44734</v>
      </c>
      <c r="J423" s="235" t="s">
        <v>91</v>
      </c>
      <c r="K423" s="235" t="s">
        <v>92</v>
      </c>
      <c r="L423" s="235" t="s">
        <v>93</v>
      </c>
      <c r="M423" s="235">
        <v>215973560</v>
      </c>
      <c r="N423" s="235" t="s">
        <v>85</v>
      </c>
      <c r="O423" s="238" t="s">
        <v>3380</v>
      </c>
      <c r="P423" s="345" t="s">
        <v>72</v>
      </c>
      <c r="Q423" s="235" t="s">
        <v>73</v>
      </c>
      <c r="R423" s="238" t="s">
        <v>3381</v>
      </c>
      <c r="S423" s="171">
        <v>0.51</v>
      </c>
      <c r="T423" s="467" t="s">
        <v>2965</v>
      </c>
      <c r="U423" s="468">
        <f t="shared" si="6"/>
        <v>40.799999999999997</v>
      </c>
      <c r="V423" s="170"/>
    </row>
    <row r="424" spans="1:22">
      <c r="A424" s="235">
        <v>421</v>
      </c>
      <c r="B424" s="235">
        <v>112168680</v>
      </c>
      <c r="C424" s="238">
        <v>112168680</v>
      </c>
      <c r="D424" s="238" t="s">
        <v>2772</v>
      </c>
      <c r="E424" s="598" t="s">
        <v>36</v>
      </c>
      <c r="F424" s="235">
        <v>1</v>
      </c>
      <c r="G424" s="623" t="s">
        <v>90</v>
      </c>
      <c r="H424" s="466">
        <v>44734</v>
      </c>
      <c r="I424" s="466">
        <v>44734</v>
      </c>
      <c r="J424" s="235" t="s">
        <v>91</v>
      </c>
      <c r="K424" s="235" t="s">
        <v>92</v>
      </c>
      <c r="L424" s="235" t="s">
        <v>93</v>
      </c>
      <c r="M424" s="235">
        <v>215973560</v>
      </c>
      <c r="N424" s="235" t="s">
        <v>85</v>
      </c>
      <c r="O424" s="238" t="s">
        <v>3380</v>
      </c>
      <c r="P424" s="345" t="s">
        <v>72</v>
      </c>
      <c r="Q424" s="235" t="s">
        <v>73</v>
      </c>
      <c r="R424" s="238" t="s">
        <v>3381</v>
      </c>
      <c r="S424" s="541">
        <v>16500</v>
      </c>
      <c r="T424" s="467" t="s">
        <v>2965</v>
      </c>
      <c r="U424" s="468">
        <f t="shared" si="6"/>
        <v>16500</v>
      </c>
      <c r="V424" s="170"/>
    </row>
    <row r="425" spans="1:22">
      <c r="A425" s="235">
        <v>422</v>
      </c>
      <c r="B425" s="235">
        <v>107184793</v>
      </c>
      <c r="C425" s="238">
        <v>107184793</v>
      </c>
      <c r="D425" s="238" t="s">
        <v>3050</v>
      </c>
      <c r="E425" s="598" t="s">
        <v>36</v>
      </c>
      <c r="F425" s="235">
        <v>80</v>
      </c>
      <c r="G425" s="623" t="s">
        <v>90</v>
      </c>
      <c r="H425" s="466">
        <v>44734</v>
      </c>
      <c r="I425" s="466">
        <v>44734</v>
      </c>
      <c r="J425" s="235" t="s">
        <v>91</v>
      </c>
      <c r="K425" s="235" t="s">
        <v>92</v>
      </c>
      <c r="L425" s="235" t="s">
        <v>93</v>
      </c>
      <c r="M425" s="235">
        <v>215973560</v>
      </c>
      <c r="N425" s="235" t="s">
        <v>85</v>
      </c>
      <c r="O425" s="238" t="s">
        <v>3380</v>
      </c>
      <c r="P425" s="345" t="s">
        <v>72</v>
      </c>
      <c r="Q425" s="235" t="s">
        <v>73</v>
      </c>
      <c r="R425" s="238" t="s">
        <v>3381</v>
      </c>
      <c r="S425" s="541">
        <v>2.4500000000000002</v>
      </c>
      <c r="T425" s="467" t="s">
        <v>2965</v>
      </c>
      <c r="U425" s="468">
        <f t="shared" si="6"/>
        <v>196</v>
      </c>
      <c r="V425" s="170"/>
    </row>
    <row r="426" spans="1:22">
      <c r="A426" s="235">
        <v>423</v>
      </c>
      <c r="B426" s="235">
        <v>107105353</v>
      </c>
      <c r="C426" s="238" t="s">
        <v>1911</v>
      </c>
      <c r="D426" s="238" t="s">
        <v>2824</v>
      </c>
      <c r="E426" s="598" t="s">
        <v>2729</v>
      </c>
      <c r="F426" s="235">
        <v>50</v>
      </c>
      <c r="G426" s="623" t="s">
        <v>90</v>
      </c>
      <c r="H426" s="466">
        <v>44734</v>
      </c>
      <c r="I426" s="466">
        <v>44734</v>
      </c>
      <c r="J426" s="235" t="s">
        <v>91</v>
      </c>
      <c r="K426" s="235" t="s">
        <v>92</v>
      </c>
      <c r="L426" s="235" t="s">
        <v>93</v>
      </c>
      <c r="M426" s="235">
        <v>215973560</v>
      </c>
      <c r="N426" s="235" t="s">
        <v>85</v>
      </c>
      <c r="O426" s="238" t="s">
        <v>3380</v>
      </c>
      <c r="P426" s="345" t="s">
        <v>72</v>
      </c>
      <c r="Q426" s="235" t="s">
        <v>73</v>
      </c>
      <c r="R426" s="238" t="s">
        <v>3381</v>
      </c>
      <c r="S426" s="541">
        <v>256.89999999999998</v>
      </c>
      <c r="T426" s="467" t="s">
        <v>2965</v>
      </c>
      <c r="U426" s="468">
        <f t="shared" si="6"/>
        <v>12844.999999999998</v>
      </c>
      <c r="V426" s="170"/>
    </row>
    <row r="427" spans="1:22">
      <c r="A427" s="235">
        <v>424</v>
      </c>
      <c r="B427" s="235">
        <v>102464571</v>
      </c>
      <c r="C427" s="238" t="s">
        <v>1693</v>
      </c>
      <c r="D427" s="238" t="s">
        <v>1694</v>
      </c>
      <c r="E427" s="598" t="s">
        <v>36</v>
      </c>
      <c r="F427" s="235">
        <v>4</v>
      </c>
      <c r="G427" s="623" t="s">
        <v>2011</v>
      </c>
      <c r="H427" s="466">
        <v>44734</v>
      </c>
      <c r="I427" s="466">
        <v>44734</v>
      </c>
      <c r="J427" s="235" t="s">
        <v>87</v>
      </c>
      <c r="K427" s="235" t="s">
        <v>88</v>
      </c>
      <c r="L427" s="235" t="s">
        <v>70</v>
      </c>
      <c r="M427" s="235">
        <v>215973561</v>
      </c>
      <c r="N427" s="235" t="s">
        <v>85</v>
      </c>
      <c r="O427" s="238" t="s">
        <v>57</v>
      </c>
      <c r="P427" s="345" t="s">
        <v>89</v>
      </c>
      <c r="Q427" s="235" t="s">
        <v>73</v>
      </c>
      <c r="R427" s="238" t="s">
        <v>3393</v>
      </c>
      <c r="S427" s="541">
        <v>1007.25</v>
      </c>
      <c r="T427" s="467" t="s">
        <v>2965</v>
      </c>
      <c r="U427" s="468">
        <f t="shared" si="6"/>
        <v>4029</v>
      </c>
      <c r="V427" s="170"/>
    </row>
    <row r="428" spans="1:22" ht="20.399999999999999">
      <c r="A428" s="235">
        <v>425</v>
      </c>
      <c r="B428" s="235" t="s">
        <v>2007</v>
      </c>
      <c r="C428" s="238" t="s">
        <v>2008</v>
      </c>
      <c r="D428" s="238" t="s">
        <v>2009</v>
      </c>
      <c r="E428" s="598" t="s">
        <v>36</v>
      </c>
      <c r="F428" s="235">
        <v>1</v>
      </c>
      <c r="G428" s="623" t="s">
        <v>2011</v>
      </c>
      <c r="H428" s="466">
        <v>44734</v>
      </c>
      <c r="I428" s="466">
        <v>44734</v>
      </c>
      <c r="J428" s="235" t="s">
        <v>87</v>
      </c>
      <c r="K428" s="235" t="s">
        <v>88</v>
      </c>
      <c r="L428" s="235" t="s">
        <v>70</v>
      </c>
      <c r="M428" s="235">
        <v>215973561</v>
      </c>
      <c r="N428" s="235" t="s">
        <v>85</v>
      </c>
      <c r="O428" s="238" t="s">
        <v>57</v>
      </c>
      <c r="P428" s="345" t="s">
        <v>89</v>
      </c>
      <c r="Q428" s="235" t="s">
        <v>73</v>
      </c>
      <c r="R428" s="238" t="s">
        <v>3406</v>
      </c>
      <c r="S428" s="541">
        <v>229000</v>
      </c>
      <c r="T428" s="467" t="s">
        <v>2965</v>
      </c>
      <c r="U428" s="468">
        <f t="shared" si="6"/>
        <v>229000</v>
      </c>
      <c r="V428" s="170"/>
    </row>
    <row r="429" spans="1:22" ht="30.6">
      <c r="A429" s="235">
        <v>426</v>
      </c>
      <c r="B429" s="235"/>
      <c r="C429" s="238" t="s">
        <v>2244</v>
      </c>
      <c r="D429" s="238" t="s">
        <v>2244</v>
      </c>
      <c r="E429" s="598" t="s">
        <v>36</v>
      </c>
      <c r="F429" s="235">
        <v>4</v>
      </c>
      <c r="G429" s="623" t="s">
        <v>2011</v>
      </c>
      <c r="H429" s="466">
        <v>44734</v>
      </c>
      <c r="I429" s="466">
        <v>44734</v>
      </c>
      <c r="J429" s="235" t="s">
        <v>87</v>
      </c>
      <c r="K429" s="235" t="s">
        <v>88</v>
      </c>
      <c r="L429" s="235" t="s">
        <v>70</v>
      </c>
      <c r="M429" s="235">
        <v>215973561</v>
      </c>
      <c r="N429" s="235" t="s">
        <v>85</v>
      </c>
      <c r="O429" s="238" t="s">
        <v>57</v>
      </c>
      <c r="P429" s="345" t="s">
        <v>89</v>
      </c>
      <c r="Q429" s="235" t="s">
        <v>73</v>
      </c>
      <c r="R429" s="238" t="s">
        <v>3393</v>
      </c>
      <c r="S429" s="541">
        <v>5000</v>
      </c>
      <c r="T429" s="467" t="s">
        <v>2965</v>
      </c>
      <c r="U429" s="468">
        <f t="shared" si="6"/>
        <v>20000</v>
      </c>
      <c r="V429" s="170"/>
    </row>
    <row r="430" spans="1:22">
      <c r="A430" s="235">
        <v>427</v>
      </c>
      <c r="B430" s="235">
        <v>109563338</v>
      </c>
      <c r="C430" s="238" t="s">
        <v>1171</v>
      </c>
      <c r="D430" s="239" t="s">
        <v>4030</v>
      </c>
      <c r="E430" s="598" t="s">
        <v>36</v>
      </c>
      <c r="F430" s="235">
        <v>6</v>
      </c>
      <c r="G430" s="623" t="s">
        <v>1175</v>
      </c>
      <c r="H430" s="466">
        <v>44739</v>
      </c>
      <c r="I430" s="466">
        <v>44739</v>
      </c>
      <c r="J430" s="235" t="s">
        <v>1176</v>
      </c>
      <c r="K430" s="235" t="s">
        <v>82</v>
      </c>
      <c r="L430" s="235" t="s">
        <v>70</v>
      </c>
      <c r="M430" s="235" t="s">
        <v>77</v>
      </c>
      <c r="N430" s="235" t="s">
        <v>78</v>
      </c>
      <c r="O430" s="238" t="s">
        <v>3384</v>
      </c>
      <c r="P430" s="345" t="s">
        <v>83</v>
      </c>
      <c r="Q430" s="235" t="s">
        <v>2840</v>
      </c>
      <c r="R430" s="238" t="s">
        <v>4828</v>
      </c>
      <c r="S430" s="541">
        <v>7606.32</v>
      </c>
      <c r="T430" s="467" t="s">
        <v>2965</v>
      </c>
      <c r="U430" s="468">
        <f t="shared" si="6"/>
        <v>45637.919999999998</v>
      </c>
      <c r="V430" s="170"/>
    </row>
    <row r="431" spans="1:22">
      <c r="A431" s="235">
        <v>428</v>
      </c>
      <c r="B431" s="235">
        <v>112141778</v>
      </c>
      <c r="C431" s="238">
        <v>112141778</v>
      </c>
      <c r="D431" s="238" t="s">
        <v>2566</v>
      </c>
      <c r="E431" s="598" t="s">
        <v>36</v>
      </c>
      <c r="F431" s="235">
        <v>40</v>
      </c>
      <c r="G431" s="623" t="s">
        <v>2462</v>
      </c>
      <c r="H431" s="466">
        <v>44739</v>
      </c>
      <c r="I431" s="466">
        <v>44739</v>
      </c>
      <c r="J431" s="235" t="s">
        <v>2463</v>
      </c>
      <c r="K431" s="235" t="s">
        <v>88</v>
      </c>
      <c r="L431" s="235" t="s">
        <v>70</v>
      </c>
      <c r="M431" s="235" t="s">
        <v>693</v>
      </c>
      <c r="N431" s="235" t="s">
        <v>78</v>
      </c>
      <c r="O431" s="238" t="s">
        <v>57</v>
      </c>
      <c r="P431" s="345" t="s">
        <v>89</v>
      </c>
      <c r="Q431" s="235" t="s">
        <v>73</v>
      </c>
      <c r="R431" s="238" t="s">
        <v>3408</v>
      </c>
      <c r="S431" s="541">
        <v>1.6</v>
      </c>
      <c r="T431" s="467" t="s">
        <v>2965</v>
      </c>
      <c r="U431" s="468">
        <f t="shared" si="6"/>
        <v>64</v>
      </c>
      <c r="V431" s="170"/>
    </row>
    <row r="432" spans="1:22">
      <c r="A432" s="235">
        <v>429</v>
      </c>
      <c r="B432" s="235">
        <v>112141777</v>
      </c>
      <c r="C432" s="238">
        <v>112141777</v>
      </c>
      <c r="D432" s="238" t="s">
        <v>2563</v>
      </c>
      <c r="E432" s="598" t="s">
        <v>36</v>
      </c>
      <c r="F432" s="235">
        <v>72</v>
      </c>
      <c r="G432" s="623" t="s">
        <v>2462</v>
      </c>
      <c r="H432" s="466">
        <v>44739</v>
      </c>
      <c r="I432" s="466">
        <v>44739</v>
      </c>
      <c r="J432" s="235" t="s">
        <v>2463</v>
      </c>
      <c r="K432" s="235" t="s">
        <v>88</v>
      </c>
      <c r="L432" s="235" t="s">
        <v>70</v>
      </c>
      <c r="M432" s="235" t="s">
        <v>693</v>
      </c>
      <c r="N432" s="235" t="s">
        <v>78</v>
      </c>
      <c r="O432" s="238" t="s">
        <v>57</v>
      </c>
      <c r="P432" s="345" t="s">
        <v>89</v>
      </c>
      <c r="Q432" s="235" t="s">
        <v>73</v>
      </c>
      <c r="R432" s="238" t="s">
        <v>3408</v>
      </c>
      <c r="S432" s="541">
        <v>5.4</v>
      </c>
      <c r="T432" s="467" t="s">
        <v>2965</v>
      </c>
      <c r="U432" s="468">
        <f t="shared" si="6"/>
        <v>388.8</v>
      </c>
      <c r="V432" s="170"/>
    </row>
    <row r="433" spans="1:22">
      <c r="A433" s="235">
        <v>430</v>
      </c>
      <c r="B433" s="235" t="s">
        <v>2458</v>
      </c>
      <c r="C433" s="238" t="s">
        <v>2458</v>
      </c>
      <c r="D433" s="238" t="s">
        <v>2459</v>
      </c>
      <c r="E433" s="598" t="s">
        <v>36</v>
      </c>
      <c r="F433" s="235">
        <v>8</v>
      </c>
      <c r="G433" s="623" t="s">
        <v>2462</v>
      </c>
      <c r="H433" s="466">
        <v>44739</v>
      </c>
      <c r="I433" s="466">
        <v>44739</v>
      </c>
      <c r="J433" s="235" t="s">
        <v>2463</v>
      </c>
      <c r="K433" s="235" t="s">
        <v>88</v>
      </c>
      <c r="L433" s="235" t="s">
        <v>70</v>
      </c>
      <c r="M433" s="235" t="s">
        <v>693</v>
      </c>
      <c r="N433" s="235" t="s">
        <v>78</v>
      </c>
      <c r="O433" s="238" t="s">
        <v>57</v>
      </c>
      <c r="P433" s="345" t="s">
        <v>89</v>
      </c>
      <c r="Q433" s="235" t="s">
        <v>73</v>
      </c>
      <c r="R433" s="238" t="s">
        <v>3408</v>
      </c>
      <c r="S433" s="541">
        <v>1798.2</v>
      </c>
      <c r="T433" s="467" t="s">
        <v>2965</v>
      </c>
      <c r="U433" s="468">
        <f t="shared" si="6"/>
        <v>14385.6</v>
      </c>
      <c r="V433" s="170"/>
    </row>
    <row r="434" spans="1:22">
      <c r="A434" s="235">
        <v>431</v>
      </c>
      <c r="B434" s="235">
        <v>112161353</v>
      </c>
      <c r="C434" s="238" t="s">
        <v>2453</v>
      </c>
      <c r="D434" s="238" t="s">
        <v>2757</v>
      </c>
      <c r="E434" s="598" t="s">
        <v>36</v>
      </c>
      <c r="F434" s="235">
        <v>1</v>
      </c>
      <c r="G434" s="623" t="s">
        <v>768</v>
      </c>
      <c r="H434" s="466">
        <v>44739</v>
      </c>
      <c r="I434" s="466">
        <v>44739</v>
      </c>
      <c r="J434" s="235" t="s">
        <v>87</v>
      </c>
      <c r="K434" s="235" t="s">
        <v>88</v>
      </c>
      <c r="L434" s="235" t="s">
        <v>70</v>
      </c>
      <c r="M434" s="235" t="s">
        <v>693</v>
      </c>
      <c r="N434" s="235" t="s">
        <v>78</v>
      </c>
      <c r="O434" s="238" t="s">
        <v>3407</v>
      </c>
      <c r="P434" s="345" t="s">
        <v>286</v>
      </c>
      <c r="Q434" s="235"/>
      <c r="R434" s="238" t="s">
        <v>770</v>
      </c>
      <c r="S434" s="541">
        <v>50982.400000000001</v>
      </c>
      <c r="T434" s="467" t="s">
        <v>2965</v>
      </c>
      <c r="U434" s="468">
        <f t="shared" si="6"/>
        <v>50982.400000000001</v>
      </c>
      <c r="V434" s="170"/>
    </row>
    <row r="435" spans="1:22">
      <c r="A435" s="235">
        <v>432</v>
      </c>
      <c r="B435" s="235">
        <v>112161355</v>
      </c>
      <c r="C435" s="238" t="s">
        <v>2432</v>
      </c>
      <c r="D435" s="238" t="s">
        <v>2433</v>
      </c>
      <c r="E435" s="598" t="s">
        <v>36</v>
      </c>
      <c r="F435" s="235">
        <v>1</v>
      </c>
      <c r="G435" s="623" t="s">
        <v>768</v>
      </c>
      <c r="H435" s="466">
        <v>44739</v>
      </c>
      <c r="I435" s="466">
        <v>44739</v>
      </c>
      <c r="J435" s="235" t="s">
        <v>87</v>
      </c>
      <c r="K435" s="235" t="s">
        <v>88</v>
      </c>
      <c r="L435" s="235" t="s">
        <v>70</v>
      </c>
      <c r="M435" s="235" t="s">
        <v>693</v>
      </c>
      <c r="N435" s="235" t="s">
        <v>78</v>
      </c>
      <c r="O435" s="238" t="s">
        <v>3407</v>
      </c>
      <c r="P435" s="345" t="s">
        <v>286</v>
      </c>
      <c r="Q435" s="235"/>
      <c r="R435" s="238" t="s">
        <v>770</v>
      </c>
      <c r="S435" s="541">
        <v>23137.33</v>
      </c>
      <c r="T435" s="467" t="s">
        <v>2965</v>
      </c>
      <c r="U435" s="468">
        <f t="shared" si="6"/>
        <v>23137.33</v>
      </c>
      <c r="V435" s="170"/>
    </row>
    <row r="436" spans="1:22">
      <c r="A436" s="235">
        <v>433</v>
      </c>
      <c r="B436" s="235">
        <v>112161396</v>
      </c>
      <c r="C436" s="238" t="s">
        <v>2385</v>
      </c>
      <c r="D436" s="238" t="s">
        <v>2744</v>
      </c>
      <c r="E436" s="598" t="s">
        <v>36</v>
      </c>
      <c r="F436" s="235">
        <v>1</v>
      </c>
      <c r="G436" s="623" t="s">
        <v>768</v>
      </c>
      <c r="H436" s="466">
        <v>44739</v>
      </c>
      <c r="I436" s="466">
        <v>44739</v>
      </c>
      <c r="J436" s="235" t="s">
        <v>87</v>
      </c>
      <c r="K436" s="235" t="s">
        <v>88</v>
      </c>
      <c r="L436" s="235" t="s">
        <v>70</v>
      </c>
      <c r="M436" s="235" t="s">
        <v>693</v>
      </c>
      <c r="N436" s="235" t="s">
        <v>78</v>
      </c>
      <c r="O436" s="238" t="s">
        <v>3407</v>
      </c>
      <c r="P436" s="345" t="s">
        <v>286</v>
      </c>
      <c r="Q436" s="235"/>
      <c r="R436" s="238" t="s">
        <v>770</v>
      </c>
      <c r="S436" s="541">
        <v>579.58000000000004</v>
      </c>
      <c r="T436" s="467" t="s">
        <v>2965</v>
      </c>
      <c r="U436" s="468">
        <f t="shared" si="6"/>
        <v>579.58000000000004</v>
      </c>
      <c r="V436" s="170"/>
    </row>
    <row r="437" spans="1:22">
      <c r="A437" s="235">
        <v>434</v>
      </c>
      <c r="B437" s="235">
        <v>109563306</v>
      </c>
      <c r="C437" s="238" t="s">
        <v>764</v>
      </c>
      <c r="D437" s="238" t="s">
        <v>765</v>
      </c>
      <c r="E437" s="598" t="s">
        <v>36</v>
      </c>
      <c r="F437" s="235">
        <v>1</v>
      </c>
      <c r="G437" s="623" t="s">
        <v>768</v>
      </c>
      <c r="H437" s="466">
        <v>44739</v>
      </c>
      <c r="I437" s="466">
        <v>44739</v>
      </c>
      <c r="J437" s="235" t="s">
        <v>87</v>
      </c>
      <c r="K437" s="235" t="s">
        <v>88</v>
      </c>
      <c r="L437" s="235" t="s">
        <v>70</v>
      </c>
      <c r="M437" s="235" t="s">
        <v>77</v>
      </c>
      <c r="N437" s="235" t="s">
        <v>769</v>
      </c>
      <c r="O437" s="238" t="s">
        <v>3407</v>
      </c>
      <c r="P437" s="345" t="s">
        <v>286</v>
      </c>
      <c r="Q437" s="235"/>
      <c r="R437" s="238" t="s">
        <v>770</v>
      </c>
      <c r="S437" s="541">
        <v>1155.52</v>
      </c>
      <c r="T437" s="467" t="s">
        <v>2965</v>
      </c>
      <c r="U437" s="468">
        <f t="shared" si="6"/>
        <v>1155.52</v>
      </c>
      <c r="V437" s="170"/>
    </row>
    <row r="438" spans="1:22" ht="20.399999999999999">
      <c r="A438" s="235">
        <v>435</v>
      </c>
      <c r="B438" s="235">
        <v>107171952</v>
      </c>
      <c r="C438" s="238" t="s">
        <v>1475</v>
      </c>
      <c r="D438" s="238" t="s">
        <v>1476</v>
      </c>
      <c r="E438" s="598" t="s">
        <v>36</v>
      </c>
      <c r="F438" s="235">
        <v>2</v>
      </c>
      <c r="G438" s="623" t="s">
        <v>690</v>
      </c>
      <c r="H438" s="466">
        <v>44746</v>
      </c>
      <c r="I438" s="466">
        <v>44746</v>
      </c>
      <c r="J438" s="235" t="s">
        <v>691</v>
      </c>
      <c r="K438" s="235" t="s">
        <v>76</v>
      </c>
      <c r="L438" s="235" t="s">
        <v>70</v>
      </c>
      <c r="M438" s="235" t="s">
        <v>77</v>
      </c>
      <c r="N438" s="235" t="s">
        <v>78</v>
      </c>
      <c r="O438" s="238" t="s">
        <v>3378</v>
      </c>
      <c r="P438" s="345" t="s">
        <v>83</v>
      </c>
      <c r="Q438" s="235" t="s">
        <v>2840</v>
      </c>
      <c r="R438" s="238" t="s">
        <v>79</v>
      </c>
      <c r="S438" s="541">
        <v>2750</v>
      </c>
      <c r="T438" s="467" t="s">
        <v>2965</v>
      </c>
      <c r="U438" s="468">
        <f t="shared" si="6"/>
        <v>5500</v>
      </c>
      <c r="V438" s="170"/>
    </row>
    <row r="439" spans="1:22">
      <c r="A439" s="235">
        <v>436</v>
      </c>
      <c r="B439" s="235">
        <v>109627316</v>
      </c>
      <c r="C439" s="238">
        <v>109627316</v>
      </c>
      <c r="D439" s="238" t="s">
        <v>701</v>
      </c>
      <c r="E439" s="598" t="s">
        <v>36</v>
      </c>
      <c r="F439" s="235">
        <v>12</v>
      </c>
      <c r="G439" s="623" t="s">
        <v>690</v>
      </c>
      <c r="H439" s="466">
        <v>44746</v>
      </c>
      <c r="I439" s="466">
        <v>44746</v>
      </c>
      <c r="J439" s="235" t="s">
        <v>691</v>
      </c>
      <c r="K439" s="235" t="s">
        <v>692</v>
      </c>
      <c r="L439" s="235" t="s">
        <v>70</v>
      </c>
      <c r="M439" s="235" t="s">
        <v>693</v>
      </c>
      <c r="N439" s="235" t="s">
        <v>694</v>
      </c>
      <c r="O439" s="238" t="s">
        <v>3378</v>
      </c>
      <c r="P439" s="345" t="s">
        <v>83</v>
      </c>
      <c r="Q439" s="235" t="s">
        <v>2840</v>
      </c>
      <c r="R439" s="238" t="s">
        <v>79</v>
      </c>
      <c r="S439" s="541">
        <v>14</v>
      </c>
      <c r="T439" s="467" t="s">
        <v>2965</v>
      </c>
      <c r="U439" s="468">
        <f t="shared" si="6"/>
        <v>168</v>
      </c>
      <c r="V439" s="170"/>
    </row>
    <row r="440" spans="1:22" ht="20.399999999999999">
      <c r="A440" s="235">
        <v>437</v>
      </c>
      <c r="B440" s="235">
        <v>109626007</v>
      </c>
      <c r="C440" s="238" t="s">
        <v>2359</v>
      </c>
      <c r="D440" s="238" t="s">
        <v>2360</v>
      </c>
      <c r="E440" s="598" t="s">
        <v>36</v>
      </c>
      <c r="F440" s="235">
        <v>12</v>
      </c>
      <c r="G440" s="623" t="s">
        <v>690</v>
      </c>
      <c r="H440" s="466">
        <v>44746</v>
      </c>
      <c r="I440" s="466">
        <v>44746</v>
      </c>
      <c r="J440" s="235" t="s">
        <v>691</v>
      </c>
      <c r="K440" s="235" t="s">
        <v>692</v>
      </c>
      <c r="L440" s="235" t="s">
        <v>70</v>
      </c>
      <c r="M440" s="235" t="s">
        <v>693</v>
      </c>
      <c r="N440" s="235" t="s">
        <v>694</v>
      </c>
      <c r="O440" s="238" t="s">
        <v>3378</v>
      </c>
      <c r="P440" s="345" t="s">
        <v>83</v>
      </c>
      <c r="Q440" s="235" t="s">
        <v>2840</v>
      </c>
      <c r="R440" s="238" t="s">
        <v>79</v>
      </c>
      <c r="S440" s="541">
        <v>8.5</v>
      </c>
      <c r="T440" s="467" t="s">
        <v>2965</v>
      </c>
      <c r="U440" s="468">
        <f t="shared" si="6"/>
        <v>102</v>
      </c>
      <c r="V440" s="170"/>
    </row>
    <row r="441" spans="1:22">
      <c r="A441" s="235">
        <v>438</v>
      </c>
      <c r="B441" s="235">
        <v>109626009</v>
      </c>
      <c r="C441" s="238">
        <v>109626009</v>
      </c>
      <c r="D441" s="238" t="s">
        <v>689</v>
      </c>
      <c r="E441" s="598" t="s">
        <v>36</v>
      </c>
      <c r="F441" s="235">
        <v>8</v>
      </c>
      <c r="G441" s="623" t="s">
        <v>690</v>
      </c>
      <c r="H441" s="466">
        <v>44746</v>
      </c>
      <c r="I441" s="466">
        <v>44746</v>
      </c>
      <c r="J441" s="235" t="s">
        <v>691</v>
      </c>
      <c r="K441" s="235" t="s">
        <v>692</v>
      </c>
      <c r="L441" s="235" t="s">
        <v>70</v>
      </c>
      <c r="M441" s="235" t="s">
        <v>693</v>
      </c>
      <c r="N441" s="235" t="s">
        <v>694</v>
      </c>
      <c r="O441" s="238" t="s">
        <v>3378</v>
      </c>
      <c r="P441" s="345" t="s">
        <v>83</v>
      </c>
      <c r="Q441" s="235" t="s">
        <v>2840</v>
      </c>
      <c r="R441" s="238" t="s">
        <v>79</v>
      </c>
      <c r="S441" s="541">
        <v>10.5</v>
      </c>
      <c r="T441" s="467" t="s">
        <v>2965</v>
      </c>
      <c r="U441" s="468">
        <f t="shared" si="6"/>
        <v>84</v>
      </c>
      <c r="V441" s="170"/>
    </row>
    <row r="442" spans="1:22">
      <c r="A442" s="235">
        <v>439</v>
      </c>
      <c r="B442" s="235">
        <v>112172543</v>
      </c>
      <c r="C442" s="238">
        <v>112172543</v>
      </c>
      <c r="D442" s="238" t="s">
        <v>1145</v>
      </c>
      <c r="E442" s="598" t="s">
        <v>36</v>
      </c>
      <c r="F442" s="235">
        <v>2</v>
      </c>
      <c r="G442" s="623" t="s">
        <v>690</v>
      </c>
      <c r="H442" s="466">
        <v>44746</v>
      </c>
      <c r="I442" s="466">
        <v>44746</v>
      </c>
      <c r="J442" s="235" t="s">
        <v>691</v>
      </c>
      <c r="K442" s="235" t="s">
        <v>692</v>
      </c>
      <c r="L442" s="235" t="s">
        <v>70</v>
      </c>
      <c r="M442" s="235" t="s">
        <v>693</v>
      </c>
      <c r="N442" s="235" t="s">
        <v>694</v>
      </c>
      <c r="O442" s="238" t="s">
        <v>3378</v>
      </c>
      <c r="P442" s="345" t="s">
        <v>83</v>
      </c>
      <c r="Q442" s="235" t="s">
        <v>2840</v>
      </c>
      <c r="R442" s="238" t="s">
        <v>79</v>
      </c>
      <c r="S442" s="541">
        <v>3480</v>
      </c>
      <c r="T442" s="467" t="s">
        <v>2965</v>
      </c>
      <c r="U442" s="468">
        <f t="shared" si="6"/>
        <v>6960</v>
      </c>
      <c r="V442" s="170"/>
    </row>
    <row r="443" spans="1:22">
      <c r="A443" s="235">
        <v>440</v>
      </c>
      <c r="B443" s="235">
        <v>112172541</v>
      </c>
      <c r="C443" s="238">
        <v>112172541</v>
      </c>
      <c r="D443" s="239" t="s">
        <v>2373</v>
      </c>
      <c r="E443" s="598" t="s">
        <v>36</v>
      </c>
      <c r="F443" s="235">
        <v>2</v>
      </c>
      <c r="G443" s="623" t="s">
        <v>690</v>
      </c>
      <c r="H443" s="466">
        <v>44746</v>
      </c>
      <c r="I443" s="466">
        <v>44746</v>
      </c>
      <c r="J443" s="235" t="s">
        <v>691</v>
      </c>
      <c r="K443" s="235" t="s">
        <v>692</v>
      </c>
      <c r="L443" s="235" t="s">
        <v>70</v>
      </c>
      <c r="M443" s="235" t="s">
        <v>693</v>
      </c>
      <c r="N443" s="235" t="s">
        <v>694</v>
      </c>
      <c r="O443" s="238" t="s">
        <v>3378</v>
      </c>
      <c r="P443" s="345" t="s">
        <v>83</v>
      </c>
      <c r="Q443" s="235" t="s">
        <v>2840</v>
      </c>
      <c r="R443" s="238" t="s">
        <v>79</v>
      </c>
      <c r="S443" s="541">
        <v>630</v>
      </c>
      <c r="T443" s="467" t="s">
        <v>2965</v>
      </c>
      <c r="U443" s="468">
        <f t="shared" si="6"/>
        <v>1260</v>
      </c>
      <c r="V443" s="170"/>
    </row>
    <row r="444" spans="1:22">
      <c r="A444" s="235">
        <v>441</v>
      </c>
      <c r="B444" s="235">
        <v>109618392</v>
      </c>
      <c r="C444" s="238" t="s">
        <v>756</v>
      </c>
      <c r="D444" s="238" t="s">
        <v>757</v>
      </c>
      <c r="E444" s="598" t="s">
        <v>36</v>
      </c>
      <c r="F444" s="235">
        <v>6</v>
      </c>
      <c r="G444" s="623" t="s">
        <v>690</v>
      </c>
      <c r="H444" s="466">
        <v>44746</v>
      </c>
      <c r="I444" s="466">
        <v>44746</v>
      </c>
      <c r="J444" s="235" t="s">
        <v>691</v>
      </c>
      <c r="K444" s="235" t="s">
        <v>692</v>
      </c>
      <c r="L444" s="235" t="s">
        <v>70</v>
      </c>
      <c r="M444" s="235" t="s">
        <v>693</v>
      </c>
      <c r="N444" s="235" t="s">
        <v>694</v>
      </c>
      <c r="O444" s="238" t="s">
        <v>3378</v>
      </c>
      <c r="P444" s="345" t="s">
        <v>83</v>
      </c>
      <c r="Q444" s="235" t="s">
        <v>2840</v>
      </c>
      <c r="R444" s="238" t="s">
        <v>79</v>
      </c>
      <c r="S444" s="541">
        <v>65</v>
      </c>
      <c r="T444" s="467" t="s">
        <v>2965</v>
      </c>
      <c r="U444" s="468">
        <f t="shared" si="6"/>
        <v>390</v>
      </c>
      <c r="V444" s="170"/>
    </row>
    <row r="445" spans="1:22">
      <c r="A445" s="235">
        <v>442</v>
      </c>
      <c r="B445" s="235">
        <v>112136066</v>
      </c>
      <c r="C445" s="238" t="s">
        <v>2230</v>
      </c>
      <c r="D445" s="238" t="s">
        <v>2745</v>
      </c>
      <c r="E445" s="598" t="s">
        <v>36</v>
      </c>
      <c r="F445" s="235">
        <v>1</v>
      </c>
      <c r="G445" s="623" t="s">
        <v>2234</v>
      </c>
      <c r="H445" s="466">
        <v>44746</v>
      </c>
      <c r="I445" s="466">
        <v>44747</v>
      </c>
      <c r="J445" s="235" t="s">
        <v>81</v>
      </c>
      <c r="K445" s="235" t="s">
        <v>82</v>
      </c>
      <c r="L445" s="235" t="s">
        <v>70</v>
      </c>
      <c r="M445" s="235">
        <v>225530702</v>
      </c>
      <c r="N445" s="235" t="s">
        <v>85</v>
      </c>
      <c r="O445" s="238" t="s">
        <v>3384</v>
      </c>
      <c r="P445" s="345" t="s">
        <v>83</v>
      </c>
      <c r="Q445" s="235" t="s">
        <v>2840</v>
      </c>
      <c r="R445" s="238" t="s">
        <v>3393</v>
      </c>
      <c r="S445" s="541">
        <v>113.51</v>
      </c>
      <c r="T445" s="467" t="s">
        <v>2965</v>
      </c>
      <c r="U445" s="468">
        <f t="shared" si="6"/>
        <v>113.51</v>
      </c>
      <c r="V445" s="170"/>
    </row>
    <row r="446" spans="1:22">
      <c r="A446" s="235">
        <v>443</v>
      </c>
      <c r="B446" s="235">
        <v>112168680</v>
      </c>
      <c r="C446" s="238">
        <v>112168680</v>
      </c>
      <c r="D446" s="238" t="s">
        <v>2772</v>
      </c>
      <c r="E446" s="598" t="s">
        <v>36</v>
      </c>
      <c r="F446" s="235">
        <v>1</v>
      </c>
      <c r="G446" s="623" t="s">
        <v>2325</v>
      </c>
      <c r="H446" s="466">
        <v>44747</v>
      </c>
      <c r="I446" s="466">
        <v>44747</v>
      </c>
      <c r="J446" s="235" t="s">
        <v>2326</v>
      </c>
      <c r="K446" s="235" t="s">
        <v>88</v>
      </c>
      <c r="L446" s="235" t="s">
        <v>93</v>
      </c>
      <c r="M446" s="235">
        <v>225530703</v>
      </c>
      <c r="N446" s="235" t="s">
        <v>71</v>
      </c>
      <c r="O446" s="238" t="s">
        <v>3378</v>
      </c>
      <c r="P446" s="345" t="s">
        <v>89</v>
      </c>
      <c r="Q446" s="235" t="s">
        <v>73</v>
      </c>
      <c r="R446" s="238" t="s">
        <v>3379</v>
      </c>
      <c r="S446" s="541">
        <v>16500</v>
      </c>
      <c r="T446" s="467" t="s">
        <v>2965</v>
      </c>
      <c r="U446" s="468">
        <f t="shared" si="6"/>
        <v>16500</v>
      </c>
      <c r="V446" s="170"/>
    </row>
    <row r="447" spans="1:22">
      <c r="A447" s="235">
        <v>444</v>
      </c>
      <c r="B447" s="235">
        <v>102951260</v>
      </c>
      <c r="C447" s="238" t="s">
        <v>1697</v>
      </c>
      <c r="D447" s="238" t="s">
        <v>1698</v>
      </c>
      <c r="E447" s="598" t="s">
        <v>36</v>
      </c>
      <c r="F447" s="235">
        <v>1</v>
      </c>
      <c r="G447" s="623" t="s">
        <v>2841</v>
      </c>
      <c r="H447" s="466">
        <v>44749</v>
      </c>
      <c r="I447" s="466">
        <v>44749</v>
      </c>
      <c r="J447" s="235" t="s">
        <v>691</v>
      </c>
      <c r="K447" s="235" t="s">
        <v>76</v>
      </c>
      <c r="L447" s="235" t="s">
        <v>70</v>
      </c>
      <c r="M447" s="235" t="s">
        <v>693</v>
      </c>
      <c r="N447" s="235" t="s">
        <v>78</v>
      </c>
      <c r="O447" s="238" t="s">
        <v>3378</v>
      </c>
      <c r="P447" s="345" t="s">
        <v>83</v>
      </c>
      <c r="Q447" s="235" t="s">
        <v>2840</v>
      </c>
      <c r="R447" s="238" t="s">
        <v>79</v>
      </c>
      <c r="S447" s="541">
        <v>216.59</v>
      </c>
      <c r="T447" s="467" t="s">
        <v>2965</v>
      </c>
      <c r="U447" s="468">
        <f t="shared" si="6"/>
        <v>216.59</v>
      </c>
      <c r="V447" s="170"/>
    </row>
    <row r="448" spans="1:22">
      <c r="A448" s="235">
        <v>445</v>
      </c>
      <c r="B448" s="235">
        <v>102464571</v>
      </c>
      <c r="C448" s="238" t="s">
        <v>1693</v>
      </c>
      <c r="D448" s="238" t="s">
        <v>1694</v>
      </c>
      <c r="E448" s="598" t="s">
        <v>36</v>
      </c>
      <c r="F448" s="235">
        <v>2</v>
      </c>
      <c r="G448" s="623" t="s">
        <v>2829</v>
      </c>
      <c r="H448" s="466">
        <v>44753</v>
      </c>
      <c r="I448" s="466">
        <v>44754</v>
      </c>
      <c r="J448" s="235" t="s">
        <v>2492</v>
      </c>
      <c r="K448" s="235" t="s">
        <v>92</v>
      </c>
      <c r="L448" s="235" t="s">
        <v>93</v>
      </c>
      <c r="M448" s="235">
        <v>225530705</v>
      </c>
      <c r="N448" s="235" t="s">
        <v>85</v>
      </c>
      <c r="O448" s="238" t="s">
        <v>57</v>
      </c>
      <c r="P448" s="345" t="s">
        <v>72</v>
      </c>
      <c r="Q448" s="235" t="s">
        <v>73</v>
      </c>
      <c r="R448" s="238" t="s">
        <v>3386</v>
      </c>
      <c r="S448" s="541">
        <v>1007.25</v>
      </c>
      <c r="T448" s="467" t="s">
        <v>2965</v>
      </c>
      <c r="U448" s="468">
        <f t="shared" si="6"/>
        <v>2014.5</v>
      </c>
      <c r="V448" s="170"/>
    </row>
    <row r="449" spans="1:22">
      <c r="A449" s="235">
        <v>446</v>
      </c>
      <c r="B449" s="235">
        <v>102951260</v>
      </c>
      <c r="C449" s="238" t="s">
        <v>1697</v>
      </c>
      <c r="D449" s="238" t="s">
        <v>1698</v>
      </c>
      <c r="E449" s="598" t="s">
        <v>36</v>
      </c>
      <c r="F449" s="235">
        <v>2</v>
      </c>
      <c r="G449" s="623" t="s">
        <v>2829</v>
      </c>
      <c r="H449" s="466">
        <v>44753</v>
      </c>
      <c r="I449" s="466">
        <v>44754</v>
      </c>
      <c r="J449" s="235" t="s">
        <v>2492</v>
      </c>
      <c r="K449" s="235" t="s">
        <v>92</v>
      </c>
      <c r="L449" s="235" t="s">
        <v>93</v>
      </c>
      <c r="M449" s="235">
        <v>225530705</v>
      </c>
      <c r="N449" s="235" t="s">
        <v>85</v>
      </c>
      <c r="O449" s="238" t="s">
        <v>57</v>
      </c>
      <c r="P449" s="345" t="s">
        <v>72</v>
      </c>
      <c r="Q449" s="235" t="s">
        <v>73</v>
      </c>
      <c r="R449" s="238" t="s">
        <v>3386</v>
      </c>
      <c r="S449" s="541">
        <v>216.59</v>
      </c>
      <c r="T449" s="467" t="s">
        <v>2965</v>
      </c>
      <c r="U449" s="468">
        <f t="shared" si="6"/>
        <v>433.18</v>
      </c>
      <c r="V449" s="170"/>
    </row>
    <row r="450" spans="1:22">
      <c r="A450" s="235">
        <v>447</v>
      </c>
      <c r="B450" s="235">
        <v>101576439</v>
      </c>
      <c r="C450" s="238" t="s">
        <v>655</v>
      </c>
      <c r="D450" s="238" t="s">
        <v>656</v>
      </c>
      <c r="E450" s="598" t="s">
        <v>36</v>
      </c>
      <c r="F450" s="235">
        <v>2</v>
      </c>
      <c r="G450" s="623" t="s">
        <v>2829</v>
      </c>
      <c r="H450" s="466">
        <v>44753</v>
      </c>
      <c r="I450" s="466">
        <v>44754</v>
      </c>
      <c r="J450" s="235" t="s">
        <v>2492</v>
      </c>
      <c r="K450" s="235" t="s">
        <v>92</v>
      </c>
      <c r="L450" s="235" t="s">
        <v>93</v>
      </c>
      <c r="M450" s="235">
        <v>225530705</v>
      </c>
      <c r="N450" s="235" t="s">
        <v>85</v>
      </c>
      <c r="O450" s="238" t="s">
        <v>57</v>
      </c>
      <c r="P450" s="345" t="s">
        <v>72</v>
      </c>
      <c r="Q450" s="235" t="s">
        <v>73</v>
      </c>
      <c r="R450" s="238" t="s">
        <v>3386</v>
      </c>
      <c r="S450" s="541">
        <v>1184</v>
      </c>
      <c r="T450" s="467" t="s">
        <v>2965</v>
      </c>
      <c r="U450" s="468">
        <f t="shared" si="6"/>
        <v>2368</v>
      </c>
      <c r="V450" s="170"/>
    </row>
    <row r="451" spans="1:22" ht="30.6">
      <c r="A451" s="235">
        <v>448</v>
      </c>
      <c r="B451" s="235">
        <v>109611234</v>
      </c>
      <c r="C451" s="238">
        <v>3742612236</v>
      </c>
      <c r="D451" s="238" t="s">
        <v>281</v>
      </c>
      <c r="E451" s="598" t="s">
        <v>36</v>
      </c>
      <c r="F451" s="235">
        <v>6</v>
      </c>
      <c r="G451" s="623" t="s">
        <v>2829</v>
      </c>
      <c r="H451" s="466">
        <v>44753</v>
      </c>
      <c r="I451" s="466">
        <v>44754</v>
      </c>
      <c r="J451" s="235" t="s">
        <v>2492</v>
      </c>
      <c r="K451" s="235" t="s">
        <v>92</v>
      </c>
      <c r="L451" s="235" t="s">
        <v>93</v>
      </c>
      <c r="M451" s="235">
        <v>225530705</v>
      </c>
      <c r="N451" s="235" t="s">
        <v>85</v>
      </c>
      <c r="O451" s="238" t="s">
        <v>57</v>
      </c>
      <c r="P451" s="345" t="s">
        <v>72</v>
      </c>
      <c r="Q451" s="235" t="s">
        <v>73</v>
      </c>
      <c r="R451" s="238" t="s">
        <v>3386</v>
      </c>
      <c r="S451" s="541">
        <v>19072.55</v>
      </c>
      <c r="T451" s="467" t="s">
        <v>2965</v>
      </c>
      <c r="U451" s="468">
        <f t="shared" si="6"/>
        <v>114435.29999999999</v>
      </c>
      <c r="V451" s="170"/>
    </row>
    <row r="452" spans="1:22" ht="20.399999999999999">
      <c r="A452" s="235">
        <v>449</v>
      </c>
      <c r="B452" s="235">
        <v>110408292</v>
      </c>
      <c r="C452" s="238" t="s">
        <v>1309</v>
      </c>
      <c r="D452" s="238" t="s">
        <v>1310</v>
      </c>
      <c r="E452" s="598" t="s">
        <v>36</v>
      </c>
      <c r="F452" s="235">
        <v>60</v>
      </c>
      <c r="G452" s="623" t="s">
        <v>2829</v>
      </c>
      <c r="H452" s="466">
        <v>44753</v>
      </c>
      <c r="I452" s="466">
        <v>44754</v>
      </c>
      <c r="J452" s="235" t="s">
        <v>2492</v>
      </c>
      <c r="K452" s="235" t="s">
        <v>92</v>
      </c>
      <c r="L452" s="235" t="s">
        <v>93</v>
      </c>
      <c r="M452" s="235">
        <v>225530705</v>
      </c>
      <c r="N452" s="235" t="s">
        <v>85</v>
      </c>
      <c r="O452" s="238" t="s">
        <v>57</v>
      </c>
      <c r="P452" s="345" t="s">
        <v>72</v>
      </c>
      <c r="Q452" s="235" t="s">
        <v>73</v>
      </c>
      <c r="R452" s="238" t="s">
        <v>3386</v>
      </c>
      <c r="S452" s="541">
        <v>10</v>
      </c>
      <c r="T452" s="467" t="s">
        <v>2965</v>
      </c>
      <c r="U452" s="468">
        <f t="shared" ref="U452:U515" si="7">S452*F452</f>
        <v>600</v>
      </c>
      <c r="V452" s="170"/>
    </row>
    <row r="453" spans="1:22" ht="20.399999999999999">
      <c r="A453" s="235">
        <v>450</v>
      </c>
      <c r="B453" s="235">
        <v>109492174</v>
      </c>
      <c r="C453" s="238" t="s">
        <v>488</v>
      </c>
      <c r="D453" s="238" t="s">
        <v>489</v>
      </c>
      <c r="E453" s="598" t="s">
        <v>36</v>
      </c>
      <c r="F453" s="235">
        <v>2</v>
      </c>
      <c r="G453" s="623" t="s">
        <v>2829</v>
      </c>
      <c r="H453" s="466">
        <v>44753</v>
      </c>
      <c r="I453" s="466">
        <v>44754</v>
      </c>
      <c r="J453" s="235" t="s">
        <v>2492</v>
      </c>
      <c r="K453" s="235" t="s">
        <v>92</v>
      </c>
      <c r="L453" s="235" t="s">
        <v>93</v>
      </c>
      <c r="M453" s="235">
        <v>225530705</v>
      </c>
      <c r="N453" s="235" t="s">
        <v>85</v>
      </c>
      <c r="O453" s="238" t="s">
        <v>57</v>
      </c>
      <c r="P453" s="345" t="s">
        <v>72</v>
      </c>
      <c r="Q453" s="235" t="s">
        <v>73</v>
      </c>
      <c r="R453" s="238" t="s">
        <v>3386</v>
      </c>
      <c r="S453" s="541">
        <v>4051</v>
      </c>
      <c r="T453" s="467" t="s">
        <v>2965</v>
      </c>
      <c r="U453" s="468">
        <f t="shared" si="7"/>
        <v>8102</v>
      </c>
      <c r="V453" s="170"/>
    </row>
    <row r="454" spans="1:22">
      <c r="A454" s="235">
        <v>451</v>
      </c>
      <c r="B454" s="235">
        <v>109492175</v>
      </c>
      <c r="C454" s="238" t="s">
        <v>520</v>
      </c>
      <c r="D454" s="238" t="s">
        <v>521</v>
      </c>
      <c r="E454" s="598" t="s">
        <v>36</v>
      </c>
      <c r="F454" s="235">
        <v>2</v>
      </c>
      <c r="G454" s="623" t="s">
        <v>2829</v>
      </c>
      <c r="H454" s="466">
        <v>44753</v>
      </c>
      <c r="I454" s="466">
        <v>44754</v>
      </c>
      <c r="J454" s="235" t="s">
        <v>2492</v>
      </c>
      <c r="K454" s="235" t="s">
        <v>92</v>
      </c>
      <c r="L454" s="235" t="s">
        <v>93</v>
      </c>
      <c r="M454" s="235">
        <v>225530705</v>
      </c>
      <c r="N454" s="235" t="s">
        <v>85</v>
      </c>
      <c r="O454" s="238" t="s">
        <v>57</v>
      </c>
      <c r="P454" s="345" t="s">
        <v>72</v>
      </c>
      <c r="Q454" s="235" t="s">
        <v>73</v>
      </c>
      <c r="R454" s="238" t="s">
        <v>3386</v>
      </c>
      <c r="S454" s="541">
        <v>1404</v>
      </c>
      <c r="T454" s="467" t="s">
        <v>2965</v>
      </c>
      <c r="U454" s="468">
        <f t="shared" si="7"/>
        <v>2808</v>
      </c>
      <c r="V454" s="170"/>
    </row>
    <row r="455" spans="1:22" ht="20.399999999999999">
      <c r="A455" s="235">
        <v>452</v>
      </c>
      <c r="B455" s="235">
        <v>111400054</v>
      </c>
      <c r="C455" s="238" t="s">
        <v>649</v>
      </c>
      <c r="D455" s="238" t="s">
        <v>650</v>
      </c>
      <c r="E455" s="598" t="s">
        <v>36</v>
      </c>
      <c r="F455" s="235">
        <v>6</v>
      </c>
      <c r="G455" s="623" t="s">
        <v>2829</v>
      </c>
      <c r="H455" s="466">
        <v>44753</v>
      </c>
      <c r="I455" s="466">
        <v>44754</v>
      </c>
      <c r="J455" s="235" t="s">
        <v>2492</v>
      </c>
      <c r="K455" s="235" t="s">
        <v>92</v>
      </c>
      <c r="L455" s="235" t="s">
        <v>93</v>
      </c>
      <c r="M455" s="235">
        <v>225530705</v>
      </c>
      <c r="N455" s="235" t="s">
        <v>85</v>
      </c>
      <c r="O455" s="238" t="s">
        <v>57</v>
      </c>
      <c r="P455" s="345" t="s">
        <v>72</v>
      </c>
      <c r="Q455" s="235" t="s">
        <v>73</v>
      </c>
      <c r="R455" s="238" t="s">
        <v>3386</v>
      </c>
      <c r="S455" s="541">
        <v>1410</v>
      </c>
      <c r="T455" s="467" t="s">
        <v>2965</v>
      </c>
      <c r="U455" s="468">
        <f t="shared" si="7"/>
        <v>8460</v>
      </c>
      <c r="V455" s="170"/>
    </row>
    <row r="456" spans="1:22" ht="20.399999999999999">
      <c r="A456" s="235">
        <v>453</v>
      </c>
      <c r="B456" s="235">
        <v>111400055</v>
      </c>
      <c r="C456" s="238" t="s">
        <v>653</v>
      </c>
      <c r="D456" s="238" t="s">
        <v>654</v>
      </c>
      <c r="E456" s="598" t="s">
        <v>36</v>
      </c>
      <c r="F456" s="235">
        <v>6</v>
      </c>
      <c r="G456" s="623" t="s">
        <v>2829</v>
      </c>
      <c r="H456" s="466">
        <v>44753</v>
      </c>
      <c r="I456" s="466">
        <v>44754</v>
      </c>
      <c r="J456" s="235" t="s">
        <v>2492</v>
      </c>
      <c r="K456" s="235" t="s">
        <v>92</v>
      </c>
      <c r="L456" s="235" t="s">
        <v>93</v>
      </c>
      <c r="M456" s="235">
        <v>225530705</v>
      </c>
      <c r="N456" s="235" t="s">
        <v>85</v>
      </c>
      <c r="O456" s="238" t="s">
        <v>57</v>
      </c>
      <c r="P456" s="345" t="s">
        <v>72</v>
      </c>
      <c r="Q456" s="235" t="s">
        <v>73</v>
      </c>
      <c r="R456" s="238" t="s">
        <v>3386</v>
      </c>
      <c r="S456" s="541">
        <v>1732</v>
      </c>
      <c r="T456" s="467" t="s">
        <v>2965</v>
      </c>
      <c r="U456" s="468">
        <f t="shared" si="7"/>
        <v>10392</v>
      </c>
      <c r="V456" s="170"/>
    </row>
    <row r="457" spans="1:22" ht="20.399999999999999">
      <c r="A457" s="235">
        <v>454</v>
      </c>
      <c r="B457" s="235">
        <v>107171952</v>
      </c>
      <c r="C457" s="238" t="s">
        <v>1475</v>
      </c>
      <c r="D457" s="238" t="s">
        <v>1476</v>
      </c>
      <c r="E457" s="598" t="s">
        <v>36</v>
      </c>
      <c r="F457" s="235">
        <v>2</v>
      </c>
      <c r="G457" s="623" t="s">
        <v>2829</v>
      </c>
      <c r="H457" s="466">
        <v>44753</v>
      </c>
      <c r="I457" s="466">
        <v>44754</v>
      </c>
      <c r="J457" s="235" t="s">
        <v>2492</v>
      </c>
      <c r="K457" s="235" t="s">
        <v>92</v>
      </c>
      <c r="L457" s="235" t="s">
        <v>93</v>
      </c>
      <c r="M457" s="235">
        <v>225530705</v>
      </c>
      <c r="N457" s="235" t="s">
        <v>85</v>
      </c>
      <c r="O457" s="238" t="s">
        <v>57</v>
      </c>
      <c r="P457" s="345" t="s">
        <v>72</v>
      </c>
      <c r="Q457" s="235" t="s">
        <v>73</v>
      </c>
      <c r="R457" s="238" t="s">
        <v>3386</v>
      </c>
      <c r="S457" s="541">
        <v>2750</v>
      </c>
      <c r="T457" s="467" t="s">
        <v>2965</v>
      </c>
      <c r="U457" s="468">
        <f t="shared" si="7"/>
        <v>5500</v>
      </c>
      <c r="V457" s="170"/>
    </row>
    <row r="458" spans="1:22">
      <c r="A458" s="235">
        <v>455</v>
      </c>
      <c r="B458" s="235">
        <v>110710681</v>
      </c>
      <c r="C458" s="238" t="s">
        <v>1997</v>
      </c>
      <c r="D458" s="238" t="s">
        <v>2209</v>
      </c>
      <c r="E458" s="598" t="s">
        <v>36</v>
      </c>
      <c r="F458" s="235">
        <v>8</v>
      </c>
      <c r="G458" s="623" t="s">
        <v>2829</v>
      </c>
      <c r="H458" s="466">
        <v>44753</v>
      </c>
      <c r="I458" s="466">
        <v>44754</v>
      </c>
      <c r="J458" s="235" t="s">
        <v>2492</v>
      </c>
      <c r="K458" s="235" t="s">
        <v>92</v>
      </c>
      <c r="L458" s="235" t="s">
        <v>93</v>
      </c>
      <c r="M458" s="235">
        <v>225530705</v>
      </c>
      <c r="N458" s="235" t="s">
        <v>85</v>
      </c>
      <c r="O458" s="238" t="s">
        <v>57</v>
      </c>
      <c r="P458" s="345" t="s">
        <v>72</v>
      </c>
      <c r="Q458" s="235" t="s">
        <v>73</v>
      </c>
      <c r="R458" s="238" t="s">
        <v>3386</v>
      </c>
      <c r="S458" s="541">
        <v>2047</v>
      </c>
      <c r="T458" s="467" t="s">
        <v>2965</v>
      </c>
      <c r="U458" s="468">
        <f t="shared" si="7"/>
        <v>16376</v>
      </c>
      <c r="V458" s="170"/>
    </row>
    <row r="459" spans="1:22">
      <c r="A459" s="235">
        <v>456</v>
      </c>
      <c r="B459" s="235">
        <v>110710682</v>
      </c>
      <c r="C459" s="238" t="s">
        <v>2001</v>
      </c>
      <c r="D459" s="238" t="s">
        <v>2216</v>
      </c>
      <c r="E459" s="598" t="s">
        <v>36</v>
      </c>
      <c r="F459" s="235">
        <v>8</v>
      </c>
      <c r="G459" s="623" t="s">
        <v>2829</v>
      </c>
      <c r="H459" s="466">
        <v>44753</v>
      </c>
      <c r="I459" s="466">
        <v>44754</v>
      </c>
      <c r="J459" s="235" t="s">
        <v>2492</v>
      </c>
      <c r="K459" s="235" t="s">
        <v>92</v>
      </c>
      <c r="L459" s="235" t="s">
        <v>93</v>
      </c>
      <c r="M459" s="235">
        <v>225530705</v>
      </c>
      <c r="N459" s="235" t="s">
        <v>85</v>
      </c>
      <c r="O459" s="238" t="s">
        <v>57</v>
      </c>
      <c r="P459" s="345" t="s">
        <v>72</v>
      </c>
      <c r="Q459" s="235" t="s">
        <v>73</v>
      </c>
      <c r="R459" s="238" t="s">
        <v>3386</v>
      </c>
      <c r="S459" s="541">
        <v>2047</v>
      </c>
      <c r="T459" s="467" t="s">
        <v>2965</v>
      </c>
      <c r="U459" s="468">
        <f t="shared" si="7"/>
        <v>16376</v>
      </c>
      <c r="V459" s="170"/>
    </row>
    <row r="460" spans="1:22">
      <c r="A460" s="235">
        <v>457</v>
      </c>
      <c r="B460" s="235">
        <v>110710684</v>
      </c>
      <c r="C460" s="238" t="s">
        <v>2002</v>
      </c>
      <c r="D460" s="239" t="s">
        <v>2213</v>
      </c>
      <c r="E460" s="598" t="s">
        <v>36</v>
      </c>
      <c r="F460" s="235">
        <v>4</v>
      </c>
      <c r="G460" s="623" t="s">
        <v>2829</v>
      </c>
      <c r="H460" s="466">
        <v>44753</v>
      </c>
      <c r="I460" s="466">
        <v>44754</v>
      </c>
      <c r="J460" s="235" t="s">
        <v>2492</v>
      </c>
      <c r="K460" s="235" t="s">
        <v>92</v>
      </c>
      <c r="L460" s="235" t="s">
        <v>93</v>
      </c>
      <c r="M460" s="235">
        <v>225530705</v>
      </c>
      <c r="N460" s="235" t="s">
        <v>85</v>
      </c>
      <c r="O460" s="238" t="s">
        <v>57</v>
      </c>
      <c r="P460" s="345" t="s">
        <v>72</v>
      </c>
      <c r="Q460" s="235" t="s">
        <v>73</v>
      </c>
      <c r="R460" s="238" t="s">
        <v>3386</v>
      </c>
      <c r="S460" s="541">
        <v>2047</v>
      </c>
      <c r="T460" s="467" t="s">
        <v>2965</v>
      </c>
      <c r="U460" s="468">
        <f t="shared" si="7"/>
        <v>8188</v>
      </c>
      <c r="V460" s="170"/>
    </row>
    <row r="461" spans="1:22">
      <c r="A461" s="235">
        <v>458</v>
      </c>
      <c r="B461" s="235">
        <v>112141778</v>
      </c>
      <c r="C461" s="238">
        <v>112141778</v>
      </c>
      <c r="D461" s="238" t="s">
        <v>2566</v>
      </c>
      <c r="E461" s="598" t="s">
        <v>36</v>
      </c>
      <c r="F461" s="235">
        <v>20</v>
      </c>
      <c r="G461" s="623" t="s">
        <v>2829</v>
      </c>
      <c r="H461" s="466">
        <v>44753</v>
      </c>
      <c r="I461" s="466">
        <v>44754</v>
      </c>
      <c r="J461" s="235" t="s">
        <v>2492</v>
      </c>
      <c r="K461" s="235" t="s">
        <v>92</v>
      </c>
      <c r="L461" s="235" t="s">
        <v>93</v>
      </c>
      <c r="M461" s="235">
        <v>225530705</v>
      </c>
      <c r="N461" s="235" t="s">
        <v>85</v>
      </c>
      <c r="O461" s="238" t="s">
        <v>57</v>
      </c>
      <c r="P461" s="345" t="s">
        <v>72</v>
      </c>
      <c r="Q461" s="235" t="s">
        <v>73</v>
      </c>
      <c r="R461" s="238" t="s">
        <v>3386</v>
      </c>
      <c r="S461" s="541">
        <v>1.6</v>
      </c>
      <c r="T461" s="467" t="s">
        <v>2965</v>
      </c>
      <c r="U461" s="468">
        <f t="shared" si="7"/>
        <v>32</v>
      </c>
      <c r="V461" s="170"/>
    </row>
    <row r="462" spans="1:22">
      <c r="A462" s="235">
        <v>459</v>
      </c>
      <c r="B462" s="235">
        <v>112141777</v>
      </c>
      <c r="C462" s="238">
        <v>112141777</v>
      </c>
      <c r="D462" s="238" t="s">
        <v>2563</v>
      </c>
      <c r="E462" s="598" t="s">
        <v>36</v>
      </c>
      <c r="F462" s="235">
        <v>36</v>
      </c>
      <c r="G462" s="623" t="s">
        <v>2829</v>
      </c>
      <c r="H462" s="466">
        <v>44753</v>
      </c>
      <c r="I462" s="466">
        <v>44754</v>
      </c>
      <c r="J462" s="235" t="s">
        <v>2492</v>
      </c>
      <c r="K462" s="235" t="s">
        <v>92</v>
      </c>
      <c r="L462" s="235" t="s">
        <v>93</v>
      </c>
      <c r="M462" s="235">
        <v>225530705</v>
      </c>
      <c r="N462" s="235" t="s">
        <v>85</v>
      </c>
      <c r="O462" s="238" t="s">
        <v>57</v>
      </c>
      <c r="P462" s="345" t="s">
        <v>72</v>
      </c>
      <c r="Q462" s="235" t="s">
        <v>73</v>
      </c>
      <c r="R462" s="238" t="s">
        <v>3386</v>
      </c>
      <c r="S462" s="541">
        <v>5.4</v>
      </c>
      <c r="T462" s="467" t="s">
        <v>2965</v>
      </c>
      <c r="U462" s="468">
        <f t="shared" si="7"/>
        <v>194.4</v>
      </c>
      <c r="V462" s="170"/>
    </row>
    <row r="463" spans="1:22">
      <c r="A463" s="235">
        <v>460</v>
      </c>
      <c r="B463" s="235">
        <v>112136081</v>
      </c>
      <c r="C463" s="238" t="s">
        <v>997</v>
      </c>
      <c r="D463" s="238" t="s">
        <v>998</v>
      </c>
      <c r="E463" s="598" t="s">
        <v>36</v>
      </c>
      <c r="F463" s="235">
        <v>2</v>
      </c>
      <c r="G463" s="623" t="s">
        <v>2829</v>
      </c>
      <c r="H463" s="466">
        <v>44753</v>
      </c>
      <c r="I463" s="466">
        <v>44754</v>
      </c>
      <c r="J463" s="235" t="s">
        <v>2492</v>
      </c>
      <c r="K463" s="235" t="s">
        <v>92</v>
      </c>
      <c r="L463" s="235" t="s">
        <v>93</v>
      </c>
      <c r="M463" s="235">
        <v>225530705</v>
      </c>
      <c r="N463" s="235" t="s">
        <v>85</v>
      </c>
      <c r="O463" s="238" t="s">
        <v>57</v>
      </c>
      <c r="P463" s="345" t="s">
        <v>72</v>
      </c>
      <c r="Q463" s="235" t="s">
        <v>73</v>
      </c>
      <c r="R463" s="238" t="s">
        <v>3386</v>
      </c>
      <c r="S463" s="541">
        <v>570.47</v>
      </c>
      <c r="T463" s="467" t="s">
        <v>2965</v>
      </c>
      <c r="U463" s="468">
        <f t="shared" si="7"/>
        <v>1140.94</v>
      </c>
      <c r="V463" s="170"/>
    </row>
    <row r="464" spans="1:22">
      <c r="A464" s="235">
        <v>461</v>
      </c>
      <c r="B464" s="235">
        <v>112172545</v>
      </c>
      <c r="C464" s="238">
        <v>112172545</v>
      </c>
      <c r="D464" s="238" t="s">
        <v>2378</v>
      </c>
      <c r="E464" s="598" t="s">
        <v>36</v>
      </c>
      <c r="F464" s="235">
        <v>12</v>
      </c>
      <c r="G464" s="623" t="s">
        <v>2829</v>
      </c>
      <c r="H464" s="466">
        <v>44753</v>
      </c>
      <c r="I464" s="466">
        <v>44754</v>
      </c>
      <c r="J464" s="235" t="s">
        <v>2492</v>
      </c>
      <c r="K464" s="235" t="s">
        <v>92</v>
      </c>
      <c r="L464" s="235" t="s">
        <v>93</v>
      </c>
      <c r="M464" s="235">
        <v>225530705</v>
      </c>
      <c r="N464" s="235" t="s">
        <v>85</v>
      </c>
      <c r="O464" s="238" t="s">
        <v>57</v>
      </c>
      <c r="P464" s="345" t="s">
        <v>72</v>
      </c>
      <c r="Q464" s="235" t="s">
        <v>73</v>
      </c>
      <c r="R464" s="238" t="s">
        <v>3386</v>
      </c>
      <c r="S464" s="541">
        <v>8.5</v>
      </c>
      <c r="T464" s="467" t="s">
        <v>2965</v>
      </c>
      <c r="U464" s="468">
        <f t="shared" si="7"/>
        <v>102</v>
      </c>
      <c r="V464" s="170"/>
    </row>
    <row r="465" spans="1:22">
      <c r="A465" s="235">
        <v>462</v>
      </c>
      <c r="B465" s="235">
        <v>112172546</v>
      </c>
      <c r="C465" s="238">
        <v>112172546</v>
      </c>
      <c r="D465" s="238" t="s">
        <v>2380</v>
      </c>
      <c r="E465" s="598" t="s">
        <v>36</v>
      </c>
      <c r="F465" s="235">
        <v>8</v>
      </c>
      <c r="G465" s="623" t="s">
        <v>2829</v>
      </c>
      <c r="H465" s="466">
        <v>44753</v>
      </c>
      <c r="I465" s="466">
        <v>44754</v>
      </c>
      <c r="J465" s="235" t="s">
        <v>2492</v>
      </c>
      <c r="K465" s="235" t="s">
        <v>92</v>
      </c>
      <c r="L465" s="235" t="s">
        <v>93</v>
      </c>
      <c r="M465" s="235">
        <v>225530705</v>
      </c>
      <c r="N465" s="235" t="s">
        <v>85</v>
      </c>
      <c r="O465" s="238" t="s">
        <v>57</v>
      </c>
      <c r="P465" s="345" t="s">
        <v>72</v>
      </c>
      <c r="Q465" s="235" t="s">
        <v>73</v>
      </c>
      <c r="R465" s="238" t="s">
        <v>3386</v>
      </c>
      <c r="S465" s="541">
        <v>10.5</v>
      </c>
      <c r="T465" s="467" t="s">
        <v>2965</v>
      </c>
      <c r="U465" s="468">
        <f t="shared" si="7"/>
        <v>84</v>
      </c>
      <c r="V465" s="170"/>
    </row>
    <row r="466" spans="1:22">
      <c r="A466" s="235">
        <v>463</v>
      </c>
      <c r="B466" s="235">
        <v>112170848</v>
      </c>
      <c r="C466" s="238">
        <v>112170848</v>
      </c>
      <c r="D466" s="238" t="s">
        <v>2381</v>
      </c>
      <c r="E466" s="598" t="s">
        <v>36</v>
      </c>
      <c r="F466" s="235">
        <v>12</v>
      </c>
      <c r="G466" s="623" t="s">
        <v>2829</v>
      </c>
      <c r="H466" s="466">
        <v>44753</v>
      </c>
      <c r="I466" s="466">
        <v>44754</v>
      </c>
      <c r="J466" s="235" t="s">
        <v>2492</v>
      </c>
      <c r="K466" s="235" t="s">
        <v>92</v>
      </c>
      <c r="L466" s="235" t="s">
        <v>93</v>
      </c>
      <c r="M466" s="235">
        <v>225530705</v>
      </c>
      <c r="N466" s="235" t="s">
        <v>85</v>
      </c>
      <c r="O466" s="238" t="s">
        <v>57</v>
      </c>
      <c r="P466" s="345" t="s">
        <v>72</v>
      </c>
      <c r="Q466" s="235" t="s">
        <v>73</v>
      </c>
      <c r="R466" s="238" t="s">
        <v>3386</v>
      </c>
      <c r="S466" s="541">
        <v>14</v>
      </c>
      <c r="T466" s="467" t="s">
        <v>2965</v>
      </c>
      <c r="U466" s="468">
        <f t="shared" si="7"/>
        <v>168</v>
      </c>
      <c r="V466" s="170"/>
    </row>
    <row r="467" spans="1:22" ht="20.399999999999999">
      <c r="A467" s="235">
        <v>464</v>
      </c>
      <c r="B467" s="235">
        <v>109492197</v>
      </c>
      <c r="C467" s="238" t="s">
        <v>186</v>
      </c>
      <c r="D467" s="238" t="s">
        <v>187</v>
      </c>
      <c r="E467" s="598" t="s">
        <v>36</v>
      </c>
      <c r="F467" s="235">
        <v>16</v>
      </c>
      <c r="G467" s="623" t="s">
        <v>2829</v>
      </c>
      <c r="H467" s="466">
        <v>44753</v>
      </c>
      <c r="I467" s="466">
        <v>44754</v>
      </c>
      <c r="J467" s="235" t="s">
        <v>2492</v>
      </c>
      <c r="K467" s="235" t="s">
        <v>92</v>
      </c>
      <c r="L467" s="235" t="s">
        <v>93</v>
      </c>
      <c r="M467" s="235">
        <v>225530705</v>
      </c>
      <c r="N467" s="235" t="s">
        <v>85</v>
      </c>
      <c r="O467" s="238" t="s">
        <v>57</v>
      </c>
      <c r="P467" s="345" t="s">
        <v>72</v>
      </c>
      <c r="Q467" s="235" t="s">
        <v>73</v>
      </c>
      <c r="R467" s="238" t="s">
        <v>3386</v>
      </c>
      <c r="S467" s="541">
        <v>66.92</v>
      </c>
      <c r="T467" s="467" t="s">
        <v>2965</v>
      </c>
      <c r="U467" s="468">
        <f t="shared" si="7"/>
        <v>1070.72</v>
      </c>
      <c r="V467" s="170"/>
    </row>
    <row r="468" spans="1:22">
      <c r="A468" s="235">
        <v>465</v>
      </c>
      <c r="B468" s="235" t="s">
        <v>2458</v>
      </c>
      <c r="C468" s="238" t="s">
        <v>2458</v>
      </c>
      <c r="D468" s="238" t="s">
        <v>2459</v>
      </c>
      <c r="E468" s="598" t="s">
        <v>36</v>
      </c>
      <c r="F468" s="235">
        <v>4</v>
      </c>
      <c r="G468" s="623" t="s">
        <v>2829</v>
      </c>
      <c r="H468" s="466">
        <v>44753</v>
      </c>
      <c r="I468" s="466">
        <v>44754</v>
      </c>
      <c r="J468" s="235" t="s">
        <v>2492</v>
      </c>
      <c r="K468" s="235" t="s">
        <v>92</v>
      </c>
      <c r="L468" s="235" t="s">
        <v>93</v>
      </c>
      <c r="M468" s="235">
        <v>225530705</v>
      </c>
      <c r="N468" s="235" t="s">
        <v>85</v>
      </c>
      <c r="O468" s="238" t="s">
        <v>57</v>
      </c>
      <c r="P468" s="345" t="s">
        <v>72</v>
      </c>
      <c r="Q468" s="235" t="s">
        <v>73</v>
      </c>
      <c r="R468" s="238" t="s">
        <v>3386</v>
      </c>
      <c r="S468" s="541">
        <v>1798.2</v>
      </c>
      <c r="T468" s="467" t="s">
        <v>2965</v>
      </c>
      <c r="U468" s="468">
        <f t="shared" si="7"/>
        <v>7192.8</v>
      </c>
      <c r="V468" s="170"/>
    </row>
    <row r="469" spans="1:22">
      <c r="A469" s="235">
        <v>466</v>
      </c>
      <c r="B469" s="235" t="s">
        <v>2336</v>
      </c>
      <c r="C469" s="238" t="s">
        <v>2337</v>
      </c>
      <c r="D469" s="238" t="s">
        <v>2605</v>
      </c>
      <c r="E469" s="598" t="s">
        <v>36</v>
      </c>
      <c r="F469" s="235">
        <v>8</v>
      </c>
      <c r="G469" s="623" t="s">
        <v>2829</v>
      </c>
      <c r="H469" s="466">
        <v>44753</v>
      </c>
      <c r="I469" s="466">
        <v>44754</v>
      </c>
      <c r="J469" s="235" t="s">
        <v>2492</v>
      </c>
      <c r="K469" s="235" t="s">
        <v>92</v>
      </c>
      <c r="L469" s="235" t="s">
        <v>93</v>
      </c>
      <c r="M469" s="235">
        <v>225530705</v>
      </c>
      <c r="N469" s="235" t="s">
        <v>85</v>
      </c>
      <c r="O469" s="238" t="s">
        <v>57</v>
      </c>
      <c r="P469" s="345" t="s">
        <v>72</v>
      </c>
      <c r="Q469" s="235" t="s">
        <v>73</v>
      </c>
      <c r="R469" s="238" t="s">
        <v>3386</v>
      </c>
      <c r="S469" s="541">
        <v>1784.3</v>
      </c>
      <c r="T469" s="467" t="s">
        <v>2965</v>
      </c>
      <c r="U469" s="468">
        <f t="shared" si="7"/>
        <v>14274.4</v>
      </c>
      <c r="V469" s="170"/>
    </row>
    <row r="470" spans="1:22">
      <c r="A470" s="235">
        <v>467</v>
      </c>
      <c r="B470" s="235">
        <v>109492180</v>
      </c>
      <c r="C470" s="238" t="s">
        <v>201</v>
      </c>
      <c r="D470" s="349" t="s">
        <v>2748</v>
      </c>
      <c r="E470" s="598" t="s">
        <v>36</v>
      </c>
      <c r="F470" s="235">
        <v>8</v>
      </c>
      <c r="G470" s="623" t="s">
        <v>2829</v>
      </c>
      <c r="H470" s="466">
        <v>44753</v>
      </c>
      <c r="I470" s="466">
        <v>44754</v>
      </c>
      <c r="J470" s="235" t="s">
        <v>2492</v>
      </c>
      <c r="K470" s="235" t="s">
        <v>92</v>
      </c>
      <c r="L470" s="235" t="s">
        <v>93</v>
      </c>
      <c r="M470" s="235">
        <v>225530705</v>
      </c>
      <c r="N470" s="235" t="s">
        <v>85</v>
      </c>
      <c r="O470" s="238" t="s">
        <v>57</v>
      </c>
      <c r="P470" s="345" t="s">
        <v>72</v>
      </c>
      <c r="Q470" s="235" t="s">
        <v>73</v>
      </c>
      <c r="R470" s="238" t="s">
        <v>3386</v>
      </c>
      <c r="S470" s="541">
        <v>32.22</v>
      </c>
      <c r="T470" s="467" t="s">
        <v>2965</v>
      </c>
      <c r="U470" s="468">
        <f t="shared" si="7"/>
        <v>257.76</v>
      </c>
      <c r="V470" s="170"/>
    </row>
    <row r="471" spans="1:22">
      <c r="A471" s="235">
        <v>468</v>
      </c>
      <c r="B471" s="235">
        <v>112172543</v>
      </c>
      <c r="C471" s="238">
        <v>112172543</v>
      </c>
      <c r="D471" s="238" t="s">
        <v>1145</v>
      </c>
      <c r="E471" s="598" t="s">
        <v>36</v>
      </c>
      <c r="F471" s="235">
        <v>2</v>
      </c>
      <c r="G471" s="623" t="s">
        <v>2829</v>
      </c>
      <c r="H471" s="466">
        <v>44753</v>
      </c>
      <c r="I471" s="466">
        <v>44754</v>
      </c>
      <c r="J471" s="235" t="s">
        <v>2492</v>
      </c>
      <c r="K471" s="235" t="s">
        <v>92</v>
      </c>
      <c r="L471" s="235" t="s">
        <v>93</v>
      </c>
      <c r="M471" s="235">
        <v>225530705</v>
      </c>
      <c r="N471" s="235" t="s">
        <v>85</v>
      </c>
      <c r="O471" s="238" t="s">
        <v>57</v>
      </c>
      <c r="P471" s="345" t="s">
        <v>72</v>
      </c>
      <c r="Q471" s="235" t="s">
        <v>73</v>
      </c>
      <c r="R471" s="238" t="s">
        <v>3386</v>
      </c>
      <c r="S471" s="541">
        <v>3480</v>
      </c>
      <c r="T471" s="467" t="s">
        <v>2965</v>
      </c>
      <c r="U471" s="468">
        <f t="shared" si="7"/>
        <v>6960</v>
      </c>
      <c r="V471" s="170"/>
    </row>
    <row r="472" spans="1:22">
      <c r="A472" s="235">
        <v>469</v>
      </c>
      <c r="B472" s="235">
        <v>112172541</v>
      </c>
      <c r="C472" s="238">
        <v>112172541</v>
      </c>
      <c r="D472" s="239" t="s">
        <v>2373</v>
      </c>
      <c r="E472" s="598" t="s">
        <v>36</v>
      </c>
      <c r="F472" s="235">
        <v>2</v>
      </c>
      <c r="G472" s="623" t="s">
        <v>2829</v>
      </c>
      <c r="H472" s="466">
        <v>44753</v>
      </c>
      <c r="I472" s="466">
        <v>44754</v>
      </c>
      <c r="J472" s="235" t="s">
        <v>2492</v>
      </c>
      <c r="K472" s="235" t="s">
        <v>92</v>
      </c>
      <c r="L472" s="235" t="s">
        <v>93</v>
      </c>
      <c r="M472" s="235">
        <v>225530705</v>
      </c>
      <c r="N472" s="235" t="s">
        <v>85</v>
      </c>
      <c r="O472" s="238" t="s">
        <v>57</v>
      </c>
      <c r="P472" s="345" t="s">
        <v>72</v>
      </c>
      <c r="Q472" s="235" t="s">
        <v>73</v>
      </c>
      <c r="R472" s="238" t="s">
        <v>3386</v>
      </c>
      <c r="S472" s="541">
        <v>630</v>
      </c>
      <c r="T472" s="467" t="s">
        <v>2965</v>
      </c>
      <c r="U472" s="468">
        <f t="shared" si="7"/>
        <v>1260</v>
      </c>
      <c r="V472" s="170"/>
    </row>
    <row r="473" spans="1:22">
      <c r="A473" s="235">
        <v>470</v>
      </c>
      <c r="B473" s="235">
        <v>112172542</v>
      </c>
      <c r="C473" s="238">
        <v>112172542</v>
      </c>
      <c r="D473" s="238" t="s">
        <v>2376</v>
      </c>
      <c r="E473" s="598" t="s">
        <v>36</v>
      </c>
      <c r="F473" s="235">
        <v>6</v>
      </c>
      <c r="G473" s="623" t="s">
        <v>2829</v>
      </c>
      <c r="H473" s="466">
        <v>44753</v>
      </c>
      <c r="I473" s="466">
        <v>44754</v>
      </c>
      <c r="J473" s="235" t="s">
        <v>2492</v>
      </c>
      <c r="K473" s="235" t="s">
        <v>92</v>
      </c>
      <c r="L473" s="235" t="s">
        <v>93</v>
      </c>
      <c r="M473" s="235">
        <v>225530705</v>
      </c>
      <c r="N473" s="235" t="s">
        <v>85</v>
      </c>
      <c r="O473" s="238" t="s">
        <v>57</v>
      </c>
      <c r="P473" s="345" t="s">
        <v>72</v>
      </c>
      <c r="Q473" s="235" t="s">
        <v>73</v>
      </c>
      <c r="R473" s="238" t="s">
        <v>3386</v>
      </c>
      <c r="S473" s="541">
        <v>65</v>
      </c>
      <c r="T473" s="467" t="s">
        <v>2965</v>
      </c>
      <c r="U473" s="468">
        <f t="shared" si="7"/>
        <v>390</v>
      </c>
      <c r="V473" s="170"/>
    </row>
    <row r="474" spans="1:22">
      <c r="A474" s="235">
        <v>471</v>
      </c>
      <c r="B474" s="235">
        <v>112172544</v>
      </c>
      <c r="C474" s="238">
        <v>112172544</v>
      </c>
      <c r="D474" s="238" t="s">
        <v>2377</v>
      </c>
      <c r="E474" s="598" t="s">
        <v>36</v>
      </c>
      <c r="F474" s="235">
        <v>4</v>
      </c>
      <c r="G474" s="623" t="s">
        <v>2829</v>
      </c>
      <c r="H474" s="466">
        <v>44753</v>
      </c>
      <c r="I474" s="466">
        <v>44754</v>
      </c>
      <c r="J474" s="235" t="s">
        <v>2492</v>
      </c>
      <c r="K474" s="235" t="s">
        <v>92</v>
      </c>
      <c r="L474" s="235" t="s">
        <v>93</v>
      </c>
      <c r="M474" s="235">
        <v>225530705</v>
      </c>
      <c r="N474" s="235" t="s">
        <v>85</v>
      </c>
      <c r="O474" s="238" t="s">
        <v>57</v>
      </c>
      <c r="P474" s="345" t="s">
        <v>72</v>
      </c>
      <c r="Q474" s="235" t="s">
        <v>73</v>
      </c>
      <c r="R474" s="238" t="s">
        <v>3386</v>
      </c>
      <c r="S474" s="541">
        <v>100</v>
      </c>
      <c r="T474" s="467" t="s">
        <v>2965</v>
      </c>
      <c r="U474" s="468">
        <f t="shared" si="7"/>
        <v>400</v>
      </c>
      <c r="V474" s="170"/>
    </row>
    <row r="475" spans="1:22">
      <c r="A475" s="235">
        <v>472</v>
      </c>
      <c r="B475" s="235">
        <v>109492192</v>
      </c>
      <c r="C475" s="238" t="s">
        <v>1290</v>
      </c>
      <c r="D475" s="238" t="s">
        <v>2746</v>
      </c>
      <c r="E475" s="598" t="s">
        <v>36</v>
      </c>
      <c r="F475" s="235">
        <v>8</v>
      </c>
      <c r="G475" s="623" t="s">
        <v>2829</v>
      </c>
      <c r="H475" s="466">
        <v>44753</v>
      </c>
      <c r="I475" s="466">
        <v>44754</v>
      </c>
      <c r="J475" s="235" t="s">
        <v>2492</v>
      </c>
      <c r="K475" s="235" t="s">
        <v>92</v>
      </c>
      <c r="L475" s="235" t="s">
        <v>93</v>
      </c>
      <c r="M475" s="235">
        <v>225530705</v>
      </c>
      <c r="N475" s="235" t="s">
        <v>85</v>
      </c>
      <c r="O475" s="238" t="s">
        <v>57</v>
      </c>
      <c r="P475" s="345" t="s">
        <v>72</v>
      </c>
      <c r="Q475" s="235" t="s">
        <v>73</v>
      </c>
      <c r="R475" s="238" t="s">
        <v>3386</v>
      </c>
      <c r="S475" s="541">
        <v>24.1</v>
      </c>
      <c r="T475" s="467" t="s">
        <v>2965</v>
      </c>
      <c r="U475" s="468">
        <f t="shared" si="7"/>
        <v>192.8</v>
      </c>
      <c r="V475" s="170"/>
    </row>
    <row r="476" spans="1:22">
      <c r="A476" s="235">
        <v>473</v>
      </c>
      <c r="B476" s="235">
        <v>109492193</v>
      </c>
      <c r="C476" s="238" t="s">
        <v>2228</v>
      </c>
      <c r="D476" s="239" t="s">
        <v>2739</v>
      </c>
      <c r="E476" s="598" t="s">
        <v>36</v>
      </c>
      <c r="F476" s="235">
        <v>32</v>
      </c>
      <c r="G476" s="623" t="s">
        <v>2829</v>
      </c>
      <c r="H476" s="466">
        <v>44753</v>
      </c>
      <c r="I476" s="466">
        <v>44754</v>
      </c>
      <c r="J476" s="235" t="s">
        <v>2492</v>
      </c>
      <c r="K476" s="235" t="s">
        <v>92</v>
      </c>
      <c r="L476" s="235" t="s">
        <v>93</v>
      </c>
      <c r="M476" s="235">
        <v>225530705</v>
      </c>
      <c r="N476" s="235" t="s">
        <v>85</v>
      </c>
      <c r="O476" s="238" t="s">
        <v>57</v>
      </c>
      <c r="P476" s="345" t="s">
        <v>72</v>
      </c>
      <c r="Q476" s="235" t="s">
        <v>73</v>
      </c>
      <c r="R476" s="238" t="s">
        <v>3386</v>
      </c>
      <c r="S476" s="541">
        <v>11.26</v>
      </c>
      <c r="T476" s="467" t="s">
        <v>2965</v>
      </c>
      <c r="U476" s="468">
        <f t="shared" si="7"/>
        <v>360.32</v>
      </c>
      <c r="V476" s="170"/>
    </row>
    <row r="477" spans="1:22">
      <c r="A477" s="235">
        <v>474</v>
      </c>
      <c r="B477" s="235">
        <v>109492193</v>
      </c>
      <c r="C477" s="238" t="s">
        <v>2228</v>
      </c>
      <c r="D477" s="239" t="s">
        <v>2739</v>
      </c>
      <c r="E477" s="598" t="s">
        <v>36</v>
      </c>
      <c r="F477" s="235">
        <v>2</v>
      </c>
      <c r="G477" s="623" t="s">
        <v>2829</v>
      </c>
      <c r="H477" s="466">
        <v>44753</v>
      </c>
      <c r="I477" s="466">
        <v>44754</v>
      </c>
      <c r="J477" s="235" t="s">
        <v>2492</v>
      </c>
      <c r="K477" s="235" t="s">
        <v>92</v>
      </c>
      <c r="L477" s="235" t="s">
        <v>93</v>
      </c>
      <c r="M477" s="235">
        <v>225530705</v>
      </c>
      <c r="N477" s="235" t="s">
        <v>85</v>
      </c>
      <c r="O477" s="238" t="s">
        <v>57</v>
      </c>
      <c r="P477" s="345" t="s">
        <v>72</v>
      </c>
      <c r="Q477" s="235" t="s">
        <v>73</v>
      </c>
      <c r="R477" s="238" t="s">
        <v>3386</v>
      </c>
      <c r="S477" s="541">
        <v>11.26</v>
      </c>
      <c r="T477" s="467" t="s">
        <v>2965</v>
      </c>
      <c r="U477" s="468">
        <f t="shared" si="7"/>
        <v>22.52</v>
      </c>
      <c r="V477" s="170"/>
    </row>
    <row r="478" spans="1:22">
      <c r="A478" s="235">
        <v>475</v>
      </c>
      <c r="B478" s="235">
        <v>109492212</v>
      </c>
      <c r="C478" s="238" t="s">
        <v>571</v>
      </c>
      <c r="D478" s="238" t="s">
        <v>2741</v>
      </c>
      <c r="E478" s="598" t="s">
        <v>36</v>
      </c>
      <c r="F478" s="235">
        <v>64</v>
      </c>
      <c r="G478" s="623" t="s">
        <v>2829</v>
      </c>
      <c r="H478" s="466">
        <v>44753</v>
      </c>
      <c r="I478" s="466">
        <v>44754</v>
      </c>
      <c r="J478" s="235" t="s">
        <v>2492</v>
      </c>
      <c r="K478" s="235" t="s">
        <v>92</v>
      </c>
      <c r="L478" s="235" t="s">
        <v>93</v>
      </c>
      <c r="M478" s="235">
        <v>225530705</v>
      </c>
      <c r="N478" s="235" t="s">
        <v>85</v>
      </c>
      <c r="O478" s="238" t="s">
        <v>57</v>
      </c>
      <c r="P478" s="345" t="s">
        <v>72</v>
      </c>
      <c r="Q478" s="235" t="s">
        <v>73</v>
      </c>
      <c r="R478" s="238" t="s">
        <v>3386</v>
      </c>
      <c r="S478" s="541">
        <v>11.26</v>
      </c>
      <c r="T478" s="467" t="s">
        <v>2965</v>
      </c>
      <c r="U478" s="468">
        <f t="shared" si="7"/>
        <v>720.64</v>
      </c>
      <c r="V478" s="170"/>
    </row>
    <row r="479" spans="1:22">
      <c r="A479" s="235">
        <v>476</v>
      </c>
      <c r="B479" s="235">
        <v>109492179</v>
      </c>
      <c r="C479" s="238">
        <v>12568935</v>
      </c>
      <c r="D479" s="238" t="s">
        <v>2134</v>
      </c>
      <c r="E479" s="598" t="s">
        <v>2729</v>
      </c>
      <c r="F479" s="340">
        <v>130</v>
      </c>
      <c r="G479" s="623" t="s">
        <v>2829</v>
      </c>
      <c r="H479" s="466">
        <v>44753</v>
      </c>
      <c r="I479" s="466">
        <v>44754</v>
      </c>
      <c r="J479" s="235" t="s">
        <v>2492</v>
      </c>
      <c r="K479" s="235" t="s">
        <v>92</v>
      </c>
      <c r="L479" s="235" t="s">
        <v>93</v>
      </c>
      <c r="M479" s="235">
        <v>225530705</v>
      </c>
      <c r="N479" s="235" t="s">
        <v>85</v>
      </c>
      <c r="O479" s="238" t="s">
        <v>57</v>
      </c>
      <c r="P479" s="345" t="s">
        <v>72</v>
      </c>
      <c r="Q479" s="235" t="s">
        <v>73</v>
      </c>
      <c r="R479" s="238" t="s">
        <v>3386</v>
      </c>
      <c r="S479" s="541">
        <v>174.89</v>
      </c>
      <c r="T479" s="467" t="s">
        <v>2965</v>
      </c>
      <c r="U479" s="468">
        <f t="shared" si="7"/>
        <v>22735.699999999997</v>
      </c>
      <c r="V479" s="170"/>
    </row>
    <row r="480" spans="1:22">
      <c r="A480" s="235">
        <v>477</v>
      </c>
      <c r="B480" s="235">
        <v>109609632</v>
      </c>
      <c r="C480" s="238" t="s">
        <v>197</v>
      </c>
      <c r="D480" s="238" t="s">
        <v>2747</v>
      </c>
      <c r="E480" s="598" t="s">
        <v>36</v>
      </c>
      <c r="F480" s="235">
        <v>4</v>
      </c>
      <c r="G480" s="623" t="s">
        <v>2829</v>
      </c>
      <c r="H480" s="466">
        <v>44753</v>
      </c>
      <c r="I480" s="466">
        <v>44754</v>
      </c>
      <c r="J480" s="235" t="s">
        <v>2492</v>
      </c>
      <c r="K480" s="235" t="s">
        <v>92</v>
      </c>
      <c r="L480" s="235" t="s">
        <v>93</v>
      </c>
      <c r="M480" s="235">
        <v>225530705</v>
      </c>
      <c r="N480" s="235" t="s">
        <v>85</v>
      </c>
      <c r="O480" s="238" t="s">
        <v>57</v>
      </c>
      <c r="P480" s="345" t="s">
        <v>72</v>
      </c>
      <c r="Q480" s="235" t="s">
        <v>73</v>
      </c>
      <c r="R480" s="238" t="s">
        <v>3386</v>
      </c>
      <c r="S480" s="541">
        <v>100.06</v>
      </c>
      <c r="T480" s="467" t="s">
        <v>2965</v>
      </c>
      <c r="U480" s="468">
        <f t="shared" si="7"/>
        <v>400.24</v>
      </c>
      <c r="V480" s="170"/>
    </row>
    <row r="481" spans="1:22">
      <c r="A481" s="235">
        <v>478</v>
      </c>
      <c r="B481" s="235">
        <v>112136066</v>
      </c>
      <c r="C481" s="238" t="s">
        <v>2230</v>
      </c>
      <c r="D481" s="238" t="s">
        <v>2745</v>
      </c>
      <c r="E481" s="598" t="s">
        <v>36</v>
      </c>
      <c r="F481" s="235">
        <v>2</v>
      </c>
      <c r="G481" s="623" t="s">
        <v>2829</v>
      </c>
      <c r="H481" s="466">
        <v>44753</v>
      </c>
      <c r="I481" s="466">
        <v>44754</v>
      </c>
      <c r="J481" s="235" t="s">
        <v>2492</v>
      </c>
      <c r="K481" s="235" t="s">
        <v>92</v>
      </c>
      <c r="L481" s="235" t="s">
        <v>70</v>
      </c>
      <c r="M481" s="235">
        <v>225530705</v>
      </c>
      <c r="N481" s="235" t="s">
        <v>85</v>
      </c>
      <c r="O481" s="238" t="s">
        <v>57</v>
      </c>
      <c r="P481" s="345" t="s">
        <v>72</v>
      </c>
      <c r="Q481" s="235" t="s">
        <v>73</v>
      </c>
      <c r="R481" s="238" t="s">
        <v>3386</v>
      </c>
      <c r="S481" s="541">
        <v>113.51</v>
      </c>
      <c r="T481" s="467" t="s">
        <v>2965</v>
      </c>
      <c r="U481" s="468">
        <f t="shared" si="7"/>
        <v>227.02</v>
      </c>
      <c r="V481" s="170"/>
    </row>
    <row r="482" spans="1:22">
      <c r="A482" s="235">
        <v>479</v>
      </c>
      <c r="B482" s="235">
        <v>112136070</v>
      </c>
      <c r="C482" s="238">
        <v>19628060446</v>
      </c>
      <c r="D482" s="238" t="s">
        <v>2751</v>
      </c>
      <c r="E482" s="598" t="s">
        <v>36</v>
      </c>
      <c r="F482" s="235">
        <v>2</v>
      </c>
      <c r="G482" s="623" t="s">
        <v>2829</v>
      </c>
      <c r="H482" s="466">
        <v>44753</v>
      </c>
      <c r="I482" s="466">
        <v>44754</v>
      </c>
      <c r="J482" s="235" t="s">
        <v>2492</v>
      </c>
      <c r="K482" s="235" t="s">
        <v>92</v>
      </c>
      <c r="L482" s="235" t="s">
        <v>93</v>
      </c>
      <c r="M482" s="235">
        <v>225530705</v>
      </c>
      <c r="N482" s="235" t="s">
        <v>85</v>
      </c>
      <c r="O482" s="238" t="s">
        <v>57</v>
      </c>
      <c r="P482" s="345" t="s">
        <v>72</v>
      </c>
      <c r="Q482" s="235" t="s">
        <v>73</v>
      </c>
      <c r="R482" s="238" t="s">
        <v>3386</v>
      </c>
      <c r="S482" s="541">
        <v>721.74</v>
      </c>
      <c r="T482" s="467" t="s">
        <v>2965</v>
      </c>
      <c r="U482" s="468">
        <f t="shared" si="7"/>
        <v>1443.48</v>
      </c>
      <c r="V482" s="170"/>
    </row>
    <row r="483" spans="1:22">
      <c r="A483" s="235">
        <v>480</v>
      </c>
      <c r="B483" s="235">
        <v>112136069</v>
      </c>
      <c r="C483" s="238" t="s">
        <v>2235</v>
      </c>
      <c r="D483" s="238" t="s">
        <v>2749</v>
      </c>
      <c r="E483" s="598" t="s">
        <v>36</v>
      </c>
      <c r="F483" s="235">
        <v>6</v>
      </c>
      <c r="G483" s="623" t="s">
        <v>2829</v>
      </c>
      <c r="H483" s="466">
        <v>44753</v>
      </c>
      <c r="I483" s="466">
        <v>44754</v>
      </c>
      <c r="J483" s="235" t="s">
        <v>2492</v>
      </c>
      <c r="K483" s="235" t="s">
        <v>92</v>
      </c>
      <c r="L483" s="235" t="s">
        <v>93</v>
      </c>
      <c r="M483" s="235">
        <v>225530705</v>
      </c>
      <c r="N483" s="235" t="s">
        <v>85</v>
      </c>
      <c r="O483" s="238" t="s">
        <v>57</v>
      </c>
      <c r="P483" s="345" t="s">
        <v>72</v>
      </c>
      <c r="Q483" s="235" t="s">
        <v>73</v>
      </c>
      <c r="R483" s="238" t="s">
        <v>3386</v>
      </c>
      <c r="S483" s="541">
        <v>45.6</v>
      </c>
      <c r="T483" s="467" t="s">
        <v>2965</v>
      </c>
      <c r="U483" s="468">
        <f t="shared" si="7"/>
        <v>273.60000000000002</v>
      </c>
      <c r="V483" s="170"/>
    </row>
    <row r="484" spans="1:22">
      <c r="A484" s="235">
        <v>481</v>
      </c>
      <c r="B484" s="235">
        <v>112136080</v>
      </c>
      <c r="C484" s="238" t="s">
        <v>888</v>
      </c>
      <c r="D484" s="238" t="s">
        <v>889</v>
      </c>
      <c r="E484" s="598" t="s">
        <v>36</v>
      </c>
      <c r="F484" s="235">
        <v>8</v>
      </c>
      <c r="G484" s="623" t="s">
        <v>2829</v>
      </c>
      <c r="H484" s="466">
        <v>44753</v>
      </c>
      <c r="I484" s="466">
        <v>44754</v>
      </c>
      <c r="J484" s="235" t="s">
        <v>2492</v>
      </c>
      <c r="K484" s="235" t="s">
        <v>92</v>
      </c>
      <c r="L484" s="235" t="s">
        <v>93</v>
      </c>
      <c r="M484" s="235">
        <v>225530705</v>
      </c>
      <c r="N484" s="235" t="s">
        <v>85</v>
      </c>
      <c r="O484" s="238" t="s">
        <v>57</v>
      </c>
      <c r="P484" s="345" t="s">
        <v>72</v>
      </c>
      <c r="Q484" s="235" t="s">
        <v>73</v>
      </c>
      <c r="R484" s="238" t="s">
        <v>3386</v>
      </c>
      <c r="S484" s="541">
        <v>13.72</v>
      </c>
      <c r="T484" s="467" t="s">
        <v>2965</v>
      </c>
      <c r="U484" s="468">
        <f t="shared" si="7"/>
        <v>109.76</v>
      </c>
      <c r="V484" s="170"/>
    </row>
    <row r="485" spans="1:22">
      <c r="A485" s="235">
        <v>482</v>
      </c>
      <c r="B485" s="235">
        <v>109609633</v>
      </c>
      <c r="C485" s="238" t="s">
        <v>1078</v>
      </c>
      <c r="D485" s="238" t="s">
        <v>1674</v>
      </c>
      <c r="E485" s="598" t="s">
        <v>36</v>
      </c>
      <c r="F485" s="235">
        <v>2</v>
      </c>
      <c r="G485" s="623" t="s">
        <v>2829</v>
      </c>
      <c r="H485" s="466">
        <v>44753</v>
      </c>
      <c r="I485" s="466">
        <v>44754</v>
      </c>
      <c r="J485" s="235" t="s">
        <v>2492</v>
      </c>
      <c r="K485" s="235" t="s">
        <v>92</v>
      </c>
      <c r="L485" s="235" t="s">
        <v>93</v>
      </c>
      <c r="M485" s="235">
        <v>225530705</v>
      </c>
      <c r="N485" s="235" t="s">
        <v>85</v>
      </c>
      <c r="O485" s="238" t="s">
        <v>57</v>
      </c>
      <c r="P485" s="345" t="s">
        <v>72</v>
      </c>
      <c r="Q485" s="235" t="s">
        <v>73</v>
      </c>
      <c r="R485" s="238" t="s">
        <v>3386</v>
      </c>
      <c r="S485" s="541">
        <v>97.29</v>
      </c>
      <c r="T485" s="467" t="s">
        <v>2965</v>
      </c>
      <c r="U485" s="468">
        <f t="shared" si="7"/>
        <v>194.58</v>
      </c>
      <c r="V485" s="170"/>
    </row>
    <row r="486" spans="1:22">
      <c r="A486" s="235">
        <v>483</v>
      </c>
      <c r="B486" s="235">
        <v>109609628</v>
      </c>
      <c r="C486" s="238" t="s">
        <v>1672</v>
      </c>
      <c r="D486" s="238" t="s">
        <v>1673</v>
      </c>
      <c r="E486" s="598" t="s">
        <v>36</v>
      </c>
      <c r="F486" s="235">
        <v>2</v>
      </c>
      <c r="G486" s="623" t="s">
        <v>2829</v>
      </c>
      <c r="H486" s="466">
        <v>44753</v>
      </c>
      <c r="I486" s="466">
        <v>44754</v>
      </c>
      <c r="J486" s="235" t="s">
        <v>2492</v>
      </c>
      <c r="K486" s="235" t="s">
        <v>92</v>
      </c>
      <c r="L486" s="235" t="s">
        <v>93</v>
      </c>
      <c r="M486" s="235">
        <v>225530705</v>
      </c>
      <c r="N486" s="235" t="s">
        <v>85</v>
      </c>
      <c r="O486" s="238" t="s">
        <v>57</v>
      </c>
      <c r="P486" s="345" t="s">
        <v>72</v>
      </c>
      <c r="Q486" s="235" t="s">
        <v>73</v>
      </c>
      <c r="R486" s="238" t="s">
        <v>3386</v>
      </c>
      <c r="S486" s="541">
        <v>45.34</v>
      </c>
      <c r="T486" s="467" t="s">
        <v>2965</v>
      </c>
      <c r="U486" s="468">
        <f t="shared" si="7"/>
        <v>90.68</v>
      </c>
      <c r="V486" s="170"/>
    </row>
    <row r="487" spans="1:22" ht="20.399999999999999">
      <c r="A487" s="235">
        <v>484</v>
      </c>
      <c r="B487" s="235">
        <v>112136072</v>
      </c>
      <c r="C487" s="238">
        <v>19620005092</v>
      </c>
      <c r="D487" s="238" t="s">
        <v>457</v>
      </c>
      <c r="E487" s="598" t="s">
        <v>36</v>
      </c>
      <c r="F487" s="235">
        <v>2</v>
      </c>
      <c r="G487" s="623" t="s">
        <v>2829</v>
      </c>
      <c r="H487" s="466">
        <v>44753</v>
      </c>
      <c r="I487" s="466">
        <v>44754</v>
      </c>
      <c r="J487" s="235" t="s">
        <v>2492</v>
      </c>
      <c r="K487" s="235" t="s">
        <v>92</v>
      </c>
      <c r="L487" s="235" t="s">
        <v>93</v>
      </c>
      <c r="M487" s="235">
        <v>225530705</v>
      </c>
      <c r="N487" s="235" t="s">
        <v>85</v>
      </c>
      <c r="O487" s="238" t="s">
        <v>57</v>
      </c>
      <c r="P487" s="345" t="s">
        <v>72</v>
      </c>
      <c r="Q487" s="235" t="s">
        <v>73</v>
      </c>
      <c r="R487" s="238" t="s">
        <v>3386</v>
      </c>
      <c r="S487" s="541">
        <v>404.26</v>
      </c>
      <c r="T487" s="467" t="s">
        <v>2965</v>
      </c>
      <c r="U487" s="468">
        <f t="shared" si="7"/>
        <v>808.52</v>
      </c>
      <c r="V487" s="170"/>
    </row>
    <row r="488" spans="1:22" ht="20.399999999999999">
      <c r="A488" s="235">
        <v>485</v>
      </c>
      <c r="B488" s="235">
        <v>109492181</v>
      </c>
      <c r="C488" s="238" t="s">
        <v>170</v>
      </c>
      <c r="D488" s="238" t="s">
        <v>171</v>
      </c>
      <c r="E488" s="598" t="s">
        <v>36</v>
      </c>
      <c r="F488" s="235">
        <v>32</v>
      </c>
      <c r="G488" s="623" t="s">
        <v>2829</v>
      </c>
      <c r="H488" s="466">
        <v>44753</v>
      </c>
      <c r="I488" s="466">
        <v>44754</v>
      </c>
      <c r="J488" s="235" t="s">
        <v>2492</v>
      </c>
      <c r="K488" s="235" t="s">
        <v>92</v>
      </c>
      <c r="L488" s="235" t="s">
        <v>93</v>
      </c>
      <c r="M488" s="235">
        <v>225530705</v>
      </c>
      <c r="N488" s="235" t="s">
        <v>85</v>
      </c>
      <c r="O488" s="238" t="s">
        <v>57</v>
      </c>
      <c r="P488" s="345" t="s">
        <v>72</v>
      </c>
      <c r="Q488" s="235" t="s">
        <v>73</v>
      </c>
      <c r="R488" s="238" t="s">
        <v>3386</v>
      </c>
      <c r="S488" s="541">
        <v>18.350000000000001</v>
      </c>
      <c r="T488" s="467" t="s">
        <v>2965</v>
      </c>
      <c r="U488" s="468">
        <f t="shared" si="7"/>
        <v>587.20000000000005</v>
      </c>
      <c r="V488" s="170"/>
    </row>
    <row r="489" spans="1:22">
      <c r="A489" s="235">
        <v>486</v>
      </c>
      <c r="B489" s="235">
        <v>112136078</v>
      </c>
      <c r="C489" s="238" t="s">
        <v>879</v>
      </c>
      <c r="D489" s="238" t="s">
        <v>880</v>
      </c>
      <c r="E489" s="598" t="s">
        <v>36</v>
      </c>
      <c r="F489" s="235">
        <v>2</v>
      </c>
      <c r="G489" s="623" t="s">
        <v>2829</v>
      </c>
      <c r="H489" s="466">
        <v>44753</v>
      </c>
      <c r="I489" s="466">
        <v>44754</v>
      </c>
      <c r="J489" s="235" t="s">
        <v>2492</v>
      </c>
      <c r="K489" s="235" t="s">
        <v>92</v>
      </c>
      <c r="L489" s="235" t="s">
        <v>93</v>
      </c>
      <c r="M489" s="235">
        <v>225530705</v>
      </c>
      <c r="N489" s="235" t="s">
        <v>85</v>
      </c>
      <c r="O489" s="238" t="s">
        <v>57</v>
      </c>
      <c r="P489" s="345" t="s">
        <v>72</v>
      </c>
      <c r="Q489" s="235" t="s">
        <v>73</v>
      </c>
      <c r="R489" s="238" t="s">
        <v>3386</v>
      </c>
      <c r="S489" s="541">
        <v>138.97999999999999</v>
      </c>
      <c r="T489" s="467" t="s">
        <v>2965</v>
      </c>
      <c r="U489" s="468">
        <f t="shared" si="7"/>
        <v>277.95999999999998</v>
      </c>
      <c r="V489" s="170"/>
    </row>
    <row r="490" spans="1:22">
      <c r="A490" s="235">
        <v>487</v>
      </c>
      <c r="B490" s="235">
        <v>112136075</v>
      </c>
      <c r="C490" s="238" t="s">
        <v>63</v>
      </c>
      <c r="D490" s="238" t="s">
        <v>64</v>
      </c>
      <c r="E490" s="598" t="s">
        <v>36</v>
      </c>
      <c r="F490" s="235">
        <v>2</v>
      </c>
      <c r="G490" s="623" t="s">
        <v>2829</v>
      </c>
      <c r="H490" s="466">
        <v>44753</v>
      </c>
      <c r="I490" s="466">
        <v>44754</v>
      </c>
      <c r="J490" s="235" t="s">
        <v>2492</v>
      </c>
      <c r="K490" s="235" t="s">
        <v>92</v>
      </c>
      <c r="L490" s="235" t="s">
        <v>93</v>
      </c>
      <c r="M490" s="235">
        <v>225530705</v>
      </c>
      <c r="N490" s="235" t="s">
        <v>85</v>
      </c>
      <c r="O490" s="238" t="s">
        <v>57</v>
      </c>
      <c r="P490" s="345" t="s">
        <v>72</v>
      </c>
      <c r="Q490" s="235" t="s">
        <v>73</v>
      </c>
      <c r="R490" s="238" t="s">
        <v>3386</v>
      </c>
      <c r="S490" s="541">
        <v>1196.19</v>
      </c>
      <c r="T490" s="467" t="s">
        <v>2965</v>
      </c>
      <c r="U490" s="468">
        <f t="shared" si="7"/>
        <v>2392.38</v>
      </c>
      <c r="V490" s="170"/>
    </row>
    <row r="491" spans="1:22" ht="20.399999999999999">
      <c r="A491" s="235">
        <v>488</v>
      </c>
      <c r="B491" s="235">
        <v>109492194</v>
      </c>
      <c r="C491" s="238" t="s">
        <v>192</v>
      </c>
      <c r="D491" s="238" t="s">
        <v>193</v>
      </c>
      <c r="E491" s="598" t="s">
        <v>36</v>
      </c>
      <c r="F491" s="235">
        <v>16</v>
      </c>
      <c r="G491" s="623" t="s">
        <v>2829</v>
      </c>
      <c r="H491" s="466">
        <v>44753</v>
      </c>
      <c r="I491" s="466">
        <v>44754</v>
      </c>
      <c r="J491" s="235" t="s">
        <v>2492</v>
      </c>
      <c r="K491" s="235" t="s">
        <v>92</v>
      </c>
      <c r="L491" s="235" t="s">
        <v>93</v>
      </c>
      <c r="M491" s="235">
        <v>225530705</v>
      </c>
      <c r="N491" s="235" t="s">
        <v>85</v>
      </c>
      <c r="O491" s="238" t="s">
        <v>57</v>
      </c>
      <c r="P491" s="345" t="s">
        <v>72</v>
      </c>
      <c r="Q491" s="235" t="s">
        <v>73</v>
      </c>
      <c r="R491" s="238" t="s">
        <v>3386</v>
      </c>
      <c r="S491" s="541">
        <v>234.9</v>
      </c>
      <c r="T491" s="467" t="s">
        <v>2965</v>
      </c>
      <c r="U491" s="468">
        <f t="shared" si="7"/>
        <v>3758.4</v>
      </c>
      <c r="V491" s="170"/>
    </row>
    <row r="492" spans="1:22">
      <c r="A492" s="235">
        <v>489</v>
      </c>
      <c r="B492" s="235">
        <v>109492196</v>
      </c>
      <c r="C492" s="238">
        <v>61030000054</v>
      </c>
      <c r="D492" s="238" t="s">
        <v>1179</v>
      </c>
      <c r="E492" s="598" t="s">
        <v>36</v>
      </c>
      <c r="F492" s="235">
        <v>16</v>
      </c>
      <c r="G492" s="623" t="s">
        <v>2829</v>
      </c>
      <c r="H492" s="466">
        <v>44753</v>
      </c>
      <c r="I492" s="466">
        <v>44754</v>
      </c>
      <c r="J492" s="235" t="s">
        <v>2492</v>
      </c>
      <c r="K492" s="235" t="s">
        <v>92</v>
      </c>
      <c r="L492" s="235" t="s">
        <v>93</v>
      </c>
      <c r="M492" s="235">
        <v>225530705</v>
      </c>
      <c r="N492" s="235" t="s">
        <v>85</v>
      </c>
      <c r="O492" s="238" t="s">
        <v>57</v>
      </c>
      <c r="P492" s="345" t="s">
        <v>72</v>
      </c>
      <c r="Q492" s="235" t="s">
        <v>73</v>
      </c>
      <c r="R492" s="238" t="s">
        <v>3386</v>
      </c>
      <c r="S492" s="541">
        <v>21.36</v>
      </c>
      <c r="T492" s="467" t="s">
        <v>2965</v>
      </c>
      <c r="U492" s="468">
        <f t="shared" si="7"/>
        <v>341.76</v>
      </c>
      <c r="V492" s="170"/>
    </row>
    <row r="493" spans="1:22" ht="20.399999999999999">
      <c r="A493" s="235">
        <v>490</v>
      </c>
      <c r="B493" s="235">
        <v>109609630</v>
      </c>
      <c r="C493" s="238" t="s">
        <v>183</v>
      </c>
      <c r="D493" s="238" t="s">
        <v>184</v>
      </c>
      <c r="E493" s="598" t="s">
        <v>36</v>
      </c>
      <c r="F493" s="235">
        <v>16</v>
      </c>
      <c r="G493" s="623" t="s">
        <v>2829</v>
      </c>
      <c r="H493" s="466">
        <v>44753</v>
      </c>
      <c r="I493" s="466">
        <v>44754</v>
      </c>
      <c r="J493" s="235" t="s">
        <v>2492</v>
      </c>
      <c r="K493" s="235" t="s">
        <v>92</v>
      </c>
      <c r="L493" s="235" t="s">
        <v>93</v>
      </c>
      <c r="M493" s="235">
        <v>225530705</v>
      </c>
      <c r="N493" s="235" t="s">
        <v>85</v>
      </c>
      <c r="O493" s="238" t="s">
        <v>57</v>
      </c>
      <c r="P493" s="345" t="s">
        <v>72</v>
      </c>
      <c r="Q493" s="235" t="s">
        <v>73</v>
      </c>
      <c r="R493" s="238" t="s">
        <v>3386</v>
      </c>
      <c r="S493" s="541">
        <v>19.260000000000002</v>
      </c>
      <c r="T493" s="467" t="s">
        <v>2965</v>
      </c>
      <c r="U493" s="468">
        <f t="shared" si="7"/>
        <v>308.16000000000003</v>
      </c>
      <c r="V493" s="170"/>
    </row>
    <row r="494" spans="1:22">
      <c r="A494" s="235">
        <v>491</v>
      </c>
      <c r="B494" s="235">
        <v>107156657</v>
      </c>
      <c r="C494" s="238">
        <v>107156657</v>
      </c>
      <c r="D494" s="238" t="s">
        <v>815</v>
      </c>
      <c r="E494" s="598" t="s">
        <v>36</v>
      </c>
      <c r="F494" s="235">
        <v>8</v>
      </c>
      <c r="G494" s="623" t="s">
        <v>2829</v>
      </c>
      <c r="H494" s="466">
        <v>44753</v>
      </c>
      <c r="I494" s="466">
        <v>44754</v>
      </c>
      <c r="J494" s="235" t="s">
        <v>2492</v>
      </c>
      <c r="K494" s="235" t="s">
        <v>92</v>
      </c>
      <c r="L494" s="235" t="s">
        <v>93</v>
      </c>
      <c r="M494" s="235">
        <v>225530705</v>
      </c>
      <c r="N494" s="235" t="s">
        <v>85</v>
      </c>
      <c r="O494" s="238" t="s">
        <v>57</v>
      </c>
      <c r="P494" s="345" t="s">
        <v>72</v>
      </c>
      <c r="Q494" s="235" t="s">
        <v>73</v>
      </c>
      <c r="R494" s="238" t="s">
        <v>3386</v>
      </c>
      <c r="S494" s="541">
        <v>13.68</v>
      </c>
      <c r="T494" s="467" t="s">
        <v>2965</v>
      </c>
      <c r="U494" s="468">
        <f t="shared" si="7"/>
        <v>109.44</v>
      </c>
      <c r="V494" s="170"/>
    </row>
    <row r="495" spans="1:22">
      <c r="A495" s="235">
        <v>492</v>
      </c>
      <c r="B495" s="235">
        <v>110408291</v>
      </c>
      <c r="C495" s="238" t="s">
        <v>1305</v>
      </c>
      <c r="D495" s="238" t="s">
        <v>1306</v>
      </c>
      <c r="E495" s="598" t="s">
        <v>36</v>
      </c>
      <c r="F495" s="235">
        <v>12</v>
      </c>
      <c r="G495" s="623" t="s">
        <v>2829</v>
      </c>
      <c r="H495" s="466">
        <v>44753</v>
      </c>
      <c r="I495" s="466">
        <v>44754</v>
      </c>
      <c r="J495" s="235" t="s">
        <v>2492</v>
      </c>
      <c r="K495" s="235" t="s">
        <v>92</v>
      </c>
      <c r="L495" s="235" t="s">
        <v>93</v>
      </c>
      <c r="M495" s="235">
        <v>225530705</v>
      </c>
      <c r="N495" s="235" t="s">
        <v>85</v>
      </c>
      <c r="O495" s="238" t="s">
        <v>57</v>
      </c>
      <c r="P495" s="345" t="s">
        <v>72</v>
      </c>
      <c r="Q495" s="235" t="s">
        <v>73</v>
      </c>
      <c r="R495" s="238" t="s">
        <v>3386</v>
      </c>
      <c r="S495" s="541">
        <v>6</v>
      </c>
      <c r="T495" s="467" t="s">
        <v>2965</v>
      </c>
      <c r="U495" s="468">
        <f t="shared" si="7"/>
        <v>72</v>
      </c>
      <c r="V495" s="170"/>
    </row>
    <row r="496" spans="1:22">
      <c r="A496" s="235">
        <v>493</v>
      </c>
      <c r="B496" s="235">
        <v>107156629</v>
      </c>
      <c r="C496" s="238">
        <v>107156629</v>
      </c>
      <c r="D496" s="238" t="s">
        <v>814</v>
      </c>
      <c r="E496" s="598" t="s">
        <v>36</v>
      </c>
      <c r="F496" s="235">
        <v>32</v>
      </c>
      <c r="G496" s="623" t="s">
        <v>2829</v>
      </c>
      <c r="H496" s="466">
        <v>44753</v>
      </c>
      <c r="I496" s="466">
        <v>44754</v>
      </c>
      <c r="J496" s="235" t="s">
        <v>2492</v>
      </c>
      <c r="K496" s="235" t="s">
        <v>92</v>
      </c>
      <c r="L496" s="235" t="s">
        <v>93</v>
      </c>
      <c r="M496" s="235">
        <v>225530705</v>
      </c>
      <c r="N496" s="235" t="s">
        <v>85</v>
      </c>
      <c r="O496" s="238" t="s">
        <v>57</v>
      </c>
      <c r="P496" s="345" t="s">
        <v>72</v>
      </c>
      <c r="Q496" s="235" t="s">
        <v>73</v>
      </c>
      <c r="R496" s="238" t="s">
        <v>3386</v>
      </c>
      <c r="S496" s="541">
        <v>16.2</v>
      </c>
      <c r="T496" s="467" t="s">
        <v>2965</v>
      </c>
      <c r="U496" s="468">
        <f t="shared" si="7"/>
        <v>518.4</v>
      </c>
      <c r="V496" s="170"/>
    </row>
    <row r="497" spans="1:22" ht="20.399999999999999">
      <c r="A497" s="235">
        <v>494</v>
      </c>
      <c r="B497" s="238" t="s">
        <v>818</v>
      </c>
      <c r="C497" s="238" t="s">
        <v>818</v>
      </c>
      <c r="D497" s="238" t="s">
        <v>819</v>
      </c>
      <c r="E497" s="598" t="s">
        <v>36</v>
      </c>
      <c r="F497" s="235">
        <v>40</v>
      </c>
      <c r="G497" s="623" t="s">
        <v>2829</v>
      </c>
      <c r="H497" s="466">
        <v>44753</v>
      </c>
      <c r="I497" s="466">
        <v>44754</v>
      </c>
      <c r="J497" s="235" t="s">
        <v>2492</v>
      </c>
      <c r="K497" s="235" t="s">
        <v>92</v>
      </c>
      <c r="L497" s="235" t="s">
        <v>93</v>
      </c>
      <c r="M497" s="235">
        <v>225530705</v>
      </c>
      <c r="N497" s="235" t="s">
        <v>85</v>
      </c>
      <c r="O497" s="238" t="s">
        <v>57</v>
      </c>
      <c r="P497" s="345" t="s">
        <v>72</v>
      </c>
      <c r="Q497" s="235" t="s">
        <v>73</v>
      </c>
      <c r="R497" s="238" t="s">
        <v>3386</v>
      </c>
      <c r="S497" s="541">
        <v>3.84</v>
      </c>
      <c r="T497" s="467" t="s">
        <v>2965</v>
      </c>
      <c r="U497" s="468">
        <f t="shared" si="7"/>
        <v>153.6</v>
      </c>
      <c r="V497" s="170"/>
    </row>
    <row r="498" spans="1:22">
      <c r="A498" s="235">
        <v>495</v>
      </c>
      <c r="B498" s="235">
        <v>112170849</v>
      </c>
      <c r="C498" s="238">
        <v>112170849</v>
      </c>
      <c r="D498" s="238" t="s">
        <v>2382</v>
      </c>
      <c r="E498" s="598" t="s">
        <v>36</v>
      </c>
      <c r="F498" s="235">
        <v>12</v>
      </c>
      <c r="G498" s="623" t="s">
        <v>2829</v>
      </c>
      <c r="H498" s="466">
        <v>44753</v>
      </c>
      <c r="I498" s="466">
        <v>44754</v>
      </c>
      <c r="J498" s="235" t="s">
        <v>2492</v>
      </c>
      <c r="K498" s="235" t="s">
        <v>92</v>
      </c>
      <c r="L498" s="235" t="s">
        <v>93</v>
      </c>
      <c r="M498" s="235">
        <v>225530705</v>
      </c>
      <c r="N498" s="235" t="s">
        <v>85</v>
      </c>
      <c r="O498" s="238" t="s">
        <v>57</v>
      </c>
      <c r="P498" s="345" t="s">
        <v>72</v>
      </c>
      <c r="Q498" s="235" t="s">
        <v>73</v>
      </c>
      <c r="R498" s="238" t="s">
        <v>3386</v>
      </c>
      <c r="S498" s="541">
        <v>5.5</v>
      </c>
      <c r="T498" s="467" t="s">
        <v>2965</v>
      </c>
      <c r="U498" s="468">
        <f t="shared" si="7"/>
        <v>66</v>
      </c>
      <c r="V498" s="170"/>
    </row>
    <row r="499" spans="1:22">
      <c r="A499" s="235">
        <v>496</v>
      </c>
      <c r="B499" s="235">
        <v>111402534</v>
      </c>
      <c r="C499" s="238" t="s">
        <v>1083</v>
      </c>
      <c r="D499" s="238" t="s">
        <v>1084</v>
      </c>
      <c r="E499" s="598" t="s">
        <v>36</v>
      </c>
      <c r="F499" s="235">
        <v>5</v>
      </c>
      <c r="G499" s="623" t="s">
        <v>2829</v>
      </c>
      <c r="H499" s="466">
        <v>44753</v>
      </c>
      <c r="I499" s="466">
        <v>44754</v>
      </c>
      <c r="J499" s="235" t="s">
        <v>2492</v>
      </c>
      <c r="K499" s="235" t="s">
        <v>92</v>
      </c>
      <c r="L499" s="235" t="s">
        <v>93</v>
      </c>
      <c r="M499" s="235">
        <v>225530705</v>
      </c>
      <c r="N499" s="235" t="s">
        <v>85</v>
      </c>
      <c r="O499" s="238" t="s">
        <v>57</v>
      </c>
      <c r="P499" s="345" t="s">
        <v>72</v>
      </c>
      <c r="Q499" s="235" t="s">
        <v>73</v>
      </c>
      <c r="R499" s="238" t="s">
        <v>3386</v>
      </c>
      <c r="S499" s="541">
        <v>469.44</v>
      </c>
      <c r="T499" s="467" t="s">
        <v>2965</v>
      </c>
      <c r="U499" s="468">
        <f t="shared" si="7"/>
        <v>2347.1999999999998</v>
      </c>
      <c r="V499" s="170"/>
    </row>
    <row r="500" spans="1:22">
      <c r="A500" s="235">
        <v>497</v>
      </c>
      <c r="B500" s="235">
        <v>109609637</v>
      </c>
      <c r="C500" s="238" t="s">
        <v>573</v>
      </c>
      <c r="D500" s="238" t="s">
        <v>574</v>
      </c>
      <c r="E500" s="598" t="s">
        <v>36</v>
      </c>
      <c r="F500" s="235">
        <v>10</v>
      </c>
      <c r="G500" s="623" t="s">
        <v>2829</v>
      </c>
      <c r="H500" s="466">
        <v>44753</v>
      </c>
      <c r="I500" s="466">
        <v>44754</v>
      </c>
      <c r="J500" s="235" t="s">
        <v>2492</v>
      </c>
      <c r="K500" s="235" t="s">
        <v>92</v>
      </c>
      <c r="L500" s="235" t="s">
        <v>93</v>
      </c>
      <c r="M500" s="235">
        <v>225530705</v>
      </c>
      <c r="N500" s="235" t="s">
        <v>85</v>
      </c>
      <c r="O500" s="238" t="s">
        <v>57</v>
      </c>
      <c r="P500" s="345" t="s">
        <v>72</v>
      </c>
      <c r="Q500" s="235" t="s">
        <v>73</v>
      </c>
      <c r="R500" s="238" t="s">
        <v>3386</v>
      </c>
      <c r="S500" s="541">
        <v>18.62</v>
      </c>
      <c r="T500" s="467" t="s">
        <v>2965</v>
      </c>
      <c r="U500" s="468">
        <f t="shared" si="7"/>
        <v>186.20000000000002</v>
      </c>
      <c r="V500" s="170"/>
    </row>
    <row r="501" spans="1:22">
      <c r="A501" s="235">
        <v>498</v>
      </c>
      <c r="B501" s="235">
        <v>112137134</v>
      </c>
      <c r="C501" s="238">
        <v>21038811405</v>
      </c>
      <c r="D501" s="238" t="s">
        <v>1220</v>
      </c>
      <c r="E501" s="598" t="s">
        <v>36</v>
      </c>
      <c r="F501" s="235">
        <v>16</v>
      </c>
      <c r="G501" s="623" t="s">
        <v>2829</v>
      </c>
      <c r="H501" s="466">
        <v>44753</v>
      </c>
      <c r="I501" s="466">
        <v>44754</v>
      </c>
      <c r="J501" s="235" t="s">
        <v>2492</v>
      </c>
      <c r="K501" s="235" t="s">
        <v>92</v>
      </c>
      <c r="L501" s="235" t="s">
        <v>93</v>
      </c>
      <c r="M501" s="235">
        <v>225530705</v>
      </c>
      <c r="N501" s="235" t="s">
        <v>85</v>
      </c>
      <c r="O501" s="238" t="s">
        <v>57</v>
      </c>
      <c r="P501" s="345" t="s">
        <v>72</v>
      </c>
      <c r="Q501" s="235" t="s">
        <v>73</v>
      </c>
      <c r="R501" s="238" t="s">
        <v>3386</v>
      </c>
      <c r="S501" s="541">
        <v>1139.3800000000001</v>
      </c>
      <c r="T501" s="467" t="s">
        <v>2965</v>
      </c>
      <c r="U501" s="468">
        <f t="shared" si="7"/>
        <v>18230.080000000002</v>
      </c>
      <c r="V501" s="170"/>
    </row>
    <row r="502" spans="1:22">
      <c r="A502" s="235">
        <v>499</v>
      </c>
      <c r="B502" s="235">
        <v>109492176</v>
      </c>
      <c r="C502" s="238">
        <v>45953050</v>
      </c>
      <c r="D502" s="238" t="s">
        <v>2204</v>
      </c>
      <c r="E502" s="598" t="s">
        <v>2729</v>
      </c>
      <c r="F502" s="235">
        <v>80</v>
      </c>
      <c r="G502" s="623" t="s">
        <v>2829</v>
      </c>
      <c r="H502" s="466">
        <v>44753</v>
      </c>
      <c r="I502" s="466">
        <v>44754</v>
      </c>
      <c r="J502" s="235" t="s">
        <v>2492</v>
      </c>
      <c r="K502" s="235" t="s">
        <v>92</v>
      </c>
      <c r="L502" s="235" t="s">
        <v>93</v>
      </c>
      <c r="M502" s="235">
        <v>225530705</v>
      </c>
      <c r="N502" s="235" t="s">
        <v>85</v>
      </c>
      <c r="O502" s="238" t="s">
        <v>57</v>
      </c>
      <c r="P502" s="345" t="s">
        <v>72</v>
      </c>
      <c r="Q502" s="235" t="s">
        <v>73</v>
      </c>
      <c r="R502" s="238" t="s">
        <v>3386</v>
      </c>
      <c r="S502" s="541">
        <v>191.98</v>
      </c>
      <c r="T502" s="467" t="s">
        <v>2965</v>
      </c>
      <c r="U502" s="468">
        <f t="shared" si="7"/>
        <v>15358.4</v>
      </c>
      <c r="V502" s="170"/>
    </row>
    <row r="503" spans="1:22">
      <c r="A503" s="235">
        <v>500</v>
      </c>
      <c r="B503" s="235">
        <v>109609634</v>
      </c>
      <c r="C503" s="238" t="s">
        <v>2226</v>
      </c>
      <c r="D503" s="238" t="s">
        <v>2740</v>
      </c>
      <c r="E503" s="598" t="s">
        <v>36</v>
      </c>
      <c r="F503" s="235">
        <v>2</v>
      </c>
      <c r="G503" s="623" t="s">
        <v>2829</v>
      </c>
      <c r="H503" s="466">
        <v>44753</v>
      </c>
      <c r="I503" s="466">
        <v>44754</v>
      </c>
      <c r="J503" s="235" t="s">
        <v>2492</v>
      </c>
      <c r="K503" s="235" t="s">
        <v>92</v>
      </c>
      <c r="L503" s="235" t="s">
        <v>93</v>
      </c>
      <c r="M503" s="235">
        <v>225530705</v>
      </c>
      <c r="N503" s="235" t="s">
        <v>85</v>
      </c>
      <c r="O503" s="238" t="s">
        <v>57</v>
      </c>
      <c r="P503" s="345" t="s">
        <v>72</v>
      </c>
      <c r="Q503" s="235" t="s">
        <v>73</v>
      </c>
      <c r="R503" s="238" t="s">
        <v>3386</v>
      </c>
      <c r="S503" s="541">
        <v>1069.1099999999999</v>
      </c>
      <c r="T503" s="467" t="s">
        <v>2965</v>
      </c>
      <c r="U503" s="468">
        <f t="shared" si="7"/>
        <v>2138.2199999999998</v>
      </c>
      <c r="V503" s="170"/>
    </row>
    <row r="504" spans="1:22">
      <c r="A504" s="235">
        <v>501</v>
      </c>
      <c r="B504" s="235">
        <v>110408288</v>
      </c>
      <c r="C504" s="238" t="s">
        <v>1749</v>
      </c>
      <c r="D504" s="238" t="s">
        <v>1750</v>
      </c>
      <c r="E504" s="598" t="s">
        <v>36</v>
      </c>
      <c r="F504" s="235">
        <v>6</v>
      </c>
      <c r="G504" s="623" t="s">
        <v>2829</v>
      </c>
      <c r="H504" s="466">
        <v>44753</v>
      </c>
      <c r="I504" s="466">
        <v>44754</v>
      </c>
      <c r="J504" s="235" t="s">
        <v>2492</v>
      </c>
      <c r="K504" s="235" t="s">
        <v>92</v>
      </c>
      <c r="L504" s="235" t="s">
        <v>93</v>
      </c>
      <c r="M504" s="235">
        <v>225530705</v>
      </c>
      <c r="N504" s="235" t="s">
        <v>85</v>
      </c>
      <c r="O504" s="238" t="s">
        <v>57</v>
      </c>
      <c r="P504" s="345" t="s">
        <v>72</v>
      </c>
      <c r="Q504" s="235" t="s">
        <v>73</v>
      </c>
      <c r="R504" s="238" t="s">
        <v>3386</v>
      </c>
      <c r="S504" s="541">
        <v>6396.5</v>
      </c>
      <c r="T504" s="467" t="s">
        <v>2965</v>
      </c>
      <c r="U504" s="468">
        <f t="shared" si="7"/>
        <v>38379</v>
      </c>
      <c r="V504" s="170"/>
    </row>
    <row r="505" spans="1:22">
      <c r="A505" s="235">
        <v>502</v>
      </c>
      <c r="B505" s="235">
        <v>112151015</v>
      </c>
      <c r="C505" s="238">
        <v>12536686</v>
      </c>
      <c r="D505" s="238" t="s">
        <v>1935</v>
      </c>
      <c r="E505" s="598" t="s">
        <v>2729</v>
      </c>
      <c r="F505" s="235">
        <v>100</v>
      </c>
      <c r="G505" s="623" t="s">
        <v>2829</v>
      </c>
      <c r="H505" s="466">
        <v>44753</v>
      </c>
      <c r="I505" s="466">
        <v>44754</v>
      </c>
      <c r="J505" s="235" t="s">
        <v>2492</v>
      </c>
      <c r="K505" s="235" t="s">
        <v>92</v>
      </c>
      <c r="L505" s="235" t="s">
        <v>93</v>
      </c>
      <c r="M505" s="235">
        <v>225530705</v>
      </c>
      <c r="N505" s="235" t="s">
        <v>85</v>
      </c>
      <c r="O505" s="238" t="s">
        <v>57</v>
      </c>
      <c r="P505" s="345" t="s">
        <v>72</v>
      </c>
      <c r="Q505" s="235" t="s">
        <v>73</v>
      </c>
      <c r="R505" s="238" t="s">
        <v>3386</v>
      </c>
      <c r="S505" s="541">
        <v>31.36</v>
      </c>
      <c r="T505" s="467" t="s">
        <v>2965</v>
      </c>
      <c r="U505" s="468">
        <f t="shared" si="7"/>
        <v>3136</v>
      </c>
      <c r="V505" s="170"/>
    </row>
    <row r="506" spans="1:22">
      <c r="A506" s="235">
        <v>503</v>
      </c>
      <c r="B506" s="235">
        <v>112151017</v>
      </c>
      <c r="C506" s="238">
        <v>12536692</v>
      </c>
      <c r="D506" s="238" t="s">
        <v>1938</v>
      </c>
      <c r="E506" s="598" t="s">
        <v>2729</v>
      </c>
      <c r="F506" s="235">
        <v>100</v>
      </c>
      <c r="G506" s="623" t="s">
        <v>2829</v>
      </c>
      <c r="H506" s="466">
        <v>44753</v>
      </c>
      <c r="I506" s="466">
        <v>44754</v>
      </c>
      <c r="J506" s="235" t="s">
        <v>2492</v>
      </c>
      <c r="K506" s="235" t="s">
        <v>92</v>
      </c>
      <c r="L506" s="235" t="s">
        <v>93</v>
      </c>
      <c r="M506" s="235">
        <v>225530705</v>
      </c>
      <c r="N506" s="235" t="s">
        <v>85</v>
      </c>
      <c r="O506" s="238" t="s">
        <v>57</v>
      </c>
      <c r="P506" s="345" t="s">
        <v>72</v>
      </c>
      <c r="Q506" s="235" t="s">
        <v>73</v>
      </c>
      <c r="R506" s="238" t="s">
        <v>3386</v>
      </c>
      <c r="S506" s="541">
        <v>24</v>
      </c>
      <c r="T506" s="467" t="s">
        <v>2965</v>
      </c>
      <c r="U506" s="468">
        <f t="shared" si="7"/>
        <v>2400</v>
      </c>
      <c r="V506" s="170"/>
    </row>
    <row r="507" spans="1:22" ht="20.399999999999999">
      <c r="A507" s="235">
        <v>504</v>
      </c>
      <c r="B507" s="235">
        <v>110408290</v>
      </c>
      <c r="C507" s="238" t="s">
        <v>2260</v>
      </c>
      <c r="D507" s="238" t="s">
        <v>2775</v>
      </c>
      <c r="E507" s="598" t="s">
        <v>36</v>
      </c>
      <c r="F507" s="235">
        <v>6</v>
      </c>
      <c r="G507" s="623" t="s">
        <v>2829</v>
      </c>
      <c r="H507" s="466">
        <v>44753</v>
      </c>
      <c r="I507" s="466">
        <v>44754</v>
      </c>
      <c r="J507" s="235" t="s">
        <v>2492</v>
      </c>
      <c r="K507" s="235" t="s">
        <v>92</v>
      </c>
      <c r="L507" s="235" t="s">
        <v>93</v>
      </c>
      <c r="M507" s="235">
        <v>225530705</v>
      </c>
      <c r="N507" s="235" t="s">
        <v>85</v>
      </c>
      <c r="O507" s="238" t="s">
        <v>57</v>
      </c>
      <c r="P507" s="345" t="s">
        <v>72</v>
      </c>
      <c r="Q507" s="235" t="s">
        <v>73</v>
      </c>
      <c r="R507" s="238" t="s">
        <v>3386</v>
      </c>
      <c r="S507" s="541">
        <v>540.54999999999995</v>
      </c>
      <c r="T507" s="467" t="s">
        <v>2965</v>
      </c>
      <c r="U507" s="468">
        <f t="shared" si="7"/>
        <v>3243.2999999999997</v>
      </c>
      <c r="V507" s="170"/>
    </row>
    <row r="508" spans="1:22" ht="20.399999999999999">
      <c r="A508" s="235">
        <v>505</v>
      </c>
      <c r="B508" s="235" t="s">
        <v>820</v>
      </c>
      <c r="C508" s="238" t="s">
        <v>820</v>
      </c>
      <c r="D508" s="238" t="s">
        <v>821</v>
      </c>
      <c r="E508" s="598" t="s">
        <v>36</v>
      </c>
      <c r="F508" s="235">
        <v>40</v>
      </c>
      <c r="G508" s="623" t="s">
        <v>2829</v>
      </c>
      <c r="H508" s="466">
        <v>44753</v>
      </c>
      <c r="I508" s="466">
        <v>44754</v>
      </c>
      <c r="J508" s="235" t="s">
        <v>2492</v>
      </c>
      <c r="K508" s="235" t="s">
        <v>92</v>
      </c>
      <c r="L508" s="235" t="s">
        <v>93</v>
      </c>
      <c r="M508" s="235">
        <v>225530705</v>
      </c>
      <c r="N508" s="235" t="s">
        <v>85</v>
      </c>
      <c r="O508" s="238" t="s">
        <v>57</v>
      </c>
      <c r="P508" s="345" t="s">
        <v>72</v>
      </c>
      <c r="Q508" s="235" t="s">
        <v>73</v>
      </c>
      <c r="R508" s="238" t="s">
        <v>3386</v>
      </c>
      <c r="S508" s="171">
        <v>0.51</v>
      </c>
      <c r="T508" s="467" t="s">
        <v>2965</v>
      </c>
      <c r="U508" s="468">
        <f t="shared" si="7"/>
        <v>20.399999999999999</v>
      </c>
      <c r="V508" s="170"/>
    </row>
    <row r="509" spans="1:22">
      <c r="A509" s="235">
        <v>506</v>
      </c>
      <c r="B509" s="235">
        <v>107184793</v>
      </c>
      <c r="C509" s="238">
        <v>107184793</v>
      </c>
      <c r="D509" s="238" t="s">
        <v>3050</v>
      </c>
      <c r="E509" s="598" t="s">
        <v>36</v>
      </c>
      <c r="F509" s="235">
        <v>40</v>
      </c>
      <c r="G509" s="623" t="s">
        <v>2829</v>
      </c>
      <c r="H509" s="466">
        <v>44753</v>
      </c>
      <c r="I509" s="466">
        <v>44754</v>
      </c>
      <c r="J509" s="235" t="s">
        <v>2492</v>
      </c>
      <c r="K509" s="235" t="s">
        <v>92</v>
      </c>
      <c r="L509" s="235" t="s">
        <v>93</v>
      </c>
      <c r="M509" s="235">
        <v>225530705</v>
      </c>
      <c r="N509" s="235" t="s">
        <v>85</v>
      </c>
      <c r="O509" s="238" t="s">
        <v>57</v>
      </c>
      <c r="P509" s="345" t="s">
        <v>72</v>
      </c>
      <c r="Q509" s="235" t="s">
        <v>73</v>
      </c>
      <c r="R509" s="238" t="s">
        <v>3386</v>
      </c>
      <c r="S509" s="541">
        <v>2.4500000000000002</v>
      </c>
      <c r="T509" s="467" t="s">
        <v>2965</v>
      </c>
      <c r="U509" s="468">
        <f t="shared" si="7"/>
        <v>98</v>
      </c>
      <c r="V509" s="170"/>
    </row>
    <row r="510" spans="1:22">
      <c r="A510" s="235">
        <v>507</v>
      </c>
      <c r="B510" s="235">
        <v>107105353</v>
      </c>
      <c r="C510" s="238" t="s">
        <v>1911</v>
      </c>
      <c r="D510" s="238" t="s">
        <v>2824</v>
      </c>
      <c r="E510" s="598" t="s">
        <v>2729</v>
      </c>
      <c r="F510" s="235">
        <v>25</v>
      </c>
      <c r="G510" s="623" t="s">
        <v>2829</v>
      </c>
      <c r="H510" s="466">
        <v>44753</v>
      </c>
      <c r="I510" s="466">
        <v>44754</v>
      </c>
      <c r="J510" s="235" t="s">
        <v>2492</v>
      </c>
      <c r="K510" s="235" t="s">
        <v>92</v>
      </c>
      <c r="L510" s="235" t="s">
        <v>93</v>
      </c>
      <c r="M510" s="235">
        <v>225530705</v>
      </c>
      <c r="N510" s="235" t="s">
        <v>85</v>
      </c>
      <c r="O510" s="238" t="s">
        <v>57</v>
      </c>
      <c r="P510" s="345" t="s">
        <v>72</v>
      </c>
      <c r="Q510" s="235" t="s">
        <v>73</v>
      </c>
      <c r="R510" s="238" t="s">
        <v>3386</v>
      </c>
      <c r="S510" s="541">
        <v>256.89999999999998</v>
      </c>
      <c r="T510" s="467" t="s">
        <v>2965</v>
      </c>
      <c r="U510" s="468">
        <f t="shared" si="7"/>
        <v>6422.4999999999991</v>
      </c>
      <c r="V510" s="170"/>
    </row>
    <row r="511" spans="1:22" ht="20.399999999999999">
      <c r="A511" s="235">
        <v>508</v>
      </c>
      <c r="B511" s="235">
        <v>108350854</v>
      </c>
      <c r="C511" s="238" t="s">
        <v>2733</v>
      </c>
      <c r="D511" s="238" t="s">
        <v>2734</v>
      </c>
      <c r="E511" s="598" t="s">
        <v>36</v>
      </c>
      <c r="F511" s="235">
        <v>1</v>
      </c>
      <c r="G511" s="623" t="s">
        <v>2831</v>
      </c>
      <c r="H511" s="466">
        <v>44753</v>
      </c>
      <c r="I511" s="466">
        <v>44754</v>
      </c>
      <c r="J511" s="235" t="s">
        <v>141</v>
      </c>
      <c r="K511" s="235" t="s">
        <v>285</v>
      </c>
      <c r="L511" s="235" t="s">
        <v>2832</v>
      </c>
      <c r="M511" s="235">
        <v>225530704</v>
      </c>
      <c r="N511" s="235" t="s">
        <v>85</v>
      </c>
      <c r="O511" s="238" t="s">
        <v>3474</v>
      </c>
      <c r="P511" s="345" t="s">
        <v>3413</v>
      </c>
      <c r="Q511" s="347" t="s">
        <v>4025</v>
      </c>
      <c r="R511" s="238" t="s">
        <v>2833</v>
      </c>
      <c r="S511" s="541">
        <v>7800</v>
      </c>
      <c r="T511" s="467" t="s">
        <v>2965</v>
      </c>
      <c r="U511" s="468">
        <f t="shared" si="7"/>
        <v>7800</v>
      </c>
      <c r="V511" s="170"/>
    </row>
    <row r="512" spans="1:22" ht="20.399999999999999">
      <c r="A512" s="235">
        <v>509</v>
      </c>
      <c r="B512" s="235">
        <v>108350856</v>
      </c>
      <c r="C512" s="238" t="s">
        <v>2735</v>
      </c>
      <c r="D512" s="238" t="s">
        <v>2736</v>
      </c>
      <c r="E512" s="598" t="s">
        <v>36</v>
      </c>
      <c r="F512" s="235">
        <v>1</v>
      </c>
      <c r="G512" s="623" t="s">
        <v>2831</v>
      </c>
      <c r="H512" s="466">
        <v>44753</v>
      </c>
      <c r="I512" s="466">
        <v>44754</v>
      </c>
      <c r="J512" s="235" t="s">
        <v>141</v>
      </c>
      <c r="K512" s="235" t="s">
        <v>285</v>
      </c>
      <c r="L512" s="235" t="s">
        <v>2832</v>
      </c>
      <c r="M512" s="235">
        <v>225530704</v>
      </c>
      <c r="N512" s="235" t="s">
        <v>85</v>
      </c>
      <c r="O512" s="238" t="s">
        <v>3474</v>
      </c>
      <c r="P512" s="345" t="s">
        <v>3413</v>
      </c>
      <c r="Q512" s="347" t="s">
        <v>4025</v>
      </c>
      <c r="R512" s="238" t="s">
        <v>2833</v>
      </c>
      <c r="S512" s="541">
        <v>72000</v>
      </c>
      <c r="T512" s="467" t="s">
        <v>2965</v>
      </c>
      <c r="U512" s="468">
        <f t="shared" si="7"/>
        <v>72000</v>
      </c>
      <c r="V512" s="170"/>
    </row>
    <row r="513" spans="1:22">
      <c r="A513" s="235">
        <v>510</v>
      </c>
      <c r="B513" s="235">
        <v>106946763</v>
      </c>
      <c r="C513" s="238" t="s">
        <v>372</v>
      </c>
      <c r="D513" s="238" t="s">
        <v>373</v>
      </c>
      <c r="E513" s="598" t="s">
        <v>36</v>
      </c>
      <c r="F513" s="235">
        <v>6</v>
      </c>
      <c r="G513" s="623" t="s">
        <v>2831</v>
      </c>
      <c r="H513" s="466">
        <v>44753</v>
      </c>
      <c r="I513" s="466">
        <v>44754</v>
      </c>
      <c r="J513" s="235" t="s">
        <v>141</v>
      </c>
      <c r="K513" s="235" t="s">
        <v>285</v>
      </c>
      <c r="L513" s="235" t="s">
        <v>2832</v>
      </c>
      <c r="M513" s="235">
        <v>225530704</v>
      </c>
      <c r="N513" s="235" t="s">
        <v>85</v>
      </c>
      <c r="O513" s="238" t="s">
        <v>3474</v>
      </c>
      <c r="P513" s="345" t="s">
        <v>3413</v>
      </c>
      <c r="Q513" s="347" t="s">
        <v>4025</v>
      </c>
      <c r="R513" s="238" t="s">
        <v>2833</v>
      </c>
      <c r="S513" s="541">
        <v>1294</v>
      </c>
      <c r="T513" s="467" t="s">
        <v>2965</v>
      </c>
      <c r="U513" s="468">
        <f t="shared" si="7"/>
        <v>7764</v>
      </c>
      <c r="V513" s="170"/>
    </row>
    <row r="514" spans="1:22">
      <c r="A514" s="235">
        <v>511</v>
      </c>
      <c r="B514" s="235">
        <v>102625238</v>
      </c>
      <c r="C514" s="238" t="s">
        <v>359</v>
      </c>
      <c r="D514" s="238" t="s">
        <v>360</v>
      </c>
      <c r="E514" s="598" t="s">
        <v>36</v>
      </c>
      <c r="F514" s="235">
        <v>2</v>
      </c>
      <c r="G514" s="623" t="s">
        <v>2831</v>
      </c>
      <c r="H514" s="466">
        <v>44753</v>
      </c>
      <c r="I514" s="466">
        <v>44754</v>
      </c>
      <c r="J514" s="235" t="s">
        <v>141</v>
      </c>
      <c r="K514" s="235" t="s">
        <v>285</v>
      </c>
      <c r="L514" s="235" t="s">
        <v>2832</v>
      </c>
      <c r="M514" s="235">
        <v>225530704</v>
      </c>
      <c r="N514" s="235" t="s">
        <v>85</v>
      </c>
      <c r="O514" s="238" t="s">
        <v>3474</v>
      </c>
      <c r="P514" s="345" t="s">
        <v>3413</v>
      </c>
      <c r="Q514" s="347" t="s">
        <v>4025</v>
      </c>
      <c r="R514" s="238" t="s">
        <v>2833</v>
      </c>
      <c r="S514" s="541">
        <v>2206</v>
      </c>
      <c r="T514" s="467" t="s">
        <v>2965</v>
      </c>
      <c r="U514" s="468">
        <f t="shared" si="7"/>
        <v>4412</v>
      </c>
      <c r="V514" s="170"/>
    </row>
    <row r="515" spans="1:22">
      <c r="A515" s="235">
        <v>512</v>
      </c>
      <c r="B515" s="235">
        <v>102951260</v>
      </c>
      <c r="C515" s="238" t="s">
        <v>1697</v>
      </c>
      <c r="D515" s="238" t="s">
        <v>1698</v>
      </c>
      <c r="E515" s="598" t="s">
        <v>36</v>
      </c>
      <c r="F515" s="235">
        <v>2</v>
      </c>
      <c r="G515" s="623" t="s">
        <v>2831</v>
      </c>
      <c r="H515" s="466">
        <v>44753</v>
      </c>
      <c r="I515" s="466">
        <v>44754</v>
      </c>
      <c r="J515" s="235" t="s">
        <v>141</v>
      </c>
      <c r="K515" s="235" t="s">
        <v>285</v>
      </c>
      <c r="L515" s="235" t="s">
        <v>2832</v>
      </c>
      <c r="M515" s="235">
        <v>225530704</v>
      </c>
      <c r="N515" s="235" t="s">
        <v>85</v>
      </c>
      <c r="O515" s="238" t="s">
        <v>3474</v>
      </c>
      <c r="P515" s="345" t="s">
        <v>3413</v>
      </c>
      <c r="Q515" s="347" t="s">
        <v>4025</v>
      </c>
      <c r="R515" s="238" t="s">
        <v>2833</v>
      </c>
      <c r="S515" s="541">
        <v>216.59</v>
      </c>
      <c r="T515" s="467" t="s">
        <v>2965</v>
      </c>
      <c r="U515" s="468">
        <f t="shared" si="7"/>
        <v>433.18</v>
      </c>
      <c r="V515" s="170"/>
    </row>
    <row r="516" spans="1:22" ht="30.6">
      <c r="A516" s="235">
        <v>513</v>
      </c>
      <c r="B516" s="235">
        <v>100071911</v>
      </c>
      <c r="C516" s="238" t="s">
        <v>479</v>
      </c>
      <c r="D516" s="238" t="s">
        <v>480</v>
      </c>
      <c r="E516" s="598" t="s">
        <v>36</v>
      </c>
      <c r="F516" s="235">
        <v>12</v>
      </c>
      <c r="G516" s="623" t="s">
        <v>2831</v>
      </c>
      <c r="H516" s="466">
        <v>44753</v>
      </c>
      <c r="I516" s="466">
        <v>44754</v>
      </c>
      <c r="J516" s="235" t="s">
        <v>141</v>
      </c>
      <c r="K516" s="235" t="s">
        <v>116</v>
      </c>
      <c r="L516" s="235" t="s">
        <v>2832</v>
      </c>
      <c r="M516" s="235">
        <v>225530704</v>
      </c>
      <c r="N516" s="235" t="s">
        <v>2958</v>
      </c>
      <c r="O516" s="238" t="s">
        <v>3474</v>
      </c>
      <c r="P516" s="345" t="s">
        <v>3413</v>
      </c>
      <c r="Q516" s="347" t="s">
        <v>4025</v>
      </c>
      <c r="R516" s="238" t="s">
        <v>2838</v>
      </c>
      <c r="S516" s="541">
        <v>448</v>
      </c>
      <c r="T516" s="467" t="s">
        <v>2965</v>
      </c>
      <c r="U516" s="468">
        <f t="shared" ref="U516:U579" si="8">S516*F516</f>
        <v>5376</v>
      </c>
      <c r="V516" s="170"/>
    </row>
    <row r="517" spans="1:22">
      <c r="A517" s="235">
        <v>514</v>
      </c>
      <c r="B517" s="235">
        <v>102373683</v>
      </c>
      <c r="C517" s="238" t="s">
        <v>367</v>
      </c>
      <c r="D517" s="238" t="s">
        <v>368</v>
      </c>
      <c r="E517" s="598" t="s">
        <v>36</v>
      </c>
      <c r="F517" s="235">
        <v>2</v>
      </c>
      <c r="G517" s="623" t="s">
        <v>2831</v>
      </c>
      <c r="H517" s="466">
        <v>44753</v>
      </c>
      <c r="I517" s="466">
        <v>44754</v>
      </c>
      <c r="J517" s="235" t="s">
        <v>141</v>
      </c>
      <c r="K517" s="235" t="s">
        <v>285</v>
      </c>
      <c r="L517" s="235" t="s">
        <v>2832</v>
      </c>
      <c r="M517" s="235">
        <v>225530704</v>
      </c>
      <c r="N517" s="235" t="s">
        <v>85</v>
      </c>
      <c r="O517" s="238" t="s">
        <v>3474</v>
      </c>
      <c r="P517" s="345" t="s">
        <v>3413</v>
      </c>
      <c r="Q517" s="347" t="s">
        <v>4025</v>
      </c>
      <c r="R517" s="238" t="s">
        <v>2833</v>
      </c>
      <c r="S517" s="541">
        <v>1256</v>
      </c>
      <c r="T517" s="467" t="s">
        <v>2965</v>
      </c>
      <c r="U517" s="468">
        <f t="shared" si="8"/>
        <v>2512</v>
      </c>
      <c r="V517" s="170"/>
    </row>
    <row r="518" spans="1:22">
      <c r="A518" s="235">
        <v>515</v>
      </c>
      <c r="B518" s="235">
        <v>100168113</v>
      </c>
      <c r="C518" s="238" t="s">
        <v>363</v>
      </c>
      <c r="D518" s="238" t="s">
        <v>364</v>
      </c>
      <c r="E518" s="598" t="s">
        <v>36</v>
      </c>
      <c r="F518" s="235">
        <v>4</v>
      </c>
      <c r="G518" s="623" t="s">
        <v>2831</v>
      </c>
      <c r="H518" s="466">
        <v>44753</v>
      </c>
      <c r="I518" s="466">
        <v>44754</v>
      </c>
      <c r="J518" s="235" t="s">
        <v>141</v>
      </c>
      <c r="K518" s="235" t="s">
        <v>116</v>
      </c>
      <c r="L518" s="235" t="s">
        <v>2832</v>
      </c>
      <c r="M518" s="235">
        <v>225530704</v>
      </c>
      <c r="N518" s="235" t="s">
        <v>85</v>
      </c>
      <c r="O518" s="238" t="s">
        <v>3474</v>
      </c>
      <c r="P518" s="345" t="s">
        <v>3413</v>
      </c>
      <c r="Q518" s="347" t="s">
        <v>4025</v>
      </c>
      <c r="R518" s="238" t="s">
        <v>2833</v>
      </c>
      <c r="S518" s="541">
        <v>3650</v>
      </c>
      <c r="T518" s="467" t="s">
        <v>2965</v>
      </c>
      <c r="U518" s="468">
        <f t="shared" si="8"/>
        <v>14600</v>
      </c>
      <c r="V518" s="170"/>
    </row>
    <row r="519" spans="1:22" ht="40.799999999999997">
      <c r="A519" s="235">
        <v>516</v>
      </c>
      <c r="B519" s="235" t="s">
        <v>2728</v>
      </c>
      <c r="C519" s="238" t="s">
        <v>2728</v>
      </c>
      <c r="D519" s="238" t="s">
        <v>2737</v>
      </c>
      <c r="E519" s="598" t="s">
        <v>247</v>
      </c>
      <c r="F519" s="235">
        <v>1</v>
      </c>
      <c r="G519" s="623" t="s">
        <v>2831</v>
      </c>
      <c r="H519" s="466">
        <v>44753</v>
      </c>
      <c r="I519" s="466">
        <v>44754</v>
      </c>
      <c r="J519" s="235" t="s">
        <v>141</v>
      </c>
      <c r="K519" s="235" t="s">
        <v>285</v>
      </c>
      <c r="L519" s="235" t="s">
        <v>2832</v>
      </c>
      <c r="M519" s="235">
        <v>225530704</v>
      </c>
      <c r="N519" s="235" t="s">
        <v>85</v>
      </c>
      <c r="O519" s="238" t="s">
        <v>3474</v>
      </c>
      <c r="P519" s="345" t="s">
        <v>3413</v>
      </c>
      <c r="Q519" s="347" t="s">
        <v>4025</v>
      </c>
      <c r="R519" s="238" t="s">
        <v>2833</v>
      </c>
      <c r="S519" s="541">
        <v>79800</v>
      </c>
      <c r="T519" s="467" t="s">
        <v>2965</v>
      </c>
      <c r="U519" s="468">
        <f t="shared" si="8"/>
        <v>79800</v>
      </c>
      <c r="V519" s="170"/>
    </row>
    <row r="520" spans="1:22">
      <c r="A520" s="235">
        <v>517</v>
      </c>
      <c r="B520" s="235">
        <v>109492212</v>
      </c>
      <c r="C520" s="238" t="s">
        <v>571</v>
      </c>
      <c r="D520" s="238" t="s">
        <v>2741</v>
      </c>
      <c r="E520" s="598" t="s">
        <v>36</v>
      </c>
      <c r="F520" s="235">
        <v>8</v>
      </c>
      <c r="G520" s="623" t="s">
        <v>2831</v>
      </c>
      <c r="H520" s="466">
        <v>44753</v>
      </c>
      <c r="I520" s="466">
        <v>44754</v>
      </c>
      <c r="J520" s="235" t="s">
        <v>141</v>
      </c>
      <c r="K520" s="235" t="s">
        <v>285</v>
      </c>
      <c r="L520" s="235" t="s">
        <v>2832</v>
      </c>
      <c r="M520" s="235">
        <v>225530704</v>
      </c>
      <c r="N520" s="235" t="s">
        <v>85</v>
      </c>
      <c r="O520" s="238" t="s">
        <v>3474</v>
      </c>
      <c r="P520" s="345" t="s">
        <v>3413</v>
      </c>
      <c r="Q520" s="347" t="s">
        <v>4025</v>
      </c>
      <c r="R520" s="238" t="s">
        <v>2833</v>
      </c>
      <c r="S520" s="541">
        <v>11.26</v>
      </c>
      <c r="T520" s="467" t="s">
        <v>2965</v>
      </c>
      <c r="U520" s="468">
        <f t="shared" si="8"/>
        <v>90.08</v>
      </c>
      <c r="V520" s="170"/>
    </row>
    <row r="521" spans="1:22">
      <c r="A521" s="235">
        <v>518</v>
      </c>
      <c r="B521" s="235">
        <v>109492247</v>
      </c>
      <c r="C521" s="238">
        <v>20772083003</v>
      </c>
      <c r="D521" s="238" t="s">
        <v>2497</v>
      </c>
      <c r="E521" s="598" t="s">
        <v>36</v>
      </c>
      <c r="F521" s="235">
        <v>2</v>
      </c>
      <c r="G521" s="623" t="s">
        <v>2831</v>
      </c>
      <c r="H521" s="466">
        <v>44753</v>
      </c>
      <c r="I521" s="466">
        <v>44754</v>
      </c>
      <c r="J521" s="235" t="s">
        <v>141</v>
      </c>
      <c r="K521" s="235" t="s">
        <v>285</v>
      </c>
      <c r="L521" s="235" t="s">
        <v>2832</v>
      </c>
      <c r="M521" s="235">
        <v>225530704</v>
      </c>
      <c r="N521" s="235" t="s">
        <v>85</v>
      </c>
      <c r="O521" s="238" t="s">
        <v>3474</v>
      </c>
      <c r="P521" s="345" t="s">
        <v>3413</v>
      </c>
      <c r="Q521" s="347" t="s">
        <v>4025</v>
      </c>
      <c r="R521" s="238" t="s">
        <v>2833</v>
      </c>
      <c r="S521" s="541">
        <v>40838.07</v>
      </c>
      <c r="T521" s="467" t="s">
        <v>2965</v>
      </c>
      <c r="U521" s="468">
        <f t="shared" si="8"/>
        <v>81676.14</v>
      </c>
      <c r="V521" s="170"/>
    </row>
    <row r="522" spans="1:22" ht="20.399999999999999">
      <c r="A522" s="235">
        <v>519</v>
      </c>
      <c r="B522" s="235">
        <v>107983770</v>
      </c>
      <c r="C522" s="238" t="s">
        <v>123</v>
      </c>
      <c r="D522" s="238" t="s">
        <v>3022</v>
      </c>
      <c r="E522" s="598" t="s">
        <v>36</v>
      </c>
      <c r="F522" s="235">
        <v>4</v>
      </c>
      <c r="G522" s="623" t="s">
        <v>2831</v>
      </c>
      <c r="H522" s="466">
        <v>44753</v>
      </c>
      <c r="I522" s="466">
        <v>44754</v>
      </c>
      <c r="J522" s="235" t="s">
        <v>141</v>
      </c>
      <c r="K522" s="235" t="s">
        <v>285</v>
      </c>
      <c r="L522" s="235" t="s">
        <v>2832</v>
      </c>
      <c r="M522" s="235">
        <v>225530704</v>
      </c>
      <c r="N522" s="235" t="s">
        <v>85</v>
      </c>
      <c r="O522" s="238" t="s">
        <v>3474</v>
      </c>
      <c r="P522" s="345" t="s">
        <v>3413</v>
      </c>
      <c r="Q522" s="347" t="s">
        <v>4025</v>
      </c>
      <c r="R522" s="238" t="s">
        <v>2833</v>
      </c>
      <c r="S522" s="541">
        <v>5367.31</v>
      </c>
      <c r="T522" s="467" t="s">
        <v>2965</v>
      </c>
      <c r="U522" s="468">
        <f t="shared" si="8"/>
        <v>21469.24</v>
      </c>
      <c r="V522" s="170"/>
    </row>
    <row r="523" spans="1:22">
      <c r="A523" s="235">
        <v>520</v>
      </c>
      <c r="B523" s="235">
        <v>109609637</v>
      </c>
      <c r="C523" s="238" t="s">
        <v>573</v>
      </c>
      <c r="D523" s="238" t="s">
        <v>574</v>
      </c>
      <c r="E523" s="598" t="s">
        <v>36</v>
      </c>
      <c r="F523" s="235">
        <v>8</v>
      </c>
      <c r="G523" s="623" t="s">
        <v>2831</v>
      </c>
      <c r="H523" s="466">
        <v>44753</v>
      </c>
      <c r="I523" s="466">
        <v>44754</v>
      </c>
      <c r="J523" s="235" t="s">
        <v>141</v>
      </c>
      <c r="K523" s="235" t="s">
        <v>285</v>
      </c>
      <c r="L523" s="235" t="s">
        <v>2832</v>
      </c>
      <c r="M523" s="235">
        <v>225530704</v>
      </c>
      <c r="N523" s="235" t="s">
        <v>85</v>
      </c>
      <c r="O523" s="238" t="s">
        <v>3474</v>
      </c>
      <c r="P523" s="345" t="s">
        <v>3413</v>
      </c>
      <c r="Q523" s="347" t="s">
        <v>4025</v>
      </c>
      <c r="R523" s="238" t="s">
        <v>2833</v>
      </c>
      <c r="S523" s="541">
        <v>18.62</v>
      </c>
      <c r="T523" s="467" t="s">
        <v>2965</v>
      </c>
      <c r="U523" s="468">
        <f t="shared" si="8"/>
        <v>148.96</v>
      </c>
      <c r="V523" s="170"/>
    </row>
    <row r="524" spans="1:22">
      <c r="A524" s="235">
        <v>521</v>
      </c>
      <c r="B524" s="235">
        <v>112137134</v>
      </c>
      <c r="C524" s="238">
        <v>21038811406</v>
      </c>
      <c r="D524" s="238" t="s">
        <v>2415</v>
      </c>
      <c r="E524" s="598" t="s">
        <v>36</v>
      </c>
      <c r="F524" s="235">
        <v>2</v>
      </c>
      <c r="G524" s="623" t="s">
        <v>2831</v>
      </c>
      <c r="H524" s="466">
        <v>44753</v>
      </c>
      <c r="I524" s="466">
        <v>44754</v>
      </c>
      <c r="J524" s="235" t="s">
        <v>141</v>
      </c>
      <c r="K524" s="235" t="s">
        <v>285</v>
      </c>
      <c r="L524" s="235" t="s">
        <v>2832</v>
      </c>
      <c r="M524" s="235">
        <v>225530704</v>
      </c>
      <c r="N524" s="235" t="s">
        <v>85</v>
      </c>
      <c r="O524" s="238" t="s">
        <v>3474</v>
      </c>
      <c r="P524" s="345" t="s">
        <v>3413</v>
      </c>
      <c r="Q524" s="347" t="s">
        <v>4025</v>
      </c>
      <c r="R524" s="238" t="s">
        <v>2833</v>
      </c>
      <c r="S524" s="541">
        <v>1139.3800000000001</v>
      </c>
      <c r="T524" s="467" t="s">
        <v>2965</v>
      </c>
      <c r="U524" s="468">
        <f t="shared" si="8"/>
        <v>2278.7600000000002</v>
      </c>
      <c r="V524" s="170"/>
    </row>
    <row r="525" spans="1:22">
      <c r="A525" s="235">
        <v>522</v>
      </c>
      <c r="B525" s="235">
        <v>109492221</v>
      </c>
      <c r="C525" s="238">
        <v>21038212505</v>
      </c>
      <c r="D525" s="238" t="s">
        <v>1684</v>
      </c>
      <c r="E525" s="598" t="s">
        <v>36</v>
      </c>
      <c r="F525" s="235">
        <v>2</v>
      </c>
      <c r="G525" s="623" t="s">
        <v>2831</v>
      </c>
      <c r="H525" s="466">
        <v>44753</v>
      </c>
      <c r="I525" s="466">
        <v>44754</v>
      </c>
      <c r="J525" s="235" t="s">
        <v>141</v>
      </c>
      <c r="K525" s="235" t="s">
        <v>285</v>
      </c>
      <c r="L525" s="235" t="s">
        <v>2832</v>
      </c>
      <c r="M525" s="235">
        <v>225530704</v>
      </c>
      <c r="N525" s="235" t="s">
        <v>85</v>
      </c>
      <c r="O525" s="238" t="s">
        <v>3474</v>
      </c>
      <c r="P525" s="345" t="s">
        <v>3413</v>
      </c>
      <c r="Q525" s="347" t="s">
        <v>4025</v>
      </c>
      <c r="R525" s="238" t="s">
        <v>2833</v>
      </c>
      <c r="S525" s="541">
        <v>992.78</v>
      </c>
      <c r="T525" s="467" t="s">
        <v>2965</v>
      </c>
      <c r="U525" s="468">
        <f t="shared" si="8"/>
        <v>1985.56</v>
      </c>
      <c r="V525" s="170"/>
    </row>
    <row r="526" spans="1:22" ht="30.6">
      <c r="A526" s="235">
        <v>523</v>
      </c>
      <c r="B526" s="235">
        <v>109443666</v>
      </c>
      <c r="C526" s="238" t="s">
        <v>108</v>
      </c>
      <c r="D526" s="238" t="s">
        <v>109</v>
      </c>
      <c r="E526" s="598" t="s">
        <v>36</v>
      </c>
      <c r="F526" s="235">
        <v>12</v>
      </c>
      <c r="G526" s="623" t="s">
        <v>2831</v>
      </c>
      <c r="H526" s="466">
        <v>44753</v>
      </c>
      <c r="I526" s="466">
        <v>44754</v>
      </c>
      <c r="J526" s="235" t="s">
        <v>141</v>
      </c>
      <c r="K526" s="235" t="s">
        <v>285</v>
      </c>
      <c r="L526" s="235" t="s">
        <v>2832</v>
      </c>
      <c r="M526" s="235">
        <v>225530704</v>
      </c>
      <c r="N526" s="235" t="s">
        <v>85</v>
      </c>
      <c r="O526" s="238" t="s">
        <v>3474</v>
      </c>
      <c r="P526" s="345" t="s">
        <v>3413</v>
      </c>
      <c r="Q526" s="347" t="s">
        <v>4025</v>
      </c>
      <c r="R526" s="238" t="s">
        <v>2838</v>
      </c>
      <c r="S526" s="541">
        <v>3358.21</v>
      </c>
      <c r="T526" s="467" t="s">
        <v>2965</v>
      </c>
      <c r="U526" s="468">
        <f t="shared" si="8"/>
        <v>40298.520000000004</v>
      </c>
      <c r="V526" s="170"/>
    </row>
    <row r="527" spans="1:22">
      <c r="A527" s="235">
        <v>524</v>
      </c>
      <c r="B527" s="235">
        <v>109447744</v>
      </c>
      <c r="C527" s="238">
        <v>803203</v>
      </c>
      <c r="D527" s="239" t="s">
        <v>3732</v>
      </c>
      <c r="E527" s="598" t="s">
        <v>36</v>
      </c>
      <c r="F527" s="235">
        <v>1</v>
      </c>
      <c r="G527" s="623" t="s">
        <v>2839</v>
      </c>
      <c r="H527" s="466">
        <v>44755</v>
      </c>
      <c r="I527" s="466">
        <v>44756</v>
      </c>
      <c r="J527" s="235" t="s">
        <v>691</v>
      </c>
      <c r="K527" s="235" t="s">
        <v>76</v>
      </c>
      <c r="L527" s="235" t="s">
        <v>70</v>
      </c>
      <c r="M527" s="235" t="s">
        <v>693</v>
      </c>
      <c r="N527" s="235" t="s">
        <v>78</v>
      </c>
      <c r="O527" s="238" t="s">
        <v>3378</v>
      </c>
      <c r="P527" s="345" t="s">
        <v>83</v>
      </c>
      <c r="Q527" s="235" t="s">
        <v>2840</v>
      </c>
      <c r="R527" s="238" t="s">
        <v>79</v>
      </c>
      <c r="S527" s="541">
        <v>19040</v>
      </c>
      <c r="T527" s="467" t="s">
        <v>2965</v>
      </c>
      <c r="U527" s="468">
        <f t="shared" si="8"/>
        <v>19040</v>
      </c>
      <c r="V527" s="170"/>
    </row>
    <row r="528" spans="1:22" ht="20.399999999999999">
      <c r="A528" s="235">
        <v>525</v>
      </c>
      <c r="B528" s="235">
        <v>105989962</v>
      </c>
      <c r="C528" s="238" t="s">
        <v>2329</v>
      </c>
      <c r="D528" s="238" t="s">
        <v>2330</v>
      </c>
      <c r="E528" s="598" t="s">
        <v>36</v>
      </c>
      <c r="F528" s="235">
        <v>10</v>
      </c>
      <c r="G528" s="623" t="s">
        <v>2850</v>
      </c>
      <c r="H528" s="466">
        <v>44760</v>
      </c>
      <c r="I528" s="466">
        <v>44761</v>
      </c>
      <c r="J528" s="235" t="s">
        <v>2851</v>
      </c>
      <c r="K528" s="235" t="s">
        <v>2852</v>
      </c>
      <c r="L528" s="235" t="s">
        <v>2021</v>
      </c>
      <c r="M528" s="235">
        <v>225530731</v>
      </c>
      <c r="N528" s="235" t="s">
        <v>85</v>
      </c>
      <c r="O528" s="238" t="s">
        <v>286</v>
      </c>
      <c r="P528" s="345" t="s">
        <v>286</v>
      </c>
      <c r="Q528" s="235" t="s">
        <v>286</v>
      </c>
      <c r="R528" s="238" t="s">
        <v>3409</v>
      </c>
      <c r="S528" s="541">
        <v>99900</v>
      </c>
      <c r="T528" s="467" t="s">
        <v>2965</v>
      </c>
      <c r="U528" s="468">
        <f t="shared" si="8"/>
        <v>999000</v>
      </c>
      <c r="V528" s="170"/>
    </row>
    <row r="529" spans="1:22" ht="20.399999999999999">
      <c r="A529" s="235">
        <v>526</v>
      </c>
      <c r="B529" s="235" t="s">
        <v>2954</v>
      </c>
      <c r="C529" s="238" t="s">
        <v>2790</v>
      </c>
      <c r="D529" s="238" t="s">
        <v>2955</v>
      </c>
      <c r="E529" s="598" t="s">
        <v>36</v>
      </c>
      <c r="F529" s="235">
        <v>2</v>
      </c>
      <c r="G529" s="623" t="s">
        <v>2853</v>
      </c>
      <c r="H529" s="466">
        <v>44767</v>
      </c>
      <c r="I529" s="466">
        <v>44767</v>
      </c>
      <c r="J529" s="235" t="s">
        <v>141</v>
      </c>
      <c r="K529" s="235" t="s">
        <v>116</v>
      </c>
      <c r="L529" s="235" t="s">
        <v>2832</v>
      </c>
      <c r="M529" s="235">
        <v>215973666</v>
      </c>
      <c r="N529" s="235" t="s">
        <v>2958</v>
      </c>
      <c r="O529" s="238" t="s">
        <v>3474</v>
      </c>
      <c r="P529" s="345" t="s">
        <v>3413</v>
      </c>
      <c r="Q529" s="347" t="s">
        <v>4025</v>
      </c>
      <c r="R529" s="238" t="s">
        <v>2854</v>
      </c>
      <c r="S529" s="541">
        <v>39002.800000000003</v>
      </c>
      <c r="T529" s="467" t="s">
        <v>2965</v>
      </c>
      <c r="U529" s="468">
        <f t="shared" si="8"/>
        <v>78005.600000000006</v>
      </c>
      <c r="V529" s="170"/>
    </row>
    <row r="530" spans="1:22" ht="30.6">
      <c r="A530" s="235">
        <v>527</v>
      </c>
      <c r="B530" s="235">
        <v>112161405</v>
      </c>
      <c r="C530" s="238" t="s">
        <v>2272</v>
      </c>
      <c r="D530" s="238" t="s">
        <v>2273</v>
      </c>
      <c r="E530" s="598" t="s">
        <v>36</v>
      </c>
      <c r="F530" s="235">
        <v>1</v>
      </c>
      <c r="G530" s="623" t="s">
        <v>2848</v>
      </c>
      <c r="H530" s="466">
        <v>44767</v>
      </c>
      <c r="I530" s="466">
        <v>44767</v>
      </c>
      <c r="J530" s="235" t="s">
        <v>2849</v>
      </c>
      <c r="K530" s="235" t="s">
        <v>69</v>
      </c>
      <c r="L530" s="235" t="s">
        <v>70</v>
      </c>
      <c r="M530" s="235">
        <v>215973665</v>
      </c>
      <c r="N530" s="235" t="s">
        <v>2958</v>
      </c>
      <c r="O530" s="238" t="s">
        <v>3397</v>
      </c>
      <c r="P530" s="345" t="s">
        <v>72</v>
      </c>
      <c r="Q530" s="235" t="s">
        <v>73</v>
      </c>
      <c r="R530" s="238" t="s">
        <v>3398</v>
      </c>
      <c r="S530" s="541">
        <v>46100</v>
      </c>
      <c r="T530" s="467" t="s">
        <v>2965</v>
      </c>
      <c r="U530" s="468">
        <f t="shared" si="8"/>
        <v>46100</v>
      </c>
      <c r="V530" s="170"/>
    </row>
    <row r="531" spans="1:22" ht="20.399999999999999">
      <c r="A531" s="235">
        <v>528</v>
      </c>
      <c r="B531" s="235">
        <v>112129061</v>
      </c>
      <c r="C531" s="238" t="s">
        <v>1718</v>
      </c>
      <c r="D531" s="238" t="s">
        <v>1719</v>
      </c>
      <c r="E531" s="598" t="s">
        <v>36</v>
      </c>
      <c r="F531" s="235">
        <v>1</v>
      </c>
      <c r="G531" s="623" t="s">
        <v>2842</v>
      </c>
      <c r="H531" s="466">
        <v>44768</v>
      </c>
      <c r="I531" s="466">
        <v>44769</v>
      </c>
      <c r="J531" s="235" t="s">
        <v>2843</v>
      </c>
      <c r="K531" s="235" t="s">
        <v>2844</v>
      </c>
      <c r="L531" s="235" t="s">
        <v>2845</v>
      </c>
      <c r="M531" s="235">
        <v>215973030</v>
      </c>
      <c r="N531" s="235" t="s">
        <v>2959</v>
      </c>
      <c r="O531" s="238" t="s">
        <v>286</v>
      </c>
      <c r="P531" s="345" t="s">
        <v>286</v>
      </c>
      <c r="Q531" s="235" t="s">
        <v>286</v>
      </c>
      <c r="R531" s="238" t="s">
        <v>2846</v>
      </c>
      <c r="S531" s="541">
        <v>13332</v>
      </c>
      <c r="T531" s="467" t="s">
        <v>2965</v>
      </c>
      <c r="U531" s="468">
        <f t="shared" si="8"/>
        <v>13332</v>
      </c>
      <c r="V531" s="170"/>
    </row>
    <row r="532" spans="1:22" ht="40.799999999999997">
      <c r="A532" s="235">
        <v>529</v>
      </c>
      <c r="B532" s="235" t="s">
        <v>2728</v>
      </c>
      <c r="C532" s="238" t="s">
        <v>2728</v>
      </c>
      <c r="D532" s="238" t="s">
        <v>2737</v>
      </c>
      <c r="E532" s="598" t="s">
        <v>247</v>
      </c>
      <c r="F532" s="235">
        <v>2</v>
      </c>
      <c r="G532" s="623" t="s">
        <v>2847</v>
      </c>
      <c r="H532" s="466">
        <v>44769</v>
      </c>
      <c r="I532" s="466">
        <v>44769</v>
      </c>
      <c r="J532" s="235" t="s">
        <v>141</v>
      </c>
      <c r="K532" s="235" t="s">
        <v>285</v>
      </c>
      <c r="L532" s="235" t="s">
        <v>2832</v>
      </c>
      <c r="M532" s="235">
        <v>215973031</v>
      </c>
      <c r="N532" s="235" t="s">
        <v>85</v>
      </c>
      <c r="O532" s="238" t="s">
        <v>3474</v>
      </c>
      <c r="P532" s="345" t="s">
        <v>3413</v>
      </c>
      <c r="Q532" s="347" t="s">
        <v>4025</v>
      </c>
      <c r="R532" s="238" t="s">
        <v>2833</v>
      </c>
      <c r="S532" s="541">
        <v>79800</v>
      </c>
      <c r="T532" s="467" t="s">
        <v>2965</v>
      </c>
      <c r="U532" s="468">
        <f t="shared" si="8"/>
        <v>159600</v>
      </c>
      <c r="V532" s="170"/>
    </row>
    <row r="533" spans="1:22">
      <c r="A533" s="235">
        <v>530</v>
      </c>
      <c r="B533" s="235">
        <v>102464571</v>
      </c>
      <c r="C533" s="238" t="s">
        <v>1693</v>
      </c>
      <c r="D533" s="238" t="s">
        <v>1694</v>
      </c>
      <c r="E533" s="598" t="s">
        <v>36</v>
      </c>
      <c r="F533" s="235">
        <v>2</v>
      </c>
      <c r="G533" s="623" t="s">
        <v>2830</v>
      </c>
      <c r="H533" s="466">
        <v>44770</v>
      </c>
      <c r="I533" s="466">
        <v>44770</v>
      </c>
      <c r="J533" s="235" t="s">
        <v>81</v>
      </c>
      <c r="K533" s="235" t="s">
        <v>82</v>
      </c>
      <c r="L533" s="235" t="s">
        <v>70</v>
      </c>
      <c r="M533" s="235">
        <v>215973687</v>
      </c>
      <c r="N533" s="235" t="s">
        <v>85</v>
      </c>
      <c r="O533" s="238" t="s">
        <v>3384</v>
      </c>
      <c r="P533" s="345" t="s">
        <v>83</v>
      </c>
      <c r="Q533" s="235" t="s">
        <v>2840</v>
      </c>
      <c r="R533" s="238" t="s">
        <v>3394</v>
      </c>
      <c r="S533" s="541">
        <v>1007.25</v>
      </c>
      <c r="T533" s="467" t="s">
        <v>2965</v>
      </c>
      <c r="U533" s="468">
        <f t="shared" si="8"/>
        <v>2014.5</v>
      </c>
      <c r="V533" s="170"/>
    </row>
    <row r="534" spans="1:22">
      <c r="A534" s="235">
        <v>531</v>
      </c>
      <c r="B534" s="235">
        <v>102951260</v>
      </c>
      <c r="C534" s="238" t="s">
        <v>1697</v>
      </c>
      <c r="D534" s="238" t="s">
        <v>1698</v>
      </c>
      <c r="E534" s="598" t="s">
        <v>36</v>
      </c>
      <c r="F534" s="235">
        <v>2</v>
      </c>
      <c r="G534" s="623" t="s">
        <v>2830</v>
      </c>
      <c r="H534" s="466">
        <v>44770</v>
      </c>
      <c r="I534" s="466">
        <v>44770</v>
      </c>
      <c r="J534" s="235" t="s">
        <v>81</v>
      </c>
      <c r="K534" s="235" t="s">
        <v>82</v>
      </c>
      <c r="L534" s="235" t="s">
        <v>70</v>
      </c>
      <c r="M534" s="235">
        <v>215973687</v>
      </c>
      <c r="N534" s="235" t="s">
        <v>85</v>
      </c>
      <c r="O534" s="238" t="s">
        <v>3384</v>
      </c>
      <c r="P534" s="345" t="s">
        <v>83</v>
      </c>
      <c r="Q534" s="235" t="s">
        <v>2840</v>
      </c>
      <c r="R534" s="238" t="s">
        <v>3394</v>
      </c>
      <c r="S534" s="541">
        <v>216.59</v>
      </c>
      <c r="T534" s="467" t="s">
        <v>2965</v>
      </c>
      <c r="U534" s="468">
        <f t="shared" si="8"/>
        <v>433.18</v>
      </c>
      <c r="V534" s="170"/>
    </row>
    <row r="535" spans="1:22">
      <c r="A535" s="235">
        <v>532</v>
      </c>
      <c r="B535" s="235">
        <v>101576439</v>
      </c>
      <c r="C535" s="238" t="s">
        <v>655</v>
      </c>
      <c r="D535" s="238" t="s">
        <v>656</v>
      </c>
      <c r="E535" s="598" t="s">
        <v>36</v>
      </c>
      <c r="F535" s="235">
        <v>2</v>
      </c>
      <c r="G535" s="623" t="s">
        <v>2830</v>
      </c>
      <c r="H535" s="466">
        <v>44770</v>
      </c>
      <c r="I535" s="466">
        <v>44770</v>
      </c>
      <c r="J535" s="235" t="s">
        <v>81</v>
      </c>
      <c r="K535" s="235" t="s">
        <v>82</v>
      </c>
      <c r="L535" s="235" t="s">
        <v>70</v>
      </c>
      <c r="M535" s="235">
        <v>215973687</v>
      </c>
      <c r="N535" s="235" t="s">
        <v>85</v>
      </c>
      <c r="O535" s="238" t="s">
        <v>3384</v>
      </c>
      <c r="P535" s="345" t="s">
        <v>83</v>
      </c>
      <c r="Q535" s="235" t="s">
        <v>2840</v>
      </c>
      <c r="R535" s="238" t="s">
        <v>3394</v>
      </c>
      <c r="S535" s="541">
        <v>1184</v>
      </c>
      <c r="T535" s="467" t="s">
        <v>2965</v>
      </c>
      <c r="U535" s="468">
        <f t="shared" si="8"/>
        <v>2368</v>
      </c>
      <c r="V535" s="170"/>
    </row>
    <row r="536" spans="1:22" ht="30.6">
      <c r="A536" s="235">
        <v>533</v>
      </c>
      <c r="B536" s="235">
        <v>109611234</v>
      </c>
      <c r="C536" s="238">
        <v>3742612236</v>
      </c>
      <c r="D536" s="238" t="s">
        <v>281</v>
      </c>
      <c r="E536" s="598" t="s">
        <v>36</v>
      </c>
      <c r="F536" s="235">
        <v>6</v>
      </c>
      <c r="G536" s="623" t="s">
        <v>2830</v>
      </c>
      <c r="H536" s="466">
        <v>44770</v>
      </c>
      <c r="I536" s="466">
        <v>44770</v>
      </c>
      <c r="J536" s="235" t="s">
        <v>81</v>
      </c>
      <c r="K536" s="235" t="s">
        <v>82</v>
      </c>
      <c r="L536" s="235" t="s">
        <v>70</v>
      </c>
      <c r="M536" s="235">
        <v>215973687</v>
      </c>
      <c r="N536" s="235" t="s">
        <v>85</v>
      </c>
      <c r="O536" s="238" t="s">
        <v>3384</v>
      </c>
      <c r="P536" s="345" t="s">
        <v>83</v>
      </c>
      <c r="Q536" s="235" t="s">
        <v>2840</v>
      </c>
      <c r="R536" s="238" t="s">
        <v>3394</v>
      </c>
      <c r="S536" s="541">
        <v>19072.55</v>
      </c>
      <c r="T536" s="467" t="s">
        <v>2965</v>
      </c>
      <c r="U536" s="468">
        <f t="shared" si="8"/>
        <v>114435.29999999999</v>
      </c>
      <c r="V536" s="170"/>
    </row>
    <row r="537" spans="1:22" ht="20.399999999999999">
      <c r="A537" s="235">
        <v>534</v>
      </c>
      <c r="B537" s="235">
        <v>110408292</v>
      </c>
      <c r="C537" s="238" t="s">
        <v>1309</v>
      </c>
      <c r="D537" s="238" t="s">
        <v>1310</v>
      </c>
      <c r="E537" s="598" t="s">
        <v>36</v>
      </c>
      <c r="F537" s="235">
        <v>60</v>
      </c>
      <c r="G537" s="623" t="s">
        <v>2830</v>
      </c>
      <c r="H537" s="466">
        <v>44770</v>
      </c>
      <c r="I537" s="466">
        <v>44770</v>
      </c>
      <c r="J537" s="235" t="s">
        <v>81</v>
      </c>
      <c r="K537" s="235" t="s">
        <v>82</v>
      </c>
      <c r="L537" s="235" t="s">
        <v>70</v>
      </c>
      <c r="M537" s="235">
        <v>215973687</v>
      </c>
      <c r="N537" s="235" t="s">
        <v>85</v>
      </c>
      <c r="O537" s="238" t="s">
        <v>3384</v>
      </c>
      <c r="P537" s="345" t="s">
        <v>83</v>
      </c>
      <c r="Q537" s="235" t="s">
        <v>2840</v>
      </c>
      <c r="R537" s="238" t="s">
        <v>3394</v>
      </c>
      <c r="S537" s="541">
        <v>10</v>
      </c>
      <c r="T537" s="467" t="s">
        <v>2965</v>
      </c>
      <c r="U537" s="468">
        <f t="shared" si="8"/>
        <v>600</v>
      </c>
      <c r="V537" s="170"/>
    </row>
    <row r="538" spans="1:22" ht="20.399999999999999">
      <c r="A538" s="235">
        <v>535</v>
      </c>
      <c r="B538" s="235">
        <v>109492174</v>
      </c>
      <c r="C538" s="238" t="s">
        <v>488</v>
      </c>
      <c r="D538" s="238" t="s">
        <v>489</v>
      </c>
      <c r="E538" s="598" t="s">
        <v>36</v>
      </c>
      <c r="F538" s="235">
        <v>2</v>
      </c>
      <c r="G538" s="623" t="s">
        <v>2830</v>
      </c>
      <c r="H538" s="466">
        <v>44770</v>
      </c>
      <c r="I538" s="466">
        <v>44770</v>
      </c>
      <c r="J538" s="235" t="s">
        <v>81</v>
      </c>
      <c r="K538" s="235" t="s">
        <v>82</v>
      </c>
      <c r="L538" s="235" t="s">
        <v>70</v>
      </c>
      <c r="M538" s="235">
        <v>215973687</v>
      </c>
      <c r="N538" s="235" t="s">
        <v>85</v>
      </c>
      <c r="O538" s="238" t="s">
        <v>3384</v>
      </c>
      <c r="P538" s="345" t="s">
        <v>83</v>
      </c>
      <c r="Q538" s="235" t="s">
        <v>2840</v>
      </c>
      <c r="R538" s="238" t="s">
        <v>3394</v>
      </c>
      <c r="S538" s="541">
        <v>4051</v>
      </c>
      <c r="T538" s="467" t="s">
        <v>2965</v>
      </c>
      <c r="U538" s="468">
        <f t="shared" si="8"/>
        <v>8102</v>
      </c>
      <c r="V538" s="170"/>
    </row>
    <row r="539" spans="1:22">
      <c r="A539" s="235">
        <v>536</v>
      </c>
      <c r="B539" s="235">
        <v>109492175</v>
      </c>
      <c r="C539" s="238" t="s">
        <v>520</v>
      </c>
      <c r="D539" s="238" t="s">
        <v>521</v>
      </c>
      <c r="E539" s="598" t="s">
        <v>36</v>
      </c>
      <c r="F539" s="235">
        <v>2</v>
      </c>
      <c r="G539" s="623" t="s">
        <v>2830</v>
      </c>
      <c r="H539" s="466">
        <v>44770</v>
      </c>
      <c r="I539" s="466">
        <v>44770</v>
      </c>
      <c r="J539" s="235" t="s">
        <v>81</v>
      </c>
      <c r="K539" s="235" t="s">
        <v>82</v>
      </c>
      <c r="L539" s="235" t="s">
        <v>70</v>
      </c>
      <c r="M539" s="235">
        <v>215973687</v>
      </c>
      <c r="N539" s="235" t="s">
        <v>85</v>
      </c>
      <c r="O539" s="238" t="s">
        <v>3384</v>
      </c>
      <c r="P539" s="345" t="s">
        <v>83</v>
      </c>
      <c r="Q539" s="235" t="s">
        <v>2840</v>
      </c>
      <c r="R539" s="238" t="s">
        <v>3394</v>
      </c>
      <c r="S539" s="541">
        <v>1404</v>
      </c>
      <c r="T539" s="467" t="s">
        <v>2965</v>
      </c>
      <c r="U539" s="468">
        <f t="shared" si="8"/>
        <v>2808</v>
      </c>
      <c r="V539" s="170"/>
    </row>
    <row r="540" spans="1:22" ht="20.399999999999999">
      <c r="A540" s="235">
        <v>537</v>
      </c>
      <c r="B540" s="235">
        <v>111400054</v>
      </c>
      <c r="C540" s="238" t="s">
        <v>649</v>
      </c>
      <c r="D540" s="238" t="s">
        <v>650</v>
      </c>
      <c r="E540" s="598" t="s">
        <v>36</v>
      </c>
      <c r="F540" s="235">
        <v>6</v>
      </c>
      <c r="G540" s="623" t="s">
        <v>2830</v>
      </c>
      <c r="H540" s="466">
        <v>44770</v>
      </c>
      <c r="I540" s="466">
        <v>44770</v>
      </c>
      <c r="J540" s="235" t="s">
        <v>81</v>
      </c>
      <c r="K540" s="235" t="s">
        <v>82</v>
      </c>
      <c r="L540" s="235" t="s">
        <v>70</v>
      </c>
      <c r="M540" s="235">
        <v>215973687</v>
      </c>
      <c r="N540" s="235" t="s">
        <v>85</v>
      </c>
      <c r="O540" s="238" t="s">
        <v>3384</v>
      </c>
      <c r="P540" s="345" t="s">
        <v>83</v>
      </c>
      <c r="Q540" s="235" t="s">
        <v>2840</v>
      </c>
      <c r="R540" s="238" t="s">
        <v>3394</v>
      </c>
      <c r="S540" s="541">
        <v>1410</v>
      </c>
      <c r="T540" s="467" t="s">
        <v>2965</v>
      </c>
      <c r="U540" s="468">
        <f t="shared" si="8"/>
        <v>8460</v>
      </c>
      <c r="V540" s="170"/>
    </row>
    <row r="541" spans="1:22" ht="20.399999999999999">
      <c r="A541" s="235">
        <v>538</v>
      </c>
      <c r="B541" s="235">
        <v>111400055</v>
      </c>
      <c r="C541" s="238" t="s">
        <v>653</v>
      </c>
      <c r="D541" s="238" t="s">
        <v>654</v>
      </c>
      <c r="E541" s="598" t="s">
        <v>36</v>
      </c>
      <c r="F541" s="235">
        <v>6</v>
      </c>
      <c r="G541" s="623" t="s">
        <v>2830</v>
      </c>
      <c r="H541" s="466">
        <v>44770</v>
      </c>
      <c r="I541" s="466">
        <v>44770</v>
      </c>
      <c r="J541" s="235" t="s">
        <v>81</v>
      </c>
      <c r="K541" s="235" t="s">
        <v>82</v>
      </c>
      <c r="L541" s="235" t="s">
        <v>70</v>
      </c>
      <c r="M541" s="235">
        <v>215973687</v>
      </c>
      <c r="N541" s="235" t="s">
        <v>85</v>
      </c>
      <c r="O541" s="238" t="s">
        <v>3384</v>
      </c>
      <c r="P541" s="345" t="s">
        <v>83</v>
      </c>
      <c r="Q541" s="235" t="s">
        <v>2840</v>
      </c>
      <c r="R541" s="238" t="s">
        <v>3394</v>
      </c>
      <c r="S541" s="541">
        <v>1732</v>
      </c>
      <c r="T541" s="467" t="s">
        <v>2965</v>
      </c>
      <c r="U541" s="468">
        <f t="shared" si="8"/>
        <v>10392</v>
      </c>
      <c r="V541" s="170"/>
    </row>
    <row r="542" spans="1:22" ht="20.399999999999999">
      <c r="A542" s="235">
        <v>539</v>
      </c>
      <c r="B542" s="235">
        <v>107171952</v>
      </c>
      <c r="C542" s="238" t="s">
        <v>1475</v>
      </c>
      <c r="D542" s="238" t="s">
        <v>1476</v>
      </c>
      <c r="E542" s="598" t="s">
        <v>36</v>
      </c>
      <c r="F542" s="235">
        <v>2</v>
      </c>
      <c r="G542" s="623" t="s">
        <v>2830</v>
      </c>
      <c r="H542" s="466">
        <v>44770</v>
      </c>
      <c r="I542" s="466">
        <v>44770</v>
      </c>
      <c r="J542" s="235" t="s">
        <v>81</v>
      </c>
      <c r="K542" s="235" t="s">
        <v>82</v>
      </c>
      <c r="L542" s="235" t="s">
        <v>70</v>
      </c>
      <c r="M542" s="235">
        <v>215973687</v>
      </c>
      <c r="N542" s="235" t="s">
        <v>85</v>
      </c>
      <c r="O542" s="238" t="s">
        <v>3384</v>
      </c>
      <c r="P542" s="345" t="s">
        <v>83</v>
      </c>
      <c r="Q542" s="235" t="s">
        <v>2840</v>
      </c>
      <c r="R542" s="238" t="s">
        <v>3394</v>
      </c>
      <c r="S542" s="541">
        <v>2750</v>
      </c>
      <c r="T542" s="467" t="s">
        <v>2965</v>
      </c>
      <c r="U542" s="468">
        <f t="shared" si="8"/>
        <v>5500</v>
      </c>
      <c r="V542" s="170"/>
    </row>
    <row r="543" spans="1:22">
      <c r="A543" s="235">
        <v>540</v>
      </c>
      <c r="B543" s="235">
        <v>110710681</v>
      </c>
      <c r="C543" s="238" t="s">
        <v>1997</v>
      </c>
      <c r="D543" s="238" t="s">
        <v>2209</v>
      </c>
      <c r="E543" s="598" t="s">
        <v>36</v>
      </c>
      <c r="F543" s="235">
        <v>8</v>
      </c>
      <c r="G543" s="623" t="s">
        <v>2830</v>
      </c>
      <c r="H543" s="466">
        <v>44770</v>
      </c>
      <c r="I543" s="466">
        <v>44770</v>
      </c>
      <c r="J543" s="235" t="s">
        <v>81</v>
      </c>
      <c r="K543" s="235" t="s">
        <v>82</v>
      </c>
      <c r="L543" s="235" t="s">
        <v>70</v>
      </c>
      <c r="M543" s="235">
        <v>215973687</v>
      </c>
      <c r="N543" s="235" t="s">
        <v>85</v>
      </c>
      <c r="O543" s="238" t="s">
        <v>3384</v>
      </c>
      <c r="P543" s="345" t="s">
        <v>83</v>
      </c>
      <c r="Q543" s="235" t="s">
        <v>2840</v>
      </c>
      <c r="R543" s="238" t="s">
        <v>3394</v>
      </c>
      <c r="S543" s="541">
        <v>2047</v>
      </c>
      <c r="T543" s="467" t="s">
        <v>2965</v>
      </c>
      <c r="U543" s="468">
        <f t="shared" si="8"/>
        <v>16376</v>
      </c>
      <c r="V543" s="170"/>
    </row>
    <row r="544" spans="1:22">
      <c r="A544" s="235">
        <v>541</v>
      </c>
      <c r="B544" s="235">
        <v>110710682</v>
      </c>
      <c r="C544" s="238" t="s">
        <v>2001</v>
      </c>
      <c r="D544" s="238" t="s">
        <v>2216</v>
      </c>
      <c r="E544" s="598" t="s">
        <v>36</v>
      </c>
      <c r="F544" s="235">
        <v>8</v>
      </c>
      <c r="G544" s="623" t="s">
        <v>2830</v>
      </c>
      <c r="H544" s="466">
        <v>44770</v>
      </c>
      <c r="I544" s="466">
        <v>44770</v>
      </c>
      <c r="J544" s="235" t="s">
        <v>81</v>
      </c>
      <c r="K544" s="235" t="s">
        <v>82</v>
      </c>
      <c r="L544" s="235" t="s">
        <v>70</v>
      </c>
      <c r="M544" s="235">
        <v>215973687</v>
      </c>
      <c r="N544" s="235" t="s">
        <v>85</v>
      </c>
      <c r="O544" s="238" t="s">
        <v>3384</v>
      </c>
      <c r="P544" s="345" t="s">
        <v>83</v>
      </c>
      <c r="Q544" s="235" t="s">
        <v>2840</v>
      </c>
      <c r="R544" s="238" t="s">
        <v>3394</v>
      </c>
      <c r="S544" s="541">
        <v>2047</v>
      </c>
      <c r="T544" s="467" t="s">
        <v>2965</v>
      </c>
      <c r="U544" s="468">
        <f t="shared" si="8"/>
        <v>16376</v>
      </c>
      <c r="V544" s="170"/>
    </row>
    <row r="545" spans="1:22">
      <c r="A545" s="235">
        <v>542</v>
      </c>
      <c r="B545" s="235">
        <v>110710684</v>
      </c>
      <c r="C545" s="238" t="s">
        <v>2002</v>
      </c>
      <c r="D545" s="239" t="s">
        <v>2213</v>
      </c>
      <c r="E545" s="598" t="s">
        <v>36</v>
      </c>
      <c r="F545" s="235">
        <v>4</v>
      </c>
      <c r="G545" s="623" t="s">
        <v>2830</v>
      </c>
      <c r="H545" s="466">
        <v>44770</v>
      </c>
      <c r="I545" s="466">
        <v>44770</v>
      </c>
      <c r="J545" s="235" t="s">
        <v>81</v>
      </c>
      <c r="K545" s="235" t="s">
        <v>82</v>
      </c>
      <c r="L545" s="235" t="s">
        <v>70</v>
      </c>
      <c r="M545" s="235">
        <v>215973687</v>
      </c>
      <c r="N545" s="235" t="s">
        <v>85</v>
      </c>
      <c r="O545" s="238" t="s">
        <v>3384</v>
      </c>
      <c r="P545" s="345" t="s">
        <v>83</v>
      </c>
      <c r="Q545" s="235" t="s">
        <v>2840</v>
      </c>
      <c r="R545" s="238" t="s">
        <v>3394</v>
      </c>
      <c r="S545" s="541">
        <v>2047</v>
      </c>
      <c r="T545" s="467" t="s">
        <v>2965</v>
      </c>
      <c r="U545" s="468">
        <f t="shared" si="8"/>
        <v>8188</v>
      </c>
      <c r="V545" s="170"/>
    </row>
    <row r="546" spans="1:22">
      <c r="A546" s="235">
        <v>543</v>
      </c>
      <c r="B546" s="235">
        <v>112141778</v>
      </c>
      <c r="C546" s="238">
        <v>112141778</v>
      </c>
      <c r="D546" s="238" t="s">
        <v>2566</v>
      </c>
      <c r="E546" s="598" t="s">
        <v>36</v>
      </c>
      <c r="F546" s="235">
        <v>20</v>
      </c>
      <c r="G546" s="623" t="s">
        <v>2830</v>
      </c>
      <c r="H546" s="466">
        <v>44770</v>
      </c>
      <c r="I546" s="466">
        <v>44770</v>
      </c>
      <c r="J546" s="235" t="s">
        <v>81</v>
      </c>
      <c r="K546" s="235" t="s">
        <v>82</v>
      </c>
      <c r="L546" s="235" t="s">
        <v>70</v>
      </c>
      <c r="M546" s="235">
        <v>215973687</v>
      </c>
      <c r="N546" s="235" t="s">
        <v>85</v>
      </c>
      <c r="O546" s="238" t="s">
        <v>3384</v>
      </c>
      <c r="P546" s="345" t="s">
        <v>83</v>
      </c>
      <c r="Q546" s="235" t="s">
        <v>2840</v>
      </c>
      <c r="R546" s="238" t="s">
        <v>3394</v>
      </c>
      <c r="S546" s="541">
        <v>1.6</v>
      </c>
      <c r="T546" s="467" t="s">
        <v>2965</v>
      </c>
      <c r="U546" s="468">
        <f t="shared" si="8"/>
        <v>32</v>
      </c>
      <c r="V546" s="170"/>
    </row>
    <row r="547" spans="1:22">
      <c r="A547" s="235">
        <v>544</v>
      </c>
      <c r="B547" s="235">
        <v>112141777</v>
      </c>
      <c r="C547" s="238">
        <v>112141777</v>
      </c>
      <c r="D547" s="238" t="s">
        <v>2563</v>
      </c>
      <c r="E547" s="598" t="s">
        <v>36</v>
      </c>
      <c r="F547" s="235">
        <v>36</v>
      </c>
      <c r="G547" s="623" t="s">
        <v>2830</v>
      </c>
      <c r="H547" s="466">
        <v>44770</v>
      </c>
      <c r="I547" s="466">
        <v>44770</v>
      </c>
      <c r="J547" s="235" t="s">
        <v>81</v>
      </c>
      <c r="K547" s="235" t="s">
        <v>82</v>
      </c>
      <c r="L547" s="235" t="s">
        <v>70</v>
      </c>
      <c r="M547" s="235">
        <v>215973687</v>
      </c>
      <c r="N547" s="235" t="s">
        <v>85</v>
      </c>
      <c r="O547" s="238" t="s">
        <v>3384</v>
      </c>
      <c r="P547" s="345" t="s">
        <v>83</v>
      </c>
      <c r="Q547" s="235" t="s">
        <v>2840</v>
      </c>
      <c r="R547" s="238" t="s">
        <v>3394</v>
      </c>
      <c r="S547" s="541">
        <v>5.4</v>
      </c>
      <c r="T547" s="467" t="s">
        <v>2965</v>
      </c>
      <c r="U547" s="468">
        <f t="shared" si="8"/>
        <v>194.4</v>
      </c>
      <c r="V547" s="170"/>
    </row>
    <row r="548" spans="1:22">
      <c r="A548" s="235">
        <v>545</v>
      </c>
      <c r="B548" s="235">
        <v>112136081</v>
      </c>
      <c r="C548" s="238" t="s">
        <v>997</v>
      </c>
      <c r="D548" s="238" t="s">
        <v>998</v>
      </c>
      <c r="E548" s="598" t="s">
        <v>36</v>
      </c>
      <c r="F548" s="235">
        <v>2</v>
      </c>
      <c r="G548" s="623" t="s">
        <v>2830</v>
      </c>
      <c r="H548" s="466">
        <v>44770</v>
      </c>
      <c r="I548" s="466">
        <v>44770</v>
      </c>
      <c r="J548" s="235" t="s">
        <v>81</v>
      </c>
      <c r="K548" s="235" t="s">
        <v>82</v>
      </c>
      <c r="L548" s="235" t="s">
        <v>70</v>
      </c>
      <c r="M548" s="235">
        <v>215973687</v>
      </c>
      <c r="N548" s="235" t="s">
        <v>85</v>
      </c>
      <c r="O548" s="238" t="s">
        <v>3384</v>
      </c>
      <c r="P548" s="345" t="s">
        <v>83</v>
      </c>
      <c r="Q548" s="235" t="s">
        <v>2840</v>
      </c>
      <c r="R548" s="238" t="s">
        <v>3394</v>
      </c>
      <c r="S548" s="541">
        <v>570.47</v>
      </c>
      <c r="T548" s="467" t="s">
        <v>2965</v>
      </c>
      <c r="U548" s="468">
        <f t="shared" si="8"/>
        <v>1140.94</v>
      </c>
      <c r="V548" s="170"/>
    </row>
    <row r="549" spans="1:22">
      <c r="A549" s="235">
        <v>546</v>
      </c>
      <c r="B549" s="235">
        <v>112172545</v>
      </c>
      <c r="C549" s="238">
        <v>112172545</v>
      </c>
      <c r="D549" s="238" t="s">
        <v>2378</v>
      </c>
      <c r="E549" s="598" t="s">
        <v>36</v>
      </c>
      <c r="F549" s="235">
        <v>12</v>
      </c>
      <c r="G549" s="623" t="s">
        <v>2830</v>
      </c>
      <c r="H549" s="466">
        <v>44770</v>
      </c>
      <c r="I549" s="466">
        <v>44770</v>
      </c>
      <c r="J549" s="235" t="s">
        <v>81</v>
      </c>
      <c r="K549" s="235" t="s">
        <v>82</v>
      </c>
      <c r="L549" s="235" t="s">
        <v>70</v>
      </c>
      <c r="M549" s="235">
        <v>215973687</v>
      </c>
      <c r="N549" s="235" t="s">
        <v>85</v>
      </c>
      <c r="O549" s="238" t="s">
        <v>3384</v>
      </c>
      <c r="P549" s="345" t="s">
        <v>83</v>
      </c>
      <c r="Q549" s="235" t="s">
        <v>2840</v>
      </c>
      <c r="R549" s="238" t="s">
        <v>3394</v>
      </c>
      <c r="S549" s="541">
        <v>8.5</v>
      </c>
      <c r="T549" s="467" t="s">
        <v>2965</v>
      </c>
      <c r="U549" s="468">
        <f t="shared" si="8"/>
        <v>102</v>
      </c>
      <c r="V549" s="170"/>
    </row>
    <row r="550" spans="1:22">
      <c r="A550" s="235">
        <v>547</v>
      </c>
      <c r="B550" s="235">
        <v>112172546</v>
      </c>
      <c r="C550" s="238">
        <v>112172546</v>
      </c>
      <c r="D550" s="238" t="s">
        <v>2380</v>
      </c>
      <c r="E550" s="598" t="s">
        <v>36</v>
      </c>
      <c r="F550" s="235">
        <v>8</v>
      </c>
      <c r="G550" s="623" t="s">
        <v>2830</v>
      </c>
      <c r="H550" s="466">
        <v>44770</v>
      </c>
      <c r="I550" s="466">
        <v>44770</v>
      </c>
      <c r="J550" s="235" t="s">
        <v>81</v>
      </c>
      <c r="K550" s="235" t="s">
        <v>82</v>
      </c>
      <c r="L550" s="235" t="s">
        <v>70</v>
      </c>
      <c r="M550" s="235">
        <v>215973687</v>
      </c>
      <c r="N550" s="235" t="s">
        <v>85</v>
      </c>
      <c r="O550" s="238" t="s">
        <v>3384</v>
      </c>
      <c r="P550" s="345" t="s">
        <v>83</v>
      </c>
      <c r="Q550" s="235" t="s">
        <v>2840</v>
      </c>
      <c r="R550" s="238" t="s">
        <v>3394</v>
      </c>
      <c r="S550" s="541">
        <v>10.5</v>
      </c>
      <c r="T550" s="467" t="s">
        <v>2965</v>
      </c>
      <c r="U550" s="468">
        <f t="shared" si="8"/>
        <v>84</v>
      </c>
      <c r="V550" s="170"/>
    </row>
    <row r="551" spans="1:22">
      <c r="A551" s="235">
        <v>548</v>
      </c>
      <c r="B551" s="235">
        <v>112170848</v>
      </c>
      <c r="C551" s="238">
        <v>112170848</v>
      </c>
      <c r="D551" s="238" t="s">
        <v>2381</v>
      </c>
      <c r="E551" s="598" t="s">
        <v>36</v>
      </c>
      <c r="F551" s="235">
        <v>12</v>
      </c>
      <c r="G551" s="623" t="s">
        <v>2830</v>
      </c>
      <c r="H551" s="466">
        <v>44770</v>
      </c>
      <c r="I551" s="466">
        <v>44770</v>
      </c>
      <c r="J551" s="235" t="s">
        <v>81</v>
      </c>
      <c r="K551" s="235" t="s">
        <v>82</v>
      </c>
      <c r="L551" s="235" t="s">
        <v>70</v>
      </c>
      <c r="M551" s="235">
        <v>215973687</v>
      </c>
      <c r="N551" s="235" t="s">
        <v>85</v>
      </c>
      <c r="O551" s="238" t="s">
        <v>3384</v>
      </c>
      <c r="P551" s="345" t="s">
        <v>83</v>
      </c>
      <c r="Q551" s="235" t="s">
        <v>2840</v>
      </c>
      <c r="R551" s="238" t="s">
        <v>3394</v>
      </c>
      <c r="S551" s="541">
        <v>14</v>
      </c>
      <c r="T551" s="467" t="s">
        <v>2965</v>
      </c>
      <c r="U551" s="468">
        <f t="shared" si="8"/>
        <v>168</v>
      </c>
      <c r="V551" s="170"/>
    </row>
    <row r="552" spans="1:22" ht="20.399999999999999">
      <c r="A552" s="235">
        <v>549</v>
      </c>
      <c r="B552" s="235">
        <v>109492197</v>
      </c>
      <c r="C552" s="238" t="s">
        <v>186</v>
      </c>
      <c r="D552" s="238" t="s">
        <v>187</v>
      </c>
      <c r="E552" s="598" t="s">
        <v>36</v>
      </c>
      <c r="F552" s="235">
        <v>16</v>
      </c>
      <c r="G552" s="623" t="s">
        <v>2830</v>
      </c>
      <c r="H552" s="466">
        <v>44770</v>
      </c>
      <c r="I552" s="466">
        <v>44770</v>
      </c>
      <c r="J552" s="235" t="s">
        <v>81</v>
      </c>
      <c r="K552" s="235" t="s">
        <v>82</v>
      </c>
      <c r="L552" s="235" t="s">
        <v>70</v>
      </c>
      <c r="M552" s="235">
        <v>215973687</v>
      </c>
      <c r="N552" s="235" t="s">
        <v>85</v>
      </c>
      <c r="O552" s="238" t="s">
        <v>3384</v>
      </c>
      <c r="P552" s="345" t="s">
        <v>83</v>
      </c>
      <c r="Q552" s="235" t="s">
        <v>2840</v>
      </c>
      <c r="R552" s="238" t="s">
        <v>3394</v>
      </c>
      <c r="S552" s="541">
        <v>66.92</v>
      </c>
      <c r="T552" s="467" t="s">
        <v>2965</v>
      </c>
      <c r="U552" s="468">
        <f t="shared" si="8"/>
        <v>1070.72</v>
      </c>
      <c r="V552" s="170"/>
    </row>
    <row r="553" spans="1:22">
      <c r="A553" s="235">
        <v>550</v>
      </c>
      <c r="B553" s="235" t="s">
        <v>2458</v>
      </c>
      <c r="C553" s="238" t="s">
        <v>2458</v>
      </c>
      <c r="D553" s="238" t="s">
        <v>2459</v>
      </c>
      <c r="E553" s="598" t="s">
        <v>36</v>
      </c>
      <c r="F553" s="235">
        <v>4</v>
      </c>
      <c r="G553" s="623" t="s">
        <v>2830</v>
      </c>
      <c r="H553" s="466">
        <v>44770</v>
      </c>
      <c r="I553" s="466">
        <v>44770</v>
      </c>
      <c r="J553" s="235" t="s">
        <v>81</v>
      </c>
      <c r="K553" s="235" t="s">
        <v>82</v>
      </c>
      <c r="L553" s="235" t="s">
        <v>70</v>
      </c>
      <c r="M553" s="235">
        <v>215973687</v>
      </c>
      <c r="N553" s="235" t="s">
        <v>85</v>
      </c>
      <c r="O553" s="238" t="s">
        <v>3384</v>
      </c>
      <c r="P553" s="345" t="s">
        <v>83</v>
      </c>
      <c r="Q553" s="235" t="s">
        <v>2840</v>
      </c>
      <c r="R553" s="238" t="s">
        <v>3394</v>
      </c>
      <c r="S553" s="541">
        <v>1798.2</v>
      </c>
      <c r="T553" s="467" t="s">
        <v>2965</v>
      </c>
      <c r="U553" s="468">
        <f t="shared" si="8"/>
        <v>7192.8</v>
      </c>
      <c r="V553" s="170"/>
    </row>
    <row r="554" spans="1:22">
      <c r="A554" s="235">
        <v>551</v>
      </c>
      <c r="B554" s="235" t="s">
        <v>2336</v>
      </c>
      <c r="C554" s="238" t="s">
        <v>2337</v>
      </c>
      <c r="D554" s="238" t="s">
        <v>2605</v>
      </c>
      <c r="E554" s="598" t="s">
        <v>36</v>
      </c>
      <c r="F554" s="235">
        <v>8</v>
      </c>
      <c r="G554" s="623" t="s">
        <v>2830</v>
      </c>
      <c r="H554" s="466">
        <v>44770</v>
      </c>
      <c r="I554" s="466">
        <v>44770</v>
      </c>
      <c r="J554" s="235" t="s">
        <v>81</v>
      </c>
      <c r="K554" s="235" t="s">
        <v>82</v>
      </c>
      <c r="L554" s="235" t="s">
        <v>70</v>
      </c>
      <c r="M554" s="235">
        <v>215973687</v>
      </c>
      <c r="N554" s="235" t="s">
        <v>85</v>
      </c>
      <c r="O554" s="238" t="s">
        <v>3384</v>
      </c>
      <c r="P554" s="345" t="s">
        <v>83</v>
      </c>
      <c r="Q554" s="235" t="s">
        <v>2840</v>
      </c>
      <c r="R554" s="238" t="s">
        <v>3394</v>
      </c>
      <c r="S554" s="541">
        <v>1784.3</v>
      </c>
      <c r="T554" s="467" t="s">
        <v>2965</v>
      </c>
      <c r="U554" s="468">
        <f t="shared" si="8"/>
        <v>14274.4</v>
      </c>
      <c r="V554" s="170"/>
    </row>
    <row r="555" spans="1:22">
      <c r="A555" s="235">
        <v>552</v>
      </c>
      <c r="B555" s="235">
        <v>109492180</v>
      </c>
      <c r="C555" s="238" t="s">
        <v>201</v>
      </c>
      <c r="D555" s="349" t="s">
        <v>2748</v>
      </c>
      <c r="E555" s="598" t="s">
        <v>36</v>
      </c>
      <c r="F555" s="235">
        <v>8</v>
      </c>
      <c r="G555" s="623" t="s">
        <v>2830</v>
      </c>
      <c r="H555" s="466">
        <v>44770</v>
      </c>
      <c r="I555" s="466">
        <v>44770</v>
      </c>
      <c r="J555" s="235" t="s">
        <v>81</v>
      </c>
      <c r="K555" s="235" t="s">
        <v>82</v>
      </c>
      <c r="L555" s="235" t="s">
        <v>70</v>
      </c>
      <c r="M555" s="235">
        <v>215973687</v>
      </c>
      <c r="N555" s="235" t="s">
        <v>85</v>
      </c>
      <c r="O555" s="238" t="s">
        <v>3384</v>
      </c>
      <c r="P555" s="345" t="s">
        <v>83</v>
      </c>
      <c r="Q555" s="235" t="s">
        <v>2840</v>
      </c>
      <c r="R555" s="238" t="s">
        <v>3394</v>
      </c>
      <c r="S555" s="541">
        <v>32.22</v>
      </c>
      <c r="T555" s="467" t="s">
        <v>2965</v>
      </c>
      <c r="U555" s="468">
        <f t="shared" si="8"/>
        <v>257.76</v>
      </c>
      <c r="V555" s="170"/>
    </row>
    <row r="556" spans="1:22">
      <c r="A556" s="235">
        <v>553</v>
      </c>
      <c r="B556" s="235">
        <v>112172543</v>
      </c>
      <c r="C556" s="238">
        <v>112172543</v>
      </c>
      <c r="D556" s="238" t="s">
        <v>1145</v>
      </c>
      <c r="E556" s="598" t="s">
        <v>36</v>
      </c>
      <c r="F556" s="235">
        <v>2</v>
      </c>
      <c r="G556" s="623" t="s">
        <v>2830</v>
      </c>
      <c r="H556" s="466">
        <v>44770</v>
      </c>
      <c r="I556" s="466">
        <v>44770</v>
      </c>
      <c r="J556" s="235" t="s">
        <v>81</v>
      </c>
      <c r="K556" s="235" t="s">
        <v>82</v>
      </c>
      <c r="L556" s="235" t="s">
        <v>70</v>
      </c>
      <c r="M556" s="235">
        <v>215973687</v>
      </c>
      <c r="N556" s="235" t="s">
        <v>85</v>
      </c>
      <c r="O556" s="238" t="s">
        <v>3384</v>
      </c>
      <c r="P556" s="345" t="s">
        <v>83</v>
      </c>
      <c r="Q556" s="235" t="s">
        <v>2840</v>
      </c>
      <c r="R556" s="238" t="s">
        <v>3394</v>
      </c>
      <c r="S556" s="541">
        <v>3480</v>
      </c>
      <c r="T556" s="467" t="s">
        <v>2965</v>
      </c>
      <c r="U556" s="468">
        <f t="shared" si="8"/>
        <v>6960</v>
      </c>
      <c r="V556" s="170"/>
    </row>
    <row r="557" spans="1:22">
      <c r="A557" s="235">
        <v>554</v>
      </c>
      <c r="B557" s="235">
        <v>112172541</v>
      </c>
      <c r="C557" s="238">
        <v>112172541</v>
      </c>
      <c r="D557" s="239" t="s">
        <v>2373</v>
      </c>
      <c r="E557" s="598" t="s">
        <v>36</v>
      </c>
      <c r="F557" s="235">
        <v>2</v>
      </c>
      <c r="G557" s="623" t="s">
        <v>2830</v>
      </c>
      <c r="H557" s="466">
        <v>44770</v>
      </c>
      <c r="I557" s="466">
        <v>44770</v>
      </c>
      <c r="J557" s="235" t="s">
        <v>81</v>
      </c>
      <c r="K557" s="235" t="s">
        <v>82</v>
      </c>
      <c r="L557" s="235" t="s">
        <v>70</v>
      </c>
      <c r="M557" s="235">
        <v>215973687</v>
      </c>
      <c r="N557" s="235" t="s">
        <v>85</v>
      </c>
      <c r="O557" s="238" t="s">
        <v>3384</v>
      </c>
      <c r="P557" s="345" t="s">
        <v>83</v>
      </c>
      <c r="Q557" s="235" t="s">
        <v>2840</v>
      </c>
      <c r="R557" s="238" t="s">
        <v>3394</v>
      </c>
      <c r="S557" s="541">
        <v>630</v>
      </c>
      <c r="T557" s="467" t="s">
        <v>2965</v>
      </c>
      <c r="U557" s="468">
        <f t="shared" si="8"/>
        <v>1260</v>
      </c>
      <c r="V557" s="170"/>
    </row>
    <row r="558" spans="1:22">
      <c r="A558" s="235">
        <v>555</v>
      </c>
      <c r="B558" s="235">
        <v>112172542</v>
      </c>
      <c r="C558" s="238">
        <v>112172542</v>
      </c>
      <c r="D558" s="238" t="s">
        <v>2376</v>
      </c>
      <c r="E558" s="598" t="s">
        <v>36</v>
      </c>
      <c r="F558" s="235">
        <v>6</v>
      </c>
      <c r="G558" s="623" t="s">
        <v>2830</v>
      </c>
      <c r="H558" s="466">
        <v>44770</v>
      </c>
      <c r="I558" s="466">
        <v>44770</v>
      </c>
      <c r="J558" s="235" t="s">
        <v>81</v>
      </c>
      <c r="K558" s="235" t="s">
        <v>82</v>
      </c>
      <c r="L558" s="235" t="s">
        <v>70</v>
      </c>
      <c r="M558" s="235">
        <v>215973687</v>
      </c>
      <c r="N558" s="235" t="s">
        <v>85</v>
      </c>
      <c r="O558" s="238" t="s">
        <v>3384</v>
      </c>
      <c r="P558" s="345" t="s">
        <v>83</v>
      </c>
      <c r="Q558" s="235" t="s">
        <v>2840</v>
      </c>
      <c r="R558" s="238" t="s">
        <v>3394</v>
      </c>
      <c r="S558" s="541">
        <v>65</v>
      </c>
      <c r="T558" s="467" t="s">
        <v>2965</v>
      </c>
      <c r="U558" s="468">
        <f t="shared" si="8"/>
        <v>390</v>
      </c>
      <c r="V558" s="170"/>
    </row>
    <row r="559" spans="1:22">
      <c r="A559" s="235">
        <v>556</v>
      </c>
      <c r="B559" s="235">
        <v>112172544</v>
      </c>
      <c r="C559" s="238">
        <v>112172544</v>
      </c>
      <c r="D559" s="238" t="s">
        <v>2377</v>
      </c>
      <c r="E559" s="598" t="s">
        <v>36</v>
      </c>
      <c r="F559" s="235">
        <v>4</v>
      </c>
      <c r="G559" s="623" t="s">
        <v>2830</v>
      </c>
      <c r="H559" s="466">
        <v>44770</v>
      </c>
      <c r="I559" s="466">
        <v>44770</v>
      </c>
      <c r="J559" s="235" t="s">
        <v>81</v>
      </c>
      <c r="K559" s="235" t="s">
        <v>82</v>
      </c>
      <c r="L559" s="235" t="s">
        <v>70</v>
      </c>
      <c r="M559" s="235">
        <v>215973687</v>
      </c>
      <c r="N559" s="235" t="s">
        <v>85</v>
      </c>
      <c r="O559" s="238" t="s">
        <v>3384</v>
      </c>
      <c r="P559" s="345" t="s">
        <v>83</v>
      </c>
      <c r="Q559" s="235" t="s">
        <v>2840</v>
      </c>
      <c r="R559" s="238" t="s">
        <v>3394</v>
      </c>
      <c r="S559" s="541">
        <v>100</v>
      </c>
      <c r="T559" s="467" t="s">
        <v>2965</v>
      </c>
      <c r="U559" s="468">
        <f t="shared" si="8"/>
        <v>400</v>
      </c>
      <c r="V559" s="170"/>
    </row>
    <row r="560" spans="1:22">
      <c r="A560" s="235">
        <v>557</v>
      </c>
      <c r="B560" s="235">
        <v>109492192</v>
      </c>
      <c r="C560" s="238" t="s">
        <v>1290</v>
      </c>
      <c r="D560" s="238" t="s">
        <v>2746</v>
      </c>
      <c r="E560" s="598" t="s">
        <v>36</v>
      </c>
      <c r="F560" s="235">
        <v>8</v>
      </c>
      <c r="G560" s="623" t="s">
        <v>2830</v>
      </c>
      <c r="H560" s="466">
        <v>44770</v>
      </c>
      <c r="I560" s="466">
        <v>44770</v>
      </c>
      <c r="J560" s="235" t="s">
        <v>81</v>
      </c>
      <c r="K560" s="235" t="s">
        <v>82</v>
      </c>
      <c r="L560" s="235" t="s">
        <v>70</v>
      </c>
      <c r="M560" s="235">
        <v>215973687</v>
      </c>
      <c r="N560" s="235" t="s">
        <v>85</v>
      </c>
      <c r="O560" s="238" t="s">
        <v>3384</v>
      </c>
      <c r="P560" s="345" t="s">
        <v>83</v>
      </c>
      <c r="Q560" s="235" t="s">
        <v>2840</v>
      </c>
      <c r="R560" s="238" t="s">
        <v>3394</v>
      </c>
      <c r="S560" s="541">
        <v>24.1</v>
      </c>
      <c r="T560" s="467" t="s">
        <v>2965</v>
      </c>
      <c r="U560" s="468">
        <f t="shared" si="8"/>
        <v>192.8</v>
      </c>
      <c r="V560" s="170"/>
    </row>
    <row r="561" spans="1:22">
      <c r="A561" s="235">
        <v>558</v>
      </c>
      <c r="B561" s="235">
        <v>109492193</v>
      </c>
      <c r="C561" s="238" t="s">
        <v>2228</v>
      </c>
      <c r="D561" s="239" t="s">
        <v>2739</v>
      </c>
      <c r="E561" s="598" t="s">
        <v>36</v>
      </c>
      <c r="F561" s="235">
        <v>34</v>
      </c>
      <c r="G561" s="623" t="s">
        <v>2830</v>
      </c>
      <c r="H561" s="466">
        <v>44770</v>
      </c>
      <c r="I561" s="466">
        <v>44770</v>
      </c>
      <c r="J561" s="235" t="s">
        <v>81</v>
      </c>
      <c r="K561" s="235" t="s">
        <v>82</v>
      </c>
      <c r="L561" s="235" t="s">
        <v>70</v>
      </c>
      <c r="M561" s="235">
        <v>215973687</v>
      </c>
      <c r="N561" s="235" t="s">
        <v>85</v>
      </c>
      <c r="O561" s="238" t="s">
        <v>3384</v>
      </c>
      <c r="P561" s="345" t="s">
        <v>83</v>
      </c>
      <c r="Q561" s="235" t="s">
        <v>2840</v>
      </c>
      <c r="R561" s="238" t="s">
        <v>3394</v>
      </c>
      <c r="S561" s="541">
        <v>11.26</v>
      </c>
      <c r="T561" s="467" t="s">
        <v>2965</v>
      </c>
      <c r="U561" s="468">
        <f t="shared" si="8"/>
        <v>382.84</v>
      </c>
      <c r="V561" s="170"/>
    </row>
    <row r="562" spans="1:22">
      <c r="A562" s="235">
        <v>559</v>
      </c>
      <c r="B562" s="235">
        <v>109492212</v>
      </c>
      <c r="C562" s="238" t="s">
        <v>571</v>
      </c>
      <c r="D562" s="238" t="s">
        <v>2741</v>
      </c>
      <c r="E562" s="598" t="s">
        <v>36</v>
      </c>
      <c r="F562" s="235">
        <v>64</v>
      </c>
      <c r="G562" s="623" t="s">
        <v>2830</v>
      </c>
      <c r="H562" s="466">
        <v>44770</v>
      </c>
      <c r="I562" s="466">
        <v>44770</v>
      </c>
      <c r="J562" s="235" t="s">
        <v>81</v>
      </c>
      <c r="K562" s="235" t="s">
        <v>82</v>
      </c>
      <c r="L562" s="235" t="s">
        <v>70</v>
      </c>
      <c r="M562" s="235">
        <v>215973687</v>
      </c>
      <c r="N562" s="235" t="s">
        <v>85</v>
      </c>
      <c r="O562" s="238" t="s">
        <v>3384</v>
      </c>
      <c r="P562" s="345" t="s">
        <v>83</v>
      </c>
      <c r="Q562" s="235" t="s">
        <v>2840</v>
      </c>
      <c r="R562" s="238" t="s">
        <v>3394</v>
      </c>
      <c r="S562" s="541">
        <v>11.26</v>
      </c>
      <c r="T562" s="467" t="s">
        <v>2965</v>
      </c>
      <c r="U562" s="468">
        <f t="shared" si="8"/>
        <v>720.64</v>
      </c>
      <c r="V562" s="170"/>
    </row>
    <row r="563" spans="1:22">
      <c r="A563" s="235">
        <v>560</v>
      </c>
      <c r="B563" s="235">
        <v>109492179</v>
      </c>
      <c r="C563" s="238">
        <v>12568935</v>
      </c>
      <c r="D563" s="238" t="s">
        <v>2134</v>
      </c>
      <c r="E563" s="598" t="s">
        <v>2729</v>
      </c>
      <c r="F563" s="340">
        <v>130</v>
      </c>
      <c r="G563" s="623" t="s">
        <v>2830</v>
      </c>
      <c r="H563" s="466">
        <v>44770</v>
      </c>
      <c r="I563" s="466">
        <v>44770</v>
      </c>
      <c r="J563" s="235" t="s">
        <v>81</v>
      </c>
      <c r="K563" s="235" t="s">
        <v>82</v>
      </c>
      <c r="L563" s="235" t="s">
        <v>70</v>
      </c>
      <c r="M563" s="235">
        <v>215973687</v>
      </c>
      <c r="N563" s="235" t="s">
        <v>85</v>
      </c>
      <c r="O563" s="238" t="s">
        <v>3384</v>
      </c>
      <c r="P563" s="345" t="s">
        <v>83</v>
      </c>
      <c r="Q563" s="235" t="s">
        <v>2840</v>
      </c>
      <c r="R563" s="238" t="s">
        <v>3394</v>
      </c>
      <c r="S563" s="541">
        <v>174.89</v>
      </c>
      <c r="T563" s="467" t="s">
        <v>2965</v>
      </c>
      <c r="U563" s="468">
        <f t="shared" si="8"/>
        <v>22735.699999999997</v>
      </c>
      <c r="V563" s="170"/>
    </row>
    <row r="564" spans="1:22">
      <c r="A564" s="235">
        <v>561</v>
      </c>
      <c r="B564" s="235">
        <v>112139784</v>
      </c>
      <c r="C564" s="238" t="s">
        <v>2731</v>
      </c>
      <c r="D564" s="239" t="s">
        <v>2809</v>
      </c>
      <c r="E564" s="598" t="s">
        <v>2729</v>
      </c>
      <c r="F564" s="235">
        <v>80</v>
      </c>
      <c r="G564" s="623" t="s">
        <v>2830</v>
      </c>
      <c r="H564" s="466">
        <v>44770</v>
      </c>
      <c r="I564" s="466">
        <v>44770</v>
      </c>
      <c r="J564" s="235" t="s">
        <v>81</v>
      </c>
      <c r="K564" s="235" t="s">
        <v>82</v>
      </c>
      <c r="L564" s="235" t="s">
        <v>70</v>
      </c>
      <c r="M564" s="235">
        <v>215973687</v>
      </c>
      <c r="N564" s="235" t="s">
        <v>85</v>
      </c>
      <c r="O564" s="238" t="s">
        <v>3384</v>
      </c>
      <c r="P564" s="345" t="s">
        <v>83</v>
      </c>
      <c r="Q564" s="235" t="s">
        <v>2840</v>
      </c>
      <c r="R564" s="238" t="s">
        <v>3394</v>
      </c>
      <c r="S564" s="541">
        <v>25.5</v>
      </c>
      <c r="T564" s="467" t="s">
        <v>2965</v>
      </c>
      <c r="U564" s="468">
        <f t="shared" si="8"/>
        <v>2040</v>
      </c>
      <c r="V564" s="170"/>
    </row>
    <row r="565" spans="1:22">
      <c r="A565" s="235">
        <v>562</v>
      </c>
      <c r="B565" s="235">
        <v>109609632</v>
      </c>
      <c r="C565" s="238" t="s">
        <v>197</v>
      </c>
      <c r="D565" s="238" t="s">
        <v>2747</v>
      </c>
      <c r="E565" s="598" t="s">
        <v>36</v>
      </c>
      <c r="F565" s="235">
        <v>4</v>
      </c>
      <c r="G565" s="623" t="s">
        <v>2830</v>
      </c>
      <c r="H565" s="466">
        <v>44770</v>
      </c>
      <c r="I565" s="466">
        <v>44770</v>
      </c>
      <c r="J565" s="235" t="s">
        <v>81</v>
      </c>
      <c r="K565" s="235" t="s">
        <v>82</v>
      </c>
      <c r="L565" s="235" t="s">
        <v>70</v>
      </c>
      <c r="M565" s="235">
        <v>215973687</v>
      </c>
      <c r="N565" s="235" t="s">
        <v>85</v>
      </c>
      <c r="O565" s="238" t="s">
        <v>3384</v>
      </c>
      <c r="P565" s="345" t="s">
        <v>83</v>
      </c>
      <c r="Q565" s="235" t="s">
        <v>2840</v>
      </c>
      <c r="R565" s="238" t="s">
        <v>3394</v>
      </c>
      <c r="S565" s="541">
        <v>100.06</v>
      </c>
      <c r="T565" s="467" t="s">
        <v>2965</v>
      </c>
      <c r="U565" s="468">
        <f t="shared" si="8"/>
        <v>400.24</v>
      </c>
      <c r="V565" s="170"/>
    </row>
    <row r="566" spans="1:22">
      <c r="A566" s="235">
        <v>563</v>
      </c>
      <c r="B566" s="235">
        <v>112136066</v>
      </c>
      <c r="C566" s="238" t="s">
        <v>2230</v>
      </c>
      <c r="D566" s="238" t="s">
        <v>2745</v>
      </c>
      <c r="E566" s="598" t="s">
        <v>36</v>
      </c>
      <c r="F566" s="235">
        <v>2</v>
      </c>
      <c r="G566" s="623" t="s">
        <v>2830</v>
      </c>
      <c r="H566" s="466">
        <v>44770</v>
      </c>
      <c r="I566" s="466">
        <v>44770</v>
      </c>
      <c r="J566" s="235" t="s">
        <v>81</v>
      </c>
      <c r="K566" s="235" t="s">
        <v>82</v>
      </c>
      <c r="L566" s="235" t="s">
        <v>70</v>
      </c>
      <c r="M566" s="235">
        <v>215973687</v>
      </c>
      <c r="N566" s="235" t="s">
        <v>85</v>
      </c>
      <c r="O566" s="238" t="s">
        <v>3384</v>
      </c>
      <c r="P566" s="345" t="s">
        <v>83</v>
      </c>
      <c r="Q566" s="235" t="s">
        <v>2840</v>
      </c>
      <c r="R566" s="238" t="s">
        <v>3394</v>
      </c>
      <c r="S566" s="541">
        <v>113.51</v>
      </c>
      <c r="T566" s="467" t="s">
        <v>2965</v>
      </c>
      <c r="U566" s="468">
        <f t="shared" si="8"/>
        <v>227.02</v>
      </c>
      <c r="V566" s="170"/>
    </row>
    <row r="567" spans="1:22">
      <c r="A567" s="235">
        <v>564</v>
      </c>
      <c r="B567" s="235">
        <v>112136070</v>
      </c>
      <c r="C567" s="238">
        <v>19628060446</v>
      </c>
      <c r="D567" s="238" t="s">
        <v>2751</v>
      </c>
      <c r="E567" s="598" t="s">
        <v>36</v>
      </c>
      <c r="F567" s="235">
        <v>2</v>
      </c>
      <c r="G567" s="623" t="s">
        <v>2830</v>
      </c>
      <c r="H567" s="466">
        <v>44770</v>
      </c>
      <c r="I567" s="466">
        <v>44770</v>
      </c>
      <c r="J567" s="235" t="s">
        <v>81</v>
      </c>
      <c r="K567" s="235" t="s">
        <v>82</v>
      </c>
      <c r="L567" s="235" t="s">
        <v>70</v>
      </c>
      <c r="M567" s="235">
        <v>215973687</v>
      </c>
      <c r="N567" s="235" t="s">
        <v>85</v>
      </c>
      <c r="O567" s="238" t="s">
        <v>3384</v>
      </c>
      <c r="P567" s="345" t="s">
        <v>83</v>
      </c>
      <c r="Q567" s="235" t="s">
        <v>2840</v>
      </c>
      <c r="R567" s="238" t="s">
        <v>3394</v>
      </c>
      <c r="S567" s="541">
        <v>721.74</v>
      </c>
      <c r="T567" s="467" t="s">
        <v>2965</v>
      </c>
      <c r="U567" s="468">
        <f t="shared" si="8"/>
        <v>1443.48</v>
      </c>
      <c r="V567" s="170"/>
    </row>
    <row r="568" spans="1:22">
      <c r="A568" s="235">
        <v>565</v>
      </c>
      <c r="B568" s="235">
        <v>112136069</v>
      </c>
      <c r="C568" s="238" t="s">
        <v>2235</v>
      </c>
      <c r="D568" s="238" t="s">
        <v>2749</v>
      </c>
      <c r="E568" s="598" t="s">
        <v>36</v>
      </c>
      <c r="F568" s="235">
        <v>6</v>
      </c>
      <c r="G568" s="623" t="s">
        <v>2830</v>
      </c>
      <c r="H568" s="466">
        <v>44770</v>
      </c>
      <c r="I568" s="466">
        <v>44770</v>
      </c>
      <c r="J568" s="235" t="s">
        <v>81</v>
      </c>
      <c r="K568" s="235" t="s">
        <v>82</v>
      </c>
      <c r="L568" s="235" t="s">
        <v>70</v>
      </c>
      <c r="M568" s="235">
        <v>215973687</v>
      </c>
      <c r="N568" s="235" t="s">
        <v>85</v>
      </c>
      <c r="O568" s="238" t="s">
        <v>3384</v>
      </c>
      <c r="P568" s="345" t="s">
        <v>83</v>
      </c>
      <c r="Q568" s="235" t="s">
        <v>2840</v>
      </c>
      <c r="R568" s="238" t="s">
        <v>3394</v>
      </c>
      <c r="S568" s="541">
        <v>45.6</v>
      </c>
      <c r="T568" s="467" t="s">
        <v>2965</v>
      </c>
      <c r="U568" s="468">
        <f t="shared" si="8"/>
        <v>273.60000000000002</v>
      </c>
      <c r="V568" s="170"/>
    </row>
    <row r="569" spans="1:22">
      <c r="A569" s="235">
        <v>566</v>
      </c>
      <c r="B569" s="235">
        <v>112136080</v>
      </c>
      <c r="C569" s="238" t="s">
        <v>888</v>
      </c>
      <c r="D569" s="238" t="s">
        <v>889</v>
      </c>
      <c r="E569" s="598" t="s">
        <v>36</v>
      </c>
      <c r="F569" s="235">
        <v>8</v>
      </c>
      <c r="G569" s="623" t="s">
        <v>2830</v>
      </c>
      <c r="H569" s="466">
        <v>44770</v>
      </c>
      <c r="I569" s="466">
        <v>44770</v>
      </c>
      <c r="J569" s="235" t="s">
        <v>81</v>
      </c>
      <c r="K569" s="235" t="s">
        <v>82</v>
      </c>
      <c r="L569" s="235" t="s">
        <v>70</v>
      </c>
      <c r="M569" s="235">
        <v>215973687</v>
      </c>
      <c r="N569" s="235" t="s">
        <v>85</v>
      </c>
      <c r="O569" s="238" t="s">
        <v>3384</v>
      </c>
      <c r="P569" s="345" t="s">
        <v>83</v>
      </c>
      <c r="Q569" s="235" t="s">
        <v>2840</v>
      </c>
      <c r="R569" s="238" t="s">
        <v>3394</v>
      </c>
      <c r="S569" s="541">
        <v>13.72</v>
      </c>
      <c r="T569" s="467" t="s">
        <v>2965</v>
      </c>
      <c r="U569" s="468">
        <f t="shared" si="8"/>
        <v>109.76</v>
      </c>
      <c r="V569" s="170"/>
    </row>
    <row r="570" spans="1:22">
      <c r="A570" s="235">
        <v>567</v>
      </c>
      <c r="B570" s="235">
        <v>109609633</v>
      </c>
      <c r="C570" s="238" t="s">
        <v>1078</v>
      </c>
      <c r="D570" s="238" t="s">
        <v>1674</v>
      </c>
      <c r="E570" s="598" t="s">
        <v>36</v>
      </c>
      <c r="F570" s="235">
        <v>2</v>
      </c>
      <c r="G570" s="623" t="s">
        <v>2830</v>
      </c>
      <c r="H570" s="466">
        <v>44770</v>
      </c>
      <c r="I570" s="466">
        <v>44770</v>
      </c>
      <c r="J570" s="235" t="s">
        <v>81</v>
      </c>
      <c r="K570" s="235" t="s">
        <v>82</v>
      </c>
      <c r="L570" s="235" t="s">
        <v>70</v>
      </c>
      <c r="M570" s="235">
        <v>215973687</v>
      </c>
      <c r="N570" s="235" t="s">
        <v>85</v>
      </c>
      <c r="O570" s="238" t="s">
        <v>3384</v>
      </c>
      <c r="P570" s="345" t="s">
        <v>83</v>
      </c>
      <c r="Q570" s="235" t="s">
        <v>2840</v>
      </c>
      <c r="R570" s="238" t="s">
        <v>3394</v>
      </c>
      <c r="S570" s="541">
        <v>97.29</v>
      </c>
      <c r="T570" s="467" t="s">
        <v>2965</v>
      </c>
      <c r="U570" s="468">
        <f t="shared" si="8"/>
        <v>194.58</v>
      </c>
      <c r="V570" s="170"/>
    </row>
    <row r="571" spans="1:22">
      <c r="A571" s="235">
        <v>568</v>
      </c>
      <c r="B571" s="235">
        <v>109609628</v>
      </c>
      <c r="C571" s="238" t="s">
        <v>1672</v>
      </c>
      <c r="D571" s="238" t="s">
        <v>1673</v>
      </c>
      <c r="E571" s="598" t="s">
        <v>36</v>
      </c>
      <c r="F571" s="235">
        <v>2</v>
      </c>
      <c r="G571" s="623" t="s">
        <v>2830</v>
      </c>
      <c r="H571" s="466">
        <v>44770</v>
      </c>
      <c r="I571" s="466">
        <v>44770</v>
      </c>
      <c r="J571" s="235" t="s">
        <v>81</v>
      </c>
      <c r="K571" s="235" t="s">
        <v>82</v>
      </c>
      <c r="L571" s="235" t="s">
        <v>70</v>
      </c>
      <c r="M571" s="235">
        <v>215973687</v>
      </c>
      <c r="N571" s="235" t="s">
        <v>85</v>
      </c>
      <c r="O571" s="238" t="s">
        <v>3384</v>
      </c>
      <c r="P571" s="345" t="s">
        <v>83</v>
      </c>
      <c r="Q571" s="235" t="s">
        <v>2840</v>
      </c>
      <c r="R571" s="238" t="s">
        <v>3394</v>
      </c>
      <c r="S571" s="541">
        <v>45.34</v>
      </c>
      <c r="T571" s="467" t="s">
        <v>2965</v>
      </c>
      <c r="U571" s="468">
        <f t="shared" si="8"/>
        <v>90.68</v>
      </c>
      <c r="V571" s="170"/>
    </row>
    <row r="572" spans="1:22" ht="20.399999999999999">
      <c r="A572" s="235">
        <v>569</v>
      </c>
      <c r="B572" s="235">
        <v>112136072</v>
      </c>
      <c r="C572" s="238">
        <v>19620005092</v>
      </c>
      <c r="D572" s="238" t="s">
        <v>457</v>
      </c>
      <c r="E572" s="598" t="s">
        <v>36</v>
      </c>
      <c r="F572" s="235">
        <v>2</v>
      </c>
      <c r="G572" s="623" t="s">
        <v>2830</v>
      </c>
      <c r="H572" s="466">
        <v>44770</v>
      </c>
      <c r="I572" s="466">
        <v>44770</v>
      </c>
      <c r="J572" s="235" t="s">
        <v>81</v>
      </c>
      <c r="K572" s="235" t="s">
        <v>82</v>
      </c>
      <c r="L572" s="235" t="s">
        <v>70</v>
      </c>
      <c r="M572" s="235">
        <v>215973687</v>
      </c>
      <c r="N572" s="235" t="s">
        <v>85</v>
      </c>
      <c r="O572" s="238" t="s">
        <v>3384</v>
      </c>
      <c r="P572" s="345" t="s">
        <v>83</v>
      </c>
      <c r="Q572" s="235" t="s">
        <v>2840</v>
      </c>
      <c r="R572" s="238" t="s">
        <v>3394</v>
      </c>
      <c r="S572" s="541">
        <v>404.26</v>
      </c>
      <c r="T572" s="467" t="s">
        <v>2965</v>
      </c>
      <c r="U572" s="468">
        <f t="shared" si="8"/>
        <v>808.52</v>
      </c>
      <c r="V572" s="170"/>
    </row>
    <row r="573" spans="1:22" ht="20.399999999999999">
      <c r="A573" s="235">
        <v>570</v>
      </c>
      <c r="B573" s="235">
        <v>109492181</v>
      </c>
      <c r="C573" s="238" t="s">
        <v>170</v>
      </c>
      <c r="D573" s="238" t="s">
        <v>171</v>
      </c>
      <c r="E573" s="598" t="s">
        <v>36</v>
      </c>
      <c r="F573" s="235">
        <v>10</v>
      </c>
      <c r="G573" s="623" t="s">
        <v>2830</v>
      </c>
      <c r="H573" s="466">
        <v>44770</v>
      </c>
      <c r="I573" s="466">
        <v>44770</v>
      </c>
      <c r="J573" s="235" t="s">
        <v>81</v>
      </c>
      <c r="K573" s="235" t="s">
        <v>82</v>
      </c>
      <c r="L573" s="235" t="s">
        <v>70</v>
      </c>
      <c r="M573" s="235">
        <v>215973687</v>
      </c>
      <c r="N573" s="235" t="s">
        <v>85</v>
      </c>
      <c r="O573" s="238" t="s">
        <v>3384</v>
      </c>
      <c r="P573" s="345" t="s">
        <v>83</v>
      </c>
      <c r="Q573" s="235" t="s">
        <v>2840</v>
      </c>
      <c r="R573" s="238" t="s">
        <v>3394</v>
      </c>
      <c r="S573" s="541">
        <v>18.350000000000001</v>
      </c>
      <c r="T573" s="467" t="s">
        <v>2965</v>
      </c>
      <c r="U573" s="468">
        <f t="shared" si="8"/>
        <v>183.5</v>
      </c>
      <c r="V573" s="170"/>
    </row>
    <row r="574" spans="1:22" ht="20.399999999999999">
      <c r="A574" s="235">
        <v>571</v>
      </c>
      <c r="B574" s="235">
        <v>109492181</v>
      </c>
      <c r="C574" s="238" t="s">
        <v>170</v>
      </c>
      <c r="D574" s="238" t="s">
        <v>171</v>
      </c>
      <c r="E574" s="598" t="s">
        <v>36</v>
      </c>
      <c r="F574" s="235">
        <v>22</v>
      </c>
      <c r="G574" s="623" t="s">
        <v>2830</v>
      </c>
      <c r="H574" s="466">
        <v>44770</v>
      </c>
      <c r="I574" s="466">
        <v>44770</v>
      </c>
      <c r="J574" s="235" t="s">
        <v>81</v>
      </c>
      <c r="K574" s="235" t="s">
        <v>82</v>
      </c>
      <c r="L574" s="235" t="s">
        <v>70</v>
      </c>
      <c r="M574" s="235">
        <v>215973687</v>
      </c>
      <c r="N574" s="235" t="s">
        <v>85</v>
      </c>
      <c r="O574" s="238" t="s">
        <v>3384</v>
      </c>
      <c r="P574" s="345" t="s">
        <v>83</v>
      </c>
      <c r="Q574" s="235" t="s">
        <v>2840</v>
      </c>
      <c r="R574" s="238" t="s">
        <v>3394</v>
      </c>
      <c r="S574" s="541">
        <v>18.350000000000001</v>
      </c>
      <c r="T574" s="467" t="s">
        <v>2965</v>
      </c>
      <c r="U574" s="468">
        <f t="shared" si="8"/>
        <v>403.70000000000005</v>
      </c>
      <c r="V574" s="170"/>
    </row>
    <row r="575" spans="1:22">
      <c r="A575" s="235">
        <v>572</v>
      </c>
      <c r="B575" s="235">
        <v>112136078</v>
      </c>
      <c r="C575" s="238" t="s">
        <v>879</v>
      </c>
      <c r="D575" s="238" t="s">
        <v>880</v>
      </c>
      <c r="E575" s="598" t="s">
        <v>36</v>
      </c>
      <c r="F575" s="235">
        <v>2</v>
      </c>
      <c r="G575" s="623" t="s">
        <v>2830</v>
      </c>
      <c r="H575" s="466">
        <v>44770</v>
      </c>
      <c r="I575" s="466">
        <v>44770</v>
      </c>
      <c r="J575" s="235" t="s">
        <v>81</v>
      </c>
      <c r="K575" s="235" t="s">
        <v>82</v>
      </c>
      <c r="L575" s="235" t="s">
        <v>70</v>
      </c>
      <c r="M575" s="235">
        <v>215973687</v>
      </c>
      <c r="N575" s="235" t="s">
        <v>85</v>
      </c>
      <c r="O575" s="238" t="s">
        <v>3384</v>
      </c>
      <c r="P575" s="345" t="s">
        <v>83</v>
      </c>
      <c r="Q575" s="235" t="s">
        <v>2840</v>
      </c>
      <c r="R575" s="238" t="s">
        <v>3394</v>
      </c>
      <c r="S575" s="541">
        <v>138.97999999999999</v>
      </c>
      <c r="T575" s="467" t="s">
        <v>2965</v>
      </c>
      <c r="U575" s="468">
        <f t="shared" si="8"/>
        <v>277.95999999999998</v>
      </c>
      <c r="V575" s="170"/>
    </row>
    <row r="576" spans="1:22">
      <c r="A576" s="235">
        <v>573</v>
      </c>
      <c r="B576" s="235">
        <v>112136075</v>
      </c>
      <c r="C576" s="238" t="s">
        <v>63</v>
      </c>
      <c r="D576" s="238" t="s">
        <v>64</v>
      </c>
      <c r="E576" s="598" t="s">
        <v>36</v>
      </c>
      <c r="F576" s="235">
        <v>2</v>
      </c>
      <c r="G576" s="623" t="s">
        <v>2830</v>
      </c>
      <c r="H576" s="466">
        <v>44770</v>
      </c>
      <c r="I576" s="466">
        <v>44770</v>
      </c>
      <c r="J576" s="235" t="s">
        <v>81</v>
      </c>
      <c r="K576" s="235" t="s">
        <v>82</v>
      </c>
      <c r="L576" s="235" t="s">
        <v>70</v>
      </c>
      <c r="M576" s="235">
        <v>215973687</v>
      </c>
      <c r="N576" s="235" t="s">
        <v>85</v>
      </c>
      <c r="O576" s="238" t="s">
        <v>3384</v>
      </c>
      <c r="P576" s="345" t="s">
        <v>83</v>
      </c>
      <c r="Q576" s="235" t="s">
        <v>2840</v>
      </c>
      <c r="R576" s="238" t="s">
        <v>3394</v>
      </c>
      <c r="S576" s="541">
        <v>1196.19</v>
      </c>
      <c r="T576" s="467" t="s">
        <v>2965</v>
      </c>
      <c r="U576" s="468">
        <f t="shared" si="8"/>
        <v>2392.38</v>
      </c>
      <c r="V576" s="170"/>
    </row>
    <row r="577" spans="1:22" ht="20.399999999999999">
      <c r="A577" s="235">
        <v>574</v>
      </c>
      <c r="B577" s="235">
        <v>109492194</v>
      </c>
      <c r="C577" s="238" t="s">
        <v>192</v>
      </c>
      <c r="D577" s="238" t="s">
        <v>193</v>
      </c>
      <c r="E577" s="598" t="s">
        <v>36</v>
      </c>
      <c r="F577" s="235">
        <v>16</v>
      </c>
      <c r="G577" s="623" t="s">
        <v>2830</v>
      </c>
      <c r="H577" s="466">
        <v>44770</v>
      </c>
      <c r="I577" s="466">
        <v>44770</v>
      </c>
      <c r="J577" s="235" t="s">
        <v>81</v>
      </c>
      <c r="K577" s="235" t="s">
        <v>82</v>
      </c>
      <c r="L577" s="235" t="s">
        <v>70</v>
      </c>
      <c r="M577" s="235">
        <v>215973687</v>
      </c>
      <c r="N577" s="235" t="s">
        <v>85</v>
      </c>
      <c r="O577" s="238" t="s">
        <v>3384</v>
      </c>
      <c r="P577" s="345" t="s">
        <v>83</v>
      </c>
      <c r="Q577" s="235" t="s">
        <v>2840</v>
      </c>
      <c r="R577" s="238" t="s">
        <v>3394</v>
      </c>
      <c r="S577" s="541">
        <v>234.9</v>
      </c>
      <c r="T577" s="467" t="s">
        <v>2965</v>
      </c>
      <c r="U577" s="468">
        <f t="shared" si="8"/>
        <v>3758.4</v>
      </c>
      <c r="V577" s="170"/>
    </row>
    <row r="578" spans="1:22">
      <c r="A578" s="235">
        <v>575</v>
      </c>
      <c r="B578" s="235">
        <v>109492196</v>
      </c>
      <c r="C578" s="238">
        <v>61030000054</v>
      </c>
      <c r="D578" s="238" t="s">
        <v>1179</v>
      </c>
      <c r="E578" s="598" t="s">
        <v>36</v>
      </c>
      <c r="F578" s="235">
        <v>16</v>
      </c>
      <c r="G578" s="623" t="s">
        <v>2830</v>
      </c>
      <c r="H578" s="466">
        <v>44770</v>
      </c>
      <c r="I578" s="466">
        <v>44770</v>
      </c>
      <c r="J578" s="235" t="s">
        <v>81</v>
      </c>
      <c r="K578" s="235" t="s">
        <v>82</v>
      </c>
      <c r="L578" s="235" t="s">
        <v>70</v>
      </c>
      <c r="M578" s="235">
        <v>215973687</v>
      </c>
      <c r="N578" s="235" t="s">
        <v>85</v>
      </c>
      <c r="O578" s="238" t="s">
        <v>3384</v>
      </c>
      <c r="P578" s="345" t="s">
        <v>83</v>
      </c>
      <c r="Q578" s="235" t="s">
        <v>2840</v>
      </c>
      <c r="R578" s="238" t="s">
        <v>3394</v>
      </c>
      <c r="S578" s="541">
        <v>21.36</v>
      </c>
      <c r="T578" s="467" t="s">
        <v>2965</v>
      </c>
      <c r="U578" s="468">
        <f t="shared" si="8"/>
        <v>341.76</v>
      </c>
      <c r="V578" s="170"/>
    </row>
    <row r="579" spans="1:22" ht="20.399999999999999">
      <c r="A579" s="235">
        <v>576</v>
      </c>
      <c r="B579" s="235">
        <v>109609630</v>
      </c>
      <c r="C579" s="238" t="s">
        <v>183</v>
      </c>
      <c r="D579" s="238" t="s">
        <v>184</v>
      </c>
      <c r="E579" s="598" t="s">
        <v>36</v>
      </c>
      <c r="F579" s="235">
        <v>16</v>
      </c>
      <c r="G579" s="623" t="s">
        <v>2830</v>
      </c>
      <c r="H579" s="466">
        <v>44770</v>
      </c>
      <c r="I579" s="466">
        <v>44770</v>
      </c>
      <c r="J579" s="235" t="s">
        <v>81</v>
      </c>
      <c r="K579" s="235" t="s">
        <v>82</v>
      </c>
      <c r="L579" s="235" t="s">
        <v>70</v>
      </c>
      <c r="M579" s="235">
        <v>215973687</v>
      </c>
      <c r="N579" s="235" t="s">
        <v>85</v>
      </c>
      <c r="O579" s="238" t="s">
        <v>3384</v>
      </c>
      <c r="P579" s="345" t="s">
        <v>83</v>
      </c>
      <c r="Q579" s="235" t="s">
        <v>2840</v>
      </c>
      <c r="R579" s="238" t="s">
        <v>3394</v>
      </c>
      <c r="S579" s="541">
        <v>19.260000000000002</v>
      </c>
      <c r="T579" s="467" t="s">
        <v>2965</v>
      </c>
      <c r="U579" s="468">
        <f t="shared" si="8"/>
        <v>308.16000000000003</v>
      </c>
      <c r="V579" s="170"/>
    </row>
    <row r="580" spans="1:22">
      <c r="A580" s="235">
        <v>577</v>
      </c>
      <c r="B580" s="235">
        <v>107156657</v>
      </c>
      <c r="C580" s="238">
        <v>107156657</v>
      </c>
      <c r="D580" s="238" t="s">
        <v>815</v>
      </c>
      <c r="E580" s="598" t="s">
        <v>36</v>
      </c>
      <c r="F580" s="235">
        <v>8</v>
      </c>
      <c r="G580" s="623" t="s">
        <v>2830</v>
      </c>
      <c r="H580" s="466">
        <v>44770</v>
      </c>
      <c r="I580" s="466">
        <v>44770</v>
      </c>
      <c r="J580" s="235" t="s">
        <v>81</v>
      </c>
      <c r="K580" s="235" t="s">
        <v>82</v>
      </c>
      <c r="L580" s="235" t="s">
        <v>70</v>
      </c>
      <c r="M580" s="235">
        <v>215973687</v>
      </c>
      <c r="N580" s="235" t="s">
        <v>85</v>
      </c>
      <c r="O580" s="238" t="s">
        <v>3384</v>
      </c>
      <c r="P580" s="345" t="s">
        <v>83</v>
      </c>
      <c r="Q580" s="235" t="s">
        <v>2840</v>
      </c>
      <c r="R580" s="238" t="s">
        <v>3394</v>
      </c>
      <c r="S580" s="541">
        <v>13.68</v>
      </c>
      <c r="T580" s="467" t="s">
        <v>2965</v>
      </c>
      <c r="U580" s="468">
        <f t="shared" ref="U580:U643" si="9">S580*F580</f>
        <v>109.44</v>
      </c>
      <c r="V580" s="170"/>
    </row>
    <row r="581" spans="1:22">
      <c r="A581" s="235">
        <v>578</v>
      </c>
      <c r="B581" s="235">
        <v>110408291</v>
      </c>
      <c r="C581" s="238" t="s">
        <v>1305</v>
      </c>
      <c r="D581" s="238" t="s">
        <v>1306</v>
      </c>
      <c r="E581" s="598" t="s">
        <v>36</v>
      </c>
      <c r="F581" s="235">
        <v>12</v>
      </c>
      <c r="G581" s="623" t="s">
        <v>2830</v>
      </c>
      <c r="H581" s="466">
        <v>44770</v>
      </c>
      <c r="I581" s="466">
        <v>44770</v>
      </c>
      <c r="J581" s="235" t="s">
        <v>81</v>
      </c>
      <c r="K581" s="235" t="s">
        <v>82</v>
      </c>
      <c r="L581" s="235" t="s">
        <v>70</v>
      </c>
      <c r="M581" s="235">
        <v>215973687</v>
      </c>
      <c r="N581" s="235" t="s">
        <v>85</v>
      </c>
      <c r="O581" s="238" t="s">
        <v>3384</v>
      </c>
      <c r="P581" s="345" t="s">
        <v>83</v>
      </c>
      <c r="Q581" s="235" t="s">
        <v>2840</v>
      </c>
      <c r="R581" s="238" t="s">
        <v>3394</v>
      </c>
      <c r="S581" s="541">
        <v>6</v>
      </c>
      <c r="T581" s="467" t="s">
        <v>2965</v>
      </c>
      <c r="U581" s="468">
        <f t="shared" si="9"/>
        <v>72</v>
      </c>
      <c r="V581" s="170"/>
    </row>
    <row r="582" spans="1:22">
      <c r="A582" s="235">
        <v>579</v>
      </c>
      <c r="B582" s="235">
        <v>107156629</v>
      </c>
      <c r="C582" s="238">
        <v>107156629</v>
      </c>
      <c r="D582" s="238" t="s">
        <v>814</v>
      </c>
      <c r="E582" s="598" t="s">
        <v>36</v>
      </c>
      <c r="F582" s="235">
        <v>32</v>
      </c>
      <c r="G582" s="623" t="s">
        <v>2830</v>
      </c>
      <c r="H582" s="466">
        <v>44770</v>
      </c>
      <c r="I582" s="466">
        <v>44770</v>
      </c>
      <c r="J582" s="235" t="s">
        <v>81</v>
      </c>
      <c r="K582" s="235" t="s">
        <v>82</v>
      </c>
      <c r="L582" s="235" t="s">
        <v>70</v>
      </c>
      <c r="M582" s="235">
        <v>215973687</v>
      </c>
      <c r="N582" s="235" t="s">
        <v>85</v>
      </c>
      <c r="O582" s="238" t="s">
        <v>3384</v>
      </c>
      <c r="P582" s="345" t="s">
        <v>83</v>
      </c>
      <c r="Q582" s="235" t="s">
        <v>2840</v>
      </c>
      <c r="R582" s="238" t="s">
        <v>3394</v>
      </c>
      <c r="S582" s="541">
        <v>16.2</v>
      </c>
      <c r="T582" s="467" t="s">
        <v>2965</v>
      </c>
      <c r="U582" s="468">
        <f t="shared" si="9"/>
        <v>518.4</v>
      </c>
      <c r="V582" s="170"/>
    </row>
    <row r="583" spans="1:22" ht="20.399999999999999">
      <c r="A583" s="235">
        <v>580</v>
      </c>
      <c r="B583" s="235" t="s">
        <v>818</v>
      </c>
      <c r="C583" s="238" t="s">
        <v>818</v>
      </c>
      <c r="D583" s="238" t="s">
        <v>819</v>
      </c>
      <c r="E583" s="598" t="s">
        <v>36</v>
      </c>
      <c r="F583" s="235">
        <v>40</v>
      </c>
      <c r="G583" s="623" t="s">
        <v>2830</v>
      </c>
      <c r="H583" s="466">
        <v>44770</v>
      </c>
      <c r="I583" s="466">
        <v>44770</v>
      </c>
      <c r="J583" s="235" t="s">
        <v>81</v>
      </c>
      <c r="K583" s="235" t="s">
        <v>82</v>
      </c>
      <c r="L583" s="235" t="s">
        <v>70</v>
      </c>
      <c r="M583" s="235">
        <v>215973687</v>
      </c>
      <c r="N583" s="235" t="s">
        <v>85</v>
      </c>
      <c r="O583" s="238" t="s">
        <v>3384</v>
      </c>
      <c r="P583" s="345" t="s">
        <v>83</v>
      </c>
      <c r="Q583" s="235" t="s">
        <v>2840</v>
      </c>
      <c r="R583" s="238" t="s">
        <v>3394</v>
      </c>
      <c r="S583" s="541">
        <v>3.84</v>
      </c>
      <c r="T583" s="467" t="s">
        <v>2965</v>
      </c>
      <c r="U583" s="468">
        <f t="shared" si="9"/>
        <v>153.6</v>
      </c>
      <c r="V583" s="170"/>
    </row>
    <row r="584" spans="1:22">
      <c r="A584" s="235">
        <v>581</v>
      </c>
      <c r="B584" s="235">
        <v>112170849</v>
      </c>
      <c r="C584" s="238">
        <v>112170849</v>
      </c>
      <c r="D584" s="238" t="s">
        <v>2382</v>
      </c>
      <c r="E584" s="598" t="s">
        <v>36</v>
      </c>
      <c r="F584" s="235">
        <v>12</v>
      </c>
      <c r="G584" s="623" t="s">
        <v>2830</v>
      </c>
      <c r="H584" s="466">
        <v>44770</v>
      </c>
      <c r="I584" s="466">
        <v>44770</v>
      </c>
      <c r="J584" s="235" t="s">
        <v>81</v>
      </c>
      <c r="K584" s="235" t="s">
        <v>82</v>
      </c>
      <c r="L584" s="235" t="s">
        <v>70</v>
      </c>
      <c r="M584" s="235">
        <v>215973687</v>
      </c>
      <c r="N584" s="235" t="s">
        <v>85</v>
      </c>
      <c r="O584" s="238" t="s">
        <v>3384</v>
      </c>
      <c r="P584" s="345" t="s">
        <v>83</v>
      </c>
      <c r="Q584" s="235" t="s">
        <v>2840</v>
      </c>
      <c r="R584" s="238" t="s">
        <v>3394</v>
      </c>
      <c r="S584" s="541">
        <v>5.5</v>
      </c>
      <c r="T584" s="467" t="s">
        <v>2965</v>
      </c>
      <c r="U584" s="468">
        <f t="shared" si="9"/>
        <v>66</v>
      </c>
      <c r="V584" s="170"/>
    </row>
    <row r="585" spans="1:22">
      <c r="A585" s="235">
        <v>582</v>
      </c>
      <c r="B585" s="235">
        <v>111402534</v>
      </c>
      <c r="C585" s="238" t="s">
        <v>1083</v>
      </c>
      <c r="D585" s="238" t="s">
        <v>1084</v>
      </c>
      <c r="E585" s="598" t="s">
        <v>36</v>
      </c>
      <c r="F585" s="235">
        <v>5</v>
      </c>
      <c r="G585" s="623" t="s">
        <v>2830</v>
      </c>
      <c r="H585" s="466">
        <v>44770</v>
      </c>
      <c r="I585" s="466">
        <v>44770</v>
      </c>
      <c r="J585" s="235" t="s">
        <v>81</v>
      </c>
      <c r="K585" s="235" t="s">
        <v>82</v>
      </c>
      <c r="L585" s="235" t="s">
        <v>70</v>
      </c>
      <c r="M585" s="235">
        <v>215973687</v>
      </c>
      <c r="N585" s="235" t="s">
        <v>85</v>
      </c>
      <c r="O585" s="238" t="s">
        <v>3384</v>
      </c>
      <c r="P585" s="345" t="s">
        <v>83</v>
      </c>
      <c r="Q585" s="235" t="s">
        <v>2840</v>
      </c>
      <c r="R585" s="238" t="s">
        <v>3394</v>
      </c>
      <c r="S585" s="541">
        <v>469.44</v>
      </c>
      <c r="T585" s="467" t="s">
        <v>2965</v>
      </c>
      <c r="U585" s="468">
        <f t="shared" si="9"/>
        <v>2347.1999999999998</v>
      </c>
      <c r="V585" s="170"/>
    </row>
    <row r="586" spans="1:22">
      <c r="A586" s="235">
        <v>583</v>
      </c>
      <c r="B586" s="235">
        <v>109609637</v>
      </c>
      <c r="C586" s="238" t="s">
        <v>573</v>
      </c>
      <c r="D586" s="238" t="s">
        <v>574</v>
      </c>
      <c r="E586" s="598" t="s">
        <v>36</v>
      </c>
      <c r="F586" s="235">
        <v>10</v>
      </c>
      <c r="G586" s="623" t="s">
        <v>2830</v>
      </c>
      <c r="H586" s="466">
        <v>44770</v>
      </c>
      <c r="I586" s="466">
        <v>44770</v>
      </c>
      <c r="J586" s="235" t="s">
        <v>81</v>
      </c>
      <c r="K586" s="235" t="s">
        <v>82</v>
      </c>
      <c r="L586" s="235" t="s">
        <v>70</v>
      </c>
      <c r="M586" s="235">
        <v>215973687</v>
      </c>
      <c r="N586" s="235" t="s">
        <v>85</v>
      </c>
      <c r="O586" s="238" t="s">
        <v>3384</v>
      </c>
      <c r="P586" s="345" t="s">
        <v>83</v>
      </c>
      <c r="Q586" s="235" t="s">
        <v>2840</v>
      </c>
      <c r="R586" s="238" t="s">
        <v>3394</v>
      </c>
      <c r="S586" s="541">
        <v>18.62</v>
      </c>
      <c r="T586" s="467" t="s">
        <v>2965</v>
      </c>
      <c r="U586" s="468">
        <f t="shared" si="9"/>
        <v>186.20000000000002</v>
      </c>
      <c r="V586" s="170"/>
    </row>
    <row r="587" spans="1:22">
      <c r="A587" s="235">
        <v>584</v>
      </c>
      <c r="B587" s="235">
        <v>112137134</v>
      </c>
      <c r="C587" s="238">
        <v>21038811405</v>
      </c>
      <c r="D587" s="238" t="s">
        <v>1220</v>
      </c>
      <c r="E587" s="598" t="s">
        <v>36</v>
      </c>
      <c r="F587" s="235">
        <v>16</v>
      </c>
      <c r="G587" s="623" t="s">
        <v>2830</v>
      </c>
      <c r="H587" s="466">
        <v>44770</v>
      </c>
      <c r="I587" s="466">
        <v>44770</v>
      </c>
      <c r="J587" s="235" t="s">
        <v>81</v>
      </c>
      <c r="K587" s="235" t="s">
        <v>82</v>
      </c>
      <c r="L587" s="235" t="s">
        <v>70</v>
      </c>
      <c r="M587" s="235">
        <v>215973687</v>
      </c>
      <c r="N587" s="235" t="s">
        <v>85</v>
      </c>
      <c r="O587" s="238" t="s">
        <v>3384</v>
      </c>
      <c r="P587" s="345" t="s">
        <v>83</v>
      </c>
      <c r="Q587" s="235" t="s">
        <v>2840</v>
      </c>
      <c r="R587" s="238" t="s">
        <v>3394</v>
      </c>
      <c r="S587" s="541">
        <v>1139.3800000000001</v>
      </c>
      <c r="T587" s="467" t="s">
        <v>2965</v>
      </c>
      <c r="U587" s="468">
        <f t="shared" si="9"/>
        <v>18230.080000000002</v>
      </c>
      <c r="V587" s="170"/>
    </row>
    <row r="588" spans="1:22">
      <c r="A588" s="235">
        <v>585</v>
      </c>
      <c r="B588" s="235">
        <v>109492176</v>
      </c>
      <c r="C588" s="238">
        <v>45953050</v>
      </c>
      <c r="D588" s="238" t="s">
        <v>2204</v>
      </c>
      <c r="E588" s="598" t="s">
        <v>2729</v>
      </c>
      <c r="F588" s="235">
        <v>80</v>
      </c>
      <c r="G588" s="623" t="s">
        <v>2830</v>
      </c>
      <c r="H588" s="466">
        <v>44770</v>
      </c>
      <c r="I588" s="466">
        <v>44770</v>
      </c>
      <c r="J588" s="235" t="s">
        <v>81</v>
      </c>
      <c r="K588" s="235" t="s">
        <v>82</v>
      </c>
      <c r="L588" s="235" t="s">
        <v>70</v>
      </c>
      <c r="M588" s="235">
        <v>215973687</v>
      </c>
      <c r="N588" s="235" t="s">
        <v>85</v>
      </c>
      <c r="O588" s="238" t="s">
        <v>3384</v>
      </c>
      <c r="P588" s="345" t="s">
        <v>83</v>
      </c>
      <c r="Q588" s="235" t="s">
        <v>2840</v>
      </c>
      <c r="R588" s="238" t="s">
        <v>3394</v>
      </c>
      <c r="S588" s="541">
        <v>191.98</v>
      </c>
      <c r="T588" s="467" t="s">
        <v>2965</v>
      </c>
      <c r="U588" s="468">
        <f t="shared" si="9"/>
        <v>15358.4</v>
      </c>
      <c r="V588" s="170"/>
    </row>
    <row r="589" spans="1:22">
      <c r="A589" s="235">
        <v>586</v>
      </c>
      <c r="B589" s="235">
        <v>109609634</v>
      </c>
      <c r="C589" s="238" t="s">
        <v>2226</v>
      </c>
      <c r="D589" s="238" t="s">
        <v>2740</v>
      </c>
      <c r="E589" s="598" t="s">
        <v>36</v>
      </c>
      <c r="F589" s="235">
        <v>2</v>
      </c>
      <c r="G589" s="623" t="s">
        <v>2830</v>
      </c>
      <c r="H589" s="466">
        <v>44770</v>
      </c>
      <c r="I589" s="466">
        <v>44770</v>
      </c>
      <c r="J589" s="235" t="s">
        <v>81</v>
      </c>
      <c r="K589" s="235" t="s">
        <v>82</v>
      </c>
      <c r="L589" s="235" t="s">
        <v>70</v>
      </c>
      <c r="M589" s="235">
        <v>215973687</v>
      </c>
      <c r="N589" s="235" t="s">
        <v>85</v>
      </c>
      <c r="O589" s="238" t="s">
        <v>3384</v>
      </c>
      <c r="P589" s="345" t="s">
        <v>83</v>
      </c>
      <c r="Q589" s="235" t="s">
        <v>2840</v>
      </c>
      <c r="R589" s="238" t="s">
        <v>3394</v>
      </c>
      <c r="S589" s="541">
        <v>1069.1099999999999</v>
      </c>
      <c r="T589" s="467" t="s">
        <v>2965</v>
      </c>
      <c r="U589" s="468">
        <f t="shared" si="9"/>
        <v>2138.2199999999998</v>
      </c>
      <c r="V589" s="170"/>
    </row>
    <row r="590" spans="1:22">
      <c r="A590" s="235">
        <v>587</v>
      </c>
      <c r="B590" s="235">
        <v>110408288</v>
      </c>
      <c r="C590" s="238" t="s">
        <v>1749</v>
      </c>
      <c r="D590" s="238" t="s">
        <v>1750</v>
      </c>
      <c r="E590" s="598" t="s">
        <v>36</v>
      </c>
      <c r="F590" s="235">
        <v>6</v>
      </c>
      <c r="G590" s="623" t="s">
        <v>2830</v>
      </c>
      <c r="H590" s="466">
        <v>44770</v>
      </c>
      <c r="I590" s="466">
        <v>44770</v>
      </c>
      <c r="J590" s="235" t="s">
        <v>81</v>
      </c>
      <c r="K590" s="235" t="s">
        <v>82</v>
      </c>
      <c r="L590" s="235" t="s">
        <v>70</v>
      </c>
      <c r="M590" s="235">
        <v>215973687</v>
      </c>
      <c r="N590" s="235" t="s">
        <v>85</v>
      </c>
      <c r="O590" s="238" t="s">
        <v>3384</v>
      </c>
      <c r="P590" s="345" t="s">
        <v>83</v>
      </c>
      <c r="Q590" s="235" t="s">
        <v>2840</v>
      </c>
      <c r="R590" s="238" t="s">
        <v>3394</v>
      </c>
      <c r="S590" s="541">
        <v>6396.5</v>
      </c>
      <c r="T590" s="467" t="s">
        <v>2965</v>
      </c>
      <c r="U590" s="468">
        <f t="shared" si="9"/>
        <v>38379</v>
      </c>
      <c r="V590" s="170"/>
    </row>
    <row r="591" spans="1:22">
      <c r="A591" s="235">
        <v>588</v>
      </c>
      <c r="B591" s="235">
        <v>112151015</v>
      </c>
      <c r="C591" s="238">
        <v>12536686</v>
      </c>
      <c r="D591" s="238" t="s">
        <v>1935</v>
      </c>
      <c r="E591" s="598" t="s">
        <v>2729</v>
      </c>
      <c r="F591" s="235">
        <v>100</v>
      </c>
      <c r="G591" s="623" t="s">
        <v>2830</v>
      </c>
      <c r="H591" s="466">
        <v>44770</v>
      </c>
      <c r="I591" s="466">
        <v>44770</v>
      </c>
      <c r="J591" s="235" t="s">
        <v>81</v>
      </c>
      <c r="K591" s="235" t="s">
        <v>82</v>
      </c>
      <c r="L591" s="235" t="s">
        <v>70</v>
      </c>
      <c r="M591" s="235">
        <v>215973687</v>
      </c>
      <c r="N591" s="235" t="s">
        <v>85</v>
      </c>
      <c r="O591" s="238" t="s">
        <v>3384</v>
      </c>
      <c r="P591" s="345" t="s">
        <v>83</v>
      </c>
      <c r="Q591" s="235" t="s">
        <v>2840</v>
      </c>
      <c r="R591" s="238" t="s">
        <v>3394</v>
      </c>
      <c r="S591" s="541">
        <v>31.36</v>
      </c>
      <c r="T591" s="467" t="s">
        <v>2965</v>
      </c>
      <c r="U591" s="468">
        <f t="shared" si="9"/>
        <v>3136</v>
      </c>
      <c r="V591" s="170"/>
    </row>
    <row r="592" spans="1:22">
      <c r="A592" s="235">
        <v>589</v>
      </c>
      <c r="B592" s="235">
        <v>112151017</v>
      </c>
      <c r="C592" s="238">
        <v>12536692</v>
      </c>
      <c r="D592" s="238" t="s">
        <v>1938</v>
      </c>
      <c r="E592" s="598" t="s">
        <v>2729</v>
      </c>
      <c r="F592" s="235">
        <v>100</v>
      </c>
      <c r="G592" s="623" t="s">
        <v>2830</v>
      </c>
      <c r="H592" s="466">
        <v>44770</v>
      </c>
      <c r="I592" s="466">
        <v>44770</v>
      </c>
      <c r="J592" s="235" t="s">
        <v>81</v>
      </c>
      <c r="K592" s="235" t="s">
        <v>82</v>
      </c>
      <c r="L592" s="235" t="s">
        <v>70</v>
      </c>
      <c r="M592" s="235">
        <v>215973687</v>
      </c>
      <c r="N592" s="235" t="s">
        <v>85</v>
      </c>
      <c r="O592" s="238" t="s">
        <v>3384</v>
      </c>
      <c r="P592" s="345" t="s">
        <v>83</v>
      </c>
      <c r="Q592" s="235" t="s">
        <v>2840</v>
      </c>
      <c r="R592" s="238" t="s">
        <v>3394</v>
      </c>
      <c r="S592" s="541">
        <v>24</v>
      </c>
      <c r="T592" s="467" t="s">
        <v>2965</v>
      </c>
      <c r="U592" s="468">
        <f t="shared" si="9"/>
        <v>2400</v>
      </c>
      <c r="V592" s="170"/>
    </row>
    <row r="593" spans="1:22" ht="20.399999999999999">
      <c r="A593" s="235">
        <v>590</v>
      </c>
      <c r="B593" s="235">
        <v>110408290</v>
      </c>
      <c r="C593" s="238" t="s">
        <v>2260</v>
      </c>
      <c r="D593" s="238" t="s">
        <v>2775</v>
      </c>
      <c r="E593" s="598" t="s">
        <v>36</v>
      </c>
      <c r="F593" s="235">
        <v>6</v>
      </c>
      <c r="G593" s="623" t="s">
        <v>2830</v>
      </c>
      <c r="H593" s="466">
        <v>44770</v>
      </c>
      <c r="I593" s="466">
        <v>44770</v>
      </c>
      <c r="J593" s="235" t="s">
        <v>81</v>
      </c>
      <c r="K593" s="235" t="s">
        <v>82</v>
      </c>
      <c r="L593" s="235" t="s">
        <v>70</v>
      </c>
      <c r="M593" s="235">
        <v>215973687</v>
      </c>
      <c r="N593" s="235" t="s">
        <v>85</v>
      </c>
      <c r="O593" s="238" t="s">
        <v>3384</v>
      </c>
      <c r="P593" s="345" t="s">
        <v>83</v>
      </c>
      <c r="Q593" s="235" t="s">
        <v>2840</v>
      </c>
      <c r="R593" s="238" t="s">
        <v>3394</v>
      </c>
      <c r="S593" s="541">
        <v>540.54999999999995</v>
      </c>
      <c r="T593" s="467" t="s">
        <v>2965</v>
      </c>
      <c r="U593" s="468">
        <f t="shared" si="9"/>
        <v>3243.2999999999997</v>
      </c>
      <c r="V593" s="170"/>
    </row>
    <row r="594" spans="1:22" ht="30.6">
      <c r="A594" s="235">
        <v>591</v>
      </c>
      <c r="B594" s="235">
        <v>112173808</v>
      </c>
      <c r="C594" s="238" t="s">
        <v>2818</v>
      </c>
      <c r="D594" s="238" t="s">
        <v>2819</v>
      </c>
      <c r="E594" s="598" t="s">
        <v>247</v>
      </c>
      <c r="F594" s="235">
        <v>1</v>
      </c>
      <c r="G594" s="623" t="s">
        <v>2830</v>
      </c>
      <c r="H594" s="466">
        <v>44770</v>
      </c>
      <c r="I594" s="466">
        <v>44770</v>
      </c>
      <c r="J594" s="235" t="s">
        <v>81</v>
      </c>
      <c r="K594" s="235" t="s">
        <v>82</v>
      </c>
      <c r="L594" s="235" t="s">
        <v>70</v>
      </c>
      <c r="M594" s="235">
        <v>215973687</v>
      </c>
      <c r="N594" s="235" t="s">
        <v>85</v>
      </c>
      <c r="O594" s="238" t="s">
        <v>3384</v>
      </c>
      <c r="P594" s="345" t="s">
        <v>83</v>
      </c>
      <c r="Q594" s="235" t="s">
        <v>2840</v>
      </c>
      <c r="R594" s="238" t="s">
        <v>3394</v>
      </c>
      <c r="S594" s="541">
        <v>117480</v>
      </c>
      <c r="T594" s="467" t="s">
        <v>2965</v>
      </c>
      <c r="U594" s="468">
        <f t="shared" si="9"/>
        <v>117480</v>
      </c>
      <c r="V594" s="170"/>
    </row>
    <row r="595" spans="1:22" ht="20.399999999999999">
      <c r="A595" s="235">
        <v>592</v>
      </c>
      <c r="B595" s="235" t="s">
        <v>820</v>
      </c>
      <c r="C595" s="238" t="s">
        <v>820</v>
      </c>
      <c r="D595" s="238" t="s">
        <v>821</v>
      </c>
      <c r="E595" s="598" t="s">
        <v>36</v>
      </c>
      <c r="F595" s="235">
        <v>40</v>
      </c>
      <c r="G595" s="623" t="s">
        <v>2830</v>
      </c>
      <c r="H595" s="466">
        <v>44770</v>
      </c>
      <c r="I595" s="466">
        <v>44770</v>
      </c>
      <c r="J595" s="235" t="s">
        <v>81</v>
      </c>
      <c r="K595" s="235" t="s">
        <v>82</v>
      </c>
      <c r="L595" s="235" t="s">
        <v>70</v>
      </c>
      <c r="M595" s="235">
        <v>215973687</v>
      </c>
      <c r="N595" s="235" t="s">
        <v>85</v>
      </c>
      <c r="O595" s="238" t="s">
        <v>3384</v>
      </c>
      <c r="P595" s="345" t="s">
        <v>83</v>
      </c>
      <c r="Q595" s="235" t="s">
        <v>2840</v>
      </c>
      <c r="R595" s="238" t="s">
        <v>3394</v>
      </c>
      <c r="S595" s="171">
        <v>0.51</v>
      </c>
      <c r="T595" s="467" t="s">
        <v>2965</v>
      </c>
      <c r="U595" s="468">
        <f t="shared" si="9"/>
        <v>20.399999999999999</v>
      </c>
      <c r="V595" s="170"/>
    </row>
    <row r="596" spans="1:22">
      <c r="A596" s="235">
        <v>593</v>
      </c>
      <c r="B596" s="235">
        <v>107184793</v>
      </c>
      <c r="C596" s="238">
        <v>107184793</v>
      </c>
      <c r="D596" s="238" t="s">
        <v>3050</v>
      </c>
      <c r="E596" s="598" t="s">
        <v>36</v>
      </c>
      <c r="F596" s="235">
        <v>40</v>
      </c>
      <c r="G596" s="623" t="s">
        <v>2830</v>
      </c>
      <c r="H596" s="466">
        <v>44770</v>
      </c>
      <c r="I596" s="466">
        <v>44770</v>
      </c>
      <c r="J596" s="235" t="s">
        <v>81</v>
      </c>
      <c r="K596" s="235" t="s">
        <v>82</v>
      </c>
      <c r="L596" s="235" t="s">
        <v>70</v>
      </c>
      <c r="M596" s="235">
        <v>215973687</v>
      </c>
      <c r="N596" s="235" t="s">
        <v>85</v>
      </c>
      <c r="O596" s="238" t="s">
        <v>3384</v>
      </c>
      <c r="P596" s="345" t="s">
        <v>83</v>
      </c>
      <c r="Q596" s="235" t="s">
        <v>2840</v>
      </c>
      <c r="R596" s="238" t="s">
        <v>3394</v>
      </c>
      <c r="S596" s="541">
        <v>2.4500000000000002</v>
      </c>
      <c r="T596" s="467" t="s">
        <v>2965</v>
      </c>
      <c r="U596" s="468">
        <f t="shared" si="9"/>
        <v>98</v>
      </c>
      <c r="V596" s="170"/>
    </row>
    <row r="597" spans="1:22">
      <c r="A597" s="235">
        <v>594</v>
      </c>
      <c r="B597" s="235">
        <v>107105353</v>
      </c>
      <c r="C597" s="238" t="s">
        <v>1911</v>
      </c>
      <c r="D597" s="238" t="s">
        <v>2824</v>
      </c>
      <c r="E597" s="598" t="s">
        <v>2729</v>
      </c>
      <c r="F597" s="235">
        <v>25</v>
      </c>
      <c r="G597" s="623" t="s">
        <v>2830</v>
      </c>
      <c r="H597" s="466">
        <v>44770</v>
      </c>
      <c r="I597" s="466">
        <v>44770</v>
      </c>
      <c r="J597" s="235" t="s">
        <v>81</v>
      </c>
      <c r="K597" s="235" t="s">
        <v>82</v>
      </c>
      <c r="L597" s="235" t="s">
        <v>70</v>
      </c>
      <c r="M597" s="235">
        <v>215973687</v>
      </c>
      <c r="N597" s="235" t="s">
        <v>85</v>
      </c>
      <c r="O597" s="238" t="s">
        <v>3384</v>
      </c>
      <c r="P597" s="345" t="s">
        <v>83</v>
      </c>
      <c r="Q597" s="235" t="s">
        <v>2840</v>
      </c>
      <c r="R597" s="238" t="s">
        <v>3394</v>
      </c>
      <c r="S597" s="541">
        <v>256.89999999999998</v>
      </c>
      <c r="T597" s="467" t="s">
        <v>2965</v>
      </c>
      <c r="U597" s="468">
        <f t="shared" si="9"/>
        <v>6422.4999999999991</v>
      </c>
      <c r="V597" s="170"/>
    </row>
    <row r="598" spans="1:22">
      <c r="A598" s="235">
        <v>595</v>
      </c>
      <c r="B598" s="235">
        <v>109708592</v>
      </c>
      <c r="C598" s="238" t="s">
        <v>453</v>
      </c>
      <c r="D598" s="238" t="s">
        <v>454</v>
      </c>
      <c r="E598" s="598" t="s">
        <v>36</v>
      </c>
      <c r="F598" s="235">
        <v>10</v>
      </c>
      <c r="G598" s="623" t="s">
        <v>2834</v>
      </c>
      <c r="H598" s="466">
        <v>44771</v>
      </c>
      <c r="I598" s="466">
        <v>44771</v>
      </c>
      <c r="J598" s="235" t="s">
        <v>141</v>
      </c>
      <c r="K598" s="235" t="s">
        <v>116</v>
      </c>
      <c r="L598" s="235" t="s">
        <v>70</v>
      </c>
      <c r="M598" s="235" t="s">
        <v>2835</v>
      </c>
      <c r="N598" s="235" t="s">
        <v>176</v>
      </c>
      <c r="O598" s="238" t="s">
        <v>2836</v>
      </c>
      <c r="P598" s="345" t="s">
        <v>286</v>
      </c>
      <c r="Q598" s="235" t="s">
        <v>286</v>
      </c>
      <c r="R598" s="238" t="s">
        <v>2837</v>
      </c>
      <c r="S598" s="541">
        <v>515.47</v>
      </c>
      <c r="T598" s="467" t="s">
        <v>2965</v>
      </c>
      <c r="U598" s="468">
        <f t="shared" si="9"/>
        <v>5154.7000000000007</v>
      </c>
      <c r="V598" s="170"/>
    </row>
    <row r="599" spans="1:22">
      <c r="A599" s="235">
        <v>596</v>
      </c>
      <c r="B599" s="235">
        <v>109708589</v>
      </c>
      <c r="C599" s="238" t="s">
        <v>451</v>
      </c>
      <c r="D599" s="238" t="s">
        <v>452</v>
      </c>
      <c r="E599" s="598" t="s">
        <v>36</v>
      </c>
      <c r="F599" s="235">
        <v>18</v>
      </c>
      <c r="G599" s="623" t="s">
        <v>2834</v>
      </c>
      <c r="H599" s="466">
        <v>44771</v>
      </c>
      <c r="I599" s="466">
        <v>44771</v>
      </c>
      <c r="J599" s="235" t="s">
        <v>141</v>
      </c>
      <c r="K599" s="235" t="s">
        <v>116</v>
      </c>
      <c r="L599" s="235" t="s">
        <v>70</v>
      </c>
      <c r="M599" s="235" t="s">
        <v>2835</v>
      </c>
      <c r="N599" s="235" t="s">
        <v>176</v>
      </c>
      <c r="O599" s="238" t="s">
        <v>2836</v>
      </c>
      <c r="P599" s="345" t="s">
        <v>286</v>
      </c>
      <c r="Q599" s="235" t="s">
        <v>286</v>
      </c>
      <c r="R599" s="238" t="s">
        <v>2837</v>
      </c>
      <c r="S599" s="541">
        <v>54.65</v>
      </c>
      <c r="T599" s="467" t="s">
        <v>2965</v>
      </c>
      <c r="U599" s="468">
        <f t="shared" si="9"/>
        <v>983.69999999999993</v>
      </c>
      <c r="V599" s="170"/>
    </row>
    <row r="600" spans="1:22" ht="20.399999999999999">
      <c r="A600" s="235">
        <v>597</v>
      </c>
      <c r="B600" s="235" t="s">
        <v>286</v>
      </c>
      <c r="C600" s="238" t="s">
        <v>286</v>
      </c>
      <c r="D600" s="238" t="s">
        <v>2919</v>
      </c>
      <c r="E600" s="598" t="s">
        <v>247</v>
      </c>
      <c r="F600" s="235">
        <v>1</v>
      </c>
      <c r="G600" s="623" t="s">
        <v>2951</v>
      </c>
      <c r="H600" s="466">
        <v>44775</v>
      </c>
      <c r="I600" s="466">
        <v>44775</v>
      </c>
      <c r="J600" s="235" t="s">
        <v>141</v>
      </c>
      <c r="K600" s="235" t="s">
        <v>116</v>
      </c>
      <c r="L600" s="235" t="s">
        <v>70</v>
      </c>
      <c r="M600" s="235">
        <v>215998383</v>
      </c>
      <c r="N600" s="235" t="s">
        <v>2960</v>
      </c>
      <c r="O600" s="238" t="s">
        <v>2952</v>
      </c>
      <c r="P600" s="345" t="s">
        <v>286</v>
      </c>
      <c r="Q600" s="235" t="s">
        <v>286</v>
      </c>
      <c r="R600" s="238" t="s">
        <v>2953</v>
      </c>
      <c r="S600" s="541">
        <v>10000</v>
      </c>
      <c r="T600" s="467" t="s">
        <v>2965</v>
      </c>
      <c r="U600" s="468">
        <f t="shared" si="9"/>
        <v>10000</v>
      </c>
      <c r="V600" s="170"/>
    </row>
    <row r="601" spans="1:22">
      <c r="A601" s="235">
        <v>598</v>
      </c>
      <c r="B601" s="235">
        <v>102464571</v>
      </c>
      <c r="C601" s="238" t="s">
        <v>1693</v>
      </c>
      <c r="D601" s="238" t="s">
        <v>1694</v>
      </c>
      <c r="E601" s="598" t="s">
        <v>36</v>
      </c>
      <c r="F601" s="235">
        <v>2</v>
      </c>
      <c r="G601" s="623" t="s">
        <v>2998</v>
      </c>
      <c r="H601" s="466">
        <v>44789</v>
      </c>
      <c r="I601" s="466">
        <v>44789</v>
      </c>
      <c r="J601" s="235" t="s">
        <v>2492</v>
      </c>
      <c r="K601" s="235" t="s">
        <v>92</v>
      </c>
      <c r="L601" s="235" t="s">
        <v>93</v>
      </c>
      <c r="M601" s="235">
        <v>216007836</v>
      </c>
      <c r="N601" s="235" t="s">
        <v>85</v>
      </c>
      <c r="O601" s="238" t="s">
        <v>57</v>
      </c>
      <c r="P601" s="345" t="s">
        <v>72</v>
      </c>
      <c r="Q601" s="235" t="s">
        <v>73</v>
      </c>
      <c r="R601" s="238" t="s">
        <v>3001</v>
      </c>
      <c r="S601" s="541">
        <v>1007.25</v>
      </c>
      <c r="T601" s="467" t="s">
        <v>2965</v>
      </c>
      <c r="U601" s="468">
        <f t="shared" si="9"/>
        <v>2014.5</v>
      </c>
      <c r="V601" s="170"/>
    </row>
    <row r="602" spans="1:22">
      <c r="A602" s="235">
        <v>599</v>
      </c>
      <c r="B602" s="235">
        <v>102951260</v>
      </c>
      <c r="C602" s="238" t="s">
        <v>1697</v>
      </c>
      <c r="D602" s="238" t="s">
        <v>1698</v>
      </c>
      <c r="E602" s="598" t="s">
        <v>36</v>
      </c>
      <c r="F602" s="235">
        <v>2</v>
      </c>
      <c r="G602" s="623" t="s">
        <v>2998</v>
      </c>
      <c r="H602" s="466">
        <v>44789</v>
      </c>
      <c r="I602" s="466">
        <v>44789</v>
      </c>
      <c r="J602" s="235" t="s">
        <v>2492</v>
      </c>
      <c r="K602" s="235" t="s">
        <v>92</v>
      </c>
      <c r="L602" s="235" t="s">
        <v>93</v>
      </c>
      <c r="M602" s="235">
        <v>216007836</v>
      </c>
      <c r="N602" s="235" t="s">
        <v>85</v>
      </c>
      <c r="O602" s="238" t="s">
        <v>57</v>
      </c>
      <c r="P602" s="345" t="s">
        <v>72</v>
      </c>
      <c r="Q602" s="235" t="s">
        <v>73</v>
      </c>
      <c r="R602" s="238" t="s">
        <v>3001</v>
      </c>
      <c r="S602" s="541">
        <v>216.59</v>
      </c>
      <c r="T602" s="467" t="s">
        <v>2965</v>
      </c>
      <c r="U602" s="468">
        <f t="shared" si="9"/>
        <v>433.18</v>
      </c>
      <c r="V602" s="170"/>
    </row>
    <row r="603" spans="1:22">
      <c r="A603" s="235">
        <v>600</v>
      </c>
      <c r="B603" s="235">
        <v>101576439</v>
      </c>
      <c r="C603" s="238" t="s">
        <v>655</v>
      </c>
      <c r="D603" s="238" t="s">
        <v>656</v>
      </c>
      <c r="E603" s="598" t="s">
        <v>36</v>
      </c>
      <c r="F603" s="235">
        <v>2</v>
      </c>
      <c r="G603" s="623" t="s">
        <v>2998</v>
      </c>
      <c r="H603" s="466">
        <v>44789</v>
      </c>
      <c r="I603" s="466">
        <v>44789</v>
      </c>
      <c r="J603" s="235" t="s">
        <v>2492</v>
      </c>
      <c r="K603" s="235" t="s">
        <v>92</v>
      </c>
      <c r="L603" s="235" t="s">
        <v>93</v>
      </c>
      <c r="M603" s="235">
        <v>216007836</v>
      </c>
      <c r="N603" s="235" t="s">
        <v>85</v>
      </c>
      <c r="O603" s="238" t="s">
        <v>57</v>
      </c>
      <c r="P603" s="345" t="s">
        <v>72</v>
      </c>
      <c r="Q603" s="235" t="s">
        <v>73</v>
      </c>
      <c r="R603" s="238" t="s">
        <v>3001</v>
      </c>
      <c r="S603" s="541">
        <v>1184</v>
      </c>
      <c r="T603" s="467" t="s">
        <v>2965</v>
      </c>
      <c r="U603" s="468">
        <f t="shared" si="9"/>
        <v>2368</v>
      </c>
      <c r="V603" s="170"/>
    </row>
    <row r="604" spans="1:22" ht="30.6">
      <c r="A604" s="235">
        <v>601</v>
      </c>
      <c r="B604" s="235">
        <v>109611234</v>
      </c>
      <c r="C604" s="238">
        <v>3742612236</v>
      </c>
      <c r="D604" s="238" t="s">
        <v>281</v>
      </c>
      <c r="E604" s="598" t="s">
        <v>36</v>
      </c>
      <c r="F604" s="235">
        <v>3</v>
      </c>
      <c r="G604" s="623" t="s">
        <v>2998</v>
      </c>
      <c r="H604" s="466">
        <v>44789</v>
      </c>
      <c r="I604" s="466">
        <v>44789</v>
      </c>
      <c r="J604" s="235" t="s">
        <v>2492</v>
      </c>
      <c r="K604" s="235" t="s">
        <v>92</v>
      </c>
      <c r="L604" s="235" t="s">
        <v>93</v>
      </c>
      <c r="M604" s="235">
        <v>216007836</v>
      </c>
      <c r="N604" s="235" t="s">
        <v>85</v>
      </c>
      <c r="O604" s="238" t="s">
        <v>57</v>
      </c>
      <c r="P604" s="345" t="s">
        <v>72</v>
      </c>
      <c r="Q604" s="235" t="s">
        <v>73</v>
      </c>
      <c r="R604" s="238" t="s">
        <v>3001</v>
      </c>
      <c r="S604" s="541">
        <v>19072.55</v>
      </c>
      <c r="T604" s="467" t="s">
        <v>2965</v>
      </c>
      <c r="U604" s="468">
        <f t="shared" si="9"/>
        <v>57217.649999999994</v>
      </c>
      <c r="V604" s="170"/>
    </row>
    <row r="605" spans="1:22" ht="30.6">
      <c r="A605" s="235">
        <v>602</v>
      </c>
      <c r="B605" s="235">
        <v>109611234</v>
      </c>
      <c r="C605" s="238">
        <v>3742612236</v>
      </c>
      <c r="D605" s="238" t="s">
        <v>281</v>
      </c>
      <c r="E605" s="598" t="s">
        <v>36</v>
      </c>
      <c r="F605" s="235">
        <v>3</v>
      </c>
      <c r="G605" s="623" t="s">
        <v>2998</v>
      </c>
      <c r="H605" s="466">
        <v>44789</v>
      </c>
      <c r="I605" s="466">
        <v>44789</v>
      </c>
      <c r="J605" s="235" t="s">
        <v>2492</v>
      </c>
      <c r="K605" s="235" t="s">
        <v>92</v>
      </c>
      <c r="L605" s="235" t="s">
        <v>93</v>
      </c>
      <c r="M605" s="235">
        <v>216007836</v>
      </c>
      <c r="N605" s="235" t="s">
        <v>85</v>
      </c>
      <c r="O605" s="238" t="s">
        <v>57</v>
      </c>
      <c r="P605" s="345" t="s">
        <v>72</v>
      </c>
      <c r="Q605" s="235" t="s">
        <v>73</v>
      </c>
      <c r="R605" s="238" t="s">
        <v>3001</v>
      </c>
      <c r="S605" s="541">
        <v>19072.55</v>
      </c>
      <c r="T605" s="467" t="s">
        <v>2965</v>
      </c>
      <c r="U605" s="468">
        <f t="shared" si="9"/>
        <v>57217.649999999994</v>
      </c>
      <c r="V605" s="170"/>
    </row>
    <row r="606" spans="1:22" ht="20.399999999999999">
      <c r="A606" s="235">
        <v>603</v>
      </c>
      <c r="B606" s="235">
        <v>110408292</v>
      </c>
      <c r="C606" s="238" t="s">
        <v>1309</v>
      </c>
      <c r="D606" s="238" t="s">
        <v>1310</v>
      </c>
      <c r="E606" s="598" t="s">
        <v>36</v>
      </c>
      <c r="F606" s="235">
        <v>60</v>
      </c>
      <c r="G606" s="623" t="s">
        <v>2998</v>
      </c>
      <c r="H606" s="466">
        <v>44789</v>
      </c>
      <c r="I606" s="466">
        <v>44789</v>
      </c>
      <c r="J606" s="235" t="s">
        <v>2492</v>
      </c>
      <c r="K606" s="235" t="s">
        <v>92</v>
      </c>
      <c r="L606" s="235" t="s">
        <v>93</v>
      </c>
      <c r="M606" s="235">
        <v>216007836</v>
      </c>
      <c r="N606" s="235" t="s">
        <v>85</v>
      </c>
      <c r="O606" s="238" t="s">
        <v>57</v>
      </c>
      <c r="P606" s="345" t="s">
        <v>72</v>
      </c>
      <c r="Q606" s="235" t="s">
        <v>73</v>
      </c>
      <c r="R606" s="238" t="s">
        <v>3001</v>
      </c>
      <c r="S606" s="541">
        <v>10</v>
      </c>
      <c r="T606" s="467" t="s">
        <v>2965</v>
      </c>
      <c r="U606" s="468">
        <f t="shared" si="9"/>
        <v>600</v>
      </c>
      <c r="V606" s="170"/>
    </row>
    <row r="607" spans="1:22" ht="20.399999999999999">
      <c r="A607" s="235">
        <v>604</v>
      </c>
      <c r="B607" s="235">
        <v>109492174</v>
      </c>
      <c r="C607" s="238" t="s">
        <v>488</v>
      </c>
      <c r="D607" s="238" t="s">
        <v>489</v>
      </c>
      <c r="E607" s="598" t="s">
        <v>36</v>
      </c>
      <c r="F607" s="235">
        <v>2</v>
      </c>
      <c r="G607" s="623" t="s">
        <v>2998</v>
      </c>
      <c r="H607" s="466">
        <v>44789</v>
      </c>
      <c r="I607" s="466">
        <v>44789</v>
      </c>
      <c r="J607" s="235" t="s">
        <v>2492</v>
      </c>
      <c r="K607" s="235" t="s">
        <v>92</v>
      </c>
      <c r="L607" s="235" t="s">
        <v>93</v>
      </c>
      <c r="M607" s="235">
        <v>216007836</v>
      </c>
      <c r="N607" s="235" t="s">
        <v>85</v>
      </c>
      <c r="O607" s="238" t="s">
        <v>57</v>
      </c>
      <c r="P607" s="345" t="s">
        <v>72</v>
      </c>
      <c r="Q607" s="235" t="s">
        <v>73</v>
      </c>
      <c r="R607" s="238" t="s">
        <v>3001</v>
      </c>
      <c r="S607" s="541">
        <v>4051</v>
      </c>
      <c r="T607" s="467" t="s">
        <v>2965</v>
      </c>
      <c r="U607" s="468">
        <f t="shared" si="9"/>
        <v>8102</v>
      </c>
      <c r="V607" s="170"/>
    </row>
    <row r="608" spans="1:22">
      <c r="A608" s="235">
        <v>605</v>
      </c>
      <c r="B608" s="235">
        <v>109492175</v>
      </c>
      <c r="C608" s="238" t="s">
        <v>520</v>
      </c>
      <c r="D608" s="238" t="s">
        <v>521</v>
      </c>
      <c r="E608" s="598" t="s">
        <v>36</v>
      </c>
      <c r="F608" s="235">
        <v>2</v>
      </c>
      <c r="G608" s="623" t="s">
        <v>2998</v>
      </c>
      <c r="H608" s="466">
        <v>44789</v>
      </c>
      <c r="I608" s="466">
        <v>44789</v>
      </c>
      <c r="J608" s="235" t="s">
        <v>2492</v>
      </c>
      <c r="K608" s="235" t="s">
        <v>92</v>
      </c>
      <c r="L608" s="235" t="s">
        <v>93</v>
      </c>
      <c r="M608" s="235">
        <v>216007836</v>
      </c>
      <c r="N608" s="235" t="s">
        <v>85</v>
      </c>
      <c r="O608" s="238" t="s">
        <v>57</v>
      </c>
      <c r="P608" s="345" t="s">
        <v>72</v>
      </c>
      <c r="Q608" s="235" t="s">
        <v>73</v>
      </c>
      <c r="R608" s="238" t="s">
        <v>3001</v>
      </c>
      <c r="S608" s="541">
        <v>1404</v>
      </c>
      <c r="T608" s="467" t="s">
        <v>2965</v>
      </c>
      <c r="U608" s="468">
        <f t="shared" si="9"/>
        <v>2808</v>
      </c>
      <c r="V608" s="170"/>
    </row>
    <row r="609" spans="1:22" ht="20.399999999999999">
      <c r="A609" s="235">
        <v>606</v>
      </c>
      <c r="B609" s="235">
        <v>111400054</v>
      </c>
      <c r="C609" s="238" t="s">
        <v>649</v>
      </c>
      <c r="D609" s="238" t="s">
        <v>650</v>
      </c>
      <c r="E609" s="598" t="s">
        <v>36</v>
      </c>
      <c r="F609" s="235">
        <v>6</v>
      </c>
      <c r="G609" s="623" t="s">
        <v>2998</v>
      </c>
      <c r="H609" s="466">
        <v>44789</v>
      </c>
      <c r="I609" s="466">
        <v>44789</v>
      </c>
      <c r="J609" s="235" t="s">
        <v>2492</v>
      </c>
      <c r="K609" s="235" t="s">
        <v>92</v>
      </c>
      <c r="L609" s="235" t="s">
        <v>93</v>
      </c>
      <c r="M609" s="235">
        <v>216007836</v>
      </c>
      <c r="N609" s="235" t="s">
        <v>85</v>
      </c>
      <c r="O609" s="238" t="s">
        <v>57</v>
      </c>
      <c r="P609" s="345" t="s">
        <v>72</v>
      </c>
      <c r="Q609" s="235" t="s">
        <v>73</v>
      </c>
      <c r="R609" s="238" t="s">
        <v>3001</v>
      </c>
      <c r="S609" s="541">
        <v>1410</v>
      </c>
      <c r="T609" s="467" t="s">
        <v>2965</v>
      </c>
      <c r="U609" s="468">
        <f t="shared" si="9"/>
        <v>8460</v>
      </c>
      <c r="V609" s="170"/>
    </row>
    <row r="610" spans="1:22" ht="20.399999999999999">
      <c r="A610" s="235">
        <v>607</v>
      </c>
      <c r="B610" s="235">
        <v>111400055</v>
      </c>
      <c r="C610" s="238" t="s">
        <v>653</v>
      </c>
      <c r="D610" s="238" t="s">
        <v>654</v>
      </c>
      <c r="E610" s="598" t="s">
        <v>36</v>
      </c>
      <c r="F610" s="235">
        <v>6</v>
      </c>
      <c r="G610" s="623" t="s">
        <v>2998</v>
      </c>
      <c r="H610" s="466">
        <v>44789</v>
      </c>
      <c r="I610" s="466">
        <v>44789</v>
      </c>
      <c r="J610" s="235" t="s">
        <v>2492</v>
      </c>
      <c r="K610" s="235" t="s">
        <v>92</v>
      </c>
      <c r="L610" s="235" t="s">
        <v>93</v>
      </c>
      <c r="M610" s="235">
        <v>216007836</v>
      </c>
      <c r="N610" s="235" t="s">
        <v>85</v>
      </c>
      <c r="O610" s="238" t="s">
        <v>57</v>
      </c>
      <c r="P610" s="345" t="s">
        <v>72</v>
      </c>
      <c r="Q610" s="235" t="s">
        <v>73</v>
      </c>
      <c r="R610" s="238" t="s">
        <v>3001</v>
      </c>
      <c r="S610" s="541">
        <v>1732</v>
      </c>
      <c r="T610" s="467" t="s">
        <v>2965</v>
      </c>
      <c r="U610" s="468">
        <f t="shared" si="9"/>
        <v>10392</v>
      </c>
      <c r="V610" s="170"/>
    </row>
    <row r="611" spans="1:22" ht="20.399999999999999">
      <c r="A611" s="235">
        <v>608</v>
      </c>
      <c r="B611" s="235">
        <v>107171952</v>
      </c>
      <c r="C611" s="238" t="s">
        <v>1475</v>
      </c>
      <c r="D611" s="238" t="s">
        <v>1476</v>
      </c>
      <c r="E611" s="598" t="s">
        <v>36</v>
      </c>
      <c r="F611" s="235">
        <v>2</v>
      </c>
      <c r="G611" s="623" t="s">
        <v>2998</v>
      </c>
      <c r="H611" s="466">
        <v>44789</v>
      </c>
      <c r="I611" s="466">
        <v>44789</v>
      </c>
      <c r="J611" s="235" t="s">
        <v>2492</v>
      </c>
      <c r="K611" s="235" t="s">
        <v>92</v>
      </c>
      <c r="L611" s="235" t="s">
        <v>93</v>
      </c>
      <c r="M611" s="235">
        <v>216007836</v>
      </c>
      <c r="N611" s="235" t="s">
        <v>85</v>
      </c>
      <c r="O611" s="238" t="s">
        <v>57</v>
      </c>
      <c r="P611" s="345" t="s">
        <v>72</v>
      </c>
      <c r="Q611" s="235" t="s">
        <v>73</v>
      </c>
      <c r="R611" s="238" t="s">
        <v>3001</v>
      </c>
      <c r="S611" s="541">
        <v>2750</v>
      </c>
      <c r="T611" s="467" t="s">
        <v>2965</v>
      </c>
      <c r="U611" s="468">
        <f t="shared" si="9"/>
        <v>5500</v>
      </c>
      <c r="V611" s="170"/>
    </row>
    <row r="612" spans="1:22">
      <c r="A612" s="235">
        <v>609</v>
      </c>
      <c r="B612" s="235">
        <v>110710681</v>
      </c>
      <c r="C612" s="238" t="s">
        <v>1997</v>
      </c>
      <c r="D612" s="238" t="s">
        <v>2209</v>
      </c>
      <c r="E612" s="598" t="s">
        <v>36</v>
      </c>
      <c r="F612" s="235">
        <v>8</v>
      </c>
      <c r="G612" s="623" t="s">
        <v>2998</v>
      </c>
      <c r="H612" s="466">
        <v>44789</v>
      </c>
      <c r="I612" s="466">
        <v>44789</v>
      </c>
      <c r="J612" s="235" t="s">
        <v>2492</v>
      </c>
      <c r="K612" s="235" t="s">
        <v>92</v>
      </c>
      <c r="L612" s="235" t="s">
        <v>93</v>
      </c>
      <c r="M612" s="235">
        <v>216007836</v>
      </c>
      <c r="N612" s="235" t="s">
        <v>85</v>
      </c>
      <c r="O612" s="238" t="s">
        <v>57</v>
      </c>
      <c r="P612" s="345" t="s">
        <v>72</v>
      </c>
      <c r="Q612" s="235" t="s">
        <v>73</v>
      </c>
      <c r="R612" s="238" t="s">
        <v>3001</v>
      </c>
      <c r="S612" s="541">
        <v>2047</v>
      </c>
      <c r="T612" s="467" t="s">
        <v>2965</v>
      </c>
      <c r="U612" s="468">
        <f t="shared" si="9"/>
        <v>16376</v>
      </c>
      <c r="V612" s="170"/>
    </row>
    <row r="613" spans="1:22">
      <c r="A613" s="235">
        <v>610</v>
      </c>
      <c r="B613" s="235">
        <v>110710682</v>
      </c>
      <c r="C613" s="238" t="s">
        <v>2001</v>
      </c>
      <c r="D613" s="238" t="s">
        <v>2216</v>
      </c>
      <c r="E613" s="598" t="s">
        <v>36</v>
      </c>
      <c r="F613" s="235">
        <v>8</v>
      </c>
      <c r="G613" s="623" t="s">
        <v>2998</v>
      </c>
      <c r="H613" s="466">
        <v>44789</v>
      </c>
      <c r="I613" s="466">
        <v>44789</v>
      </c>
      <c r="J613" s="235" t="s">
        <v>2492</v>
      </c>
      <c r="K613" s="235" t="s">
        <v>92</v>
      </c>
      <c r="L613" s="235" t="s">
        <v>93</v>
      </c>
      <c r="M613" s="235">
        <v>216007836</v>
      </c>
      <c r="N613" s="235" t="s">
        <v>85</v>
      </c>
      <c r="O613" s="238" t="s">
        <v>57</v>
      </c>
      <c r="P613" s="345" t="s">
        <v>72</v>
      </c>
      <c r="Q613" s="235" t="s">
        <v>73</v>
      </c>
      <c r="R613" s="238" t="s">
        <v>3001</v>
      </c>
      <c r="S613" s="541">
        <v>2047</v>
      </c>
      <c r="T613" s="467" t="s">
        <v>2965</v>
      </c>
      <c r="U613" s="468">
        <f t="shared" si="9"/>
        <v>16376</v>
      </c>
      <c r="V613" s="170"/>
    </row>
    <row r="614" spans="1:22">
      <c r="A614" s="235">
        <v>611</v>
      </c>
      <c r="B614" s="235">
        <v>110710684</v>
      </c>
      <c r="C614" s="238" t="s">
        <v>2002</v>
      </c>
      <c r="D614" s="239" t="s">
        <v>2213</v>
      </c>
      <c r="E614" s="598" t="s">
        <v>36</v>
      </c>
      <c r="F614" s="235">
        <v>4</v>
      </c>
      <c r="G614" s="623" t="s">
        <v>2998</v>
      </c>
      <c r="H614" s="466">
        <v>44789</v>
      </c>
      <c r="I614" s="466">
        <v>44789</v>
      </c>
      <c r="J614" s="235" t="s">
        <v>2492</v>
      </c>
      <c r="K614" s="235" t="s">
        <v>92</v>
      </c>
      <c r="L614" s="235" t="s">
        <v>93</v>
      </c>
      <c r="M614" s="235">
        <v>216007836</v>
      </c>
      <c r="N614" s="235" t="s">
        <v>85</v>
      </c>
      <c r="O614" s="238" t="s">
        <v>57</v>
      </c>
      <c r="P614" s="345" t="s">
        <v>72</v>
      </c>
      <c r="Q614" s="235" t="s">
        <v>73</v>
      </c>
      <c r="R614" s="238" t="s">
        <v>3001</v>
      </c>
      <c r="S614" s="541">
        <v>2047</v>
      </c>
      <c r="T614" s="467" t="s">
        <v>2965</v>
      </c>
      <c r="U614" s="468">
        <f t="shared" si="9"/>
        <v>8188</v>
      </c>
      <c r="V614" s="170"/>
    </row>
    <row r="615" spans="1:22">
      <c r="A615" s="235">
        <v>612</v>
      </c>
      <c r="B615" s="235">
        <v>112141778</v>
      </c>
      <c r="C615" s="238">
        <v>112141778</v>
      </c>
      <c r="D615" s="238" t="s">
        <v>2566</v>
      </c>
      <c r="E615" s="598" t="s">
        <v>36</v>
      </c>
      <c r="F615" s="235">
        <v>20</v>
      </c>
      <c r="G615" s="623" t="s">
        <v>2998</v>
      </c>
      <c r="H615" s="466">
        <v>44789</v>
      </c>
      <c r="I615" s="466">
        <v>44789</v>
      </c>
      <c r="J615" s="235" t="s">
        <v>2492</v>
      </c>
      <c r="K615" s="235" t="s">
        <v>92</v>
      </c>
      <c r="L615" s="235" t="s">
        <v>93</v>
      </c>
      <c r="M615" s="235">
        <v>216007836</v>
      </c>
      <c r="N615" s="235" t="s">
        <v>85</v>
      </c>
      <c r="O615" s="238" t="s">
        <v>57</v>
      </c>
      <c r="P615" s="345" t="s">
        <v>72</v>
      </c>
      <c r="Q615" s="235" t="s">
        <v>73</v>
      </c>
      <c r="R615" s="238" t="s">
        <v>3001</v>
      </c>
      <c r="S615" s="541">
        <v>1.6</v>
      </c>
      <c r="T615" s="467" t="s">
        <v>2965</v>
      </c>
      <c r="U615" s="468">
        <f t="shared" si="9"/>
        <v>32</v>
      </c>
      <c r="V615" s="170"/>
    </row>
    <row r="616" spans="1:22">
      <c r="A616" s="235">
        <v>613</v>
      </c>
      <c r="B616" s="235">
        <v>112141777</v>
      </c>
      <c r="C616" s="238">
        <v>112141777</v>
      </c>
      <c r="D616" s="238" t="s">
        <v>2563</v>
      </c>
      <c r="E616" s="598" t="s">
        <v>36</v>
      </c>
      <c r="F616" s="235">
        <v>36</v>
      </c>
      <c r="G616" s="623" t="s">
        <v>2998</v>
      </c>
      <c r="H616" s="466">
        <v>44789</v>
      </c>
      <c r="I616" s="466">
        <v>44789</v>
      </c>
      <c r="J616" s="235" t="s">
        <v>2492</v>
      </c>
      <c r="K616" s="235" t="s">
        <v>92</v>
      </c>
      <c r="L616" s="235" t="s">
        <v>93</v>
      </c>
      <c r="M616" s="235">
        <v>216007836</v>
      </c>
      <c r="N616" s="235" t="s">
        <v>85</v>
      </c>
      <c r="O616" s="238" t="s">
        <v>57</v>
      </c>
      <c r="P616" s="345" t="s">
        <v>72</v>
      </c>
      <c r="Q616" s="235" t="s">
        <v>73</v>
      </c>
      <c r="R616" s="238" t="s">
        <v>3001</v>
      </c>
      <c r="S616" s="541">
        <v>5.4</v>
      </c>
      <c r="T616" s="467" t="s">
        <v>2965</v>
      </c>
      <c r="U616" s="468">
        <f t="shared" si="9"/>
        <v>194.4</v>
      </c>
      <c r="V616" s="170"/>
    </row>
    <row r="617" spans="1:22">
      <c r="A617" s="235">
        <v>614</v>
      </c>
      <c r="B617" s="235">
        <v>112136081</v>
      </c>
      <c r="C617" s="238" t="s">
        <v>997</v>
      </c>
      <c r="D617" s="238" t="s">
        <v>998</v>
      </c>
      <c r="E617" s="598" t="s">
        <v>36</v>
      </c>
      <c r="F617" s="235">
        <v>2</v>
      </c>
      <c r="G617" s="623" t="s">
        <v>2998</v>
      </c>
      <c r="H617" s="466">
        <v>44789</v>
      </c>
      <c r="I617" s="466">
        <v>44789</v>
      </c>
      <c r="J617" s="235" t="s">
        <v>2492</v>
      </c>
      <c r="K617" s="235" t="s">
        <v>92</v>
      </c>
      <c r="L617" s="235" t="s">
        <v>93</v>
      </c>
      <c r="M617" s="235">
        <v>216007836</v>
      </c>
      <c r="N617" s="235" t="s">
        <v>85</v>
      </c>
      <c r="O617" s="238" t="s">
        <v>57</v>
      </c>
      <c r="P617" s="345" t="s">
        <v>72</v>
      </c>
      <c r="Q617" s="235" t="s">
        <v>73</v>
      </c>
      <c r="R617" s="238" t="s">
        <v>3001</v>
      </c>
      <c r="S617" s="541">
        <v>570.47</v>
      </c>
      <c r="T617" s="467" t="s">
        <v>2965</v>
      </c>
      <c r="U617" s="468">
        <f t="shared" si="9"/>
        <v>1140.94</v>
      </c>
      <c r="V617" s="170"/>
    </row>
    <row r="618" spans="1:22">
      <c r="A618" s="235">
        <v>615</v>
      </c>
      <c r="B618" s="235">
        <v>112172545</v>
      </c>
      <c r="C618" s="238">
        <v>112172545</v>
      </c>
      <c r="D618" s="238" t="s">
        <v>2378</v>
      </c>
      <c r="E618" s="598" t="s">
        <v>36</v>
      </c>
      <c r="F618" s="235">
        <v>6</v>
      </c>
      <c r="G618" s="623" t="s">
        <v>2998</v>
      </c>
      <c r="H618" s="466">
        <v>44789</v>
      </c>
      <c r="I618" s="466">
        <v>44789</v>
      </c>
      <c r="J618" s="235" t="s">
        <v>2492</v>
      </c>
      <c r="K618" s="235" t="s">
        <v>92</v>
      </c>
      <c r="L618" s="235" t="s">
        <v>93</v>
      </c>
      <c r="M618" s="235">
        <v>216007836</v>
      </c>
      <c r="N618" s="235" t="s">
        <v>85</v>
      </c>
      <c r="O618" s="238" t="s">
        <v>57</v>
      </c>
      <c r="P618" s="345" t="s">
        <v>72</v>
      </c>
      <c r="Q618" s="235" t="s">
        <v>73</v>
      </c>
      <c r="R618" s="238" t="s">
        <v>3001</v>
      </c>
      <c r="S618" s="541">
        <v>8.5</v>
      </c>
      <c r="T618" s="467" t="s">
        <v>2965</v>
      </c>
      <c r="U618" s="468">
        <f t="shared" si="9"/>
        <v>51</v>
      </c>
      <c r="V618" s="170"/>
    </row>
    <row r="619" spans="1:22">
      <c r="A619" s="235">
        <v>616</v>
      </c>
      <c r="B619" s="235">
        <v>112172545</v>
      </c>
      <c r="C619" s="238">
        <v>112172545</v>
      </c>
      <c r="D619" s="238" t="s">
        <v>2378</v>
      </c>
      <c r="E619" s="598" t="s">
        <v>36</v>
      </c>
      <c r="F619" s="235">
        <v>6</v>
      </c>
      <c r="G619" s="623" t="s">
        <v>2998</v>
      </c>
      <c r="H619" s="466">
        <v>44789</v>
      </c>
      <c r="I619" s="466">
        <v>44789</v>
      </c>
      <c r="J619" s="235" t="s">
        <v>2492</v>
      </c>
      <c r="K619" s="235" t="s">
        <v>92</v>
      </c>
      <c r="L619" s="235" t="s">
        <v>93</v>
      </c>
      <c r="M619" s="235">
        <v>216007836</v>
      </c>
      <c r="N619" s="235" t="s">
        <v>85</v>
      </c>
      <c r="O619" s="238" t="s">
        <v>57</v>
      </c>
      <c r="P619" s="345" t="s">
        <v>72</v>
      </c>
      <c r="Q619" s="235" t="s">
        <v>73</v>
      </c>
      <c r="R619" s="238" t="s">
        <v>3001</v>
      </c>
      <c r="S619" s="541">
        <v>8.5</v>
      </c>
      <c r="T619" s="467" t="s">
        <v>2965</v>
      </c>
      <c r="U619" s="468">
        <f t="shared" si="9"/>
        <v>51</v>
      </c>
      <c r="V619" s="170"/>
    </row>
    <row r="620" spans="1:22">
      <c r="A620" s="235">
        <v>617</v>
      </c>
      <c r="B620" s="235">
        <v>112172546</v>
      </c>
      <c r="C620" s="238">
        <v>112172546</v>
      </c>
      <c r="D620" s="238" t="s">
        <v>2380</v>
      </c>
      <c r="E620" s="598" t="s">
        <v>36</v>
      </c>
      <c r="F620" s="235">
        <v>4</v>
      </c>
      <c r="G620" s="623" t="s">
        <v>2998</v>
      </c>
      <c r="H620" s="466">
        <v>44789</v>
      </c>
      <c r="I620" s="466">
        <v>44789</v>
      </c>
      <c r="J620" s="235" t="s">
        <v>2492</v>
      </c>
      <c r="K620" s="235" t="s">
        <v>92</v>
      </c>
      <c r="L620" s="235" t="s">
        <v>93</v>
      </c>
      <c r="M620" s="235">
        <v>216007836</v>
      </c>
      <c r="N620" s="235" t="s">
        <v>85</v>
      </c>
      <c r="O620" s="238" t="s">
        <v>57</v>
      </c>
      <c r="P620" s="345" t="s">
        <v>72</v>
      </c>
      <c r="Q620" s="235" t="s">
        <v>73</v>
      </c>
      <c r="R620" s="238" t="s">
        <v>3001</v>
      </c>
      <c r="S620" s="541">
        <v>10.5</v>
      </c>
      <c r="T620" s="467" t="s">
        <v>2965</v>
      </c>
      <c r="U620" s="468">
        <f t="shared" si="9"/>
        <v>42</v>
      </c>
      <c r="V620" s="170"/>
    </row>
    <row r="621" spans="1:22">
      <c r="A621" s="235">
        <v>618</v>
      </c>
      <c r="B621" s="235">
        <v>112172546</v>
      </c>
      <c r="C621" s="238">
        <v>112172546</v>
      </c>
      <c r="D621" s="238" t="s">
        <v>2380</v>
      </c>
      <c r="E621" s="598" t="s">
        <v>36</v>
      </c>
      <c r="F621" s="235">
        <v>4</v>
      </c>
      <c r="G621" s="623" t="s">
        <v>2998</v>
      </c>
      <c r="H621" s="466">
        <v>44789</v>
      </c>
      <c r="I621" s="466">
        <v>44789</v>
      </c>
      <c r="J621" s="235" t="s">
        <v>2492</v>
      </c>
      <c r="K621" s="235" t="s">
        <v>92</v>
      </c>
      <c r="L621" s="235" t="s">
        <v>93</v>
      </c>
      <c r="M621" s="235">
        <v>216007836</v>
      </c>
      <c r="N621" s="235" t="s">
        <v>85</v>
      </c>
      <c r="O621" s="238" t="s">
        <v>57</v>
      </c>
      <c r="P621" s="345" t="s">
        <v>72</v>
      </c>
      <c r="Q621" s="235" t="s">
        <v>73</v>
      </c>
      <c r="R621" s="238" t="s">
        <v>3001</v>
      </c>
      <c r="S621" s="541">
        <v>10.5</v>
      </c>
      <c r="T621" s="467" t="s">
        <v>2965</v>
      </c>
      <c r="U621" s="468">
        <f t="shared" si="9"/>
        <v>42</v>
      </c>
      <c r="V621" s="170"/>
    </row>
    <row r="622" spans="1:22">
      <c r="A622" s="235">
        <v>619</v>
      </c>
      <c r="B622" s="235">
        <v>112170848</v>
      </c>
      <c r="C622" s="238">
        <v>112170848</v>
      </c>
      <c r="D622" s="238" t="s">
        <v>2381</v>
      </c>
      <c r="E622" s="598" t="s">
        <v>36</v>
      </c>
      <c r="F622" s="235">
        <v>6</v>
      </c>
      <c r="G622" s="623" t="s">
        <v>2998</v>
      </c>
      <c r="H622" s="466">
        <v>44789</v>
      </c>
      <c r="I622" s="466">
        <v>44789</v>
      </c>
      <c r="J622" s="235" t="s">
        <v>2492</v>
      </c>
      <c r="K622" s="235" t="s">
        <v>92</v>
      </c>
      <c r="L622" s="235" t="s">
        <v>93</v>
      </c>
      <c r="M622" s="235">
        <v>216007836</v>
      </c>
      <c r="N622" s="235" t="s">
        <v>85</v>
      </c>
      <c r="O622" s="238" t="s">
        <v>57</v>
      </c>
      <c r="P622" s="345" t="s">
        <v>72</v>
      </c>
      <c r="Q622" s="235" t="s">
        <v>73</v>
      </c>
      <c r="R622" s="238" t="s">
        <v>3001</v>
      </c>
      <c r="S622" s="541">
        <v>14</v>
      </c>
      <c r="T622" s="467" t="s">
        <v>2965</v>
      </c>
      <c r="U622" s="468">
        <f t="shared" si="9"/>
        <v>84</v>
      </c>
      <c r="V622" s="170"/>
    </row>
    <row r="623" spans="1:22">
      <c r="A623" s="235">
        <v>620</v>
      </c>
      <c r="B623" s="235">
        <v>112170848</v>
      </c>
      <c r="C623" s="238">
        <v>112170848</v>
      </c>
      <c r="D623" s="238" t="s">
        <v>2381</v>
      </c>
      <c r="E623" s="598" t="s">
        <v>36</v>
      </c>
      <c r="F623" s="235">
        <v>6</v>
      </c>
      <c r="G623" s="623" t="s">
        <v>2998</v>
      </c>
      <c r="H623" s="466">
        <v>44789</v>
      </c>
      <c r="I623" s="466">
        <v>44789</v>
      </c>
      <c r="J623" s="235" t="s">
        <v>2492</v>
      </c>
      <c r="K623" s="235" t="s">
        <v>92</v>
      </c>
      <c r="L623" s="235" t="s">
        <v>93</v>
      </c>
      <c r="M623" s="235">
        <v>216007836</v>
      </c>
      <c r="N623" s="235" t="s">
        <v>85</v>
      </c>
      <c r="O623" s="238" t="s">
        <v>57</v>
      </c>
      <c r="P623" s="345" t="s">
        <v>72</v>
      </c>
      <c r="Q623" s="235" t="s">
        <v>73</v>
      </c>
      <c r="R623" s="238" t="s">
        <v>3001</v>
      </c>
      <c r="S623" s="541">
        <v>14</v>
      </c>
      <c r="T623" s="467" t="s">
        <v>2965</v>
      </c>
      <c r="U623" s="468">
        <f t="shared" si="9"/>
        <v>84</v>
      </c>
      <c r="V623" s="170"/>
    </row>
    <row r="624" spans="1:22" ht="20.399999999999999">
      <c r="A624" s="235">
        <v>621</v>
      </c>
      <c r="B624" s="235">
        <v>109492197</v>
      </c>
      <c r="C624" s="238" t="s">
        <v>186</v>
      </c>
      <c r="D624" s="238" t="s">
        <v>187</v>
      </c>
      <c r="E624" s="598" t="s">
        <v>36</v>
      </c>
      <c r="F624" s="235">
        <v>16</v>
      </c>
      <c r="G624" s="623" t="s">
        <v>2998</v>
      </c>
      <c r="H624" s="466">
        <v>44789</v>
      </c>
      <c r="I624" s="466">
        <v>44789</v>
      </c>
      <c r="J624" s="235" t="s">
        <v>2492</v>
      </c>
      <c r="K624" s="235" t="s">
        <v>92</v>
      </c>
      <c r="L624" s="235" t="s">
        <v>93</v>
      </c>
      <c r="M624" s="235">
        <v>216007836</v>
      </c>
      <c r="N624" s="235" t="s">
        <v>85</v>
      </c>
      <c r="O624" s="238" t="s">
        <v>57</v>
      </c>
      <c r="P624" s="345" t="s">
        <v>72</v>
      </c>
      <c r="Q624" s="235" t="s">
        <v>73</v>
      </c>
      <c r="R624" s="238" t="s">
        <v>3001</v>
      </c>
      <c r="S624" s="541">
        <v>66.92</v>
      </c>
      <c r="T624" s="467" t="s">
        <v>2965</v>
      </c>
      <c r="U624" s="468">
        <f t="shared" si="9"/>
        <v>1070.72</v>
      </c>
      <c r="V624" s="170"/>
    </row>
    <row r="625" spans="1:22">
      <c r="A625" s="235">
        <v>622</v>
      </c>
      <c r="B625" s="235" t="s">
        <v>2458</v>
      </c>
      <c r="C625" s="238" t="s">
        <v>2458</v>
      </c>
      <c r="D625" s="238" t="s">
        <v>2459</v>
      </c>
      <c r="E625" s="598" t="s">
        <v>36</v>
      </c>
      <c r="F625" s="235">
        <v>4</v>
      </c>
      <c r="G625" s="623" t="s">
        <v>2998</v>
      </c>
      <c r="H625" s="466">
        <v>44789</v>
      </c>
      <c r="I625" s="466">
        <v>44789</v>
      </c>
      <c r="J625" s="235" t="s">
        <v>2492</v>
      </c>
      <c r="K625" s="235" t="s">
        <v>92</v>
      </c>
      <c r="L625" s="235" t="s">
        <v>93</v>
      </c>
      <c r="M625" s="235">
        <v>216007836</v>
      </c>
      <c r="N625" s="235" t="s">
        <v>85</v>
      </c>
      <c r="O625" s="238" t="s">
        <v>57</v>
      </c>
      <c r="P625" s="345" t="s">
        <v>72</v>
      </c>
      <c r="Q625" s="235" t="s">
        <v>73</v>
      </c>
      <c r="R625" s="238" t="s">
        <v>3001</v>
      </c>
      <c r="S625" s="541">
        <v>1798.2</v>
      </c>
      <c r="T625" s="467" t="s">
        <v>2965</v>
      </c>
      <c r="U625" s="468">
        <f t="shared" si="9"/>
        <v>7192.8</v>
      </c>
      <c r="V625" s="170"/>
    </row>
    <row r="626" spans="1:22">
      <c r="A626" s="235">
        <v>623</v>
      </c>
      <c r="B626" s="235" t="s">
        <v>2336</v>
      </c>
      <c r="C626" s="238" t="s">
        <v>2337</v>
      </c>
      <c r="D626" s="238" t="s">
        <v>2605</v>
      </c>
      <c r="E626" s="598" t="s">
        <v>36</v>
      </c>
      <c r="F626" s="235">
        <v>8</v>
      </c>
      <c r="G626" s="623" t="s">
        <v>2998</v>
      </c>
      <c r="H626" s="466">
        <v>44789</v>
      </c>
      <c r="I626" s="466">
        <v>44789</v>
      </c>
      <c r="J626" s="235" t="s">
        <v>2492</v>
      </c>
      <c r="K626" s="235" t="s">
        <v>92</v>
      </c>
      <c r="L626" s="235" t="s">
        <v>93</v>
      </c>
      <c r="M626" s="235">
        <v>216007836</v>
      </c>
      <c r="N626" s="235" t="s">
        <v>85</v>
      </c>
      <c r="O626" s="238" t="s">
        <v>57</v>
      </c>
      <c r="P626" s="345" t="s">
        <v>72</v>
      </c>
      <c r="Q626" s="235" t="s">
        <v>73</v>
      </c>
      <c r="R626" s="238" t="s">
        <v>3001</v>
      </c>
      <c r="S626" s="541">
        <v>1784.3</v>
      </c>
      <c r="T626" s="467" t="s">
        <v>2965</v>
      </c>
      <c r="U626" s="468">
        <f t="shared" si="9"/>
        <v>14274.4</v>
      </c>
      <c r="V626" s="170"/>
    </row>
    <row r="627" spans="1:22">
      <c r="A627" s="235">
        <v>624</v>
      </c>
      <c r="B627" s="235">
        <v>109492180</v>
      </c>
      <c r="C627" s="238" t="s">
        <v>201</v>
      </c>
      <c r="D627" s="349" t="s">
        <v>2748</v>
      </c>
      <c r="E627" s="598" t="s">
        <v>36</v>
      </c>
      <c r="F627" s="235">
        <v>8</v>
      </c>
      <c r="G627" s="623" t="s">
        <v>2998</v>
      </c>
      <c r="H627" s="466">
        <v>44789</v>
      </c>
      <c r="I627" s="466">
        <v>44789</v>
      </c>
      <c r="J627" s="235" t="s">
        <v>2492</v>
      </c>
      <c r="K627" s="235" t="s">
        <v>92</v>
      </c>
      <c r="L627" s="235" t="s">
        <v>93</v>
      </c>
      <c r="M627" s="235">
        <v>216007836</v>
      </c>
      <c r="N627" s="235" t="s">
        <v>85</v>
      </c>
      <c r="O627" s="238" t="s">
        <v>57</v>
      </c>
      <c r="P627" s="345" t="s">
        <v>72</v>
      </c>
      <c r="Q627" s="235" t="s">
        <v>73</v>
      </c>
      <c r="R627" s="238" t="s">
        <v>3001</v>
      </c>
      <c r="S627" s="541">
        <v>32.22</v>
      </c>
      <c r="T627" s="467" t="s">
        <v>2965</v>
      </c>
      <c r="U627" s="468">
        <f t="shared" si="9"/>
        <v>257.76</v>
      </c>
      <c r="V627" s="170"/>
    </row>
    <row r="628" spans="1:22">
      <c r="A628" s="235">
        <v>625</v>
      </c>
      <c r="B628" s="235">
        <v>112172543</v>
      </c>
      <c r="C628" s="238">
        <v>112172543</v>
      </c>
      <c r="D628" s="238" t="s">
        <v>1145</v>
      </c>
      <c r="E628" s="598" t="s">
        <v>36</v>
      </c>
      <c r="F628" s="235">
        <v>1</v>
      </c>
      <c r="G628" s="623" t="s">
        <v>2998</v>
      </c>
      <c r="H628" s="466">
        <v>44789</v>
      </c>
      <c r="I628" s="466">
        <v>44789</v>
      </c>
      <c r="J628" s="235" t="s">
        <v>2492</v>
      </c>
      <c r="K628" s="235" t="s">
        <v>92</v>
      </c>
      <c r="L628" s="235" t="s">
        <v>93</v>
      </c>
      <c r="M628" s="235">
        <v>216007836</v>
      </c>
      <c r="N628" s="235" t="s">
        <v>85</v>
      </c>
      <c r="O628" s="238" t="s">
        <v>57</v>
      </c>
      <c r="P628" s="345" t="s">
        <v>72</v>
      </c>
      <c r="Q628" s="235" t="s">
        <v>73</v>
      </c>
      <c r="R628" s="238" t="s">
        <v>3001</v>
      </c>
      <c r="S628" s="541">
        <v>3480</v>
      </c>
      <c r="T628" s="467" t="s">
        <v>2965</v>
      </c>
      <c r="U628" s="468">
        <f t="shared" si="9"/>
        <v>3480</v>
      </c>
      <c r="V628" s="170"/>
    </row>
    <row r="629" spans="1:22">
      <c r="A629" s="235">
        <v>626</v>
      </c>
      <c r="B629" s="235">
        <v>112172543</v>
      </c>
      <c r="C629" s="238">
        <v>112172543</v>
      </c>
      <c r="D629" s="238" t="s">
        <v>1145</v>
      </c>
      <c r="E629" s="598" t="s">
        <v>36</v>
      </c>
      <c r="F629" s="235">
        <v>1</v>
      </c>
      <c r="G629" s="623" t="s">
        <v>2998</v>
      </c>
      <c r="H629" s="466">
        <v>44789</v>
      </c>
      <c r="I629" s="466">
        <v>44789</v>
      </c>
      <c r="J629" s="235" t="s">
        <v>2492</v>
      </c>
      <c r="K629" s="235" t="s">
        <v>92</v>
      </c>
      <c r="L629" s="235" t="s">
        <v>93</v>
      </c>
      <c r="M629" s="235">
        <v>216007836</v>
      </c>
      <c r="N629" s="235" t="s">
        <v>85</v>
      </c>
      <c r="O629" s="238" t="s">
        <v>57</v>
      </c>
      <c r="P629" s="345" t="s">
        <v>72</v>
      </c>
      <c r="Q629" s="235" t="s">
        <v>73</v>
      </c>
      <c r="R629" s="238" t="s">
        <v>3001</v>
      </c>
      <c r="S629" s="541">
        <v>3480</v>
      </c>
      <c r="T629" s="467" t="s">
        <v>2965</v>
      </c>
      <c r="U629" s="468">
        <f t="shared" si="9"/>
        <v>3480</v>
      </c>
      <c r="V629" s="170"/>
    </row>
    <row r="630" spans="1:22">
      <c r="A630" s="235">
        <v>627</v>
      </c>
      <c r="B630" s="235">
        <v>112172541</v>
      </c>
      <c r="C630" s="238">
        <v>112172541</v>
      </c>
      <c r="D630" s="239" t="s">
        <v>2373</v>
      </c>
      <c r="E630" s="598" t="s">
        <v>36</v>
      </c>
      <c r="F630" s="235">
        <v>1</v>
      </c>
      <c r="G630" s="623" t="s">
        <v>2998</v>
      </c>
      <c r="H630" s="466">
        <v>44789</v>
      </c>
      <c r="I630" s="466">
        <v>44789</v>
      </c>
      <c r="J630" s="235" t="s">
        <v>2492</v>
      </c>
      <c r="K630" s="235" t="s">
        <v>92</v>
      </c>
      <c r="L630" s="235" t="s">
        <v>93</v>
      </c>
      <c r="M630" s="235">
        <v>216007836</v>
      </c>
      <c r="N630" s="235" t="s">
        <v>85</v>
      </c>
      <c r="O630" s="238" t="s">
        <v>57</v>
      </c>
      <c r="P630" s="345" t="s">
        <v>72</v>
      </c>
      <c r="Q630" s="235" t="s">
        <v>73</v>
      </c>
      <c r="R630" s="238" t="s">
        <v>3001</v>
      </c>
      <c r="S630" s="541">
        <v>630</v>
      </c>
      <c r="T630" s="467" t="s">
        <v>2965</v>
      </c>
      <c r="U630" s="468">
        <f t="shared" si="9"/>
        <v>630</v>
      </c>
      <c r="V630" s="170"/>
    </row>
    <row r="631" spans="1:22">
      <c r="A631" s="235">
        <v>628</v>
      </c>
      <c r="B631" s="235">
        <v>112172541</v>
      </c>
      <c r="C631" s="238">
        <v>112172541</v>
      </c>
      <c r="D631" s="239" t="s">
        <v>2373</v>
      </c>
      <c r="E631" s="598" t="s">
        <v>36</v>
      </c>
      <c r="F631" s="235">
        <v>1</v>
      </c>
      <c r="G631" s="623" t="s">
        <v>2998</v>
      </c>
      <c r="H631" s="466">
        <v>44789</v>
      </c>
      <c r="I631" s="466">
        <v>44789</v>
      </c>
      <c r="J631" s="235" t="s">
        <v>2492</v>
      </c>
      <c r="K631" s="235" t="s">
        <v>92</v>
      </c>
      <c r="L631" s="235" t="s">
        <v>93</v>
      </c>
      <c r="M631" s="235">
        <v>216007836</v>
      </c>
      <c r="N631" s="235" t="s">
        <v>85</v>
      </c>
      <c r="O631" s="238" t="s">
        <v>57</v>
      </c>
      <c r="P631" s="345" t="s">
        <v>72</v>
      </c>
      <c r="Q631" s="235" t="s">
        <v>73</v>
      </c>
      <c r="R631" s="238" t="s">
        <v>3001</v>
      </c>
      <c r="S631" s="541">
        <v>630</v>
      </c>
      <c r="T631" s="467" t="s">
        <v>2965</v>
      </c>
      <c r="U631" s="468">
        <f t="shared" si="9"/>
        <v>630</v>
      </c>
      <c r="V631" s="170"/>
    </row>
    <row r="632" spans="1:22">
      <c r="A632" s="235">
        <v>629</v>
      </c>
      <c r="B632" s="235">
        <v>112172542</v>
      </c>
      <c r="C632" s="238">
        <v>112172542</v>
      </c>
      <c r="D632" s="238" t="s">
        <v>2376</v>
      </c>
      <c r="E632" s="598" t="s">
        <v>36</v>
      </c>
      <c r="F632" s="235">
        <v>3</v>
      </c>
      <c r="G632" s="623" t="s">
        <v>2998</v>
      </c>
      <c r="H632" s="466">
        <v>44789</v>
      </c>
      <c r="I632" s="466">
        <v>44789</v>
      </c>
      <c r="J632" s="235" t="s">
        <v>2492</v>
      </c>
      <c r="K632" s="235" t="s">
        <v>92</v>
      </c>
      <c r="L632" s="235" t="s">
        <v>93</v>
      </c>
      <c r="M632" s="235">
        <v>216007836</v>
      </c>
      <c r="N632" s="235" t="s">
        <v>85</v>
      </c>
      <c r="O632" s="238" t="s">
        <v>57</v>
      </c>
      <c r="P632" s="345" t="s">
        <v>72</v>
      </c>
      <c r="Q632" s="235" t="s">
        <v>73</v>
      </c>
      <c r="R632" s="238" t="s">
        <v>3001</v>
      </c>
      <c r="S632" s="541">
        <v>65</v>
      </c>
      <c r="T632" s="467" t="s">
        <v>2965</v>
      </c>
      <c r="U632" s="468">
        <f t="shared" si="9"/>
        <v>195</v>
      </c>
      <c r="V632" s="170"/>
    </row>
    <row r="633" spans="1:22">
      <c r="A633" s="235">
        <v>630</v>
      </c>
      <c r="B633" s="235">
        <v>112172542</v>
      </c>
      <c r="C633" s="238">
        <v>112172542</v>
      </c>
      <c r="D633" s="238" t="s">
        <v>2376</v>
      </c>
      <c r="E633" s="598" t="s">
        <v>36</v>
      </c>
      <c r="F633" s="235">
        <v>3</v>
      </c>
      <c r="G633" s="623" t="s">
        <v>2998</v>
      </c>
      <c r="H633" s="466">
        <v>44789</v>
      </c>
      <c r="I633" s="466">
        <v>44789</v>
      </c>
      <c r="J633" s="235" t="s">
        <v>2492</v>
      </c>
      <c r="K633" s="235" t="s">
        <v>92</v>
      </c>
      <c r="L633" s="235" t="s">
        <v>93</v>
      </c>
      <c r="M633" s="235">
        <v>216007836</v>
      </c>
      <c r="N633" s="235" t="s">
        <v>85</v>
      </c>
      <c r="O633" s="238" t="s">
        <v>57</v>
      </c>
      <c r="P633" s="345" t="s">
        <v>72</v>
      </c>
      <c r="Q633" s="235" t="s">
        <v>73</v>
      </c>
      <c r="R633" s="238" t="s">
        <v>3001</v>
      </c>
      <c r="S633" s="541">
        <v>65</v>
      </c>
      <c r="T633" s="467" t="s">
        <v>2965</v>
      </c>
      <c r="U633" s="468">
        <f t="shared" si="9"/>
        <v>195</v>
      </c>
      <c r="V633" s="170"/>
    </row>
    <row r="634" spans="1:22">
      <c r="A634" s="235">
        <v>631</v>
      </c>
      <c r="B634" s="235">
        <v>112172544</v>
      </c>
      <c r="C634" s="238">
        <v>112172544</v>
      </c>
      <c r="D634" s="238" t="s">
        <v>2377</v>
      </c>
      <c r="E634" s="598" t="s">
        <v>36</v>
      </c>
      <c r="F634" s="235">
        <v>2</v>
      </c>
      <c r="G634" s="623" t="s">
        <v>2998</v>
      </c>
      <c r="H634" s="466">
        <v>44789</v>
      </c>
      <c r="I634" s="466">
        <v>44789</v>
      </c>
      <c r="J634" s="235" t="s">
        <v>2492</v>
      </c>
      <c r="K634" s="235" t="s">
        <v>92</v>
      </c>
      <c r="L634" s="235" t="s">
        <v>93</v>
      </c>
      <c r="M634" s="235">
        <v>216007836</v>
      </c>
      <c r="N634" s="235" t="s">
        <v>85</v>
      </c>
      <c r="O634" s="238" t="s">
        <v>57</v>
      </c>
      <c r="P634" s="345" t="s">
        <v>72</v>
      </c>
      <c r="Q634" s="235" t="s">
        <v>73</v>
      </c>
      <c r="R634" s="238" t="s">
        <v>3001</v>
      </c>
      <c r="S634" s="541">
        <v>100</v>
      </c>
      <c r="T634" s="467" t="s">
        <v>2965</v>
      </c>
      <c r="U634" s="468">
        <f t="shared" si="9"/>
        <v>200</v>
      </c>
      <c r="V634" s="170"/>
    </row>
    <row r="635" spans="1:22">
      <c r="A635" s="235">
        <v>632</v>
      </c>
      <c r="B635" s="235">
        <v>112172544</v>
      </c>
      <c r="C635" s="238">
        <v>112172544</v>
      </c>
      <c r="D635" s="238" t="s">
        <v>2377</v>
      </c>
      <c r="E635" s="598" t="s">
        <v>36</v>
      </c>
      <c r="F635" s="235">
        <v>2</v>
      </c>
      <c r="G635" s="623" t="s">
        <v>2998</v>
      </c>
      <c r="H635" s="466">
        <v>44789</v>
      </c>
      <c r="I635" s="466">
        <v>44789</v>
      </c>
      <c r="J635" s="235" t="s">
        <v>2492</v>
      </c>
      <c r="K635" s="235" t="s">
        <v>92</v>
      </c>
      <c r="L635" s="235" t="s">
        <v>93</v>
      </c>
      <c r="M635" s="235">
        <v>216007836</v>
      </c>
      <c r="N635" s="235" t="s">
        <v>85</v>
      </c>
      <c r="O635" s="238" t="s">
        <v>57</v>
      </c>
      <c r="P635" s="345" t="s">
        <v>72</v>
      </c>
      <c r="Q635" s="235" t="s">
        <v>73</v>
      </c>
      <c r="R635" s="238" t="s">
        <v>3001</v>
      </c>
      <c r="S635" s="541">
        <v>100</v>
      </c>
      <c r="T635" s="467" t="s">
        <v>2965</v>
      </c>
      <c r="U635" s="468">
        <f t="shared" si="9"/>
        <v>200</v>
      </c>
      <c r="V635" s="170"/>
    </row>
    <row r="636" spans="1:22">
      <c r="A636" s="235">
        <v>633</v>
      </c>
      <c r="B636" s="235">
        <v>109492192</v>
      </c>
      <c r="C636" s="238" t="s">
        <v>1290</v>
      </c>
      <c r="D636" s="238" t="s">
        <v>2746</v>
      </c>
      <c r="E636" s="598" t="s">
        <v>36</v>
      </c>
      <c r="F636" s="235">
        <v>8</v>
      </c>
      <c r="G636" s="623" t="s">
        <v>2998</v>
      </c>
      <c r="H636" s="466">
        <v>44789</v>
      </c>
      <c r="I636" s="466">
        <v>44789</v>
      </c>
      <c r="J636" s="235" t="s">
        <v>2492</v>
      </c>
      <c r="K636" s="235" t="s">
        <v>92</v>
      </c>
      <c r="L636" s="235" t="s">
        <v>93</v>
      </c>
      <c r="M636" s="235">
        <v>216007836</v>
      </c>
      <c r="N636" s="235" t="s">
        <v>85</v>
      </c>
      <c r="O636" s="238" t="s">
        <v>57</v>
      </c>
      <c r="P636" s="345" t="s">
        <v>72</v>
      </c>
      <c r="Q636" s="235" t="s">
        <v>73</v>
      </c>
      <c r="R636" s="238" t="s">
        <v>3001</v>
      </c>
      <c r="S636" s="541">
        <v>24.1</v>
      </c>
      <c r="T636" s="467" t="s">
        <v>2965</v>
      </c>
      <c r="U636" s="468">
        <f t="shared" si="9"/>
        <v>192.8</v>
      </c>
      <c r="V636" s="170"/>
    </row>
    <row r="637" spans="1:22">
      <c r="A637" s="235">
        <v>634</v>
      </c>
      <c r="B637" s="235">
        <v>109492193</v>
      </c>
      <c r="C637" s="238" t="s">
        <v>2228</v>
      </c>
      <c r="D637" s="239" t="s">
        <v>2739</v>
      </c>
      <c r="E637" s="598" t="s">
        <v>36</v>
      </c>
      <c r="F637" s="235">
        <v>34</v>
      </c>
      <c r="G637" s="623" t="s">
        <v>2998</v>
      </c>
      <c r="H637" s="466">
        <v>44789</v>
      </c>
      <c r="I637" s="466">
        <v>44789</v>
      </c>
      <c r="J637" s="235" t="s">
        <v>2492</v>
      </c>
      <c r="K637" s="235" t="s">
        <v>92</v>
      </c>
      <c r="L637" s="235" t="s">
        <v>93</v>
      </c>
      <c r="M637" s="235">
        <v>216007836</v>
      </c>
      <c r="N637" s="235" t="s">
        <v>85</v>
      </c>
      <c r="O637" s="238" t="s">
        <v>57</v>
      </c>
      <c r="P637" s="345" t="s">
        <v>72</v>
      </c>
      <c r="Q637" s="235" t="s">
        <v>73</v>
      </c>
      <c r="R637" s="238" t="s">
        <v>3001</v>
      </c>
      <c r="S637" s="541">
        <v>11.26</v>
      </c>
      <c r="T637" s="467" t="s">
        <v>2965</v>
      </c>
      <c r="U637" s="468">
        <f t="shared" si="9"/>
        <v>382.84</v>
      </c>
      <c r="V637" s="170"/>
    </row>
    <row r="638" spans="1:22">
      <c r="A638" s="235">
        <v>635</v>
      </c>
      <c r="B638" s="235">
        <v>109492212</v>
      </c>
      <c r="C638" s="238" t="s">
        <v>571</v>
      </c>
      <c r="D638" s="238" t="s">
        <v>2741</v>
      </c>
      <c r="E638" s="598" t="s">
        <v>36</v>
      </c>
      <c r="F638" s="235">
        <v>64</v>
      </c>
      <c r="G638" s="623" t="s">
        <v>2998</v>
      </c>
      <c r="H638" s="466">
        <v>44789</v>
      </c>
      <c r="I638" s="466">
        <v>44789</v>
      </c>
      <c r="J638" s="235" t="s">
        <v>2492</v>
      </c>
      <c r="K638" s="235" t="s">
        <v>92</v>
      </c>
      <c r="L638" s="235" t="s">
        <v>93</v>
      </c>
      <c r="M638" s="235">
        <v>216007836</v>
      </c>
      <c r="N638" s="235" t="s">
        <v>85</v>
      </c>
      <c r="O638" s="238" t="s">
        <v>57</v>
      </c>
      <c r="P638" s="345" t="s">
        <v>72</v>
      </c>
      <c r="Q638" s="235" t="s">
        <v>73</v>
      </c>
      <c r="R638" s="238" t="s">
        <v>3001</v>
      </c>
      <c r="S638" s="541">
        <v>11.26</v>
      </c>
      <c r="T638" s="467" t="s">
        <v>2965</v>
      </c>
      <c r="U638" s="468">
        <f t="shared" si="9"/>
        <v>720.64</v>
      </c>
      <c r="V638" s="170"/>
    </row>
    <row r="639" spans="1:22">
      <c r="A639" s="235">
        <v>636</v>
      </c>
      <c r="B639" s="235">
        <v>109492179</v>
      </c>
      <c r="C639" s="238">
        <v>12568935</v>
      </c>
      <c r="D639" s="238" t="s">
        <v>2134</v>
      </c>
      <c r="E639" s="598" t="s">
        <v>2729</v>
      </c>
      <c r="F639" s="340">
        <v>130</v>
      </c>
      <c r="G639" s="623" t="s">
        <v>2998</v>
      </c>
      <c r="H639" s="466">
        <v>44789</v>
      </c>
      <c r="I639" s="466">
        <v>44789</v>
      </c>
      <c r="J639" s="235" t="s">
        <v>2492</v>
      </c>
      <c r="K639" s="235" t="s">
        <v>92</v>
      </c>
      <c r="L639" s="235" t="s">
        <v>93</v>
      </c>
      <c r="M639" s="235">
        <v>216007836</v>
      </c>
      <c r="N639" s="235" t="s">
        <v>85</v>
      </c>
      <c r="O639" s="238" t="s">
        <v>57</v>
      </c>
      <c r="P639" s="345" t="s">
        <v>72</v>
      </c>
      <c r="Q639" s="235" t="s">
        <v>73</v>
      </c>
      <c r="R639" s="238" t="s">
        <v>3001</v>
      </c>
      <c r="S639" s="541">
        <v>174.89</v>
      </c>
      <c r="T639" s="467" t="s">
        <v>2965</v>
      </c>
      <c r="U639" s="468">
        <f t="shared" si="9"/>
        <v>22735.699999999997</v>
      </c>
      <c r="V639" s="170"/>
    </row>
    <row r="640" spans="1:22">
      <c r="A640" s="235">
        <v>637</v>
      </c>
      <c r="B640" s="235">
        <v>112139784</v>
      </c>
      <c r="C640" s="238" t="s">
        <v>2731</v>
      </c>
      <c r="D640" s="239" t="s">
        <v>2809</v>
      </c>
      <c r="E640" s="598" t="s">
        <v>2729</v>
      </c>
      <c r="F640" s="235">
        <v>80</v>
      </c>
      <c r="G640" s="623" t="s">
        <v>2998</v>
      </c>
      <c r="H640" s="466">
        <v>44789</v>
      </c>
      <c r="I640" s="466">
        <v>44789</v>
      </c>
      <c r="J640" s="235" t="s">
        <v>2492</v>
      </c>
      <c r="K640" s="235" t="s">
        <v>92</v>
      </c>
      <c r="L640" s="235" t="s">
        <v>93</v>
      </c>
      <c r="M640" s="235">
        <v>216007836</v>
      </c>
      <c r="N640" s="235" t="s">
        <v>85</v>
      </c>
      <c r="O640" s="238" t="s">
        <v>57</v>
      </c>
      <c r="P640" s="345" t="s">
        <v>72</v>
      </c>
      <c r="Q640" s="235" t="s">
        <v>73</v>
      </c>
      <c r="R640" s="238" t="s">
        <v>3001</v>
      </c>
      <c r="S640" s="541">
        <v>25.5</v>
      </c>
      <c r="T640" s="467" t="s">
        <v>2965</v>
      </c>
      <c r="U640" s="468">
        <f t="shared" si="9"/>
        <v>2040</v>
      </c>
      <c r="V640" s="170"/>
    </row>
    <row r="641" spans="1:22">
      <c r="A641" s="235">
        <v>638</v>
      </c>
      <c r="B641" s="235">
        <v>109609632</v>
      </c>
      <c r="C641" s="238" t="s">
        <v>197</v>
      </c>
      <c r="D641" s="238" t="s">
        <v>2747</v>
      </c>
      <c r="E641" s="598" t="s">
        <v>36</v>
      </c>
      <c r="F641" s="235">
        <v>4</v>
      </c>
      <c r="G641" s="623" t="s">
        <v>2998</v>
      </c>
      <c r="H641" s="466">
        <v>44789</v>
      </c>
      <c r="I641" s="466">
        <v>44789</v>
      </c>
      <c r="J641" s="235" t="s">
        <v>2492</v>
      </c>
      <c r="K641" s="235" t="s">
        <v>92</v>
      </c>
      <c r="L641" s="235" t="s">
        <v>93</v>
      </c>
      <c r="M641" s="235">
        <v>216007836</v>
      </c>
      <c r="N641" s="235" t="s">
        <v>85</v>
      </c>
      <c r="O641" s="238" t="s">
        <v>57</v>
      </c>
      <c r="P641" s="345" t="s">
        <v>72</v>
      </c>
      <c r="Q641" s="235" t="s">
        <v>73</v>
      </c>
      <c r="R641" s="238" t="s">
        <v>3001</v>
      </c>
      <c r="S641" s="541">
        <v>100.06</v>
      </c>
      <c r="T641" s="467" t="s">
        <v>2965</v>
      </c>
      <c r="U641" s="468">
        <f t="shared" si="9"/>
        <v>400.24</v>
      </c>
      <c r="V641" s="170"/>
    </row>
    <row r="642" spans="1:22">
      <c r="A642" s="235">
        <v>639</v>
      </c>
      <c r="B642" s="235">
        <v>112136066</v>
      </c>
      <c r="C642" s="238" t="s">
        <v>2230</v>
      </c>
      <c r="D642" s="238" t="s">
        <v>2745</v>
      </c>
      <c r="E642" s="598" t="s">
        <v>36</v>
      </c>
      <c r="F642" s="235">
        <v>2</v>
      </c>
      <c r="G642" s="623" t="s">
        <v>2998</v>
      </c>
      <c r="H642" s="466">
        <v>44789</v>
      </c>
      <c r="I642" s="466">
        <v>44789</v>
      </c>
      <c r="J642" s="235" t="s">
        <v>2492</v>
      </c>
      <c r="K642" s="235" t="s">
        <v>92</v>
      </c>
      <c r="L642" s="235" t="s">
        <v>93</v>
      </c>
      <c r="M642" s="235">
        <v>216007836</v>
      </c>
      <c r="N642" s="235" t="s">
        <v>85</v>
      </c>
      <c r="O642" s="238" t="s">
        <v>57</v>
      </c>
      <c r="P642" s="345" t="s">
        <v>72</v>
      </c>
      <c r="Q642" s="235" t="s">
        <v>73</v>
      </c>
      <c r="R642" s="238" t="s">
        <v>3001</v>
      </c>
      <c r="S642" s="541">
        <v>113.51</v>
      </c>
      <c r="T642" s="467" t="s">
        <v>2965</v>
      </c>
      <c r="U642" s="468">
        <f t="shared" si="9"/>
        <v>227.02</v>
      </c>
      <c r="V642" s="170"/>
    </row>
    <row r="643" spans="1:22">
      <c r="A643" s="235">
        <v>640</v>
      </c>
      <c r="B643" s="235">
        <v>112136070</v>
      </c>
      <c r="C643" s="238">
        <v>19628060446</v>
      </c>
      <c r="D643" s="238" t="s">
        <v>2751</v>
      </c>
      <c r="E643" s="598" t="s">
        <v>36</v>
      </c>
      <c r="F643" s="235">
        <v>2</v>
      </c>
      <c r="G643" s="623" t="s">
        <v>2998</v>
      </c>
      <c r="H643" s="466">
        <v>44789</v>
      </c>
      <c r="I643" s="466">
        <v>44789</v>
      </c>
      <c r="J643" s="235" t="s">
        <v>2492</v>
      </c>
      <c r="K643" s="235" t="s">
        <v>92</v>
      </c>
      <c r="L643" s="235" t="s">
        <v>93</v>
      </c>
      <c r="M643" s="235">
        <v>216007836</v>
      </c>
      <c r="N643" s="235" t="s">
        <v>85</v>
      </c>
      <c r="O643" s="238" t="s">
        <v>57</v>
      </c>
      <c r="P643" s="345" t="s">
        <v>72</v>
      </c>
      <c r="Q643" s="235" t="s">
        <v>73</v>
      </c>
      <c r="R643" s="238" t="s">
        <v>3001</v>
      </c>
      <c r="S643" s="541">
        <v>721.74</v>
      </c>
      <c r="T643" s="467" t="s">
        <v>2965</v>
      </c>
      <c r="U643" s="468">
        <f t="shared" si="9"/>
        <v>1443.48</v>
      </c>
      <c r="V643" s="170"/>
    </row>
    <row r="644" spans="1:22">
      <c r="A644" s="235">
        <v>641</v>
      </c>
      <c r="B644" s="235">
        <v>112136069</v>
      </c>
      <c r="C644" s="238" t="s">
        <v>2235</v>
      </c>
      <c r="D644" s="238" t="s">
        <v>2749</v>
      </c>
      <c r="E644" s="598" t="s">
        <v>36</v>
      </c>
      <c r="F644" s="235">
        <v>6</v>
      </c>
      <c r="G644" s="623" t="s">
        <v>2998</v>
      </c>
      <c r="H644" s="466">
        <v>44789</v>
      </c>
      <c r="I644" s="466">
        <v>44789</v>
      </c>
      <c r="J644" s="235" t="s">
        <v>2492</v>
      </c>
      <c r="K644" s="235" t="s">
        <v>92</v>
      </c>
      <c r="L644" s="235" t="s">
        <v>93</v>
      </c>
      <c r="M644" s="235">
        <v>216007836</v>
      </c>
      <c r="N644" s="235" t="s">
        <v>85</v>
      </c>
      <c r="O644" s="238" t="s">
        <v>57</v>
      </c>
      <c r="P644" s="345" t="s">
        <v>72</v>
      </c>
      <c r="Q644" s="235" t="s">
        <v>73</v>
      </c>
      <c r="R644" s="238" t="s">
        <v>3001</v>
      </c>
      <c r="S644" s="541">
        <v>45.6</v>
      </c>
      <c r="T644" s="467" t="s">
        <v>2965</v>
      </c>
      <c r="U644" s="468">
        <f t="shared" ref="U644:U707" si="10">S644*F644</f>
        <v>273.60000000000002</v>
      </c>
      <c r="V644" s="170"/>
    </row>
    <row r="645" spans="1:22">
      <c r="A645" s="235">
        <v>642</v>
      </c>
      <c r="B645" s="235">
        <v>112136080</v>
      </c>
      <c r="C645" s="238" t="s">
        <v>888</v>
      </c>
      <c r="D645" s="238" t="s">
        <v>889</v>
      </c>
      <c r="E645" s="598" t="s">
        <v>36</v>
      </c>
      <c r="F645" s="235">
        <v>8</v>
      </c>
      <c r="G645" s="623" t="s">
        <v>2998</v>
      </c>
      <c r="H645" s="466">
        <v>44789</v>
      </c>
      <c r="I645" s="466">
        <v>44789</v>
      </c>
      <c r="J645" s="235" t="s">
        <v>2492</v>
      </c>
      <c r="K645" s="235" t="s">
        <v>92</v>
      </c>
      <c r="L645" s="235" t="s">
        <v>93</v>
      </c>
      <c r="M645" s="235">
        <v>216007836</v>
      </c>
      <c r="N645" s="235" t="s">
        <v>85</v>
      </c>
      <c r="O645" s="238" t="s">
        <v>57</v>
      </c>
      <c r="P645" s="345" t="s">
        <v>72</v>
      </c>
      <c r="Q645" s="235" t="s">
        <v>73</v>
      </c>
      <c r="R645" s="238" t="s">
        <v>3001</v>
      </c>
      <c r="S645" s="541">
        <v>13.72</v>
      </c>
      <c r="T645" s="467" t="s">
        <v>2965</v>
      </c>
      <c r="U645" s="468">
        <f t="shared" si="10"/>
        <v>109.76</v>
      </c>
      <c r="V645" s="170"/>
    </row>
    <row r="646" spans="1:22">
      <c r="A646" s="235">
        <v>643</v>
      </c>
      <c r="B646" s="235">
        <v>109609633</v>
      </c>
      <c r="C646" s="238" t="s">
        <v>1078</v>
      </c>
      <c r="D646" s="238" t="s">
        <v>1674</v>
      </c>
      <c r="E646" s="598" t="s">
        <v>36</v>
      </c>
      <c r="F646" s="235">
        <v>2</v>
      </c>
      <c r="G646" s="623" t="s">
        <v>2998</v>
      </c>
      <c r="H646" s="466">
        <v>44789</v>
      </c>
      <c r="I646" s="466">
        <v>44789</v>
      </c>
      <c r="J646" s="235" t="s">
        <v>2492</v>
      </c>
      <c r="K646" s="235" t="s">
        <v>92</v>
      </c>
      <c r="L646" s="235" t="s">
        <v>93</v>
      </c>
      <c r="M646" s="235">
        <v>216007836</v>
      </c>
      <c r="N646" s="235" t="s">
        <v>85</v>
      </c>
      <c r="O646" s="238" t="s">
        <v>57</v>
      </c>
      <c r="P646" s="345" t="s">
        <v>72</v>
      </c>
      <c r="Q646" s="235" t="s">
        <v>73</v>
      </c>
      <c r="R646" s="238" t="s">
        <v>3001</v>
      </c>
      <c r="S646" s="541">
        <v>97.29</v>
      </c>
      <c r="T646" s="467" t="s">
        <v>2965</v>
      </c>
      <c r="U646" s="468">
        <f t="shared" si="10"/>
        <v>194.58</v>
      </c>
      <c r="V646" s="170"/>
    </row>
    <row r="647" spans="1:22">
      <c r="A647" s="235">
        <v>644</v>
      </c>
      <c r="B647" s="235">
        <v>109609628</v>
      </c>
      <c r="C647" s="238" t="s">
        <v>1672</v>
      </c>
      <c r="D647" s="238" t="s">
        <v>1673</v>
      </c>
      <c r="E647" s="598" t="s">
        <v>36</v>
      </c>
      <c r="F647" s="235">
        <v>2</v>
      </c>
      <c r="G647" s="623" t="s">
        <v>2998</v>
      </c>
      <c r="H647" s="466">
        <v>44789</v>
      </c>
      <c r="I647" s="466">
        <v>44789</v>
      </c>
      <c r="J647" s="235" t="s">
        <v>2492</v>
      </c>
      <c r="K647" s="235" t="s">
        <v>92</v>
      </c>
      <c r="L647" s="235" t="s">
        <v>93</v>
      </c>
      <c r="M647" s="235">
        <v>216007836</v>
      </c>
      <c r="N647" s="235" t="s">
        <v>85</v>
      </c>
      <c r="O647" s="238" t="s">
        <v>57</v>
      </c>
      <c r="P647" s="345" t="s">
        <v>72</v>
      </c>
      <c r="Q647" s="235" t="s">
        <v>73</v>
      </c>
      <c r="R647" s="238" t="s">
        <v>3001</v>
      </c>
      <c r="S647" s="541">
        <v>45.34</v>
      </c>
      <c r="T647" s="467" t="s">
        <v>2965</v>
      </c>
      <c r="U647" s="468">
        <f t="shared" si="10"/>
        <v>90.68</v>
      </c>
      <c r="V647" s="170"/>
    </row>
    <row r="648" spans="1:22" ht="20.399999999999999">
      <c r="A648" s="235">
        <v>645</v>
      </c>
      <c r="B648" s="235">
        <v>112136072</v>
      </c>
      <c r="C648" s="238">
        <v>19620005092</v>
      </c>
      <c r="D648" s="238" t="s">
        <v>457</v>
      </c>
      <c r="E648" s="598" t="s">
        <v>36</v>
      </c>
      <c r="F648" s="235">
        <v>2</v>
      </c>
      <c r="G648" s="623" t="s">
        <v>2998</v>
      </c>
      <c r="H648" s="466">
        <v>44789</v>
      </c>
      <c r="I648" s="466">
        <v>44789</v>
      </c>
      <c r="J648" s="235" t="s">
        <v>2492</v>
      </c>
      <c r="K648" s="235" t="s">
        <v>92</v>
      </c>
      <c r="L648" s="235" t="s">
        <v>93</v>
      </c>
      <c r="M648" s="235">
        <v>216007836</v>
      </c>
      <c r="N648" s="235" t="s">
        <v>85</v>
      </c>
      <c r="O648" s="238" t="s">
        <v>57</v>
      </c>
      <c r="P648" s="345" t="s">
        <v>72</v>
      </c>
      <c r="Q648" s="235" t="s">
        <v>73</v>
      </c>
      <c r="R648" s="238" t="s">
        <v>3001</v>
      </c>
      <c r="S648" s="541">
        <v>404.26</v>
      </c>
      <c r="T648" s="467" t="s">
        <v>2965</v>
      </c>
      <c r="U648" s="468">
        <f t="shared" si="10"/>
        <v>808.52</v>
      </c>
      <c r="V648" s="170"/>
    </row>
    <row r="649" spans="1:22" ht="20.399999999999999">
      <c r="A649" s="235">
        <v>646</v>
      </c>
      <c r="B649" s="235">
        <v>109492181</v>
      </c>
      <c r="C649" s="238" t="s">
        <v>170</v>
      </c>
      <c r="D649" s="238" t="s">
        <v>171</v>
      </c>
      <c r="E649" s="598" t="s">
        <v>36</v>
      </c>
      <c r="F649" s="235">
        <v>32</v>
      </c>
      <c r="G649" s="623" t="s">
        <v>2998</v>
      </c>
      <c r="H649" s="466">
        <v>44789</v>
      </c>
      <c r="I649" s="466">
        <v>44789</v>
      </c>
      <c r="J649" s="235" t="s">
        <v>2492</v>
      </c>
      <c r="K649" s="235" t="s">
        <v>92</v>
      </c>
      <c r="L649" s="235" t="s">
        <v>93</v>
      </c>
      <c r="M649" s="235">
        <v>216007836</v>
      </c>
      <c r="N649" s="235" t="s">
        <v>85</v>
      </c>
      <c r="O649" s="238" t="s">
        <v>57</v>
      </c>
      <c r="P649" s="345" t="s">
        <v>72</v>
      </c>
      <c r="Q649" s="235" t="s">
        <v>73</v>
      </c>
      <c r="R649" s="238" t="s">
        <v>3001</v>
      </c>
      <c r="S649" s="541">
        <v>18.350000000000001</v>
      </c>
      <c r="T649" s="467" t="s">
        <v>2965</v>
      </c>
      <c r="U649" s="468">
        <f t="shared" si="10"/>
        <v>587.20000000000005</v>
      </c>
      <c r="V649" s="170"/>
    </row>
    <row r="650" spans="1:22">
      <c r="A650" s="235">
        <v>647</v>
      </c>
      <c r="B650" s="235">
        <v>112136078</v>
      </c>
      <c r="C650" s="238" t="s">
        <v>879</v>
      </c>
      <c r="D650" s="238" t="s">
        <v>880</v>
      </c>
      <c r="E650" s="598" t="s">
        <v>36</v>
      </c>
      <c r="F650" s="235">
        <v>2</v>
      </c>
      <c r="G650" s="623" t="s">
        <v>2998</v>
      </c>
      <c r="H650" s="466">
        <v>44789</v>
      </c>
      <c r="I650" s="466">
        <v>44789</v>
      </c>
      <c r="J650" s="235" t="s">
        <v>2492</v>
      </c>
      <c r="K650" s="235" t="s">
        <v>92</v>
      </c>
      <c r="L650" s="235" t="s">
        <v>93</v>
      </c>
      <c r="M650" s="235">
        <v>216007836</v>
      </c>
      <c r="N650" s="235" t="s">
        <v>85</v>
      </c>
      <c r="O650" s="238" t="s">
        <v>57</v>
      </c>
      <c r="P650" s="345" t="s">
        <v>72</v>
      </c>
      <c r="Q650" s="235" t="s">
        <v>73</v>
      </c>
      <c r="R650" s="238" t="s">
        <v>3001</v>
      </c>
      <c r="S650" s="541">
        <v>138.97999999999999</v>
      </c>
      <c r="T650" s="467" t="s">
        <v>2965</v>
      </c>
      <c r="U650" s="468">
        <f t="shared" si="10"/>
        <v>277.95999999999998</v>
      </c>
      <c r="V650" s="170"/>
    </row>
    <row r="651" spans="1:22">
      <c r="A651" s="235">
        <v>648</v>
      </c>
      <c r="B651" s="235">
        <v>112136075</v>
      </c>
      <c r="C651" s="238" t="s">
        <v>63</v>
      </c>
      <c r="D651" s="238" t="s">
        <v>64</v>
      </c>
      <c r="E651" s="598" t="s">
        <v>36</v>
      </c>
      <c r="F651" s="235">
        <v>2</v>
      </c>
      <c r="G651" s="623" t="s">
        <v>2998</v>
      </c>
      <c r="H651" s="466">
        <v>44789</v>
      </c>
      <c r="I651" s="466">
        <v>44789</v>
      </c>
      <c r="J651" s="235" t="s">
        <v>2492</v>
      </c>
      <c r="K651" s="235" t="s">
        <v>92</v>
      </c>
      <c r="L651" s="235" t="s">
        <v>93</v>
      </c>
      <c r="M651" s="235">
        <v>216007836</v>
      </c>
      <c r="N651" s="235" t="s">
        <v>85</v>
      </c>
      <c r="O651" s="238" t="s">
        <v>57</v>
      </c>
      <c r="P651" s="345" t="s">
        <v>72</v>
      </c>
      <c r="Q651" s="235" t="s">
        <v>73</v>
      </c>
      <c r="R651" s="238" t="s">
        <v>3001</v>
      </c>
      <c r="S651" s="541">
        <v>1196.19</v>
      </c>
      <c r="T651" s="467" t="s">
        <v>2965</v>
      </c>
      <c r="U651" s="468">
        <f t="shared" si="10"/>
        <v>2392.38</v>
      </c>
      <c r="V651" s="170"/>
    </row>
    <row r="652" spans="1:22" ht="20.399999999999999">
      <c r="A652" s="235">
        <v>649</v>
      </c>
      <c r="B652" s="235">
        <v>109492194</v>
      </c>
      <c r="C652" s="238" t="s">
        <v>192</v>
      </c>
      <c r="D652" s="238" t="s">
        <v>193</v>
      </c>
      <c r="E652" s="598" t="s">
        <v>36</v>
      </c>
      <c r="F652" s="235">
        <v>16</v>
      </c>
      <c r="G652" s="623" t="s">
        <v>2998</v>
      </c>
      <c r="H652" s="466">
        <v>44789</v>
      </c>
      <c r="I652" s="466">
        <v>44789</v>
      </c>
      <c r="J652" s="235" t="s">
        <v>2492</v>
      </c>
      <c r="K652" s="235" t="s">
        <v>92</v>
      </c>
      <c r="L652" s="235" t="s">
        <v>93</v>
      </c>
      <c r="M652" s="235">
        <v>216007836</v>
      </c>
      <c r="N652" s="235" t="s">
        <v>85</v>
      </c>
      <c r="O652" s="238" t="s">
        <v>57</v>
      </c>
      <c r="P652" s="345" t="s">
        <v>72</v>
      </c>
      <c r="Q652" s="235" t="s">
        <v>73</v>
      </c>
      <c r="R652" s="238" t="s">
        <v>3001</v>
      </c>
      <c r="S652" s="541">
        <v>234.9</v>
      </c>
      <c r="T652" s="467" t="s">
        <v>2965</v>
      </c>
      <c r="U652" s="468">
        <f t="shared" si="10"/>
        <v>3758.4</v>
      </c>
      <c r="V652" s="170"/>
    </row>
    <row r="653" spans="1:22">
      <c r="A653" s="235">
        <v>650</v>
      </c>
      <c r="B653" s="235">
        <v>109492196</v>
      </c>
      <c r="C653" s="238">
        <v>61030000054</v>
      </c>
      <c r="D653" s="238" t="s">
        <v>1179</v>
      </c>
      <c r="E653" s="598" t="s">
        <v>36</v>
      </c>
      <c r="F653" s="235">
        <v>16</v>
      </c>
      <c r="G653" s="623" t="s">
        <v>2998</v>
      </c>
      <c r="H653" s="466">
        <v>44789</v>
      </c>
      <c r="I653" s="466">
        <v>44789</v>
      </c>
      <c r="J653" s="235" t="s">
        <v>2492</v>
      </c>
      <c r="K653" s="235" t="s">
        <v>92</v>
      </c>
      <c r="L653" s="235" t="s">
        <v>93</v>
      </c>
      <c r="M653" s="235">
        <v>216007836</v>
      </c>
      <c r="N653" s="235" t="s">
        <v>85</v>
      </c>
      <c r="O653" s="238" t="s">
        <v>57</v>
      </c>
      <c r="P653" s="345" t="s">
        <v>72</v>
      </c>
      <c r="Q653" s="235" t="s">
        <v>73</v>
      </c>
      <c r="R653" s="238" t="s">
        <v>3001</v>
      </c>
      <c r="S653" s="541">
        <v>21.36</v>
      </c>
      <c r="T653" s="467" t="s">
        <v>2965</v>
      </c>
      <c r="U653" s="468">
        <f t="shared" si="10"/>
        <v>341.76</v>
      </c>
      <c r="V653" s="170"/>
    </row>
    <row r="654" spans="1:22" ht="20.399999999999999">
      <c r="A654" s="235">
        <v>651</v>
      </c>
      <c r="B654" s="235">
        <v>109609630</v>
      </c>
      <c r="C654" s="238" t="s">
        <v>183</v>
      </c>
      <c r="D654" s="238" t="s">
        <v>184</v>
      </c>
      <c r="E654" s="598" t="s">
        <v>36</v>
      </c>
      <c r="F654" s="235">
        <v>16</v>
      </c>
      <c r="G654" s="623" t="s">
        <v>2998</v>
      </c>
      <c r="H654" s="466">
        <v>44789</v>
      </c>
      <c r="I654" s="466">
        <v>44789</v>
      </c>
      <c r="J654" s="235" t="s">
        <v>2492</v>
      </c>
      <c r="K654" s="235" t="s">
        <v>92</v>
      </c>
      <c r="L654" s="235" t="s">
        <v>93</v>
      </c>
      <c r="M654" s="235">
        <v>216007836</v>
      </c>
      <c r="N654" s="235" t="s">
        <v>85</v>
      </c>
      <c r="O654" s="238" t="s">
        <v>57</v>
      </c>
      <c r="P654" s="345" t="s">
        <v>72</v>
      </c>
      <c r="Q654" s="235" t="s">
        <v>73</v>
      </c>
      <c r="R654" s="238" t="s">
        <v>3001</v>
      </c>
      <c r="S654" s="541">
        <v>19.260000000000002</v>
      </c>
      <c r="T654" s="467" t="s">
        <v>2965</v>
      </c>
      <c r="U654" s="468">
        <f t="shared" si="10"/>
        <v>308.16000000000003</v>
      </c>
      <c r="V654" s="170"/>
    </row>
    <row r="655" spans="1:22">
      <c r="A655" s="235">
        <v>652</v>
      </c>
      <c r="B655" s="235">
        <v>107156657</v>
      </c>
      <c r="C655" s="238">
        <v>107156657</v>
      </c>
      <c r="D655" s="238" t="s">
        <v>815</v>
      </c>
      <c r="E655" s="598" t="s">
        <v>36</v>
      </c>
      <c r="F655" s="235">
        <v>8</v>
      </c>
      <c r="G655" s="623" t="s">
        <v>2998</v>
      </c>
      <c r="H655" s="466">
        <v>44789</v>
      </c>
      <c r="I655" s="466">
        <v>44789</v>
      </c>
      <c r="J655" s="235" t="s">
        <v>2492</v>
      </c>
      <c r="K655" s="235" t="s">
        <v>92</v>
      </c>
      <c r="L655" s="235" t="s">
        <v>93</v>
      </c>
      <c r="M655" s="235">
        <v>216007836</v>
      </c>
      <c r="N655" s="235" t="s">
        <v>85</v>
      </c>
      <c r="O655" s="238" t="s">
        <v>57</v>
      </c>
      <c r="P655" s="345" t="s">
        <v>72</v>
      </c>
      <c r="Q655" s="235" t="s">
        <v>73</v>
      </c>
      <c r="R655" s="238" t="s">
        <v>3001</v>
      </c>
      <c r="S655" s="541">
        <v>13.68</v>
      </c>
      <c r="T655" s="467" t="s">
        <v>2965</v>
      </c>
      <c r="U655" s="468">
        <f t="shared" si="10"/>
        <v>109.44</v>
      </c>
      <c r="V655" s="170"/>
    </row>
    <row r="656" spans="1:22">
      <c r="A656" s="235">
        <v>653</v>
      </c>
      <c r="B656" s="235">
        <v>110408291</v>
      </c>
      <c r="C656" s="238" t="s">
        <v>1305</v>
      </c>
      <c r="D656" s="238" t="s">
        <v>1306</v>
      </c>
      <c r="E656" s="598" t="s">
        <v>36</v>
      </c>
      <c r="F656" s="235">
        <v>12</v>
      </c>
      <c r="G656" s="623" t="s">
        <v>2998</v>
      </c>
      <c r="H656" s="466">
        <v>44789</v>
      </c>
      <c r="I656" s="466">
        <v>44789</v>
      </c>
      <c r="J656" s="235" t="s">
        <v>2492</v>
      </c>
      <c r="K656" s="235" t="s">
        <v>92</v>
      </c>
      <c r="L656" s="235" t="s">
        <v>93</v>
      </c>
      <c r="M656" s="235">
        <v>216007836</v>
      </c>
      <c r="N656" s="235" t="s">
        <v>85</v>
      </c>
      <c r="O656" s="238" t="s">
        <v>57</v>
      </c>
      <c r="P656" s="345" t="s">
        <v>72</v>
      </c>
      <c r="Q656" s="235" t="s">
        <v>73</v>
      </c>
      <c r="R656" s="238" t="s">
        <v>3001</v>
      </c>
      <c r="S656" s="541">
        <v>6</v>
      </c>
      <c r="T656" s="467" t="s">
        <v>2965</v>
      </c>
      <c r="U656" s="468">
        <f t="shared" si="10"/>
        <v>72</v>
      </c>
      <c r="V656" s="170"/>
    </row>
    <row r="657" spans="1:22">
      <c r="A657" s="235">
        <v>654</v>
      </c>
      <c r="B657" s="235">
        <v>107156629</v>
      </c>
      <c r="C657" s="238">
        <v>107156629</v>
      </c>
      <c r="D657" s="238" t="s">
        <v>814</v>
      </c>
      <c r="E657" s="598" t="s">
        <v>36</v>
      </c>
      <c r="F657" s="235">
        <v>32</v>
      </c>
      <c r="G657" s="623" t="s">
        <v>2998</v>
      </c>
      <c r="H657" s="466">
        <v>44789</v>
      </c>
      <c r="I657" s="466">
        <v>44789</v>
      </c>
      <c r="J657" s="235" t="s">
        <v>2492</v>
      </c>
      <c r="K657" s="235" t="s">
        <v>92</v>
      </c>
      <c r="L657" s="235" t="s">
        <v>93</v>
      </c>
      <c r="M657" s="235">
        <v>216007836</v>
      </c>
      <c r="N657" s="235" t="s">
        <v>85</v>
      </c>
      <c r="O657" s="238" t="s">
        <v>57</v>
      </c>
      <c r="P657" s="345" t="s">
        <v>72</v>
      </c>
      <c r="Q657" s="235" t="s">
        <v>73</v>
      </c>
      <c r="R657" s="238" t="s">
        <v>3001</v>
      </c>
      <c r="S657" s="541">
        <v>16.2</v>
      </c>
      <c r="T657" s="467" t="s">
        <v>2965</v>
      </c>
      <c r="U657" s="468">
        <f t="shared" si="10"/>
        <v>518.4</v>
      </c>
      <c r="V657" s="170"/>
    </row>
    <row r="658" spans="1:22" ht="20.399999999999999">
      <c r="A658" s="235">
        <v>655</v>
      </c>
      <c r="B658" s="235" t="s">
        <v>818</v>
      </c>
      <c r="C658" s="238" t="s">
        <v>818</v>
      </c>
      <c r="D658" s="238" t="s">
        <v>819</v>
      </c>
      <c r="E658" s="598" t="s">
        <v>36</v>
      </c>
      <c r="F658" s="235">
        <v>40</v>
      </c>
      <c r="G658" s="623" t="s">
        <v>2998</v>
      </c>
      <c r="H658" s="466">
        <v>44789</v>
      </c>
      <c r="I658" s="466">
        <v>44789</v>
      </c>
      <c r="J658" s="235" t="s">
        <v>2492</v>
      </c>
      <c r="K658" s="235" t="s">
        <v>92</v>
      </c>
      <c r="L658" s="235" t="s">
        <v>93</v>
      </c>
      <c r="M658" s="235">
        <v>216007836</v>
      </c>
      <c r="N658" s="235" t="s">
        <v>85</v>
      </c>
      <c r="O658" s="238" t="s">
        <v>57</v>
      </c>
      <c r="P658" s="345" t="s">
        <v>72</v>
      </c>
      <c r="Q658" s="235" t="s">
        <v>73</v>
      </c>
      <c r="R658" s="238" t="s">
        <v>3001</v>
      </c>
      <c r="S658" s="541">
        <v>3.84</v>
      </c>
      <c r="T658" s="467" t="s">
        <v>2965</v>
      </c>
      <c r="U658" s="468">
        <f t="shared" si="10"/>
        <v>153.6</v>
      </c>
      <c r="V658" s="170"/>
    </row>
    <row r="659" spans="1:22">
      <c r="A659" s="235">
        <v>656</v>
      </c>
      <c r="B659" s="235">
        <v>112170849</v>
      </c>
      <c r="C659" s="238">
        <v>112170849</v>
      </c>
      <c r="D659" s="238" t="s">
        <v>2382</v>
      </c>
      <c r="E659" s="598" t="s">
        <v>36</v>
      </c>
      <c r="F659" s="235">
        <v>6</v>
      </c>
      <c r="G659" s="623" t="s">
        <v>2998</v>
      </c>
      <c r="H659" s="466">
        <v>44789</v>
      </c>
      <c r="I659" s="466">
        <v>44789</v>
      </c>
      <c r="J659" s="235" t="s">
        <v>2492</v>
      </c>
      <c r="K659" s="235" t="s">
        <v>92</v>
      </c>
      <c r="L659" s="235" t="s">
        <v>93</v>
      </c>
      <c r="M659" s="235">
        <v>216007836</v>
      </c>
      <c r="N659" s="235" t="s">
        <v>85</v>
      </c>
      <c r="O659" s="238" t="s">
        <v>57</v>
      </c>
      <c r="P659" s="345" t="s">
        <v>72</v>
      </c>
      <c r="Q659" s="235" t="s">
        <v>73</v>
      </c>
      <c r="R659" s="238" t="s">
        <v>3001</v>
      </c>
      <c r="S659" s="541">
        <v>5.5</v>
      </c>
      <c r="T659" s="467" t="s">
        <v>2965</v>
      </c>
      <c r="U659" s="468">
        <f t="shared" si="10"/>
        <v>33</v>
      </c>
      <c r="V659" s="170"/>
    </row>
    <row r="660" spans="1:22">
      <c r="A660" s="235">
        <v>657</v>
      </c>
      <c r="B660" s="235">
        <v>112170849</v>
      </c>
      <c r="C660" s="238">
        <v>112170849</v>
      </c>
      <c r="D660" s="238" t="s">
        <v>2382</v>
      </c>
      <c r="E660" s="598" t="s">
        <v>36</v>
      </c>
      <c r="F660" s="235">
        <v>6</v>
      </c>
      <c r="G660" s="623" t="s">
        <v>2998</v>
      </c>
      <c r="H660" s="466">
        <v>44789</v>
      </c>
      <c r="I660" s="466">
        <v>44789</v>
      </c>
      <c r="J660" s="235" t="s">
        <v>2492</v>
      </c>
      <c r="K660" s="235" t="s">
        <v>92</v>
      </c>
      <c r="L660" s="235" t="s">
        <v>93</v>
      </c>
      <c r="M660" s="235">
        <v>216007836</v>
      </c>
      <c r="N660" s="235" t="s">
        <v>85</v>
      </c>
      <c r="O660" s="238" t="s">
        <v>57</v>
      </c>
      <c r="P660" s="345" t="s">
        <v>72</v>
      </c>
      <c r="Q660" s="235" t="s">
        <v>73</v>
      </c>
      <c r="R660" s="238" t="s">
        <v>3001</v>
      </c>
      <c r="S660" s="541">
        <v>5.5</v>
      </c>
      <c r="T660" s="467" t="s">
        <v>2965</v>
      </c>
      <c r="U660" s="468">
        <f t="shared" si="10"/>
        <v>33</v>
      </c>
      <c r="V660" s="170"/>
    </row>
    <row r="661" spans="1:22">
      <c r="A661" s="235">
        <v>658</v>
      </c>
      <c r="B661" s="235">
        <v>111402534</v>
      </c>
      <c r="C661" s="238" t="s">
        <v>1083</v>
      </c>
      <c r="D661" s="238" t="s">
        <v>1084</v>
      </c>
      <c r="E661" s="598" t="s">
        <v>36</v>
      </c>
      <c r="F661" s="235">
        <v>5</v>
      </c>
      <c r="G661" s="623" t="s">
        <v>2998</v>
      </c>
      <c r="H661" s="466">
        <v>44789</v>
      </c>
      <c r="I661" s="466">
        <v>44789</v>
      </c>
      <c r="J661" s="235" t="s">
        <v>2492</v>
      </c>
      <c r="K661" s="235" t="s">
        <v>92</v>
      </c>
      <c r="L661" s="235" t="s">
        <v>93</v>
      </c>
      <c r="M661" s="235">
        <v>216007836</v>
      </c>
      <c r="N661" s="235" t="s">
        <v>85</v>
      </c>
      <c r="O661" s="238" t="s">
        <v>57</v>
      </c>
      <c r="P661" s="345" t="s">
        <v>72</v>
      </c>
      <c r="Q661" s="235" t="s">
        <v>73</v>
      </c>
      <c r="R661" s="238" t="s">
        <v>3001</v>
      </c>
      <c r="S661" s="541">
        <v>469.44</v>
      </c>
      <c r="T661" s="467" t="s">
        <v>2965</v>
      </c>
      <c r="U661" s="468">
        <f t="shared" si="10"/>
        <v>2347.1999999999998</v>
      </c>
      <c r="V661" s="170"/>
    </row>
    <row r="662" spans="1:22">
      <c r="A662" s="235">
        <v>659</v>
      </c>
      <c r="B662" s="235">
        <v>109609637</v>
      </c>
      <c r="C662" s="238" t="s">
        <v>573</v>
      </c>
      <c r="D662" s="238" t="s">
        <v>574</v>
      </c>
      <c r="E662" s="598" t="s">
        <v>36</v>
      </c>
      <c r="F662" s="235">
        <v>10</v>
      </c>
      <c r="G662" s="623" t="s">
        <v>2998</v>
      </c>
      <c r="H662" s="466">
        <v>44789</v>
      </c>
      <c r="I662" s="466">
        <v>44789</v>
      </c>
      <c r="J662" s="235" t="s">
        <v>2492</v>
      </c>
      <c r="K662" s="235" t="s">
        <v>92</v>
      </c>
      <c r="L662" s="235" t="s">
        <v>93</v>
      </c>
      <c r="M662" s="235">
        <v>216007836</v>
      </c>
      <c r="N662" s="235" t="s">
        <v>85</v>
      </c>
      <c r="O662" s="238" t="s">
        <v>57</v>
      </c>
      <c r="P662" s="345" t="s">
        <v>72</v>
      </c>
      <c r="Q662" s="235" t="s">
        <v>73</v>
      </c>
      <c r="R662" s="238" t="s">
        <v>3001</v>
      </c>
      <c r="S662" s="541">
        <v>18.62</v>
      </c>
      <c r="T662" s="467" t="s">
        <v>2965</v>
      </c>
      <c r="U662" s="468">
        <f t="shared" si="10"/>
        <v>186.20000000000002</v>
      </c>
      <c r="V662" s="170"/>
    </row>
    <row r="663" spans="1:22">
      <c r="A663" s="235">
        <v>660</v>
      </c>
      <c r="B663" s="235">
        <v>112137134</v>
      </c>
      <c r="C663" s="238">
        <v>21038811405</v>
      </c>
      <c r="D663" s="238" t="s">
        <v>1220</v>
      </c>
      <c r="E663" s="598" t="s">
        <v>36</v>
      </c>
      <c r="F663" s="235">
        <v>16</v>
      </c>
      <c r="G663" s="623" t="s">
        <v>2998</v>
      </c>
      <c r="H663" s="466">
        <v>44789</v>
      </c>
      <c r="I663" s="466">
        <v>44789</v>
      </c>
      <c r="J663" s="235" t="s">
        <v>2492</v>
      </c>
      <c r="K663" s="235" t="s">
        <v>92</v>
      </c>
      <c r="L663" s="235" t="s">
        <v>93</v>
      </c>
      <c r="M663" s="235">
        <v>216007836</v>
      </c>
      <c r="N663" s="235" t="s">
        <v>85</v>
      </c>
      <c r="O663" s="238" t="s">
        <v>57</v>
      </c>
      <c r="P663" s="345" t="s">
        <v>72</v>
      </c>
      <c r="Q663" s="235" t="s">
        <v>73</v>
      </c>
      <c r="R663" s="238" t="s">
        <v>3001</v>
      </c>
      <c r="S663" s="541">
        <v>1139.3800000000001</v>
      </c>
      <c r="T663" s="467" t="s">
        <v>2965</v>
      </c>
      <c r="U663" s="468">
        <f t="shared" si="10"/>
        <v>18230.080000000002</v>
      </c>
      <c r="V663" s="170"/>
    </row>
    <row r="664" spans="1:22">
      <c r="A664" s="235">
        <v>661</v>
      </c>
      <c r="B664" s="235">
        <v>109492176</v>
      </c>
      <c r="C664" s="238">
        <v>45953050</v>
      </c>
      <c r="D664" s="238" t="s">
        <v>2204</v>
      </c>
      <c r="E664" s="598" t="s">
        <v>2729</v>
      </c>
      <c r="F664" s="235">
        <v>80</v>
      </c>
      <c r="G664" s="623" t="s">
        <v>2998</v>
      </c>
      <c r="H664" s="466">
        <v>44789</v>
      </c>
      <c r="I664" s="466">
        <v>44789</v>
      </c>
      <c r="J664" s="235" t="s">
        <v>2492</v>
      </c>
      <c r="K664" s="235" t="s">
        <v>92</v>
      </c>
      <c r="L664" s="235" t="s">
        <v>93</v>
      </c>
      <c r="M664" s="235">
        <v>216007836</v>
      </c>
      <c r="N664" s="235" t="s">
        <v>85</v>
      </c>
      <c r="O664" s="238" t="s">
        <v>57</v>
      </c>
      <c r="P664" s="345" t="s">
        <v>72</v>
      </c>
      <c r="Q664" s="235" t="s">
        <v>73</v>
      </c>
      <c r="R664" s="238" t="s">
        <v>3001</v>
      </c>
      <c r="S664" s="541">
        <v>191.98</v>
      </c>
      <c r="T664" s="467" t="s">
        <v>2965</v>
      </c>
      <c r="U664" s="468">
        <f t="shared" si="10"/>
        <v>15358.4</v>
      </c>
      <c r="V664" s="170"/>
    </row>
    <row r="665" spans="1:22">
      <c r="A665" s="235">
        <v>662</v>
      </c>
      <c r="B665" s="235">
        <v>109609634</v>
      </c>
      <c r="C665" s="238" t="s">
        <v>2226</v>
      </c>
      <c r="D665" s="238" t="s">
        <v>2740</v>
      </c>
      <c r="E665" s="598" t="s">
        <v>36</v>
      </c>
      <c r="F665" s="235">
        <v>2</v>
      </c>
      <c r="G665" s="623" t="s">
        <v>2998</v>
      </c>
      <c r="H665" s="466">
        <v>44789</v>
      </c>
      <c r="I665" s="466">
        <v>44789</v>
      </c>
      <c r="J665" s="235" t="s">
        <v>2492</v>
      </c>
      <c r="K665" s="235" t="s">
        <v>92</v>
      </c>
      <c r="L665" s="235" t="s">
        <v>93</v>
      </c>
      <c r="M665" s="235">
        <v>216007836</v>
      </c>
      <c r="N665" s="235" t="s">
        <v>85</v>
      </c>
      <c r="O665" s="238" t="s">
        <v>57</v>
      </c>
      <c r="P665" s="345" t="s">
        <v>72</v>
      </c>
      <c r="Q665" s="235" t="s">
        <v>73</v>
      </c>
      <c r="R665" s="238" t="s">
        <v>3001</v>
      </c>
      <c r="S665" s="541">
        <v>1069.1099999999999</v>
      </c>
      <c r="T665" s="467" t="s">
        <v>2965</v>
      </c>
      <c r="U665" s="468">
        <f t="shared" si="10"/>
        <v>2138.2199999999998</v>
      </c>
      <c r="V665" s="170"/>
    </row>
    <row r="666" spans="1:22">
      <c r="A666" s="235">
        <v>663</v>
      </c>
      <c r="B666" s="235">
        <v>110408288</v>
      </c>
      <c r="C666" s="238" t="s">
        <v>1749</v>
      </c>
      <c r="D666" s="238" t="s">
        <v>1750</v>
      </c>
      <c r="E666" s="598" t="s">
        <v>36</v>
      </c>
      <c r="F666" s="235">
        <v>6</v>
      </c>
      <c r="G666" s="623" t="s">
        <v>2998</v>
      </c>
      <c r="H666" s="466">
        <v>44789</v>
      </c>
      <c r="I666" s="466">
        <v>44789</v>
      </c>
      <c r="J666" s="235" t="s">
        <v>2492</v>
      </c>
      <c r="K666" s="235" t="s">
        <v>92</v>
      </c>
      <c r="L666" s="235" t="s">
        <v>93</v>
      </c>
      <c r="M666" s="235">
        <v>216007836</v>
      </c>
      <c r="N666" s="235" t="s">
        <v>85</v>
      </c>
      <c r="O666" s="238" t="s">
        <v>57</v>
      </c>
      <c r="P666" s="345" t="s">
        <v>72</v>
      </c>
      <c r="Q666" s="235" t="s">
        <v>73</v>
      </c>
      <c r="R666" s="238" t="s">
        <v>3001</v>
      </c>
      <c r="S666" s="541">
        <v>6396.5</v>
      </c>
      <c r="T666" s="467" t="s">
        <v>2965</v>
      </c>
      <c r="U666" s="468">
        <f t="shared" si="10"/>
        <v>38379</v>
      </c>
      <c r="V666" s="170"/>
    </row>
    <row r="667" spans="1:22">
      <c r="A667" s="235">
        <v>664</v>
      </c>
      <c r="B667" s="235">
        <v>112151015</v>
      </c>
      <c r="C667" s="238">
        <v>12536686</v>
      </c>
      <c r="D667" s="238" t="s">
        <v>1935</v>
      </c>
      <c r="E667" s="598" t="s">
        <v>2729</v>
      </c>
      <c r="F667" s="235">
        <v>100</v>
      </c>
      <c r="G667" s="623" t="s">
        <v>2998</v>
      </c>
      <c r="H667" s="466">
        <v>44789</v>
      </c>
      <c r="I667" s="466">
        <v>44789</v>
      </c>
      <c r="J667" s="235" t="s">
        <v>2492</v>
      </c>
      <c r="K667" s="235" t="s">
        <v>92</v>
      </c>
      <c r="L667" s="235" t="s">
        <v>93</v>
      </c>
      <c r="M667" s="235">
        <v>216007836</v>
      </c>
      <c r="N667" s="235" t="s">
        <v>85</v>
      </c>
      <c r="O667" s="238" t="s">
        <v>57</v>
      </c>
      <c r="P667" s="345" t="s">
        <v>72</v>
      </c>
      <c r="Q667" s="235" t="s">
        <v>73</v>
      </c>
      <c r="R667" s="238" t="s">
        <v>3001</v>
      </c>
      <c r="S667" s="541">
        <v>31.36</v>
      </c>
      <c r="T667" s="467" t="s">
        <v>2965</v>
      </c>
      <c r="U667" s="468">
        <f t="shared" si="10"/>
        <v>3136</v>
      </c>
      <c r="V667" s="170"/>
    </row>
    <row r="668" spans="1:22">
      <c r="A668" s="235">
        <v>665</v>
      </c>
      <c r="B668" s="235">
        <v>112151017</v>
      </c>
      <c r="C668" s="238">
        <v>12536692</v>
      </c>
      <c r="D668" s="238" t="s">
        <v>1938</v>
      </c>
      <c r="E668" s="598" t="s">
        <v>2729</v>
      </c>
      <c r="F668" s="235">
        <v>100</v>
      </c>
      <c r="G668" s="623" t="s">
        <v>2998</v>
      </c>
      <c r="H668" s="466">
        <v>44789</v>
      </c>
      <c r="I668" s="466">
        <v>44789</v>
      </c>
      <c r="J668" s="235" t="s">
        <v>2492</v>
      </c>
      <c r="K668" s="235" t="s">
        <v>92</v>
      </c>
      <c r="L668" s="235" t="s">
        <v>93</v>
      </c>
      <c r="M668" s="235">
        <v>216007836</v>
      </c>
      <c r="N668" s="235" t="s">
        <v>85</v>
      </c>
      <c r="O668" s="238" t="s">
        <v>57</v>
      </c>
      <c r="P668" s="345" t="s">
        <v>72</v>
      </c>
      <c r="Q668" s="235" t="s">
        <v>73</v>
      </c>
      <c r="R668" s="238" t="s">
        <v>3001</v>
      </c>
      <c r="S668" s="541">
        <v>24</v>
      </c>
      <c r="T668" s="467" t="s">
        <v>2965</v>
      </c>
      <c r="U668" s="468">
        <f t="shared" si="10"/>
        <v>2400</v>
      </c>
      <c r="V668" s="170"/>
    </row>
    <row r="669" spans="1:22" ht="20.399999999999999">
      <c r="A669" s="235">
        <v>666</v>
      </c>
      <c r="B669" s="235">
        <v>110408290</v>
      </c>
      <c r="C669" s="238" t="s">
        <v>2260</v>
      </c>
      <c r="D669" s="238" t="s">
        <v>2775</v>
      </c>
      <c r="E669" s="598" t="s">
        <v>36</v>
      </c>
      <c r="F669" s="235">
        <v>6</v>
      </c>
      <c r="G669" s="623" t="s">
        <v>2998</v>
      </c>
      <c r="H669" s="466">
        <v>44789</v>
      </c>
      <c r="I669" s="466">
        <v>44789</v>
      </c>
      <c r="J669" s="235" t="s">
        <v>2492</v>
      </c>
      <c r="K669" s="235" t="s">
        <v>92</v>
      </c>
      <c r="L669" s="235" t="s">
        <v>93</v>
      </c>
      <c r="M669" s="235">
        <v>216007836</v>
      </c>
      <c r="N669" s="235" t="s">
        <v>85</v>
      </c>
      <c r="O669" s="238" t="s">
        <v>57</v>
      </c>
      <c r="P669" s="345" t="s">
        <v>72</v>
      </c>
      <c r="Q669" s="235" t="s">
        <v>73</v>
      </c>
      <c r="R669" s="238" t="s">
        <v>3001</v>
      </c>
      <c r="S669" s="541">
        <v>540.54999999999995</v>
      </c>
      <c r="T669" s="467" t="s">
        <v>2965</v>
      </c>
      <c r="U669" s="468">
        <f t="shared" si="10"/>
        <v>3243.2999999999997</v>
      </c>
      <c r="V669" s="170"/>
    </row>
    <row r="670" spans="1:22" ht="20.399999999999999">
      <c r="A670" s="235">
        <v>667</v>
      </c>
      <c r="B670" s="235" t="s">
        <v>820</v>
      </c>
      <c r="C670" s="238" t="s">
        <v>820</v>
      </c>
      <c r="D670" s="238" t="s">
        <v>821</v>
      </c>
      <c r="E670" s="598" t="s">
        <v>36</v>
      </c>
      <c r="F670" s="235">
        <v>40</v>
      </c>
      <c r="G670" s="623" t="s">
        <v>2998</v>
      </c>
      <c r="H670" s="466">
        <v>44789</v>
      </c>
      <c r="I670" s="466">
        <v>44789</v>
      </c>
      <c r="J670" s="235" t="s">
        <v>2492</v>
      </c>
      <c r="K670" s="235" t="s">
        <v>92</v>
      </c>
      <c r="L670" s="235" t="s">
        <v>93</v>
      </c>
      <c r="M670" s="235">
        <v>216007836</v>
      </c>
      <c r="N670" s="235" t="s">
        <v>85</v>
      </c>
      <c r="O670" s="238" t="s">
        <v>57</v>
      </c>
      <c r="P670" s="345" t="s">
        <v>72</v>
      </c>
      <c r="Q670" s="235" t="s">
        <v>73</v>
      </c>
      <c r="R670" s="238" t="s">
        <v>3001</v>
      </c>
      <c r="S670" s="171">
        <v>0.51</v>
      </c>
      <c r="T670" s="467" t="s">
        <v>2965</v>
      </c>
      <c r="U670" s="468">
        <f t="shared" si="10"/>
        <v>20.399999999999999</v>
      </c>
      <c r="V670" s="170"/>
    </row>
    <row r="671" spans="1:22">
      <c r="A671" s="235">
        <v>668</v>
      </c>
      <c r="B671" s="235">
        <v>107184793</v>
      </c>
      <c r="C671" s="238">
        <v>107184793</v>
      </c>
      <c r="D671" s="238" t="s">
        <v>3050</v>
      </c>
      <c r="E671" s="598" t="s">
        <v>36</v>
      </c>
      <c r="F671" s="235">
        <v>40</v>
      </c>
      <c r="G671" s="623" t="s">
        <v>2998</v>
      </c>
      <c r="H671" s="466">
        <v>44789</v>
      </c>
      <c r="I671" s="466">
        <v>44789</v>
      </c>
      <c r="J671" s="235" t="s">
        <v>2492</v>
      </c>
      <c r="K671" s="235" t="s">
        <v>92</v>
      </c>
      <c r="L671" s="235" t="s">
        <v>93</v>
      </c>
      <c r="M671" s="235">
        <v>216007836</v>
      </c>
      <c r="N671" s="235" t="s">
        <v>85</v>
      </c>
      <c r="O671" s="238" t="s">
        <v>57</v>
      </c>
      <c r="P671" s="345" t="s">
        <v>72</v>
      </c>
      <c r="Q671" s="235" t="s">
        <v>73</v>
      </c>
      <c r="R671" s="238" t="s">
        <v>3001</v>
      </c>
      <c r="S671" s="541">
        <v>2.4500000000000002</v>
      </c>
      <c r="T671" s="467" t="s">
        <v>2965</v>
      </c>
      <c r="U671" s="468">
        <f t="shared" si="10"/>
        <v>98</v>
      </c>
      <c r="V671" s="170"/>
    </row>
    <row r="672" spans="1:22">
      <c r="A672" s="235">
        <v>669</v>
      </c>
      <c r="B672" s="235">
        <v>107105353</v>
      </c>
      <c r="C672" s="238" t="s">
        <v>1911</v>
      </c>
      <c r="D672" s="238" t="s">
        <v>2824</v>
      </c>
      <c r="E672" s="598" t="s">
        <v>2729</v>
      </c>
      <c r="F672" s="235">
        <v>25</v>
      </c>
      <c r="G672" s="623" t="s">
        <v>2998</v>
      </c>
      <c r="H672" s="466">
        <v>44789</v>
      </c>
      <c r="I672" s="466">
        <v>44789</v>
      </c>
      <c r="J672" s="235" t="s">
        <v>2492</v>
      </c>
      <c r="K672" s="235" t="s">
        <v>92</v>
      </c>
      <c r="L672" s="235" t="s">
        <v>93</v>
      </c>
      <c r="M672" s="235">
        <v>216007836</v>
      </c>
      <c r="N672" s="235" t="s">
        <v>85</v>
      </c>
      <c r="O672" s="238" t="s">
        <v>57</v>
      </c>
      <c r="P672" s="345" t="s">
        <v>72</v>
      </c>
      <c r="Q672" s="235" t="s">
        <v>73</v>
      </c>
      <c r="R672" s="238" t="s">
        <v>3001</v>
      </c>
      <c r="S672" s="541">
        <v>256.89999999999998</v>
      </c>
      <c r="T672" s="467" t="s">
        <v>2965</v>
      </c>
      <c r="U672" s="468">
        <f t="shared" si="10"/>
        <v>6422.4999999999991</v>
      </c>
      <c r="V672" s="170"/>
    </row>
    <row r="673" spans="1:22" ht="20.399999999999999">
      <c r="A673" s="235">
        <v>670</v>
      </c>
      <c r="B673" s="235">
        <v>108350854</v>
      </c>
      <c r="C673" s="238" t="s">
        <v>2733</v>
      </c>
      <c r="D673" s="238" t="s">
        <v>2734</v>
      </c>
      <c r="E673" s="598" t="s">
        <v>36</v>
      </c>
      <c r="F673" s="235">
        <v>5</v>
      </c>
      <c r="G673" s="623" t="s">
        <v>2999</v>
      </c>
      <c r="H673" s="466">
        <v>44789</v>
      </c>
      <c r="I673" s="466">
        <v>44789</v>
      </c>
      <c r="J673" s="235" t="s">
        <v>141</v>
      </c>
      <c r="K673" s="235" t="s">
        <v>116</v>
      </c>
      <c r="L673" s="235" t="s">
        <v>2832</v>
      </c>
      <c r="M673" s="235">
        <v>216007834</v>
      </c>
      <c r="N673" s="235" t="s">
        <v>85</v>
      </c>
      <c r="O673" s="238" t="s">
        <v>3474</v>
      </c>
      <c r="P673" s="345" t="s">
        <v>3413</v>
      </c>
      <c r="Q673" s="347" t="s">
        <v>4025</v>
      </c>
      <c r="R673" s="238" t="s">
        <v>2838</v>
      </c>
      <c r="S673" s="541">
        <v>7800</v>
      </c>
      <c r="T673" s="467" t="s">
        <v>2965</v>
      </c>
      <c r="U673" s="468">
        <f t="shared" si="10"/>
        <v>39000</v>
      </c>
      <c r="V673" s="170"/>
    </row>
    <row r="674" spans="1:22" ht="20.399999999999999">
      <c r="A674" s="235">
        <v>671</v>
      </c>
      <c r="B674" s="235">
        <v>108350856</v>
      </c>
      <c r="C674" s="238" t="s">
        <v>2735</v>
      </c>
      <c r="D674" s="238" t="s">
        <v>2736</v>
      </c>
      <c r="E674" s="598" t="s">
        <v>36</v>
      </c>
      <c r="F674" s="235">
        <v>5</v>
      </c>
      <c r="G674" s="623" t="s">
        <v>2999</v>
      </c>
      <c r="H674" s="466">
        <v>44789</v>
      </c>
      <c r="I674" s="466">
        <v>44789</v>
      </c>
      <c r="J674" s="235" t="s">
        <v>141</v>
      </c>
      <c r="K674" s="235" t="s">
        <v>116</v>
      </c>
      <c r="L674" s="235" t="s">
        <v>2832</v>
      </c>
      <c r="M674" s="235">
        <v>216007834</v>
      </c>
      <c r="N674" s="235" t="s">
        <v>85</v>
      </c>
      <c r="O674" s="238" t="s">
        <v>3474</v>
      </c>
      <c r="P674" s="345" t="s">
        <v>3413</v>
      </c>
      <c r="Q674" s="347" t="s">
        <v>4025</v>
      </c>
      <c r="R674" s="238" t="s">
        <v>2838</v>
      </c>
      <c r="S674" s="541">
        <v>72000</v>
      </c>
      <c r="T674" s="467" t="s">
        <v>2965</v>
      </c>
      <c r="U674" s="468">
        <f t="shared" si="10"/>
        <v>360000</v>
      </c>
      <c r="V674" s="170"/>
    </row>
    <row r="675" spans="1:22">
      <c r="A675" s="235">
        <v>672</v>
      </c>
      <c r="B675" s="235">
        <v>106946763</v>
      </c>
      <c r="C675" s="238" t="s">
        <v>372</v>
      </c>
      <c r="D675" s="238" t="s">
        <v>373</v>
      </c>
      <c r="E675" s="598" t="s">
        <v>36</v>
      </c>
      <c r="F675" s="235">
        <v>9</v>
      </c>
      <c r="G675" s="623" t="s">
        <v>2999</v>
      </c>
      <c r="H675" s="466">
        <v>44789</v>
      </c>
      <c r="I675" s="466">
        <v>44789</v>
      </c>
      <c r="J675" s="235" t="s">
        <v>141</v>
      </c>
      <c r="K675" s="235" t="s">
        <v>116</v>
      </c>
      <c r="L675" s="235" t="s">
        <v>2832</v>
      </c>
      <c r="M675" s="235">
        <v>216007834</v>
      </c>
      <c r="N675" s="235" t="s">
        <v>85</v>
      </c>
      <c r="O675" s="238" t="s">
        <v>3474</v>
      </c>
      <c r="P675" s="345" t="s">
        <v>3413</v>
      </c>
      <c r="Q675" s="347" t="s">
        <v>4025</v>
      </c>
      <c r="R675" s="238" t="s">
        <v>2838</v>
      </c>
      <c r="S675" s="541">
        <v>1294</v>
      </c>
      <c r="T675" s="467" t="s">
        <v>2965</v>
      </c>
      <c r="U675" s="468">
        <f t="shared" si="10"/>
        <v>11646</v>
      </c>
      <c r="V675" s="170"/>
    </row>
    <row r="676" spans="1:22">
      <c r="A676" s="235">
        <v>673</v>
      </c>
      <c r="B676" s="235">
        <v>106946763</v>
      </c>
      <c r="C676" s="238" t="s">
        <v>372</v>
      </c>
      <c r="D676" s="238" t="s">
        <v>373</v>
      </c>
      <c r="E676" s="598" t="s">
        <v>36</v>
      </c>
      <c r="F676" s="235">
        <v>3</v>
      </c>
      <c r="G676" s="623" t="s">
        <v>2999</v>
      </c>
      <c r="H676" s="466">
        <v>44789</v>
      </c>
      <c r="I676" s="466">
        <v>44789</v>
      </c>
      <c r="J676" s="235" t="s">
        <v>141</v>
      </c>
      <c r="K676" s="235" t="s">
        <v>116</v>
      </c>
      <c r="L676" s="235" t="s">
        <v>2832</v>
      </c>
      <c r="M676" s="235">
        <v>216007834</v>
      </c>
      <c r="N676" s="235" t="s">
        <v>85</v>
      </c>
      <c r="O676" s="238" t="s">
        <v>3474</v>
      </c>
      <c r="P676" s="345" t="s">
        <v>3413</v>
      </c>
      <c r="Q676" s="347" t="s">
        <v>4025</v>
      </c>
      <c r="R676" s="238" t="s">
        <v>2838</v>
      </c>
      <c r="S676" s="541">
        <v>1294</v>
      </c>
      <c r="T676" s="467" t="s">
        <v>2965</v>
      </c>
      <c r="U676" s="468">
        <f t="shared" si="10"/>
        <v>3882</v>
      </c>
      <c r="V676" s="170"/>
    </row>
    <row r="677" spans="1:22">
      <c r="A677" s="235">
        <v>674</v>
      </c>
      <c r="B677" s="235">
        <v>102625238</v>
      </c>
      <c r="C677" s="238" t="s">
        <v>359</v>
      </c>
      <c r="D677" s="238" t="s">
        <v>360</v>
      </c>
      <c r="E677" s="598" t="s">
        <v>36</v>
      </c>
      <c r="F677" s="235">
        <v>3</v>
      </c>
      <c r="G677" s="623" t="s">
        <v>2999</v>
      </c>
      <c r="H677" s="466">
        <v>44789</v>
      </c>
      <c r="I677" s="466">
        <v>44789</v>
      </c>
      <c r="J677" s="235" t="s">
        <v>141</v>
      </c>
      <c r="K677" s="235" t="s">
        <v>116</v>
      </c>
      <c r="L677" s="235" t="s">
        <v>2832</v>
      </c>
      <c r="M677" s="235">
        <v>216007834</v>
      </c>
      <c r="N677" s="235" t="s">
        <v>85</v>
      </c>
      <c r="O677" s="238" t="s">
        <v>3474</v>
      </c>
      <c r="P677" s="345" t="s">
        <v>3413</v>
      </c>
      <c r="Q677" s="347" t="s">
        <v>4025</v>
      </c>
      <c r="R677" s="238" t="s">
        <v>2838</v>
      </c>
      <c r="S677" s="541">
        <v>2206</v>
      </c>
      <c r="T677" s="467" t="s">
        <v>2965</v>
      </c>
      <c r="U677" s="468">
        <f t="shared" si="10"/>
        <v>6618</v>
      </c>
      <c r="V677" s="170"/>
    </row>
    <row r="678" spans="1:22">
      <c r="A678" s="235">
        <v>675</v>
      </c>
      <c r="B678" s="235">
        <v>102625238</v>
      </c>
      <c r="C678" s="238" t="s">
        <v>359</v>
      </c>
      <c r="D678" s="238" t="s">
        <v>360</v>
      </c>
      <c r="E678" s="598" t="s">
        <v>36</v>
      </c>
      <c r="F678" s="235">
        <v>1</v>
      </c>
      <c r="G678" s="623" t="s">
        <v>2999</v>
      </c>
      <c r="H678" s="466">
        <v>44789</v>
      </c>
      <c r="I678" s="466">
        <v>44789</v>
      </c>
      <c r="J678" s="235" t="s">
        <v>141</v>
      </c>
      <c r="K678" s="235" t="s">
        <v>116</v>
      </c>
      <c r="L678" s="235" t="s">
        <v>2832</v>
      </c>
      <c r="M678" s="235">
        <v>216007834</v>
      </c>
      <c r="N678" s="235" t="s">
        <v>85</v>
      </c>
      <c r="O678" s="238" t="s">
        <v>3474</v>
      </c>
      <c r="P678" s="345" t="s">
        <v>3413</v>
      </c>
      <c r="Q678" s="347" t="s">
        <v>4025</v>
      </c>
      <c r="R678" s="238" t="s">
        <v>2838</v>
      </c>
      <c r="S678" s="541">
        <v>2206</v>
      </c>
      <c r="T678" s="467" t="s">
        <v>2965</v>
      </c>
      <c r="U678" s="468">
        <f t="shared" si="10"/>
        <v>2206</v>
      </c>
      <c r="V678" s="170"/>
    </row>
    <row r="679" spans="1:22">
      <c r="A679" s="235">
        <v>676</v>
      </c>
      <c r="B679" s="235">
        <v>102951260</v>
      </c>
      <c r="C679" s="238" t="s">
        <v>1697</v>
      </c>
      <c r="D679" s="238" t="s">
        <v>1698</v>
      </c>
      <c r="E679" s="598" t="s">
        <v>36</v>
      </c>
      <c r="F679" s="235">
        <v>6</v>
      </c>
      <c r="G679" s="623" t="s">
        <v>2999</v>
      </c>
      <c r="H679" s="466">
        <v>44789</v>
      </c>
      <c r="I679" s="466">
        <v>44789</v>
      </c>
      <c r="J679" s="235" t="s">
        <v>141</v>
      </c>
      <c r="K679" s="235" t="s">
        <v>116</v>
      </c>
      <c r="L679" s="235" t="s">
        <v>2832</v>
      </c>
      <c r="M679" s="235">
        <v>216007834</v>
      </c>
      <c r="N679" s="235" t="s">
        <v>85</v>
      </c>
      <c r="O679" s="238" t="s">
        <v>3474</v>
      </c>
      <c r="P679" s="345" t="s">
        <v>3413</v>
      </c>
      <c r="Q679" s="347" t="s">
        <v>4025</v>
      </c>
      <c r="R679" s="238" t="s">
        <v>2838</v>
      </c>
      <c r="S679" s="541">
        <v>216.59</v>
      </c>
      <c r="T679" s="467" t="s">
        <v>2965</v>
      </c>
      <c r="U679" s="468">
        <f t="shared" si="10"/>
        <v>1299.54</v>
      </c>
      <c r="V679" s="170"/>
    </row>
    <row r="680" spans="1:22" ht="30.6">
      <c r="A680" s="235">
        <v>677</v>
      </c>
      <c r="B680" s="235">
        <v>100071911</v>
      </c>
      <c r="C680" s="238" t="s">
        <v>479</v>
      </c>
      <c r="D680" s="238" t="s">
        <v>480</v>
      </c>
      <c r="E680" s="598" t="s">
        <v>36</v>
      </c>
      <c r="F680" s="235">
        <v>8</v>
      </c>
      <c r="G680" s="623" t="s">
        <v>2999</v>
      </c>
      <c r="H680" s="466">
        <v>44789</v>
      </c>
      <c r="I680" s="466">
        <v>44789</v>
      </c>
      <c r="J680" s="235" t="s">
        <v>141</v>
      </c>
      <c r="K680" s="235" t="s">
        <v>116</v>
      </c>
      <c r="L680" s="235" t="s">
        <v>2832</v>
      </c>
      <c r="M680" s="235">
        <v>216007834</v>
      </c>
      <c r="N680" s="235" t="s">
        <v>85</v>
      </c>
      <c r="O680" s="238" t="s">
        <v>3474</v>
      </c>
      <c r="P680" s="345" t="s">
        <v>3413</v>
      </c>
      <c r="Q680" s="347" t="s">
        <v>4025</v>
      </c>
      <c r="R680" s="238" t="s">
        <v>2838</v>
      </c>
      <c r="S680" s="541">
        <v>448</v>
      </c>
      <c r="T680" s="467" t="s">
        <v>2965</v>
      </c>
      <c r="U680" s="468">
        <f t="shared" si="10"/>
        <v>3584</v>
      </c>
      <c r="V680" s="170"/>
    </row>
    <row r="681" spans="1:22" ht="30.6">
      <c r="A681" s="235">
        <v>678</v>
      </c>
      <c r="B681" s="235">
        <v>100071911</v>
      </c>
      <c r="C681" s="238" t="s">
        <v>479</v>
      </c>
      <c r="D681" s="238" t="s">
        <v>480</v>
      </c>
      <c r="E681" s="598" t="s">
        <v>36</v>
      </c>
      <c r="F681" s="235">
        <v>18</v>
      </c>
      <c r="G681" s="623" t="s">
        <v>2999</v>
      </c>
      <c r="H681" s="466">
        <v>44789</v>
      </c>
      <c r="I681" s="466">
        <v>44789</v>
      </c>
      <c r="J681" s="235" t="s">
        <v>141</v>
      </c>
      <c r="K681" s="235" t="s">
        <v>116</v>
      </c>
      <c r="L681" s="235" t="s">
        <v>2832</v>
      </c>
      <c r="M681" s="235">
        <v>216007834</v>
      </c>
      <c r="N681" s="235" t="s">
        <v>2958</v>
      </c>
      <c r="O681" s="238" t="s">
        <v>3474</v>
      </c>
      <c r="P681" s="345" t="s">
        <v>3413</v>
      </c>
      <c r="Q681" s="347" t="s">
        <v>4025</v>
      </c>
      <c r="R681" s="238" t="s">
        <v>2838</v>
      </c>
      <c r="S681" s="541">
        <v>448</v>
      </c>
      <c r="T681" s="467" t="s">
        <v>2965</v>
      </c>
      <c r="U681" s="468">
        <f t="shared" si="10"/>
        <v>8064</v>
      </c>
      <c r="V681" s="170"/>
    </row>
    <row r="682" spans="1:22" ht="30.6">
      <c r="A682" s="235">
        <v>679</v>
      </c>
      <c r="B682" s="235">
        <v>100071911</v>
      </c>
      <c r="C682" s="238" t="s">
        <v>479</v>
      </c>
      <c r="D682" s="238" t="s">
        <v>480</v>
      </c>
      <c r="E682" s="598" t="s">
        <v>36</v>
      </c>
      <c r="F682" s="235">
        <v>4</v>
      </c>
      <c r="G682" s="623" t="s">
        <v>2999</v>
      </c>
      <c r="H682" s="466">
        <v>44789</v>
      </c>
      <c r="I682" s="466">
        <v>44789</v>
      </c>
      <c r="J682" s="235" t="s">
        <v>141</v>
      </c>
      <c r="K682" s="235" t="s">
        <v>116</v>
      </c>
      <c r="L682" s="235" t="s">
        <v>2832</v>
      </c>
      <c r="M682" s="235">
        <v>216007834</v>
      </c>
      <c r="N682" s="235" t="s">
        <v>2958</v>
      </c>
      <c r="O682" s="238" t="s">
        <v>3474</v>
      </c>
      <c r="P682" s="345" t="s">
        <v>3413</v>
      </c>
      <c r="Q682" s="347" t="s">
        <v>4025</v>
      </c>
      <c r="R682" s="238" t="s">
        <v>2838</v>
      </c>
      <c r="S682" s="541">
        <v>448</v>
      </c>
      <c r="T682" s="467" t="s">
        <v>2965</v>
      </c>
      <c r="U682" s="468">
        <f t="shared" si="10"/>
        <v>1792</v>
      </c>
      <c r="V682" s="170"/>
    </row>
    <row r="683" spans="1:22" ht="30.6">
      <c r="A683" s="235">
        <v>680</v>
      </c>
      <c r="B683" s="235">
        <v>100071911</v>
      </c>
      <c r="C683" s="238" t="s">
        <v>479</v>
      </c>
      <c r="D683" s="238" t="s">
        <v>480</v>
      </c>
      <c r="E683" s="598" t="s">
        <v>36</v>
      </c>
      <c r="F683" s="235">
        <v>6</v>
      </c>
      <c r="G683" s="623" t="s">
        <v>2999</v>
      </c>
      <c r="H683" s="466">
        <v>44789</v>
      </c>
      <c r="I683" s="466">
        <v>44789</v>
      </c>
      <c r="J683" s="235" t="s">
        <v>141</v>
      </c>
      <c r="K683" s="235" t="s">
        <v>116</v>
      </c>
      <c r="L683" s="235" t="s">
        <v>2832</v>
      </c>
      <c r="M683" s="235">
        <v>216007834</v>
      </c>
      <c r="N683" s="235" t="s">
        <v>2958</v>
      </c>
      <c r="O683" s="238" t="s">
        <v>3474</v>
      </c>
      <c r="P683" s="345" t="s">
        <v>3413</v>
      </c>
      <c r="Q683" s="347" t="s">
        <v>4025</v>
      </c>
      <c r="R683" s="238" t="s">
        <v>2838</v>
      </c>
      <c r="S683" s="541">
        <v>448</v>
      </c>
      <c r="T683" s="467" t="s">
        <v>2965</v>
      </c>
      <c r="U683" s="468">
        <f t="shared" si="10"/>
        <v>2688</v>
      </c>
      <c r="V683" s="170"/>
    </row>
    <row r="684" spans="1:22">
      <c r="A684" s="235">
        <v>681</v>
      </c>
      <c r="B684" s="235">
        <v>102373683</v>
      </c>
      <c r="C684" s="238" t="s">
        <v>367</v>
      </c>
      <c r="D684" s="238" t="s">
        <v>368</v>
      </c>
      <c r="E684" s="598" t="s">
        <v>36</v>
      </c>
      <c r="F684" s="235">
        <v>1</v>
      </c>
      <c r="G684" s="623" t="s">
        <v>2999</v>
      </c>
      <c r="H684" s="466">
        <v>44789</v>
      </c>
      <c r="I684" s="466">
        <v>44789</v>
      </c>
      <c r="J684" s="235" t="s">
        <v>141</v>
      </c>
      <c r="K684" s="235" t="s">
        <v>116</v>
      </c>
      <c r="L684" s="235" t="s">
        <v>2832</v>
      </c>
      <c r="M684" s="235">
        <v>216007834</v>
      </c>
      <c r="N684" s="235" t="s">
        <v>85</v>
      </c>
      <c r="O684" s="238" t="s">
        <v>3474</v>
      </c>
      <c r="P684" s="345" t="s">
        <v>3413</v>
      </c>
      <c r="Q684" s="347" t="s">
        <v>4025</v>
      </c>
      <c r="R684" s="238" t="s">
        <v>2838</v>
      </c>
      <c r="S684" s="541">
        <v>1256</v>
      </c>
      <c r="T684" s="467" t="s">
        <v>2965</v>
      </c>
      <c r="U684" s="468">
        <f t="shared" si="10"/>
        <v>1256</v>
      </c>
      <c r="V684" s="170"/>
    </row>
    <row r="685" spans="1:22">
      <c r="A685" s="235">
        <v>682</v>
      </c>
      <c r="B685" s="235">
        <v>102373683</v>
      </c>
      <c r="C685" s="238" t="s">
        <v>367</v>
      </c>
      <c r="D685" s="238" t="s">
        <v>368</v>
      </c>
      <c r="E685" s="598" t="s">
        <v>36</v>
      </c>
      <c r="F685" s="235">
        <v>1</v>
      </c>
      <c r="G685" s="623" t="s">
        <v>2999</v>
      </c>
      <c r="H685" s="466">
        <v>44789</v>
      </c>
      <c r="I685" s="466">
        <v>44789</v>
      </c>
      <c r="J685" s="235" t="s">
        <v>141</v>
      </c>
      <c r="K685" s="235" t="s">
        <v>116</v>
      </c>
      <c r="L685" s="235" t="s">
        <v>2832</v>
      </c>
      <c r="M685" s="235">
        <v>216007834</v>
      </c>
      <c r="N685" s="235" t="s">
        <v>85</v>
      </c>
      <c r="O685" s="238" t="s">
        <v>3474</v>
      </c>
      <c r="P685" s="345" t="s">
        <v>3413</v>
      </c>
      <c r="Q685" s="347" t="s">
        <v>4025</v>
      </c>
      <c r="R685" s="238" t="s">
        <v>2838</v>
      </c>
      <c r="S685" s="541">
        <v>1256</v>
      </c>
      <c r="T685" s="467" t="s">
        <v>2965</v>
      </c>
      <c r="U685" s="468">
        <f t="shared" si="10"/>
        <v>1256</v>
      </c>
      <c r="V685" s="170"/>
    </row>
    <row r="686" spans="1:22">
      <c r="A686" s="235">
        <v>683</v>
      </c>
      <c r="B686" s="235">
        <v>100168113</v>
      </c>
      <c r="C686" s="238" t="s">
        <v>363</v>
      </c>
      <c r="D686" s="238" t="s">
        <v>364</v>
      </c>
      <c r="E686" s="598" t="s">
        <v>36</v>
      </c>
      <c r="F686" s="235">
        <v>4</v>
      </c>
      <c r="G686" s="623" t="s">
        <v>2999</v>
      </c>
      <c r="H686" s="466">
        <v>44789</v>
      </c>
      <c r="I686" s="466">
        <v>44789</v>
      </c>
      <c r="J686" s="235" t="s">
        <v>141</v>
      </c>
      <c r="K686" s="235" t="s">
        <v>116</v>
      </c>
      <c r="L686" s="235" t="s">
        <v>2832</v>
      </c>
      <c r="M686" s="235">
        <v>216007834</v>
      </c>
      <c r="N686" s="235" t="s">
        <v>85</v>
      </c>
      <c r="O686" s="238" t="s">
        <v>3474</v>
      </c>
      <c r="P686" s="345" t="s">
        <v>3413</v>
      </c>
      <c r="Q686" s="347" t="s">
        <v>4025</v>
      </c>
      <c r="R686" s="238" t="s">
        <v>2838</v>
      </c>
      <c r="S686" s="541">
        <v>3650</v>
      </c>
      <c r="T686" s="467" t="s">
        <v>2965</v>
      </c>
      <c r="U686" s="468">
        <f t="shared" si="10"/>
        <v>14600</v>
      </c>
      <c r="V686" s="170"/>
    </row>
    <row r="687" spans="1:22">
      <c r="A687" s="235">
        <v>684</v>
      </c>
      <c r="B687" s="235">
        <v>100168113</v>
      </c>
      <c r="C687" s="238" t="s">
        <v>363</v>
      </c>
      <c r="D687" s="238" t="s">
        <v>364</v>
      </c>
      <c r="E687" s="598" t="s">
        <v>36</v>
      </c>
      <c r="F687" s="235">
        <v>2</v>
      </c>
      <c r="G687" s="623" t="s">
        <v>2999</v>
      </c>
      <c r="H687" s="466">
        <v>44789</v>
      </c>
      <c r="I687" s="466">
        <v>44789</v>
      </c>
      <c r="J687" s="235" t="s">
        <v>141</v>
      </c>
      <c r="K687" s="235" t="s">
        <v>116</v>
      </c>
      <c r="L687" s="235" t="s">
        <v>2832</v>
      </c>
      <c r="M687" s="235">
        <v>216007834</v>
      </c>
      <c r="N687" s="235" t="s">
        <v>85</v>
      </c>
      <c r="O687" s="238" t="s">
        <v>3474</v>
      </c>
      <c r="P687" s="345" t="s">
        <v>3413</v>
      </c>
      <c r="Q687" s="347" t="s">
        <v>4025</v>
      </c>
      <c r="R687" s="238" t="s">
        <v>2838</v>
      </c>
      <c r="S687" s="541">
        <v>3650</v>
      </c>
      <c r="T687" s="467" t="s">
        <v>2965</v>
      </c>
      <c r="U687" s="468">
        <f t="shared" si="10"/>
        <v>7300</v>
      </c>
      <c r="V687" s="170"/>
    </row>
    <row r="688" spans="1:22" ht="40.799999999999997">
      <c r="A688" s="235">
        <v>685</v>
      </c>
      <c r="B688" s="235" t="s">
        <v>2728</v>
      </c>
      <c r="C688" s="238" t="s">
        <v>2728</v>
      </c>
      <c r="D688" s="238" t="s">
        <v>2737</v>
      </c>
      <c r="E688" s="598" t="s">
        <v>247</v>
      </c>
      <c r="F688" s="235">
        <v>1</v>
      </c>
      <c r="G688" s="623" t="s">
        <v>2999</v>
      </c>
      <c r="H688" s="466">
        <v>44789</v>
      </c>
      <c r="I688" s="466">
        <v>44789</v>
      </c>
      <c r="J688" s="235" t="s">
        <v>141</v>
      </c>
      <c r="K688" s="235" t="s">
        <v>116</v>
      </c>
      <c r="L688" s="235" t="s">
        <v>2832</v>
      </c>
      <c r="M688" s="235">
        <v>216007834</v>
      </c>
      <c r="N688" s="235" t="s">
        <v>85</v>
      </c>
      <c r="O688" s="238" t="s">
        <v>3474</v>
      </c>
      <c r="P688" s="345" t="s">
        <v>3413</v>
      </c>
      <c r="Q688" s="347" t="s">
        <v>4025</v>
      </c>
      <c r="R688" s="238" t="s">
        <v>2838</v>
      </c>
      <c r="S688" s="541">
        <v>79800</v>
      </c>
      <c r="T688" s="467" t="s">
        <v>2965</v>
      </c>
      <c r="U688" s="468">
        <f t="shared" si="10"/>
        <v>79800</v>
      </c>
      <c r="V688" s="170"/>
    </row>
    <row r="689" spans="1:22">
      <c r="A689" s="235">
        <v>686</v>
      </c>
      <c r="B689" s="235">
        <v>100185391</v>
      </c>
      <c r="C689" s="238" t="s">
        <v>2688</v>
      </c>
      <c r="D689" s="238" t="s">
        <v>2689</v>
      </c>
      <c r="E689" s="598" t="s">
        <v>36</v>
      </c>
      <c r="F689" s="235">
        <v>1</v>
      </c>
      <c r="G689" s="623" t="s">
        <v>2999</v>
      </c>
      <c r="H689" s="466">
        <v>44789</v>
      </c>
      <c r="I689" s="466">
        <v>44789</v>
      </c>
      <c r="J689" s="235" t="s">
        <v>141</v>
      </c>
      <c r="K689" s="235" t="s">
        <v>116</v>
      </c>
      <c r="L689" s="235" t="s">
        <v>2832</v>
      </c>
      <c r="M689" s="235">
        <v>216007834</v>
      </c>
      <c r="N689" s="235" t="s">
        <v>85</v>
      </c>
      <c r="O689" s="238" t="s">
        <v>3474</v>
      </c>
      <c r="P689" s="345" t="s">
        <v>3413</v>
      </c>
      <c r="Q689" s="347" t="s">
        <v>4025</v>
      </c>
      <c r="R689" s="238" t="s">
        <v>2838</v>
      </c>
      <c r="S689" s="541">
        <v>14</v>
      </c>
      <c r="T689" s="467" t="s">
        <v>2965</v>
      </c>
      <c r="U689" s="468">
        <f t="shared" si="10"/>
        <v>14</v>
      </c>
      <c r="V689" s="170"/>
    </row>
    <row r="690" spans="1:22">
      <c r="A690" s="235">
        <v>687</v>
      </c>
      <c r="B690" s="235">
        <v>109492212</v>
      </c>
      <c r="C690" s="238" t="s">
        <v>571</v>
      </c>
      <c r="D690" s="238" t="s">
        <v>2741</v>
      </c>
      <c r="E690" s="598" t="s">
        <v>36</v>
      </c>
      <c r="F690" s="235">
        <v>24</v>
      </c>
      <c r="G690" s="623" t="s">
        <v>2999</v>
      </c>
      <c r="H690" s="466">
        <v>44789</v>
      </c>
      <c r="I690" s="466">
        <v>44789</v>
      </c>
      <c r="J690" s="235" t="s">
        <v>141</v>
      </c>
      <c r="K690" s="235" t="s">
        <v>116</v>
      </c>
      <c r="L690" s="235" t="s">
        <v>2832</v>
      </c>
      <c r="M690" s="235">
        <v>216007834</v>
      </c>
      <c r="N690" s="235" t="s">
        <v>85</v>
      </c>
      <c r="O690" s="238" t="s">
        <v>3474</v>
      </c>
      <c r="P690" s="345" t="s">
        <v>3413</v>
      </c>
      <c r="Q690" s="347" t="s">
        <v>4025</v>
      </c>
      <c r="R690" s="238" t="s">
        <v>2838</v>
      </c>
      <c r="S690" s="541">
        <v>11.26</v>
      </c>
      <c r="T690" s="467" t="s">
        <v>2965</v>
      </c>
      <c r="U690" s="468">
        <f t="shared" si="10"/>
        <v>270.24</v>
      </c>
      <c r="V690" s="170"/>
    </row>
    <row r="691" spans="1:22">
      <c r="A691" s="235">
        <v>688</v>
      </c>
      <c r="B691" s="235">
        <v>109492247</v>
      </c>
      <c r="C691" s="238" t="s">
        <v>1201</v>
      </c>
      <c r="D691" s="238" t="s">
        <v>2497</v>
      </c>
      <c r="E691" s="598" t="s">
        <v>36</v>
      </c>
      <c r="F691" s="235">
        <v>3</v>
      </c>
      <c r="G691" s="623" t="s">
        <v>2999</v>
      </c>
      <c r="H691" s="466">
        <v>44789</v>
      </c>
      <c r="I691" s="466">
        <v>44789</v>
      </c>
      <c r="J691" s="235" t="s">
        <v>141</v>
      </c>
      <c r="K691" s="235" t="s">
        <v>116</v>
      </c>
      <c r="L691" s="235" t="s">
        <v>2832</v>
      </c>
      <c r="M691" s="235">
        <v>216007834</v>
      </c>
      <c r="N691" s="235" t="s">
        <v>85</v>
      </c>
      <c r="O691" s="238" t="s">
        <v>3474</v>
      </c>
      <c r="P691" s="345" t="s">
        <v>3413</v>
      </c>
      <c r="Q691" s="347" t="s">
        <v>4025</v>
      </c>
      <c r="R691" s="238" t="s">
        <v>2838</v>
      </c>
      <c r="S691" s="541">
        <v>40838.07</v>
      </c>
      <c r="T691" s="467" t="s">
        <v>2965</v>
      </c>
      <c r="U691" s="468">
        <f t="shared" si="10"/>
        <v>122514.20999999999</v>
      </c>
      <c r="V691" s="170"/>
    </row>
    <row r="692" spans="1:22">
      <c r="A692" s="235">
        <v>689</v>
      </c>
      <c r="B692" s="235">
        <v>109492247</v>
      </c>
      <c r="C692" s="238">
        <v>20772083003</v>
      </c>
      <c r="D692" s="238" t="s">
        <v>2497</v>
      </c>
      <c r="E692" s="598" t="s">
        <v>36</v>
      </c>
      <c r="F692" s="235">
        <v>3</v>
      </c>
      <c r="G692" s="623" t="s">
        <v>2999</v>
      </c>
      <c r="H692" s="466">
        <v>44789</v>
      </c>
      <c r="I692" s="466">
        <v>44789</v>
      </c>
      <c r="J692" s="235" t="s">
        <v>141</v>
      </c>
      <c r="K692" s="235" t="s">
        <v>116</v>
      </c>
      <c r="L692" s="235" t="s">
        <v>2832</v>
      </c>
      <c r="M692" s="235">
        <v>216007834</v>
      </c>
      <c r="N692" s="235" t="s">
        <v>85</v>
      </c>
      <c r="O692" s="238" t="s">
        <v>3474</v>
      </c>
      <c r="P692" s="345" t="s">
        <v>3413</v>
      </c>
      <c r="Q692" s="347" t="s">
        <v>4025</v>
      </c>
      <c r="R692" s="238" t="s">
        <v>2838</v>
      </c>
      <c r="S692" s="541">
        <v>40838.07</v>
      </c>
      <c r="T692" s="467" t="s">
        <v>2965</v>
      </c>
      <c r="U692" s="468">
        <f t="shared" si="10"/>
        <v>122514.20999999999</v>
      </c>
      <c r="V692" s="170"/>
    </row>
    <row r="693" spans="1:22" ht="20.399999999999999">
      <c r="A693" s="235">
        <v>690</v>
      </c>
      <c r="B693" s="235">
        <v>107983770</v>
      </c>
      <c r="C693" s="238" t="s">
        <v>123</v>
      </c>
      <c r="D693" s="238" t="s">
        <v>3022</v>
      </c>
      <c r="E693" s="598" t="s">
        <v>36</v>
      </c>
      <c r="F693" s="235">
        <v>12</v>
      </c>
      <c r="G693" s="623" t="s">
        <v>2999</v>
      </c>
      <c r="H693" s="466">
        <v>44789</v>
      </c>
      <c r="I693" s="466">
        <v>44789</v>
      </c>
      <c r="J693" s="235" t="s">
        <v>141</v>
      </c>
      <c r="K693" s="235" t="s">
        <v>116</v>
      </c>
      <c r="L693" s="235" t="s">
        <v>2832</v>
      </c>
      <c r="M693" s="235">
        <v>216007834</v>
      </c>
      <c r="N693" s="235" t="s">
        <v>85</v>
      </c>
      <c r="O693" s="238" t="s">
        <v>3474</v>
      </c>
      <c r="P693" s="345" t="s">
        <v>3413</v>
      </c>
      <c r="Q693" s="347" t="s">
        <v>4025</v>
      </c>
      <c r="R693" s="238" t="s">
        <v>2838</v>
      </c>
      <c r="S693" s="541">
        <v>5367.31</v>
      </c>
      <c r="T693" s="467" t="s">
        <v>2965</v>
      </c>
      <c r="U693" s="468">
        <f t="shared" si="10"/>
        <v>64407.72</v>
      </c>
      <c r="V693" s="170"/>
    </row>
    <row r="694" spans="1:22">
      <c r="A694" s="235">
        <v>691</v>
      </c>
      <c r="B694" s="235">
        <v>109609637</v>
      </c>
      <c r="C694" s="238" t="s">
        <v>573</v>
      </c>
      <c r="D694" s="238" t="s">
        <v>574</v>
      </c>
      <c r="E694" s="598" t="s">
        <v>36</v>
      </c>
      <c r="F694" s="235">
        <v>24</v>
      </c>
      <c r="G694" s="623" t="s">
        <v>2999</v>
      </c>
      <c r="H694" s="466">
        <v>44789</v>
      </c>
      <c r="I694" s="466">
        <v>44789</v>
      </c>
      <c r="J694" s="235" t="s">
        <v>141</v>
      </c>
      <c r="K694" s="235" t="s">
        <v>116</v>
      </c>
      <c r="L694" s="235" t="s">
        <v>2832</v>
      </c>
      <c r="M694" s="235">
        <v>216007834</v>
      </c>
      <c r="N694" s="235" t="s">
        <v>85</v>
      </c>
      <c r="O694" s="238" t="s">
        <v>3474</v>
      </c>
      <c r="P694" s="345" t="s">
        <v>3413</v>
      </c>
      <c r="Q694" s="347" t="s">
        <v>4025</v>
      </c>
      <c r="R694" s="238" t="s">
        <v>2838</v>
      </c>
      <c r="S694" s="541">
        <v>18.62</v>
      </c>
      <c r="T694" s="467" t="s">
        <v>2965</v>
      </c>
      <c r="U694" s="468">
        <f t="shared" si="10"/>
        <v>446.88</v>
      </c>
      <c r="V694" s="170"/>
    </row>
    <row r="695" spans="1:22">
      <c r="A695" s="235">
        <v>692</v>
      </c>
      <c r="B695" s="235">
        <v>112137134</v>
      </c>
      <c r="C695" s="238">
        <v>21038811406</v>
      </c>
      <c r="D695" s="238" t="s">
        <v>2415</v>
      </c>
      <c r="E695" s="598" t="s">
        <v>36</v>
      </c>
      <c r="F695" s="235">
        <v>6</v>
      </c>
      <c r="G695" s="623" t="s">
        <v>2999</v>
      </c>
      <c r="H695" s="466">
        <v>44789</v>
      </c>
      <c r="I695" s="466">
        <v>44789</v>
      </c>
      <c r="J695" s="235" t="s">
        <v>141</v>
      </c>
      <c r="K695" s="235" t="s">
        <v>116</v>
      </c>
      <c r="L695" s="235" t="s">
        <v>2832</v>
      </c>
      <c r="M695" s="235">
        <v>216007834</v>
      </c>
      <c r="N695" s="235" t="s">
        <v>85</v>
      </c>
      <c r="O695" s="238" t="s">
        <v>3474</v>
      </c>
      <c r="P695" s="345" t="s">
        <v>3413</v>
      </c>
      <c r="Q695" s="347" t="s">
        <v>4025</v>
      </c>
      <c r="R695" s="238" t="s">
        <v>2838</v>
      </c>
      <c r="S695" s="541">
        <v>1139.3800000000001</v>
      </c>
      <c r="T695" s="467" t="s">
        <v>2965</v>
      </c>
      <c r="U695" s="468">
        <f t="shared" si="10"/>
        <v>6836.2800000000007</v>
      </c>
      <c r="V695" s="170"/>
    </row>
    <row r="696" spans="1:22">
      <c r="A696" s="235">
        <v>693</v>
      </c>
      <c r="B696" s="235">
        <v>109492221</v>
      </c>
      <c r="C696" s="238">
        <v>21038212505</v>
      </c>
      <c r="D696" s="238" t="s">
        <v>1684</v>
      </c>
      <c r="E696" s="598" t="s">
        <v>36</v>
      </c>
      <c r="F696" s="235">
        <v>6</v>
      </c>
      <c r="G696" s="623" t="s">
        <v>2999</v>
      </c>
      <c r="H696" s="466">
        <v>44789</v>
      </c>
      <c r="I696" s="466">
        <v>44789</v>
      </c>
      <c r="J696" s="235" t="s">
        <v>141</v>
      </c>
      <c r="K696" s="235" t="s">
        <v>116</v>
      </c>
      <c r="L696" s="235" t="s">
        <v>2832</v>
      </c>
      <c r="M696" s="235">
        <v>216007834</v>
      </c>
      <c r="N696" s="235" t="s">
        <v>85</v>
      </c>
      <c r="O696" s="238" t="s">
        <v>3474</v>
      </c>
      <c r="P696" s="345" t="s">
        <v>3413</v>
      </c>
      <c r="Q696" s="347" t="s">
        <v>4025</v>
      </c>
      <c r="R696" s="238" t="s">
        <v>2838</v>
      </c>
      <c r="S696" s="541">
        <v>992.78</v>
      </c>
      <c r="T696" s="467" t="s">
        <v>2965</v>
      </c>
      <c r="U696" s="468">
        <f t="shared" si="10"/>
        <v>5956.68</v>
      </c>
      <c r="V696" s="170"/>
    </row>
    <row r="697" spans="1:22" ht="30.6">
      <c r="A697" s="235">
        <v>694</v>
      </c>
      <c r="B697" s="235">
        <v>109443666</v>
      </c>
      <c r="C697" s="238" t="s">
        <v>108</v>
      </c>
      <c r="D697" s="238" t="s">
        <v>109</v>
      </c>
      <c r="E697" s="598" t="s">
        <v>36</v>
      </c>
      <c r="F697" s="235">
        <v>7</v>
      </c>
      <c r="G697" s="623" t="s">
        <v>2999</v>
      </c>
      <c r="H697" s="466">
        <v>44789</v>
      </c>
      <c r="I697" s="466">
        <v>44789</v>
      </c>
      <c r="J697" s="235" t="s">
        <v>141</v>
      </c>
      <c r="K697" s="235" t="s">
        <v>116</v>
      </c>
      <c r="L697" s="235" t="s">
        <v>2832</v>
      </c>
      <c r="M697" s="235">
        <v>216007834</v>
      </c>
      <c r="N697" s="235" t="s">
        <v>85</v>
      </c>
      <c r="O697" s="238" t="s">
        <v>3474</v>
      </c>
      <c r="P697" s="345" t="s">
        <v>3413</v>
      </c>
      <c r="Q697" s="347" t="s">
        <v>4025</v>
      </c>
      <c r="R697" s="238" t="s">
        <v>2838</v>
      </c>
      <c r="S697" s="541">
        <v>3358.21</v>
      </c>
      <c r="T697" s="467" t="s">
        <v>2965</v>
      </c>
      <c r="U697" s="468">
        <f t="shared" si="10"/>
        <v>23507.47</v>
      </c>
      <c r="V697" s="170"/>
    </row>
    <row r="698" spans="1:22" ht="30.6">
      <c r="A698" s="235">
        <v>695</v>
      </c>
      <c r="B698" s="235">
        <v>109443666</v>
      </c>
      <c r="C698" s="238" t="s">
        <v>108</v>
      </c>
      <c r="D698" s="238" t="s">
        <v>109</v>
      </c>
      <c r="E698" s="598" t="s">
        <v>36</v>
      </c>
      <c r="F698" s="235">
        <v>29</v>
      </c>
      <c r="G698" s="623" t="s">
        <v>2999</v>
      </c>
      <c r="H698" s="466">
        <v>44789</v>
      </c>
      <c r="I698" s="466">
        <v>44789</v>
      </c>
      <c r="J698" s="235" t="s">
        <v>141</v>
      </c>
      <c r="K698" s="235" t="s">
        <v>116</v>
      </c>
      <c r="L698" s="235" t="s">
        <v>2832</v>
      </c>
      <c r="M698" s="235">
        <v>216007834</v>
      </c>
      <c r="N698" s="235" t="s">
        <v>85</v>
      </c>
      <c r="O698" s="238" t="s">
        <v>3474</v>
      </c>
      <c r="P698" s="345" t="s">
        <v>3413</v>
      </c>
      <c r="Q698" s="347" t="s">
        <v>4025</v>
      </c>
      <c r="R698" s="238" t="s">
        <v>2838</v>
      </c>
      <c r="S698" s="541">
        <v>3358.21</v>
      </c>
      <c r="T698" s="467" t="s">
        <v>2965</v>
      </c>
      <c r="U698" s="468">
        <f t="shared" si="10"/>
        <v>97388.09</v>
      </c>
      <c r="V698" s="170"/>
    </row>
    <row r="699" spans="1:22" ht="20.399999999999999">
      <c r="A699" s="235">
        <v>696</v>
      </c>
      <c r="B699" s="235" t="s">
        <v>2954</v>
      </c>
      <c r="C699" s="238" t="s">
        <v>2790</v>
      </c>
      <c r="D699" s="238" t="s">
        <v>2955</v>
      </c>
      <c r="E699" s="598" t="s">
        <v>36</v>
      </c>
      <c r="F699" s="235">
        <v>6</v>
      </c>
      <c r="G699" s="623" t="s">
        <v>2999</v>
      </c>
      <c r="H699" s="466">
        <v>44789</v>
      </c>
      <c r="I699" s="466">
        <v>44789</v>
      </c>
      <c r="J699" s="235" t="s">
        <v>141</v>
      </c>
      <c r="K699" s="235" t="s">
        <v>116</v>
      </c>
      <c r="L699" s="235" t="s">
        <v>2832</v>
      </c>
      <c r="M699" s="235">
        <v>216007834</v>
      </c>
      <c r="N699" s="235" t="s">
        <v>85</v>
      </c>
      <c r="O699" s="238" t="s">
        <v>3474</v>
      </c>
      <c r="P699" s="345" t="s">
        <v>3413</v>
      </c>
      <c r="Q699" s="347" t="s">
        <v>4025</v>
      </c>
      <c r="R699" s="238" t="s">
        <v>2838</v>
      </c>
      <c r="S699" s="541">
        <v>39002.800000000003</v>
      </c>
      <c r="T699" s="467" t="s">
        <v>2965</v>
      </c>
      <c r="U699" s="468">
        <f t="shared" si="10"/>
        <v>234016.80000000002</v>
      </c>
      <c r="V699" s="170"/>
    </row>
    <row r="700" spans="1:22" ht="20.399999999999999">
      <c r="A700" s="235">
        <v>697</v>
      </c>
      <c r="B700" s="235">
        <v>112176112</v>
      </c>
      <c r="C700" s="238" t="s">
        <v>2545</v>
      </c>
      <c r="D700" s="238" t="s">
        <v>2766</v>
      </c>
      <c r="E700" s="598" t="s">
        <v>2767</v>
      </c>
      <c r="F700" s="235">
        <v>50</v>
      </c>
      <c r="G700" s="623" t="s">
        <v>3000</v>
      </c>
      <c r="H700" s="466">
        <v>44789</v>
      </c>
      <c r="I700" s="466">
        <v>44789</v>
      </c>
      <c r="J700" s="235" t="s">
        <v>141</v>
      </c>
      <c r="K700" s="235" t="s">
        <v>116</v>
      </c>
      <c r="L700" s="235" t="s">
        <v>70</v>
      </c>
      <c r="M700" s="235">
        <v>216007835</v>
      </c>
      <c r="N700" s="235" t="s">
        <v>85</v>
      </c>
      <c r="O700" s="238" t="s">
        <v>3474</v>
      </c>
      <c r="P700" s="345" t="s">
        <v>3413</v>
      </c>
      <c r="Q700" s="347" t="s">
        <v>4025</v>
      </c>
      <c r="R700" s="238" t="s">
        <v>2838</v>
      </c>
      <c r="S700" s="541">
        <v>2990</v>
      </c>
      <c r="T700" s="467" t="s">
        <v>2965</v>
      </c>
      <c r="U700" s="468">
        <f t="shared" si="10"/>
        <v>149500</v>
      </c>
      <c r="V700" s="170"/>
    </row>
    <row r="701" spans="1:22">
      <c r="A701" s="235">
        <v>698</v>
      </c>
      <c r="B701" s="235">
        <v>109710324</v>
      </c>
      <c r="C701" s="238" t="s">
        <v>632</v>
      </c>
      <c r="D701" s="238" t="s">
        <v>633</v>
      </c>
      <c r="E701" s="598" t="s">
        <v>36</v>
      </c>
      <c r="F701" s="235">
        <v>50</v>
      </c>
      <c r="G701" s="623" t="s">
        <v>3000</v>
      </c>
      <c r="H701" s="466">
        <v>44789</v>
      </c>
      <c r="I701" s="466">
        <v>44789</v>
      </c>
      <c r="J701" s="235" t="s">
        <v>141</v>
      </c>
      <c r="K701" s="235" t="s">
        <v>116</v>
      </c>
      <c r="L701" s="235" t="s">
        <v>2832</v>
      </c>
      <c r="M701" s="235">
        <v>216007835</v>
      </c>
      <c r="N701" s="235" t="s">
        <v>85</v>
      </c>
      <c r="O701" s="238" t="s">
        <v>3474</v>
      </c>
      <c r="P701" s="345" t="s">
        <v>3413</v>
      </c>
      <c r="Q701" s="347" t="s">
        <v>4025</v>
      </c>
      <c r="R701" s="238" t="s">
        <v>2838</v>
      </c>
      <c r="S701" s="541">
        <v>74</v>
      </c>
      <c r="T701" s="467" t="s">
        <v>2965</v>
      </c>
      <c r="U701" s="468">
        <f t="shared" si="10"/>
        <v>3700</v>
      </c>
      <c r="V701" s="170"/>
    </row>
    <row r="702" spans="1:22" ht="20.399999999999999">
      <c r="A702" s="235">
        <v>699</v>
      </c>
      <c r="B702" s="235">
        <v>110322233</v>
      </c>
      <c r="C702" s="238" t="s">
        <v>663</v>
      </c>
      <c r="D702" s="238" t="s">
        <v>664</v>
      </c>
      <c r="E702" s="598" t="s">
        <v>36</v>
      </c>
      <c r="F702" s="235">
        <v>9</v>
      </c>
      <c r="G702" s="623" t="s">
        <v>3015</v>
      </c>
      <c r="H702" s="466">
        <v>44795</v>
      </c>
      <c r="I702" s="466">
        <v>44795</v>
      </c>
      <c r="J702" s="235" t="s">
        <v>141</v>
      </c>
      <c r="K702" s="235" t="s">
        <v>285</v>
      </c>
      <c r="L702" s="235" t="s">
        <v>207</v>
      </c>
      <c r="M702" s="235">
        <v>215998754</v>
      </c>
      <c r="N702" s="235" t="s">
        <v>2960</v>
      </c>
      <c r="O702" s="238" t="s">
        <v>286</v>
      </c>
      <c r="P702" s="345" t="s">
        <v>286</v>
      </c>
      <c r="Q702" s="235" t="s">
        <v>286</v>
      </c>
      <c r="R702" s="238" t="s">
        <v>3016</v>
      </c>
      <c r="S702" s="541">
        <v>1006</v>
      </c>
      <c r="T702" s="467" t="s">
        <v>2965</v>
      </c>
      <c r="U702" s="468">
        <f t="shared" si="10"/>
        <v>9054</v>
      </c>
      <c r="V702" s="170"/>
    </row>
    <row r="703" spans="1:22" ht="20.399999999999999">
      <c r="A703" s="235">
        <v>700</v>
      </c>
      <c r="B703" s="235">
        <v>110322235</v>
      </c>
      <c r="C703" s="238">
        <v>41205</v>
      </c>
      <c r="D703" s="238" t="s">
        <v>687</v>
      </c>
      <c r="E703" s="598" t="s">
        <v>36</v>
      </c>
      <c r="F703" s="235">
        <v>8</v>
      </c>
      <c r="G703" s="623" t="s">
        <v>3015</v>
      </c>
      <c r="H703" s="466">
        <v>44795</v>
      </c>
      <c r="I703" s="466">
        <v>44795</v>
      </c>
      <c r="J703" s="235" t="s">
        <v>141</v>
      </c>
      <c r="K703" s="235" t="s">
        <v>285</v>
      </c>
      <c r="L703" s="235" t="s">
        <v>207</v>
      </c>
      <c r="M703" s="235">
        <v>215998754</v>
      </c>
      <c r="N703" s="235" t="s">
        <v>2960</v>
      </c>
      <c r="O703" s="238" t="s">
        <v>286</v>
      </c>
      <c r="P703" s="345" t="s">
        <v>286</v>
      </c>
      <c r="Q703" s="235" t="s">
        <v>286</v>
      </c>
      <c r="R703" s="238" t="s">
        <v>3016</v>
      </c>
      <c r="S703" s="541">
        <v>69</v>
      </c>
      <c r="T703" s="467" t="s">
        <v>2965</v>
      </c>
      <c r="U703" s="468">
        <f t="shared" si="10"/>
        <v>552</v>
      </c>
      <c r="V703" s="170"/>
    </row>
    <row r="704" spans="1:22" ht="20.399999999999999">
      <c r="A704" s="235">
        <v>701</v>
      </c>
      <c r="B704" s="235">
        <v>110322239</v>
      </c>
      <c r="C704" s="238">
        <v>41207</v>
      </c>
      <c r="D704" s="238" t="s">
        <v>665</v>
      </c>
      <c r="E704" s="598" t="s">
        <v>36</v>
      </c>
      <c r="F704" s="235">
        <v>24</v>
      </c>
      <c r="G704" s="623" t="s">
        <v>3015</v>
      </c>
      <c r="H704" s="466">
        <v>44795</v>
      </c>
      <c r="I704" s="466">
        <v>44795</v>
      </c>
      <c r="J704" s="235" t="s">
        <v>141</v>
      </c>
      <c r="K704" s="235" t="s">
        <v>285</v>
      </c>
      <c r="L704" s="235" t="s">
        <v>207</v>
      </c>
      <c r="M704" s="235">
        <v>215998754</v>
      </c>
      <c r="N704" s="235" t="s">
        <v>2960</v>
      </c>
      <c r="O704" s="238" t="s">
        <v>286</v>
      </c>
      <c r="P704" s="345" t="s">
        <v>286</v>
      </c>
      <c r="Q704" s="235" t="s">
        <v>286</v>
      </c>
      <c r="R704" s="238" t="s">
        <v>3016</v>
      </c>
      <c r="S704" s="541">
        <v>69</v>
      </c>
      <c r="T704" s="467" t="s">
        <v>2965</v>
      </c>
      <c r="U704" s="468">
        <f t="shared" si="10"/>
        <v>1656</v>
      </c>
      <c r="V704" s="170"/>
    </row>
    <row r="705" spans="1:22" ht="20.399999999999999">
      <c r="A705" s="235">
        <v>702</v>
      </c>
      <c r="B705" s="235">
        <v>110322239</v>
      </c>
      <c r="C705" s="238">
        <v>42905</v>
      </c>
      <c r="D705" s="238" t="s">
        <v>686</v>
      </c>
      <c r="E705" s="598" t="s">
        <v>36</v>
      </c>
      <c r="F705" s="235">
        <v>23</v>
      </c>
      <c r="G705" s="623" t="s">
        <v>3015</v>
      </c>
      <c r="H705" s="466">
        <v>44795</v>
      </c>
      <c r="I705" s="466">
        <v>44795</v>
      </c>
      <c r="J705" s="235" t="s">
        <v>141</v>
      </c>
      <c r="K705" s="235" t="s">
        <v>285</v>
      </c>
      <c r="L705" s="235" t="s">
        <v>207</v>
      </c>
      <c r="M705" s="235">
        <v>215998754</v>
      </c>
      <c r="N705" s="235" t="s">
        <v>2960</v>
      </c>
      <c r="O705" s="238" t="s">
        <v>286</v>
      </c>
      <c r="P705" s="345" t="s">
        <v>286</v>
      </c>
      <c r="Q705" s="235" t="s">
        <v>286</v>
      </c>
      <c r="R705" s="238" t="s">
        <v>3016</v>
      </c>
      <c r="S705" s="541">
        <v>38</v>
      </c>
      <c r="T705" s="467" t="s">
        <v>2965</v>
      </c>
      <c r="U705" s="468">
        <f t="shared" si="10"/>
        <v>874</v>
      </c>
      <c r="V705" s="170"/>
    </row>
    <row r="706" spans="1:22" ht="20.399999999999999">
      <c r="A706" s="235">
        <v>703</v>
      </c>
      <c r="B706" s="235">
        <v>110322243</v>
      </c>
      <c r="C706" s="238">
        <v>42040</v>
      </c>
      <c r="D706" s="238" t="s">
        <v>662</v>
      </c>
      <c r="E706" s="598" t="s">
        <v>36</v>
      </c>
      <c r="F706" s="235">
        <v>9</v>
      </c>
      <c r="G706" s="623" t="s">
        <v>3015</v>
      </c>
      <c r="H706" s="466">
        <v>44795</v>
      </c>
      <c r="I706" s="466">
        <v>44795</v>
      </c>
      <c r="J706" s="235" t="s">
        <v>141</v>
      </c>
      <c r="K706" s="235" t="s">
        <v>285</v>
      </c>
      <c r="L706" s="235" t="s">
        <v>207</v>
      </c>
      <c r="M706" s="235">
        <v>215998754</v>
      </c>
      <c r="N706" s="235" t="s">
        <v>2960</v>
      </c>
      <c r="O706" s="238" t="s">
        <v>286</v>
      </c>
      <c r="P706" s="345" t="s">
        <v>286</v>
      </c>
      <c r="Q706" s="235" t="s">
        <v>286</v>
      </c>
      <c r="R706" s="238" t="s">
        <v>3016</v>
      </c>
      <c r="S706" s="541">
        <v>405</v>
      </c>
      <c r="T706" s="467" t="s">
        <v>2965</v>
      </c>
      <c r="U706" s="468">
        <f t="shared" si="10"/>
        <v>3645</v>
      </c>
      <c r="V706" s="170"/>
    </row>
    <row r="707" spans="1:22" ht="30.6">
      <c r="A707" s="235">
        <v>704</v>
      </c>
      <c r="B707" s="235">
        <v>109611234</v>
      </c>
      <c r="C707" s="238">
        <v>3742612236</v>
      </c>
      <c r="D707" s="238" t="s">
        <v>281</v>
      </c>
      <c r="E707" s="598" t="s">
        <v>36</v>
      </c>
      <c r="F707" s="235">
        <v>2</v>
      </c>
      <c r="G707" s="623" t="s">
        <v>3256</v>
      </c>
      <c r="H707" s="466">
        <v>44797</v>
      </c>
      <c r="I707" s="466">
        <v>44797</v>
      </c>
      <c r="J707" s="235" t="s">
        <v>2843</v>
      </c>
      <c r="K707" s="235" t="s">
        <v>2892</v>
      </c>
      <c r="L707" s="235" t="s">
        <v>93</v>
      </c>
      <c r="M707" s="235">
        <v>215998757</v>
      </c>
      <c r="N707" s="235" t="s">
        <v>85</v>
      </c>
      <c r="O707" s="238" t="s">
        <v>286</v>
      </c>
      <c r="P707" s="345" t="s">
        <v>286</v>
      </c>
      <c r="Q707" s="235" t="s">
        <v>286</v>
      </c>
      <c r="R707" s="238" t="s">
        <v>3260</v>
      </c>
      <c r="S707" s="541">
        <v>19072.55</v>
      </c>
      <c r="T707" s="467" t="s">
        <v>2965</v>
      </c>
      <c r="U707" s="468">
        <f t="shared" si="10"/>
        <v>38145.1</v>
      </c>
      <c r="V707" s="170"/>
    </row>
    <row r="708" spans="1:22">
      <c r="A708" s="235">
        <v>705</v>
      </c>
      <c r="B708" s="235">
        <v>109492247</v>
      </c>
      <c r="C708" s="238">
        <v>20772083003</v>
      </c>
      <c r="D708" s="238" t="s">
        <v>2497</v>
      </c>
      <c r="E708" s="598" t="s">
        <v>36</v>
      </c>
      <c r="F708" s="235">
        <v>17</v>
      </c>
      <c r="G708" s="623" t="s">
        <v>3255</v>
      </c>
      <c r="H708" s="466">
        <v>44797</v>
      </c>
      <c r="I708" s="466">
        <v>44797</v>
      </c>
      <c r="J708" s="235" t="s">
        <v>141</v>
      </c>
      <c r="K708" s="235" t="s">
        <v>116</v>
      </c>
      <c r="L708" s="235" t="s">
        <v>207</v>
      </c>
      <c r="M708" s="235" t="s">
        <v>3257</v>
      </c>
      <c r="N708" s="235" t="s">
        <v>211</v>
      </c>
      <c r="O708" s="238" t="s">
        <v>3474</v>
      </c>
      <c r="P708" s="345" t="s">
        <v>3413</v>
      </c>
      <c r="Q708" s="347" t="s">
        <v>4025</v>
      </c>
      <c r="R708" s="238" t="s">
        <v>3261</v>
      </c>
      <c r="S708" s="541">
        <v>40838.07</v>
      </c>
      <c r="T708" s="467" t="s">
        <v>2965</v>
      </c>
      <c r="U708" s="468">
        <f t="shared" ref="U708:U771" si="11">S708*F708</f>
        <v>694247.19</v>
      </c>
      <c r="V708" s="170"/>
    </row>
    <row r="709" spans="1:22">
      <c r="A709" s="235">
        <v>706</v>
      </c>
      <c r="B709" s="235">
        <v>109492247</v>
      </c>
      <c r="C709" s="238">
        <v>20772083003</v>
      </c>
      <c r="D709" s="238" t="s">
        <v>2497</v>
      </c>
      <c r="E709" s="598" t="s">
        <v>36</v>
      </c>
      <c r="F709" s="235">
        <v>1</v>
      </c>
      <c r="G709" s="623" t="s">
        <v>3255</v>
      </c>
      <c r="H709" s="466">
        <v>44797</v>
      </c>
      <c r="I709" s="466">
        <v>44797</v>
      </c>
      <c r="J709" s="235" t="s">
        <v>141</v>
      </c>
      <c r="K709" s="235" t="s">
        <v>116</v>
      </c>
      <c r="L709" s="235" t="s">
        <v>207</v>
      </c>
      <c r="M709" s="235" t="s">
        <v>3257</v>
      </c>
      <c r="N709" s="235" t="s">
        <v>211</v>
      </c>
      <c r="O709" s="238" t="s">
        <v>3474</v>
      </c>
      <c r="P709" s="345" t="s">
        <v>3413</v>
      </c>
      <c r="Q709" s="347" t="s">
        <v>4025</v>
      </c>
      <c r="R709" s="238" t="s">
        <v>3261</v>
      </c>
      <c r="S709" s="541">
        <v>40838.07</v>
      </c>
      <c r="T709" s="467" t="s">
        <v>2965</v>
      </c>
      <c r="U709" s="468">
        <f t="shared" si="11"/>
        <v>40838.07</v>
      </c>
      <c r="V709" s="170"/>
    </row>
    <row r="710" spans="1:22" ht="20.399999999999999">
      <c r="A710" s="235">
        <v>707</v>
      </c>
      <c r="B710" s="235">
        <v>112176111</v>
      </c>
      <c r="C710" s="238" t="s">
        <v>2782</v>
      </c>
      <c r="D710" s="238" t="s">
        <v>6402</v>
      </c>
      <c r="E710" s="598" t="s">
        <v>36</v>
      </c>
      <c r="F710" s="235">
        <v>20</v>
      </c>
      <c r="G710" s="623" t="s">
        <v>3255</v>
      </c>
      <c r="H710" s="466">
        <v>44797</v>
      </c>
      <c r="I710" s="466">
        <v>44797</v>
      </c>
      <c r="J710" s="235" t="s">
        <v>141</v>
      </c>
      <c r="K710" s="235" t="s">
        <v>116</v>
      </c>
      <c r="L710" s="235" t="s">
        <v>207</v>
      </c>
      <c r="M710" s="235" t="s">
        <v>3257</v>
      </c>
      <c r="N710" s="235" t="s">
        <v>3258</v>
      </c>
      <c r="O710" s="238" t="s">
        <v>286</v>
      </c>
      <c r="P710" s="345" t="s">
        <v>286</v>
      </c>
      <c r="Q710" s="235" t="s">
        <v>286</v>
      </c>
      <c r="R710" s="238" t="s">
        <v>3259</v>
      </c>
      <c r="S710" s="541">
        <v>570</v>
      </c>
      <c r="T710" s="467" t="s">
        <v>2965</v>
      </c>
      <c r="U710" s="468">
        <f t="shared" si="11"/>
        <v>11400</v>
      </c>
      <c r="V710" s="170"/>
    </row>
    <row r="711" spans="1:22">
      <c r="A711" s="235">
        <v>708</v>
      </c>
      <c r="B711" s="235">
        <v>110492019</v>
      </c>
      <c r="C711" s="238" t="s">
        <v>1191</v>
      </c>
      <c r="D711" s="238" t="s">
        <v>1192</v>
      </c>
      <c r="E711" s="598" t="s">
        <v>36</v>
      </c>
      <c r="F711" s="235">
        <v>50</v>
      </c>
      <c r="G711" s="623" t="s">
        <v>3255</v>
      </c>
      <c r="H711" s="466">
        <v>44797</v>
      </c>
      <c r="I711" s="466">
        <v>44797</v>
      </c>
      <c r="J711" s="235" t="s">
        <v>141</v>
      </c>
      <c r="K711" s="235" t="s">
        <v>116</v>
      </c>
      <c r="L711" s="235" t="s">
        <v>207</v>
      </c>
      <c r="M711" s="235" t="s">
        <v>3257</v>
      </c>
      <c r="N711" s="235" t="s">
        <v>3258</v>
      </c>
      <c r="O711" s="238" t="s">
        <v>286</v>
      </c>
      <c r="P711" s="345" t="s">
        <v>286</v>
      </c>
      <c r="Q711" s="235" t="s">
        <v>286</v>
      </c>
      <c r="R711" s="238" t="s">
        <v>3259</v>
      </c>
      <c r="S711" s="541">
        <v>5.36</v>
      </c>
      <c r="T711" s="467" t="s">
        <v>2965</v>
      </c>
      <c r="U711" s="468">
        <f t="shared" si="11"/>
        <v>268</v>
      </c>
      <c r="V711" s="170"/>
    </row>
    <row r="712" spans="1:22" ht="20.399999999999999">
      <c r="A712" s="235">
        <v>709</v>
      </c>
      <c r="B712" s="235">
        <v>109552692</v>
      </c>
      <c r="C712" s="238" t="s">
        <v>642</v>
      </c>
      <c r="D712" s="238" t="s">
        <v>643</v>
      </c>
      <c r="E712" s="598" t="s">
        <v>36</v>
      </c>
      <c r="F712" s="235">
        <v>50</v>
      </c>
      <c r="G712" s="623" t="s">
        <v>3340</v>
      </c>
      <c r="H712" s="466">
        <v>44806</v>
      </c>
      <c r="I712" s="466">
        <v>44806</v>
      </c>
      <c r="J712" s="235" t="s">
        <v>141</v>
      </c>
      <c r="K712" s="235" t="s">
        <v>116</v>
      </c>
      <c r="L712" s="235" t="s">
        <v>602</v>
      </c>
      <c r="M712" s="235">
        <v>40674442432</v>
      </c>
      <c r="N712" s="235" t="s">
        <v>3341</v>
      </c>
      <c r="O712" s="238" t="s">
        <v>3629</v>
      </c>
      <c r="P712" s="345" t="s">
        <v>3413</v>
      </c>
      <c r="Q712" s="347" t="s">
        <v>4025</v>
      </c>
      <c r="R712" s="238" t="s">
        <v>3401</v>
      </c>
      <c r="S712" s="541">
        <v>0.49</v>
      </c>
      <c r="T712" s="467" t="s">
        <v>2965</v>
      </c>
      <c r="U712" s="468">
        <f t="shared" si="11"/>
        <v>24.5</v>
      </c>
      <c r="V712" s="170"/>
    </row>
    <row r="713" spans="1:22" ht="20.399999999999999">
      <c r="A713" s="235">
        <v>710</v>
      </c>
      <c r="B713" s="235">
        <v>109552691</v>
      </c>
      <c r="C713" s="238" t="s">
        <v>644</v>
      </c>
      <c r="D713" s="238" t="s">
        <v>645</v>
      </c>
      <c r="E713" s="598" t="s">
        <v>36</v>
      </c>
      <c r="F713" s="235">
        <v>50</v>
      </c>
      <c r="G713" s="623" t="s">
        <v>3340</v>
      </c>
      <c r="H713" s="466">
        <v>44806</v>
      </c>
      <c r="I713" s="466">
        <v>44806</v>
      </c>
      <c r="J713" s="235" t="s">
        <v>141</v>
      </c>
      <c r="K713" s="235" t="s">
        <v>116</v>
      </c>
      <c r="L713" s="235" t="s">
        <v>602</v>
      </c>
      <c r="M713" s="235">
        <v>40674442432</v>
      </c>
      <c r="N713" s="235" t="s">
        <v>3341</v>
      </c>
      <c r="O713" s="238" t="s">
        <v>3629</v>
      </c>
      <c r="P713" s="345" t="s">
        <v>3413</v>
      </c>
      <c r="Q713" s="347" t="s">
        <v>4025</v>
      </c>
      <c r="R713" s="238" t="s">
        <v>3401</v>
      </c>
      <c r="S713" s="541">
        <v>2.2200000000000002</v>
      </c>
      <c r="T713" s="467" t="s">
        <v>2965</v>
      </c>
      <c r="U713" s="468">
        <f t="shared" si="11"/>
        <v>111.00000000000001</v>
      </c>
      <c r="V713" s="170"/>
    </row>
    <row r="714" spans="1:22">
      <c r="A714" s="235">
        <v>711</v>
      </c>
      <c r="B714" s="235">
        <v>111397725</v>
      </c>
      <c r="C714" s="238" t="s">
        <v>773</v>
      </c>
      <c r="D714" s="238" t="s">
        <v>774</v>
      </c>
      <c r="E714" s="598" t="s">
        <v>36</v>
      </c>
      <c r="F714" s="235">
        <v>2</v>
      </c>
      <c r="G714" s="623" t="s">
        <v>3342</v>
      </c>
      <c r="H714" s="466">
        <v>44809</v>
      </c>
      <c r="I714" s="466">
        <v>44809</v>
      </c>
      <c r="J714" s="235" t="s">
        <v>3343</v>
      </c>
      <c r="K714" s="235" t="s">
        <v>88</v>
      </c>
      <c r="L714" s="235" t="s">
        <v>70</v>
      </c>
      <c r="M714" s="235" t="s">
        <v>693</v>
      </c>
      <c r="N714" s="235" t="s">
        <v>78</v>
      </c>
      <c r="O714" s="238" t="s">
        <v>3474</v>
      </c>
      <c r="P714" s="345" t="s">
        <v>3413</v>
      </c>
      <c r="Q714" s="347" t="s">
        <v>4025</v>
      </c>
      <c r="R714" s="238" t="s">
        <v>3410</v>
      </c>
      <c r="S714" s="541">
        <v>52.81</v>
      </c>
      <c r="T714" s="467" t="s">
        <v>2965</v>
      </c>
      <c r="U714" s="468">
        <f t="shared" si="11"/>
        <v>105.62</v>
      </c>
      <c r="V714" s="170"/>
    </row>
    <row r="715" spans="1:22">
      <c r="A715" s="235">
        <v>712</v>
      </c>
      <c r="B715" s="235">
        <v>112173252</v>
      </c>
      <c r="C715" s="238">
        <v>19000005081</v>
      </c>
      <c r="D715" s="238" t="s">
        <v>3272</v>
      </c>
      <c r="E715" s="598" t="s">
        <v>36</v>
      </c>
      <c r="F715" s="235">
        <v>1</v>
      </c>
      <c r="G715" s="623" t="s">
        <v>3342</v>
      </c>
      <c r="H715" s="466">
        <v>44809</v>
      </c>
      <c r="I715" s="466">
        <v>44809</v>
      </c>
      <c r="J715" s="235" t="s">
        <v>3343</v>
      </c>
      <c r="K715" s="235" t="s">
        <v>88</v>
      </c>
      <c r="L715" s="235" t="s">
        <v>70</v>
      </c>
      <c r="M715" s="235" t="s">
        <v>693</v>
      </c>
      <c r="N715" s="235" t="s">
        <v>78</v>
      </c>
      <c r="O715" s="238" t="s">
        <v>3474</v>
      </c>
      <c r="P715" s="345" t="s">
        <v>3413</v>
      </c>
      <c r="Q715" s="347" t="s">
        <v>4025</v>
      </c>
      <c r="R715" s="238" t="s">
        <v>3410</v>
      </c>
      <c r="S715" s="541">
        <v>215.44</v>
      </c>
      <c r="T715" s="467" t="s">
        <v>2965</v>
      </c>
      <c r="U715" s="468">
        <f t="shared" si="11"/>
        <v>215.44</v>
      </c>
      <c r="V715" s="170"/>
    </row>
    <row r="716" spans="1:22">
      <c r="A716" s="235">
        <v>713</v>
      </c>
      <c r="B716" s="235">
        <v>112173248</v>
      </c>
      <c r="C716" s="238" t="s">
        <v>751</v>
      </c>
      <c r="D716" s="238" t="s">
        <v>2592</v>
      </c>
      <c r="E716" s="598" t="s">
        <v>36</v>
      </c>
      <c r="F716" s="235">
        <v>1</v>
      </c>
      <c r="G716" s="623" t="s">
        <v>3342</v>
      </c>
      <c r="H716" s="466">
        <v>44809</v>
      </c>
      <c r="I716" s="466">
        <v>44809</v>
      </c>
      <c r="J716" s="235" t="s">
        <v>3343</v>
      </c>
      <c r="K716" s="235" t="s">
        <v>88</v>
      </c>
      <c r="L716" s="235" t="s">
        <v>70</v>
      </c>
      <c r="M716" s="235" t="s">
        <v>693</v>
      </c>
      <c r="N716" s="235" t="s">
        <v>78</v>
      </c>
      <c r="O716" s="238" t="s">
        <v>3474</v>
      </c>
      <c r="P716" s="345" t="s">
        <v>3413</v>
      </c>
      <c r="Q716" s="347" t="s">
        <v>4025</v>
      </c>
      <c r="R716" s="238" t="s">
        <v>3410</v>
      </c>
      <c r="S716" s="541">
        <v>169.15</v>
      </c>
      <c r="T716" s="467" t="s">
        <v>2965</v>
      </c>
      <c r="U716" s="468">
        <f t="shared" si="11"/>
        <v>169.15</v>
      </c>
      <c r="V716" s="170"/>
    </row>
    <row r="717" spans="1:22">
      <c r="A717" s="235">
        <v>714</v>
      </c>
      <c r="B717" s="235">
        <v>112173249</v>
      </c>
      <c r="C717" s="238" t="s">
        <v>888</v>
      </c>
      <c r="D717" s="238" t="s">
        <v>889</v>
      </c>
      <c r="E717" s="598" t="s">
        <v>36</v>
      </c>
      <c r="F717" s="235">
        <v>1</v>
      </c>
      <c r="G717" s="623" t="s">
        <v>3342</v>
      </c>
      <c r="H717" s="466">
        <v>44809</v>
      </c>
      <c r="I717" s="466">
        <v>44809</v>
      </c>
      <c r="J717" s="235" t="s">
        <v>3343</v>
      </c>
      <c r="K717" s="235" t="s">
        <v>88</v>
      </c>
      <c r="L717" s="235" t="s">
        <v>70</v>
      </c>
      <c r="M717" s="235" t="s">
        <v>693</v>
      </c>
      <c r="N717" s="235" t="s">
        <v>78</v>
      </c>
      <c r="O717" s="238" t="s">
        <v>3474</v>
      </c>
      <c r="P717" s="345" t="s">
        <v>3413</v>
      </c>
      <c r="Q717" s="347" t="s">
        <v>4025</v>
      </c>
      <c r="R717" s="238" t="s">
        <v>3410</v>
      </c>
      <c r="S717" s="541">
        <v>13.72</v>
      </c>
      <c r="T717" s="467" t="s">
        <v>2965</v>
      </c>
      <c r="U717" s="468">
        <f t="shared" si="11"/>
        <v>13.72</v>
      </c>
      <c r="V717" s="170"/>
    </row>
    <row r="718" spans="1:22">
      <c r="A718" s="235">
        <v>715</v>
      </c>
      <c r="B718" s="235">
        <v>112173254</v>
      </c>
      <c r="C718" s="238" t="s">
        <v>432</v>
      </c>
      <c r="D718" s="238" t="s">
        <v>433</v>
      </c>
      <c r="E718" s="598" t="s">
        <v>36</v>
      </c>
      <c r="F718" s="235">
        <v>12</v>
      </c>
      <c r="G718" s="623" t="s">
        <v>3342</v>
      </c>
      <c r="H718" s="466">
        <v>44809</v>
      </c>
      <c r="I718" s="466">
        <v>44809</v>
      </c>
      <c r="J718" s="235" t="s">
        <v>3343</v>
      </c>
      <c r="K718" s="235" t="s">
        <v>88</v>
      </c>
      <c r="L718" s="235" t="s">
        <v>70</v>
      </c>
      <c r="M718" s="235" t="s">
        <v>693</v>
      </c>
      <c r="N718" s="235" t="s">
        <v>78</v>
      </c>
      <c r="O718" s="238" t="s">
        <v>3474</v>
      </c>
      <c r="P718" s="345" t="s">
        <v>3413</v>
      </c>
      <c r="Q718" s="347" t="s">
        <v>4025</v>
      </c>
      <c r="R718" s="238" t="s">
        <v>3410</v>
      </c>
      <c r="S718" s="541">
        <v>7.18</v>
      </c>
      <c r="T718" s="467" t="s">
        <v>2965</v>
      </c>
      <c r="U718" s="468">
        <f t="shared" si="11"/>
        <v>86.16</v>
      </c>
      <c r="V718" s="170"/>
    </row>
    <row r="719" spans="1:22">
      <c r="A719" s="235">
        <v>716</v>
      </c>
      <c r="B719" s="235">
        <v>112173253</v>
      </c>
      <c r="C719" s="238">
        <v>19300061440</v>
      </c>
      <c r="D719" s="238" t="s">
        <v>777</v>
      </c>
      <c r="E719" s="598" t="s">
        <v>36</v>
      </c>
      <c r="F719" s="235">
        <v>1</v>
      </c>
      <c r="G719" s="623" t="s">
        <v>3342</v>
      </c>
      <c r="H719" s="466">
        <v>44809</v>
      </c>
      <c r="I719" s="466">
        <v>44809</v>
      </c>
      <c r="J719" s="235" t="s">
        <v>3343</v>
      </c>
      <c r="K719" s="235" t="s">
        <v>88</v>
      </c>
      <c r="L719" s="235" t="s">
        <v>70</v>
      </c>
      <c r="M719" s="235" t="s">
        <v>693</v>
      </c>
      <c r="N719" s="235" t="s">
        <v>78</v>
      </c>
      <c r="O719" s="238" t="s">
        <v>3474</v>
      </c>
      <c r="P719" s="345" t="s">
        <v>3413</v>
      </c>
      <c r="Q719" s="347" t="s">
        <v>4025</v>
      </c>
      <c r="R719" s="238" t="s">
        <v>3410</v>
      </c>
      <c r="S719" s="541">
        <v>267.55</v>
      </c>
      <c r="T719" s="467" t="s">
        <v>2965</v>
      </c>
      <c r="U719" s="468">
        <f t="shared" si="11"/>
        <v>267.55</v>
      </c>
      <c r="V719" s="170"/>
    </row>
    <row r="720" spans="1:22">
      <c r="A720" s="235">
        <v>717</v>
      </c>
      <c r="B720" s="235">
        <v>112151017</v>
      </c>
      <c r="C720" s="238">
        <v>12536692</v>
      </c>
      <c r="D720" s="238" t="s">
        <v>1938</v>
      </c>
      <c r="E720" s="598" t="s">
        <v>2729</v>
      </c>
      <c r="F720" s="235">
        <v>50</v>
      </c>
      <c r="G720" s="623" t="s">
        <v>3342</v>
      </c>
      <c r="H720" s="466">
        <v>44809</v>
      </c>
      <c r="I720" s="466">
        <v>44809</v>
      </c>
      <c r="J720" s="235" t="s">
        <v>3343</v>
      </c>
      <c r="K720" s="235" t="s">
        <v>88</v>
      </c>
      <c r="L720" s="235" t="s">
        <v>70</v>
      </c>
      <c r="M720" s="235" t="s">
        <v>693</v>
      </c>
      <c r="N720" s="235" t="s">
        <v>78</v>
      </c>
      <c r="O720" s="238" t="s">
        <v>3474</v>
      </c>
      <c r="P720" s="345" t="s">
        <v>3413</v>
      </c>
      <c r="Q720" s="347" t="s">
        <v>4025</v>
      </c>
      <c r="R720" s="238" t="s">
        <v>3410</v>
      </c>
      <c r="S720" s="541">
        <v>24</v>
      </c>
      <c r="T720" s="467" t="s">
        <v>2965</v>
      </c>
      <c r="U720" s="468">
        <f t="shared" si="11"/>
        <v>1200</v>
      </c>
      <c r="V720" s="170"/>
    </row>
    <row r="721" spans="1:22" ht="20.399999999999999">
      <c r="A721" s="235">
        <v>718</v>
      </c>
      <c r="B721" s="235">
        <v>109492174</v>
      </c>
      <c r="C721" s="238" t="s">
        <v>488</v>
      </c>
      <c r="D721" s="238" t="s">
        <v>489</v>
      </c>
      <c r="E721" s="598" t="s">
        <v>36</v>
      </c>
      <c r="F721" s="235">
        <v>24</v>
      </c>
      <c r="G721" s="623" t="s">
        <v>3338</v>
      </c>
      <c r="H721" s="466">
        <v>44809</v>
      </c>
      <c r="I721" s="466">
        <v>44809</v>
      </c>
      <c r="J721" s="235" t="s">
        <v>206</v>
      </c>
      <c r="K721" s="235" t="s">
        <v>285</v>
      </c>
      <c r="L721" s="235" t="s">
        <v>70</v>
      </c>
      <c r="M721" s="235">
        <v>333489</v>
      </c>
      <c r="N721" s="235" t="s">
        <v>3339</v>
      </c>
      <c r="O721" s="238" t="s">
        <v>3474</v>
      </c>
      <c r="P721" s="345" t="s">
        <v>3413</v>
      </c>
      <c r="Q721" s="347" t="s">
        <v>4025</v>
      </c>
      <c r="R721" s="238" t="s">
        <v>3359</v>
      </c>
      <c r="S721" s="541">
        <v>4051</v>
      </c>
      <c r="T721" s="467" t="s">
        <v>2965</v>
      </c>
      <c r="U721" s="468">
        <f t="shared" si="11"/>
        <v>97224</v>
      </c>
      <c r="V721" s="170"/>
    </row>
    <row r="722" spans="1:22" ht="20.399999999999999">
      <c r="A722" s="235">
        <v>719</v>
      </c>
      <c r="B722" s="235">
        <v>109492174</v>
      </c>
      <c r="C722" s="238" t="s">
        <v>488</v>
      </c>
      <c r="D722" s="238" t="s">
        <v>489</v>
      </c>
      <c r="E722" s="598" t="s">
        <v>36</v>
      </c>
      <c r="F722" s="235">
        <v>6</v>
      </c>
      <c r="G722" s="623" t="s">
        <v>3338</v>
      </c>
      <c r="H722" s="466">
        <v>44809</v>
      </c>
      <c r="I722" s="466">
        <v>44809</v>
      </c>
      <c r="J722" s="235" t="s">
        <v>206</v>
      </c>
      <c r="K722" s="235" t="s">
        <v>285</v>
      </c>
      <c r="L722" s="235" t="s">
        <v>70</v>
      </c>
      <c r="M722" s="235">
        <v>333489</v>
      </c>
      <c r="N722" s="235" t="s">
        <v>3339</v>
      </c>
      <c r="O722" s="238" t="s">
        <v>3474</v>
      </c>
      <c r="P722" s="345" t="s">
        <v>3413</v>
      </c>
      <c r="Q722" s="347" t="s">
        <v>4025</v>
      </c>
      <c r="R722" s="238" t="s">
        <v>3359</v>
      </c>
      <c r="S722" s="541">
        <v>4051</v>
      </c>
      <c r="T722" s="467" t="s">
        <v>2965</v>
      </c>
      <c r="U722" s="468">
        <f t="shared" si="11"/>
        <v>24306</v>
      </c>
      <c r="V722" s="170"/>
    </row>
    <row r="723" spans="1:22">
      <c r="A723" s="235">
        <v>720</v>
      </c>
      <c r="B723" s="235">
        <v>109492175</v>
      </c>
      <c r="C723" s="238" t="s">
        <v>520</v>
      </c>
      <c r="D723" s="238" t="s">
        <v>521</v>
      </c>
      <c r="E723" s="598" t="s">
        <v>36</v>
      </c>
      <c r="F723" s="235">
        <v>25</v>
      </c>
      <c r="G723" s="623" t="s">
        <v>3338</v>
      </c>
      <c r="H723" s="466">
        <v>44809</v>
      </c>
      <c r="I723" s="466">
        <v>44809</v>
      </c>
      <c r="J723" s="235" t="s">
        <v>206</v>
      </c>
      <c r="K723" s="235" t="s">
        <v>285</v>
      </c>
      <c r="L723" s="235" t="s">
        <v>70</v>
      </c>
      <c r="M723" s="235">
        <v>333489</v>
      </c>
      <c r="N723" s="235" t="s">
        <v>3339</v>
      </c>
      <c r="O723" s="238" t="s">
        <v>3474</v>
      </c>
      <c r="P723" s="345" t="s">
        <v>3413</v>
      </c>
      <c r="Q723" s="347" t="s">
        <v>4025</v>
      </c>
      <c r="R723" s="238" t="s">
        <v>3359</v>
      </c>
      <c r="S723" s="541">
        <v>1404</v>
      </c>
      <c r="T723" s="467" t="s">
        <v>2965</v>
      </c>
      <c r="U723" s="468">
        <f t="shared" si="11"/>
        <v>35100</v>
      </c>
      <c r="V723" s="170"/>
    </row>
    <row r="724" spans="1:22">
      <c r="A724" s="235">
        <v>721</v>
      </c>
      <c r="B724" s="235">
        <v>109492175</v>
      </c>
      <c r="C724" s="238" t="s">
        <v>520</v>
      </c>
      <c r="D724" s="238" t="s">
        <v>521</v>
      </c>
      <c r="E724" s="598" t="s">
        <v>36</v>
      </c>
      <c r="F724" s="235">
        <v>5</v>
      </c>
      <c r="G724" s="623" t="s">
        <v>3338</v>
      </c>
      <c r="H724" s="466">
        <v>44809</v>
      </c>
      <c r="I724" s="466">
        <v>44809</v>
      </c>
      <c r="J724" s="235" t="s">
        <v>206</v>
      </c>
      <c r="K724" s="235" t="s">
        <v>285</v>
      </c>
      <c r="L724" s="235" t="s">
        <v>70</v>
      </c>
      <c r="M724" s="235">
        <v>333489</v>
      </c>
      <c r="N724" s="235" t="s">
        <v>3339</v>
      </c>
      <c r="O724" s="238" t="s">
        <v>3474</v>
      </c>
      <c r="P724" s="345" t="s">
        <v>3413</v>
      </c>
      <c r="Q724" s="347" t="s">
        <v>4025</v>
      </c>
      <c r="R724" s="238" t="s">
        <v>3359</v>
      </c>
      <c r="S724" s="541">
        <v>1404</v>
      </c>
      <c r="T724" s="467" t="s">
        <v>2965</v>
      </c>
      <c r="U724" s="468">
        <f t="shared" si="11"/>
        <v>7020</v>
      </c>
      <c r="V724" s="170"/>
    </row>
    <row r="725" spans="1:22" ht="20.399999999999999">
      <c r="A725" s="235">
        <v>722</v>
      </c>
      <c r="B725" s="235">
        <v>107171952</v>
      </c>
      <c r="C725" s="238" t="s">
        <v>1475</v>
      </c>
      <c r="D725" s="238" t="s">
        <v>1476</v>
      </c>
      <c r="E725" s="598" t="s">
        <v>36</v>
      </c>
      <c r="F725" s="235">
        <v>30</v>
      </c>
      <c r="G725" s="623" t="s">
        <v>3338</v>
      </c>
      <c r="H725" s="466">
        <v>44809</v>
      </c>
      <c r="I725" s="466">
        <v>44809</v>
      </c>
      <c r="J725" s="235" t="s">
        <v>206</v>
      </c>
      <c r="K725" s="235" t="s">
        <v>285</v>
      </c>
      <c r="L725" s="235" t="s">
        <v>70</v>
      </c>
      <c r="M725" s="235">
        <v>333489</v>
      </c>
      <c r="N725" s="235" t="s">
        <v>3339</v>
      </c>
      <c r="O725" s="238" t="s">
        <v>3474</v>
      </c>
      <c r="P725" s="345" t="s">
        <v>3413</v>
      </c>
      <c r="Q725" s="347" t="s">
        <v>4025</v>
      </c>
      <c r="R725" s="238" t="s">
        <v>3359</v>
      </c>
      <c r="S725" s="541">
        <v>2750</v>
      </c>
      <c r="T725" s="467" t="s">
        <v>2965</v>
      </c>
      <c r="U725" s="468">
        <f t="shared" si="11"/>
        <v>82500</v>
      </c>
      <c r="V725" s="170"/>
    </row>
    <row r="726" spans="1:22">
      <c r="A726" s="235">
        <v>723</v>
      </c>
      <c r="B726" s="235">
        <v>112169826</v>
      </c>
      <c r="C726" s="238" t="s">
        <v>2945</v>
      </c>
      <c r="D726" s="238" t="s">
        <v>2946</v>
      </c>
      <c r="E726" s="598" t="s">
        <v>2729</v>
      </c>
      <c r="F726" s="235">
        <v>600</v>
      </c>
      <c r="G726" s="623" t="s">
        <v>3338</v>
      </c>
      <c r="H726" s="466">
        <v>44809</v>
      </c>
      <c r="I726" s="466">
        <v>44809</v>
      </c>
      <c r="J726" s="235" t="s">
        <v>206</v>
      </c>
      <c r="K726" s="235" t="s">
        <v>285</v>
      </c>
      <c r="L726" s="235" t="s">
        <v>70</v>
      </c>
      <c r="M726" s="235">
        <v>333489</v>
      </c>
      <c r="N726" s="235" t="s">
        <v>3339</v>
      </c>
      <c r="O726" s="238" t="s">
        <v>3474</v>
      </c>
      <c r="P726" s="345" t="s">
        <v>3413</v>
      </c>
      <c r="Q726" s="347" t="s">
        <v>4025</v>
      </c>
      <c r="R726" s="238" t="s">
        <v>3359</v>
      </c>
      <c r="S726" s="541">
        <v>1959</v>
      </c>
      <c r="T726" s="467" t="s">
        <v>2965</v>
      </c>
      <c r="U726" s="468">
        <f t="shared" si="11"/>
        <v>1175400</v>
      </c>
      <c r="V726" s="170"/>
    </row>
    <row r="727" spans="1:22">
      <c r="A727" s="235">
        <v>724</v>
      </c>
      <c r="B727" s="235">
        <v>112169827</v>
      </c>
      <c r="C727" s="238" t="s">
        <v>2947</v>
      </c>
      <c r="D727" s="238" t="s">
        <v>2948</v>
      </c>
      <c r="E727" s="598" t="s">
        <v>2729</v>
      </c>
      <c r="F727" s="235">
        <v>100</v>
      </c>
      <c r="G727" s="623" t="s">
        <v>3338</v>
      </c>
      <c r="H727" s="466">
        <v>44809</v>
      </c>
      <c r="I727" s="466">
        <v>44809</v>
      </c>
      <c r="J727" s="235" t="s">
        <v>206</v>
      </c>
      <c r="K727" s="235" t="s">
        <v>285</v>
      </c>
      <c r="L727" s="235" t="s">
        <v>70</v>
      </c>
      <c r="M727" s="235">
        <v>333489</v>
      </c>
      <c r="N727" s="235" t="s">
        <v>3339</v>
      </c>
      <c r="O727" s="238" t="s">
        <v>3474</v>
      </c>
      <c r="P727" s="345" t="s">
        <v>3413</v>
      </c>
      <c r="Q727" s="347" t="s">
        <v>4025</v>
      </c>
      <c r="R727" s="238" t="s">
        <v>3359</v>
      </c>
      <c r="S727" s="541">
        <v>2562</v>
      </c>
      <c r="T727" s="467" t="s">
        <v>2965</v>
      </c>
      <c r="U727" s="468">
        <f t="shared" si="11"/>
        <v>256200</v>
      </c>
      <c r="V727" s="170"/>
    </row>
    <row r="728" spans="1:22">
      <c r="A728" s="235">
        <v>725</v>
      </c>
      <c r="B728" s="235">
        <v>112169814</v>
      </c>
      <c r="C728" s="238" t="s">
        <v>2931</v>
      </c>
      <c r="D728" s="238" t="s">
        <v>2932</v>
      </c>
      <c r="E728" s="598" t="s">
        <v>2729</v>
      </c>
      <c r="F728" s="235">
        <v>2900</v>
      </c>
      <c r="G728" s="623" t="s">
        <v>3338</v>
      </c>
      <c r="H728" s="466">
        <v>44809</v>
      </c>
      <c r="I728" s="466">
        <v>44809</v>
      </c>
      <c r="J728" s="235" t="s">
        <v>206</v>
      </c>
      <c r="K728" s="235" t="s">
        <v>285</v>
      </c>
      <c r="L728" s="235" t="s">
        <v>70</v>
      </c>
      <c r="M728" s="235">
        <v>333489</v>
      </c>
      <c r="N728" s="235" t="s">
        <v>3339</v>
      </c>
      <c r="O728" s="238" t="s">
        <v>3474</v>
      </c>
      <c r="P728" s="345" t="s">
        <v>3413</v>
      </c>
      <c r="Q728" s="347" t="s">
        <v>4025</v>
      </c>
      <c r="R728" s="238" t="s">
        <v>3359</v>
      </c>
      <c r="S728" s="541">
        <v>759</v>
      </c>
      <c r="T728" s="467" t="s">
        <v>2965</v>
      </c>
      <c r="U728" s="468">
        <f t="shared" si="11"/>
        <v>2201100</v>
      </c>
      <c r="V728" s="170"/>
    </row>
    <row r="729" spans="1:22">
      <c r="A729" s="235">
        <v>726</v>
      </c>
      <c r="B729" s="235">
        <v>111463288</v>
      </c>
      <c r="C729" s="238" t="s">
        <v>1165</v>
      </c>
      <c r="D729" s="238" t="s">
        <v>1166</v>
      </c>
      <c r="E729" s="598" t="s">
        <v>36</v>
      </c>
      <c r="F729" s="235">
        <v>456</v>
      </c>
      <c r="G729" s="623" t="s">
        <v>3338</v>
      </c>
      <c r="H729" s="466">
        <v>44809</v>
      </c>
      <c r="I729" s="466">
        <v>44809</v>
      </c>
      <c r="J729" s="235" t="s">
        <v>206</v>
      </c>
      <c r="K729" s="235" t="s">
        <v>285</v>
      </c>
      <c r="L729" s="235" t="s">
        <v>70</v>
      </c>
      <c r="M729" s="235">
        <v>333489</v>
      </c>
      <c r="N729" s="235" t="s">
        <v>3339</v>
      </c>
      <c r="O729" s="238" t="s">
        <v>3474</v>
      </c>
      <c r="P729" s="345" t="s">
        <v>3413</v>
      </c>
      <c r="Q729" s="347" t="s">
        <v>4025</v>
      </c>
      <c r="R729" s="238" t="s">
        <v>3359</v>
      </c>
      <c r="S729" s="541">
        <v>82</v>
      </c>
      <c r="T729" s="467" t="s">
        <v>2965</v>
      </c>
      <c r="U729" s="468">
        <f t="shared" si="11"/>
        <v>37392</v>
      </c>
      <c r="V729" s="170"/>
    </row>
    <row r="730" spans="1:22">
      <c r="A730" s="235">
        <v>727</v>
      </c>
      <c r="B730" s="235">
        <v>111463288</v>
      </c>
      <c r="C730" s="238">
        <v>111463288</v>
      </c>
      <c r="D730" s="238" t="s">
        <v>3285</v>
      </c>
      <c r="E730" s="598" t="s">
        <v>36</v>
      </c>
      <c r="F730" s="235">
        <v>84</v>
      </c>
      <c r="G730" s="623" t="s">
        <v>3338</v>
      </c>
      <c r="H730" s="466">
        <v>44809</v>
      </c>
      <c r="I730" s="466">
        <v>44809</v>
      </c>
      <c r="J730" s="235" t="s">
        <v>206</v>
      </c>
      <c r="K730" s="235" t="s">
        <v>285</v>
      </c>
      <c r="L730" s="235" t="s">
        <v>70</v>
      </c>
      <c r="M730" s="235">
        <v>333489</v>
      </c>
      <c r="N730" s="235" t="s">
        <v>3339</v>
      </c>
      <c r="O730" s="238" t="s">
        <v>3474</v>
      </c>
      <c r="P730" s="345" t="s">
        <v>3413</v>
      </c>
      <c r="Q730" s="347" t="s">
        <v>4025</v>
      </c>
      <c r="R730" s="238" t="s">
        <v>3359</v>
      </c>
      <c r="S730" s="541">
        <v>82</v>
      </c>
      <c r="T730" s="467" t="s">
        <v>2965</v>
      </c>
      <c r="U730" s="468">
        <f t="shared" si="11"/>
        <v>6888</v>
      </c>
      <c r="V730" s="170"/>
    </row>
    <row r="731" spans="1:22">
      <c r="A731" s="235">
        <v>728</v>
      </c>
      <c r="B731" s="235">
        <v>112308581</v>
      </c>
      <c r="C731" s="238">
        <v>112308581</v>
      </c>
      <c r="D731" s="238" t="s">
        <v>3296</v>
      </c>
      <c r="E731" s="598" t="s">
        <v>36</v>
      </c>
      <c r="F731" s="235">
        <v>972</v>
      </c>
      <c r="G731" s="623" t="s">
        <v>3338</v>
      </c>
      <c r="H731" s="466">
        <v>44809</v>
      </c>
      <c r="I731" s="466">
        <v>44809</v>
      </c>
      <c r="J731" s="235" t="s">
        <v>206</v>
      </c>
      <c r="K731" s="235" t="s">
        <v>285</v>
      </c>
      <c r="L731" s="235" t="s">
        <v>70</v>
      </c>
      <c r="M731" s="235">
        <v>333489</v>
      </c>
      <c r="N731" s="235" t="s">
        <v>3339</v>
      </c>
      <c r="O731" s="238" t="s">
        <v>3474</v>
      </c>
      <c r="P731" s="345" t="s">
        <v>3413</v>
      </c>
      <c r="Q731" s="347" t="s">
        <v>4025</v>
      </c>
      <c r="R731" s="238" t="s">
        <v>3359</v>
      </c>
      <c r="S731" s="541">
        <v>218.95</v>
      </c>
      <c r="T731" s="467" t="s">
        <v>2965</v>
      </c>
      <c r="U731" s="468">
        <f t="shared" si="11"/>
        <v>212819.4</v>
      </c>
      <c r="V731" s="170"/>
    </row>
    <row r="732" spans="1:22">
      <c r="A732" s="235">
        <v>729</v>
      </c>
      <c r="B732" s="235">
        <v>112308583</v>
      </c>
      <c r="C732" s="238">
        <v>112308583</v>
      </c>
      <c r="D732" s="238" t="s">
        <v>3297</v>
      </c>
      <c r="E732" s="598" t="s">
        <v>36</v>
      </c>
      <c r="F732" s="235">
        <v>486</v>
      </c>
      <c r="G732" s="623" t="s">
        <v>3338</v>
      </c>
      <c r="H732" s="466">
        <v>44809</v>
      </c>
      <c r="I732" s="466">
        <v>44809</v>
      </c>
      <c r="J732" s="235" t="s">
        <v>206</v>
      </c>
      <c r="K732" s="235" t="s">
        <v>285</v>
      </c>
      <c r="L732" s="235" t="s">
        <v>70</v>
      </c>
      <c r="M732" s="235">
        <v>333489</v>
      </c>
      <c r="N732" s="235" t="s">
        <v>3339</v>
      </c>
      <c r="O732" s="238" t="s">
        <v>3474</v>
      </c>
      <c r="P732" s="345" t="s">
        <v>3413</v>
      </c>
      <c r="Q732" s="347" t="s">
        <v>4025</v>
      </c>
      <c r="R732" s="238" t="s">
        <v>3359</v>
      </c>
      <c r="S732" s="541">
        <v>320.8</v>
      </c>
      <c r="T732" s="467" t="s">
        <v>2965</v>
      </c>
      <c r="U732" s="468">
        <f t="shared" si="11"/>
        <v>155908.80000000002</v>
      </c>
      <c r="V732" s="170"/>
    </row>
    <row r="733" spans="1:22">
      <c r="A733" s="235">
        <v>730</v>
      </c>
      <c r="B733" s="235">
        <v>112308585</v>
      </c>
      <c r="C733" s="238">
        <v>112308585</v>
      </c>
      <c r="D733" s="238" t="s">
        <v>3298</v>
      </c>
      <c r="E733" s="598" t="s">
        <v>36</v>
      </c>
      <c r="F733" s="235">
        <v>486</v>
      </c>
      <c r="G733" s="623" t="s">
        <v>3338</v>
      </c>
      <c r="H733" s="466">
        <v>44809</v>
      </c>
      <c r="I733" s="466">
        <v>44809</v>
      </c>
      <c r="J733" s="235" t="s">
        <v>206</v>
      </c>
      <c r="K733" s="235" t="s">
        <v>285</v>
      </c>
      <c r="L733" s="235" t="s">
        <v>70</v>
      </c>
      <c r="M733" s="235">
        <v>333489</v>
      </c>
      <c r="N733" s="235" t="s">
        <v>3339</v>
      </c>
      <c r="O733" s="238" t="s">
        <v>3474</v>
      </c>
      <c r="P733" s="345" t="s">
        <v>3413</v>
      </c>
      <c r="Q733" s="347" t="s">
        <v>4025</v>
      </c>
      <c r="R733" s="238" t="s">
        <v>3359</v>
      </c>
      <c r="S733" s="541">
        <v>320.8</v>
      </c>
      <c r="T733" s="467" t="s">
        <v>2965</v>
      </c>
      <c r="U733" s="468">
        <f t="shared" si="11"/>
        <v>155908.80000000002</v>
      </c>
      <c r="V733" s="170"/>
    </row>
    <row r="734" spans="1:22">
      <c r="A734" s="235">
        <v>731</v>
      </c>
      <c r="B734" s="235">
        <v>112308586</v>
      </c>
      <c r="C734" s="238">
        <v>112308586</v>
      </c>
      <c r="D734" s="238" t="s">
        <v>3299</v>
      </c>
      <c r="E734" s="598" t="s">
        <v>36</v>
      </c>
      <c r="F734" s="235">
        <v>864</v>
      </c>
      <c r="G734" s="623" t="s">
        <v>3338</v>
      </c>
      <c r="H734" s="466">
        <v>44809</v>
      </c>
      <c r="I734" s="466">
        <v>44809</v>
      </c>
      <c r="J734" s="235" t="s">
        <v>206</v>
      </c>
      <c r="K734" s="235" t="s">
        <v>285</v>
      </c>
      <c r="L734" s="235" t="s">
        <v>70</v>
      </c>
      <c r="M734" s="235">
        <v>333489</v>
      </c>
      <c r="N734" s="235" t="s">
        <v>3339</v>
      </c>
      <c r="O734" s="238" t="s">
        <v>3474</v>
      </c>
      <c r="P734" s="345" t="s">
        <v>3413</v>
      </c>
      <c r="Q734" s="347" t="s">
        <v>4025</v>
      </c>
      <c r="R734" s="238" t="s">
        <v>3359</v>
      </c>
      <c r="S734" s="541">
        <v>62.25</v>
      </c>
      <c r="T734" s="467" t="s">
        <v>2965</v>
      </c>
      <c r="U734" s="468">
        <f t="shared" si="11"/>
        <v>53784</v>
      </c>
      <c r="V734" s="170"/>
    </row>
    <row r="735" spans="1:22">
      <c r="A735" s="235">
        <v>732</v>
      </c>
      <c r="B735" s="235">
        <v>112308587</v>
      </c>
      <c r="C735" s="238">
        <v>112308587</v>
      </c>
      <c r="D735" s="238" t="s">
        <v>3300</v>
      </c>
      <c r="E735" s="598" t="s">
        <v>36</v>
      </c>
      <c r="F735" s="235">
        <v>540</v>
      </c>
      <c r="G735" s="623" t="s">
        <v>3338</v>
      </c>
      <c r="H735" s="466">
        <v>44809</v>
      </c>
      <c r="I735" s="466">
        <v>44809</v>
      </c>
      <c r="J735" s="235" t="s">
        <v>206</v>
      </c>
      <c r="K735" s="235" t="s">
        <v>285</v>
      </c>
      <c r="L735" s="235" t="s">
        <v>70</v>
      </c>
      <c r="M735" s="235">
        <v>333489</v>
      </c>
      <c r="N735" s="235" t="s">
        <v>3339</v>
      </c>
      <c r="O735" s="238" t="s">
        <v>3474</v>
      </c>
      <c r="P735" s="345" t="s">
        <v>3413</v>
      </c>
      <c r="Q735" s="347" t="s">
        <v>4025</v>
      </c>
      <c r="R735" s="238" t="s">
        <v>3359</v>
      </c>
      <c r="S735" s="541">
        <v>70.5</v>
      </c>
      <c r="T735" s="467" t="s">
        <v>2965</v>
      </c>
      <c r="U735" s="468">
        <f t="shared" si="11"/>
        <v>38070</v>
      </c>
      <c r="V735" s="170"/>
    </row>
    <row r="736" spans="1:22" ht="20.399999999999999">
      <c r="A736" s="235">
        <v>733</v>
      </c>
      <c r="B736" s="238" t="s">
        <v>3562</v>
      </c>
      <c r="C736" s="238">
        <v>112308582</v>
      </c>
      <c r="D736" s="238" t="s">
        <v>3069</v>
      </c>
      <c r="E736" s="598" t="s">
        <v>36</v>
      </c>
      <c r="F736" s="235">
        <v>972</v>
      </c>
      <c r="G736" s="623" t="s">
        <v>3338</v>
      </c>
      <c r="H736" s="466">
        <v>44809</v>
      </c>
      <c r="I736" s="466">
        <v>44809</v>
      </c>
      <c r="J736" s="235" t="s">
        <v>206</v>
      </c>
      <c r="K736" s="235" t="s">
        <v>285</v>
      </c>
      <c r="L736" s="235" t="s">
        <v>70</v>
      </c>
      <c r="M736" s="235">
        <v>333489</v>
      </c>
      <c r="N736" s="235" t="s">
        <v>3339</v>
      </c>
      <c r="O736" s="238" t="s">
        <v>3474</v>
      </c>
      <c r="P736" s="345" t="s">
        <v>3413</v>
      </c>
      <c r="Q736" s="347" t="s">
        <v>4025</v>
      </c>
      <c r="R736" s="238" t="s">
        <v>3359</v>
      </c>
      <c r="S736" s="541">
        <v>218.95</v>
      </c>
      <c r="T736" s="467" t="s">
        <v>2965</v>
      </c>
      <c r="U736" s="468">
        <f t="shared" si="11"/>
        <v>212819.4</v>
      </c>
      <c r="V736" s="170"/>
    </row>
    <row r="737" spans="1:22" ht="20.399999999999999">
      <c r="A737" s="235">
        <v>734</v>
      </c>
      <c r="B737" s="235">
        <v>109492197</v>
      </c>
      <c r="C737" s="238" t="s">
        <v>186</v>
      </c>
      <c r="D737" s="238" t="s">
        <v>187</v>
      </c>
      <c r="E737" s="598" t="s">
        <v>36</v>
      </c>
      <c r="F737" s="235">
        <v>240</v>
      </c>
      <c r="G737" s="623" t="s">
        <v>3338</v>
      </c>
      <c r="H737" s="466">
        <v>44809</v>
      </c>
      <c r="I737" s="466">
        <v>44809</v>
      </c>
      <c r="J737" s="235" t="s">
        <v>206</v>
      </c>
      <c r="K737" s="235" t="s">
        <v>285</v>
      </c>
      <c r="L737" s="235" t="s">
        <v>70</v>
      </c>
      <c r="M737" s="235">
        <v>333489</v>
      </c>
      <c r="N737" s="235" t="s">
        <v>3339</v>
      </c>
      <c r="O737" s="238" t="s">
        <v>3474</v>
      </c>
      <c r="P737" s="345" t="s">
        <v>3413</v>
      </c>
      <c r="Q737" s="347" t="s">
        <v>4025</v>
      </c>
      <c r="R737" s="238" t="s">
        <v>3359</v>
      </c>
      <c r="S737" s="541">
        <v>66.92</v>
      </c>
      <c r="T737" s="467" t="s">
        <v>2965</v>
      </c>
      <c r="U737" s="468">
        <f t="shared" si="11"/>
        <v>16060.800000000001</v>
      </c>
      <c r="V737" s="170"/>
    </row>
    <row r="738" spans="1:22">
      <c r="A738" s="235">
        <v>735</v>
      </c>
      <c r="B738" s="235">
        <v>109492180</v>
      </c>
      <c r="C738" s="238" t="s">
        <v>201</v>
      </c>
      <c r="D738" s="349" t="s">
        <v>2748</v>
      </c>
      <c r="E738" s="598" t="s">
        <v>36</v>
      </c>
      <c r="F738" s="235">
        <v>120</v>
      </c>
      <c r="G738" s="623" t="s">
        <v>3338</v>
      </c>
      <c r="H738" s="466">
        <v>44809</v>
      </c>
      <c r="I738" s="466">
        <v>44809</v>
      </c>
      <c r="J738" s="235" t="s">
        <v>206</v>
      </c>
      <c r="K738" s="235" t="s">
        <v>285</v>
      </c>
      <c r="L738" s="235" t="s">
        <v>70</v>
      </c>
      <c r="M738" s="235">
        <v>333489</v>
      </c>
      <c r="N738" s="235" t="s">
        <v>3339</v>
      </c>
      <c r="O738" s="238" t="s">
        <v>3474</v>
      </c>
      <c r="P738" s="345" t="s">
        <v>3413</v>
      </c>
      <c r="Q738" s="347" t="s">
        <v>4025</v>
      </c>
      <c r="R738" s="238" t="s">
        <v>3359</v>
      </c>
      <c r="S738" s="541">
        <v>32.22</v>
      </c>
      <c r="T738" s="467" t="s">
        <v>2965</v>
      </c>
      <c r="U738" s="468">
        <f t="shared" si="11"/>
        <v>3866.3999999999996</v>
      </c>
      <c r="V738" s="170"/>
    </row>
    <row r="739" spans="1:22">
      <c r="A739" s="235">
        <v>736</v>
      </c>
      <c r="B739" s="235">
        <v>109492192</v>
      </c>
      <c r="C739" s="238" t="s">
        <v>1290</v>
      </c>
      <c r="D739" s="238" t="s">
        <v>2746</v>
      </c>
      <c r="E739" s="598" t="s">
        <v>36</v>
      </c>
      <c r="F739" s="235">
        <v>120</v>
      </c>
      <c r="G739" s="623" t="s">
        <v>3338</v>
      </c>
      <c r="H739" s="466">
        <v>44809</v>
      </c>
      <c r="I739" s="466">
        <v>44809</v>
      </c>
      <c r="J739" s="235" t="s">
        <v>206</v>
      </c>
      <c r="K739" s="235" t="s">
        <v>285</v>
      </c>
      <c r="L739" s="235" t="s">
        <v>70</v>
      </c>
      <c r="M739" s="235">
        <v>333489</v>
      </c>
      <c r="N739" s="235" t="s">
        <v>3339</v>
      </c>
      <c r="O739" s="238" t="s">
        <v>3474</v>
      </c>
      <c r="P739" s="345" t="s">
        <v>3413</v>
      </c>
      <c r="Q739" s="347" t="s">
        <v>4025</v>
      </c>
      <c r="R739" s="238" t="s">
        <v>3359</v>
      </c>
      <c r="S739" s="541">
        <v>24.1</v>
      </c>
      <c r="T739" s="467" t="s">
        <v>2965</v>
      </c>
      <c r="U739" s="468">
        <f t="shared" si="11"/>
        <v>2892</v>
      </c>
      <c r="V739" s="170"/>
    </row>
    <row r="740" spans="1:22">
      <c r="A740" s="235">
        <v>737</v>
      </c>
      <c r="B740" s="235">
        <v>109492193</v>
      </c>
      <c r="C740" s="238" t="s">
        <v>2228</v>
      </c>
      <c r="D740" s="239" t="s">
        <v>2739</v>
      </c>
      <c r="E740" s="598" t="s">
        <v>36</v>
      </c>
      <c r="F740" s="235">
        <v>510</v>
      </c>
      <c r="G740" s="623" t="s">
        <v>3338</v>
      </c>
      <c r="H740" s="466">
        <v>44809</v>
      </c>
      <c r="I740" s="466">
        <v>44809</v>
      </c>
      <c r="J740" s="235" t="s">
        <v>206</v>
      </c>
      <c r="K740" s="235" t="s">
        <v>285</v>
      </c>
      <c r="L740" s="235" t="s">
        <v>70</v>
      </c>
      <c r="M740" s="235">
        <v>333489</v>
      </c>
      <c r="N740" s="235" t="s">
        <v>3339</v>
      </c>
      <c r="O740" s="238" t="s">
        <v>3474</v>
      </c>
      <c r="P740" s="345" t="s">
        <v>3413</v>
      </c>
      <c r="Q740" s="347" t="s">
        <v>4025</v>
      </c>
      <c r="R740" s="238" t="s">
        <v>3359</v>
      </c>
      <c r="S740" s="541">
        <v>11.26</v>
      </c>
      <c r="T740" s="467" t="s">
        <v>2965</v>
      </c>
      <c r="U740" s="468">
        <f t="shared" si="11"/>
        <v>5742.5999999999995</v>
      </c>
      <c r="V740" s="170"/>
    </row>
    <row r="741" spans="1:22">
      <c r="A741" s="235">
        <v>738</v>
      </c>
      <c r="B741" s="235">
        <v>109492179</v>
      </c>
      <c r="C741" s="238">
        <v>12568935</v>
      </c>
      <c r="D741" s="238" t="s">
        <v>2134</v>
      </c>
      <c r="E741" s="598" t="s">
        <v>2729</v>
      </c>
      <c r="F741" s="340">
        <v>300</v>
      </c>
      <c r="G741" s="623" t="s">
        <v>3338</v>
      </c>
      <c r="H741" s="466">
        <v>44809</v>
      </c>
      <c r="I741" s="466">
        <v>44809</v>
      </c>
      <c r="J741" s="235" t="s">
        <v>206</v>
      </c>
      <c r="K741" s="235" t="s">
        <v>285</v>
      </c>
      <c r="L741" s="235" t="s">
        <v>70</v>
      </c>
      <c r="M741" s="235">
        <v>333489</v>
      </c>
      <c r="N741" s="235" t="s">
        <v>3339</v>
      </c>
      <c r="O741" s="238" t="s">
        <v>3474</v>
      </c>
      <c r="P741" s="345" t="s">
        <v>3413</v>
      </c>
      <c r="Q741" s="347" t="s">
        <v>4025</v>
      </c>
      <c r="R741" s="238" t="s">
        <v>3359</v>
      </c>
      <c r="S741" s="541">
        <v>174.89</v>
      </c>
      <c r="T741" s="467" t="s">
        <v>2965</v>
      </c>
      <c r="U741" s="468">
        <f t="shared" si="11"/>
        <v>52466.999999999993</v>
      </c>
      <c r="V741" s="170"/>
    </row>
    <row r="742" spans="1:22">
      <c r="A742" s="235">
        <v>739</v>
      </c>
      <c r="B742" s="235">
        <v>109492179</v>
      </c>
      <c r="C742" s="238">
        <v>12568935</v>
      </c>
      <c r="D742" s="238" t="s">
        <v>2134</v>
      </c>
      <c r="E742" s="598" t="s">
        <v>2729</v>
      </c>
      <c r="F742" s="340">
        <v>2110</v>
      </c>
      <c r="G742" s="623" t="s">
        <v>3338</v>
      </c>
      <c r="H742" s="466">
        <v>44809</v>
      </c>
      <c r="I742" s="466">
        <v>44809</v>
      </c>
      <c r="J742" s="235" t="s">
        <v>206</v>
      </c>
      <c r="K742" s="235" t="s">
        <v>285</v>
      </c>
      <c r="L742" s="235" t="s">
        <v>70</v>
      </c>
      <c r="M742" s="235">
        <v>333489</v>
      </c>
      <c r="N742" s="235" t="s">
        <v>3339</v>
      </c>
      <c r="O742" s="238" t="s">
        <v>3474</v>
      </c>
      <c r="P742" s="345" t="s">
        <v>3413</v>
      </c>
      <c r="Q742" s="347" t="s">
        <v>4025</v>
      </c>
      <c r="R742" s="238" t="s">
        <v>3359</v>
      </c>
      <c r="S742" s="541">
        <v>174.89</v>
      </c>
      <c r="T742" s="467" t="s">
        <v>2965</v>
      </c>
      <c r="U742" s="468">
        <f t="shared" si="11"/>
        <v>369017.89999999997</v>
      </c>
      <c r="V742" s="170"/>
    </row>
    <row r="743" spans="1:22">
      <c r="A743" s="235">
        <v>740</v>
      </c>
      <c r="B743" s="235">
        <v>112139784</v>
      </c>
      <c r="C743" s="238" t="s">
        <v>2731</v>
      </c>
      <c r="D743" s="239" t="s">
        <v>2809</v>
      </c>
      <c r="E743" s="598" t="s">
        <v>2729</v>
      </c>
      <c r="F743" s="235">
        <v>1500</v>
      </c>
      <c r="G743" s="623" t="s">
        <v>3338</v>
      </c>
      <c r="H743" s="466">
        <v>44809</v>
      </c>
      <c r="I743" s="466">
        <v>44809</v>
      </c>
      <c r="J743" s="235" t="s">
        <v>206</v>
      </c>
      <c r="K743" s="235" t="s">
        <v>285</v>
      </c>
      <c r="L743" s="235" t="s">
        <v>70</v>
      </c>
      <c r="M743" s="235">
        <v>333489</v>
      </c>
      <c r="N743" s="235" t="s">
        <v>3339</v>
      </c>
      <c r="O743" s="238" t="s">
        <v>3474</v>
      </c>
      <c r="P743" s="345" t="s">
        <v>3413</v>
      </c>
      <c r="Q743" s="347" t="s">
        <v>4025</v>
      </c>
      <c r="R743" s="238" t="s">
        <v>3359</v>
      </c>
      <c r="S743" s="541">
        <v>25.5</v>
      </c>
      <c r="T743" s="467" t="s">
        <v>2965</v>
      </c>
      <c r="U743" s="468">
        <f t="shared" si="11"/>
        <v>38250</v>
      </c>
      <c r="V743" s="170"/>
    </row>
    <row r="744" spans="1:22">
      <c r="A744" s="235">
        <v>741</v>
      </c>
      <c r="B744" s="235">
        <v>112136066</v>
      </c>
      <c r="C744" s="238" t="s">
        <v>2230</v>
      </c>
      <c r="D744" s="238" t="s">
        <v>2745</v>
      </c>
      <c r="E744" s="598" t="s">
        <v>36</v>
      </c>
      <c r="F744" s="235">
        <v>30</v>
      </c>
      <c r="G744" s="623" t="s">
        <v>3338</v>
      </c>
      <c r="H744" s="466">
        <v>44809</v>
      </c>
      <c r="I744" s="466">
        <v>44809</v>
      </c>
      <c r="J744" s="235" t="s">
        <v>206</v>
      </c>
      <c r="K744" s="235" t="s">
        <v>285</v>
      </c>
      <c r="L744" s="235" t="s">
        <v>70</v>
      </c>
      <c r="M744" s="235">
        <v>333489</v>
      </c>
      <c r="N744" s="235" t="s">
        <v>3339</v>
      </c>
      <c r="O744" s="238" t="s">
        <v>3474</v>
      </c>
      <c r="P744" s="345" t="s">
        <v>3413</v>
      </c>
      <c r="Q744" s="347" t="s">
        <v>4025</v>
      </c>
      <c r="R744" s="238" t="s">
        <v>3359</v>
      </c>
      <c r="S744" s="541">
        <v>113.51</v>
      </c>
      <c r="T744" s="467" t="s">
        <v>2965</v>
      </c>
      <c r="U744" s="468">
        <f t="shared" si="11"/>
        <v>3405.3</v>
      </c>
      <c r="V744" s="170"/>
    </row>
    <row r="745" spans="1:22">
      <c r="A745" s="235">
        <v>742</v>
      </c>
      <c r="B745" s="235">
        <v>112136070</v>
      </c>
      <c r="C745" s="238">
        <v>19628060446</v>
      </c>
      <c r="D745" s="238" t="s">
        <v>2751</v>
      </c>
      <c r="E745" s="598" t="s">
        <v>36</v>
      </c>
      <c r="F745" s="235">
        <v>30</v>
      </c>
      <c r="G745" s="623" t="s">
        <v>3338</v>
      </c>
      <c r="H745" s="466">
        <v>44809</v>
      </c>
      <c r="I745" s="466">
        <v>44809</v>
      </c>
      <c r="J745" s="235" t="s">
        <v>206</v>
      </c>
      <c r="K745" s="235" t="s">
        <v>285</v>
      </c>
      <c r="L745" s="235" t="s">
        <v>70</v>
      </c>
      <c r="M745" s="235">
        <v>333489</v>
      </c>
      <c r="N745" s="235" t="s">
        <v>3339</v>
      </c>
      <c r="O745" s="238" t="s">
        <v>3474</v>
      </c>
      <c r="P745" s="345" t="s">
        <v>3413</v>
      </c>
      <c r="Q745" s="347" t="s">
        <v>4025</v>
      </c>
      <c r="R745" s="238" t="s">
        <v>3359</v>
      </c>
      <c r="S745" s="541">
        <v>721.74</v>
      </c>
      <c r="T745" s="467" t="s">
        <v>2965</v>
      </c>
      <c r="U745" s="468">
        <f t="shared" si="11"/>
        <v>21652.2</v>
      </c>
      <c r="V745" s="170"/>
    </row>
    <row r="746" spans="1:22">
      <c r="A746" s="235">
        <v>743</v>
      </c>
      <c r="B746" s="235">
        <v>112172903</v>
      </c>
      <c r="C746" s="238" t="s">
        <v>2593</v>
      </c>
      <c r="D746" s="238" t="s">
        <v>2594</v>
      </c>
      <c r="E746" s="598" t="s">
        <v>36</v>
      </c>
      <c r="F746" s="235">
        <v>30</v>
      </c>
      <c r="G746" s="623" t="s">
        <v>3338</v>
      </c>
      <c r="H746" s="466">
        <v>44809</v>
      </c>
      <c r="I746" s="466">
        <v>44809</v>
      </c>
      <c r="J746" s="235" t="s">
        <v>206</v>
      </c>
      <c r="K746" s="235" t="s">
        <v>285</v>
      </c>
      <c r="L746" s="235" t="s">
        <v>70</v>
      </c>
      <c r="M746" s="235">
        <v>333489</v>
      </c>
      <c r="N746" s="235" t="s">
        <v>3339</v>
      </c>
      <c r="O746" s="238" t="s">
        <v>3474</v>
      </c>
      <c r="P746" s="345" t="s">
        <v>3413</v>
      </c>
      <c r="Q746" s="347" t="s">
        <v>4025</v>
      </c>
      <c r="R746" s="238" t="s">
        <v>3359</v>
      </c>
      <c r="S746" s="541">
        <v>133.16</v>
      </c>
      <c r="T746" s="467" t="s">
        <v>2965</v>
      </c>
      <c r="U746" s="468">
        <f t="shared" si="11"/>
        <v>3994.7999999999997</v>
      </c>
      <c r="V746" s="170"/>
    </row>
    <row r="747" spans="1:22">
      <c r="A747" s="235">
        <v>744</v>
      </c>
      <c r="B747" s="235">
        <v>112173252</v>
      </c>
      <c r="C747" s="238">
        <v>19000005081</v>
      </c>
      <c r="D747" s="238" t="s">
        <v>3272</v>
      </c>
      <c r="E747" s="598" t="s">
        <v>36</v>
      </c>
      <c r="F747" s="235">
        <v>29</v>
      </c>
      <c r="G747" s="623" t="s">
        <v>3338</v>
      </c>
      <c r="H747" s="466">
        <v>44809</v>
      </c>
      <c r="I747" s="466">
        <v>44809</v>
      </c>
      <c r="J747" s="235" t="s">
        <v>206</v>
      </c>
      <c r="K747" s="235" t="s">
        <v>285</v>
      </c>
      <c r="L747" s="235" t="s">
        <v>70</v>
      </c>
      <c r="M747" s="235">
        <v>333489</v>
      </c>
      <c r="N747" s="235" t="s">
        <v>3339</v>
      </c>
      <c r="O747" s="238" t="s">
        <v>3474</v>
      </c>
      <c r="P747" s="345" t="s">
        <v>3413</v>
      </c>
      <c r="Q747" s="347" t="s">
        <v>4025</v>
      </c>
      <c r="R747" s="238" t="s">
        <v>3359</v>
      </c>
      <c r="S747" s="541">
        <v>215.44</v>
      </c>
      <c r="T747" s="467" t="s">
        <v>2965</v>
      </c>
      <c r="U747" s="468">
        <f t="shared" si="11"/>
        <v>6247.76</v>
      </c>
      <c r="V747" s="170"/>
    </row>
    <row r="748" spans="1:22">
      <c r="A748" s="235">
        <v>745</v>
      </c>
      <c r="B748" s="235">
        <v>109350983</v>
      </c>
      <c r="C748" s="238" t="s">
        <v>441</v>
      </c>
      <c r="D748" s="238" t="s">
        <v>442</v>
      </c>
      <c r="E748" s="598" t="s">
        <v>36</v>
      </c>
      <c r="F748" s="235">
        <v>90</v>
      </c>
      <c r="G748" s="623" t="s">
        <v>3338</v>
      </c>
      <c r="H748" s="466">
        <v>44809</v>
      </c>
      <c r="I748" s="466">
        <v>44809</v>
      </c>
      <c r="J748" s="235" t="s">
        <v>206</v>
      </c>
      <c r="K748" s="235" t="s">
        <v>285</v>
      </c>
      <c r="L748" s="235" t="s">
        <v>70</v>
      </c>
      <c r="M748" s="235">
        <v>333489</v>
      </c>
      <c r="N748" s="235" t="s">
        <v>3339</v>
      </c>
      <c r="O748" s="238" t="s">
        <v>3474</v>
      </c>
      <c r="P748" s="345" t="s">
        <v>3413</v>
      </c>
      <c r="Q748" s="347" t="s">
        <v>4025</v>
      </c>
      <c r="R748" s="238" t="s">
        <v>3359</v>
      </c>
      <c r="S748" s="541">
        <v>7.34</v>
      </c>
      <c r="T748" s="467" t="s">
        <v>2965</v>
      </c>
      <c r="U748" s="468">
        <f t="shared" si="11"/>
        <v>660.6</v>
      </c>
      <c r="V748" s="170"/>
    </row>
    <row r="749" spans="1:22">
      <c r="A749" s="235">
        <v>746</v>
      </c>
      <c r="B749" s="235">
        <v>112136069</v>
      </c>
      <c r="C749" s="238" t="s">
        <v>2235</v>
      </c>
      <c r="D749" s="238" t="s">
        <v>2749</v>
      </c>
      <c r="E749" s="598" t="s">
        <v>36</v>
      </c>
      <c r="F749" s="235">
        <v>90</v>
      </c>
      <c r="G749" s="623" t="s">
        <v>3338</v>
      </c>
      <c r="H749" s="466">
        <v>44809</v>
      </c>
      <c r="I749" s="466">
        <v>44809</v>
      </c>
      <c r="J749" s="235" t="s">
        <v>206</v>
      </c>
      <c r="K749" s="235" t="s">
        <v>285</v>
      </c>
      <c r="L749" s="235" t="s">
        <v>70</v>
      </c>
      <c r="M749" s="235">
        <v>333489</v>
      </c>
      <c r="N749" s="235" t="s">
        <v>3339</v>
      </c>
      <c r="O749" s="238" t="s">
        <v>3474</v>
      </c>
      <c r="P749" s="345" t="s">
        <v>3413</v>
      </c>
      <c r="Q749" s="347" t="s">
        <v>4025</v>
      </c>
      <c r="R749" s="238" t="s">
        <v>3359</v>
      </c>
      <c r="S749" s="541">
        <v>45.6</v>
      </c>
      <c r="T749" s="467" t="s">
        <v>2965</v>
      </c>
      <c r="U749" s="468">
        <f t="shared" si="11"/>
        <v>4104</v>
      </c>
      <c r="V749" s="170"/>
    </row>
    <row r="750" spans="1:22">
      <c r="A750" s="235">
        <v>747</v>
      </c>
      <c r="B750" s="235">
        <v>112172910</v>
      </c>
      <c r="C750" s="238" t="s">
        <v>2424</v>
      </c>
      <c r="D750" s="238" t="s">
        <v>2750</v>
      </c>
      <c r="E750" s="598" t="s">
        <v>36</v>
      </c>
      <c r="F750" s="235">
        <v>30</v>
      </c>
      <c r="G750" s="623" t="s">
        <v>3338</v>
      </c>
      <c r="H750" s="466">
        <v>44809</v>
      </c>
      <c r="I750" s="466">
        <v>44809</v>
      </c>
      <c r="J750" s="235" t="s">
        <v>206</v>
      </c>
      <c r="K750" s="235" t="s">
        <v>285</v>
      </c>
      <c r="L750" s="235" t="s">
        <v>70</v>
      </c>
      <c r="M750" s="235">
        <v>333489</v>
      </c>
      <c r="N750" s="235" t="s">
        <v>3339</v>
      </c>
      <c r="O750" s="238" t="s">
        <v>3474</v>
      </c>
      <c r="P750" s="345" t="s">
        <v>3413</v>
      </c>
      <c r="Q750" s="347" t="s">
        <v>4025</v>
      </c>
      <c r="R750" s="238" t="s">
        <v>3359</v>
      </c>
      <c r="S750" s="541">
        <v>130.52000000000001</v>
      </c>
      <c r="T750" s="467" t="s">
        <v>2965</v>
      </c>
      <c r="U750" s="468">
        <f t="shared" si="11"/>
        <v>3915.6000000000004</v>
      </c>
      <c r="V750" s="170"/>
    </row>
    <row r="751" spans="1:22">
      <c r="A751" s="235">
        <v>748</v>
      </c>
      <c r="B751" s="235">
        <v>112173248</v>
      </c>
      <c r="C751" s="238" t="s">
        <v>751</v>
      </c>
      <c r="D751" s="238" t="s">
        <v>2592</v>
      </c>
      <c r="E751" s="598" t="s">
        <v>36</v>
      </c>
      <c r="F751" s="235">
        <v>28</v>
      </c>
      <c r="G751" s="623" t="s">
        <v>3338</v>
      </c>
      <c r="H751" s="466">
        <v>44809</v>
      </c>
      <c r="I751" s="466">
        <v>44809</v>
      </c>
      <c r="J751" s="235" t="s">
        <v>206</v>
      </c>
      <c r="K751" s="235" t="s">
        <v>285</v>
      </c>
      <c r="L751" s="235" t="s">
        <v>70</v>
      </c>
      <c r="M751" s="235">
        <v>333489</v>
      </c>
      <c r="N751" s="235" t="s">
        <v>3339</v>
      </c>
      <c r="O751" s="238" t="s">
        <v>3474</v>
      </c>
      <c r="P751" s="345" t="s">
        <v>3413</v>
      </c>
      <c r="Q751" s="347" t="s">
        <v>4025</v>
      </c>
      <c r="R751" s="238" t="s">
        <v>3359</v>
      </c>
      <c r="S751" s="541">
        <v>169.15</v>
      </c>
      <c r="T751" s="467" t="s">
        <v>2965</v>
      </c>
      <c r="U751" s="468">
        <f t="shared" si="11"/>
        <v>4736.2</v>
      </c>
      <c r="V751" s="170"/>
    </row>
    <row r="752" spans="1:22">
      <c r="A752" s="235">
        <v>749</v>
      </c>
      <c r="B752" s="235">
        <v>112136080</v>
      </c>
      <c r="C752" s="238" t="s">
        <v>888</v>
      </c>
      <c r="D752" s="238" t="s">
        <v>889</v>
      </c>
      <c r="E752" s="598" t="s">
        <v>36</v>
      </c>
      <c r="F752" s="235">
        <v>60</v>
      </c>
      <c r="G752" s="623" t="s">
        <v>3338</v>
      </c>
      <c r="H752" s="466">
        <v>44809</v>
      </c>
      <c r="I752" s="466">
        <v>44809</v>
      </c>
      <c r="J752" s="235" t="s">
        <v>206</v>
      </c>
      <c r="K752" s="235" t="s">
        <v>285</v>
      </c>
      <c r="L752" s="235" t="s">
        <v>70</v>
      </c>
      <c r="M752" s="235">
        <v>333489</v>
      </c>
      <c r="N752" s="235" t="s">
        <v>3339</v>
      </c>
      <c r="O752" s="238" t="s">
        <v>3474</v>
      </c>
      <c r="P752" s="345" t="s">
        <v>3413</v>
      </c>
      <c r="Q752" s="347" t="s">
        <v>4025</v>
      </c>
      <c r="R752" s="238" t="s">
        <v>3359</v>
      </c>
      <c r="S752" s="541">
        <v>13.72</v>
      </c>
      <c r="T752" s="467" t="s">
        <v>2965</v>
      </c>
      <c r="U752" s="468">
        <f t="shared" si="11"/>
        <v>823.2</v>
      </c>
      <c r="V752" s="170"/>
    </row>
    <row r="753" spans="1:22">
      <c r="A753" s="235">
        <v>750</v>
      </c>
      <c r="B753" s="235">
        <v>112172909</v>
      </c>
      <c r="C753" s="238" t="s">
        <v>483</v>
      </c>
      <c r="D753" s="238" t="s">
        <v>3269</v>
      </c>
      <c r="E753" s="598" t="s">
        <v>36</v>
      </c>
      <c r="F753" s="235">
        <v>8</v>
      </c>
      <c r="G753" s="623" t="s">
        <v>3338</v>
      </c>
      <c r="H753" s="466">
        <v>44809</v>
      </c>
      <c r="I753" s="466">
        <v>44809</v>
      </c>
      <c r="J753" s="235" t="s">
        <v>206</v>
      </c>
      <c r="K753" s="235" t="s">
        <v>285</v>
      </c>
      <c r="L753" s="235" t="s">
        <v>70</v>
      </c>
      <c r="M753" s="235">
        <v>333489</v>
      </c>
      <c r="N753" s="235" t="s">
        <v>3339</v>
      </c>
      <c r="O753" s="238" t="s">
        <v>3474</v>
      </c>
      <c r="P753" s="345" t="s">
        <v>3413</v>
      </c>
      <c r="Q753" s="347" t="s">
        <v>4025</v>
      </c>
      <c r="R753" s="238" t="s">
        <v>3359</v>
      </c>
      <c r="S753" s="541">
        <v>499.79</v>
      </c>
      <c r="T753" s="467" t="s">
        <v>2965</v>
      </c>
      <c r="U753" s="468">
        <f t="shared" si="11"/>
        <v>3998.32</v>
      </c>
      <c r="V753" s="170"/>
    </row>
    <row r="754" spans="1:22">
      <c r="A754" s="235">
        <v>751</v>
      </c>
      <c r="B754" s="235">
        <v>112172909</v>
      </c>
      <c r="C754" s="238" t="s">
        <v>483</v>
      </c>
      <c r="D754" s="238" t="s">
        <v>3269</v>
      </c>
      <c r="E754" s="598" t="s">
        <v>36</v>
      </c>
      <c r="F754" s="235">
        <v>22</v>
      </c>
      <c r="G754" s="623" t="s">
        <v>3338</v>
      </c>
      <c r="H754" s="466">
        <v>44809</v>
      </c>
      <c r="I754" s="466">
        <v>44809</v>
      </c>
      <c r="J754" s="235" t="s">
        <v>206</v>
      </c>
      <c r="K754" s="235" t="s">
        <v>285</v>
      </c>
      <c r="L754" s="235" t="s">
        <v>70</v>
      </c>
      <c r="M754" s="235">
        <v>333489</v>
      </c>
      <c r="N754" s="235" t="s">
        <v>3339</v>
      </c>
      <c r="O754" s="238" t="s">
        <v>3474</v>
      </c>
      <c r="P754" s="345" t="s">
        <v>3413</v>
      </c>
      <c r="Q754" s="347" t="s">
        <v>4025</v>
      </c>
      <c r="R754" s="238" t="s">
        <v>3359</v>
      </c>
      <c r="S754" s="541">
        <v>499.79</v>
      </c>
      <c r="T754" s="467" t="s">
        <v>2965</v>
      </c>
      <c r="U754" s="468">
        <f t="shared" si="11"/>
        <v>10995.380000000001</v>
      </c>
      <c r="V754" s="170"/>
    </row>
    <row r="755" spans="1:22">
      <c r="A755" s="235">
        <v>752</v>
      </c>
      <c r="B755" s="235">
        <v>112172904</v>
      </c>
      <c r="C755" s="238" t="s">
        <v>419</v>
      </c>
      <c r="D755" s="238" t="s">
        <v>420</v>
      </c>
      <c r="E755" s="598" t="s">
        <v>36</v>
      </c>
      <c r="F755" s="235">
        <v>20</v>
      </c>
      <c r="G755" s="623" t="s">
        <v>3338</v>
      </c>
      <c r="H755" s="466">
        <v>44809</v>
      </c>
      <c r="I755" s="466">
        <v>44809</v>
      </c>
      <c r="J755" s="235" t="s">
        <v>206</v>
      </c>
      <c r="K755" s="235" t="s">
        <v>285</v>
      </c>
      <c r="L755" s="235" t="s">
        <v>70</v>
      </c>
      <c r="M755" s="235">
        <v>333489</v>
      </c>
      <c r="N755" s="235" t="s">
        <v>3339</v>
      </c>
      <c r="O755" s="238" t="s">
        <v>3474</v>
      </c>
      <c r="P755" s="345" t="s">
        <v>3413</v>
      </c>
      <c r="Q755" s="347" t="s">
        <v>4025</v>
      </c>
      <c r="R755" s="238" t="s">
        <v>3359</v>
      </c>
      <c r="S755" s="541">
        <v>36.17</v>
      </c>
      <c r="T755" s="467" t="s">
        <v>2965</v>
      </c>
      <c r="U755" s="468">
        <f t="shared" si="11"/>
        <v>723.40000000000009</v>
      </c>
      <c r="V755" s="170"/>
    </row>
    <row r="756" spans="1:22">
      <c r="A756" s="235">
        <v>753</v>
      </c>
      <c r="B756" s="235">
        <v>112172904</v>
      </c>
      <c r="C756" s="238" t="s">
        <v>419</v>
      </c>
      <c r="D756" s="238" t="s">
        <v>420</v>
      </c>
      <c r="E756" s="598" t="s">
        <v>36</v>
      </c>
      <c r="F756" s="235">
        <v>70</v>
      </c>
      <c r="G756" s="623" t="s">
        <v>3338</v>
      </c>
      <c r="H756" s="466">
        <v>44809</v>
      </c>
      <c r="I756" s="466">
        <v>44809</v>
      </c>
      <c r="J756" s="235" t="s">
        <v>206</v>
      </c>
      <c r="K756" s="235" t="s">
        <v>285</v>
      </c>
      <c r="L756" s="235" t="s">
        <v>70</v>
      </c>
      <c r="M756" s="235">
        <v>333489</v>
      </c>
      <c r="N756" s="235" t="s">
        <v>3339</v>
      </c>
      <c r="O756" s="238" t="s">
        <v>3474</v>
      </c>
      <c r="P756" s="345" t="s">
        <v>3413</v>
      </c>
      <c r="Q756" s="347" t="s">
        <v>4025</v>
      </c>
      <c r="R756" s="238" t="s">
        <v>3359</v>
      </c>
      <c r="S756" s="541">
        <v>36.17</v>
      </c>
      <c r="T756" s="467" t="s">
        <v>2965</v>
      </c>
      <c r="U756" s="468">
        <f t="shared" si="11"/>
        <v>2531.9</v>
      </c>
      <c r="V756" s="170"/>
    </row>
    <row r="757" spans="1:22">
      <c r="A757" s="235">
        <v>754</v>
      </c>
      <c r="B757" s="235">
        <v>112173254</v>
      </c>
      <c r="C757" s="238" t="s">
        <v>432</v>
      </c>
      <c r="D757" s="238" t="s">
        <v>433</v>
      </c>
      <c r="E757" s="598" t="s">
        <v>36</v>
      </c>
      <c r="F757" s="235">
        <v>240</v>
      </c>
      <c r="G757" s="623" t="s">
        <v>3338</v>
      </c>
      <c r="H757" s="466">
        <v>44809</v>
      </c>
      <c r="I757" s="466">
        <v>44809</v>
      </c>
      <c r="J757" s="235" t="s">
        <v>206</v>
      </c>
      <c r="K757" s="235" t="s">
        <v>285</v>
      </c>
      <c r="L757" s="235" t="s">
        <v>70</v>
      </c>
      <c r="M757" s="235">
        <v>333489</v>
      </c>
      <c r="N757" s="235" t="s">
        <v>3339</v>
      </c>
      <c r="O757" s="238" t="s">
        <v>3474</v>
      </c>
      <c r="P757" s="345" t="s">
        <v>3413</v>
      </c>
      <c r="Q757" s="347" t="s">
        <v>4025</v>
      </c>
      <c r="R757" s="238" t="s">
        <v>3359</v>
      </c>
      <c r="S757" s="541">
        <v>7.18</v>
      </c>
      <c r="T757" s="467" t="s">
        <v>2965</v>
      </c>
      <c r="U757" s="468">
        <f t="shared" si="11"/>
        <v>1723.1999999999998</v>
      </c>
      <c r="V757" s="170"/>
    </row>
    <row r="758" spans="1:22">
      <c r="A758" s="235">
        <v>755</v>
      </c>
      <c r="B758" s="235">
        <v>109708585</v>
      </c>
      <c r="C758" s="238" t="s">
        <v>449</v>
      </c>
      <c r="D758" s="238" t="s">
        <v>450</v>
      </c>
      <c r="E758" s="598" t="s">
        <v>36</v>
      </c>
      <c r="F758" s="235">
        <v>20</v>
      </c>
      <c r="G758" s="623" t="s">
        <v>3338</v>
      </c>
      <c r="H758" s="466">
        <v>44809</v>
      </c>
      <c r="I758" s="466">
        <v>44809</v>
      </c>
      <c r="J758" s="235" t="s">
        <v>206</v>
      </c>
      <c r="K758" s="235" t="s">
        <v>285</v>
      </c>
      <c r="L758" s="235" t="s">
        <v>70</v>
      </c>
      <c r="M758" s="235">
        <v>333489</v>
      </c>
      <c r="N758" s="235" t="s">
        <v>3339</v>
      </c>
      <c r="O758" s="238" t="s">
        <v>3474</v>
      </c>
      <c r="P758" s="345" t="s">
        <v>3413</v>
      </c>
      <c r="Q758" s="347" t="s">
        <v>4025</v>
      </c>
      <c r="R758" s="238" t="s">
        <v>3359</v>
      </c>
      <c r="S758" s="541">
        <v>54.65</v>
      </c>
      <c r="T758" s="467" t="s">
        <v>2965</v>
      </c>
      <c r="U758" s="468">
        <f t="shared" si="11"/>
        <v>1093</v>
      </c>
      <c r="V758" s="170"/>
    </row>
    <row r="759" spans="1:22">
      <c r="A759" s="235">
        <v>756</v>
      </c>
      <c r="B759" s="235">
        <v>111397725</v>
      </c>
      <c r="C759" s="238" t="s">
        <v>449</v>
      </c>
      <c r="D759" s="238" t="s">
        <v>450</v>
      </c>
      <c r="E759" s="598" t="s">
        <v>36</v>
      </c>
      <c r="F759" s="235">
        <v>42</v>
      </c>
      <c r="G759" s="623" t="s">
        <v>3338</v>
      </c>
      <c r="H759" s="466">
        <v>44809</v>
      </c>
      <c r="I759" s="466">
        <v>44809</v>
      </c>
      <c r="J759" s="235" t="s">
        <v>206</v>
      </c>
      <c r="K759" s="235" t="s">
        <v>285</v>
      </c>
      <c r="L759" s="235" t="s">
        <v>70</v>
      </c>
      <c r="M759" s="235">
        <v>333489</v>
      </c>
      <c r="N759" s="235" t="s">
        <v>3339</v>
      </c>
      <c r="O759" s="238" t="s">
        <v>3474</v>
      </c>
      <c r="P759" s="345" t="s">
        <v>3413</v>
      </c>
      <c r="Q759" s="347" t="s">
        <v>4025</v>
      </c>
      <c r="R759" s="238" t="s">
        <v>3359</v>
      </c>
      <c r="S759" s="541">
        <v>54.65</v>
      </c>
      <c r="T759" s="467" t="s">
        <v>2965</v>
      </c>
      <c r="U759" s="468">
        <f t="shared" si="11"/>
        <v>2295.2999999999997</v>
      </c>
      <c r="V759" s="170"/>
    </row>
    <row r="760" spans="1:22" ht="20.399999999999999">
      <c r="A760" s="235">
        <v>757</v>
      </c>
      <c r="B760" s="235">
        <v>112136072</v>
      </c>
      <c r="C760" s="238">
        <v>19620005092</v>
      </c>
      <c r="D760" s="238" t="s">
        <v>457</v>
      </c>
      <c r="E760" s="598" t="s">
        <v>36</v>
      </c>
      <c r="F760" s="235">
        <v>30</v>
      </c>
      <c r="G760" s="623" t="s">
        <v>3338</v>
      </c>
      <c r="H760" s="466">
        <v>44809</v>
      </c>
      <c r="I760" s="466">
        <v>44809</v>
      </c>
      <c r="J760" s="235" t="s">
        <v>206</v>
      </c>
      <c r="K760" s="235" t="s">
        <v>285</v>
      </c>
      <c r="L760" s="235" t="s">
        <v>70</v>
      </c>
      <c r="M760" s="235">
        <v>333489</v>
      </c>
      <c r="N760" s="235" t="s">
        <v>3339</v>
      </c>
      <c r="O760" s="238" t="s">
        <v>3474</v>
      </c>
      <c r="P760" s="345" t="s">
        <v>3413</v>
      </c>
      <c r="Q760" s="347" t="s">
        <v>4025</v>
      </c>
      <c r="R760" s="238" t="s">
        <v>3359</v>
      </c>
      <c r="S760" s="541">
        <v>404.26</v>
      </c>
      <c r="T760" s="467" t="s">
        <v>2965</v>
      </c>
      <c r="U760" s="468">
        <f t="shared" si="11"/>
        <v>12127.8</v>
      </c>
      <c r="V760" s="170"/>
    </row>
    <row r="761" spans="1:22" ht="20.399999999999999">
      <c r="A761" s="235">
        <v>758</v>
      </c>
      <c r="B761" s="235">
        <v>109492181</v>
      </c>
      <c r="C761" s="238" t="s">
        <v>170</v>
      </c>
      <c r="D761" s="238" t="s">
        <v>171</v>
      </c>
      <c r="E761" s="598" t="s">
        <v>36</v>
      </c>
      <c r="F761" s="235">
        <v>468</v>
      </c>
      <c r="G761" s="623" t="s">
        <v>3338</v>
      </c>
      <c r="H761" s="466">
        <v>44809</v>
      </c>
      <c r="I761" s="466">
        <v>44809</v>
      </c>
      <c r="J761" s="235" t="s">
        <v>206</v>
      </c>
      <c r="K761" s="235" t="s">
        <v>285</v>
      </c>
      <c r="L761" s="235" t="s">
        <v>70</v>
      </c>
      <c r="M761" s="235">
        <v>333489</v>
      </c>
      <c r="N761" s="235" t="s">
        <v>3339</v>
      </c>
      <c r="O761" s="238" t="s">
        <v>3474</v>
      </c>
      <c r="P761" s="345" t="s">
        <v>3413</v>
      </c>
      <c r="Q761" s="347" t="s">
        <v>4025</v>
      </c>
      <c r="R761" s="238" t="s">
        <v>3359</v>
      </c>
      <c r="S761" s="541">
        <v>24.1</v>
      </c>
      <c r="T761" s="467" t="s">
        <v>2965</v>
      </c>
      <c r="U761" s="468">
        <f t="shared" si="11"/>
        <v>11278.800000000001</v>
      </c>
      <c r="V761" s="170"/>
    </row>
    <row r="762" spans="1:22" ht="20.399999999999999">
      <c r="A762" s="235">
        <v>759</v>
      </c>
      <c r="B762" s="235">
        <v>109492181</v>
      </c>
      <c r="C762" s="238" t="s">
        <v>170</v>
      </c>
      <c r="D762" s="238" t="s">
        <v>171</v>
      </c>
      <c r="E762" s="598" t="s">
        <v>36</v>
      </c>
      <c r="F762" s="235">
        <v>12</v>
      </c>
      <c r="G762" s="623" t="s">
        <v>3338</v>
      </c>
      <c r="H762" s="466">
        <v>44809</v>
      </c>
      <c r="I762" s="466">
        <v>44809</v>
      </c>
      <c r="J762" s="235" t="s">
        <v>206</v>
      </c>
      <c r="K762" s="235" t="s">
        <v>285</v>
      </c>
      <c r="L762" s="235" t="s">
        <v>70</v>
      </c>
      <c r="M762" s="235">
        <v>333489</v>
      </c>
      <c r="N762" s="235" t="s">
        <v>3339</v>
      </c>
      <c r="O762" s="238" t="s">
        <v>3474</v>
      </c>
      <c r="P762" s="345" t="s">
        <v>3413</v>
      </c>
      <c r="Q762" s="347" t="s">
        <v>4025</v>
      </c>
      <c r="R762" s="238" t="s">
        <v>3359</v>
      </c>
      <c r="S762" s="541">
        <v>18.350000000000001</v>
      </c>
      <c r="T762" s="467" t="s">
        <v>2965</v>
      </c>
      <c r="U762" s="468">
        <f t="shared" si="11"/>
        <v>220.20000000000002</v>
      </c>
      <c r="V762" s="170"/>
    </row>
    <row r="763" spans="1:22">
      <c r="A763" s="235">
        <v>760</v>
      </c>
      <c r="B763" s="235">
        <v>111451145</v>
      </c>
      <c r="C763" s="238">
        <v>19300061440</v>
      </c>
      <c r="D763" s="238" t="s">
        <v>777</v>
      </c>
      <c r="E763" s="598" t="s">
        <v>36</v>
      </c>
      <c r="F763" s="235">
        <v>21</v>
      </c>
      <c r="G763" s="623" t="s">
        <v>3338</v>
      </c>
      <c r="H763" s="466">
        <v>44809</v>
      </c>
      <c r="I763" s="466">
        <v>44809</v>
      </c>
      <c r="J763" s="235" t="s">
        <v>206</v>
      </c>
      <c r="K763" s="235" t="s">
        <v>285</v>
      </c>
      <c r="L763" s="235" t="s">
        <v>70</v>
      </c>
      <c r="M763" s="235">
        <v>333489</v>
      </c>
      <c r="N763" s="235" t="s">
        <v>3339</v>
      </c>
      <c r="O763" s="238" t="s">
        <v>3474</v>
      </c>
      <c r="P763" s="345" t="s">
        <v>3413</v>
      </c>
      <c r="Q763" s="347" t="s">
        <v>4025</v>
      </c>
      <c r="R763" s="238" t="s">
        <v>3359</v>
      </c>
      <c r="S763" s="541">
        <v>267.55</v>
      </c>
      <c r="T763" s="467" t="s">
        <v>2965</v>
      </c>
      <c r="U763" s="468">
        <f t="shared" si="11"/>
        <v>5618.55</v>
      </c>
      <c r="V763" s="170"/>
    </row>
    <row r="764" spans="1:22">
      <c r="A764" s="235">
        <v>761</v>
      </c>
      <c r="B764" s="235">
        <v>112173253</v>
      </c>
      <c r="C764" s="238">
        <v>19300061440</v>
      </c>
      <c r="D764" s="238" t="s">
        <v>777</v>
      </c>
      <c r="E764" s="598" t="s">
        <v>36</v>
      </c>
      <c r="F764" s="235">
        <v>24</v>
      </c>
      <c r="G764" s="623" t="s">
        <v>3338</v>
      </c>
      <c r="H764" s="466">
        <v>44809</v>
      </c>
      <c r="I764" s="466">
        <v>44809</v>
      </c>
      <c r="J764" s="235" t="s">
        <v>206</v>
      </c>
      <c r="K764" s="235" t="s">
        <v>285</v>
      </c>
      <c r="L764" s="235" t="s">
        <v>70</v>
      </c>
      <c r="M764" s="235">
        <v>333489</v>
      </c>
      <c r="N764" s="235" t="s">
        <v>3339</v>
      </c>
      <c r="O764" s="238" t="s">
        <v>3474</v>
      </c>
      <c r="P764" s="345" t="s">
        <v>3413</v>
      </c>
      <c r="Q764" s="347" t="s">
        <v>4025</v>
      </c>
      <c r="R764" s="238" t="s">
        <v>3359</v>
      </c>
      <c r="S764" s="541">
        <v>267.55</v>
      </c>
      <c r="T764" s="467" t="s">
        <v>2965</v>
      </c>
      <c r="U764" s="468">
        <f t="shared" si="11"/>
        <v>6421.2000000000007</v>
      </c>
      <c r="V764" s="170"/>
    </row>
    <row r="765" spans="1:22" ht="20.399999999999999">
      <c r="A765" s="235">
        <v>762</v>
      </c>
      <c r="B765" s="235">
        <v>109708584</v>
      </c>
      <c r="C765" s="238" t="s">
        <v>398</v>
      </c>
      <c r="D765" s="238" t="s">
        <v>399</v>
      </c>
      <c r="E765" s="598" t="s">
        <v>36</v>
      </c>
      <c r="F765" s="235">
        <v>10</v>
      </c>
      <c r="G765" s="623" t="s">
        <v>3338</v>
      </c>
      <c r="H765" s="466">
        <v>44809</v>
      </c>
      <c r="I765" s="466">
        <v>44809</v>
      </c>
      <c r="J765" s="235" t="s">
        <v>206</v>
      </c>
      <c r="K765" s="235" t="s">
        <v>285</v>
      </c>
      <c r="L765" s="235" t="s">
        <v>70</v>
      </c>
      <c r="M765" s="235">
        <v>333489</v>
      </c>
      <c r="N765" s="235" t="s">
        <v>3339</v>
      </c>
      <c r="O765" s="238" t="s">
        <v>3474</v>
      </c>
      <c r="P765" s="345" t="s">
        <v>3413</v>
      </c>
      <c r="Q765" s="347" t="s">
        <v>4025</v>
      </c>
      <c r="R765" s="238" t="s">
        <v>3359</v>
      </c>
      <c r="S765" s="541">
        <v>215.24</v>
      </c>
      <c r="T765" s="467" t="s">
        <v>2965</v>
      </c>
      <c r="U765" s="468">
        <f t="shared" si="11"/>
        <v>2152.4</v>
      </c>
      <c r="V765" s="170"/>
    </row>
    <row r="766" spans="1:22" ht="20.399999999999999">
      <c r="A766" s="235">
        <v>763</v>
      </c>
      <c r="B766" s="235">
        <v>109708584</v>
      </c>
      <c r="C766" s="238" t="s">
        <v>398</v>
      </c>
      <c r="D766" s="238" t="s">
        <v>399</v>
      </c>
      <c r="E766" s="598" t="s">
        <v>36</v>
      </c>
      <c r="F766" s="235">
        <v>21</v>
      </c>
      <c r="G766" s="623" t="s">
        <v>3338</v>
      </c>
      <c r="H766" s="466">
        <v>44809</v>
      </c>
      <c r="I766" s="466">
        <v>44809</v>
      </c>
      <c r="J766" s="235" t="s">
        <v>206</v>
      </c>
      <c r="K766" s="235" t="s">
        <v>285</v>
      </c>
      <c r="L766" s="235" t="s">
        <v>70</v>
      </c>
      <c r="M766" s="235">
        <v>333489</v>
      </c>
      <c r="N766" s="235" t="s">
        <v>3339</v>
      </c>
      <c r="O766" s="238" t="s">
        <v>3474</v>
      </c>
      <c r="P766" s="345" t="s">
        <v>3413</v>
      </c>
      <c r="Q766" s="347" t="s">
        <v>4025</v>
      </c>
      <c r="R766" s="238" t="s">
        <v>3359</v>
      </c>
      <c r="S766" s="541">
        <v>215.24</v>
      </c>
      <c r="T766" s="467" t="s">
        <v>2965</v>
      </c>
      <c r="U766" s="468">
        <f t="shared" si="11"/>
        <v>4520.04</v>
      </c>
      <c r="V766" s="170"/>
    </row>
    <row r="767" spans="1:22" ht="20.399999999999999">
      <c r="A767" s="235">
        <v>764</v>
      </c>
      <c r="B767" s="235">
        <v>109492194</v>
      </c>
      <c r="C767" s="238" t="s">
        <v>192</v>
      </c>
      <c r="D767" s="238" t="s">
        <v>193</v>
      </c>
      <c r="E767" s="598" t="s">
        <v>36</v>
      </c>
      <c r="F767" s="235">
        <v>168</v>
      </c>
      <c r="G767" s="623" t="s">
        <v>3338</v>
      </c>
      <c r="H767" s="466">
        <v>44809</v>
      </c>
      <c r="I767" s="466">
        <v>44809</v>
      </c>
      <c r="J767" s="235" t="s">
        <v>206</v>
      </c>
      <c r="K767" s="235" t="s">
        <v>285</v>
      </c>
      <c r="L767" s="235" t="s">
        <v>70</v>
      </c>
      <c r="M767" s="235">
        <v>333489</v>
      </c>
      <c r="N767" s="235" t="s">
        <v>3339</v>
      </c>
      <c r="O767" s="238" t="s">
        <v>3474</v>
      </c>
      <c r="P767" s="345" t="s">
        <v>3413</v>
      </c>
      <c r="Q767" s="347" t="s">
        <v>4025</v>
      </c>
      <c r="R767" s="238" t="s">
        <v>3359</v>
      </c>
      <c r="S767" s="541">
        <v>234.9</v>
      </c>
      <c r="T767" s="467" t="s">
        <v>2965</v>
      </c>
      <c r="U767" s="468">
        <f t="shared" si="11"/>
        <v>39463.200000000004</v>
      </c>
      <c r="V767" s="170"/>
    </row>
    <row r="768" spans="1:22" ht="20.399999999999999">
      <c r="A768" s="235">
        <v>765</v>
      </c>
      <c r="B768" s="235">
        <v>109492194</v>
      </c>
      <c r="C768" s="238" t="s">
        <v>192</v>
      </c>
      <c r="D768" s="238" t="s">
        <v>193</v>
      </c>
      <c r="E768" s="598" t="s">
        <v>36</v>
      </c>
      <c r="F768" s="235">
        <v>30</v>
      </c>
      <c r="G768" s="623" t="s">
        <v>3338</v>
      </c>
      <c r="H768" s="466">
        <v>44809</v>
      </c>
      <c r="I768" s="466">
        <v>44809</v>
      </c>
      <c r="J768" s="235" t="s">
        <v>206</v>
      </c>
      <c r="K768" s="235" t="s">
        <v>285</v>
      </c>
      <c r="L768" s="235" t="s">
        <v>70</v>
      </c>
      <c r="M768" s="235">
        <v>333489</v>
      </c>
      <c r="N768" s="235" t="s">
        <v>3339</v>
      </c>
      <c r="O768" s="238" t="s">
        <v>3474</v>
      </c>
      <c r="P768" s="345" t="s">
        <v>3413</v>
      </c>
      <c r="Q768" s="347" t="s">
        <v>4025</v>
      </c>
      <c r="R768" s="238" t="s">
        <v>3359</v>
      </c>
      <c r="S768" s="541">
        <v>234.9</v>
      </c>
      <c r="T768" s="467" t="s">
        <v>2965</v>
      </c>
      <c r="U768" s="468">
        <f t="shared" si="11"/>
        <v>7047</v>
      </c>
      <c r="V768" s="170"/>
    </row>
    <row r="769" spans="1:22" ht="20.399999999999999">
      <c r="A769" s="235">
        <v>766</v>
      </c>
      <c r="B769" s="235">
        <v>109492194</v>
      </c>
      <c r="C769" s="238">
        <v>61030012010</v>
      </c>
      <c r="D769" s="238" t="s">
        <v>193</v>
      </c>
      <c r="E769" s="598" t="s">
        <v>36</v>
      </c>
      <c r="F769" s="235">
        <v>30</v>
      </c>
      <c r="G769" s="623" t="s">
        <v>3338</v>
      </c>
      <c r="H769" s="466">
        <v>44809</v>
      </c>
      <c r="I769" s="466">
        <v>44809</v>
      </c>
      <c r="J769" s="235" t="s">
        <v>206</v>
      </c>
      <c r="K769" s="235" t="s">
        <v>285</v>
      </c>
      <c r="L769" s="235" t="s">
        <v>70</v>
      </c>
      <c r="M769" s="235">
        <v>333489</v>
      </c>
      <c r="N769" s="235" t="s">
        <v>3339</v>
      </c>
      <c r="O769" s="238" t="s">
        <v>3474</v>
      </c>
      <c r="P769" s="345" t="s">
        <v>3413</v>
      </c>
      <c r="Q769" s="347" t="s">
        <v>4025</v>
      </c>
      <c r="R769" s="238" t="s">
        <v>3359</v>
      </c>
      <c r="S769" s="541">
        <v>234.9</v>
      </c>
      <c r="T769" s="467" t="s">
        <v>2965</v>
      </c>
      <c r="U769" s="468">
        <f t="shared" si="11"/>
        <v>7047</v>
      </c>
      <c r="V769" s="170"/>
    </row>
    <row r="770" spans="1:22" ht="20.399999999999999">
      <c r="A770" s="235">
        <v>767</v>
      </c>
      <c r="B770" s="235">
        <v>109492194</v>
      </c>
      <c r="C770" s="238">
        <v>61030012010</v>
      </c>
      <c r="D770" s="238" t="s">
        <v>193</v>
      </c>
      <c r="E770" s="598" t="s">
        <v>36</v>
      </c>
      <c r="F770" s="235">
        <v>12</v>
      </c>
      <c r="G770" s="623" t="s">
        <v>3338</v>
      </c>
      <c r="H770" s="466">
        <v>44809</v>
      </c>
      <c r="I770" s="466">
        <v>44809</v>
      </c>
      <c r="J770" s="235" t="s">
        <v>206</v>
      </c>
      <c r="K770" s="235" t="s">
        <v>285</v>
      </c>
      <c r="L770" s="235" t="s">
        <v>70</v>
      </c>
      <c r="M770" s="235">
        <v>333489</v>
      </c>
      <c r="N770" s="235" t="s">
        <v>3339</v>
      </c>
      <c r="O770" s="238" t="s">
        <v>3474</v>
      </c>
      <c r="P770" s="345" t="s">
        <v>3413</v>
      </c>
      <c r="Q770" s="347" t="s">
        <v>4025</v>
      </c>
      <c r="R770" s="238" t="s">
        <v>3359</v>
      </c>
      <c r="S770" s="541">
        <v>234.9</v>
      </c>
      <c r="T770" s="467" t="s">
        <v>2965</v>
      </c>
      <c r="U770" s="468">
        <f t="shared" si="11"/>
        <v>2818.8</v>
      </c>
      <c r="V770" s="170"/>
    </row>
    <row r="771" spans="1:22">
      <c r="A771" s="235">
        <v>768</v>
      </c>
      <c r="B771" s="235">
        <v>109492196</v>
      </c>
      <c r="C771" s="238">
        <v>61030000054</v>
      </c>
      <c r="D771" s="238" t="s">
        <v>1179</v>
      </c>
      <c r="E771" s="598" t="s">
        <v>36</v>
      </c>
      <c r="F771" s="235">
        <v>240</v>
      </c>
      <c r="G771" s="623" t="s">
        <v>3338</v>
      </c>
      <c r="H771" s="466">
        <v>44809</v>
      </c>
      <c r="I771" s="466">
        <v>44809</v>
      </c>
      <c r="J771" s="235" t="s">
        <v>206</v>
      </c>
      <c r="K771" s="235" t="s">
        <v>285</v>
      </c>
      <c r="L771" s="235" t="s">
        <v>70</v>
      </c>
      <c r="M771" s="235">
        <v>333489</v>
      </c>
      <c r="N771" s="235" t="s">
        <v>3339</v>
      </c>
      <c r="O771" s="238" t="s">
        <v>3474</v>
      </c>
      <c r="P771" s="345" t="s">
        <v>3413</v>
      </c>
      <c r="Q771" s="347" t="s">
        <v>4025</v>
      </c>
      <c r="R771" s="238" t="s">
        <v>3359</v>
      </c>
      <c r="S771" s="541">
        <v>21.36</v>
      </c>
      <c r="T771" s="467" t="s">
        <v>2965</v>
      </c>
      <c r="U771" s="468">
        <f t="shared" si="11"/>
        <v>5126.3999999999996</v>
      </c>
      <c r="V771" s="170"/>
    </row>
    <row r="772" spans="1:22">
      <c r="A772" s="235">
        <v>769</v>
      </c>
      <c r="B772" s="235">
        <v>110408292</v>
      </c>
      <c r="C772" s="238" t="s">
        <v>4344</v>
      </c>
      <c r="D772" s="238" t="s">
        <v>3307</v>
      </c>
      <c r="E772" s="598" t="s">
        <v>36</v>
      </c>
      <c r="F772" s="235">
        <v>60</v>
      </c>
      <c r="G772" s="623" t="s">
        <v>3338</v>
      </c>
      <c r="H772" s="466">
        <v>44809</v>
      </c>
      <c r="I772" s="466">
        <v>44809</v>
      </c>
      <c r="J772" s="235" t="s">
        <v>206</v>
      </c>
      <c r="K772" s="235" t="s">
        <v>285</v>
      </c>
      <c r="L772" s="235" t="s">
        <v>70</v>
      </c>
      <c r="M772" s="235">
        <v>333489</v>
      </c>
      <c r="N772" s="235" t="s">
        <v>3339</v>
      </c>
      <c r="O772" s="238" t="s">
        <v>3474</v>
      </c>
      <c r="P772" s="345" t="s">
        <v>3413</v>
      </c>
      <c r="Q772" s="347" t="s">
        <v>4025</v>
      </c>
      <c r="R772" s="238" t="s">
        <v>3359</v>
      </c>
      <c r="S772" s="541">
        <v>8</v>
      </c>
      <c r="T772" s="467" t="s">
        <v>2965</v>
      </c>
      <c r="U772" s="468">
        <f t="shared" ref="U772:U835" si="12">S772*F772</f>
        <v>480</v>
      </c>
      <c r="V772" s="170"/>
    </row>
    <row r="773" spans="1:22">
      <c r="A773" s="235">
        <v>770</v>
      </c>
      <c r="B773" s="235">
        <v>109492176</v>
      </c>
      <c r="C773" s="238">
        <v>45953050</v>
      </c>
      <c r="D773" s="238" t="s">
        <v>2204</v>
      </c>
      <c r="E773" s="598" t="s">
        <v>2729</v>
      </c>
      <c r="F773" s="235">
        <v>57</v>
      </c>
      <c r="G773" s="623" t="s">
        <v>3338</v>
      </c>
      <c r="H773" s="466">
        <v>44809</v>
      </c>
      <c r="I773" s="466">
        <v>44809</v>
      </c>
      <c r="J773" s="235" t="s">
        <v>206</v>
      </c>
      <c r="K773" s="235" t="s">
        <v>285</v>
      </c>
      <c r="L773" s="235" t="s">
        <v>70</v>
      </c>
      <c r="M773" s="235">
        <v>333489</v>
      </c>
      <c r="N773" s="235" t="s">
        <v>3339</v>
      </c>
      <c r="O773" s="238" t="s">
        <v>3474</v>
      </c>
      <c r="P773" s="345" t="s">
        <v>3413</v>
      </c>
      <c r="Q773" s="347" t="s">
        <v>4025</v>
      </c>
      <c r="R773" s="238" t="s">
        <v>3359</v>
      </c>
      <c r="S773" s="541">
        <v>191.98</v>
      </c>
      <c r="T773" s="467" t="s">
        <v>2965</v>
      </c>
      <c r="U773" s="468">
        <f t="shared" si="12"/>
        <v>10942.859999999999</v>
      </c>
      <c r="V773" s="170"/>
    </row>
    <row r="774" spans="1:22">
      <c r="A774" s="235">
        <v>771</v>
      </c>
      <c r="B774" s="235">
        <v>109492176</v>
      </c>
      <c r="C774" s="238">
        <v>45953050</v>
      </c>
      <c r="D774" s="238" t="s">
        <v>2204</v>
      </c>
      <c r="E774" s="598" t="s">
        <v>2729</v>
      </c>
      <c r="F774" s="235">
        <v>663</v>
      </c>
      <c r="G774" s="623" t="s">
        <v>3338</v>
      </c>
      <c r="H774" s="466">
        <v>44809</v>
      </c>
      <c r="I774" s="466">
        <v>44809</v>
      </c>
      <c r="J774" s="235" t="s">
        <v>206</v>
      </c>
      <c r="K774" s="235" t="s">
        <v>285</v>
      </c>
      <c r="L774" s="235" t="s">
        <v>70</v>
      </c>
      <c r="M774" s="235">
        <v>333489</v>
      </c>
      <c r="N774" s="235" t="s">
        <v>3339</v>
      </c>
      <c r="O774" s="238" t="s">
        <v>3474</v>
      </c>
      <c r="P774" s="345" t="s">
        <v>3413</v>
      </c>
      <c r="Q774" s="347" t="s">
        <v>4025</v>
      </c>
      <c r="R774" s="238" t="s">
        <v>3359</v>
      </c>
      <c r="S774" s="541">
        <v>191.98</v>
      </c>
      <c r="T774" s="467" t="s">
        <v>2965</v>
      </c>
      <c r="U774" s="468">
        <f t="shared" si="12"/>
        <v>127282.73999999999</v>
      </c>
      <c r="V774" s="170"/>
    </row>
    <row r="775" spans="1:22">
      <c r="A775" s="235">
        <v>772</v>
      </c>
      <c r="B775" s="235">
        <v>110408292</v>
      </c>
      <c r="C775" s="238" t="s">
        <v>4345</v>
      </c>
      <c r="D775" s="349" t="s">
        <v>2665</v>
      </c>
      <c r="E775" s="598" t="s">
        <v>36</v>
      </c>
      <c r="F775" s="235">
        <v>60</v>
      </c>
      <c r="G775" s="623" t="s">
        <v>3338</v>
      </c>
      <c r="H775" s="466">
        <v>44809</v>
      </c>
      <c r="I775" s="466">
        <v>44809</v>
      </c>
      <c r="J775" s="235" t="s">
        <v>206</v>
      </c>
      <c r="K775" s="235" t="s">
        <v>285</v>
      </c>
      <c r="L775" s="235" t="s">
        <v>70</v>
      </c>
      <c r="M775" s="235">
        <v>333489</v>
      </c>
      <c r="N775" s="235" t="s">
        <v>3339</v>
      </c>
      <c r="O775" s="238" t="s">
        <v>3474</v>
      </c>
      <c r="P775" s="345" t="s">
        <v>3413</v>
      </c>
      <c r="Q775" s="347" t="s">
        <v>4025</v>
      </c>
      <c r="R775" s="238" t="s">
        <v>3359</v>
      </c>
      <c r="S775" s="541">
        <v>3</v>
      </c>
      <c r="T775" s="467" t="s">
        <v>2965</v>
      </c>
      <c r="U775" s="468">
        <f t="shared" si="12"/>
        <v>180</v>
      </c>
      <c r="V775" s="170"/>
    </row>
    <row r="776" spans="1:22">
      <c r="A776" s="235">
        <v>773</v>
      </c>
      <c r="B776" s="235">
        <v>110408290</v>
      </c>
      <c r="C776" s="238">
        <v>110408290</v>
      </c>
      <c r="D776" s="238" t="s">
        <v>3305</v>
      </c>
      <c r="E776" s="598" t="s">
        <v>36</v>
      </c>
      <c r="F776" s="235">
        <v>10</v>
      </c>
      <c r="G776" s="623" t="s">
        <v>3338</v>
      </c>
      <c r="H776" s="466">
        <v>44809</v>
      </c>
      <c r="I776" s="466">
        <v>44809</v>
      </c>
      <c r="J776" s="235" t="s">
        <v>206</v>
      </c>
      <c r="K776" s="235" t="s">
        <v>285</v>
      </c>
      <c r="L776" s="235" t="s">
        <v>70</v>
      </c>
      <c r="M776" s="235">
        <v>333489</v>
      </c>
      <c r="N776" s="235" t="s">
        <v>3339</v>
      </c>
      <c r="O776" s="238" t="s">
        <v>3474</v>
      </c>
      <c r="P776" s="345" t="s">
        <v>3413</v>
      </c>
      <c r="Q776" s="347" t="s">
        <v>4025</v>
      </c>
      <c r="R776" s="238" t="s">
        <v>3359</v>
      </c>
      <c r="S776" s="541">
        <v>1710</v>
      </c>
      <c r="T776" s="467" t="s">
        <v>2965</v>
      </c>
      <c r="U776" s="468">
        <f t="shared" si="12"/>
        <v>17100</v>
      </c>
      <c r="V776" s="170"/>
    </row>
    <row r="777" spans="1:22">
      <c r="A777" s="235">
        <v>774</v>
      </c>
      <c r="B777" s="235">
        <v>110408290</v>
      </c>
      <c r="C777" s="238">
        <v>110408290</v>
      </c>
      <c r="D777" s="238" t="s">
        <v>3306</v>
      </c>
      <c r="E777" s="598" t="s">
        <v>36</v>
      </c>
      <c r="F777" s="235">
        <v>10</v>
      </c>
      <c r="G777" s="623" t="s">
        <v>3338</v>
      </c>
      <c r="H777" s="466">
        <v>44809</v>
      </c>
      <c r="I777" s="466">
        <v>44809</v>
      </c>
      <c r="J777" s="235" t="s">
        <v>206</v>
      </c>
      <c r="K777" s="235" t="s">
        <v>285</v>
      </c>
      <c r="L777" s="235" t="s">
        <v>70</v>
      </c>
      <c r="M777" s="235">
        <v>333489</v>
      </c>
      <c r="N777" s="235" t="s">
        <v>3339</v>
      </c>
      <c r="O777" s="238" t="s">
        <v>3474</v>
      </c>
      <c r="P777" s="345" t="s">
        <v>3413</v>
      </c>
      <c r="Q777" s="347" t="s">
        <v>4025</v>
      </c>
      <c r="R777" s="238" t="s">
        <v>3359</v>
      </c>
      <c r="S777" s="541">
        <v>1710</v>
      </c>
      <c r="T777" s="467" t="s">
        <v>2965</v>
      </c>
      <c r="U777" s="468">
        <f t="shared" si="12"/>
        <v>17100</v>
      </c>
      <c r="V777" s="170"/>
    </row>
    <row r="778" spans="1:22">
      <c r="A778" s="235">
        <v>775</v>
      </c>
      <c r="B778" s="235">
        <v>100852628</v>
      </c>
      <c r="C778" s="238">
        <v>12544523</v>
      </c>
      <c r="D778" s="238" t="s">
        <v>1900</v>
      </c>
      <c r="E778" s="598" t="s">
        <v>2729</v>
      </c>
      <c r="F778" s="235">
        <v>300</v>
      </c>
      <c r="G778" s="623" t="s">
        <v>3338</v>
      </c>
      <c r="H778" s="466">
        <v>44809</v>
      </c>
      <c r="I778" s="466">
        <v>44809</v>
      </c>
      <c r="J778" s="235" t="s">
        <v>206</v>
      </c>
      <c r="K778" s="235" t="s">
        <v>285</v>
      </c>
      <c r="L778" s="235" t="s">
        <v>70</v>
      </c>
      <c r="M778" s="235">
        <v>333489</v>
      </c>
      <c r="N778" s="235" t="s">
        <v>3339</v>
      </c>
      <c r="O778" s="238" t="s">
        <v>3474</v>
      </c>
      <c r="P778" s="345" t="s">
        <v>3413</v>
      </c>
      <c r="Q778" s="347" t="s">
        <v>4025</v>
      </c>
      <c r="R778" s="238" t="s">
        <v>3359</v>
      </c>
      <c r="S778" s="541">
        <v>950.5</v>
      </c>
      <c r="T778" s="467" t="s">
        <v>2965</v>
      </c>
      <c r="U778" s="468">
        <f t="shared" si="12"/>
        <v>285150</v>
      </c>
      <c r="V778" s="170"/>
    </row>
    <row r="779" spans="1:22">
      <c r="A779" s="235">
        <v>776</v>
      </c>
      <c r="B779" s="235">
        <v>100852628</v>
      </c>
      <c r="C779" s="238">
        <v>12544523</v>
      </c>
      <c r="D779" s="238" t="s">
        <v>1900</v>
      </c>
      <c r="E779" s="598" t="s">
        <v>2729</v>
      </c>
      <c r="F779" s="235">
        <v>80</v>
      </c>
      <c r="G779" s="623" t="s">
        <v>3338</v>
      </c>
      <c r="H779" s="466">
        <v>44809</v>
      </c>
      <c r="I779" s="466">
        <v>44809</v>
      </c>
      <c r="J779" s="235" t="s">
        <v>206</v>
      </c>
      <c r="K779" s="235" t="s">
        <v>285</v>
      </c>
      <c r="L779" s="235" t="s">
        <v>70</v>
      </c>
      <c r="M779" s="235">
        <v>333489</v>
      </c>
      <c r="N779" s="235" t="s">
        <v>3339</v>
      </c>
      <c r="O779" s="238" t="s">
        <v>3474</v>
      </c>
      <c r="P779" s="345" t="s">
        <v>3413</v>
      </c>
      <c r="Q779" s="347" t="s">
        <v>4025</v>
      </c>
      <c r="R779" s="238" t="s">
        <v>3359</v>
      </c>
      <c r="S779" s="541">
        <v>950.5</v>
      </c>
      <c r="T779" s="467" t="s">
        <v>2965</v>
      </c>
      <c r="U779" s="468">
        <f t="shared" si="12"/>
        <v>76040</v>
      </c>
      <c r="V779" s="170"/>
    </row>
    <row r="780" spans="1:22">
      <c r="A780" s="235">
        <v>777</v>
      </c>
      <c r="B780" s="235">
        <v>100852628</v>
      </c>
      <c r="C780" s="238">
        <v>12544523</v>
      </c>
      <c r="D780" s="238" t="s">
        <v>1900</v>
      </c>
      <c r="E780" s="598" t="s">
        <v>2729</v>
      </c>
      <c r="F780" s="235">
        <v>550</v>
      </c>
      <c r="G780" s="623" t="s">
        <v>3338</v>
      </c>
      <c r="H780" s="466">
        <v>44809</v>
      </c>
      <c r="I780" s="466">
        <v>44809</v>
      </c>
      <c r="J780" s="235" t="s">
        <v>206</v>
      </c>
      <c r="K780" s="235" t="s">
        <v>285</v>
      </c>
      <c r="L780" s="235" t="s">
        <v>70</v>
      </c>
      <c r="M780" s="235">
        <v>333489</v>
      </c>
      <c r="N780" s="235" t="s">
        <v>3339</v>
      </c>
      <c r="O780" s="238" t="s">
        <v>3474</v>
      </c>
      <c r="P780" s="345" t="s">
        <v>3413</v>
      </c>
      <c r="Q780" s="347" t="s">
        <v>4025</v>
      </c>
      <c r="R780" s="238" t="s">
        <v>3359</v>
      </c>
      <c r="S780" s="541">
        <v>950.5</v>
      </c>
      <c r="T780" s="467" t="s">
        <v>2965</v>
      </c>
      <c r="U780" s="468">
        <f t="shared" si="12"/>
        <v>522775</v>
      </c>
      <c r="V780" s="170"/>
    </row>
    <row r="781" spans="1:22">
      <c r="A781" s="235">
        <v>778</v>
      </c>
      <c r="B781" s="235">
        <v>110411272</v>
      </c>
      <c r="C781" s="238">
        <v>12545532</v>
      </c>
      <c r="D781" s="238" t="s">
        <v>1907</v>
      </c>
      <c r="E781" s="598" t="s">
        <v>2729</v>
      </c>
      <c r="F781" s="235">
        <v>349</v>
      </c>
      <c r="G781" s="623" t="s">
        <v>3338</v>
      </c>
      <c r="H781" s="466">
        <v>44809</v>
      </c>
      <c r="I781" s="466">
        <v>44809</v>
      </c>
      <c r="J781" s="235" t="s">
        <v>206</v>
      </c>
      <c r="K781" s="235" t="s">
        <v>285</v>
      </c>
      <c r="L781" s="235" t="s">
        <v>70</v>
      </c>
      <c r="M781" s="235">
        <v>333489</v>
      </c>
      <c r="N781" s="235" t="s">
        <v>3339</v>
      </c>
      <c r="O781" s="238" t="s">
        <v>3474</v>
      </c>
      <c r="P781" s="345" t="s">
        <v>3413</v>
      </c>
      <c r="Q781" s="347" t="s">
        <v>4025</v>
      </c>
      <c r="R781" s="238" t="s">
        <v>3359</v>
      </c>
      <c r="S781" s="541">
        <v>460.85</v>
      </c>
      <c r="T781" s="467" t="s">
        <v>2965</v>
      </c>
      <c r="U781" s="468">
        <f t="shared" si="12"/>
        <v>160836.65</v>
      </c>
      <c r="V781" s="170"/>
    </row>
    <row r="782" spans="1:22">
      <c r="A782" s="235">
        <v>779</v>
      </c>
      <c r="B782" s="235">
        <v>110411272</v>
      </c>
      <c r="C782" s="238">
        <v>12545532</v>
      </c>
      <c r="D782" s="238" t="s">
        <v>1907</v>
      </c>
      <c r="E782" s="598" t="s">
        <v>2729</v>
      </c>
      <c r="F782" s="235">
        <v>200</v>
      </c>
      <c r="G782" s="623" t="s">
        <v>3338</v>
      </c>
      <c r="H782" s="466">
        <v>44809</v>
      </c>
      <c r="I782" s="466">
        <v>44809</v>
      </c>
      <c r="J782" s="235" t="s">
        <v>206</v>
      </c>
      <c r="K782" s="235" t="s">
        <v>285</v>
      </c>
      <c r="L782" s="235" t="s">
        <v>70</v>
      </c>
      <c r="M782" s="235">
        <v>333489</v>
      </c>
      <c r="N782" s="235" t="s">
        <v>3339</v>
      </c>
      <c r="O782" s="238" t="s">
        <v>3474</v>
      </c>
      <c r="P782" s="345" t="s">
        <v>3413</v>
      </c>
      <c r="Q782" s="347" t="s">
        <v>4025</v>
      </c>
      <c r="R782" s="238" t="s">
        <v>3359</v>
      </c>
      <c r="S782" s="541">
        <v>460.85</v>
      </c>
      <c r="T782" s="467" t="s">
        <v>2965</v>
      </c>
      <c r="U782" s="468">
        <f t="shared" si="12"/>
        <v>92170</v>
      </c>
      <c r="V782" s="170"/>
    </row>
    <row r="783" spans="1:22">
      <c r="A783" s="235">
        <v>780</v>
      </c>
      <c r="B783" s="235">
        <v>110411272</v>
      </c>
      <c r="C783" s="238">
        <v>12545536</v>
      </c>
      <c r="D783" s="238" t="s">
        <v>2123</v>
      </c>
      <c r="E783" s="598" t="s">
        <v>2729</v>
      </c>
      <c r="F783" s="235">
        <v>550</v>
      </c>
      <c r="G783" s="623" t="s">
        <v>3338</v>
      </c>
      <c r="H783" s="466">
        <v>44809</v>
      </c>
      <c r="I783" s="466">
        <v>44809</v>
      </c>
      <c r="J783" s="235" t="s">
        <v>206</v>
      </c>
      <c r="K783" s="235" t="s">
        <v>285</v>
      </c>
      <c r="L783" s="235" t="s">
        <v>70</v>
      </c>
      <c r="M783" s="235">
        <v>333489</v>
      </c>
      <c r="N783" s="235" t="s">
        <v>3339</v>
      </c>
      <c r="O783" s="238" t="s">
        <v>3474</v>
      </c>
      <c r="P783" s="345" t="s">
        <v>3413</v>
      </c>
      <c r="Q783" s="347" t="s">
        <v>4025</v>
      </c>
      <c r="R783" s="238" t="s">
        <v>3359</v>
      </c>
      <c r="S783" s="541">
        <v>460.85</v>
      </c>
      <c r="T783" s="467" t="s">
        <v>2965</v>
      </c>
      <c r="U783" s="468">
        <f t="shared" si="12"/>
        <v>253467.5</v>
      </c>
      <c r="V783" s="170"/>
    </row>
    <row r="784" spans="1:22">
      <c r="A784" s="235">
        <v>781</v>
      </c>
      <c r="B784" s="235">
        <v>110408292</v>
      </c>
      <c r="C784" s="238" t="s">
        <v>3309</v>
      </c>
      <c r="D784" s="349" t="s">
        <v>2659</v>
      </c>
      <c r="E784" s="598" t="s">
        <v>36</v>
      </c>
      <c r="F784" s="235">
        <v>60</v>
      </c>
      <c r="G784" s="623" t="s">
        <v>3338</v>
      </c>
      <c r="H784" s="466">
        <v>44809</v>
      </c>
      <c r="I784" s="466">
        <v>44809</v>
      </c>
      <c r="J784" s="235" t="s">
        <v>206</v>
      </c>
      <c r="K784" s="235" t="s">
        <v>285</v>
      </c>
      <c r="L784" s="235" t="s">
        <v>70</v>
      </c>
      <c r="M784" s="235">
        <v>333489</v>
      </c>
      <c r="N784" s="235" t="s">
        <v>3339</v>
      </c>
      <c r="O784" s="238" t="s">
        <v>3474</v>
      </c>
      <c r="P784" s="345" t="s">
        <v>3413</v>
      </c>
      <c r="Q784" s="347" t="s">
        <v>4025</v>
      </c>
      <c r="R784" s="238" t="s">
        <v>3359</v>
      </c>
      <c r="S784" s="541">
        <v>3</v>
      </c>
      <c r="T784" s="467" t="s">
        <v>2965</v>
      </c>
      <c r="U784" s="468">
        <f t="shared" si="12"/>
        <v>180</v>
      </c>
      <c r="V784" s="170"/>
    </row>
    <row r="785" spans="1:22" ht="20.399999999999999">
      <c r="A785" s="235">
        <v>782</v>
      </c>
      <c r="B785" s="235">
        <v>112303890</v>
      </c>
      <c r="C785" s="238" t="s">
        <v>3289</v>
      </c>
      <c r="D785" s="238" t="s">
        <v>3290</v>
      </c>
      <c r="E785" s="598" t="s">
        <v>36</v>
      </c>
      <c r="F785" s="235">
        <v>12</v>
      </c>
      <c r="G785" s="623" t="s">
        <v>3338</v>
      </c>
      <c r="H785" s="466">
        <v>44809</v>
      </c>
      <c r="I785" s="466">
        <v>44809</v>
      </c>
      <c r="J785" s="235" t="s">
        <v>206</v>
      </c>
      <c r="K785" s="235" t="s">
        <v>285</v>
      </c>
      <c r="L785" s="235" t="s">
        <v>70</v>
      </c>
      <c r="M785" s="235">
        <v>333489</v>
      </c>
      <c r="N785" s="235" t="s">
        <v>3339</v>
      </c>
      <c r="O785" s="238" t="s">
        <v>3474</v>
      </c>
      <c r="P785" s="345" t="s">
        <v>3413</v>
      </c>
      <c r="Q785" s="347" t="s">
        <v>4025</v>
      </c>
      <c r="R785" s="238" t="s">
        <v>3359</v>
      </c>
      <c r="S785" s="541">
        <v>1520</v>
      </c>
      <c r="T785" s="467" t="s">
        <v>2965</v>
      </c>
      <c r="U785" s="468">
        <f t="shared" si="12"/>
        <v>18240</v>
      </c>
      <c r="V785" s="170"/>
    </row>
    <row r="786" spans="1:22" ht="20.399999999999999">
      <c r="A786" s="235">
        <v>783</v>
      </c>
      <c r="B786" s="235">
        <v>109708582</v>
      </c>
      <c r="C786" s="238" t="s">
        <v>751</v>
      </c>
      <c r="D786" s="238" t="s">
        <v>752</v>
      </c>
      <c r="E786" s="598" t="s">
        <v>36</v>
      </c>
      <c r="F786" s="235">
        <v>32</v>
      </c>
      <c r="G786" s="623" t="s">
        <v>3338</v>
      </c>
      <c r="H786" s="466">
        <v>44809</v>
      </c>
      <c r="I786" s="466">
        <v>44809</v>
      </c>
      <c r="J786" s="235" t="s">
        <v>206</v>
      </c>
      <c r="K786" s="235" t="s">
        <v>285</v>
      </c>
      <c r="L786" s="235" t="s">
        <v>70</v>
      </c>
      <c r="M786" s="235">
        <v>333489</v>
      </c>
      <c r="N786" s="235" t="s">
        <v>3339</v>
      </c>
      <c r="O786" s="238" t="s">
        <v>3474</v>
      </c>
      <c r="P786" s="345" t="s">
        <v>3413</v>
      </c>
      <c r="Q786" s="347" t="s">
        <v>4025</v>
      </c>
      <c r="R786" s="238" t="s">
        <v>3359</v>
      </c>
      <c r="S786" s="541">
        <v>173.01</v>
      </c>
      <c r="T786" s="467" t="s">
        <v>2965</v>
      </c>
      <c r="U786" s="468">
        <f t="shared" si="12"/>
        <v>5536.32</v>
      </c>
      <c r="V786" s="170"/>
    </row>
    <row r="787" spans="1:22">
      <c r="A787" s="235">
        <v>784</v>
      </c>
      <c r="B787" s="235">
        <v>107105353</v>
      </c>
      <c r="C787" s="238" t="s">
        <v>1911</v>
      </c>
      <c r="D787" s="238" t="s">
        <v>2824</v>
      </c>
      <c r="E787" s="598" t="s">
        <v>2729</v>
      </c>
      <c r="F787" s="235">
        <v>225</v>
      </c>
      <c r="G787" s="623" t="s">
        <v>3338</v>
      </c>
      <c r="H787" s="466">
        <v>44809</v>
      </c>
      <c r="I787" s="466">
        <v>44809</v>
      </c>
      <c r="J787" s="235" t="s">
        <v>206</v>
      </c>
      <c r="K787" s="235" t="s">
        <v>285</v>
      </c>
      <c r="L787" s="235" t="s">
        <v>70</v>
      </c>
      <c r="M787" s="235">
        <v>333489</v>
      </c>
      <c r="N787" s="235" t="s">
        <v>3339</v>
      </c>
      <c r="O787" s="238" t="s">
        <v>3474</v>
      </c>
      <c r="P787" s="345" t="s">
        <v>3413</v>
      </c>
      <c r="Q787" s="347" t="s">
        <v>4025</v>
      </c>
      <c r="R787" s="238" t="s">
        <v>3359</v>
      </c>
      <c r="S787" s="541">
        <v>256.89999999999998</v>
      </c>
      <c r="T787" s="467" t="s">
        <v>2965</v>
      </c>
      <c r="U787" s="468">
        <f t="shared" si="12"/>
        <v>57802.499999999993</v>
      </c>
      <c r="V787" s="170"/>
    </row>
    <row r="788" spans="1:22" ht="20.399999999999999">
      <c r="A788" s="235">
        <v>785</v>
      </c>
      <c r="B788" s="235">
        <v>108350854</v>
      </c>
      <c r="C788" s="238" t="s">
        <v>2733</v>
      </c>
      <c r="D788" s="238" t="s">
        <v>2734</v>
      </c>
      <c r="E788" s="598" t="s">
        <v>36</v>
      </c>
      <c r="F788" s="235">
        <v>10</v>
      </c>
      <c r="G788" s="623" t="s">
        <v>3337</v>
      </c>
      <c r="H788" s="466">
        <v>44810</v>
      </c>
      <c r="I788" s="466">
        <v>44810</v>
      </c>
      <c r="J788" s="235" t="s">
        <v>141</v>
      </c>
      <c r="K788" s="235" t="s">
        <v>285</v>
      </c>
      <c r="L788" s="235" t="s">
        <v>207</v>
      </c>
      <c r="M788" s="235">
        <v>215990509</v>
      </c>
      <c r="N788" s="235" t="s">
        <v>2960</v>
      </c>
      <c r="O788" s="238" t="s">
        <v>3474</v>
      </c>
      <c r="P788" s="345" t="s">
        <v>3413</v>
      </c>
      <c r="Q788" s="347" t="s">
        <v>4025</v>
      </c>
      <c r="R788" s="238" t="s">
        <v>2838</v>
      </c>
      <c r="S788" s="541">
        <v>7800</v>
      </c>
      <c r="T788" s="467" t="s">
        <v>2965</v>
      </c>
      <c r="U788" s="468">
        <f t="shared" si="12"/>
        <v>78000</v>
      </c>
      <c r="V788" s="170"/>
    </row>
    <row r="789" spans="1:22" ht="20.399999999999999">
      <c r="A789" s="235">
        <v>786</v>
      </c>
      <c r="B789" s="235">
        <v>108350856</v>
      </c>
      <c r="C789" s="238" t="s">
        <v>2735</v>
      </c>
      <c r="D789" s="238" t="s">
        <v>2736</v>
      </c>
      <c r="E789" s="598" t="s">
        <v>36</v>
      </c>
      <c r="F789" s="235">
        <v>10</v>
      </c>
      <c r="G789" s="623" t="s">
        <v>3337</v>
      </c>
      <c r="H789" s="466">
        <v>44810</v>
      </c>
      <c r="I789" s="466">
        <v>44810</v>
      </c>
      <c r="J789" s="235" t="s">
        <v>141</v>
      </c>
      <c r="K789" s="235" t="s">
        <v>285</v>
      </c>
      <c r="L789" s="235" t="s">
        <v>207</v>
      </c>
      <c r="M789" s="235">
        <v>215990509</v>
      </c>
      <c r="N789" s="235" t="s">
        <v>2960</v>
      </c>
      <c r="O789" s="238" t="s">
        <v>3474</v>
      </c>
      <c r="P789" s="345" t="s">
        <v>3413</v>
      </c>
      <c r="Q789" s="347" t="s">
        <v>4025</v>
      </c>
      <c r="R789" s="238" t="s">
        <v>2838</v>
      </c>
      <c r="S789" s="541">
        <v>72000</v>
      </c>
      <c r="T789" s="467" t="s">
        <v>2965</v>
      </c>
      <c r="U789" s="468">
        <f t="shared" si="12"/>
        <v>720000</v>
      </c>
      <c r="V789" s="170"/>
    </row>
    <row r="790" spans="1:22">
      <c r="A790" s="235">
        <v>787</v>
      </c>
      <c r="B790" s="235">
        <v>102951260</v>
      </c>
      <c r="C790" s="238" t="s">
        <v>1697</v>
      </c>
      <c r="D790" s="238" t="s">
        <v>1698</v>
      </c>
      <c r="E790" s="598" t="s">
        <v>36</v>
      </c>
      <c r="F790" s="235">
        <v>10</v>
      </c>
      <c r="G790" s="623" t="s">
        <v>3337</v>
      </c>
      <c r="H790" s="466">
        <v>44810</v>
      </c>
      <c r="I790" s="466">
        <v>44810</v>
      </c>
      <c r="J790" s="235" t="s">
        <v>141</v>
      </c>
      <c r="K790" s="235" t="s">
        <v>285</v>
      </c>
      <c r="L790" s="235" t="s">
        <v>207</v>
      </c>
      <c r="M790" s="235">
        <v>215990509</v>
      </c>
      <c r="N790" s="235" t="s">
        <v>2960</v>
      </c>
      <c r="O790" s="238" t="s">
        <v>3474</v>
      </c>
      <c r="P790" s="345" t="s">
        <v>3413</v>
      </c>
      <c r="Q790" s="347" t="s">
        <v>4025</v>
      </c>
      <c r="R790" s="238" t="s">
        <v>2838</v>
      </c>
      <c r="S790" s="541">
        <v>216.59</v>
      </c>
      <c r="T790" s="467" t="s">
        <v>2965</v>
      </c>
      <c r="U790" s="468">
        <f t="shared" si="12"/>
        <v>2165.9</v>
      </c>
      <c r="V790" s="170"/>
    </row>
    <row r="791" spans="1:22" ht="30.6">
      <c r="A791" s="235">
        <v>788</v>
      </c>
      <c r="B791" s="235">
        <v>100071911</v>
      </c>
      <c r="C791" s="238" t="s">
        <v>2950</v>
      </c>
      <c r="D791" s="238" t="s">
        <v>480</v>
      </c>
      <c r="E791" s="598" t="s">
        <v>36</v>
      </c>
      <c r="F791" s="235">
        <v>60</v>
      </c>
      <c r="G791" s="623" t="s">
        <v>3337</v>
      </c>
      <c r="H791" s="466">
        <v>44810</v>
      </c>
      <c r="I791" s="466">
        <v>44810</v>
      </c>
      <c r="J791" s="235" t="s">
        <v>141</v>
      </c>
      <c r="K791" s="235" t="s">
        <v>285</v>
      </c>
      <c r="L791" s="235" t="s">
        <v>207</v>
      </c>
      <c r="M791" s="235">
        <v>215990509</v>
      </c>
      <c r="N791" s="235" t="s">
        <v>2960</v>
      </c>
      <c r="O791" s="238" t="s">
        <v>3474</v>
      </c>
      <c r="P791" s="345" t="s">
        <v>3413</v>
      </c>
      <c r="Q791" s="347" t="s">
        <v>4025</v>
      </c>
      <c r="R791" s="238" t="s">
        <v>2838</v>
      </c>
      <c r="S791" s="541">
        <v>448</v>
      </c>
      <c r="T791" s="467" t="s">
        <v>2965</v>
      </c>
      <c r="U791" s="468">
        <f t="shared" si="12"/>
        <v>26880</v>
      </c>
      <c r="V791" s="170"/>
    </row>
    <row r="792" spans="1:22">
      <c r="A792" s="235">
        <v>789</v>
      </c>
      <c r="B792" s="235">
        <v>109492212</v>
      </c>
      <c r="C792" s="238" t="s">
        <v>571</v>
      </c>
      <c r="D792" s="238" t="s">
        <v>2741</v>
      </c>
      <c r="E792" s="598" t="s">
        <v>36</v>
      </c>
      <c r="F792" s="235">
        <v>40</v>
      </c>
      <c r="G792" s="623" t="s">
        <v>3337</v>
      </c>
      <c r="H792" s="466">
        <v>44810</v>
      </c>
      <c r="I792" s="466">
        <v>44810</v>
      </c>
      <c r="J792" s="235" t="s">
        <v>141</v>
      </c>
      <c r="K792" s="235" t="s">
        <v>285</v>
      </c>
      <c r="L792" s="235" t="s">
        <v>207</v>
      </c>
      <c r="M792" s="235">
        <v>215990509</v>
      </c>
      <c r="N792" s="235" t="s">
        <v>2960</v>
      </c>
      <c r="O792" s="238" t="s">
        <v>3474</v>
      </c>
      <c r="P792" s="345" t="s">
        <v>3413</v>
      </c>
      <c r="Q792" s="347" t="s">
        <v>4025</v>
      </c>
      <c r="R792" s="238" t="s">
        <v>2838</v>
      </c>
      <c r="S792" s="541">
        <v>11.26</v>
      </c>
      <c r="T792" s="467" t="s">
        <v>2965</v>
      </c>
      <c r="U792" s="468">
        <f t="shared" si="12"/>
        <v>450.4</v>
      </c>
      <c r="V792" s="170"/>
    </row>
    <row r="793" spans="1:22">
      <c r="A793" s="235">
        <v>790</v>
      </c>
      <c r="B793" s="235">
        <v>109492247</v>
      </c>
      <c r="C793" s="238">
        <v>20772083003</v>
      </c>
      <c r="D793" s="238" t="s">
        <v>2497</v>
      </c>
      <c r="E793" s="598" t="s">
        <v>36</v>
      </c>
      <c r="F793" s="235">
        <v>10</v>
      </c>
      <c r="G793" s="623" t="s">
        <v>3337</v>
      </c>
      <c r="H793" s="466">
        <v>44810</v>
      </c>
      <c r="I793" s="466">
        <v>44810</v>
      </c>
      <c r="J793" s="235" t="s">
        <v>141</v>
      </c>
      <c r="K793" s="235" t="s">
        <v>285</v>
      </c>
      <c r="L793" s="235" t="s">
        <v>207</v>
      </c>
      <c r="M793" s="235">
        <v>215990509</v>
      </c>
      <c r="N793" s="235" t="s">
        <v>2960</v>
      </c>
      <c r="O793" s="238" t="s">
        <v>3474</v>
      </c>
      <c r="P793" s="345" t="s">
        <v>3413</v>
      </c>
      <c r="Q793" s="347" t="s">
        <v>4025</v>
      </c>
      <c r="R793" s="238" t="s">
        <v>2838</v>
      </c>
      <c r="S793" s="541">
        <v>40838.07</v>
      </c>
      <c r="T793" s="467" t="s">
        <v>2965</v>
      </c>
      <c r="U793" s="468">
        <f t="shared" si="12"/>
        <v>408380.7</v>
      </c>
      <c r="V793" s="170"/>
    </row>
    <row r="794" spans="1:22" ht="20.399999999999999">
      <c r="A794" s="235">
        <v>791</v>
      </c>
      <c r="B794" s="235">
        <v>107983770</v>
      </c>
      <c r="C794" s="238" t="s">
        <v>123</v>
      </c>
      <c r="D794" s="238" t="s">
        <v>3022</v>
      </c>
      <c r="E794" s="598" t="s">
        <v>36</v>
      </c>
      <c r="F794" s="235">
        <v>11</v>
      </c>
      <c r="G794" s="623" t="s">
        <v>3337</v>
      </c>
      <c r="H794" s="466">
        <v>44810</v>
      </c>
      <c r="I794" s="466">
        <v>44810</v>
      </c>
      <c r="J794" s="235" t="s">
        <v>141</v>
      </c>
      <c r="K794" s="235" t="s">
        <v>285</v>
      </c>
      <c r="L794" s="235" t="s">
        <v>207</v>
      </c>
      <c r="M794" s="235">
        <v>215990509</v>
      </c>
      <c r="N794" s="235" t="s">
        <v>2960</v>
      </c>
      <c r="O794" s="238" t="s">
        <v>3474</v>
      </c>
      <c r="P794" s="345" t="s">
        <v>3413</v>
      </c>
      <c r="Q794" s="347" t="s">
        <v>4025</v>
      </c>
      <c r="R794" s="238" t="s">
        <v>2838</v>
      </c>
      <c r="S794" s="541">
        <v>5367.31</v>
      </c>
      <c r="T794" s="467" t="s">
        <v>2965</v>
      </c>
      <c r="U794" s="468">
        <f t="shared" si="12"/>
        <v>59040.41</v>
      </c>
      <c r="V794" s="170"/>
    </row>
    <row r="795" spans="1:22" ht="20.399999999999999">
      <c r="A795" s="235">
        <v>792</v>
      </c>
      <c r="B795" s="235">
        <v>107983770</v>
      </c>
      <c r="C795" s="238" t="s">
        <v>123</v>
      </c>
      <c r="D795" s="238" t="s">
        <v>3022</v>
      </c>
      <c r="E795" s="598" t="s">
        <v>36</v>
      </c>
      <c r="F795" s="235">
        <v>9</v>
      </c>
      <c r="G795" s="623" t="s">
        <v>3337</v>
      </c>
      <c r="H795" s="466">
        <v>44810</v>
      </c>
      <c r="I795" s="466">
        <v>44810</v>
      </c>
      <c r="J795" s="235" t="s">
        <v>141</v>
      </c>
      <c r="K795" s="235" t="s">
        <v>285</v>
      </c>
      <c r="L795" s="235" t="s">
        <v>207</v>
      </c>
      <c r="M795" s="235">
        <v>215990509</v>
      </c>
      <c r="N795" s="235" t="s">
        <v>2960</v>
      </c>
      <c r="O795" s="238" t="s">
        <v>3474</v>
      </c>
      <c r="P795" s="345" t="s">
        <v>3413</v>
      </c>
      <c r="Q795" s="347" t="s">
        <v>4025</v>
      </c>
      <c r="R795" s="238" t="s">
        <v>2838</v>
      </c>
      <c r="S795" s="541">
        <v>5367.31</v>
      </c>
      <c r="T795" s="467" t="s">
        <v>2965</v>
      </c>
      <c r="U795" s="468">
        <f t="shared" si="12"/>
        <v>48305.79</v>
      </c>
      <c r="V795" s="170"/>
    </row>
    <row r="796" spans="1:22">
      <c r="A796" s="235">
        <v>793</v>
      </c>
      <c r="B796" s="235">
        <v>109609637</v>
      </c>
      <c r="C796" s="238" t="s">
        <v>573</v>
      </c>
      <c r="D796" s="238" t="s">
        <v>574</v>
      </c>
      <c r="E796" s="598" t="s">
        <v>36</v>
      </c>
      <c r="F796" s="235">
        <v>40</v>
      </c>
      <c r="G796" s="623" t="s">
        <v>3337</v>
      </c>
      <c r="H796" s="466">
        <v>44810</v>
      </c>
      <c r="I796" s="466">
        <v>44810</v>
      </c>
      <c r="J796" s="235" t="s">
        <v>141</v>
      </c>
      <c r="K796" s="235" t="s">
        <v>285</v>
      </c>
      <c r="L796" s="235" t="s">
        <v>207</v>
      </c>
      <c r="M796" s="235">
        <v>215990509</v>
      </c>
      <c r="N796" s="235" t="s">
        <v>2960</v>
      </c>
      <c r="O796" s="238" t="s">
        <v>3474</v>
      </c>
      <c r="P796" s="345" t="s">
        <v>3413</v>
      </c>
      <c r="Q796" s="347" t="s">
        <v>4025</v>
      </c>
      <c r="R796" s="238" t="s">
        <v>2838</v>
      </c>
      <c r="S796" s="541">
        <v>18.62</v>
      </c>
      <c r="T796" s="467" t="s">
        <v>2965</v>
      </c>
      <c r="U796" s="468">
        <f t="shared" si="12"/>
        <v>744.80000000000007</v>
      </c>
      <c r="V796" s="170"/>
    </row>
    <row r="797" spans="1:22">
      <c r="A797" s="235">
        <v>794</v>
      </c>
      <c r="B797" s="235">
        <v>112137134</v>
      </c>
      <c r="C797" s="238">
        <v>21038811406</v>
      </c>
      <c r="D797" s="238" t="s">
        <v>2415</v>
      </c>
      <c r="E797" s="598" t="s">
        <v>36</v>
      </c>
      <c r="F797" s="235">
        <v>10</v>
      </c>
      <c r="G797" s="623" t="s">
        <v>3337</v>
      </c>
      <c r="H797" s="466">
        <v>44810</v>
      </c>
      <c r="I797" s="466">
        <v>44810</v>
      </c>
      <c r="J797" s="235" t="s">
        <v>141</v>
      </c>
      <c r="K797" s="235" t="s">
        <v>285</v>
      </c>
      <c r="L797" s="235" t="s">
        <v>207</v>
      </c>
      <c r="M797" s="235">
        <v>215990509</v>
      </c>
      <c r="N797" s="235" t="s">
        <v>2960</v>
      </c>
      <c r="O797" s="238" t="s">
        <v>3474</v>
      </c>
      <c r="P797" s="345" t="s">
        <v>3413</v>
      </c>
      <c r="Q797" s="347" t="s">
        <v>4025</v>
      </c>
      <c r="R797" s="238" t="s">
        <v>2838</v>
      </c>
      <c r="S797" s="541">
        <v>1139.3800000000001</v>
      </c>
      <c r="T797" s="467" t="s">
        <v>2965</v>
      </c>
      <c r="U797" s="468">
        <f t="shared" si="12"/>
        <v>11393.800000000001</v>
      </c>
      <c r="V797" s="170"/>
    </row>
    <row r="798" spans="1:22">
      <c r="A798" s="235">
        <v>795</v>
      </c>
      <c r="B798" s="235">
        <v>109492221</v>
      </c>
      <c r="C798" s="238">
        <v>21038212505</v>
      </c>
      <c r="D798" s="238" t="s">
        <v>1684</v>
      </c>
      <c r="E798" s="598" t="s">
        <v>36</v>
      </c>
      <c r="F798" s="235">
        <v>10</v>
      </c>
      <c r="G798" s="623" t="s">
        <v>3337</v>
      </c>
      <c r="H798" s="466">
        <v>44810</v>
      </c>
      <c r="I798" s="466">
        <v>44810</v>
      </c>
      <c r="J798" s="235" t="s">
        <v>141</v>
      </c>
      <c r="K798" s="235" t="s">
        <v>285</v>
      </c>
      <c r="L798" s="235" t="s">
        <v>207</v>
      </c>
      <c r="M798" s="235">
        <v>215990509</v>
      </c>
      <c r="N798" s="235" t="s">
        <v>2960</v>
      </c>
      <c r="O798" s="238" t="s">
        <v>3474</v>
      </c>
      <c r="P798" s="345" t="s">
        <v>3413</v>
      </c>
      <c r="Q798" s="347" t="s">
        <v>4025</v>
      </c>
      <c r="R798" s="238" t="s">
        <v>2838</v>
      </c>
      <c r="S798" s="541">
        <v>992.78</v>
      </c>
      <c r="T798" s="467" t="s">
        <v>2965</v>
      </c>
      <c r="U798" s="468">
        <f t="shared" si="12"/>
        <v>9927.7999999999993</v>
      </c>
      <c r="V798" s="170"/>
    </row>
    <row r="799" spans="1:22" ht="30.6">
      <c r="A799" s="235">
        <v>796</v>
      </c>
      <c r="B799" s="235">
        <v>109443666</v>
      </c>
      <c r="C799" s="238" t="s">
        <v>108</v>
      </c>
      <c r="D799" s="238" t="s">
        <v>109</v>
      </c>
      <c r="E799" s="598" t="s">
        <v>36</v>
      </c>
      <c r="F799" s="235">
        <v>60</v>
      </c>
      <c r="G799" s="623" t="s">
        <v>3337</v>
      </c>
      <c r="H799" s="466">
        <v>44810</v>
      </c>
      <c r="I799" s="466">
        <v>44810</v>
      </c>
      <c r="J799" s="235" t="s">
        <v>141</v>
      </c>
      <c r="K799" s="235" t="s">
        <v>285</v>
      </c>
      <c r="L799" s="235" t="s">
        <v>207</v>
      </c>
      <c r="M799" s="235">
        <v>215990509</v>
      </c>
      <c r="N799" s="235" t="s">
        <v>2960</v>
      </c>
      <c r="O799" s="238" t="s">
        <v>3474</v>
      </c>
      <c r="P799" s="345" t="s">
        <v>3413</v>
      </c>
      <c r="Q799" s="347" t="s">
        <v>4025</v>
      </c>
      <c r="R799" s="238" t="s">
        <v>2838</v>
      </c>
      <c r="S799" s="541">
        <v>3358.21</v>
      </c>
      <c r="T799" s="467" t="s">
        <v>2965</v>
      </c>
      <c r="U799" s="468">
        <f t="shared" si="12"/>
        <v>201492.6</v>
      </c>
      <c r="V799" s="170"/>
    </row>
    <row r="800" spans="1:22" ht="20.399999999999999">
      <c r="A800" s="235">
        <v>797</v>
      </c>
      <c r="B800" s="235" t="s">
        <v>2954</v>
      </c>
      <c r="C800" s="238" t="s">
        <v>2790</v>
      </c>
      <c r="D800" s="238" t="s">
        <v>2955</v>
      </c>
      <c r="E800" s="598" t="s">
        <v>36</v>
      </c>
      <c r="F800" s="235">
        <v>10</v>
      </c>
      <c r="G800" s="623" t="s">
        <v>3337</v>
      </c>
      <c r="H800" s="466">
        <v>44810</v>
      </c>
      <c r="I800" s="466">
        <v>44810</v>
      </c>
      <c r="J800" s="235" t="s">
        <v>141</v>
      </c>
      <c r="K800" s="235" t="s">
        <v>285</v>
      </c>
      <c r="L800" s="235" t="s">
        <v>207</v>
      </c>
      <c r="M800" s="235">
        <v>215990509</v>
      </c>
      <c r="N800" s="235" t="s">
        <v>2960</v>
      </c>
      <c r="O800" s="238" t="s">
        <v>3474</v>
      </c>
      <c r="P800" s="345" t="s">
        <v>3413</v>
      </c>
      <c r="Q800" s="347" t="s">
        <v>4025</v>
      </c>
      <c r="R800" s="238" t="s">
        <v>2838</v>
      </c>
      <c r="S800" s="541">
        <v>39002.800000000003</v>
      </c>
      <c r="T800" s="467" t="s">
        <v>2965</v>
      </c>
      <c r="U800" s="468">
        <f t="shared" si="12"/>
        <v>390028</v>
      </c>
      <c r="V800" s="170"/>
    </row>
    <row r="801" spans="1:22">
      <c r="A801" s="235">
        <v>798</v>
      </c>
      <c r="B801" s="235">
        <v>102464571</v>
      </c>
      <c r="C801" s="238" t="s">
        <v>1693</v>
      </c>
      <c r="D801" s="238" t="s">
        <v>1694</v>
      </c>
      <c r="E801" s="598" t="s">
        <v>36</v>
      </c>
      <c r="F801" s="235">
        <v>4</v>
      </c>
      <c r="G801" s="623" t="s">
        <v>3334</v>
      </c>
      <c r="H801" s="466">
        <v>44810</v>
      </c>
      <c r="I801" s="466">
        <v>44810</v>
      </c>
      <c r="J801" s="235" t="s">
        <v>2492</v>
      </c>
      <c r="K801" s="235" t="s">
        <v>92</v>
      </c>
      <c r="L801" s="235" t="s">
        <v>70</v>
      </c>
      <c r="M801" s="235">
        <v>215990510</v>
      </c>
      <c r="N801" s="235" t="s">
        <v>3335</v>
      </c>
      <c r="O801" s="238" t="s">
        <v>57</v>
      </c>
      <c r="P801" s="345" t="s">
        <v>72</v>
      </c>
      <c r="Q801" s="235" t="s">
        <v>73</v>
      </c>
      <c r="R801" s="238" t="s">
        <v>3381</v>
      </c>
      <c r="S801" s="541">
        <v>1007.25</v>
      </c>
      <c r="T801" s="467" t="s">
        <v>2965</v>
      </c>
      <c r="U801" s="468">
        <f t="shared" si="12"/>
        <v>4029</v>
      </c>
      <c r="V801" s="170"/>
    </row>
    <row r="802" spans="1:22">
      <c r="A802" s="235">
        <v>799</v>
      </c>
      <c r="B802" s="235">
        <v>102951260</v>
      </c>
      <c r="C802" s="238" t="s">
        <v>1697</v>
      </c>
      <c r="D802" s="238" t="s">
        <v>1698</v>
      </c>
      <c r="E802" s="598" t="s">
        <v>36</v>
      </c>
      <c r="F802" s="235">
        <v>4</v>
      </c>
      <c r="G802" s="623" t="s">
        <v>3334</v>
      </c>
      <c r="H802" s="466">
        <v>44810</v>
      </c>
      <c r="I802" s="466">
        <v>44810</v>
      </c>
      <c r="J802" s="235" t="s">
        <v>2492</v>
      </c>
      <c r="K802" s="235" t="s">
        <v>92</v>
      </c>
      <c r="L802" s="235" t="s">
        <v>70</v>
      </c>
      <c r="M802" s="235">
        <v>215990510</v>
      </c>
      <c r="N802" s="235" t="s">
        <v>3335</v>
      </c>
      <c r="O802" s="238" t="s">
        <v>57</v>
      </c>
      <c r="P802" s="345" t="s">
        <v>72</v>
      </c>
      <c r="Q802" s="235" t="s">
        <v>73</v>
      </c>
      <c r="R802" s="238" t="s">
        <v>3381</v>
      </c>
      <c r="S802" s="541">
        <v>216.59</v>
      </c>
      <c r="T802" s="467" t="s">
        <v>2965</v>
      </c>
      <c r="U802" s="468">
        <f t="shared" si="12"/>
        <v>866.36</v>
      </c>
      <c r="V802" s="170"/>
    </row>
    <row r="803" spans="1:22">
      <c r="A803" s="235">
        <v>800</v>
      </c>
      <c r="B803" s="235">
        <v>101576439</v>
      </c>
      <c r="C803" s="238" t="s">
        <v>655</v>
      </c>
      <c r="D803" s="238" t="s">
        <v>656</v>
      </c>
      <c r="E803" s="598" t="s">
        <v>36</v>
      </c>
      <c r="F803" s="235">
        <v>4</v>
      </c>
      <c r="G803" s="623" t="s">
        <v>3334</v>
      </c>
      <c r="H803" s="466">
        <v>44810</v>
      </c>
      <c r="I803" s="466">
        <v>44810</v>
      </c>
      <c r="J803" s="235" t="s">
        <v>2492</v>
      </c>
      <c r="K803" s="235" t="s">
        <v>92</v>
      </c>
      <c r="L803" s="235" t="s">
        <v>70</v>
      </c>
      <c r="M803" s="235">
        <v>215990510</v>
      </c>
      <c r="N803" s="235" t="s">
        <v>3335</v>
      </c>
      <c r="O803" s="238" t="s">
        <v>57</v>
      </c>
      <c r="P803" s="345" t="s">
        <v>72</v>
      </c>
      <c r="Q803" s="235" t="s">
        <v>73</v>
      </c>
      <c r="R803" s="238" t="s">
        <v>3381</v>
      </c>
      <c r="S803" s="541">
        <v>1184</v>
      </c>
      <c r="T803" s="467" t="s">
        <v>2965</v>
      </c>
      <c r="U803" s="468">
        <f t="shared" si="12"/>
        <v>4736</v>
      </c>
      <c r="V803" s="170"/>
    </row>
    <row r="804" spans="1:22" ht="30.6">
      <c r="A804" s="235">
        <v>801</v>
      </c>
      <c r="B804" s="235">
        <v>109611234</v>
      </c>
      <c r="C804" s="238">
        <v>3742612236</v>
      </c>
      <c r="D804" s="238" t="s">
        <v>281</v>
      </c>
      <c r="E804" s="598" t="s">
        <v>36</v>
      </c>
      <c r="F804" s="235">
        <v>12</v>
      </c>
      <c r="G804" s="623" t="s">
        <v>3334</v>
      </c>
      <c r="H804" s="466">
        <v>44810</v>
      </c>
      <c r="I804" s="466">
        <v>44810</v>
      </c>
      <c r="J804" s="235" t="s">
        <v>2492</v>
      </c>
      <c r="K804" s="235" t="s">
        <v>92</v>
      </c>
      <c r="L804" s="235" t="s">
        <v>70</v>
      </c>
      <c r="M804" s="235">
        <v>215990510</v>
      </c>
      <c r="N804" s="235" t="s">
        <v>3335</v>
      </c>
      <c r="O804" s="238" t="s">
        <v>57</v>
      </c>
      <c r="P804" s="345" t="s">
        <v>72</v>
      </c>
      <c r="Q804" s="235" t="s">
        <v>73</v>
      </c>
      <c r="R804" s="238" t="s">
        <v>3381</v>
      </c>
      <c r="S804" s="541">
        <v>19072.55</v>
      </c>
      <c r="T804" s="467" t="s">
        <v>2965</v>
      </c>
      <c r="U804" s="468">
        <f t="shared" si="12"/>
        <v>228870.59999999998</v>
      </c>
      <c r="V804" s="170"/>
    </row>
    <row r="805" spans="1:22" ht="20.399999999999999">
      <c r="A805" s="235">
        <v>802</v>
      </c>
      <c r="B805" s="235">
        <v>110408292</v>
      </c>
      <c r="C805" s="238" t="s">
        <v>1309</v>
      </c>
      <c r="D805" s="238" t="s">
        <v>1310</v>
      </c>
      <c r="E805" s="598" t="s">
        <v>36</v>
      </c>
      <c r="F805" s="235">
        <v>120</v>
      </c>
      <c r="G805" s="623" t="s">
        <v>3334</v>
      </c>
      <c r="H805" s="466">
        <v>44810</v>
      </c>
      <c r="I805" s="466">
        <v>44810</v>
      </c>
      <c r="J805" s="235" t="s">
        <v>2492</v>
      </c>
      <c r="K805" s="235" t="s">
        <v>92</v>
      </c>
      <c r="L805" s="235" t="s">
        <v>70</v>
      </c>
      <c r="M805" s="235">
        <v>215990510</v>
      </c>
      <c r="N805" s="235" t="s">
        <v>3335</v>
      </c>
      <c r="O805" s="238" t="s">
        <v>57</v>
      </c>
      <c r="P805" s="345" t="s">
        <v>72</v>
      </c>
      <c r="Q805" s="235" t="s">
        <v>73</v>
      </c>
      <c r="R805" s="238" t="s">
        <v>3381</v>
      </c>
      <c r="S805" s="541">
        <v>10</v>
      </c>
      <c r="T805" s="467" t="s">
        <v>2965</v>
      </c>
      <c r="U805" s="468">
        <f t="shared" si="12"/>
        <v>1200</v>
      </c>
      <c r="V805" s="170"/>
    </row>
    <row r="806" spans="1:22" ht="20.399999999999999">
      <c r="A806" s="235">
        <v>803</v>
      </c>
      <c r="B806" s="235">
        <v>109492174</v>
      </c>
      <c r="C806" s="238" t="s">
        <v>488</v>
      </c>
      <c r="D806" s="238" t="s">
        <v>489</v>
      </c>
      <c r="E806" s="598" t="s">
        <v>36</v>
      </c>
      <c r="F806" s="235">
        <v>4</v>
      </c>
      <c r="G806" s="623" t="s">
        <v>3334</v>
      </c>
      <c r="H806" s="466">
        <v>44810</v>
      </c>
      <c r="I806" s="466">
        <v>44810</v>
      </c>
      <c r="J806" s="235" t="s">
        <v>2492</v>
      </c>
      <c r="K806" s="235" t="s">
        <v>92</v>
      </c>
      <c r="L806" s="235" t="s">
        <v>70</v>
      </c>
      <c r="M806" s="235">
        <v>215990510</v>
      </c>
      <c r="N806" s="235" t="s">
        <v>3335</v>
      </c>
      <c r="O806" s="238" t="s">
        <v>57</v>
      </c>
      <c r="P806" s="345" t="s">
        <v>72</v>
      </c>
      <c r="Q806" s="235" t="s">
        <v>73</v>
      </c>
      <c r="R806" s="238" t="s">
        <v>3381</v>
      </c>
      <c r="S806" s="541">
        <v>4051</v>
      </c>
      <c r="T806" s="467" t="s">
        <v>2965</v>
      </c>
      <c r="U806" s="468">
        <f t="shared" si="12"/>
        <v>16204</v>
      </c>
      <c r="V806" s="170"/>
    </row>
    <row r="807" spans="1:22">
      <c r="A807" s="235">
        <v>804</v>
      </c>
      <c r="B807" s="235">
        <v>109492175</v>
      </c>
      <c r="C807" s="238" t="s">
        <v>520</v>
      </c>
      <c r="D807" s="238" t="s">
        <v>521</v>
      </c>
      <c r="E807" s="598" t="s">
        <v>36</v>
      </c>
      <c r="F807" s="235">
        <v>4</v>
      </c>
      <c r="G807" s="623" t="s">
        <v>3334</v>
      </c>
      <c r="H807" s="466">
        <v>44810</v>
      </c>
      <c r="I807" s="466">
        <v>44810</v>
      </c>
      <c r="J807" s="235" t="s">
        <v>2492</v>
      </c>
      <c r="K807" s="235" t="s">
        <v>92</v>
      </c>
      <c r="L807" s="235" t="s">
        <v>70</v>
      </c>
      <c r="M807" s="235">
        <v>215990510</v>
      </c>
      <c r="N807" s="235" t="s">
        <v>3335</v>
      </c>
      <c r="O807" s="238" t="s">
        <v>57</v>
      </c>
      <c r="P807" s="345" t="s">
        <v>72</v>
      </c>
      <c r="Q807" s="235" t="s">
        <v>73</v>
      </c>
      <c r="R807" s="238" t="s">
        <v>3381</v>
      </c>
      <c r="S807" s="541">
        <v>1404</v>
      </c>
      <c r="T807" s="467" t="s">
        <v>2965</v>
      </c>
      <c r="U807" s="468">
        <f t="shared" si="12"/>
        <v>5616</v>
      </c>
      <c r="V807" s="170"/>
    </row>
    <row r="808" spans="1:22" ht="20.399999999999999">
      <c r="A808" s="235">
        <v>805</v>
      </c>
      <c r="B808" s="235">
        <v>111400054</v>
      </c>
      <c r="C808" s="238" t="s">
        <v>649</v>
      </c>
      <c r="D808" s="238" t="s">
        <v>650</v>
      </c>
      <c r="E808" s="598" t="s">
        <v>36</v>
      </c>
      <c r="F808" s="235">
        <v>12</v>
      </c>
      <c r="G808" s="623" t="s">
        <v>3334</v>
      </c>
      <c r="H808" s="466">
        <v>44810</v>
      </c>
      <c r="I808" s="466">
        <v>44810</v>
      </c>
      <c r="J808" s="235" t="s">
        <v>2492</v>
      </c>
      <c r="K808" s="235" t="s">
        <v>92</v>
      </c>
      <c r="L808" s="235" t="s">
        <v>70</v>
      </c>
      <c r="M808" s="235">
        <v>215990510</v>
      </c>
      <c r="N808" s="235" t="s">
        <v>3335</v>
      </c>
      <c r="O808" s="238" t="s">
        <v>57</v>
      </c>
      <c r="P808" s="345" t="s">
        <v>72</v>
      </c>
      <c r="Q808" s="235" t="s">
        <v>73</v>
      </c>
      <c r="R808" s="238" t="s">
        <v>3381</v>
      </c>
      <c r="S808" s="541">
        <v>1410</v>
      </c>
      <c r="T808" s="467" t="s">
        <v>2965</v>
      </c>
      <c r="U808" s="468">
        <f t="shared" si="12"/>
        <v>16920</v>
      </c>
      <c r="V808" s="170"/>
    </row>
    <row r="809" spans="1:22" ht="20.399999999999999">
      <c r="A809" s="235">
        <v>806</v>
      </c>
      <c r="B809" s="235">
        <v>111400055</v>
      </c>
      <c r="C809" s="238" t="s">
        <v>653</v>
      </c>
      <c r="D809" s="238" t="s">
        <v>654</v>
      </c>
      <c r="E809" s="598" t="s">
        <v>36</v>
      </c>
      <c r="F809" s="235">
        <v>12</v>
      </c>
      <c r="G809" s="623" t="s">
        <v>3334</v>
      </c>
      <c r="H809" s="466">
        <v>44810</v>
      </c>
      <c r="I809" s="466">
        <v>44810</v>
      </c>
      <c r="J809" s="235" t="s">
        <v>2492</v>
      </c>
      <c r="K809" s="235" t="s">
        <v>92</v>
      </c>
      <c r="L809" s="235" t="s">
        <v>70</v>
      </c>
      <c r="M809" s="235">
        <v>215990510</v>
      </c>
      <c r="N809" s="235" t="s">
        <v>3335</v>
      </c>
      <c r="O809" s="238" t="s">
        <v>57</v>
      </c>
      <c r="P809" s="345" t="s">
        <v>72</v>
      </c>
      <c r="Q809" s="235" t="s">
        <v>73</v>
      </c>
      <c r="R809" s="238" t="s">
        <v>3381</v>
      </c>
      <c r="S809" s="541">
        <v>1732</v>
      </c>
      <c r="T809" s="467" t="s">
        <v>2965</v>
      </c>
      <c r="U809" s="468">
        <f t="shared" si="12"/>
        <v>20784</v>
      </c>
      <c r="V809" s="170"/>
    </row>
    <row r="810" spans="1:22" ht="20.399999999999999">
      <c r="A810" s="235">
        <v>807</v>
      </c>
      <c r="B810" s="235">
        <v>107171952</v>
      </c>
      <c r="C810" s="238" t="s">
        <v>1475</v>
      </c>
      <c r="D810" s="238" t="s">
        <v>1476</v>
      </c>
      <c r="E810" s="598" t="s">
        <v>36</v>
      </c>
      <c r="F810" s="235">
        <v>4</v>
      </c>
      <c r="G810" s="623" t="s">
        <v>3334</v>
      </c>
      <c r="H810" s="466">
        <v>44810</v>
      </c>
      <c r="I810" s="466">
        <v>44810</v>
      </c>
      <c r="J810" s="235" t="s">
        <v>2492</v>
      </c>
      <c r="K810" s="235" t="s">
        <v>92</v>
      </c>
      <c r="L810" s="235" t="s">
        <v>70</v>
      </c>
      <c r="M810" s="235">
        <v>215990510</v>
      </c>
      <c r="N810" s="235" t="s">
        <v>3335</v>
      </c>
      <c r="O810" s="238" t="s">
        <v>57</v>
      </c>
      <c r="P810" s="345" t="s">
        <v>72</v>
      </c>
      <c r="Q810" s="235" t="s">
        <v>73</v>
      </c>
      <c r="R810" s="238" t="s">
        <v>3381</v>
      </c>
      <c r="S810" s="541">
        <v>2750</v>
      </c>
      <c r="T810" s="467" t="s">
        <v>2965</v>
      </c>
      <c r="U810" s="468">
        <f t="shared" si="12"/>
        <v>11000</v>
      </c>
      <c r="V810" s="170"/>
    </row>
    <row r="811" spans="1:22">
      <c r="A811" s="235">
        <v>808</v>
      </c>
      <c r="B811" s="235">
        <v>110710681</v>
      </c>
      <c r="C811" s="238" t="s">
        <v>1997</v>
      </c>
      <c r="D811" s="238" t="s">
        <v>2209</v>
      </c>
      <c r="E811" s="598" t="s">
        <v>36</v>
      </c>
      <c r="F811" s="235">
        <v>16</v>
      </c>
      <c r="G811" s="623" t="s">
        <v>3334</v>
      </c>
      <c r="H811" s="466">
        <v>44810</v>
      </c>
      <c r="I811" s="466">
        <v>44810</v>
      </c>
      <c r="J811" s="235" t="s">
        <v>2492</v>
      </c>
      <c r="K811" s="235" t="s">
        <v>92</v>
      </c>
      <c r="L811" s="235" t="s">
        <v>70</v>
      </c>
      <c r="M811" s="235">
        <v>215990510</v>
      </c>
      <c r="N811" s="235" t="s">
        <v>3335</v>
      </c>
      <c r="O811" s="238" t="s">
        <v>57</v>
      </c>
      <c r="P811" s="345" t="s">
        <v>72</v>
      </c>
      <c r="Q811" s="235" t="s">
        <v>73</v>
      </c>
      <c r="R811" s="238" t="s">
        <v>3381</v>
      </c>
      <c r="S811" s="541">
        <v>2047</v>
      </c>
      <c r="T811" s="467" t="s">
        <v>2965</v>
      </c>
      <c r="U811" s="468">
        <f t="shared" si="12"/>
        <v>32752</v>
      </c>
      <c r="V811" s="170"/>
    </row>
    <row r="812" spans="1:22">
      <c r="A812" s="235">
        <v>809</v>
      </c>
      <c r="B812" s="235">
        <v>110710682</v>
      </c>
      <c r="C812" s="238" t="s">
        <v>2001</v>
      </c>
      <c r="D812" s="238" t="s">
        <v>2216</v>
      </c>
      <c r="E812" s="598" t="s">
        <v>36</v>
      </c>
      <c r="F812" s="235">
        <v>16</v>
      </c>
      <c r="G812" s="623" t="s">
        <v>3334</v>
      </c>
      <c r="H812" s="466">
        <v>44810</v>
      </c>
      <c r="I812" s="466">
        <v>44810</v>
      </c>
      <c r="J812" s="235" t="s">
        <v>2492</v>
      </c>
      <c r="K812" s="235" t="s">
        <v>92</v>
      </c>
      <c r="L812" s="235" t="s">
        <v>70</v>
      </c>
      <c r="M812" s="235">
        <v>215990510</v>
      </c>
      <c r="N812" s="235" t="s">
        <v>3335</v>
      </c>
      <c r="O812" s="238" t="s">
        <v>57</v>
      </c>
      <c r="P812" s="345" t="s">
        <v>72</v>
      </c>
      <c r="Q812" s="235" t="s">
        <v>73</v>
      </c>
      <c r="R812" s="238" t="s">
        <v>3381</v>
      </c>
      <c r="S812" s="541">
        <v>2047</v>
      </c>
      <c r="T812" s="467" t="s">
        <v>2965</v>
      </c>
      <c r="U812" s="468">
        <f t="shared" si="12"/>
        <v>32752</v>
      </c>
      <c r="V812" s="170"/>
    </row>
    <row r="813" spans="1:22">
      <c r="A813" s="235">
        <v>810</v>
      </c>
      <c r="B813" s="235">
        <v>110710684</v>
      </c>
      <c r="C813" s="238" t="s">
        <v>2002</v>
      </c>
      <c r="D813" s="239" t="s">
        <v>2213</v>
      </c>
      <c r="E813" s="598" t="s">
        <v>36</v>
      </c>
      <c r="F813" s="235">
        <v>8</v>
      </c>
      <c r="G813" s="623" t="s">
        <v>3334</v>
      </c>
      <c r="H813" s="466">
        <v>44810</v>
      </c>
      <c r="I813" s="466">
        <v>44810</v>
      </c>
      <c r="J813" s="235" t="s">
        <v>2492</v>
      </c>
      <c r="K813" s="235" t="s">
        <v>92</v>
      </c>
      <c r="L813" s="235" t="s">
        <v>70</v>
      </c>
      <c r="M813" s="235">
        <v>215990510</v>
      </c>
      <c r="N813" s="235" t="s">
        <v>3335</v>
      </c>
      <c r="O813" s="238" t="s">
        <v>57</v>
      </c>
      <c r="P813" s="345" t="s">
        <v>72</v>
      </c>
      <c r="Q813" s="235" t="s">
        <v>73</v>
      </c>
      <c r="R813" s="238" t="s">
        <v>3381</v>
      </c>
      <c r="S813" s="541">
        <v>2047</v>
      </c>
      <c r="T813" s="467" t="s">
        <v>2965</v>
      </c>
      <c r="U813" s="468">
        <f t="shared" si="12"/>
        <v>16376</v>
      </c>
      <c r="V813" s="170"/>
    </row>
    <row r="814" spans="1:22">
      <c r="A814" s="235">
        <v>811</v>
      </c>
      <c r="B814" s="235">
        <v>112141778</v>
      </c>
      <c r="C814" s="238">
        <v>112141778</v>
      </c>
      <c r="D814" s="238" t="s">
        <v>2566</v>
      </c>
      <c r="E814" s="598" t="s">
        <v>36</v>
      </c>
      <c r="F814" s="235">
        <v>40</v>
      </c>
      <c r="G814" s="623" t="s">
        <v>3334</v>
      </c>
      <c r="H814" s="466">
        <v>44810</v>
      </c>
      <c r="I814" s="466">
        <v>44810</v>
      </c>
      <c r="J814" s="235" t="s">
        <v>2492</v>
      </c>
      <c r="K814" s="235" t="s">
        <v>92</v>
      </c>
      <c r="L814" s="235" t="s">
        <v>70</v>
      </c>
      <c r="M814" s="235">
        <v>215990510</v>
      </c>
      <c r="N814" s="235" t="s">
        <v>3335</v>
      </c>
      <c r="O814" s="238" t="s">
        <v>57</v>
      </c>
      <c r="P814" s="345" t="s">
        <v>72</v>
      </c>
      <c r="Q814" s="235" t="s">
        <v>73</v>
      </c>
      <c r="R814" s="238" t="s">
        <v>3381</v>
      </c>
      <c r="S814" s="541">
        <v>1.6</v>
      </c>
      <c r="T814" s="467" t="s">
        <v>2965</v>
      </c>
      <c r="U814" s="468">
        <f t="shared" si="12"/>
        <v>64</v>
      </c>
      <c r="V814" s="170"/>
    </row>
    <row r="815" spans="1:22">
      <c r="A815" s="235">
        <v>812</v>
      </c>
      <c r="B815" s="235">
        <v>112141777</v>
      </c>
      <c r="C815" s="238">
        <v>112141777</v>
      </c>
      <c r="D815" s="238" t="s">
        <v>2563</v>
      </c>
      <c r="E815" s="598" t="s">
        <v>36</v>
      </c>
      <c r="F815" s="235">
        <v>72</v>
      </c>
      <c r="G815" s="623" t="s">
        <v>3334</v>
      </c>
      <c r="H815" s="466">
        <v>44810</v>
      </c>
      <c r="I815" s="466">
        <v>44810</v>
      </c>
      <c r="J815" s="235" t="s">
        <v>2492</v>
      </c>
      <c r="K815" s="235" t="s">
        <v>92</v>
      </c>
      <c r="L815" s="235" t="s">
        <v>70</v>
      </c>
      <c r="M815" s="235">
        <v>215990510</v>
      </c>
      <c r="N815" s="235" t="s">
        <v>3335</v>
      </c>
      <c r="O815" s="238" t="s">
        <v>57</v>
      </c>
      <c r="P815" s="345" t="s">
        <v>72</v>
      </c>
      <c r="Q815" s="235" t="s">
        <v>73</v>
      </c>
      <c r="R815" s="238" t="s">
        <v>3381</v>
      </c>
      <c r="S815" s="541">
        <v>5.4</v>
      </c>
      <c r="T815" s="467" t="s">
        <v>2965</v>
      </c>
      <c r="U815" s="468">
        <f t="shared" si="12"/>
        <v>388.8</v>
      </c>
      <c r="V815" s="170"/>
    </row>
    <row r="816" spans="1:22">
      <c r="A816" s="235">
        <v>813</v>
      </c>
      <c r="B816" s="235">
        <v>112136081</v>
      </c>
      <c r="C816" s="238" t="s">
        <v>997</v>
      </c>
      <c r="D816" s="238" t="s">
        <v>998</v>
      </c>
      <c r="E816" s="598" t="s">
        <v>36</v>
      </c>
      <c r="F816" s="235">
        <v>4</v>
      </c>
      <c r="G816" s="623" t="s">
        <v>3334</v>
      </c>
      <c r="H816" s="466">
        <v>44810</v>
      </c>
      <c r="I816" s="466">
        <v>44810</v>
      </c>
      <c r="J816" s="235" t="s">
        <v>2492</v>
      </c>
      <c r="K816" s="235" t="s">
        <v>92</v>
      </c>
      <c r="L816" s="235" t="s">
        <v>70</v>
      </c>
      <c r="M816" s="235">
        <v>215990510</v>
      </c>
      <c r="N816" s="235" t="s">
        <v>3335</v>
      </c>
      <c r="O816" s="238" t="s">
        <v>57</v>
      </c>
      <c r="P816" s="345" t="s">
        <v>72</v>
      </c>
      <c r="Q816" s="235" t="s">
        <v>73</v>
      </c>
      <c r="R816" s="238" t="s">
        <v>3381</v>
      </c>
      <c r="S816" s="541">
        <v>570.47</v>
      </c>
      <c r="T816" s="467" t="s">
        <v>2965</v>
      </c>
      <c r="U816" s="468">
        <f t="shared" si="12"/>
        <v>2281.88</v>
      </c>
      <c r="V816" s="170"/>
    </row>
    <row r="817" spans="1:22" ht="20.399999999999999">
      <c r="A817" s="235">
        <v>814</v>
      </c>
      <c r="B817" s="235">
        <v>109492197</v>
      </c>
      <c r="C817" s="238" t="s">
        <v>186</v>
      </c>
      <c r="D817" s="238" t="s">
        <v>187</v>
      </c>
      <c r="E817" s="598" t="s">
        <v>36</v>
      </c>
      <c r="F817" s="235">
        <v>32</v>
      </c>
      <c r="G817" s="623" t="s">
        <v>3334</v>
      </c>
      <c r="H817" s="466">
        <v>44810</v>
      </c>
      <c r="I817" s="466">
        <v>44810</v>
      </c>
      <c r="J817" s="235" t="s">
        <v>2492</v>
      </c>
      <c r="K817" s="235" t="s">
        <v>92</v>
      </c>
      <c r="L817" s="235" t="s">
        <v>70</v>
      </c>
      <c r="M817" s="235">
        <v>215990510</v>
      </c>
      <c r="N817" s="235" t="s">
        <v>3335</v>
      </c>
      <c r="O817" s="238" t="s">
        <v>57</v>
      </c>
      <c r="P817" s="345" t="s">
        <v>72</v>
      </c>
      <c r="Q817" s="235" t="s">
        <v>73</v>
      </c>
      <c r="R817" s="238" t="s">
        <v>3381</v>
      </c>
      <c r="S817" s="541">
        <v>66.92</v>
      </c>
      <c r="T817" s="467" t="s">
        <v>2965</v>
      </c>
      <c r="U817" s="468">
        <f t="shared" si="12"/>
        <v>2141.44</v>
      </c>
      <c r="V817" s="170"/>
    </row>
    <row r="818" spans="1:22">
      <c r="A818" s="235">
        <v>815</v>
      </c>
      <c r="B818" s="235" t="s">
        <v>2458</v>
      </c>
      <c r="C818" s="238" t="s">
        <v>2458</v>
      </c>
      <c r="D818" s="238" t="s">
        <v>2459</v>
      </c>
      <c r="E818" s="598" t="s">
        <v>36</v>
      </c>
      <c r="F818" s="235">
        <v>3</v>
      </c>
      <c r="G818" s="623" t="s">
        <v>3334</v>
      </c>
      <c r="H818" s="466">
        <v>44810</v>
      </c>
      <c r="I818" s="466">
        <v>44810</v>
      </c>
      <c r="J818" s="235" t="s">
        <v>2492</v>
      </c>
      <c r="K818" s="235" t="s">
        <v>92</v>
      </c>
      <c r="L818" s="235" t="s">
        <v>70</v>
      </c>
      <c r="M818" s="235">
        <v>215990510</v>
      </c>
      <c r="N818" s="235" t="s">
        <v>3335</v>
      </c>
      <c r="O818" s="238" t="s">
        <v>57</v>
      </c>
      <c r="P818" s="345" t="s">
        <v>72</v>
      </c>
      <c r="Q818" s="235" t="s">
        <v>73</v>
      </c>
      <c r="R818" s="238" t="s">
        <v>3381</v>
      </c>
      <c r="S818" s="541">
        <v>1798.2</v>
      </c>
      <c r="T818" s="467" t="s">
        <v>2965</v>
      </c>
      <c r="U818" s="468">
        <f t="shared" si="12"/>
        <v>5394.6</v>
      </c>
      <c r="V818" s="170"/>
    </row>
    <row r="819" spans="1:22">
      <c r="A819" s="235">
        <v>816</v>
      </c>
      <c r="B819" s="235" t="s">
        <v>2458</v>
      </c>
      <c r="C819" s="238" t="s">
        <v>2458</v>
      </c>
      <c r="D819" s="238" t="s">
        <v>2459</v>
      </c>
      <c r="E819" s="598" t="s">
        <v>36</v>
      </c>
      <c r="F819" s="235">
        <v>5</v>
      </c>
      <c r="G819" s="623" t="s">
        <v>3334</v>
      </c>
      <c r="H819" s="466">
        <v>44810</v>
      </c>
      <c r="I819" s="466">
        <v>44810</v>
      </c>
      <c r="J819" s="235" t="s">
        <v>2492</v>
      </c>
      <c r="K819" s="235" t="s">
        <v>92</v>
      </c>
      <c r="L819" s="235" t="s">
        <v>70</v>
      </c>
      <c r="M819" s="235">
        <v>215990510</v>
      </c>
      <c r="N819" s="235" t="s">
        <v>3335</v>
      </c>
      <c r="O819" s="238" t="s">
        <v>57</v>
      </c>
      <c r="P819" s="345" t="s">
        <v>72</v>
      </c>
      <c r="Q819" s="235" t="s">
        <v>73</v>
      </c>
      <c r="R819" s="238" t="s">
        <v>3381</v>
      </c>
      <c r="S819" s="541">
        <v>1798.2</v>
      </c>
      <c r="T819" s="467" t="s">
        <v>2965</v>
      </c>
      <c r="U819" s="468">
        <f t="shared" si="12"/>
        <v>8991</v>
      </c>
      <c r="V819" s="170"/>
    </row>
    <row r="820" spans="1:22">
      <c r="A820" s="235">
        <v>817</v>
      </c>
      <c r="B820" s="235" t="s">
        <v>2336</v>
      </c>
      <c r="C820" s="238" t="s">
        <v>2337</v>
      </c>
      <c r="D820" s="238" t="s">
        <v>2605</v>
      </c>
      <c r="E820" s="598" t="s">
        <v>36</v>
      </c>
      <c r="F820" s="235">
        <v>16</v>
      </c>
      <c r="G820" s="623" t="s">
        <v>3334</v>
      </c>
      <c r="H820" s="466">
        <v>44810</v>
      </c>
      <c r="I820" s="466">
        <v>44810</v>
      </c>
      <c r="J820" s="235" t="s">
        <v>2492</v>
      </c>
      <c r="K820" s="235" t="s">
        <v>92</v>
      </c>
      <c r="L820" s="235" t="s">
        <v>70</v>
      </c>
      <c r="M820" s="235">
        <v>215990510</v>
      </c>
      <c r="N820" s="235" t="s">
        <v>3335</v>
      </c>
      <c r="O820" s="238" t="s">
        <v>57</v>
      </c>
      <c r="P820" s="345" t="s">
        <v>72</v>
      </c>
      <c r="Q820" s="235" t="s">
        <v>73</v>
      </c>
      <c r="R820" s="238" t="s">
        <v>3381</v>
      </c>
      <c r="S820" s="541">
        <v>1784.3</v>
      </c>
      <c r="T820" s="467" t="s">
        <v>2965</v>
      </c>
      <c r="U820" s="468">
        <f t="shared" si="12"/>
        <v>28548.799999999999</v>
      </c>
      <c r="V820" s="170"/>
    </row>
    <row r="821" spans="1:22">
      <c r="A821" s="235">
        <v>818</v>
      </c>
      <c r="B821" s="235">
        <v>109492180</v>
      </c>
      <c r="C821" s="238" t="s">
        <v>201</v>
      </c>
      <c r="D821" s="349" t="s">
        <v>2748</v>
      </c>
      <c r="E821" s="598" t="s">
        <v>36</v>
      </c>
      <c r="F821" s="235">
        <v>16</v>
      </c>
      <c r="G821" s="623" t="s">
        <v>3334</v>
      </c>
      <c r="H821" s="466">
        <v>44810</v>
      </c>
      <c r="I821" s="466">
        <v>44810</v>
      </c>
      <c r="J821" s="235" t="s">
        <v>2492</v>
      </c>
      <c r="K821" s="235" t="s">
        <v>92</v>
      </c>
      <c r="L821" s="235" t="s">
        <v>70</v>
      </c>
      <c r="M821" s="235">
        <v>215990510</v>
      </c>
      <c r="N821" s="235" t="s">
        <v>3335</v>
      </c>
      <c r="O821" s="238" t="s">
        <v>57</v>
      </c>
      <c r="P821" s="345" t="s">
        <v>72</v>
      </c>
      <c r="Q821" s="235" t="s">
        <v>73</v>
      </c>
      <c r="R821" s="238" t="s">
        <v>3381</v>
      </c>
      <c r="S821" s="541">
        <v>32.22</v>
      </c>
      <c r="T821" s="467" t="s">
        <v>2965</v>
      </c>
      <c r="U821" s="468">
        <f t="shared" si="12"/>
        <v>515.52</v>
      </c>
      <c r="V821" s="170"/>
    </row>
    <row r="822" spans="1:22">
      <c r="A822" s="235">
        <v>819</v>
      </c>
      <c r="B822" s="235">
        <v>109492192</v>
      </c>
      <c r="C822" s="238" t="s">
        <v>1290</v>
      </c>
      <c r="D822" s="238" t="s">
        <v>2746</v>
      </c>
      <c r="E822" s="598" t="s">
        <v>36</v>
      </c>
      <c r="F822" s="235">
        <v>16</v>
      </c>
      <c r="G822" s="623" t="s">
        <v>3334</v>
      </c>
      <c r="H822" s="466">
        <v>44810</v>
      </c>
      <c r="I822" s="466">
        <v>44810</v>
      </c>
      <c r="J822" s="235" t="s">
        <v>2492</v>
      </c>
      <c r="K822" s="235" t="s">
        <v>92</v>
      </c>
      <c r="L822" s="235" t="s">
        <v>70</v>
      </c>
      <c r="M822" s="235">
        <v>215990510</v>
      </c>
      <c r="N822" s="235" t="s">
        <v>3335</v>
      </c>
      <c r="O822" s="238" t="s">
        <v>57</v>
      </c>
      <c r="P822" s="345" t="s">
        <v>72</v>
      </c>
      <c r="Q822" s="235" t="s">
        <v>73</v>
      </c>
      <c r="R822" s="238" t="s">
        <v>3381</v>
      </c>
      <c r="S822" s="541">
        <v>24.1</v>
      </c>
      <c r="T822" s="467" t="s">
        <v>2965</v>
      </c>
      <c r="U822" s="468">
        <f t="shared" si="12"/>
        <v>385.6</v>
      </c>
      <c r="V822" s="170"/>
    </row>
    <row r="823" spans="1:22">
      <c r="A823" s="235">
        <v>820</v>
      </c>
      <c r="B823" s="235">
        <v>109492193</v>
      </c>
      <c r="C823" s="238" t="s">
        <v>2228</v>
      </c>
      <c r="D823" s="239" t="s">
        <v>2739</v>
      </c>
      <c r="E823" s="598" t="s">
        <v>36</v>
      </c>
      <c r="F823" s="235">
        <v>68</v>
      </c>
      <c r="G823" s="623" t="s">
        <v>3334</v>
      </c>
      <c r="H823" s="466">
        <v>44810</v>
      </c>
      <c r="I823" s="466">
        <v>44810</v>
      </c>
      <c r="J823" s="235" t="s">
        <v>2492</v>
      </c>
      <c r="K823" s="235" t="s">
        <v>92</v>
      </c>
      <c r="L823" s="235" t="s">
        <v>70</v>
      </c>
      <c r="M823" s="235">
        <v>215990510</v>
      </c>
      <c r="N823" s="235" t="s">
        <v>3335</v>
      </c>
      <c r="O823" s="238" t="s">
        <v>57</v>
      </c>
      <c r="P823" s="345" t="s">
        <v>72</v>
      </c>
      <c r="Q823" s="235" t="s">
        <v>73</v>
      </c>
      <c r="R823" s="238" t="s">
        <v>3381</v>
      </c>
      <c r="S823" s="541">
        <v>11.26</v>
      </c>
      <c r="T823" s="467" t="s">
        <v>2965</v>
      </c>
      <c r="U823" s="468">
        <f t="shared" si="12"/>
        <v>765.68</v>
      </c>
      <c r="V823" s="170"/>
    </row>
    <row r="824" spans="1:22">
      <c r="A824" s="235">
        <v>821</v>
      </c>
      <c r="B824" s="235">
        <v>109492212</v>
      </c>
      <c r="C824" s="238" t="s">
        <v>571</v>
      </c>
      <c r="D824" s="238" t="s">
        <v>2741</v>
      </c>
      <c r="E824" s="598" t="s">
        <v>36</v>
      </c>
      <c r="F824" s="235">
        <v>128</v>
      </c>
      <c r="G824" s="623" t="s">
        <v>3334</v>
      </c>
      <c r="H824" s="466">
        <v>44810</v>
      </c>
      <c r="I824" s="466">
        <v>44810</v>
      </c>
      <c r="J824" s="235" t="s">
        <v>2492</v>
      </c>
      <c r="K824" s="235" t="s">
        <v>92</v>
      </c>
      <c r="L824" s="235" t="s">
        <v>70</v>
      </c>
      <c r="M824" s="235">
        <v>215990510</v>
      </c>
      <c r="N824" s="235" t="s">
        <v>3335</v>
      </c>
      <c r="O824" s="238" t="s">
        <v>57</v>
      </c>
      <c r="P824" s="345" t="s">
        <v>72</v>
      </c>
      <c r="Q824" s="235" t="s">
        <v>73</v>
      </c>
      <c r="R824" s="238" t="s">
        <v>3381</v>
      </c>
      <c r="S824" s="541">
        <v>11.26</v>
      </c>
      <c r="T824" s="467" t="s">
        <v>2965</v>
      </c>
      <c r="U824" s="468">
        <f t="shared" si="12"/>
        <v>1441.28</v>
      </c>
      <c r="V824" s="170"/>
    </row>
    <row r="825" spans="1:22">
      <c r="A825" s="235">
        <v>822</v>
      </c>
      <c r="B825" s="235">
        <v>109492179</v>
      </c>
      <c r="C825" s="238">
        <v>12568935</v>
      </c>
      <c r="D825" s="238" t="s">
        <v>2134</v>
      </c>
      <c r="E825" s="598" t="s">
        <v>2729</v>
      </c>
      <c r="F825" s="340">
        <v>130</v>
      </c>
      <c r="G825" s="623" t="s">
        <v>3334</v>
      </c>
      <c r="H825" s="466">
        <v>44810</v>
      </c>
      <c r="I825" s="466">
        <v>44810</v>
      </c>
      <c r="J825" s="235" t="s">
        <v>2492</v>
      </c>
      <c r="K825" s="235" t="s">
        <v>92</v>
      </c>
      <c r="L825" s="235" t="s">
        <v>70</v>
      </c>
      <c r="M825" s="235">
        <v>215990510</v>
      </c>
      <c r="N825" s="235" t="s">
        <v>3335</v>
      </c>
      <c r="O825" s="238" t="s">
        <v>57</v>
      </c>
      <c r="P825" s="345" t="s">
        <v>72</v>
      </c>
      <c r="Q825" s="235" t="s">
        <v>73</v>
      </c>
      <c r="R825" s="238" t="s">
        <v>3381</v>
      </c>
      <c r="S825" s="541">
        <v>174.89</v>
      </c>
      <c r="T825" s="467" t="s">
        <v>2965</v>
      </c>
      <c r="U825" s="468">
        <f t="shared" si="12"/>
        <v>22735.699999999997</v>
      </c>
      <c r="V825" s="170"/>
    </row>
    <row r="826" spans="1:22">
      <c r="A826" s="235">
        <v>823</v>
      </c>
      <c r="B826" s="235">
        <v>109492179</v>
      </c>
      <c r="C826" s="238">
        <v>12568935</v>
      </c>
      <c r="D826" s="238" t="s">
        <v>2134</v>
      </c>
      <c r="E826" s="598" t="s">
        <v>2729</v>
      </c>
      <c r="F826" s="340">
        <v>130</v>
      </c>
      <c r="G826" s="623" t="s">
        <v>3334</v>
      </c>
      <c r="H826" s="466">
        <v>44810</v>
      </c>
      <c r="I826" s="466">
        <v>44810</v>
      </c>
      <c r="J826" s="235" t="s">
        <v>2492</v>
      </c>
      <c r="K826" s="235" t="s">
        <v>92</v>
      </c>
      <c r="L826" s="235" t="s">
        <v>70</v>
      </c>
      <c r="M826" s="235">
        <v>215990510</v>
      </c>
      <c r="N826" s="235" t="s">
        <v>3335</v>
      </c>
      <c r="O826" s="238" t="s">
        <v>57</v>
      </c>
      <c r="P826" s="345" t="s">
        <v>72</v>
      </c>
      <c r="Q826" s="235" t="s">
        <v>73</v>
      </c>
      <c r="R826" s="238" t="s">
        <v>3381</v>
      </c>
      <c r="S826" s="541">
        <v>174.89</v>
      </c>
      <c r="T826" s="467" t="s">
        <v>2965</v>
      </c>
      <c r="U826" s="468">
        <f t="shared" si="12"/>
        <v>22735.699999999997</v>
      </c>
      <c r="V826" s="170"/>
    </row>
    <row r="827" spans="1:22">
      <c r="A827" s="235">
        <v>824</v>
      </c>
      <c r="B827" s="235">
        <v>112139784</v>
      </c>
      <c r="C827" s="238" t="s">
        <v>2731</v>
      </c>
      <c r="D827" s="239" t="s">
        <v>2809</v>
      </c>
      <c r="E827" s="598" t="s">
        <v>2729</v>
      </c>
      <c r="F827" s="235">
        <v>160</v>
      </c>
      <c r="G827" s="623" t="s">
        <v>3334</v>
      </c>
      <c r="H827" s="466">
        <v>44810</v>
      </c>
      <c r="I827" s="466">
        <v>44810</v>
      </c>
      <c r="J827" s="235" t="s">
        <v>2492</v>
      </c>
      <c r="K827" s="235" t="s">
        <v>92</v>
      </c>
      <c r="L827" s="235" t="s">
        <v>70</v>
      </c>
      <c r="M827" s="235">
        <v>215990510</v>
      </c>
      <c r="N827" s="235" t="s">
        <v>3335</v>
      </c>
      <c r="O827" s="238" t="s">
        <v>57</v>
      </c>
      <c r="P827" s="345" t="s">
        <v>72</v>
      </c>
      <c r="Q827" s="235" t="s">
        <v>73</v>
      </c>
      <c r="R827" s="238" t="s">
        <v>3381</v>
      </c>
      <c r="S827" s="541">
        <v>25.5</v>
      </c>
      <c r="T827" s="467" t="s">
        <v>2965</v>
      </c>
      <c r="U827" s="468">
        <f t="shared" si="12"/>
        <v>4080</v>
      </c>
      <c r="V827" s="170"/>
    </row>
    <row r="828" spans="1:22">
      <c r="A828" s="235">
        <v>825</v>
      </c>
      <c r="B828" s="235">
        <v>109609632</v>
      </c>
      <c r="C828" s="238" t="s">
        <v>197</v>
      </c>
      <c r="D828" s="238" t="s">
        <v>2747</v>
      </c>
      <c r="E828" s="598" t="s">
        <v>36</v>
      </c>
      <c r="F828" s="235">
        <v>8</v>
      </c>
      <c r="G828" s="623" t="s">
        <v>3334</v>
      </c>
      <c r="H828" s="466">
        <v>44810</v>
      </c>
      <c r="I828" s="466">
        <v>44810</v>
      </c>
      <c r="J828" s="235" t="s">
        <v>2492</v>
      </c>
      <c r="K828" s="235" t="s">
        <v>92</v>
      </c>
      <c r="L828" s="235" t="s">
        <v>70</v>
      </c>
      <c r="M828" s="235">
        <v>215990510</v>
      </c>
      <c r="N828" s="235" t="s">
        <v>3335</v>
      </c>
      <c r="O828" s="238" t="s">
        <v>57</v>
      </c>
      <c r="P828" s="345" t="s">
        <v>72</v>
      </c>
      <c r="Q828" s="235" t="s">
        <v>73</v>
      </c>
      <c r="R828" s="238" t="s">
        <v>3381</v>
      </c>
      <c r="S828" s="541">
        <v>100.06</v>
      </c>
      <c r="T828" s="467" t="s">
        <v>2965</v>
      </c>
      <c r="U828" s="468">
        <f t="shared" si="12"/>
        <v>800.48</v>
      </c>
      <c r="V828" s="170"/>
    </row>
    <row r="829" spans="1:22">
      <c r="A829" s="235">
        <v>826</v>
      </c>
      <c r="B829" s="235">
        <v>112136066</v>
      </c>
      <c r="C829" s="238" t="s">
        <v>2230</v>
      </c>
      <c r="D829" s="238" t="s">
        <v>2745</v>
      </c>
      <c r="E829" s="598" t="s">
        <v>36</v>
      </c>
      <c r="F829" s="235">
        <v>4</v>
      </c>
      <c r="G829" s="623" t="s">
        <v>3334</v>
      </c>
      <c r="H829" s="466">
        <v>44810</v>
      </c>
      <c r="I829" s="466">
        <v>44810</v>
      </c>
      <c r="J829" s="235" t="s">
        <v>2492</v>
      </c>
      <c r="K829" s="235" t="s">
        <v>92</v>
      </c>
      <c r="L829" s="235" t="s">
        <v>70</v>
      </c>
      <c r="M829" s="235">
        <v>215990510</v>
      </c>
      <c r="N829" s="235" t="s">
        <v>3335</v>
      </c>
      <c r="O829" s="238" t="s">
        <v>57</v>
      </c>
      <c r="P829" s="345" t="s">
        <v>72</v>
      </c>
      <c r="Q829" s="235" t="s">
        <v>73</v>
      </c>
      <c r="R829" s="238" t="s">
        <v>3381</v>
      </c>
      <c r="S829" s="541">
        <v>113.51</v>
      </c>
      <c r="T829" s="467" t="s">
        <v>2965</v>
      </c>
      <c r="U829" s="468">
        <f t="shared" si="12"/>
        <v>454.04</v>
      </c>
      <c r="V829" s="170"/>
    </row>
    <row r="830" spans="1:22">
      <c r="A830" s="235">
        <v>827</v>
      </c>
      <c r="B830" s="235">
        <v>112136070</v>
      </c>
      <c r="C830" s="238">
        <v>19628060446</v>
      </c>
      <c r="D830" s="238" t="s">
        <v>2751</v>
      </c>
      <c r="E830" s="598" t="s">
        <v>36</v>
      </c>
      <c r="F830" s="235">
        <v>4</v>
      </c>
      <c r="G830" s="623" t="s">
        <v>3334</v>
      </c>
      <c r="H830" s="466">
        <v>44810</v>
      </c>
      <c r="I830" s="466">
        <v>44810</v>
      </c>
      <c r="J830" s="235" t="s">
        <v>2492</v>
      </c>
      <c r="K830" s="235" t="s">
        <v>92</v>
      </c>
      <c r="L830" s="235" t="s">
        <v>70</v>
      </c>
      <c r="M830" s="235">
        <v>215990510</v>
      </c>
      <c r="N830" s="235" t="s">
        <v>3335</v>
      </c>
      <c r="O830" s="238" t="s">
        <v>57</v>
      </c>
      <c r="P830" s="345" t="s">
        <v>72</v>
      </c>
      <c r="Q830" s="235" t="s">
        <v>73</v>
      </c>
      <c r="R830" s="238" t="s">
        <v>3381</v>
      </c>
      <c r="S830" s="541">
        <v>721.74</v>
      </c>
      <c r="T830" s="467" t="s">
        <v>2965</v>
      </c>
      <c r="U830" s="468">
        <f t="shared" si="12"/>
        <v>2886.96</v>
      </c>
      <c r="V830" s="170"/>
    </row>
    <row r="831" spans="1:22">
      <c r="A831" s="235">
        <v>828</v>
      </c>
      <c r="B831" s="235">
        <v>112136069</v>
      </c>
      <c r="C831" s="238" t="s">
        <v>2235</v>
      </c>
      <c r="D831" s="238" t="s">
        <v>2749</v>
      </c>
      <c r="E831" s="598" t="s">
        <v>36</v>
      </c>
      <c r="F831" s="235">
        <v>12</v>
      </c>
      <c r="G831" s="623" t="s">
        <v>3334</v>
      </c>
      <c r="H831" s="466">
        <v>44810</v>
      </c>
      <c r="I831" s="466">
        <v>44810</v>
      </c>
      <c r="J831" s="235" t="s">
        <v>2492</v>
      </c>
      <c r="K831" s="235" t="s">
        <v>92</v>
      </c>
      <c r="L831" s="235" t="s">
        <v>70</v>
      </c>
      <c r="M831" s="235">
        <v>215990510</v>
      </c>
      <c r="N831" s="235" t="s">
        <v>3335</v>
      </c>
      <c r="O831" s="238" t="s">
        <v>57</v>
      </c>
      <c r="P831" s="345" t="s">
        <v>72</v>
      </c>
      <c r="Q831" s="235" t="s">
        <v>73</v>
      </c>
      <c r="R831" s="238" t="s">
        <v>3381</v>
      </c>
      <c r="S831" s="541">
        <v>45.6</v>
      </c>
      <c r="T831" s="467" t="s">
        <v>2965</v>
      </c>
      <c r="U831" s="468">
        <f t="shared" si="12"/>
        <v>547.20000000000005</v>
      </c>
      <c r="V831" s="170"/>
    </row>
    <row r="832" spans="1:22">
      <c r="A832" s="235">
        <v>829</v>
      </c>
      <c r="B832" s="235">
        <v>112136080</v>
      </c>
      <c r="C832" s="238" t="s">
        <v>888</v>
      </c>
      <c r="D832" s="238" t="s">
        <v>889</v>
      </c>
      <c r="E832" s="598" t="s">
        <v>36</v>
      </c>
      <c r="F832" s="235">
        <v>16</v>
      </c>
      <c r="G832" s="623" t="s">
        <v>3334</v>
      </c>
      <c r="H832" s="466">
        <v>44810</v>
      </c>
      <c r="I832" s="466">
        <v>44810</v>
      </c>
      <c r="J832" s="235" t="s">
        <v>2492</v>
      </c>
      <c r="K832" s="235" t="s">
        <v>92</v>
      </c>
      <c r="L832" s="235" t="s">
        <v>70</v>
      </c>
      <c r="M832" s="235">
        <v>215990510</v>
      </c>
      <c r="N832" s="235" t="s">
        <v>3335</v>
      </c>
      <c r="O832" s="238" t="s">
        <v>57</v>
      </c>
      <c r="P832" s="345" t="s">
        <v>72</v>
      </c>
      <c r="Q832" s="235" t="s">
        <v>73</v>
      </c>
      <c r="R832" s="238" t="s">
        <v>3381</v>
      </c>
      <c r="S832" s="541">
        <v>13.72</v>
      </c>
      <c r="T832" s="467" t="s">
        <v>2965</v>
      </c>
      <c r="U832" s="468">
        <f t="shared" si="12"/>
        <v>219.52</v>
      </c>
      <c r="V832" s="170"/>
    </row>
    <row r="833" spans="1:22">
      <c r="A833" s="235">
        <v>830</v>
      </c>
      <c r="B833" s="235">
        <v>109609633</v>
      </c>
      <c r="C833" s="238" t="s">
        <v>1078</v>
      </c>
      <c r="D833" s="238" t="s">
        <v>1674</v>
      </c>
      <c r="E833" s="598" t="s">
        <v>36</v>
      </c>
      <c r="F833" s="235">
        <v>4</v>
      </c>
      <c r="G833" s="623" t="s">
        <v>3334</v>
      </c>
      <c r="H833" s="466">
        <v>44810</v>
      </c>
      <c r="I833" s="466">
        <v>44810</v>
      </c>
      <c r="J833" s="235" t="s">
        <v>2492</v>
      </c>
      <c r="K833" s="235" t="s">
        <v>92</v>
      </c>
      <c r="L833" s="235" t="s">
        <v>70</v>
      </c>
      <c r="M833" s="235">
        <v>215990510</v>
      </c>
      <c r="N833" s="235" t="s">
        <v>3335</v>
      </c>
      <c r="O833" s="238" t="s">
        <v>57</v>
      </c>
      <c r="P833" s="345" t="s">
        <v>72</v>
      </c>
      <c r="Q833" s="235" t="s">
        <v>73</v>
      </c>
      <c r="R833" s="238" t="s">
        <v>3381</v>
      </c>
      <c r="S833" s="541">
        <v>97.29</v>
      </c>
      <c r="T833" s="467" t="s">
        <v>2965</v>
      </c>
      <c r="U833" s="468">
        <f t="shared" si="12"/>
        <v>389.16</v>
      </c>
      <c r="V833" s="170"/>
    </row>
    <row r="834" spans="1:22">
      <c r="A834" s="235">
        <v>831</v>
      </c>
      <c r="B834" s="235">
        <v>109609628</v>
      </c>
      <c r="C834" s="238" t="s">
        <v>2220</v>
      </c>
      <c r="D834" s="238" t="s">
        <v>1673</v>
      </c>
      <c r="E834" s="598" t="s">
        <v>36</v>
      </c>
      <c r="F834" s="235">
        <v>4</v>
      </c>
      <c r="G834" s="623" t="s">
        <v>3334</v>
      </c>
      <c r="H834" s="466">
        <v>44810</v>
      </c>
      <c r="I834" s="466">
        <v>44810</v>
      </c>
      <c r="J834" s="235" t="s">
        <v>2492</v>
      </c>
      <c r="K834" s="235" t="s">
        <v>92</v>
      </c>
      <c r="L834" s="235" t="s">
        <v>70</v>
      </c>
      <c r="M834" s="235">
        <v>215990510</v>
      </c>
      <c r="N834" s="235" t="s">
        <v>3335</v>
      </c>
      <c r="O834" s="238" t="s">
        <v>57</v>
      </c>
      <c r="P834" s="345" t="s">
        <v>72</v>
      </c>
      <c r="Q834" s="235" t="s">
        <v>73</v>
      </c>
      <c r="R834" s="238" t="s">
        <v>3381</v>
      </c>
      <c r="S834" s="541">
        <v>97.29</v>
      </c>
      <c r="T834" s="467" t="s">
        <v>2965</v>
      </c>
      <c r="U834" s="468">
        <f t="shared" si="12"/>
        <v>389.16</v>
      </c>
      <c r="V834" s="170"/>
    </row>
    <row r="835" spans="1:22" ht="20.399999999999999">
      <c r="A835" s="235">
        <v>832</v>
      </c>
      <c r="B835" s="235">
        <v>112136072</v>
      </c>
      <c r="C835" s="238">
        <v>19620005092</v>
      </c>
      <c r="D835" s="238" t="s">
        <v>457</v>
      </c>
      <c r="E835" s="598" t="s">
        <v>36</v>
      </c>
      <c r="F835" s="235">
        <v>4</v>
      </c>
      <c r="G835" s="623" t="s">
        <v>3334</v>
      </c>
      <c r="H835" s="466">
        <v>44810</v>
      </c>
      <c r="I835" s="466">
        <v>44810</v>
      </c>
      <c r="J835" s="235" t="s">
        <v>2492</v>
      </c>
      <c r="K835" s="235" t="s">
        <v>92</v>
      </c>
      <c r="L835" s="235" t="s">
        <v>70</v>
      </c>
      <c r="M835" s="235">
        <v>215990510</v>
      </c>
      <c r="N835" s="235" t="s">
        <v>3335</v>
      </c>
      <c r="O835" s="238" t="s">
        <v>57</v>
      </c>
      <c r="P835" s="345" t="s">
        <v>72</v>
      </c>
      <c r="Q835" s="235" t="s">
        <v>73</v>
      </c>
      <c r="R835" s="238" t="s">
        <v>3381</v>
      </c>
      <c r="S835" s="541">
        <v>404.26</v>
      </c>
      <c r="T835" s="467" t="s">
        <v>2965</v>
      </c>
      <c r="U835" s="468">
        <f t="shared" si="12"/>
        <v>1617.04</v>
      </c>
      <c r="V835" s="170"/>
    </row>
    <row r="836" spans="1:22" ht="20.399999999999999">
      <c r="A836" s="235">
        <v>833</v>
      </c>
      <c r="B836" s="235">
        <v>109492181</v>
      </c>
      <c r="C836" s="238" t="s">
        <v>170</v>
      </c>
      <c r="D836" s="238" t="s">
        <v>171</v>
      </c>
      <c r="E836" s="598" t="s">
        <v>36</v>
      </c>
      <c r="F836" s="235">
        <v>64</v>
      </c>
      <c r="G836" s="623" t="s">
        <v>3334</v>
      </c>
      <c r="H836" s="466">
        <v>44810</v>
      </c>
      <c r="I836" s="466">
        <v>44810</v>
      </c>
      <c r="J836" s="235" t="s">
        <v>2492</v>
      </c>
      <c r="K836" s="235" t="s">
        <v>92</v>
      </c>
      <c r="L836" s="235" t="s">
        <v>70</v>
      </c>
      <c r="M836" s="235">
        <v>215990510</v>
      </c>
      <c r="N836" s="235" t="s">
        <v>3335</v>
      </c>
      <c r="O836" s="238" t="s">
        <v>57</v>
      </c>
      <c r="P836" s="345" t="s">
        <v>72</v>
      </c>
      <c r="Q836" s="235" t="s">
        <v>73</v>
      </c>
      <c r="R836" s="238" t="s">
        <v>3381</v>
      </c>
      <c r="S836" s="541">
        <v>24.1</v>
      </c>
      <c r="T836" s="467" t="s">
        <v>2965</v>
      </c>
      <c r="U836" s="468">
        <f t="shared" ref="U836:U899" si="13">S836*F836</f>
        <v>1542.4</v>
      </c>
      <c r="V836" s="170"/>
    </row>
    <row r="837" spans="1:22">
      <c r="A837" s="235">
        <v>834</v>
      </c>
      <c r="B837" s="235">
        <v>112136078</v>
      </c>
      <c r="C837" s="238" t="s">
        <v>879</v>
      </c>
      <c r="D837" s="238" t="s">
        <v>880</v>
      </c>
      <c r="E837" s="598" t="s">
        <v>36</v>
      </c>
      <c r="F837" s="235">
        <v>4</v>
      </c>
      <c r="G837" s="623" t="s">
        <v>3334</v>
      </c>
      <c r="H837" s="466">
        <v>44810</v>
      </c>
      <c r="I837" s="466">
        <v>44810</v>
      </c>
      <c r="J837" s="235" t="s">
        <v>2492</v>
      </c>
      <c r="K837" s="235" t="s">
        <v>92</v>
      </c>
      <c r="L837" s="235" t="s">
        <v>70</v>
      </c>
      <c r="M837" s="235">
        <v>215990510</v>
      </c>
      <c r="N837" s="235" t="s">
        <v>3335</v>
      </c>
      <c r="O837" s="238" t="s">
        <v>57</v>
      </c>
      <c r="P837" s="345" t="s">
        <v>72</v>
      </c>
      <c r="Q837" s="235" t="s">
        <v>73</v>
      </c>
      <c r="R837" s="238" t="s">
        <v>3381</v>
      </c>
      <c r="S837" s="541">
        <v>138.97999999999999</v>
      </c>
      <c r="T837" s="467" t="s">
        <v>2965</v>
      </c>
      <c r="U837" s="468">
        <f t="shared" si="13"/>
        <v>555.91999999999996</v>
      </c>
      <c r="V837" s="170"/>
    </row>
    <row r="838" spans="1:22">
      <c r="A838" s="235">
        <v>835</v>
      </c>
      <c r="B838" s="235">
        <v>112136075</v>
      </c>
      <c r="C838" s="238" t="s">
        <v>63</v>
      </c>
      <c r="D838" s="238" t="s">
        <v>64</v>
      </c>
      <c r="E838" s="598" t="s">
        <v>36</v>
      </c>
      <c r="F838" s="235">
        <v>4</v>
      </c>
      <c r="G838" s="623" t="s">
        <v>3334</v>
      </c>
      <c r="H838" s="466">
        <v>44810</v>
      </c>
      <c r="I838" s="466">
        <v>44810</v>
      </c>
      <c r="J838" s="235" t="s">
        <v>2492</v>
      </c>
      <c r="K838" s="235" t="s">
        <v>92</v>
      </c>
      <c r="L838" s="235" t="s">
        <v>70</v>
      </c>
      <c r="M838" s="235">
        <v>215990510</v>
      </c>
      <c r="N838" s="235" t="s">
        <v>3335</v>
      </c>
      <c r="O838" s="238" t="s">
        <v>57</v>
      </c>
      <c r="P838" s="345" t="s">
        <v>72</v>
      </c>
      <c r="Q838" s="235" t="s">
        <v>73</v>
      </c>
      <c r="R838" s="238" t="s">
        <v>3381</v>
      </c>
      <c r="S838" s="541">
        <v>1196.19</v>
      </c>
      <c r="T838" s="467" t="s">
        <v>2965</v>
      </c>
      <c r="U838" s="468">
        <f t="shared" si="13"/>
        <v>4784.76</v>
      </c>
      <c r="V838" s="170"/>
    </row>
    <row r="839" spans="1:22" ht="20.399999999999999">
      <c r="A839" s="235">
        <v>836</v>
      </c>
      <c r="B839" s="235">
        <v>109492194</v>
      </c>
      <c r="C839" s="238">
        <v>61030012010</v>
      </c>
      <c r="D839" s="238" t="s">
        <v>193</v>
      </c>
      <c r="E839" s="598" t="s">
        <v>36</v>
      </c>
      <c r="F839" s="235">
        <v>32</v>
      </c>
      <c r="G839" s="623" t="s">
        <v>3334</v>
      </c>
      <c r="H839" s="466">
        <v>44810</v>
      </c>
      <c r="I839" s="466">
        <v>44810</v>
      </c>
      <c r="J839" s="235" t="s">
        <v>2492</v>
      </c>
      <c r="K839" s="235" t="s">
        <v>92</v>
      </c>
      <c r="L839" s="235" t="s">
        <v>70</v>
      </c>
      <c r="M839" s="235">
        <v>215990510</v>
      </c>
      <c r="N839" s="235" t="s">
        <v>3335</v>
      </c>
      <c r="O839" s="238" t="s">
        <v>57</v>
      </c>
      <c r="P839" s="345" t="s">
        <v>72</v>
      </c>
      <c r="Q839" s="235" t="s">
        <v>73</v>
      </c>
      <c r="R839" s="238" t="s">
        <v>3381</v>
      </c>
      <c r="S839" s="541">
        <v>234.9</v>
      </c>
      <c r="T839" s="467" t="s">
        <v>2965</v>
      </c>
      <c r="U839" s="468">
        <f t="shared" si="13"/>
        <v>7516.8</v>
      </c>
      <c r="V839" s="170"/>
    </row>
    <row r="840" spans="1:22">
      <c r="A840" s="235">
        <v>837</v>
      </c>
      <c r="B840" s="235">
        <v>109492196</v>
      </c>
      <c r="C840" s="238">
        <v>61030000054</v>
      </c>
      <c r="D840" s="238" t="s">
        <v>1179</v>
      </c>
      <c r="E840" s="598" t="s">
        <v>36</v>
      </c>
      <c r="F840" s="235">
        <v>32</v>
      </c>
      <c r="G840" s="623" t="s">
        <v>3334</v>
      </c>
      <c r="H840" s="466">
        <v>44810</v>
      </c>
      <c r="I840" s="466">
        <v>44810</v>
      </c>
      <c r="J840" s="235" t="s">
        <v>2492</v>
      </c>
      <c r="K840" s="235" t="s">
        <v>92</v>
      </c>
      <c r="L840" s="235" t="s">
        <v>70</v>
      </c>
      <c r="M840" s="235">
        <v>215990510</v>
      </c>
      <c r="N840" s="235" t="s">
        <v>3335</v>
      </c>
      <c r="O840" s="238" t="s">
        <v>57</v>
      </c>
      <c r="P840" s="345" t="s">
        <v>72</v>
      </c>
      <c r="Q840" s="235" t="s">
        <v>73</v>
      </c>
      <c r="R840" s="238" t="s">
        <v>3381</v>
      </c>
      <c r="S840" s="541">
        <v>21.36</v>
      </c>
      <c r="T840" s="467" t="s">
        <v>2965</v>
      </c>
      <c r="U840" s="468">
        <f t="shared" si="13"/>
        <v>683.52</v>
      </c>
      <c r="V840" s="170"/>
    </row>
    <row r="841" spans="1:22" ht="20.399999999999999">
      <c r="A841" s="235">
        <v>838</v>
      </c>
      <c r="B841" s="235">
        <v>109609630</v>
      </c>
      <c r="C841" s="238" t="s">
        <v>183</v>
      </c>
      <c r="D841" s="238" t="s">
        <v>184</v>
      </c>
      <c r="E841" s="598" t="s">
        <v>36</v>
      </c>
      <c r="F841" s="235">
        <v>32</v>
      </c>
      <c r="G841" s="623" t="s">
        <v>3334</v>
      </c>
      <c r="H841" s="466">
        <v>44810</v>
      </c>
      <c r="I841" s="466">
        <v>44810</v>
      </c>
      <c r="J841" s="235" t="s">
        <v>2492</v>
      </c>
      <c r="K841" s="235" t="s">
        <v>92</v>
      </c>
      <c r="L841" s="235" t="s">
        <v>70</v>
      </c>
      <c r="M841" s="235">
        <v>215990510</v>
      </c>
      <c r="N841" s="235" t="s">
        <v>3335</v>
      </c>
      <c r="O841" s="238" t="s">
        <v>57</v>
      </c>
      <c r="P841" s="345" t="s">
        <v>72</v>
      </c>
      <c r="Q841" s="235" t="s">
        <v>73</v>
      </c>
      <c r="R841" s="238" t="s">
        <v>3381</v>
      </c>
      <c r="S841" s="541">
        <v>19.260000000000002</v>
      </c>
      <c r="T841" s="467" t="s">
        <v>2965</v>
      </c>
      <c r="U841" s="468">
        <f t="shared" si="13"/>
        <v>616.32000000000005</v>
      </c>
      <c r="V841" s="170"/>
    </row>
    <row r="842" spans="1:22">
      <c r="A842" s="235">
        <v>839</v>
      </c>
      <c r="B842" s="235">
        <v>107156657</v>
      </c>
      <c r="C842" s="238">
        <v>107156657</v>
      </c>
      <c r="D842" s="238" t="s">
        <v>815</v>
      </c>
      <c r="E842" s="598" t="s">
        <v>36</v>
      </c>
      <c r="F842" s="235">
        <v>16</v>
      </c>
      <c r="G842" s="623" t="s">
        <v>3334</v>
      </c>
      <c r="H842" s="466">
        <v>44810</v>
      </c>
      <c r="I842" s="466">
        <v>44810</v>
      </c>
      <c r="J842" s="235" t="s">
        <v>2492</v>
      </c>
      <c r="K842" s="235" t="s">
        <v>92</v>
      </c>
      <c r="L842" s="235" t="s">
        <v>70</v>
      </c>
      <c r="M842" s="235">
        <v>215990510</v>
      </c>
      <c r="N842" s="235" t="s">
        <v>3335</v>
      </c>
      <c r="O842" s="238" t="s">
        <v>57</v>
      </c>
      <c r="P842" s="345" t="s">
        <v>72</v>
      </c>
      <c r="Q842" s="235" t="s">
        <v>73</v>
      </c>
      <c r="R842" s="238" t="s">
        <v>3381</v>
      </c>
      <c r="S842" s="541">
        <v>13.68</v>
      </c>
      <c r="T842" s="467" t="s">
        <v>2965</v>
      </c>
      <c r="U842" s="468">
        <f t="shared" si="13"/>
        <v>218.88</v>
      </c>
      <c r="V842" s="170"/>
    </row>
    <row r="843" spans="1:22">
      <c r="A843" s="235">
        <v>840</v>
      </c>
      <c r="B843" s="235">
        <v>110408291</v>
      </c>
      <c r="C843" s="238" t="s">
        <v>1305</v>
      </c>
      <c r="D843" s="238" t="s">
        <v>1306</v>
      </c>
      <c r="E843" s="598" t="s">
        <v>36</v>
      </c>
      <c r="F843" s="235">
        <v>24</v>
      </c>
      <c r="G843" s="623" t="s">
        <v>3334</v>
      </c>
      <c r="H843" s="466">
        <v>44810</v>
      </c>
      <c r="I843" s="466">
        <v>44810</v>
      </c>
      <c r="J843" s="235" t="s">
        <v>2492</v>
      </c>
      <c r="K843" s="235" t="s">
        <v>92</v>
      </c>
      <c r="L843" s="235" t="s">
        <v>70</v>
      </c>
      <c r="M843" s="235">
        <v>215990510</v>
      </c>
      <c r="N843" s="235" t="s">
        <v>3335</v>
      </c>
      <c r="O843" s="238" t="s">
        <v>57</v>
      </c>
      <c r="P843" s="345" t="s">
        <v>72</v>
      </c>
      <c r="Q843" s="235" t="s">
        <v>73</v>
      </c>
      <c r="R843" s="238" t="s">
        <v>3381</v>
      </c>
      <c r="S843" s="541">
        <v>6</v>
      </c>
      <c r="T843" s="467" t="s">
        <v>2965</v>
      </c>
      <c r="U843" s="468">
        <f t="shared" si="13"/>
        <v>144</v>
      </c>
      <c r="V843" s="170"/>
    </row>
    <row r="844" spans="1:22">
      <c r="A844" s="235">
        <v>841</v>
      </c>
      <c r="B844" s="235">
        <v>107156629</v>
      </c>
      <c r="C844" s="238">
        <v>107156629</v>
      </c>
      <c r="D844" s="238" t="s">
        <v>814</v>
      </c>
      <c r="E844" s="598" t="s">
        <v>36</v>
      </c>
      <c r="F844" s="235">
        <v>64</v>
      </c>
      <c r="G844" s="623" t="s">
        <v>3334</v>
      </c>
      <c r="H844" s="466">
        <v>44810</v>
      </c>
      <c r="I844" s="466">
        <v>44810</v>
      </c>
      <c r="J844" s="235" t="s">
        <v>2492</v>
      </c>
      <c r="K844" s="235" t="s">
        <v>92</v>
      </c>
      <c r="L844" s="235" t="s">
        <v>70</v>
      </c>
      <c r="M844" s="235">
        <v>215990510</v>
      </c>
      <c r="N844" s="235" t="s">
        <v>3335</v>
      </c>
      <c r="O844" s="238" t="s">
        <v>57</v>
      </c>
      <c r="P844" s="345" t="s">
        <v>72</v>
      </c>
      <c r="Q844" s="235" t="s">
        <v>73</v>
      </c>
      <c r="R844" s="238" t="s">
        <v>3381</v>
      </c>
      <c r="S844" s="541">
        <v>16.2</v>
      </c>
      <c r="T844" s="467" t="s">
        <v>2965</v>
      </c>
      <c r="U844" s="468">
        <f t="shared" si="13"/>
        <v>1036.8</v>
      </c>
      <c r="V844" s="170"/>
    </row>
    <row r="845" spans="1:22" ht="20.399999999999999">
      <c r="A845" s="235">
        <v>842</v>
      </c>
      <c r="B845" s="235" t="s">
        <v>818</v>
      </c>
      <c r="C845" s="238" t="s">
        <v>818</v>
      </c>
      <c r="D845" s="238" t="s">
        <v>819</v>
      </c>
      <c r="E845" s="598" t="s">
        <v>36</v>
      </c>
      <c r="F845" s="235">
        <v>80</v>
      </c>
      <c r="G845" s="623" t="s">
        <v>3334</v>
      </c>
      <c r="H845" s="466">
        <v>44810</v>
      </c>
      <c r="I845" s="466">
        <v>44810</v>
      </c>
      <c r="J845" s="235" t="s">
        <v>2492</v>
      </c>
      <c r="K845" s="235" t="s">
        <v>92</v>
      </c>
      <c r="L845" s="235" t="s">
        <v>70</v>
      </c>
      <c r="M845" s="235">
        <v>215990510</v>
      </c>
      <c r="N845" s="235" t="s">
        <v>3335</v>
      </c>
      <c r="O845" s="238" t="s">
        <v>57</v>
      </c>
      <c r="P845" s="345" t="s">
        <v>72</v>
      </c>
      <c r="Q845" s="235" t="s">
        <v>73</v>
      </c>
      <c r="R845" s="238" t="s">
        <v>3381</v>
      </c>
      <c r="S845" s="541">
        <v>3.84</v>
      </c>
      <c r="T845" s="467" t="s">
        <v>2965</v>
      </c>
      <c r="U845" s="468">
        <f t="shared" si="13"/>
        <v>307.2</v>
      </c>
      <c r="V845" s="170"/>
    </row>
    <row r="846" spans="1:22">
      <c r="A846" s="235">
        <v>843</v>
      </c>
      <c r="B846" s="235">
        <v>111402534</v>
      </c>
      <c r="C846" s="238" t="s">
        <v>1083</v>
      </c>
      <c r="D846" s="238" t="s">
        <v>1084</v>
      </c>
      <c r="E846" s="598" t="s">
        <v>36</v>
      </c>
      <c r="F846" s="235">
        <v>10</v>
      </c>
      <c r="G846" s="623" t="s">
        <v>3334</v>
      </c>
      <c r="H846" s="466">
        <v>44810</v>
      </c>
      <c r="I846" s="466">
        <v>44810</v>
      </c>
      <c r="J846" s="235" t="s">
        <v>2492</v>
      </c>
      <c r="K846" s="235" t="s">
        <v>92</v>
      </c>
      <c r="L846" s="235" t="s">
        <v>70</v>
      </c>
      <c r="M846" s="235">
        <v>215990510</v>
      </c>
      <c r="N846" s="235" t="s">
        <v>3335</v>
      </c>
      <c r="O846" s="238" t="s">
        <v>57</v>
      </c>
      <c r="P846" s="345" t="s">
        <v>72</v>
      </c>
      <c r="Q846" s="235" t="s">
        <v>73</v>
      </c>
      <c r="R846" s="238" t="s">
        <v>3381</v>
      </c>
      <c r="S846" s="541">
        <v>469.44</v>
      </c>
      <c r="T846" s="467" t="s">
        <v>2965</v>
      </c>
      <c r="U846" s="468">
        <f t="shared" si="13"/>
        <v>4694.3999999999996</v>
      </c>
      <c r="V846" s="170"/>
    </row>
    <row r="847" spans="1:22">
      <c r="A847" s="235">
        <v>844</v>
      </c>
      <c r="B847" s="235">
        <v>109609637</v>
      </c>
      <c r="C847" s="238" t="s">
        <v>573</v>
      </c>
      <c r="D847" s="238" t="s">
        <v>574</v>
      </c>
      <c r="E847" s="598" t="s">
        <v>36</v>
      </c>
      <c r="F847" s="235">
        <v>20</v>
      </c>
      <c r="G847" s="623" t="s">
        <v>3334</v>
      </c>
      <c r="H847" s="466">
        <v>44810</v>
      </c>
      <c r="I847" s="466">
        <v>44810</v>
      </c>
      <c r="J847" s="235" t="s">
        <v>2492</v>
      </c>
      <c r="K847" s="235" t="s">
        <v>92</v>
      </c>
      <c r="L847" s="235" t="s">
        <v>70</v>
      </c>
      <c r="M847" s="235">
        <v>215990510</v>
      </c>
      <c r="N847" s="235" t="s">
        <v>3335</v>
      </c>
      <c r="O847" s="238" t="s">
        <v>57</v>
      </c>
      <c r="P847" s="345" t="s">
        <v>72</v>
      </c>
      <c r="Q847" s="235" t="s">
        <v>73</v>
      </c>
      <c r="R847" s="238" t="s">
        <v>3381</v>
      </c>
      <c r="S847" s="541">
        <v>18.62</v>
      </c>
      <c r="T847" s="467" t="s">
        <v>2965</v>
      </c>
      <c r="U847" s="468">
        <f t="shared" si="13"/>
        <v>372.40000000000003</v>
      </c>
      <c r="V847" s="170"/>
    </row>
    <row r="848" spans="1:22">
      <c r="A848" s="235">
        <v>845</v>
      </c>
      <c r="B848" s="235">
        <v>112137134</v>
      </c>
      <c r="C848" s="238">
        <v>21038811405</v>
      </c>
      <c r="D848" s="238" t="s">
        <v>1220</v>
      </c>
      <c r="E848" s="598" t="s">
        <v>36</v>
      </c>
      <c r="F848" s="235">
        <v>32</v>
      </c>
      <c r="G848" s="623" t="s">
        <v>3334</v>
      </c>
      <c r="H848" s="466">
        <v>44810</v>
      </c>
      <c r="I848" s="466">
        <v>44810</v>
      </c>
      <c r="J848" s="235" t="s">
        <v>2492</v>
      </c>
      <c r="K848" s="235" t="s">
        <v>92</v>
      </c>
      <c r="L848" s="235" t="s">
        <v>70</v>
      </c>
      <c r="M848" s="235">
        <v>215990510</v>
      </c>
      <c r="N848" s="235" t="s">
        <v>3335</v>
      </c>
      <c r="O848" s="238" t="s">
        <v>57</v>
      </c>
      <c r="P848" s="345" t="s">
        <v>72</v>
      </c>
      <c r="Q848" s="235" t="s">
        <v>73</v>
      </c>
      <c r="R848" s="238" t="s">
        <v>3381</v>
      </c>
      <c r="S848" s="541">
        <v>1139.3800000000001</v>
      </c>
      <c r="T848" s="467" t="s">
        <v>2965</v>
      </c>
      <c r="U848" s="468">
        <f t="shared" si="13"/>
        <v>36460.160000000003</v>
      </c>
      <c r="V848" s="170"/>
    </row>
    <row r="849" spans="1:22">
      <c r="A849" s="235">
        <v>846</v>
      </c>
      <c r="B849" s="235">
        <v>109492176</v>
      </c>
      <c r="C849" s="238">
        <v>45953050</v>
      </c>
      <c r="D849" s="238" t="s">
        <v>2204</v>
      </c>
      <c r="E849" s="598" t="s">
        <v>2729</v>
      </c>
      <c r="F849" s="235">
        <v>160</v>
      </c>
      <c r="G849" s="623" t="s">
        <v>3334</v>
      </c>
      <c r="H849" s="466">
        <v>44810</v>
      </c>
      <c r="I849" s="466">
        <v>44810</v>
      </c>
      <c r="J849" s="235" t="s">
        <v>2492</v>
      </c>
      <c r="K849" s="235" t="s">
        <v>92</v>
      </c>
      <c r="L849" s="235" t="s">
        <v>70</v>
      </c>
      <c r="M849" s="235">
        <v>215990510</v>
      </c>
      <c r="N849" s="235" t="s">
        <v>3335</v>
      </c>
      <c r="O849" s="238" t="s">
        <v>57</v>
      </c>
      <c r="P849" s="345" t="s">
        <v>72</v>
      </c>
      <c r="Q849" s="235" t="s">
        <v>73</v>
      </c>
      <c r="R849" s="238" t="s">
        <v>3381</v>
      </c>
      <c r="S849" s="541">
        <v>191.98</v>
      </c>
      <c r="T849" s="467" t="s">
        <v>2965</v>
      </c>
      <c r="U849" s="468">
        <f t="shared" si="13"/>
        <v>30716.799999999999</v>
      </c>
      <c r="V849" s="170"/>
    </row>
    <row r="850" spans="1:22">
      <c r="A850" s="235">
        <v>847</v>
      </c>
      <c r="B850" s="235">
        <v>109609634</v>
      </c>
      <c r="C850" s="238" t="s">
        <v>2226</v>
      </c>
      <c r="D850" s="238" t="s">
        <v>2740</v>
      </c>
      <c r="E850" s="598" t="s">
        <v>36</v>
      </c>
      <c r="F850" s="235">
        <v>4</v>
      </c>
      <c r="G850" s="623" t="s">
        <v>3334</v>
      </c>
      <c r="H850" s="466">
        <v>44810</v>
      </c>
      <c r="I850" s="466">
        <v>44810</v>
      </c>
      <c r="J850" s="235" t="s">
        <v>2492</v>
      </c>
      <c r="K850" s="235" t="s">
        <v>92</v>
      </c>
      <c r="L850" s="235" t="s">
        <v>70</v>
      </c>
      <c r="M850" s="235">
        <v>215990510</v>
      </c>
      <c r="N850" s="235" t="s">
        <v>3335</v>
      </c>
      <c r="O850" s="238" t="s">
        <v>57</v>
      </c>
      <c r="P850" s="345" t="s">
        <v>72</v>
      </c>
      <c r="Q850" s="235" t="s">
        <v>73</v>
      </c>
      <c r="R850" s="238" t="s">
        <v>3381</v>
      </c>
      <c r="S850" s="541">
        <v>1069.1099999999999</v>
      </c>
      <c r="T850" s="467" t="s">
        <v>2965</v>
      </c>
      <c r="U850" s="468">
        <f t="shared" si="13"/>
        <v>4276.4399999999996</v>
      </c>
      <c r="V850" s="170"/>
    </row>
    <row r="851" spans="1:22">
      <c r="A851" s="235">
        <v>848</v>
      </c>
      <c r="B851" s="235">
        <v>110408288</v>
      </c>
      <c r="C851" s="238" t="s">
        <v>1749</v>
      </c>
      <c r="D851" s="238" t="s">
        <v>1750</v>
      </c>
      <c r="E851" s="598" t="s">
        <v>36</v>
      </c>
      <c r="F851" s="235">
        <v>12</v>
      </c>
      <c r="G851" s="623" t="s">
        <v>3334</v>
      </c>
      <c r="H851" s="466">
        <v>44810</v>
      </c>
      <c r="I851" s="466">
        <v>44810</v>
      </c>
      <c r="J851" s="235" t="s">
        <v>2492</v>
      </c>
      <c r="K851" s="235" t="s">
        <v>92</v>
      </c>
      <c r="L851" s="235" t="s">
        <v>70</v>
      </c>
      <c r="M851" s="235">
        <v>215990510</v>
      </c>
      <c r="N851" s="235" t="s">
        <v>3335</v>
      </c>
      <c r="O851" s="238" t="s">
        <v>57</v>
      </c>
      <c r="P851" s="345" t="s">
        <v>72</v>
      </c>
      <c r="Q851" s="235" t="s">
        <v>73</v>
      </c>
      <c r="R851" s="238" t="s">
        <v>3381</v>
      </c>
      <c r="S851" s="541">
        <v>6396.5</v>
      </c>
      <c r="T851" s="467" t="s">
        <v>2965</v>
      </c>
      <c r="U851" s="468">
        <f t="shared" si="13"/>
        <v>76758</v>
      </c>
      <c r="V851" s="170"/>
    </row>
    <row r="852" spans="1:22">
      <c r="A852" s="235">
        <v>849</v>
      </c>
      <c r="B852" s="235">
        <v>112151015</v>
      </c>
      <c r="C852" s="238">
        <v>12536686</v>
      </c>
      <c r="D852" s="238" t="s">
        <v>1935</v>
      </c>
      <c r="E852" s="598" t="s">
        <v>2729</v>
      </c>
      <c r="F852" s="235">
        <v>200</v>
      </c>
      <c r="G852" s="623" t="s">
        <v>3334</v>
      </c>
      <c r="H852" s="466">
        <v>44810</v>
      </c>
      <c r="I852" s="466">
        <v>44810</v>
      </c>
      <c r="J852" s="235" t="s">
        <v>2492</v>
      </c>
      <c r="K852" s="235" t="s">
        <v>92</v>
      </c>
      <c r="L852" s="235" t="s">
        <v>70</v>
      </c>
      <c r="M852" s="235">
        <v>215990510</v>
      </c>
      <c r="N852" s="235" t="s">
        <v>3335</v>
      </c>
      <c r="O852" s="238" t="s">
        <v>57</v>
      </c>
      <c r="P852" s="345" t="s">
        <v>72</v>
      </c>
      <c r="Q852" s="235" t="s">
        <v>73</v>
      </c>
      <c r="R852" s="238" t="s">
        <v>3381</v>
      </c>
      <c r="S852" s="541">
        <v>31.36</v>
      </c>
      <c r="T852" s="467" t="s">
        <v>2965</v>
      </c>
      <c r="U852" s="468">
        <f t="shared" si="13"/>
        <v>6272</v>
      </c>
      <c r="V852" s="170"/>
    </row>
    <row r="853" spans="1:22">
      <c r="A853" s="235">
        <v>850</v>
      </c>
      <c r="B853" s="235">
        <v>112151017</v>
      </c>
      <c r="C853" s="238">
        <v>12536692</v>
      </c>
      <c r="D853" s="238" t="s">
        <v>1938</v>
      </c>
      <c r="E853" s="598" t="s">
        <v>2729</v>
      </c>
      <c r="F853" s="235">
        <v>150</v>
      </c>
      <c r="G853" s="623" t="s">
        <v>3334</v>
      </c>
      <c r="H853" s="466">
        <v>44810</v>
      </c>
      <c r="I853" s="466">
        <v>44810</v>
      </c>
      <c r="J853" s="235" t="s">
        <v>2492</v>
      </c>
      <c r="K853" s="235" t="s">
        <v>92</v>
      </c>
      <c r="L853" s="235" t="s">
        <v>70</v>
      </c>
      <c r="M853" s="235">
        <v>215990510</v>
      </c>
      <c r="N853" s="235" t="s">
        <v>3335</v>
      </c>
      <c r="O853" s="238" t="s">
        <v>57</v>
      </c>
      <c r="P853" s="345" t="s">
        <v>72</v>
      </c>
      <c r="Q853" s="235" t="s">
        <v>73</v>
      </c>
      <c r="R853" s="238" t="s">
        <v>3381</v>
      </c>
      <c r="S853" s="541">
        <v>24</v>
      </c>
      <c r="T853" s="467" t="s">
        <v>2965</v>
      </c>
      <c r="U853" s="468">
        <f t="shared" si="13"/>
        <v>3600</v>
      </c>
      <c r="V853" s="170"/>
    </row>
    <row r="854" spans="1:22">
      <c r="A854" s="235">
        <v>851</v>
      </c>
      <c r="B854" s="235">
        <v>109461633</v>
      </c>
      <c r="C854" s="238">
        <v>12536692</v>
      </c>
      <c r="D854" s="238" t="s">
        <v>1938</v>
      </c>
      <c r="E854" s="598" t="s">
        <v>2729</v>
      </c>
      <c r="F854" s="235">
        <v>50</v>
      </c>
      <c r="G854" s="623" t="s">
        <v>3334</v>
      </c>
      <c r="H854" s="466">
        <v>44810</v>
      </c>
      <c r="I854" s="466">
        <v>44810</v>
      </c>
      <c r="J854" s="235" t="s">
        <v>2492</v>
      </c>
      <c r="K854" s="235" t="s">
        <v>92</v>
      </c>
      <c r="L854" s="235" t="s">
        <v>70</v>
      </c>
      <c r="M854" s="235">
        <v>215990510</v>
      </c>
      <c r="N854" s="235" t="s">
        <v>3335</v>
      </c>
      <c r="O854" s="238" t="s">
        <v>57</v>
      </c>
      <c r="P854" s="345" t="s">
        <v>72</v>
      </c>
      <c r="Q854" s="235" t="s">
        <v>73</v>
      </c>
      <c r="R854" s="238" t="s">
        <v>3381</v>
      </c>
      <c r="S854" s="541">
        <v>24</v>
      </c>
      <c r="T854" s="467" t="s">
        <v>2965</v>
      </c>
      <c r="U854" s="468">
        <f t="shared" si="13"/>
        <v>1200</v>
      </c>
      <c r="V854" s="170"/>
    </row>
    <row r="855" spans="1:22" ht="20.399999999999999">
      <c r="A855" s="235">
        <v>852</v>
      </c>
      <c r="B855" s="235">
        <v>110408290</v>
      </c>
      <c r="C855" s="238" t="s">
        <v>2260</v>
      </c>
      <c r="D855" s="238" t="s">
        <v>2775</v>
      </c>
      <c r="E855" s="598" t="s">
        <v>36</v>
      </c>
      <c r="F855" s="235">
        <v>12</v>
      </c>
      <c r="G855" s="623" t="s">
        <v>3334</v>
      </c>
      <c r="H855" s="466">
        <v>44810</v>
      </c>
      <c r="I855" s="466">
        <v>44810</v>
      </c>
      <c r="J855" s="235" t="s">
        <v>2492</v>
      </c>
      <c r="K855" s="235" t="s">
        <v>92</v>
      </c>
      <c r="L855" s="235" t="s">
        <v>70</v>
      </c>
      <c r="M855" s="235">
        <v>215990510</v>
      </c>
      <c r="N855" s="235" t="s">
        <v>3335</v>
      </c>
      <c r="O855" s="238" t="s">
        <v>57</v>
      </c>
      <c r="P855" s="345" t="s">
        <v>72</v>
      </c>
      <c r="Q855" s="235" t="s">
        <v>73</v>
      </c>
      <c r="R855" s="238" t="s">
        <v>3381</v>
      </c>
      <c r="S855" s="541">
        <v>540.54999999999995</v>
      </c>
      <c r="T855" s="467" t="s">
        <v>2965</v>
      </c>
      <c r="U855" s="468">
        <f t="shared" si="13"/>
        <v>6486.5999999999995</v>
      </c>
      <c r="V855" s="170"/>
    </row>
    <row r="856" spans="1:22" ht="20.399999999999999">
      <c r="A856" s="235">
        <v>853</v>
      </c>
      <c r="B856" s="235" t="s">
        <v>820</v>
      </c>
      <c r="C856" s="238" t="s">
        <v>820</v>
      </c>
      <c r="D856" s="238" t="s">
        <v>821</v>
      </c>
      <c r="E856" s="598" t="s">
        <v>36</v>
      </c>
      <c r="F856" s="235">
        <v>80</v>
      </c>
      <c r="G856" s="623" t="s">
        <v>3334</v>
      </c>
      <c r="H856" s="466">
        <v>44810</v>
      </c>
      <c r="I856" s="466">
        <v>44810</v>
      </c>
      <c r="J856" s="235" t="s">
        <v>2492</v>
      </c>
      <c r="K856" s="235" t="s">
        <v>92</v>
      </c>
      <c r="L856" s="235" t="s">
        <v>70</v>
      </c>
      <c r="M856" s="235">
        <v>215990510</v>
      </c>
      <c r="N856" s="235" t="s">
        <v>3335</v>
      </c>
      <c r="O856" s="238" t="s">
        <v>57</v>
      </c>
      <c r="P856" s="345" t="s">
        <v>72</v>
      </c>
      <c r="Q856" s="235" t="s">
        <v>73</v>
      </c>
      <c r="R856" s="238" t="s">
        <v>3381</v>
      </c>
      <c r="S856" s="171">
        <v>0.51</v>
      </c>
      <c r="T856" s="467" t="s">
        <v>2965</v>
      </c>
      <c r="U856" s="468">
        <f t="shared" si="13"/>
        <v>40.799999999999997</v>
      </c>
      <c r="V856" s="170"/>
    </row>
    <row r="857" spans="1:22">
      <c r="A857" s="235">
        <v>854</v>
      </c>
      <c r="B857" s="235">
        <v>107184793</v>
      </c>
      <c r="C857" s="238">
        <v>107184793</v>
      </c>
      <c r="D857" s="238" t="s">
        <v>3050</v>
      </c>
      <c r="E857" s="598" t="s">
        <v>36</v>
      </c>
      <c r="F857" s="235">
        <v>80</v>
      </c>
      <c r="G857" s="623" t="s">
        <v>3334</v>
      </c>
      <c r="H857" s="466">
        <v>44810</v>
      </c>
      <c r="I857" s="466">
        <v>44810</v>
      </c>
      <c r="J857" s="235" t="s">
        <v>2492</v>
      </c>
      <c r="K857" s="235" t="s">
        <v>92</v>
      </c>
      <c r="L857" s="235" t="s">
        <v>70</v>
      </c>
      <c r="M857" s="235">
        <v>215990510</v>
      </c>
      <c r="N857" s="235" t="s">
        <v>3335</v>
      </c>
      <c r="O857" s="238" t="s">
        <v>57</v>
      </c>
      <c r="P857" s="345" t="s">
        <v>72</v>
      </c>
      <c r="Q857" s="235" t="s">
        <v>73</v>
      </c>
      <c r="R857" s="238" t="s">
        <v>3381</v>
      </c>
      <c r="S857" s="541">
        <v>2.4500000000000002</v>
      </c>
      <c r="T857" s="467" t="s">
        <v>2965</v>
      </c>
      <c r="U857" s="468">
        <f t="shared" si="13"/>
        <v>196</v>
      </c>
      <c r="V857" s="170"/>
    </row>
    <row r="858" spans="1:22">
      <c r="A858" s="235">
        <v>855</v>
      </c>
      <c r="B858" s="235">
        <v>107105353</v>
      </c>
      <c r="C858" s="238" t="s">
        <v>1911</v>
      </c>
      <c r="D858" s="238" t="s">
        <v>2824</v>
      </c>
      <c r="E858" s="598" t="s">
        <v>2729</v>
      </c>
      <c r="F858" s="235">
        <v>50</v>
      </c>
      <c r="G858" s="623" t="s">
        <v>3334</v>
      </c>
      <c r="H858" s="466">
        <v>44810</v>
      </c>
      <c r="I858" s="466">
        <v>44810</v>
      </c>
      <c r="J858" s="235" t="s">
        <v>2492</v>
      </c>
      <c r="K858" s="235" t="s">
        <v>92</v>
      </c>
      <c r="L858" s="235" t="s">
        <v>70</v>
      </c>
      <c r="M858" s="235">
        <v>215990510</v>
      </c>
      <c r="N858" s="235" t="s">
        <v>3335</v>
      </c>
      <c r="O858" s="238" t="s">
        <v>57</v>
      </c>
      <c r="P858" s="345" t="s">
        <v>72</v>
      </c>
      <c r="Q858" s="235" t="s">
        <v>73</v>
      </c>
      <c r="R858" s="238" t="s">
        <v>3381</v>
      </c>
      <c r="S858" s="541">
        <v>256.89999999999998</v>
      </c>
      <c r="T858" s="467" t="s">
        <v>2965</v>
      </c>
      <c r="U858" s="468">
        <f t="shared" si="13"/>
        <v>12844.999999999998</v>
      </c>
      <c r="V858" s="170"/>
    </row>
    <row r="859" spans="1:22">
      <c r="A859" s="235">
        <v>856</v>
      </c>
      <c r="B859" s="235">
        <v>102464571</v>
      </c>
      <c r="C859" s="238" t="s">
        <v>1693</v>
      </c>
      <c r="D859" s="238" t="s">
        <v>1694</v>
      </c>
      <c r="E859" s="598" t="s">
        <v>36</v>
      </c>
      <c r="F859" s="235">
        <v>8</v>
      </c>
      <c r="G859" s="623" t="s">
        <v>3336</v>
      </c>
      <c r="H859" s="466">
        <v>44811</v>
      </c>
      <c r="I859" s="466">
        <v>44811</v>
      </c>
      <c r="J859" s="235" t="s">
        <v>81</v>
      </c>
      <c r="K859" s="235" t="s">
        <v>82</v>
      </c>
      <c r="L859" s="235" t="s">
        <v>70</v>
      </c>
      <c r="M859" s="235">
        <v>217110688</v>
      </c>
      <c r="N859" s="235" t="s">
        <v>85</v>
      </c>
      <c r="O859" s="238" t="s">
        <v>3384</v>
      </c>
      <c r="P859" s="345" t="s">
        <v>83</v>
      </c>
      <c r="Q859" s="235" t="s">
        <v>2840</v>
      </c>
      <c r="R859" s="238" t="s">
        <v>3395</v>
      </c>
      <c r="S859" s="541">
        <v>1007.25</v>
      </c>
      <c r="T859" s="467" t="s">
        <v>2965</v>
      </c>
      <c r="U859" s="468">
        <f t="shared" si="13"/>
        <v>8058</v>
      </c>
      <c r="V859" s="170"/>
    </row>
    <row r="860" spans="1:22">
      <c r="A860" s="235">
        <v>857</v>
      </c>
      <c r="B860" s="235">
        <v>102951260</v>
      </c>
      <c r="C860" s="238" t="s">
        <v>1697</v>
      </c>
      <c r="D860" s="238" t="s">
        <v>1698</v>
      </c>
      <c r="E860" s="598" t="s">
        <v>36</v>
      </c>
      <c r="F860" s="235">
        <v>8</v>
      </c>
      <c r="G860" s="623" t="s">
        <v>3336</v>
      </c>
      <c r="H860" s="466">
        <v>44811</v>
      </c>
      <c r="I860" s="466">
        <v>44811</v>
      </c>
      <c r="J860" s="235" t="s">
        <v>81</v>
      </c>
      <c r="K860" s="235" t="s">
        <v>82</v>
      </c>
      <c r="L860" s="235" t="s">
        <v>70</v>
      </c>
      <c r="M860" s="235">
        <v>217110688</v>
      </c>
      <c r="N860" s="235" t="s">
        <v>85</v>
      </c>
      <c r="O860" s="238" t="s">
        <v>3384</v>
      </c>
      <c r="P860" s="345" t="s">
        <v>83</v>
      </c>
      <c r="Q860" s="235" t="s">
        <v>2840</v>
      </c>
      <c r="R860" s="238" t="s">
        <v>3395</v>
      </c>
      <c r="S860" s="541">
        <v>216.59</v>
      </c>
      <c r="T860" s="467" t="s">
        <v>2965</v>
      </c>
      <c r="U860" s="468">
        <f t="shared" si="13"/>
        <v>1732.72</v>
      </c>
      <c r="V860" s="170"/>
    </row>
    <row r="861" spans="1:22">
      <c r="A861" s="235">
        <v>858</v>
      </c>
      <c r="B861" s="235">
        <v>101576439</v>
      </c>
      <c r="C861" s="238" t="s">
        <v>655</v>
      </c>
      <c r="D861" s="238" t="s">
        <v>656</v>
      </c>
      <c r="E861" s="598" t="s">
        <v>36</v>
      </c>
      <c r="F861" s="235">
        <v>8</v>
      </c>
      <c r="G861" s="623" t="s">
        <v>3336</v>
      </c>
      <c r="H861" s="466">
        <v>44811</v>
      </c>
      <c r="I861" s="466">
        <v>44811</v>
      </c>
      <c r="J861" s="235" t="s">
        <v>81</v>
      </c>
      <c r="K861" s="235" t="s">
        <v>82</v>
      </c>
      <c r="L861" s="235" t="s">
        <v>70</v>
      </c>
      <c r="M861" s="235">
        <v>217110688</v>
      </c>
      <c r="N861" s="235" t="s">
        <v>85</v>
      </c>
      <c r="O861" s="238" t="s">
        <v>3384</v>
      </c>
      <c r="P861" s="345" t="s">
        <v>83</v>
      </c>
      <c r="Q861" s="235" t="s">
        <v>2840</v>
      </c>
      <c r="R861" s="238" t="s">
        <v>3395</v>
      </c>
      <c r="S861" s="541">
        <v>1184</v>
      </c>
      <c r="T861" s="467" t="s">
        <v>2965</v>
      </c>
      <c r="U861" s="468">
        <f t="shared" si="13"/>
        <v>9472</v>
      </c>
      <c r="V861" s="170"/>
    </row>
    <row r="862" spans="1:22" ht="30.6">
      <c r="A862" s="235">
        <v>859</v>
      </c>
      <c r="B862" s="235">
        <v>109611234</v>
      </c>
      <c r="C862" s="238">
        <v>3742612236</v>
      </c>
      <c r="D862" s="238" t="s">
        <v>281</v>
      </c>
      <c r="E862" s="598" t="s">
        <v>36</v>
      </c>
      <c r="F862" s="235">
        <v>24</v>
      </c>
      <c r="G862" s="623" t="s">
        <v>3336</v>
      </c>
      <c r="H862" s="466">
        <v>44811</v>
      </c>
      <c r="I862" s="466">
        <v>44811</v>
      </c>
      <c r="J862" s="235" t="s">
        <v>81</v>
      </c>
      <c r="K862" s="235" t="s">
        <v>82</v>
      </c>
      <c r="L862" s="235" t="s">
        <v>70</v>
      </c>
      <c r="M862" s="235">
        <v>217110688</v>
      </c>
      <c r="N862" s="235" t="s">
        <v>85</v>
      </c>
      <c r="O862" s="238" t="s">
        <v>3384</v>
      </c>
      <c r="P862" s="345" t="s">
        <v>83</v>
      </c>
      <c r="Q862" s="235" t="s">
        <v>2840</v>
      </c>
      <c r="R862" s="238" t="s">
        <v>3395</v>
      </c>
      <c r="S862" s="541">
        <v>19073</v>
      </c>
      <c r="T862" s="467" t="s">
        <v>2965</v>
      </c>
      <c r="U862" s="468">
        <f t="shared" si="13"/>
        <v>457752</v>
      </c>
      <c r="V862" s="170"/>
    </row>
    <row r="863" spans="1:22" ht="20.399999999999999">
      <c r="A863" s="235">
        <v>860</v>
      </c>
      <c r="B863" s="235">
        <v>110408292</v>
      </c>
      <c r="C863" s="238" t="s">
        <v>1309</v>
      </c>
      <c r="D863" s="238" t="s">
        <v>1310</v>
      </c>
      <c r="E863" s="598" t="s">
        <v>36</v>
      </c>
      <c r="F863" s="235">
        <v>240</v>
      </c>
      <c r="G863" s="623" t="s">
        <v>3336</v>
      </c>
      <c r="H863" s="466">
        <v>44811</v>
      </c>
      <c r="I863" s="466">
        <v>44811</v>
      </c>
      <c r="J863" s="235" t="s">
        <v>81</v>
      </c>
      <c r="K863" s="235" t="s">
        <v>82</v>
      </c>
      <c r="L863" s="235" t="s">
        <v>70</v>
      </c>
      <c r="M863" s="235">
        <v>217110688</v>
      </c>
      <c r="N863" s="235" t="s">
        <v>85</v>
      </c>
      <c r="O863" s="238" t="s">
        <v>3384</v>
      </c>
      <c r="P863" s="345" t="s">
        <v>83</v>
      </c>
      <c r="Q863" s="235" t="s">
        <v>2840</v>
      </c>
      <c r="R863" s="238" t="s">
        <v>3395</v>
      </c>
      <c r="S863" s="541">
        <v>10</v>
      </c>
      <c r="T863" s="467" t="s">
        <v>2965</v>
      </c>
      <c r="U863" s="468">
        <f t="shared" si="13"/>
        <v>2400</v>
      </c>
      <c r="V863" s="170"/>
    </row>
    <row r="864" spans="1:22" ht="20.399999999999999">
      <c r="A864" s="235">
        <v>861</v>
      </c>
      <c r="B864" s="235">
        <v>109492174</v>
      </c>
      <c r="C864" s="238" t="s">
        <v>488</v>
      </c>
      <c r="D864" s="238" t="s">
        <v>489</v>
      </c>
      <c r="E864" s="598" t="s">
        <v>36</v>
      </c>
      <c r="F864" s="235">
        <v>8</v>
      </c>
      <c r="G864" s="623" t="s">
        <v>3336</v>
      </c>
      <c r="H864" s="466">
        <v>44811</v>
      </c>
      <c r="I864" s="466">
        <v>44811</v>
      </c>
      <c r="J864" s="235" t="s">
        <v>81</v>
      </c>
      <c r="K864" s="235" t="s">
        <v>82</v>
      </c>
      <c r="L864" s="235" t="s">
        <v>70</v>
      </c>
      <c r="M864" s="235">
        <v>217110688</v>
      </c>
      <c r="N864" s="235" t="s">
        <v>85</v>
      </c>
      <c r="O864" s="238" t="s">
        <v>3384</v>
      </c>
      <c r="P864" s="345" t="s">
        <v>83</v>
      </c>
      <c r="Q864" s="235" t="s">
        <v>2840</v>
      </c>
      <c r="R864" s="238" t="s">
        <v>3395</v>
      </c>
      <c r="S864" s="541">
        <v>4051</v>
      </c>
      <c r="T864" s="467" t="s">
        <v>2965</v>
      </c>
      <c r="U864" s="468">
        <f t="shared" si="13"/>
        <v>32408</v>
      </c>
      <c r="V864" s="170"/>
    </row>
    <row r="865" spans="1:22">
      <c r="A865" s="235">
        <v>862</v>
      </c>
      <c r="B865" s="235">
        <v>109492175</v>
      </c>
      <c r="C865" s="238" t="s">
        <v>520</v>
      </c>
      <c r="D865" s="238" t="s">
        <v>521</v>
      </c>
      <c r="E865" s="598" t="s">
        <v>36</v>
      </c>
      <c r="F865" s="235">
        <v>8</v>
      </c>
      <c r="G865" s="623" t="s">
        <v>3336</v>
      </c>
      <c r="H865" s="466">
        <v>44811</v>
      </c>
      <c r="I865" s="466">
        <v>44811</v>
      </c>
      <c r="J865" s="235" t="s">
        <v>81</v>
      </c>
      <c r="K865" s="235" t="s">
        <v>82</v>
      </c>
      <c r="L865" s="235" t="s">
        <v>70</v>
      </c>
      <c r="M865" s="235">
        <v>217110688</v>
      </c>
      <c r="N865" s="235" t="s">
        <v>85</v>
      </c>
      <c r="O865" s="238" t="s">
        <v>3384</v>
      </c>
      <c r="P865" s="345" t="s">
        <v>83</v>
      </c>
      <c r="Q865" s="235" t="s">
        <v>2840</v>
      </c>
      <c r="R865" s="238" t="s">
        <v>3395</v>
      </c>
      <c r="S865" s="541">
        <v>1404</v>
      </c>
      <c r="T865" s="467" t="s">
        <v>2965</v>
      </c>
      <c r="U865" s="468">
        <f t="shared" si="13"/>
        <v>11232</v>
      </c>
      <c r="V865" s="170"/>
    </row>
    <row r="866" spans="1:22" ht="20.399999999999999">
      <c r="A866" s="235">
        <v>863</v>
      </c>
      <c r="B866" s="235">
        <v>111400054</v>
      </c>
      <c r="C866" s="238" t="s">
        <v>649</v>
      </c>
      <c r="D866" s="238" t="s">
        <v>650</v>
      </c>
      <c r="E866" s="598" t="s">
        <v>36</v>
      </c>
      <c r="F866" s="235">
        <v>24</v>
      </c>
      <c r="G866" s="623" t="s">
        <v>3336</v>
      </c>
      <c r="H866" s="466">
        <v>44811</v>
      </c>
      <c r="I866" s="466">
        <v>44811</v>
      </c>
      <c r="J866" s="235" t="s">
        <v>81</v>
      </c>
      <c r="K866" s="235" t="s">
        <v>82</v>
      </c>
      <c r="L866" s="235" t="s">
        <v>70</v>
      </c>
      <c r="M866" s="235">
        <v>217110688</v>
      </c>
      <c r="N866" s="235" t="s">
        <v>85</v>
      </c>
      <c r="O866" s="238" t="s">
        <v>3384</v>
      </c>
      <c r="P866" s="345" t="s">
        <v>83</v>
      </c>
      <c r="Q866" s="235" t="s">
        <v>2840</v>
      </c>
      <c r="R866" s="238" t="s">
        <v>3395</v>
      </c>
      <c r="S866" s="541">
        <v>1410</v>
      </c>
      <c r="T866" s="467" t="s">
        <v>2965</v>
      </c>
      <c r="U866" s="468">
        <f t="shared" si="13"/>
        <v>33840</v>
      </c>
      <c r="V866" s="170"/>
    </row>
    <row r="867" spans="1:22" ht="20.399999999999999">
      <c r="A867" s="235">
        <v>864</v>
      </c>
      <c r="B867" s="235">
        <v>111400055</v>
      </c>
      <c r="C867" s="238" t="s">
        <v>653</v>
      </c>
      <c r="D867" s="238" t="s">
        <v>654</v>
      </c>
      <c r="E867" s="598" t="s">
        <v>36</v>
      </c>
      <c r="F867" s="235">
        <v>24</v>
      </c>
      <c r="G867" s="623" t="s">
        <v>3336</v>
      </c>
      <c r="H867" s="466">
        <v>44811</v>
      </c>
      <c r="I867" s="466">
        <v>44811</v>
      </c>
      <c r="J867" s="235" t="s">
        <v>81</v>
      </c>
      <c r="K867" s="235" t="s">
        <v>82</v>
      </c>
      <c r="L867" s="235" t="s">
        <v>70</v>
      </c>
      <c r="M867" s="235">
        <v>217110688</v>
      </c>
      <c r="N867" s="235" t="s">
        <v>85</v>
      </c>
      <c r="O867" s="238" t="s">
        <v>3384</v>
      </c>
      <c r="P867" s="345" t="s">
        <v>83</v>
      </c>
      <c r="Q867" s="235" t="s">
        <v>2840</v>
      </c>
      <c r="R867" s="238" t="s">
        <v>3395</v>
      </c>
      <c r="S867" s="541">
        <v>1732</v>
      </c>
      <c r="T867" s="467" t="s">
        <v>2965</v>
      </c>
      <c r="U867" s="468">
        <f t="shared" si="13"/>
        <v>41568</v>
      </c>
      <c r="V867" s="170"/>
    </row>
    <row r="868" spans="1:22" ht="20.399999999999999">
      <c r="A868" s="235">
        <v>865</v>
      </c>
      <c r="B868" s="235">
        <v>107171952</v>
      </c>
      <c r="C868" s="238" t="s">
        <v>1475</v>
      </c>
      <c r="D868" s="238" t="s">
        <v>1476</v>
      </c>
      <c r="E868" s="598" t="s">
        <v>36</v>
      </c>
      <c r="F868" s="235">
        <v>8</v>
      </c>
      <c r="G868" s="623" t="s">
        <v>3336</v>
      </c>
      <c r="H868" s="466">
        <v>44811</v>
      </c>
      <c r="I868" s="466">
        <v>44811</v>
      </c>
      <c r="J868" s="235" t="s">
        <v>81</v>
      </c>
      <c r="K868" s="235" t="s">
        <v>82</v>
      </c>
      <c r="L868" s="235" t="s">
        <v>70</v>
      </c>
      <c r="M868" s="235">
        <v>217110688</v>
      </c>
      <c r="N868" s="235" t="s">
        <v>85</v>
      </c>
      <c r="O868" s="238" t="s">
        <v>3384</v>
      </c>
      <c r="P868" s="345" t="s">
        <v>83</v>
      </c>
      <c r="Q868" s="235" t="s">
        <v>2840</v>
      </c>
      <c r="R868" s="238" t="s">
        <v>3395</v>
      </c>
      <c r="S868" s="541">
        <v>2750</v>
      </c>
      <c r="T868" s="467" t="s">
        <v>2965</v>
      </c>
      <c r="U868" s="468">
        <f t="shared" si="13"/>
        <v>22000</v>
      </c>
      <c r="V868" s="170"/>
    </row>
    <row r="869" spans="1:22">
      <c r="A869" s="235">
        <v>866</v>
      </c>
      <c r="B869" s="235">
        <v>110710681</v>
      </c>
      <c r="C869" s="238" t="s">
        <v>1997</v>
      </c>
      <c r="D869" s="238" t="s">
        <v>2209</v>
      </c>
      <c r="E869" s="598" t="s">
        <v>36</v>
      </c>
      <c r="F869" s="235">
        <v>32</v>
      </c>
      <c r="G869" s="623" t="s">
        <v>3336</v>
      </c>
      <c r="H869" s="466">
        <v>44811</v>
      </c>
      <c r="I869" s="466">
        <v>44811</v>
      </c>
      <c r="J869" s="235" t="s">
        <v>81</v>
      </c>
      <c r="K869" s="235" t="s">
        <v>82</v>
      </c>
      <c r="L869" s="235" t="s">
        <v>70</v>
      </c>
      <c r="M869" s="235">
        <v>217110688</v>
      </c>
      <c r="N869" s="235" t="s">
        <v>85</v>
      </c>
      <c r="O869" s="238" t="s">
        <v>3384</v>
      </c>
      <c r="P869" s="345" t="s">
        <v>83</v>
      </c>
      <c r="Q869" s="235" t="s">
        <v>2840</v>
      </c>
      <c r="R869" s="238" t="s">
        <v>3395</v>
      </c>
      <c r="S869" s="541">
        <v>2047</v>
      </c>
      <c r="T869" s="467" t="s">
        <v>2965</v>
      </c>
      <c r="U869" s="468">
        <f t="shared" si="13"/>
        <v>65504</v>
      </c>
      <c r="V869" s="170"/>
    </row>
    <row r="870" spans="1:22">
      <c r="A870" s="235">
        <v>867</v>
      </c>
      <c r="B870" s="235">
        <v>110710682</v>
      </c>
      <c r="C870" s="238" t="s">
        <v>2001</v>
      </c>
      <c r="D870" s="238" t="s">
        <v>2216</v>
      </c>
      <c r="E870" s="598" t="s">
        <v>36</v>
      </c>
      <c r="F870" s="235">
        <v>32</v>
      </c>
      <c r="G870" s="623" t="s">
        <v>3336</v>
      </c>
      <c r="H870" s="466">
        <v>44811</v>
      </c>
      <c r="I870" s="466">
        <v>44811</v>
      </c>
      <c r="J870" s="235" t="s">
        <v>81</v>
      </c>
      <c r="K870" s="235" t="s">
        <v>82</v>
      </c>
      <c r="L870" s="235" t="s">
        <v>70</v>
      </c>
      <c r="M870" s="235">
        <v>217110688</v>
      </c>
      <c r="N870" s="235" t="s">
        <v>85</v>
      </c>
      <c r="O870" s="238" t="s">
        <v>3384</v>
      </c>
      <c r="P870" s="345" t="s">
        <v>83</v>
      </c>
      <c r="Q870" s="235" t="s">
        <v>2840</v>
      </c>
      <c r="R870" s="238" t="s">
        <v>3395</v>
      </c>
      <c r="S870" s="541">
        <v>2047</v>
      </c>
      <c r="T870" s="467" t="s">
        <v>2965</v>
      </c>
      <c r="U870" s="468">
        <f t="shared" si="13"/>
        <v>65504</v>
      </c>
      <c r="V870" s="170"/>
    </row>
    <row r="871" spans="1:22">
      <c r="A871" s="235">
        <v>868</v>
      </c>
      <c r="B871" s="235">
        <v>110710684</v>
      </c>
      <c r="C871" s="238" t="s">
        <v>2002</v>
      </c>
      <c r="D871" s="239" t="s">
        <v>2213</v>
      </c>
      <c r="E871" s="598" t="s">
        <v>36</v>
      </c>
      <c r="F871" s="235">
        <v>16</v>
      </c>
      <c r="G871" s="623" t="s">
        <v>3336</v>
      </c>
      <c r="H871" s="466">
        <v>44811</v>
      </c>
      <c r="I871" s="466">
        <v>44811</v>
      </c>
      <c r="J871" s="235" t="s">
        <v>81</v>
      </c>
      <c r="K871" s="235" t="s">
        <v>82</v>
      </c>
      <c r="L871" s="235" t="s">
        <v>70</v>
      </c>
      <c r="M871" s="235">
        <v>217110688</v>
      </c>
      <c r="N871" s="235" t="s">
        <v>85</v>
      </c>
      <c r="O871" s="238" t="s">
        <v>3384</v>
      </c>
      <c r="P871" s="345" t="s">
        <v>83</v>
      </c>
      <c r="Q871" s="235" t="s">
        <v>2840</v>
      </c>
      <c r="R871" s="238" t="s">
        <v>3395</v>
      </c>
      <c r="S871" s="541">
        <v>2047</v>
      </c>
      <c r="T871" s="467" t="s">
        <v>2965</v>
      </c>
      <c r="U871" s="468">
        <f t="shared" si="13"/>
        <v>32752</v>
      </c>
      <c r="V871" s="170"/>
    </row>
    <row r="872" spans="1:22">
      <c r="A872" s="235">
        <v>869</v>
      </c>
      <c r="B872" s="235">
        <v>112141778</v>
      </c>
      <c r="C872" s="238">
        <v>112141778</v>
      </c>
      <c r="D872" s="238" t="s">
        <v>2566</v>
      </c>
      <c r="E872" s="598" t="s">
        <v>36</v>
      </c>
      <c r="F872" s="235">
        <v>80</v>
      </c>
      <c r="G872" s="623" t="s">
        <v>3336</v>
      </c>
      <c r="H872" s="466">
        <v>44811</v>
      </c>
      <c r="I872" s="466">
        <v>44811</v>
      </c>
      <c r="J872" s="235" t="s">
        <v>81</v>
      </c>
      <c r="K872" s="235" t="s">
        <v>82</v>
      </c>
      <c r="L872" s="235" t="s">
        <v>70</v>
      </c>
      <c r="M872" s="235">
        <v>217110688</v>
      </c>
      <c r="N872" s="235" t="s">
        <v>85</v>
      </c>
      <c r="O872" s="238" t="s">
        <v>3384</v>
      </c>
      <c r="P872" s="345" t="s">
        <v>83</v>
      </c>
      <c r="Q872" s="235" t="s">
        <v>2840</v>
      </c>
      <c r="R872" s="238" t="s">
        <v>3395</v>
      </c>
      <c r="S872" s="541">
        <v>1.6</v>
      </c>
      <c r="T872" s="467" t="s">
        <v>2965</v>
      </c>
      <c r="U872" s="468">
        <f t="shared" si="13"/>
        <v>128</v>
      </c>
      <c r="V872" s="170"/>
    </row>
    <row r="873" spans="1:22">
      <c r="A873" s="235">
        <v>870</v>
      </c>
      <c r="B873" s="235">
        <v>112141777</v>
      </c>
      <c r="C873" s="238">
        <v>112141777</v>
      </c>
      <c r="D873" s="238" t="s">
        <v>2563</v>
      </c>
      <c r="E873" s="598" t="s">
        <v>36</v>
      </c>
      <c r="F873" s="235">
        <v>144</v>
      </c>
      <c r="G873" s="623" t="s">
        <v>3336</v>
      </c>
      <c r="H873" s="466">
        <v>44811</v>
      </c>
      <c r="I873" s="466">
        <v>44811</v>
      </c>
      <c r="J873" s="235" t="s">
        <v>81</v>
      </c>
      <c r="K873" s="235" t="s">
        <v>82</v>
      </c>
      <c r="L873" s="235" t="s">
        <v>70</v>
      </c>
      <c r="M873" s="235">
        <v>217110688</v>
      </c>
      <c r="N873" s="235" t="s">
        <v>85</v>
      </c>
      <c r="O873" s="238" t="s">
        <v>3384</v>
      </c>
      <c r="P873" s="345" t="s">
        <v>83</v>
      </c>
      <c r="Q873" s="235" t="s">
        <v>2840</v>
      </c>
      <c r="R873" s="238" t="s">
        <v>3395</v>
      </c>
      <c r="S873" s="541">
        <v>5.4</v>
      </c>
      <c r="T873" s="467" t="s">
        <v>2965</v>
      </c>
      <c r="U873" s="468">
        <f t="shared" si="13"/>
        <v>777.6</v>
      </c>
      <c r="V873" s="170"/>
    </row>
    <row r="874" spans="1:22">
      <c r="A874" s="235">
        <v>871</v>
      </c>
      <c r="B874" s="235">
        <v>112136081</v>
      </c>
      <c r="C874" s="238" t="s">
        <v>997</v>
      </c>
      <c r="D874" s="238" t="s">
        <v>998</v>
      </c>
      <c r="E874" s="598" t="s">
        <v>36</v>
      </c>
      <c r="F874" s="235">
        <v>8</v>
      </c>
      <c r="G874" s="623" t="s">
        <v>3336</v>
      </c>
      <c r="H874" s="466">
        <v>44811</v>
      </c>
      <c r="I874" s="466">
        <v>44811</v>
      </c>
      <c r="J874" s="235" t="s">
        <v>81</v>
      </c>
      <c r="K874" s="235" t="s">
        <v>82</v>
      </c>
      <c r="L874" s="235" t="s">
        <v>70</v>
      </c>
      <c r="M874" s="235">
        <v>217110688</v>
      </c>
      <c r="N874" s="235" t="s">
        <v>85</v>
      </c>
      <c r="O874" s="238" t="s">
        <v>3384</v>
      </c>
      <c r="P874" s="345" t="s">
        <v>83</v>
      </c>
      <c r="Q874" s="235" t="s">
        <v>2840</v>
      </c>
      <c r="R874" s="238" t="s">
        <v>3395</v>
      </c>
      <c r="S874" s="541">
        <v>570.47</v>
      </c>
      <c r="T874" s="467" t="s">
        <v>2965</v>
      </c>
      <c r="U874" s="468">
        <f t="shared" si="13"/>
        <v>4563.76</v>
      </c>
      <c r="V874" s="170"/>
    </row>
    <row r="875" spans="1:22" ht="20.399999999999999">
      <c r="A875" s="235">
        <v>872</v>
      </c>
      <c r="B875" s="235">
        <v>109492197</v>
      </c>
      <c r="C875" s="238" t="s">
        <v>186</v>
      </c>
      <c r="D875" s="238" t="s">
        <v>187</v>
      </c>
      <c r="E875" s="598" t="s">
        <v>36</v>
      </c>
      <c r="F875" s="235">
        <v>64</v>
      </c>
      <c r="G875" s="623" t="s">
        <v>3336</v>
      </c>
      <c r="H875" s="466">
        <v>44811</v>
      </c>
      <c r="I875" s="466">
        <v>44811</v>
      </c>
      <c r="J875" s="235" t="s">
        <v>81</v>
      </c>
      <c r="K875" s="235" t="s">
        <v>82</v>
      </c>
      <c r="L875" s="235" t="s">
        <v>70</v>
      </c>
      <c r="M875" s="235">
        <v>217110688</v>
      </c>
      <c r="N875" s="235" t="s">
        <v>85</v>
      </c>
      <c r="O875" s="238" t="s">
        <v>3384</v>
      </c>
      <c r="P875" s="345" t="s">
        <v>83</v>
      </c>
      <c r="Q875" s="235" t="s">
        <v>2840</v>
      </c>
      <c r="R875" s="238" t="s">
        <v>3395</v>
      </c>
      <c r="S875" s="541">
        <v>66.92</v>
      </c>
      <c r="T875" s="467" t="s">
        <v>2965</v>
      </c>
      <c r="U875" s="468">
        <f t="shared" si="13"/>
        <v>4282.88</v>
      </c>
      <c r="V875" s="170"/>
    </row>
    <row r="876" spans="1:22">
      <c r="A876" s="235">
        <v>873</v>
      </c>
      <c r="B876" s="235" t="s">
        <v>2458</v>
      </c>
      <c r="C876" s="238" t="s">
        <v>2458</v>
      </c>
      <c r="D876" s="238" t="s">
        <v>2459</v>
      </c>
      <c r="E876" s="598" t="s">
        <v>36</v>
      </c>
      <c r="F876" s="235">
        <v>16</v>
      </c>
      <c r="G876" s="623" t="s">
        <v>3336</v>
      </c>
      <c r="H876" s="466">
        <v>44811</v>
      </c>
      <c r="I876" s="466">
        <v>44811</v>
      </c>
      <c r="J876" s="235" t="s">
        <v>81</v>
      </c>
      <c r="K876" s="235" t="s">
        <v>82</v>
      </c>
      <c r="L876" s="235" t="s">
        <v>70</v>
      </c>
      <c r="M876" s="235">
        <v>217110688</v>
      </c>
      <c r="N876" s="235" t="s">
        <v>85</v>
      </c>
      <c r="O876" s="238" t="s">
        <v>3384</v>
      </c>
      <c r="P876" s="345" t="s">
        <v>83</v>
      </c>
      <c r="Q876" s="235" t="s">
        <v>2840</v>
      </c>
      <c r="R876" s="238" t="s">
        <v>3395</v>
      </c>
      <c r="S876" s="541">
        <v>1798.2</v>
      </c>
      <c r="T876" s="467" t="s">
        <v>2965</v>
      </c>
      <c r="U876" s="468">
        <f t="shared" si="13"/>
        <v>28771.200000000001</v>
      </c>
      <c r="V876" s="170"/>
    </row>
    <row r="877" spans="1:22">
      <c r="A877" s="235">
        <v>874</v>
      </c>
      <c r="B877" s="235" t="s">
        <v>2336</v>
      </c>
      <c r="C877" s="238" t="s">
        <v>2337</v>
      </c>
      <c r="D877" s="238" t="s">
        <v>2605</v>
      </c>
      <c r="E877" s="598" t="s">
        <v>36</v>
      </c>
      <c r="F877" s="235">
        <v>32</v>
      </c>
      <c r="G877" s="623" t="s">
        <v>3336</v>
      </c>
      <c r="H877" s="466">
        <v>44811</v>
      </c>
      <c r="I877" s="466">
        <v>44811</v>
      </c>
      <c r="J877" s="235" t="s">
        <v>81</v>
      </c>
      <c r="K877" s="235" t="s">
        <v>82</v>
      </c>
      <c r="L877" s="235" t="s">
        <v>70</v>
      </c>
      <c r="M877" s="235">
        <v>217110688</v>
      </c>
      <c r="N877" s="235" t="s">
        <v>85</v>
      </c>
      <c r="O877" s="238" t="s">
        <v>3384</v>
      </c>
      <c r="P877" s="345" t="s">
        <v>83</v>
      </c>
      <c r="Q877" s="235" t="s">
        <v>2840</v>
      </c>
      <c r="R877" s="238" t="s">
        <v>3395</v>
      </c>
      <c r="S877" s="541">
        <v>1784.3</v>
      </c>
      <c r="T877" s="467" t="s">
        <v>2965</v>
      </c>
      <c r="U877" s="468">
        <f t="shared" si="13"/>
        <v>57097.599999999999</v>
      </c>
      <c r="V877" s="170"/>
    </row>
    <row r="878" spans="1:22">
      <c r="A878" s="235">
        <v>875</v>
      </c>
      <c r="B878" s="235">
        <v>109492180</v>
      </c>
      <c r="C878" s="238" t="s">
        <v>201</v>
      </c>
      <c r="D878" s="349" t="s">
        <v>2748</v>
      </c>
      <c r="E878" s="598" t="s">
        <v>36</v>
      </c>
      <c r="F878" s="235">
        <v>32</v>
      </c>
      <c r="G878" s="623" t="s">
        <v>3336</v>
      </c>
      <c r="H878" s="466">
        <v>44811</v>
      </c>
      <c r="I878" s="466">
        <v>44811</v>
      </c>
      <c r="J878" s="235" t="s">
        <v>81</v>
      </c>
      <c r="K878" s="235" t="s">
        <v>82</v>
      </c>
      <c r="L878" s="235" t="s">
        <v>70</v>
      </c>
      <c r="M878" s="235">
        <v>217110688</v>
      </c>
      <c r="N878" s="235" t="s">
        <v>85</v>
      </c>
      <c r="O878" s="238" t="s">
        <v>3384</v>
      </c>
      <c r="P878" s="345" t="s">
        <v>83</v>
      </c>
      <c r="Q878" s="235" t="s">
        <v>2840</v>
      </c>
      <c r="R878" s="238" t="s">
        <v>3395</v>
      </c>
      <c r="S878" s="541">
        <v>32.22</v>
      </c>
      <c r="T878" s="467" t="s">
        <v>2965</v>
      </c>
      <c r="U878" s="468">
        <f t="shared" si="13"/>
        <v>1031.04</v>
      </c>
      <c r="V878" s="170"/>
    </row>
    <row r="879" spans="1:22">
      <c r="A879" s="235">
        <v>876</v>
      </c>
      <c r="B879" s="235">
        <v>109492192</v>
      </c>
      <c r="C879" s="238" t="s">
        <v>1290</v>
      </c>
      <c r="D879" s="238" t="s">
        <v>2746</v>
      </c>
      <c r="E879" s="598" t="s">
        <v>36</v>
      </c>
      <c r="F879" s="235">
        <v>18</v>
      </c>
      <c r="G879" s="623" t="s">
        <v>3336</v>
      </c>
      <c r="H879" s="466">
        <v>44811</v>
      </c>
      <c r="I879" s="466">
        <v>44811</v>
      </c>
      <c r="J879" s="235" t="s">
        <v>81</v>
      </c>
      <c r="K879" s="235" t="s">
        <v>82</v>
      </c>
      <c r="L879" s="235" t="s">
        <v>70</v>
      </c>
      <c r="M879" s="235">
        <v>217110688</v>
      </c>
      <c r="N879" s="235" t="s">
        <v>85</v>
      </c>
      <c r="O879" s="238" t="s">
        <v>3384</v>
      </c>
      <c r="P879" s="345" t="s">
        <v>83</v>
      </c>
      <c r="Q879" s="235" t="s">
        <v>2840</v>
      </c>
      <c r="R879" s="238" t="s">
        <v>3395</v>
      </c>
      <c r="S879" s="541">
        <v>24.1</v>
      </c>
      <c r="T879" s="467" t="s">
        <v>2965</v>
      </c>
      <c r="U879" s="468">
        <f t="shared" si="13"/>
        <v>433.8</v>
      </c>
      <c r="V879" s="170"/>
    </row>
    <row r="880" spans="1:22">
      <c r="A880" s="235">
        <v>877</v>
      </c>
      <c r="B880" s="235">
        <v>109492192</v>
      </c>
      <c r="C880" s="238" t="s">
        <v>1290</v>
      </c>
      <c r="D880" s="238" t="s">
        <v>2746</v>
      </c>
      <c r="E880" s="598" t="s">
        <v>36</v>
      </c>
      <c r="F880" s="235">
        <v>14</v>
      </c>
      <c r="G880" s="623" t="s">
        <v>3336</v>
      </c>
      <c r="H880" s="466">
        <v>44811</v>
      </c>
      <c r="I880" s="466">
        <v>44811</v>
      </c>
      <c r="J880" s="235" t="s">
        <v>81</v>
      </c>
      <c r="K880" s="235" t="s">
        <v>82</v>
      </c>
      <c r="L880" s="235" t="s">
        <v>70</v>
      </c>
      <c r="M880" s="235">
        <v>217110688</v>
      </c>
      <c r="N880" s="235" t="s">
        <v>85</v>
      </c>
      <c r="O880" s="238" t="s">
        <v>3384</v>
      </c>
      <c r="P880" s="345" t="s">
        <v>83</v>
      </c>
      <c r="Q880" s="235" t="s">
        <v>2840</v>
      </c>
      <c r="R880" s="238" t="s">
        <v>3395</v>
      </c>
      <c r="S880" s="541">
        <v>24.1</v>
      </c>
      <c r="T880" s="467" t="s">
        <v>2965</v>
      </c>
      <c r="U880" s="468">
        <f t="shared" si="13"/>
        <v>337.40000000000003</v>
      </c>
      <c r="V880" s="170"/>
    </row>
    <row r="881" spans="1:22">
      <c r="A881" s="235">
        <v>878</v>
      </c>
      <c r="B881" s="235">
        <v>109492193</v>
      </c>
      <c r="C881" s="238" t="s">
        <v>2228</v>
      </c>
      <c r="D881" s="239" t="s">
        <v>2739</v>
      </c>
      <c r="E881" s="598" t="s">
        <v>36</v>
      </c>
      <c r="F881" s="235">
        <v>52</v>
      </c>
      <c r="G881" s="623" t="s">
        <v>3336</v>
      </c>
      <c r="H881" s="466">
        <v>44811</v>
      </c>
      <c r="I881" s="466">
        <v>44811</v>
      </c>
      <c r="J881" s="235" t="s">
        <v>81</v>
      </c>
      <c r="K881" s="235" t="s">
        <v>82</v>
      </c>
      <c r="L881" s="235" t="s">
        <v>70</v>
      </c>
      <c r="M881" s="235">
        <v>217110688</v>
      </c>
      <c r="N881" s="235" t="s">
        <v>85</v>
      </c>
      <c r="O881" s="238" t="s">
        <v>3384</v>
      </c>
      <c r="P881" s="345" t="s">
        <v>83</v>
      </c>
      <c r="Q881" s="235" t="s">
        <v>2840</v>
      </c>
      <c r="R881" s="238" t="s">
        <v>3395</v>
      </c>
      <c r="S881" s="541">
        <v>11.26</v>
      </c>
      <c r="T881" s="467" t="s">
        <v>2965</v>
      </c>
      <c r="U881" s="468">
        <f t="shared" si="13"/>
        <v>585.52</v>
      </c>
      <c r="V881" s="170"/>
    </row>
    <row r="882" spans="1:22">
      <c r="A882" s="235">
        <v>879</v>
      </c>
      <c r="B882" s="235">
        <v>109492193</v>
      </c>
      <c r="C882" s="238" t="s">
        <v>2228</v>
      </c>
      <c r="D882" s="239" t="s">
        <v>2739</v>
      </c>
      <c r="E882" s="598" t="s">
        <v>36</v>
      </c>
      <c r="F882" s="235">
        <v>84</v>
      </c>
      <c r="G882" s="623" t="s">
        <v>3336</v>
      </c>
      <c r="H882" s="466">
        <v>44811</v>
      </c>
      <c r="I882" s="466">
        <v>44811</v>
      </c>
      <c r="J882" s="235" t="s">
        <v>81</v>
      </c>
      <c r="K882" s="235" t="s">
        <v>82</v>
      </c>
      <c r="L882" s="235" t="s">
        <v>70</v>
      </c>
      <c r="M882" s="235">
        <v>217110688</v>
      </c>
      <c r="N882" s="235" t="s">
        <v>85</v>
      </c>
      <c r="O882" s="238" t="s">
        <v>3384</v>
      </c>
      <c r="P882" s="345" t="s">
        <v>83</v>
      </c>
      <c r="Q882" s="235" t="s">
        <v>2840</v>
      </c>
      <c r="R882" s="238" t="s">
        <v>3395</v>
      </c>
      <c r="S882" s="541">
        <v>11.26</v>
      </c>
      <c r="T882" s="467" t="s">
        <v>2965</v>
      </c>
      <c r="U882" s="468">
        <f t="shared" si="13"/>
        <v>945.84</v>
      </c>
      <c r="V882" s="170"/>
    </row>
    <row r="883" spans="1:22">
      <c r="A883" s="235">
        <v>880</v>
      </c>
      <c r="B883" s="235">
        <v>109492212</v>
      </c>
      <c r="C883" s="238" t="s">
        <v>571</v>
      </c>
      <c r="D883" s="238" t="s">
        <v>2741</v>
      </c>
      <c r="E883" s="598" t="s">
        <v>36</v>
      </c>
      <c r="F883" s="235">
        <v>256</v>
      </c>
      <c r="G883" s="623" t="s">
        <v>3336</v>
      </c>
      <c r="H883" s="466">
        <v>44811</v>
      </c>
      <c r="I883" s="466">
        <v>44811</v>
      </c>
      <c r="J883" s="235" t="s">
        <v>81</v>
      </c>
      <c r="K883" s="235" t="s">
        <v>82</v>
      </c>
      <c r="L883" s="235" t="s">
        <v>70</v>
      </c>
      <c r="M883" s="235">
        <v>217110688</v>
      </c>
      <c r="N883" s="235" t="s">
        <v>85</v>
      </c>
      <c r="O883" s="238" t="s">
        <v>3384</v>
      </c>
      <c r="P883" s="345" t="s">
        <v>83</v>
      </c>
      <c r="Q883" s="235" t="s">
        <v>2840</v>
      </c>
      <c r="R883" s="238" t="s">
        <v>3395</v>
      </c>
      <c r="S883" s="541">
        <v>11.26</v>
      </c>
      <c r="T883" s="467" t="s">
        <v>2965</v>
      </c>
      <c r="U883" s="468">
        <f t="shared" si="13"/>
        <v>2882.56</v>
      </c>
      <c r="V883" s="170"/>
    </row>
    <row r="884" spans="1:22">
      <c r="A884" s="235">
        <v>881</v>
      </c>
      <c r="B884" s="235">
        <v>109492179</v>
      </c>
      <c r="C884" s="238">
        <v>12568935</v>
      </c>
      <c r="D884" s="238" t="s">
        <v>2134</v>
      </c>
      <c r="E884" s="598" t="s">
        <v>2729</v>
      </c>
      <c r="F884" s="340">
        <v>520</v>
      </c>
      <c r="G884" s="623" t="s">
        <v>3336</v>
      </c>
      <c r="H884" s="466">
        <v>44811</v>
      </c>
      <c r="I884" s="466">
        <v>44811</v>
      </c>
      <c r="J884" s="235" t="s">
        <v>81</v>
      </c>
      <c r="K884" s="235" t="s">
        <v>82</v>
      </c>
      <c r="L884" s="235" t="s">
        <v>70</v>
      </c>
      <c r="M884" s="235">
        <v>217110688</v>
      </c>
      <c r="N884" s="235" t="s">
        <v>85</v>
      </c>
      <c r="O884" s="238" t="s">
        <v>3384</v>
      </c>
      <c r="P884" s="345" t="s">
        <v>83</v>
      </c>
      <c r="Q884" s="235" t="s">
        <v>2840</v>
      </c>
      <c r="R884" s="238" t="s">
        <v>3395</v>
      </c>
      <c r="S884" s="541">
        <v>174.89</v>
      </c>
      <c r="T884" s="467" t="s">
        <v>2965</v>
      </c>
      <c r="U884" s="468">
        <f t="shared" si="13"/>
        <v>90942.799999999988</v>
      </c>
      <c r="V884" s="170"/>
    </row>
    <row r="885" spans="1:22">
      <c r="A885" s="235">
        <v>882</v>
      </c>
      <c r="B885" s="235">
        <v>112139784</v>
      </c>
      <c r="C885" s="238" t="s">
        <v>2731</v>
      </c>
      <c r="D885" s="239" t="s">
        <v>2809</v>
      </c>
      <c r="E885" s="598" t="s">
        <v>2729</v>
      </c>
      <c r="F885" s="235">
        <v>320</v>
      </c>
      <c r="G885" s="623" t="s">
        <v>3336</v>
      </c>
      <c r="H885" s="466">
        <v>44811</v>
      </c>
      <c r="I885" s="466">
        <v>44811</v>
      </c>
      <c r="J885" s="235" t="s">
        <v>81</v>
      </c>
      <c r="K885" s="235" t="s">
        <v>82</v>
      </c>
      <c r="L885" s="235" t="s">
        <v>70</v>
      </c>
      <c r="M885" s="235">
        <v>217110688</v>
      </c>
      <c r="N885" s="235" t="s">
        <v>85</v>
      </c>
      <c r="O885" s="238" t="s">
        <v>3384</v>
      </c>
      <c r="P885" s="345" t="s">
        <v>83</v>
      </c>
      <c r="Q885" s="235" t="s">
        <v>2840</v>
      </c>
      <c r="R885" s="238" t="s">
        <v>3395</v>
      </c>
      <c r="S885" s="541">
        <v>25.5</v>
      </c>
      <c r="T885" s="467" t="s">
        <v>2965</v>
      </c>
      <c r="U885" s="468">
        <f t="shared" si="13"/>
        <v>8160</v>
      </c>
      <c r="V885" s="170"/>
    </row>
    <row r="886" spans="1:22">
      <c r="A886" s="235">
        <v>883</v>
      </c>
      <c r="B886" s="235">
        <v>109609632</v>
      </c>
      <c r="C886" s="238" t="s">
        <v>197</v>
      </c>
      <c r="D886" s="238" t="s">
        <v>2747</v>
      </c>
      <c r="E886" s="598" t="s">
        <v>36</v>
      </c>
      <c r="F886" s="235">
        <v>16</v>
      </c>
      <c r="G886" s="623" t="s">
        <v>3336</v>
      </c>
      <c r="H886" s="466">
        <v>44811</v>
      </c>
      <c r="I886" s="466">
        <v>44811</v>
      </c>
      <c r="J886" s="235" t="s">
        <v>81</v>
      </c>
      <c r="K886" s="235" t="s">
        <v>82</v>
      </c>
      <c r="L886" s="235" t="s">
        <v>70</v>
      </c>
      <c r="M886" s="235">
        <v>217110688</v>
      </c>
      <c r="N886" s="235" t="s">
        <v>85</v>
      </c>
      <c r="O886" s="238" t="s">
        <v>3384</v>
      </c>
      <c r="P886" s="345" t="s">
        <v>83</v>
      </c>
      <c r="Q886" s="235" t="s">
        <v>2840</v>
      </c>
      <c r="R886" s="238" t="s">
        <v>3395</v>
      </c>
      <c r="S886" s="541">
        <v>100.06</v>
      </c>
      <c r="T886" s="467" t="s">
        <v>2965</v>
      </c>
      <c r="U886" s="468">
        <f t="shared" si="13"/>
        <v>1600.96</v>
      </c>
      <c r="V886" s="170"/>
    </row>
    <row r="887" spans="1:22">
      <c r="A887" s="235">
        <v>884</v>
      </c>
      <c r="B887" s="235">
        <v>112136066</v>
      </c>
      <c r="C887" s="238" t="s">
        <v>2230</v>
      </c>
      <c r="D887" s="238" t="s">
        <v>2745</v>
      </c>
      <c r="E887" s="598" t="s">
        <v>36</v>
      </c>
      <c r="F887" s="235">
        <v>8</v>
      </c>
      <c r="G887" s="623" t="s">
        <v>3336</v>
      </c>
      <c r="H887" s="466">
        <v>44811</v>
      </c>
      <c r="I887" s="466">
        <v>44811</v>
      </c>
      <c r="J887" s="235" t="s">
        <v>81</v>
      </c>
      <c r="K887" s="235" t="s">
        <v>82</v>
      </c>
      <c r="L887" s="235" t="s">
        <v>70</v>
      </c>
      <c r="M887" s="235">
        <v>217110688</v>
      </c>
      <c r="N887" s="235" t="s">
        <v>85</v>
      </c>
      <c r="O887" s="238" t="s">
        <v>3384</v>
      </c>
      <c r="P887" s="345" t="s">
        <v>83</v>
      </c>
      <c r="Q887" s="235" t="s">
        <v>2840</v>
      </c>
      <c r="R887" s="238" t="s">
        <v>3395</v>
      </c>
      <c r="S887" s="541">
        <v>113.51</v>
      </c>
      <c r="T887" s="467" t="s">
        <v>2965</v>
      </c>
      <c r="U887" s="468">
        <f t="shared" si="13"/>
        <v>908.08</v>
      </c>
      <c r="V887" s="170"/>
    </row>
    <row r="888" spans="1:22">
      <c r="A888" s="235">
        <v>885</v>
      </c>
      <c r="B888" s="235">
        <v>112136070</v>
      </c>
      <c r="C888" s="238">
        <v>19628060446</v>
      </c>
      <c r="D888" s="238" t="s">
        <v>2751</v>
      </c>
      <c r="E888" s="598" t="s">
        <v>36</v>
      </c>
      <c r="F888" s="235">
        <v>8</v>
      </c>
      <c r="G888" s="623" t="s">
        <v>3336</v>
      </c>
      <c r="H888" s="466">
        <v>44811</v>
      </c>
      <c r="I888" s="466">
        <v>44811</v>
      </c>
      <c r="J888" s="235" t="s">
        <v>81</v>
      </c>
      <c r="K888" s="235" t="s">
        <v>82</v>
      </c>
      <c r="L888" s="235" t="s">
        <v>70</v>
      </c>
      <c r="M888" s="235">
        <v>217110688</v>
      </c>
      <c r="N888" s="235" t="s">
        <v>85</v>
      </c>
      <c r="O888" s="238" t="s">
        <v>3384</v>
      </c>
      <c r="P888" s="345" t="s">
        <v>83</v>
      </c>
      <c r="Q888" s="235" t="s">
        <v>2840</v>
      </c>
      <c r="R888" s="238" t="s">
        <v>3395</v>
      </c>
      <c r="S888" s="541">
        <v>721.74</v>
      </c>
      <c r="T888" s="467" t="s">
        <v>2965</v>
      </c>
      <c r="U888" s="468">
        <f t="shared" si="13"/>
        <v>5773.92</v>
      </c>
      <c r="V888" s="170"/>
    </row>
    <row r="889" spans="1:22">
      <c r="A889" s="235">
        <v>886</v>
      </c>
      <c r="B889" s="235">
        <v>112136069</v>
      </c>
      <c r="C889" s="238" t="s">
        <v>2235</v>
      </c>
      <c r="D889" s="238" t="s">
        <v>2749</v>
      </c>
      <c r="E889" s="598" t="s">
        <v>36</v>
      </c>
      <c r="F889" s="235">
        <v>24</v>
      </c>
      <c r="G889" s="623" t="s">
        <v>3336</v>
      </c>
      <c r="H889" s="466">
        <v>44811</v>
      </c>
      <c r="I889" s="466">
        <v>44811</v>
      </c>
      <c r="J889" s="235" t="s">
        <v>81</v>
      </c>
      <c r="K889" s="235" t="s">
        <v>82</v>
      </c>
      <c r="L889" s="235" t="s">
        <v>70</v>
      </c>
      <c r="M889" s="235">
        <v>217110688</v>
      </c>
      <c r="N889" s="235" t="s">
        <v>85</v>
      </c>
      <c r="O889" s="238" t="s">
        <v>3384</v>
      </c>
      <c r="P889" s="345" t="s">
        <v>83</v>
      </c>
      <c r="Q889" s="235" t="s">
        <v>2840</v>
      </c>
      <c r="R889" s="238" t="s">
        <v>3395</v>
      </c>
      <c r="S889" s="541">
        <v>45.6</v>
      </c>
      <c r="T889" s="467" t="s">
        <v>2965</v>
      </c>
      <c r="U889" s="468">
        <f t="shared" si="13"/>
        <v>1094.4000000000001</v>
      </c>
      <c r="V889" s="170"/>
    </row>
    <row r="890" spans="1:22">
      <c r="A890" s="235">
        <v>887</v>
      </c>
      <c r="B890" s="235">
        <v>112136080</v>
      </c>
      <c r="C890" s="238" t="s">
        <v>888</v>
      </c>
      <c r="D890" s="238" t="s">
        <v>889</v>
      </c>
      <c r="E890" s="598" t="s">
        <v>36</v>
      </c>
      <c r="F890" s="235">
        <v>32</v>
      </c>
      <c r="G890" s="623" t="s">
        <v>3336</v>
      </c>
      <c r="H890" s="466">
        <v>44811</v>
      </c>
      <c r="I890" s="466">
        <v>44811</v>
      </c>
      <c r="J890" s="235" t="s">
        <v>81</v>
      </c>
      <c r="K890" s="235" t="s">
        <v>82</v>
      </c>
      <c r="L890" s="235" t="s">
        <v>70</v>
      </c>
      <c r="M890" s="235">
        <v>217110688</v>
      </c>
      <c r="N890" s="235" t="s">
        <v>85</v>
      </c>
      <c r="O890" s="238" t="s">
        <v>3384</v>
      </c>
      <c r="P890" s="345" t="s">
        <v>83</v>
      </c>
      <c r="Q890" s="235" t="s">
        <v>2840</v>
      </c>
      <c r="R890" s="238" t="s">
        <v>3395</v>
      </c>
      <c r="S890" s="541">
        <v>13.72</v>
      </c>
      <c r="T890" s="467" t="s">
        <v>2965</v>
      </c>
      <c r="U890" s="468">
        <f t="shared" si="13"/>
        <v>439.04</v>
      </c>
      <c r="V890" s="170"/>
    </row>
    <row r="891" spans="1:22">
      <c r="A891" s="235">
        <v>888</v>
      </c>
      <c r="B891" s="235">
        <v>109609633</v>
      </c>
      <c r="C891" s="238" t="s">
        <v>1078</v>
      </c>
      <c r="D891" s="238" t="s">
        <v>1674</v>
      </c>
      <c r="E891" s="598" t="s">
        <v>36</v>
      </c>
      <c r="F891" s="235">
        <v>8</v>
      </c>
      <c r="G891" s="623" t="s">
        <v>3336</v>
      </c>
      <c r="H891" s="466">
        <v>44811</v>
      </c>
      <c r="I891" s="466">
        <v>44811</v>
      </c>
      <c r="J891" s="235" t="s">
        <v>81</v>
      </c>
      <c r="K891" s="235" t="s">
        <v>82</v>
      </c>
      <c r="L891" s="235" t="s">
        <v>70</v>
      </c>
      <c r="M891" s="235">
        <v>217110688</v>
      </c>
      <c r="N891" s="235" t="s">
        <v>85</v>
      </c>
      <c r="O891" s="238" t="s">
        <v>3384</v>
      </c>
      <c r="P891" s="345" t="s">
        <v>83</v>
      </c>
      <c r="Q891" s="235" t="s">
        <v>2840</v>
      </c>
      <c r="R891" s="238" t="s">
        <v>3395</v>
      </c>
      <c r="S891" s="541">
        <v>97.29</v>
      </c>
      <c r="T891" s="467" t="s">
        <v>2965</v>
      </c>
      <c r="U891" s="468">
        <f t="shared" si="13"/>
        <v>778.32</v>
      </c>
      <c r="V891" s="170"/>
    </row>
    <row r="892" spans="1:22">
      <c r="A892" s="235">
        <v>889</v>
      </c>
      <c r="B892" s="235">
        <v>109609628</v>
      </c>
      <c r="C892" s="238" t="s">
        <v>2220</v>
      </c>
      <c r="D892" s="238" t="s">
        <v>1673</v>
      </c>
      <c r="E892" s="598" t="s">
        <v>36</v>
      </c>
      <c r="F892" s="235">
        <v>8</v>
      </c>
      <c r="G892" s="623" t="s">
        <v>3336</v>
      </c>
      <c r="H892" s="466">
        <v>44811</v>
      </c>
      <c r="I892" s="466">
        <v>44811</v>
      </c>
      <c r="J892" s="235" t="s">
        <v>81</v>
      </c>
      <c r="K892" s="235" t="s">
        <v>82</v>
      </c>
      <c r="L892" s="235" t="s">
        <v>70</v>
      </c>
      <c r="M892" s="235">
        <v>217110688</v>
      </c>
      <c r="N892" s="235" t="s">
        <v>85</v>
      </c>
      <c r="O892" s="238" t="s">
        <v>3384</v>
      </c>
      <c r="P892" s="345" t="s">
        <v>83</v>
      </c>
      <c r="Q892" s="235" t="s">
        <v>2840</v>
      </c>
      <c r="R892" s="238" t="s">
        <v>3395</v>
      </c>
      <c r="S892" s="541">
        <v>97.29</v>
      </c>
      <c r="T892" s="467" t="s">
        <v>2965</v>
      </c>
      <c r="U892" s="468">
        <f t="shared" si="13"/>
        <v>778.32</v>
      </c>
      <c r="V892" s="170"/>
    </row>
    <row r="893" spans="1:22" ht="20.399999999999999">
      <c r="A893" s="235">
        <v>890</v>
      </c>
      <c r="B893" s="235">
        <v>112136072</v>
      </c>
      <c r="C893" s="238">
        <v>19620005092</v>
      </c>
      <c r="D893" s="238" t="s">
        <v>457</v>
      </c>
      <c r="E893" s="598" t="s">
        <v>36</v>
      </c>
      <c r="F893" s="235">
        <v>8</v>
      </c>
      <c r="G893" s="623" t="s">
        <v>3336</v>
      </c>
      <c r="H893" s="466">
        <v>44811</v>
      </c>
      <c r="I893" s="466">
        <v>44811</v>
      </c>
      <c r="J893" s="235" t="s">
        <v>81</v>
      </c>
      <c r="K893" s="235" t="s">
        <v>82</v>
      </c>
      <c r="L893" s="235" t="s">
        <v>70</v>
      </c>
      <c r="M893" s="235">
        <v>217110688</v>
      </c>
      <c r="N893" s="235" t="s">
        <v>85</v>
      </c>
      <c r="O893" s="238" t="s">
        <v>3384</v>
      </c>
      <c r="P893" s="345" t="s">
        <v>83</v>
      </c>
      <c r="Q893" s="235" t="s">
        <v>2840</v>
      </c>
      <c r="R893" s="238" t="s">
        <v>3395</v>
      </c>
      <c r="S893" s="541">
        <v>404.26</v>
      </c>
      <c r="T893" s="467" t="s">
        <v>2965</v>
      </c>
      <c r="U893" s="468">
        <f t="shared" si="13"/>
        <v>3234.08</v>
      </c>
      <c r="V893" s="170"/>
    </row>
    <row r="894" spans="1:22" ht="20.399999999999999">
      <c r="A894" s="235">
        <v>891</v>
      </c>
      <c r="B894" s="235">
        <v>109492181</v>
      </c>
      <c r="C894" s="238" t="s">
        <v>170</v>
      </c>
      <c r="D894" s="238" t="s">
        <v>171</v>
      </c>
      <c r="E894" s="598" t="s">
        <v>36</v>
      </c>
      <c r="F894" s="235">
        <v>128</v>
      </c>
      <c r="G894" s="623" t="s">
        <v>3336</v>
      </c>
      <c r="H894" s="466">
        <v>44811</v>
      </c>
      <c r="I894" s="466">
        <v>44811</v>
      </c>
      <c r="J894" s="235" t="s">
        <v>81</v>
      </c>
      <c r="K894" s="235" t="s">
        <v>82</v>
      </c>
      <c r="L894" s="235" t="s">
        <v>70</v>
      </c>
      <c r="M894" s="235">
        <v>217110688</v>
      </c>
      <c r="N894" s="235" t="s">
        <v>85</v>
      </c>
      <c r="O894" s="238" t="s">
        <v>3384</v>
      </c>
      <c r="P894" s="345" t="s">
        <v>83</v>
      </c>
      <c r="Q894" s="235" t="s">
        <v>2840</v>
      </c>
      <c r="R894" s="238" t="s">
        <v>3395</v>
      </c>
      <c r="S894" s="541">
        <v>24.1</v>
      </c>
      <c r="T894" s="467" t="s">
        <v>2965</v>
      </c>
      <c r="U894" s="468">
        <f t="shared" si="13"/>
        <v>3084.8</v>
      </c>
      <c r="V894" s="170"/>
    </row>
    <row r="895" spans="1:22">
      <c r="A895" s="235">
        <v>892</v>
      </c>
      <c r="B895" s="235">
        <v>112136078</v>
      </c>
      <c r="C895" s="238" t="s">
        <v>879</v>
      </c>
      <c r="D895" s="238" t="s">
        <v>880</v>
      </c>
      <c r="E895" s="598" t="s">
        <v>36</v>
      </c>
      <c r="F895" s="235">
        <v>8</v>
      </c>
      <c r="G895" s="623" t="s">
        <v>3336</v>
      </c>
      <c r="H895" s="466">
        <v>44811</v>
      </c>
      <c r="I895" s="466">
        <v>44811</v>
      </c>
      <c r="J895" s="235" t="s">
        <v>81</v>
      </c>
      <c r="K895" s="235" t="s">
        <v>82</v>
      </c>
      <c r="L895" s="235" t="s">
        <v>70</v>
      </c>
      <c r="M895" s="235">
        <v>217110688</v>
      </c>
      <c r="N895" s="235" t="s">
        <v>85</v>
      </c>
      <c r="O895" s="238" t="s">
        <v>3384</v>
      </c>
      <c r="P895" s="345" t="s">
        <v>83</v>
      </c>
      <c r="Q895" s="235" t="s">
        <v>2840</v>
      </c>
      <c r="R895" s="238" t="s">
        <v>3395</v>
      </c>
      <c r="S895" s="541">
        <v>138.97999999999999</v>
      </c>
      <c r="T895" s="467" t="s">
        <v>2965</v>
      </c>
      <c r="U895" s="468">
        <f t="shared" si="13"/>
        <v>1111.8399999999999</v>
      </c>
      <c r="V895" s="170"/>
    </row>
    <row r="896" spans="1:22">
      <c r="A896" s="235">
        <v>893</v>
      </c>
      <c r="B896" s="235">
        <v>112136075</v>
      </c>
      <c r="C896" s="238" t="s">
        <v>63</v>
      </c>
      <c r="D896" s="238" t="s">
        <v>64</v>
      </c>
      <c r="E896" s="598" t="s">
        <v>36</v>
      </c>
      <c r="F896" s="235">
        <v>8</v>
      </c>
      <c r="G896" s="623" t="s">
        <v>3336</v>
      </c>
      <c r="H896" s="466">
        <v>44811</v>
      </c>
      <c r="I896" s="466">
        <v>44811</v>
      </c>
      <c r="J896" s="235" t="s">
        <v>81</v>
      </c>
      <c r="K896" s="235" t="s">
        <v>82</v>
      </c>
      <c r="L896" s="235" t="s">
        <v>70</v>
      </c>
      <c r="M896" s="235">
        <v>217110688</v>
      </c>
      <c r="N896" s="235" t="s">
        <v>85</v>
      </c>
      <c r="O896" s="238" t="s">
        <v>3384</v>
      </c>
      <c r="P896" s="345" t="s">
        <v>83</v>
      </c>
      <c r="Q896" s="235" t="s">
        <v>2840</v>
      </c>
      <c r="R896" s="238" t="s">
        <v>3395</v>
      </c>
      <c r="S896" s="541">
        <v>1196.19</v>
      </c>
      <c r="T896" s="467" t="s">
        <v>2965</v>
      </c>
      <c r="U896" s="468">
        <f t="shared" si="13"/>
        <v>9569.52</v>
      </c>
      <c r="V896" s="170"/>
    </row>
    <row r="897" spans="1:22" ht="20.399999999999999">
      <c r="A897" s="235">
        <v>894</v>
      </c>
      <c r="B897" s="235">
        <v>109492194</v>
      </c>
      <c r="C897" s="238">
        <v>61030012010</v>
      </c>
      <c r="D897" s="238" t="s">
        <v>193</v>
      </c>
      <c r="E897" s="598" t="s">
        <v>36</v>
      </c>
      <c r="F897" s="235">
        <v>64</v>
      </c>
      <c r="G897" s="623" t="s">
        <v>3336</v>
      </c>
      <c r="H897" s="466">
        <v>44811</v>
      </c>
      <c r="I897" s="466">
        <v>44811</v>
      </c>
      <c r="J897" s="235" t="s">
        <v>81</v>
      </c>
      <c r="K897" s="235" t="s">
        <v>82</v>
      </c>
      <c r="L897" s="235" t="s">
        <v>70</v>
      </c>
      <c r="M897" s="235">
        <v>217110688</v>
      </c>
      <c r="N897" s="235" t="s">
        <v>85</v>
      </c>
      <c r="O897" s="238" t="s">
        <v>3384</v>
      </c>
      <c r="P897" s="345" t="s">
        <v>83</v>
      </c>
      <c r="Q897" s="235" t="s">
        <v>2840</v>
      </c>
      <c r="R897" s="238" t="s">
        <v>3395</v>
      </c>
      <c r="S897" s="541">
        <v>234.9</v>
      </c>
      <c r="T897" s="467" t="s">
        <v>2965</v>
      </c>
      <c r="U897" s="468">
        <f t="shared" si="13"/>
        <v>15033.6</v>
      </c>
      <c r="V897" s="170"/>
    </row>
    <row r="898" spans="1:22">
      <c r="A898" s="235">
        <v>895</v>
      </c>
      <c r="B898" s="235">
        <v>109492196</v>
      </c>
      <c r="C898" s="238">
        <v>61030000054</v>
      </c>
      <c r="D898" s="238" t="s">
        <v>1179</v>
      </c>
      <c r="E898" s="598" t="s">
        <v>36</v>
      </c>
      <c r="F898" s="235">
        <v>64</v>
      </c>
      <c r="G898" s="623" t="s">
        <v>3336</v>
      </c>
      <c r="H898" s="466">
        <v>44811</v>
      </c>
      <c r="I898" s="466">
        <v>44811</v>
      </c>
      <c r="J898" s="235" t="s">
        <v>81</v>
      </c>
      <c r="K898" s="235" t="s">
        <v>82</v>
      </c>
      <c r="L898" s="235" t="s">
        <v>70</v>
      </c>
      <c r="M898" s="235">
        <v>217110688</v>
      </c>
      <c r="N898" s="235" t="s">
        <v>85</v>
      </c>
      <c r="O898" s="238" t="s">
        <v>3384</v>
      </c>
      <c r="P898" s="345" t="s">
        <v>83</v>
      </c>
      <c r="Q898" s="235" t="s">
        <v>2840</v>
      </c>
      <c r="R898" s="238" t="s">
        <v>3395</v>
      </c>
      <c r="S898" s="541">
        <v>21.36</v>
      </c>
      <c r="T898" s="467" t="s">
        <v>2965</v>
      </c>
      <c r="U898" s="468">
        <f t="shared" si="13"/>
        <v>1367.04</v>
      </c>
      <c r="V898" s="170"/>
    </row>
    <row r="899" spans="1:22" ht="20.399999999999999">
      <c r="A899" s="235">
        <v>896</v>
      </c>
      <c r="B899" s="235">
        <v>109609630</v>
      </c>
      <c r="C899" s="238" t="s">
        <v>183</v>
      </c>
      <c r="D899" s="238" t="s">
        <v>184</v>
      </c>
      <c r="E899" s="598" t="s">
        <v>36</v>
      </c>
      <c r="F899" s="235">
        <v>64</v>
      </c>
      <c r="G899" s="623" t="s">
        <v>3336</v>
      </c>
      <c r="H899" s="466">
        <v>44811</v>
      </c>
      <c r="I899" s="466">
        <v>44811</v>
      </c>
      <c r="J899" s="235" t="s">
        <v>81</v>
      </c>
      <c r="K899" s="235" t="s">
        <v>82</v>
      </c>
      <c r="L899" s="235" t="s">
        <v>70</v>
      </c>
      <c r="M899" s="235">
        <v>217110688</v>
      </c>
      <c r="N899" s="235" t="s">
        <v>85</v>
      </c>
      <c r="O899" s="238" t="s">
        <v>3384</v>
      </c>
      <c r="P899" s="345" t="s">
        <v>83</v>
      </c>
      <c r="Q899" s="235" t="s">
        <v>2840</v>
      </c>
      <c r="R899" s="238" t="s">
        <v>3395</v>
      </c>
      <c r="S899" s="541">
        <v>19.260000000000002</v>
      </c>
      <c r="T899" s="467" t="s">
        <v>2965</v>
      </c>
      <c r="U899" s="468">
        <f t="shared" si="13"/>
        <v>1232.6400000000001</v>
      </c>
      <c r="V899" s="170"/>
    </row>
    <row r="900" spans="1:22">
      <c r="A900" s="235">
        <v>897</v>
      </c>
      <c r="B900" s="235">
        <v>107156657</v>
      </c>
      <c r="C900" s="238">
        <v>107156657</v>
      </c>
      <c r="D900" s="238" t="s">
        <v>815</v>
      </c>
      <c r="E900" s="598" t="s">
        <v>36</v>
      </c>
      <c r="F900" s="235">
        <v>32</v>
      </c>
      <c r="G900" s="623" t="s">
        <v>3336</v>
      </c>
      <c r="H900" s="466">
        <v>44811</v>
      </c>
      <c r="I900" s="466">
        <v>44811</v>
      </c>
      <c r="J900" s="235" t="s">
        <v>81</v>
      </c>
      <c r="K900" s="235" t="s">
        <v>82</v>
      </c>
      <c r="L900" s="235" t="s">
        <v>70</v>
      </c>
      <c r="M900" s="235">
        <v>217110688</v>
      </c>
      <c r="N900" s="235" t="s">
        <v>85</v>
      </c>
      <c r="O900" s="238" t="s">
        <v>3384</v>
      </c>
      <c r="P900" s="345" t="s">
        <v>83</v>
      </c>
      <c r="Q900" s="235" t="s">
        <v>2840</v>
      </c>
      <c r="R900" s="238" t="s">
        <v>3395</v>
      </c>
      <c r="S900" s="541">
        <v>13.68</v>
      </c>
      <c r="T900" s="467" t="s">
        <v>2965</v>
      </c>
      <c r="U900" s="468">
        <f t="shared" ref="U900:U963" si="14">S900*F900</f>
        <v>437.76</v>
      </c>
      <c r="V900" s="170"/>
    </row>
    <row r="901" spans="1:22">
      <c r="A901" s="235">
        <v>898</v>
      </c>
      <c r="B901" s="235">
        <v>110408291</v>
      </c>
      <c r="C901" s="238" t="s">
        <v>1305</v>
      </c>
      <c r="D901" s="238" t="s">
        <v>1306</v>
      </c>
      <c r="E901" s="598" t="s">
        <v>36</v>
      </c>
      <c r="F901" s="235">
        <v>48</v>
      </c>
      <c r="G901" s="623" t="s">
        <v>3336</v>
      </c>
      <c r="H901" s="466">
        <v>44811</v>
      </c>
      <c r="I901" s="466">
        <v>44811</v>
      </c>
      <c r="J901" s="235" t="s">
        <v>81</v>
      </c>
      <c r="K901" s="235" t="s">
        <v>82</v>
      </c>
      <c r="L901" s="235" t="s">
        <v>70</v>
      </c>
      <c r="M901" s="235">
        <v>217110688</v>
      </c>
      <c r="N901" s="235" t="s">
        <v>85</v>
      </c>
      <c r="O901" s="238" t="s">
        <v>3384</v>
      </c>
      <c r="P901" s="345" t="s">
        <v>83</v>
      </c>
      <c r="Q901" s="235" t="s">
        <v>2840</v>
      </c>
      <c r="R901" s="238" t="s">
        <v>3395</v>
      </c>
      <c r="S901" s="541">
        <v>6</v>
      </c>
      <c r="T901" s="467" t="s">
        <v>2965</v>
      </c>
      <c r="U901" s="468">
        <f t="shared" si="14"/>
        <v>288</v>
      </c>
      <c r="V901" s="170"/>
    </row>
    <row r="902" spans="1:22">
      <c r="A902" s="235">
        <v>899</v>
      </c>
      <c r="B902" s="235">
        <v>107156629</v>
      </c>
      <c r="C902" s="238">
        <v>107156629</v>
      </c>
      <c r="D902" s="238" t="s">
        <v>814</v>
      </c>
      <c r="E902" s="598" t="s">
        <v>36</v>
      </c>
      <c r="F902" s="235">
        <v>128</v>
      </c>
      <c r="G902" s="623" t="s">
        <v>3336</v>
      </c>
      <c r="H902" s="466">
        <v>44811</v>
      </c>
      <c r="I902" s="466">
        <v>44811</v>
      </c>
      <c r="J902" s="235" t="s">
        <v>81</v>
      </c>
      <c r="K902" s="235" t="s">
        <v>82</v>
      </c>
      <c r="L902" s="235" t="s">
        <v>70</v>
      </c>
      <c r="M902" s="235">
        <v>217110688</v>
      </c>
      <c r="N902" s="235" t="s">
        <v>85</v>
      </c>
      <c r="O902" s="238" t="s">
        <v>3384</v>
      </c>
      <c r="P902" s="345" t="s">
        <v>83</v>
      </c>
      <c r="Q902" s="235" t="s">
        <v>2840</v>
      </c>
      <c r="R902" s="238" t="s">
        <v>3395</v>
      </c>
      <c r="S902" s="541">
        <v>16.2</v>
      </c>
      <c r="T902" s="467" t="s">
        <v>2965</v>
      </c>
      <c r="U902" s="468">
        <f t="shared" si="14"/>
        <v>2073.6</v>
      </c>
      <c r="V902" s="170"/>
    </row>
    <row r="903" spans="1:22" ht="20.399999999999999">
      <c r="A903" s="235">
        <v>900</v>
      </c>
      <c r="B903" s="235" t="s">
        <v>818</v>
      </c>
      <c r="C903" s="238" t="s">
        <v>818</v>
      </c>
      <c r="D903" s="238" t="s">
        <v>819</v>
      </c>
      <c r="E903" s="598" t="s">
        <v>36</v>
      </c>
      <c r="F903" s="235">
        <v>160</v>
      </c>
      <c r="G903" s="623" t="s">
        <v>3336</v>
      </c>
      <c r="H903" s="466">
        <v>44811</v>
      </c>
      <c r="I903" s="466">
        <v>44811</v>
      </c>
      <c r="J903" s="235" t="s">
        <v>81</v>
      </c>
      <c r="K903" s="235" t="s">
        <v>82</v>
      </c>
      <c r="L903" s="235" t="s">
        <v>70</v>
      </c>
      <c r="M903" s="235">
        <v>217110688</v>
      </c>
      <c r="N903" s="235" t="s">
        <v>85</v>
      </c>
      <c r="O903" s="238" t="s">
        <v>3384</v>
      </c>
      <c r="P903" s="345" t="s">
        <v>83</v>
      </c>
      <c r="Q903" s="235" t="s">
        <v>2840</v>
      </c>
      <c r="R903" s="238" t="s">
        <v>3395</v>
      </c>
      <c r="S903" s="541">
        <v>3.84</v>
      </c>
      <c r="T903" s="467" t="s">
        <v>2965</v>
      </c>
      <c r="U903" s="468">
        <f t="shared" si="14"/>
        <v>614.4</v>
      </c>
      <c r="V903" s="170"/>
    </row>
    <row r="904" spans="1:22">
      <c r="A904" s="235">
        <v>901</v>
      </c>
      <c r="B904" s="235">
        <v>111402534</v>
      </c>
      <c r="C904" s="238" t="s">
        <v>1083</v>
      </c>
      <c r="D904" s="238" t="s">
        <v>1084</v>
      </c>
      <c r="E904" s="598" t="s">
        <v>36</v>
      </c>
      <c r="F904" s="235">
        <v>20</v>
      </c>
      <c r="G904" s="623" t="s">
        <v>3336</v>
      </c>
      <c r="H904" s="466">
        <v>44811</v>
      </c>
      <c r="I904" s="466">
        <v>44811</v>
      </c>
      <c r="J904" s="235" t="s">
        <v>81</v>
      </c>
      <c r="K904" s="235" t="s">
        <v>82</v>
      </c>
      <c r="L904" s="235" t="s">
        <v>70</v>
      </c>
      <c r="M904" s="235">
        <v>217110688</v>
      </c>
      <c r="N904" s="235" t="s">
        <v>85</v>
      </c>
      <c r="O904" s="238" t="s">
        <v>3384</v>
      </c>
      <c r="P904" s="345" t="s">
        <v>83</v>
      </c>
      <c r="Q904" s="235" t="s">
        <v>2840</v>
      </c>
      <c r="R904" s="238" t="s">
        <v>3395</v>
      </c>
      <c r="S904" s="541">
        <v>469.44</v>
      </c>
      <c r="T904" s="467" t="s">
        <v>2965</v>
      </c>
      <c r="U904" s="468">
        <f t="shared" si="14"/>
        <v>9388.7999999999993</v>
      </c>
      <c r="V904" s="170"/>
    </row>
    <row r="905" spans="1:22">
      <c r="A905" s="235">
        <v>902</v>
      </c>
      <c r="B905" s="235">
        <v>109609637</v>
      </c>
      <c r="C905" s="238" t="s">
        <v>573</v>
      </c>
      <c r="D905" s="238" t="s">
        <v>574</v>
      </c>
      <c r="E905" s="598" t="s">
        <v>36</v>
      </c>
      <c r="F905" s="235">
        <v>40</v>
      </c>
      <c r="G905" s="623" t="s">
        <v>3336</v>
      </c>
      <c r="H905" s="466">
        <v>44811</v>
      </c>
      <c r="I905" s="466">
        <v>44811</v>
      </c>
      <c r="J905" s="235" t="s">
        <v>81</v>
      </c>
      <c r="K905" s="235" t="s">
        <v>82</v>
      </c>
      <c r="L905" s="235" t="s">
        <v>70</v>
      </c>
      <c r="M905" s="235">
        <v>217110688</v>
      </c>
      <c r="N905" s="235" t="s">
        <v>85</v>
      </c>
      <c r="O905" s="238" t="s">
        <v>3384</v>
      </c>
      <c r="P905" s="345" t="s">
        <v>83</v>
      </c>
      <c r="Q905" s="235" t="s">
        <v>2840</v>
      </c>
      <c r="R905" s="238" t="s">
        <v>3395</v>
      </c>
      <c r="S905" s="541">
        <v>18.62</v>
      </c>
      <c r="T905" s="467" t="s">
        <v>2965</v>
      </c>
      <c r="U905" s="468">
        <f t="shared" si="14"/>
        <v>744.80000000000007</v>
      </c>
      <c r="V905" s="170"/>
    </row>
    <row r="906" spans="1:22">
      <c r="A906" s="235">
        <v>903</v>
      </c>
      <c r="B906" s="235">
        <v>112137134</v>
      </c>
      <c r="C906" s="238">
        <v>21038811405</v>
      </c>
      <c r="D906" s="238" t="s">
        <v>1220</v>
      </c>
      <c r="E906" s="598" t="s">
        <v>36</v>
      </c>
      <c r="F906" s="235">
        <v>64</v>
      </c>
      <c r="G906" s="623" t="s">
        <v>3336</v>
      </c>
      <c r="H906" s="466">
        <v>44811</v>
      </c>
      <c r="I906" s="466">
        <v>44811</v>
      </c>
      <c r="J906" s="235" t="s">
        <v>81</v>
      </c>
      <c r="K906" s="235" t="s">
        <v>82</v>
      </c>
      <c r="L906" s="235" t="s">
        <v>70</v>
      </c>
      <c r="M906" s="235">
        <v>217110688</v>
      </c>
      <c r="N906" s="235" t="s">
        <v>85</v>
      </c>
      <c r="O906" s="238" t="s">
        <v>3384</v>
      </c>
      <c r="P906" s="345" t="s">
        <v>83</v>
      </c>
      <c r="Q906" s="235" t="s">
        <v>2840</v>
      </c>
      <c r="R906" s="238" t="s">
        <v>3395</v>
      </c>
      <c r="S906" s="541">
        <v>1139.3800000000001</v>
      </c>
      <c r="T906" s="467" t="s">
        <v>2965</v>
      </c>
      <c r="U906" s="468">
        <f t="shared" si="14"/>
        <v>72920.320000000007</v>
      </c>
      <c r="V906" s="170"/>
    </row>
    <row r="907" spans="1:22">
      <c r="A907" s="235">
        <v>904</v>
      </c>
      <c r="B907" s="235">
        <v>109492176</v>
      </c>
      <c r="C907" s="238">
        <v>45953050</v>
      </c>
      <c r="D907" s="238" t="s">
        <v>2204</v>
      </c>
      <c r="E907" s="598" t="s">
        <v>2729</v>
      </c>
      <c r="F907" s="235">
        <v>177</v>
      </c>
      <c r="G907" s="623" t="s">
        <v>3336</v>
      </c>
      <c r="H907" s="466">
        <v>44811</v>
      </c>
      <c r="I907" s="466">
        <v>44811</v>
      </c>
      <c r="J907" s="235" t="s">
        <v>81</v>
      </c>
      <c r="K907" s="235" t="s">
        <v>82</v>
      </c>
      <c r="L907" s="235" t="s">
        <v>70</v>
      </c>
      <c r="M907" s="235">
        <v>217110688</v>
      </c>
      <c r="N907" s="235" t="s">
        <v>85</v>
      </c>
      <c r="O907" s="238" t="s">
        <v>3384</v>
      </c>
      <c r="P907" s="345" t="s">
        <v>83</v>
      </c>
      <c r="Q907" s="235" t="s">
        <v>2840</v>
      </c>
      <c r="R907" s="238" t="s">
        <v>3395</v>
      </c>
      <c r="S907" s="541">
        <v>191.98</v>
      </c>
      <c r="T907" s="467" t="s">
        <v>2965</v>
      </c>
      <c r="U907" s="468">
        <f t="shared" si="14"/>
        <v>33980.46</v>
      </c>
      <c r="V907" s="170"/>
    </row>
    <row r="908" spans="1:22">
      <c r="A908" s="235">
        <v>905</v>
      </c>
      <c r="B908" s="235">
        <v>109492176</v>
      </c>
      <c r="C908" s="238">
        <v>45953050</v>
      </c>
      <c r="D908" s="238" t="s">
        <v>2204</v>
      </c>
      <c r="E908" s="598" t="s">
        <v>2729</v>
      </c>
      <c r="F908" s="235">
        <v>143</v>
      </c>
      <c r="G908" s="623" t="s">
        <v>3336</v>
      </c>
      <c r="H908" s="466">
        <v>44811</v>
      </c>
      <c r="I908" s="466">
        <v>44811</v>
      </c>
      <c r="J908" s="235" t="s">
        <v>81</v>
      </c>
      <c r="K908" s="235" t="s">
        <v>82</v>
      </c>
      <c r="L908" s="235" t="s">
        <v>70</v>
      </c>
      <c r="M908" s="235">
        <v>217110688</v>
      </c>
      <c r="N908" s="235" t="s">
        <v>85</v>
      </c>
      <c r="O908" s="238" t="s">
        <v>3384</v>
      </c>
      <c r="P908" s="345" t="s">
        <v>83</v>
      </c>
      <c r="Q908" s="235" t="s">
        <v>2840</v>
      </c>
      <c r="R908" s="238" t="s">
        <v>3395</v>
      </c>
      <c r="S908" s="541">
        <v>191.98</v>
      </c>
      <c r="T908" s="467" t="s">
        <v>2965</v>
      </c>
      <c r="U908" s="468">
        <f t="shared" si="14"/>
        <v>27453.14</v>
      </c>
      <c r="V908" s="170"/>
    </row>
    <row r="909" spans="1:22">
      <c r="A909" s="235">
        <v>906</v>
      </c>
      <c r="B909" s="235">
        <v>109609634</v>
      </c>
      <c r="C909" s="238" t="s">
        <v>2226</v>
      </c>
      <c r="D909" s="238" t="s">
        <v>2740</v>
      </c>
      <c r="E909" s="598" t="s">
        <v>36</v>
      </c>
      <c r="F909" s="235">
        <v>8</v>
      </c>
      <c r="G909" s="623" t="s">
        <v>3336</v>
      </c>
      <c r="H909" s="466">
        <v>44811</v>
      </c>
      <c r="I909" s="466">
        <v>44811</v>
      </c>
      <c r="J909" s="235" t="s">
        <v>81</v>
      </c>
      <c r="K909" s="235" t="s">
        <v>82</v>
      </c>
      <c r="L909" s="235" t="s">
        <v>70</v>
      </c>
      <c r="M909" s="235">
        <v>217110688</v>
      </c>
      <c r="N909" s="235" t="s">
        <v>85</v>
      </c>
      <c r="O909" s="238" t="s">
        <v>3384</v>
      </c>
      <c r="P909" s="345" t="s">
        <v>83</v>
      </c>
      <c r="Q909" s="235" t="s">
        <v>2840</v>
      </c>
      <c r="R909" s="238" t="s">
        <v>3395</v>
      </c>
      <c r="S909" s="541">
        <v>1069.1099999999999</v>
      </c>
      <c r="T909" s="467" t="s">
        <v>2965</v>
      </c>
      <c r="U909" s="468">
        <f t="shared" si="14"/>
        <v>8552.8799999999992</v>
      </c>
      <c r="V909" s="170"/>
    </row>
    <row r="910" spans="1:22">
      <c r="A910" s="235">
        <v>907</v>
      </c>
      <c r="B910" s="235">
        <v>110408288</v>
      </c>
      <c r="C910" s="238" t="s">
        <v>1749</v>
      </c>
      <c r="D910" s="238" t="s">
        <v>1750</v>
      </c>
      <c r="E910" s="598" t="s">
        <v>36</v>
      </c>
      <c r="F910" s="235">
        <v>24</v>
      </c>
      <c r="G910" s="623" t="s">
        <v>3336</v>
      </c>
      <c r="H910" s="466">
        <v>44811</v>
      </c>
      <c r="I910" s="466">
        <v>44811</v>
      </c>
      <c r="J910" s="235" t="s">
        <v>81</v>
      </c>
      <c r="K910" s="235" t="s">
        <v>82</v>
      </c>
      <c r="L910" s="235" t="s">
        <v>70</v>
      </c>
      <c r="M910" s="235">
        <v>217110688</v>
      </c>
      <c r="N910" s="235" t="s">
        <v>85</v>
      </c>
      <c r="O910" s="238" t="s">
        <v>3384</v>
      </c>
      <c r="P910" s="345" t="s">
        <v>83</v>
      </c>
      <c r="Q910" s="235" t="s">
        <v>2840</v>
      </c>
      <c r="R910" s="238" t="s">
        <v>3395</v>
      </c>
      <c r="S910" s="541">
        <v>6396.5</v>
      </c>
      <c r="T910" s="467" t="s">
        <v>2965</v>
      </c>
      <c r="U910" s="468">
        <f t="shared" si="14"/>
        <v>153516</v>
      </c>
      <c r="V910" s="170"/>
    </row>
    <row r="911" spans="1:22">
      <c r="A911" s="235">
        <v>908</v>
      </c>
      <c r="B911" s="235">
        <v>112151015</v>
      </c>
      <c r="C911" s="238">
        <v>12536686</v>
      </c>
      <c r="D911" s="238" t="s">
        <v>1935</v>
      </c>
      <c r="E911" s="598" t="s">
        <v>2729</v>
      </c>
      <c r="F911" s="235">
        <v>74</v>
      </c>
      <c r="G911" s="623" t="s">
        <v>3336</v>
      </c>
      <c r="H911" s="466">
        <v>44811</v>
      </c>
      <c r="I911" s="466">
        <v>44811</v>
      </c>
      <c r="J911" s="235" t="s">
        <v>81</v>
      </c>
      <c r="K911" s="235" t="s">
        <v>82</v>
      </c>
      <c r="L911" s="235" t="s">
        <v>70</v>
      </c>
      <c r="M911" s="235">
        <v>217110688</v>
      </c>
      <c r="N911" s="235" t="s">
        <v>85</v>
      </c>
      <c r="O911" s="238" t="s">
        <v>3384</v>
      </c>
      <c r="P911" s="345" t="s">
        <v>83</v>
      </c>
      <c r="Q911" s="235" t="s">
        <v>2840</v>
      </c>
      <c r="R911" s="238" t="s">
        <v>3395</v>
      </c>
      <c r="S911" s="541">
        <v>31.36</v>
      </c>
      <c r="T911" s="467" t="s">
        <v>2965</v>
      </c>
      <c r="U911" s="468">
        <f t="shared" si="14"/>
        <v>2320.64</v>
      </c>
      <c r="V911" s="170"/>
    </row>
    <row r="912" spans="1:22">
      <c r="A912" s="235">
        <v>909</v>
      </c>
      <c r="B912" s="235">
        <v>112151015</v>
      </c>
      <c r="C912" s="238">
        <v>12536686</v>
      </c>
      <c r="D912" s="238" t="s">
        <v>1935</v>
      </c>
      <c r="E912" s="598" t="s">
        <v>2729</v>
      </c>
      <c r="F912" s="235">
        <v>326</v>
      </c>
      <c r="G912" s="623" t="s">
        <v>3336</v>
      </c>
      <c r="H912" s="466">
        <v>44811</v>
      </c>
      <c r="I912" s="466">
        <v>44811</v>
      </c>
      <c r="J912" s="235" t="s">
        <v>81</v>
      </c>
      <c r="K912" s="235" t="s">
        <v>82</v>
      </c>
      <c r="L912" s="235" t="s">
        <v>70</v>
      </c>
      <c r="M912" s="235">
        <v>217110688</v>
      </c>
      <c r="N912" s="235" t="s">
        <v>85</v>
      </c>
      <c r="O912" s="238" t="s">
        <v>3384</v>
      </c>
      <c r="P912" s="345" t="s">
        <v>83</v>
      </c>
      <c r="Q912" s="235" t="s">
        <v>2840</v>
      </c>
      <c r="R912" s="238" t="s">
        <v>3395</v>
      </c>
      <c r="S912" s="541">
        <v>31.36</v>
      </c>
      <c r="T912" s="467" t="s">
        <v>2965</v>
      </c>
      <c r="U912" s="468">
        <f t="shared" si="14"/>
        <v>10223.36</v>
      </c>
      <c r="V912" s="170"/>
    </row>
    <row r="913" spans="1:22">
      <c r="A913" s="235">
        <v>910</v>
      </c>
      <c r="B913" s="235">
        <v>109461633</v>
      </c>
      <c r="C913" s="238">
        <v>12536692</v>
      </c>
      <c r="D913" s="238" t="s">
        <v>1938</v>
      </c>
      <c r="E913" s="598" t="s">
        <v>2729</v>
      </c>
      <c r="F913" s="235">
        <v>400</v>
      </c>
      <c r="G913" s="623" t="s">
        <v>3336</v>
      </c>
      <c r="H913" s="466">
        <v>44811</v>
      </c>
      <c r="I913" s="466">
        <v>44811</v>
      </c>
      <c r="J913" s="235" t="s">
        <v>81</v>
      </c>
      <c r="K913" s="235" t="s">
        <v>82</v>
      </c>
      <c r="L913" s="235" t="s">
        <v>70</v>
      </c>
      <c r="M913" s="235">
        <v>217110688</v>
      </c>
      <c r="N913" s="235" t="s">
        <v>85</v>
      </c>
      <c r="O913" s="238" t="s">
        <v>3384</v>
      </c>
      <c r="P913" s="345" t="s">
        <v>83</v>
      </c>
      <c r="Q913" s="235" t="s">
        <v>2840</v>
      </c>
      <c r="R913" s="238" t="s">
        <v>3395</v>
      </c>
      <c r="S913" s="541">
        <v>24</v>
      </c>
      <c r="T913" s="467" t="s">
        <v>2965</v>
      </c>
      <c r="U913" s="468">
        <f t="shared" si="14"/>
        <v>9600</v>
      </c>
      <c r="V913" s="170"/>
    </row>
    <row r="914" spans="1:22" ht="20.399999999999999">
      <c r="A914" s="235">
        <v>911</v>
      </c>
      <c r="B914" s="235">
        <v>110408290</v>
      </c>
      <c r="C914" s="238" t="s">
        <v>2260</v>
      </c>
      <c r="D914" s="238" t="s">
        <v>2775</v>
      </c>
      <c r="E914" s="598" t="s">
        <v>36</v>
      </c>
      <c r="F914" s="235">
        <v>8</v>
      </c>
      <c r="G914" s="623" t="s">
        <v>3336</v>
      </c>
      <c r="H914" s="466">
        <v>44811</v>
      </c>
      <c r="I914" s="466">
        <v>44811</v>
      </c>
      <c r="J914" s="235" t="s">
        <v>81</v>
      </c>
      <c r="K914" s="235" t="s">
        <v>82</v>
      </c>
      <c r="L914" s="235" t="s">
        <v>70</v>
      </c>
      <c r="M914" s="235">
        <v>217110688</v>
      </c>
      <c r="N914" s="235" t="s">
        <v>85</v>
      </c>
      <c r="O914" s="238" t="s">
        <v>3384</v>
      </c>
      <c r="P914" s="345" t="s">
        <v>83</v>
      </c>
      <c r="Q914" s="235" t="s">
        <v>2840</v>
      </c>
      <c r="R914" s="238" t="s">
        <v>3395</v>
      </c>
      <c r="S914" s="541">
        <v>540.54999999999995</v>
      </c>
      <c r="T914" s="467" t="s">
        <v>2965</v>
      </c>
      <c r="U914" s="468">
        <f t="shared" si="14"/>
        <v>4324.3999999999996</v>
      </c>
      <c r="V914" s="170"/>
    </row>
    <row r="915" spans="1:22" ht="20.399999999999999">
      <c r="A915" s="235">
        <v>912</v>
      </c>
      <c r="B915" s="235">
        <v>110408290</v>
      </c>
      <c r="C915" s="238" t="s">
        <v>2260</v>
      </c>
      <c r="D915" s="238" t="s">
        <v>2775</v>
      </c>
      <c r="E915" s="598" t="s">
        <v>36</v>
      </c>
      <c r="F915" s="235">
        <v>16</v>
      </c>
      <c r="G915" s="623" t="s">
        <v>3336</v>
      </c>
      <c r="H915" s="466">
        <v>44811</v>
      </c>
      <c r="I915" s="466">
        <v>44811</v>
      </c>
      <c r="J915" s="235" t="s">
        <v>81</v>
      </c>
      <c r="K915" s="235" t="s">
        <v>82</v>
      </c>
      <c r="L915" s="235" t="s">
        <v>70</v>
      </c>
      <c r="M915" s="235">
        <v>217110688</v>
      </c>
      <c r="N915" s="235" t="s">
        <v>85</v>
      </c>
      <c r="O915" s="238" t="s">
        <v>3384</v>
      </c>
      <c r="P915" s="345" t="s">
        <v>83</v>
      </c>
      <c r="Q915" s="235" t="s">
        <v>2840</v>
      </c>
      <c r="R915" s="238" t="s">
        <v>3395</v>
      </c>
      <c r="S915" s="541">
        <v>540.54999999999995</v>
      </c>
      <c r="T915" s="467" t="s">
        <v>2965</v>
      </c>
      <c r="U915" s="468">
        <f t="shared" si="14"/>
        <v>8648.7999999999993</v>
      </c>
      <c r="V915" s="170"/>
    </row>
    <row r="916" spans="1:22" ht="30.6">
      <c r="A916" s="235">
        <v>913</v>
      </c>
      <c r="B916" s="235">
        <v>112173808</v>
      </c>
      <c r="C916" s="238" t="s">
        <v>2818</v>
      </c>
      <c r="D916" s="238" t="s">
        <v>2819</v>
      </c>
      <c r="E916" s="598" t="s">
        <v>247</v>
      </c>
      <c r="F916" s="235">
        <v>4</v>
      </c>
      <c r="G916" s="623" t="s">
        <v>3336</v>
      </c>
      <c r="H916" s="466">
        <v>44811</v>
      </c>
      <c r="I916" s="466">
        <v>44811</v>
      </c>
      <c r="J916" s="235" t="s">
        <v>81</v>
      </c>
      <c r="K916" s="235" t="s">
        <v>82</v>
      </c>
      <c r="L916" s="235" t="s">
        <v>70</v>
      </c>
      <c r="M916" s="235">
        <v>217110688</v>
      </c>
      <c r="N916" s="235" t="s">
        <v>85</v>
      </c>
      <c r="O916" s="238" t="s">
        <v>3384</v>
      </c>
      <c r="P916" s="345" t="s">
        <v>83</v>
      </c>
      <c r="Q916" s="235" t="s">
        <v>2840</v>
      </c>
      <c r="R916" s="238" t="s">
        <v>3395</v>
      </c>
      <c r="S916" s="541">
        <v>117480</v>
      </c>
      <c r="T916" s="467" t="s">
        <v>2965</v>
      </c>
      <c r="U916" s="468">
        <f t="shared" si="14"/>
        <v>469920</v>
      </c>
      <c r="V916" s="170"/>
    </row>
    <row r="917" spans="1:22" ht="20.399999999999999">
      <c r="A917" s="235">
        <v>914</v>
      </c>
      <c r="B917" s="238" t="s">
        <v>820</v>
      </c>
      <c r="C917" s="238" t="s">
        <v>820</v>
      </c>
      <c r="D917" s="238" t="s">
        <v>821</v>
      </c>
      <c r="E917" s="598" t="s">
        <v>36</v>
      </c>
      <c r="F917" s="235">
        <v>160</v>
      </c>
      <c r="G917" s="623" t="s">
        <v>3336</v>
      </c>
      <c r="H917" s="466">
        <v>44811</v>
      </c>
      <c r="I917" s="466">
        <v>44811</v>
      </c>
      <c r="J917" s="235" t="s">
        <v>81</v>
      </c>
      <c r="K917" s="235" t="s">
        <v>82</v>
      </c>
      <c r="L917" s="235" t="s">
        <v>70</v>
      </c>
      <c r="M917" s="235">
        <v>217110688</v>
      </c>
      <c r="N917" s="235" t="s">
        <v>85</v>
      </c>
      <c r="O917" s="238" t="s">
        <v>3384</v>
      </c>
      <c r="P917" s="345" t="s">
        <v>83</v>
      </c>
      <c r="Q917" s="235" t="s">
        <v>2840</v>
      </c>
      <c r="R917" s="238" t="s">
        <v>3395</v>
      </c>
      <c r="S917" s="171">
        <v>0.51</v>
      </c>
      <c r="T917" s="467" t="s">
        <v>2965</v>
      </c>
      <c r="U917" s="468">
        <f t="shared" si="14"/>
        <v>81.599999999999994</v>
      </c>
      <c r="V917" s="170"/>
    </row>
    <row r="918" spans="1:22">
      <c r="A918" s="235">
        <v>915</v>
      </c>
      <c r="B918" s="235">
        <v>107184793</v>
      </c>
      <c r="C918" s="238">
        <v>107184793</v>
      </c>
      <c r="D918" s="238" t="s">
        <v>3050</v>
      </c>
      <c r="E918" s="598" t="s">
        <v>36</v>
      </c>
      <c r="F918" s="235">
        <v>160</v>
      </c>
      <c r="G918" s="623" t="s">
        <v>3336</v>
      </c>
      <c r="H918" s="466">
        <v>44811</v>
      </c>
      <c r="I918" s="466">
        <v>44811</v>
      </c>
      <c r="J918" s="235" t="s">
        <v>81</v>
      </c>
      <c r="K918" s="235" t="s">
        <v>82</v>
      </c>
      <c r="L918" s="235" t="s">
        <v>70</v>
      </c>
      <c r="M918" s="235">
        <v>217110688</v>
      </c>
      <c r="N918" s="235" t="s">
        <v>85</v>
      </c>
      <c r="O918" s="238" t="s">
        <v>3384</v>
      </c>
      <c r="P918" s="345" t="s">
        <v>83</v>
      </c>
      <c r="Q918" s="235" t="s">
        <v>2840</v>
      </c>
      <c r="R918" s="238" t="s">
        <v>3395</v>
      </c>
      <c r="S918" s="541">
        <v>2.4500000000000002</v>
      </c>
      <c r="T918" s="467" t="s">
        <v>2965</v>
      </c>
      <c r="U918" s="468">
        <f t="shared" si="14"/>
        <v>392</v>
      </c>
      <c r="V918" s="170"/>
    </row>
    <row r="919" spans="1:22">
      <c r="A919" s="235">
        <v>916</v>
      </c>
      <c r="B919" s="235">
        <v>107105353</v>
      </c>
      <c r="C919" s="238" t="s">
        <v>1911</v>
      </c>
      <c r="D919" s="238" t="s">
        <v>2824</v>
      </c>
      <c r="E919" s="598" t="s">
        <v>2729</v>
      </c>
      <c r="F919" s="235">
        <v>100</v>
      </c>
      <c r="G919" s="623" t="s">
        <v>3336</v>
      </c>
      <c r="H919" s="466">
        <v>44811</v>
      </c>
      <c r="I919" s="466">
        <v>44811</v>
      </c>
      <c r="J919" s="235" t="s">
        <v>81</v>
      </c>
      <c r="K919" s="235" t="s">
        <v>82</v>
      </c>
      <c r="L919" s="235" t="s">
        <v>70</v>
      </c>
      <c r="M919" s="235">
        <v>217110688</v>
      </c>
      <c r="N919" s="235" t="s">
        <v>85</v>
      </c>
      <c r="O919" s="238" t="s">
        <v>3384</v>
      </c>
      <c r="P919" s="345" t="s">
        <v>83</v>
      </c>
      <c r="Q919" s="235" t="s">
        <v>2840</v>
      </c>
      <c r="R919" s="238" t="s">
        <v>3395</v>
      </c>
      <c r="S919" s="541">
        <v>256.89999999999998</v>
      </c>
      <c r="T919" s="467" t="s">
        <v>2965</v>
      </c>
      <c r="U919" s="468">
        <f t="shared" si="14"/>
        <v>25689.999999999996</v>
      </c>
      <c r="V919" s="170"/>
    </row>
    <row r="920" spans="1:22">
      <c r="A920" s="235">
        <v>917</v>
      </c>
      <c r="B920" s="235">
        <v>102598643</v>
      </c>
      <c r="C920" s="238" t="s">
        <v>1686</v>
      </c>
      <c r="D920" s="238" t="s">
        <v>1687</v>
      </c>
      <c r="E920" s="598" t="s">
        <v>36</v>
      </c>
      <c r="F920" s="235">
        <v>14</v>
      </c>
      <c r="G920" s="623" t="s">
        <v>3344</v>
      </c>
      <c r="H920" s="466">
        <v>44812</v>
      </c>
      <c r="I920" s="466">
        <v>44812</v>
      </c>
      <c r="J920" s="235" t="s">
        <v>2492</v>
      </c>
      <c r="K920" s="235" t="s">
        <v>92</v>
      </c>
      <c r="L920" s="235" t="s">
        <v>70</v>
      </c>
      <c r="M920" s="235">
        <v>333490</v>
      </c>
      <c r="N920" s="235" t="s">
        <v>3339</v>
      </c>
      <c r="O920" s="238" t="s">
        <v>3474</v>
      </c>
      <c r="P920" s="345" t="s">
        <v>3413</v>
      </c>
      <c r="Q920" s="347" t="s">
        <v>4025</v>
      </c>
      <c r="R920" s="238" t="s">
        <v>3404</v>
      </c>
      <c r="S920" s="541">
        <v>1581</v>
      </c>
      <c r="T920" s="467" t="s">
        <v>2965</v>
      </c>
      <c r="U920" s="468">
        <f t="shared" si="14"/>
        <v>22134</v>
      </c>
      <c r="V920" s="170"/>
    </row>
    <row r="921" spans="1:22">
      <c r="A921" s="235">
        <v>918</v>
      </c>
      <c r="B921" s="235">
        <v>102598643</v>
      </c>
      <c r="C921" s="238" t="s">
        <v>1686</v>
      </c>
      <c r="D921" s="238" t="s">
        <v>1687</v>
      </c>
      <c r="E921" s="598" t="s">
        <v>36</v>
      </c>
      <c r="F921" s="235">
        <v>2</v>
      </c>
      <c r="G921" s="623" t="s">
        <v>3344</v>
      </c>
      <c r="H921" s="466">
        <v>44812</v>
      </c>
      <c r="I921" s="466">
        <v>44812</v>
      </c>
      <c r="J921" s="235" t="s">
        <v>2492</v>
      </c>
      <c r="K921" s="235" t="s">
        <v>92</v>
      </c>
      <c r="L921" s="235" t="s">
        <v>70</v>
      </c>
      <c r="M921" s="235">
        <v>333490</v>
      </c>
      <c r="N921" s="235" t="s">
        <v>3339</v>
      </c>
      <c r="O921" s="238" t="s">
        <v>3474</v>
      </c>
      <c r="P921" s="345" t="s">
        <v>3413</v>
      </c>
      <c r="Q921" s="347" t="s">
        <v>4025</v>
      </c>
      <c r="R921" s="238" t="s">
        <v>3404</v>
      </c>
      <c r="S921" s="541">
        <v>1581</v>
      </c>
      <c r="T921" s="467" t="s">
        <v>2965</v>
      </c>
      <c r="U921" s="468">
        <f t="shared" si="14"/>
        <v>3162</v>
      </c>
      <c r="V921" s="170"/>
    </row>
    <row r="922" spans="1:22">
      <c r="A922" s="235">
        <v>919</v>
      </c>
      <c r="B922" s="235">
        <v>102951260</v>
      </c>
      <c r="C922" s="238" t="s">
        <v>1697</v>
      </c>
      <c r="D922" s="238" t="s">
        <v>1698</v>
      </c>
      <c r="E922" s="598" t="s">
        <v>36</v>
      </c>
      <c r="F922" s="235">
        <v>16</v>
      </c>
      <c r="G922" s="623" t="s">
        <v>3344</v>
      </c>
      <c r="H922" s="466">
        <v>44812</v>
      </c>
      <c r="I922" s="466">
        <v>44812</v>
      </c>
      <c r="J922" s="235" t="s">
        <v>2492</v>
      </c>
      <c r="K922" s="235" t="s">
        <v>92</v>
      </c>
      <c r="L922" s="235" t="s">
        <v>70</v>
      </c>
      <c r="M922" s="235">
        <v>333490</v>
      </c>
      <c r="N922" s="235" t="s">
        <v>3339</v>
      </c>
      <c r="O922" s="238" t="s">
        <v>3474</v>
      </c>
      <c r="P922" s="345" t="s">
        <v>3413</v>
      </c>
      <c r="Q922" s="347" t="s">
        <v>4025</v>
      </c>
      <c r="R922" s="238" t="s">
        <v>3404</v>
      </c>
      <c r="S922" s="541">
        <v>216.59</v>
      </c>
      <c r="T922" s="467" t="s">
        <v>2965</v>
      </c>
      <c r="U922" s="468">
        <f t="shared" si="14"/>
        <v>3465.44</v>
      </c>
      <c r="V922" s="170"/>
    </row>
    <row r="923" spans="1:22" ht="20.399999999999999">
      <c r="A923" s="235">
        <v>920</v>
      </c>
      <c r="B923" s="235">
        <v>110408292</v>
      </c>
      <c r="C923" s="238" t="s">
        <v>1309</v>
      </c>
      <c r="D923" s="238" t="s">
        <v>1310</v>
      </c>
      <c r="E923" s="598" t="s">
        <v>36</v>
      </c>
      <c r="F923" s="235">
        <v>192</v>
      </c>
      <c r="G923" s="623" t="s">
        <v>3344</v>
      </c>
      <c r="H923" s="466">
        <v>44812</v>
      </c>
      <c r="I923" s="466">
        <v>44812</v>
      </c>
      <c r="J923" s="235" t="s">
        <v>2492</v>
      </c>
      <c r="K923" s="235" t="s">
        <v>92</v>
      </c>
      <c r="L923" s="235" t="s">
        <v>70</v>
      </c>
      <c r="M923" s="235">
        <v>333490</v>
      </c>
      <c r="N923" s="235" t="s">
        <v>3339</v>
      </c>
      <c r="O923" s="238" t="s">
        <v>3474</v>
      </c>
      <c r="P923" s="345" t="s">
        <v>3413</v>
      </c>
      <c r="Q923" s="347" t="s">
        <v>4025</v>
      </c>
      <c r="R923" s="238" t="s">
        <v>3404</v>
      </c>
      <c r="S923" s="541">
        <v>10</v>
      </c>
      <c r="T923" s="467" t="s">
        <v>2965</v>
      </c>
      <c r="U923" s="468">
        <f t="shared" si="14"/>
        <v>1920</v>
      </c>
      <c r="V923" s="170"/>
    </row>
    <row r="924" spans="1:22" ht="20.399999999999999">
      <c r="A924" s="235">
        <v>921</v>
      </c>
      <c r="B924" s="235">
        <v>111400054</v>
      </c>
      <c r="C924" s="238" t="s">
        <v>649</v>
      </c>
      <c r="D924" s="238" t="s">
        <v>650</v>
      </c>
      <c r="E924" s="598" t="s">
        <v>36</v>
      </c>
      <c r="F924" s="235">
        <v>48</v>
      </c>
      <c r="G924" s="623" t="s">
        <v>3344</v>
      </c>
      <c r="H924" s="466">
        <v>44812</v>
      </c>
      <c r="I924" s="466">
        <v>44812</v>
      </c>
      <c r="J924" s="235" t="s">
        <v>2492</v>
      </c>
      <c r="K924" s="235" t="s">
        <v>92</v>
      </c>
      <c r="L924" s="235" t="s">
        <v>70</v>
      </c>
      <c r="M924" s="235">
        <v>333490</v>
      </c>
      <c r="N924" s="235" t="s">
        <v>3339</v>
      </c>
      <c r="O924" s="238" t="s">
        <v>3474</v>
      </c>
      <c r="P924" s="345" t="s">
        <v>3413</v>
      </c>
      <c r="Q924" s="347" t="s">
        <v>4025</v>
      </c>
      <c r="R924" s="238" t="s">
        <v>3404</v>
      </c>
      <c r="S924" s="541">
        <v>1410</v>
      </c>
      <c r="T924" s="467" t="s">
        <v>2965</v>
      </c>
      <c r="U924" s="468">
        <f t="shared" si="14"/>
        <v>67680</v>
      </c>
      <c r="V924" s="170"/>
    </row>
    <row r="925" spans="1:22" ht="20.399999999999999">
      <c r="A925" s="235">
        <v>922</v>
      </c>
      <c r="B925" s="235">
        <v>111400055</v>
      </c>
      <c r="C925" s="238" t="s">
        <v>653</v>
      </c>
      <c r="D925" s="238" t="s">
        <v>654</v>
      </c>
      <c r="E925" s="598" t="s">
        <v>36</v>
      </c>
      <c r="F925" s="235">
        <v>48</v>
      </c>
      <c r="G925" s="623" t="s">
        <v>3344</v>
      </c>
      <c r="H925" s="466">
        <v>44812</v>
      </c>
      <c r="I925" s="466">
        <v>44812</v>
      </c>
      <c r="J925" s="235" t="s">
        <v>2492</v>
      </c>
      <c r="K925" s="235" t="s">
        <v>92</v>
      </c>
      <c r="L925" s="235" t="s">
        <v>70</v>
      </c>
      <c r="M925" s="235">
        <v>333490</v>
      </c>
      <c r="N925" s="235" t="s">
        <v>3339</v>
      </c>
      <c r="O925" s="238" t="s">
        <v>3474</v>
      </c>
      <c r="P925" s="345" t="s">
        <v>3413</v>
      </c>
      <c r="Q925" s="347" t="s">
        <v>4025</v>
      </c>
      <c r="R925" s="238" t="s">
        <v>3404</v>
      </c>
      <c r="S925" s="541">
        <v>1732</v>
      </c>
      <c r="T925" s="467" t="s">
        <v>2965</v>
      </c>
      <c r="U925" s="468">
        <f t="shared" si="14"/>
        <v>83136</v>
      </c>
      <c r="V925" s="170"/>
    </row>
    <row r="926" spans="1:22">
      <c r="A926" s="235">
        <v>923</v>
      </c>
      <c r="B926" s="235">
        <v>109710318</v>
      </c>
      <c r="C926" s="238" t="s">
        <v>2994</v>
      </c>
      <c r="D926" s="238" t="s">
        <v>2995</v>
      </c>
      <c r="E926" s="598" t="s">
        <v>36</v>
      </c>
      <c r="F926" s="235">
        <v>20</v>
      </c>
      <c r="G926" s="623" t="s">
        <v>3344</v>
      </c>
      <c r="H926" s="466">
        <v>44812</v>
      </c>
      <c r="I926" s="466">
        <v>44812</v>
      </c>
      <c r="J926" s="235" t="s">
        <v>2492</v>
      </c>
      <c r="K926" s="235" t="s">
        <v>92</v>
      </c>
      <c r="L926" s="235" t="s">
        <v>70</v>
      </c>
      <c r="M926" s="235">
        <v>333490</v>
      </c>
      <c r="N926" s="235" t="s">
        <v>3339</v>
      </c>
      <c r="O926" s="238" t="s">
        <v>3474</v>
      </c>
      <c r="P926" s="345" t="s">
        <v>3413</v>
      </c>
      <c r="Q926" s="347" t="s">
        <v>4025</v>
      </c>
      <c r="R926" s="238" t="s">
        <v>3404</v>
      </c>
      <c r="S926" s="541">
        <v>4986</v>
      </c>
      <c r="T926" s="467" t="s">
        <v>2965</v>
      </c>
      <c r="U926" s="468">
        <f t="shared" si="14"/>
        <v>99720</v>
      </c>
      <c r="V926" s="170"/>
    </row>
    <row r="927" spans="1:22">
      <c r="A927" s="235">
        <v>924</v>
      </c>
      <c r="B927" s="235">
        <v>109710318</v>
      </c>
      <c r="C927" s="238" t="s">
        <v>2994</v>
      </c>
      <c r="D927" s="238" t="s">
        <v>2995</v>
      </c>
      <c r="E927" s="598" t="s">
        <v>36</v>
      </c>
      <c r="F927" s="235">
        <v>12</v>
      </c>
      <c r="G927" s="623" t="s">
        <v>3344</v>
      </c>
      <c r="H927" s="466">
        <v>44812</v>
      </c>
      <c r="I927" s="466">
        <v>44812</v>
      </c>
      <c r="J927" s="235" t="s">
        <v>2492</v>
      </c>
      <c r="K927" s="235" t="s">
        <v>92</v>
      </c>
      <c r="L927" s="235" t="s">
        <v>70</v>
      </c>
      <c r="M927" s="235">
        <v>333490</v>
      </c>
      <c r="N927" s="235" t="s">
        <v>3339</v>
      </c>
      <c r="O927" s="238" t="s">
        <v>3474</v>
      </c>
      <c r="P927" s="345" t="s">
        <v>3413</v>
      </c>
      <c r="Q927" s="347" t="s">
        <v>4025</v>
      </c>
      <c r="R927" s="238" t="s">
        <v>3404</v>
      </c>
      <c r="S927" s="541">
        <v>4986</v>
      </c>
      <c r="T927" s="467" t="s">
        <v>2965</v>
      </c>
      <c r="U927" s="468">
        <f t="shared" si="14"/>
        <v>59832</v>
      </c>
      <c r="V927" s="170"/>
    </row>
    <row r="928" spans="1:22">
      <c r="A928" s="235">
        <v>925</v>
      </c>
      <c r="B928" s="235">
        <v>109710317</v>
      </c>
      <c r="C928" s="238" t="s">
        <v>2992</v>
      </c>
      <c r="D928" s="238" t="s">
        <v>2993</v>
      </c>
      <c r="E928" s="598" t="s">
        <v>36</v>
      </c>
      <c r="F928" s="235">
        <v>30</v>
      </c>
      <c r="G928" s="623" t="s">
        <v>3344</v>
      </c>
      <c r="H928" s="466">
        <v>44812</v>
      </c>
      <c r="I928" s="466">
        <v>44812</v>
      </c>
      <c r="J928" s="235" t="s">
        <v>2492</v>
      </c>
      <c r="K928" s="235" t="s">
        <v>92</v>
      </c>
      <c r="L928" s="235" t="s">
        <v>70</v>
      </c>
      <c r="M928" s="235">
        <v>333490</v>
      </c>
      <c r="N928" s="235" t="s">
        <v>3339</v>
      </c>
      <c r="O928" s="238" t="s">
        <v>3474</v>
      </c>
      <c r="P928" s="345" t="s">
        <v>3413</v>
      </c>
      <c r="Q928" s="347" t="s">
        <v>4025</v>
      </c>
      <c r="R928" s="238" t="s">
        <v>3404</v>
      </c>
      <c r="S928" s="541">
        <v>4986</v>
      </c>
      <c r="T928" s="467" t="s">
        <v>2965</v>
      </c>
      <c r="U928" s="468">
        <f t="shared" si="14"/>
        <v>149580</v>
      </c>
      <c r="V928" s="170"/>
    </row>
    <row r="929" spans="1:22">
      <c r="A929" s="235">
        <v>926</v>
      </c>
      <c r="B929" s="235">
        <v>109710317</v>
      </c>
      <c r="C929" s="238" t="s">
        <v>2992</v>
      </c>
      <c r="D929" s="238" t="s">
        <v>2993</v>
      </c>
      <c r="E929" s="598" t="s">
        <v>36</v>
      </c>
      <c r="F929" s="235">
        <v>34</v>
      </c>
      <c r="G929" s="623" t="s">
        <v>3344</v>
      </c>
      <c r="H929" s="466">
        <v>44812</v>
      </c>
      <c r="I929" s="466">
        <v>44812</v>
      </c>
      <c r="J929" s="235" t="s">
        <v>2492</v>
      </c>
      <c r="K929" s="235" t="s">
        <v>92</v>
      </c>
      <c r="L929" s="235" t="s">
        <v>70</v>
      </c>
      <c r="M929" s="235">
        <v>333490</v>
      </c>
      <c r="N929" s="235" t="s">
        <v>3339</v>
      </c>
      <c r="O929" s="238" t="s">
        <v>3474</v>
      </c>
      <c r="P929" s="345" t="s">
        <v>3413</v>
      </c>
      <c r="Q929" s="347" t="s">
        <v>4025</v>
      </c>
      <c r="R929" s="238" t="s">
        <v>3404</v>
      </c>
      <c r="S929" s="541">
        <v>4986</v>
      </c>
      <c r="T929" s="467" t="s">
        <v>2965</v>
      </c>
      <c r="U929" s="468">
        <f t="shared" si="14"/>
        <v>169524</v>
      </c>
      <c r="V929" s="170"/>
    </row>
    <row r="930" spans="1:22">
      <c r="A930" s="235">
        <v>927</v>
      </c>
      <c r="B930" s="235" t="s">
        <v>3013</v>
      </c>
      <c r="C930" s="238" t="s">
        <v>3013</v>
      </c>
      <c r="D930" s="238" t="s">
        <v>3014</v>
      </c>
      <c r="E930" s="598" t="s">
        <v>36</v>
      </c>
      <c r="F930" s="235">
        <v>32</v>
      </c>
      <c r="G930" s="623" t="s">
        <v>3344</v>
      </c>
      <c r="H930" s="466">
        <v>44812</v>
      </c>
      <c r="I930" s="466">
        <v>44812</v>
      </c>
      <c r="J930" s="235" t="s">
        <v>2492</v>
      </c>
      <c r="K930" s="235" t="s">
        <v>92</v>
      </c>
      <c r="L930" s="235" t="s">
        <v>70</v>
      </c>
      <c r="M930" s="235">
        <v>333490</v>
      </c>
      <c r="N930" s="235" t="s">
        <v>3339</v>
      </c>
      <c r="O930" s="238" t="s">
        <v>3474</v>
      </c>
      <c r="P930" s="345" t="s">
        <v>3413</v>
      </c>
      <c r="Q930" s="347" t="s">
        <v>4025</v>
      </c>
      <c r="R930" s="238" t="s">
        <v>3404</v>
      </c>
      <c r="S930" s="541">
        <v>3257</v>
      </c>
      <c r="T930" s="467" t="s">
        <v>2965</v>
      </c>
      <c r="U930" s="468">
        <f t="shared" si="14"/>
        <v>104224</v>
      </c>
      <c r="V930" s="170"/>
    </row>
    <row r="931" spans="1:22">
      <c r="A931" s="235">
        <v>928</v>
      </c>
      <c r="B931" s="235">
        <v>100718052</v>
      </c>
      <c r="C931" s="238">
        <v>100718052</v>
      </c>
      <c r="D931" s="238" t="s">
        <v>3329</v>
      </c>
      <c r="E931" s="598" t="s">
        <v>36</v>
      </c>
      <c r="F931" s="235">
        <v>1088</v>
      </c>
      <c r="G931" s="623" t="s">
        <v>3344</v>
      </c>
      <c r="H931" s="466">
        <v>44812</v>
      </c>
      <c r="I931" s="466">
        <v>44812</v>
      </c>
      <c r="J931" s="235" t="s">
        <v>2492</v>
      </c>
      <c r="K931" s="235" t="s">
        <v>92</v>
      </c>
      <c r="L931" s="235" t="s">
        <v>70</v>
      </c>
      <c r="M931" s="235">
        <v>333490</v>
      </c>
      <c r="N931" s="235" t="s">
        <v>3339</v>
      </c>
      <c r="O931" s="238" t="s">
        <v>3474</v>
      </c>
      <c r="P931" s="345" t="s">
        <v>3413</v>
      </c>
      <c r="Q931" s="347" t="s">
        <v>4025</v>
      </c>
      <c r="R931" s="238" t="s">
        <v>3404</v>
      </c>
      <c r="S931" s="541">
        <v>10.93</v>
      </c>
      <c r="T931" s="467" t="s">
        <v>2965</v>
      </c>
      <c r="U931" s="468">
        <f t="shared" si="14"/>
        <v>11891.84</v>
      </c>
      <c r="V931" s="170"/>
    </row>
    <row r="932" spans="1:22">
      <c r="A932" s="235">
        <v>929</v>
      </c>
      <c r="B932" s="235">
        <v>112309887</v>
      </c>
      <c r="C932" s="238">
        <v>112309887</v>
      </c>
      <c r="D932" s="238" t="s">
        <v>3251</v>
      </c>
      <c r="E932" s="598" t="s">
        <v>36</v>
      </c>
      <c r="F932" s="235">
        <v>2</v>
      </c>
      <c r="G932" s="623" t="s">
        <v>3344</v>
      </c>
      <c r="H932" s="466">
        <v>44812</v>
      </c>
      <c r="I932" s="466">
        <v>44812</v>
      </c>
      <c r="J932" s="235" t="s">
        <v>2492</v>
      </c>
      <c r="K932" s="235" t="s">
        <v>92</v>
      </c>
      <c r="L932" s="235" t="s">
        <v>70</v>
      </c>
      <c r="M932" s="235">
        <v>333490</v>
      </c>
      <c r="N932" s="235" t="s">
        <v>3339</v>
      </c>
      <c r="O932" s="238" t="s">
        <v>3474</v>
      </c>
      <c r="P932" s="345" t="s">
        <v>3413</v>
      </c>
      <c r="Q932" s="347" t="s">
        <v>4025</v>
      </c>
      <c r="R932" s="238" t="s">
        <v>3404</v>
      </c>
      <c r="S932" s="541">
        <v>64040</v>
      </c>
      <c r="T932" s="467" t="s">
        <v>2965</v>
      </c>
      <c r="U932" s="468">
        <f t="shared" si="14"/>
        <v>128080</v>
      </c>
      <c r="V932" s="170"/>
    </row>
    <row r="933" spans="1:22" ht="20.399999999999999">
      <c r="A933" s="235">
        <v>930</v>
      </c>
      <c r="B933" s="235">
        <v>108224587</v>
      </c>
      <c r="C933" s="238" t="s">
        <v>2799</v>
      </c>
      <c r="D933" s="238" t="s">
        <v>2800</v>
      </c>
      <c r="E933" s="598" t="s">
        <v>36</v>
      </c>
      <c r="F933" s="235">
        <v>32</v>
      </c>
      <c r="G933" s="623" t="s">
        <v>3344</v>
      </c>
      <c r="H933" s="466">
        <v>44812</v>
      </c>
      <c r="I933" s="466">
        <v>44812</v>
      </c>
      <c r="J933" s="235" t="s">
        <v>2492</v>
      </c>
      <c r="K933" s="235" t="s">
        <v>92</v>
      </c>
      <c r="L933" s="235" t="s">
        <v>70</v>
      </c>
      <c r="M933" s="235">
        <v>333490</v>
      </c>
      <c r="N933" s="235" t="s">
        <v>3339</v>
      </c>
      <c r="O933" s="238" t="s">
        <v>3474</v>
      </c>
      <c r="P933" s="345" t="s">
        <v>3413</v>
      </c>
      <c r="Q933" s="347" t="s">
        <v>4025</v>
      </c>
      <c r="R933" s="238" t="s">
        <v>3404</v>
      </c>
      <c r="S933" s="541">
        <v>31383</v>
      </c>
      <c r="T933" s="467" t="s">
        <v>2965</v>
      </c>
      <c r="U933" s="468">
        <f t="shared" si="14"/>
        <v>1004256</v>
      </c>
      <c r="V933" s="170"/>
    </row>
    <row r="934" spans="1:22" ht="20.399999999999999">
      <c r="A934" s="235">
        <v>931</v>
      </c>
      <c r="B934" s="235">
        <v>109708568</v>
      </c>
      <c r="C934" s="238" t="s">
        <v>2814</v>
      </c>
      <c r="D934" s="238" t="s">
        <v>3315</v>
      </c>
      <c r="E934" s="598" t="s">
        <v>36</v>
      </c>
      <c r="F934" s="235">
        <v>16</v>
      </c>
      <c r="G934" s="623" t="s">
        <v>3344</v>
      </c>
      <c r="H934" s="466">
        <v>44812</v>
      </c>
      <c r="I934" s="466">
        <v>44812</v>
      </c>
      <c r="J934" s="235" t="s">
        <v>2492</v>
      </c>
      <c r="K934" s="235" t="s">
        <v>92</v>
      </c>
      <c r="L934" s="235" t="s">
        <v>70</v>
      </c>
      <c r="M934" s="235">
        <v>333490</v>
      </c>
      <c r="N934" s="235" t="s">
        <v>3339</v>
      </c>
      <c r="O934" s="238" t="s">
        <v>3474</v>
      </c>
      <c r="P934" s="345" t="s">
        <v>3413</v>
      </c>
      <c r="Q934" s="347" t="s">
        <v>4025</v>
      </c>
      <c r="R934" s="238" t="s">
        <v>3404</v>
      </c>
      <c r="S934" s="541">
        <v>3925</v>
      </c>
      <c r="T934" s="467" t="s">
        <v>2965</v>
      </c>
      <c r="U934" s="468">
        <f t="shared" si="14"/>
        <v>62800</v>
      </c>
      <c r="V934" s="170"/>
    </row>
    <row r="935" spans="1:22" ht="20.399999999999999">
      <c r="A935" s="235">
        <v>932</v>
      </c>
      <c r="B935" s="235">
        <v>109708568</v>
      </c>
      <c r="C935" s="238" t="s">
        <v>2814</v>
      </c>
      <c r="D935" s="238" t="s">
        <v>3315</v>
      </c>
      <c r="E935" s="598" t="s">
        <v>36</v>
      </c>
      <c r="F935" s="235">
        <v>80</v>
      </c>
      <c r="G935" s="623" t="s">
        <v>3344</v>
      </c>
      <c r="H935" s="466">
        <v>44812</v>
      </c>
      <c r="I935" s="466">
        <v>44812</v>
      </c>
      <c r="J935" s="235" t="s">
        <v>2492</v>
      </c>
      <c r="K935" s="235" t="s">
        <v>92</v>
      </c>
      <c r="L935" s="235" t="s">
        <v>70</v>
      </c>
      <c r="M935" s="235">
        <v>333490</v>
      </c>
      <c r="N935" s="235" t="s">
        <v>3339</v>
      </c>
      <c r="O935" s="238" t="s">
        <v>3474</v>
      </c>
      <c r="P935" s="345" t="s">
        <v>3413</v>
      </c>
      <c r="Q935" s="347" t="s">
        <v>4025</v>
      </c>
      <c r="R935" s="238" t="s">
        <v>3404</v>
      </c>
      <c r="S935" s="541">
        <v>3925</v>
      </c>
      <c r="T935" s="467" t="s">
        <v>2965</v>
      </c>
      <c r="U935" s="468">
        <f t="shared" si="14"/>
        <v>314000</v>
      </c>
      <c r="V935" s="170"/>
    </row>
    <row r="936" spans="1:22" ht="20.399999999999999">
      <c r="A936" s="235">
        <v>933</v>
      </c>
      <c r="B936" s="235">
        <v>109708569</v>
      </c>
      <c r="C936" s="238" t="s">
        <v>2815</v>
      </c>
      <c r="D936" s="238" t="s">
        <v>3316</v>
      </c>
      <c r="E936" s="598" t="s">
        <v>36</v>
      </c>
      <c r="F936" s="235">
        <v>16</v>
      </c>
      <c r="G936" s="623" t="s">
        <v>3344</v>
      </c>
      <c r="H936" s="466">
        <v>44812</v>
      </c>
      <c r="I936" s="466">
        <v>44812</v>
      </c>
      <c r="J936" s="235" t="s">
        <v>2492</v>
      </c>
      <c r="K936" s="235" t="s">
        <v>92</v>
      </c>
      <c r="L936" s="235" t="s">
        <v>70</v>
      </c>
      <c r="M936" s="235">
        <v>333490</v>
      </c>
      <c r="N936" s="235" t="s">
        <v>3339</v>
      </c>
      <c r="O936" s="238" t="s">
        <v>3474</v>
      </c>
      <c r="P936" s="345" t="s">
        <v>3413</v>
      </c>
      <c r="Q936" s="347" t="s">
        <v>4025</v>
      </c>
      <c r="R936" s="238" t="s">
        <v>3404</v>
      </c>
      <c r="S936" s="541">
        <v>3925</v>
      </c>
      <c r="T936" s="467" t="s">
        <v>2965</v>
      </c>
      <c r="U936" s="468">
        <f t="shared" si="14"/>
        <v>62800</v>
      </c>
      <c r="V936" s="170"/>
    </row>
    <row r="937" spans="1:22" ht="20.399999999999999">
      <c r="A937" s="235">
        <v>934</v>
      </c>
      <c r="B937" s="235">
        <v>109708569</v>
      </c>
      <c r="C937" s="238" t="s">
        <v>2815</v>
      </c>
      <c r="D937" s="238" t="s">
        <v>3316</v>
      </c>
      <c r="E937" s="598" t="s">
        <v>36</v>
      </c>
      <c r="F937" s="235">
        <v>80</v>
      </c>
      <c r="G937" s="623" t="s">
        <v>3344</v>
      </c>
      <c r="H937" s="466">
        <v>44812</v>
      </c>
      <c r="I937" s="466">
        <v>44812</v>
      </c>
      <c r="J937" s="235" t="s">
        <v>2492</v>
      </c>
      <c r="K937" s="235" t="s">
        <v>92</v>
      </c>
      <c r="L937" s="235" t="s">
        <v>70</v>
      </c>
      <c r="M937" s="235">
        <v>333490</v>
      </c>
      <c r="N937" s="235" t="s">
        <v>3339</v>
      </c>
      <c r="O937" s="238" t="s">
        <v>3474</v>
      </c>
      <c r="P937" s="345" t="s">
        <v>3413</v>
      </c>
      <c r="Q937" s="347" t="s">
        <v>4025</v>
      </c>
      <c r="R937" s="238" t="s">
        <v>3404</v>
      </c>
      <c r="S937" s="541">
        <v>3925</v>
      </c>
      <c r="T937" s="467" t="s">
        <v>2965</v>
      </c>
      <c r="U937" s="468">
        <f t="shared" si="14"/>
        <v>314000</v>
      </c>
      <c r="V937" s="170"/>
    </row>
    <row r="938" spans="1:22">
      <c r="A938" s="235">
        <v>935</v>
      </c>
      <c r="B938" s="235">
        <v>112303433</v>
      </c>
      <c r="C938" s="238" t="s">
        <v>2983</v>
      </c>
      <c r="D938" s="238" t="s">
        <v>2984</v>
      </c>
      <c r="E938" s="598" t="s">
        <v>36</v>
      </c>
      <c r="F938" s="235">
        <v>128</v>
      </c>
      <c r="G938" s="623" t="s">
        <v>3344</v>
      </c>
      <c r="H938" s="466">
        <v>44812</v>
      </c>
      <c r="I938" s="466">
        <v>44812</v>
      </c>
      <c r="J938" s="235" t="s">
        <v>2492</v>
      </c>
      <c r="K938" s="235" t="s">
        <v>92</v>
      </c>
      <c r="L938" s="235" t="s">
        <v>70</v>
      </c>
      <c r="M938" s="235">
        <v>333490</v>
      </c>
      <c r="N938" s="235" t="s">
        <v>3339</v>
      </c>
      <c r="O938" s="238" t="s">
        <v>3474</v>
      </c>
      <c r="P938" s="345" t="s">
        <v>3413</v>
      </c>
      <c r="Q938" s="347" t="s">
        <v>4025</v>
      </c>
      <c r="R938" s="238" t="s">
        <v>3404</v>
      </c>
      <c r="S938" s="541">
        <v>33.93</v>
      </c>
      <c r="T938" s="467" t="s">
        <v>2965</v>
      </c>
      <c r="U938" s="468">
        <f t="shared" si="14"/>
        <v>4343.04</v>
      </c>
      <c r="V938" s="170"/>
    </row>
    <row r="939" spans="1:22">
      <c r="A939" s="235">
        <v>936</v>
      </c>
      <c r="B939" s="235">
        <v>100879970</v>
      </c>
      <c r="C939" s="238" t="s">
        <v>2969</v>
      </c>
      <c r="D939" s="238" t="s">
        <v>2970</v>
      </c>
      <c r="E939" s="598" t="s">
        <v>36</v>
      </c>
      <c r="F939" s="235">
        <v>368</v>
      </c>
      <c r="G939" s="623" t="s">
        <v>3344</v>
      </c>
      <c r="H939" s="466">
        <v>44812</v>
      </c>
      <c r="I939" s="466">
        <v>44812</v>
      </c>
      <c r="J939" s="235" t="s">
        <v>2492</v>
      </c>
      <c r="K939" s="235" t="s">
        <v>92</v>
      </c>
      <c r="L939" s="235" t="s">
        <v>70</v>
      </c>
      <c r="M939" s="235">
        <v>333490</v>
      </c>
      <c r="N939" s="235" t="s">
        <v>3339</v>
      </c>
      <c r="O939" s="238" t="s">
        <v>3474</v>
      </c>
      <c r="P939" s="345" t="s">
        <v>3413</v>
      </c>
      <c r="Q939" s="347" t="s">
        <v>4025</v>
      </c>
      <c r="R939" s="238" t="s">
        <v>3404</v>
      </c>
      <c r="S939" s="541">
        <v>34</v>
      </c>
      <c r="T939" s="467" t="s">
        <v>2965</v>
      </c>
      <c r="U939" s="468">
        <f t="shared" si="14"/>
        <v>12512</v>
      </c>
      <c r="V939" s="170"/>
    </row>
    <row r="940" spans="1:22">
      <c r="A940" s="235">
        <v>937</v>
      </c>
      <c r="B940" s="235" t="s">
        <v>2971</v>
      </c>
      <c r="C940" s="238" t="s">
        <v>2972</v>
      </c>
      <c r="D940" s="238" t="s">
        <v>2973</v>
      </c>
      <c r="E940" s="598" t="s">
        <v>36</v>
      </c>
      <c r="F940" s="235">
        <v>512</v>
      </c>
      <c r="G940" s="623" t="s">
        <v>3344</v>
      </c>
      <c r="H940" s="466">
        <v>44812</v>
      </c>
      <c r="I940" s="466">
        <v>44812</v>
      </c>
      <c r="J940" s="235" t="s">
        <v>2492</v>
      </c>
      <c r="K940" s="235" t="s">
        <v>92</v>
      </c>
      <c r="L940" s="235" t="s">
        <v>70</v>
      </c>
      <c r="M940" s="235">
        <v>333490</v>
      </c>
      <c r="N940" s="235" t="s">
        <v>3339</v>
      </c>
      <c r="O940" s="238" t="s">
        <v>3474</v>
      </c>
      <c r="P940" s="345" t="s">
        <v>3413</v>
      </c>
      <c r="Q940" s="347" t="s">
        <v>4025</v>
      </c>
      <c r="R940" s="238" t="s">
        <v>3404</v>
      </c>
      <c r="S940" s="541">
        <v>23.19</v>
      </c>
      <c r="T940" s="467" t="s">
        <v>2965</v>
      </c>
      <c r="U940" s="468">
        <f t="shared" si="14"/>
        <v>11873.28</v>
      </c>
      <c r="V940" s="170"/>
    </row>
    <row r="941" spans="1:22">
      <c r="A941" s="235">
        <v>938</v>
      </c>
      <c r="B941" s="235" t="s">
        <v>2974</v>
      </c>
      <c r="C941" s="238" t="s">
        <v>2975</v>
      </c>
      <c r="D941" s="238" t="s">
        <v>2976</v>
      </c>
      <c r="E941" s="598" t="s">
        <v>36</v>
      </c>
      <c r="F941" s="235">
        <v>64</v>
      </c>
      <c r="G941" s="623" t="s">
        <v>3344</v>
      </c>
      <c r="H941" s="466">
        <v>44812</v>
      </c>
      <c r="I941" s="466">
        <v>44812</v>
      </c>
      <c r="J941" s="235" t="s">
        <v>2492</v>
      </c>
      <c r="K941" s="235" t="s">
        <v>92</v>
      </c>
      <c r="L941" s="235" t="s">
        <v>70</v>
      </c>
      <c r="M941" s="235">
        <v>333490</v>
      </c>
      <c r="N941" s="235" t="s">
        <v>3339</v>
      </c>
      <c r="O941" s="238" t="s">
        <v>3474</v>
      </c>
      <c r="P941" s="345" t="s">
        <v>3413</v>
      </c>
      <c r="Q941" s="347" t="s">
        <v>4025</v>
      </c>
      <c r="R941" s="238" t="s">
        <v>3404</v>
      </c>
      <c r="S941" s="541">
        <v>41.29</v>
      </c>
      <c r="T941" s="467" t="s">
        <v>2965</v>
      </c>
      <c r="U941" s="468">
        <f t="shared" si="14"/>
        <v>2642.56</v>
      </c>
      <c r="V941" s="170"/>
    </row>
    <row r="942" spans="1:22">
      <c r="A942" s="235">
        <v>939</v>
      </c>
      <c r="B942" s="235" t="s">
        <v>2980</v>
      </c>
      <c r="C942" s="238" t="s">
        <v>2981</v>
      </c>
      <c r="D942" s="238" t="s">
        <v>2982</v>
      </c>
      <c r="E942" s="598" t="s">
        <v>36</v>
      </c>
      <c r="F942" s="235">
        <v>512</v>
      </c>
      <c r="G942" s="623" t="s">
        <v>3344</v>
      </c>
      <c r="H942" s="466">
        <v>44812</v>
      </c>
      <c r="I942" s="466">
        <v>44812</v>
      </c>
      <c r="J942" s="235" t="s">
        <v>2492</v>
      </c>
      <c r="K942" s="235" t="s">
        <v>92</v>
      </c>
      <c r="L942" s="235" t="s">
        <v>70</v>
      </c>
      <c r="M942" s="235">
        <v>333490</v>
      </c>
      <c r="N942" s="235" t="s">
        <v>3339</v>
      </c>
      <c r="O942" s="238" t="s">
        <v>3474</v>
      </c>
      <c r="P942" s="345" t="s">
        <v>3413</v>
      </c>
      <c r="Q942" s="347" t="s">
        <v>4025</v>
      </c>
      <c r="R942" s="238" t="s">
        <v>3404</v>
      </c>
      <c r="S942" s="541">
        <v>7.81</v>
      </c>
      <c r="T942" s="467" t="s">
        <v>2965</v>
      </c>
      <c r="U942" s="468">
        <f t="shared" si="14"/>
        <v>3998.72</v>
      </c>
      <c r="V942" s="170"/>
    </row>
    <row r="943" spans="1:22">
      <c r="A943" s="235">
        <v>940</v>
      </c>
      <c r="B943" s="235">
        <v>112303075</v>
      </c>
      <c r="C943" s="238">
        <v>112303075</v>
      </c>
      <c r="D943" s="238" t="s">
        <v>3326</v>
      </c>
      <c r="E943" s="598" t="s">
        <v>247</v>
      </c>
      <c r="F943" s="235">
        <v>1</v>
      </c>
      <c r="G943" s="623" t="s">
        <v>3344</v>
      </c>
      <c r="H943" s="466">
        <v>44812</v>
      </c>
      <c r="I943" s="466">
        <v>44812</v>
      </c>
      <c r="J943" s="235" t="s">
        <v>2492</v>
      </c>
      <c r="K943" s="235" t="s">
        <v>92</v>
      </c>
      <c r="L943" s="235" t="s">
        <v>70</v>
      </c>
      <c r="M943" s="235">
        <v>333490</v>
      </c>
      <c r="N943" s="235" t="s">
        <v>3339</v>
      </c>
      <c r="O943" s="238" t="s">
        <v>3474</v>
      </c>
      <c r="P943" s="345" t="s">
        <v>3413</v>
      </c>
      <c r="Q943" s="347" t="s">
        <v>4025</v>
      </c>
      <c r="R943" s="238" t="s">
        <v>3404</v>
      </c>
      <c r="S943" s="541">
        <v>657675</v>
      </c>
      <c r="T943" s="467" t="s">
        <v>2965</v>
      </c>
      <c r="U943" s="468">
        <f t="shared" si="14"/>
        <v>657675</v>
      </c>
      <c r="V943" s="170"/>
    </row>
    <row r="944" spans="1:22">
      <c r="A944" s="235">
        <v>941</v>
      </c>
      <c r="B944" s="235">
        <v>111402534</v>
      </c>
      <c r="C944" s="238" t="s">
        <v>1083</v>
      </c>
      <c r="D944" s="238" t="s">
        <v>1084</v>
      </c>
      <c r="E944" s="598" t="s">
        <v>36</v>
      </c>
      <c r="F944" s="235">
        <v>24</v>
      </c>
      <c r="G944" s="623" t="s">
        <v>3344</v>
      </c>
      <c r="H944" s="466">
        <v>44812</v>
      </c>
      <c r="I944" s="466">
        <v>44812</v>
      </c>
      <c r="J944" s="235" t="s">
        <v>2492</v>
      </c>
      <c r="K944" s="235" t="s">
        <v>92</v>
      </c>
      <c r="L944" s="235" t="s">
        <v>70</v>
      </c>
      <c r="M944" s="235">
        <v>333490</v>
      </c>
      <c r="N944" s="235" t="s">
        <v>3339</v>
      </c>
      <c r="O944" s="238" t="s">
        <v>3474</v>
      </c>
      <c r="P944" s="345" t="s">
        <v>3413</v>
      </c>
      <c r="Q944" s="347" t="s">
        <v>4025</v>
      </c>
      <c r="R944" s="238" t="s">
        <v>3404</v>
      </c>
      <c r="S944" s="541">
        <v>469.44</v>
      </c>
      <c r="T944" s="467" t="s">
        <v>2965</v>
      </c>
      <c r="U944" s="468">
        <f t="shared" si="14"/>
        <v>11266.56</v>
      </c>
      <c r="V944" s="170"/>
    </row>
    <row r="945" spans="1:22">
      <c r="A945" s="235">
        <v>942</v>
      </c>
      <c r="B945" s="235">
        <v>110316600</v>
      </c>
      <c r="C945" s="238" t="s">
        <v>2551</v>
      </c>
      <c r="D945" s="238" t="s">
        <v>2552</v>
      </c>
      <c r="E945" s="598" t="s">
        <v>36</v>
      </c>
      <c r="F945" s="235">
        <v>16</v>
      </c>
      <c r="G945" s="623" t="s">
        <v>3344</v>
      </c>
      <c r="H945" s="466">
        <v>44812</v>
      </c>
      <c r="I945" s="466">
        <v>44812</v>
      </c>
      <c r="J945" s="235" t="s">
        <v>2492</v>
      </c>
      <c r="K945" s="235" t="s">
        <v>92</v>
      </c>
      <c r="L945" s="235" t="s">
        <v>70</v>
      </c>
      <c r="M945" s="235">
        <v>333490</v>
      </c>
      <c r="N945" s="235" t="s">
        <v>3339</v>
      </c>
      <c r="O945" s="238" t="s">
        <v>3474</v>
      </c>
      <c r="P945" s="345" t="s">
        <v>3413</v>
      </c>
      <c r="Q945" s="347" t="s">
        <v>4025</v>
      </c>
      <c r="R945" s="238" t="s">
        <v>3404</v>
      </c>
      <c r="S945" s="541">
        <v>330</v>
      </c>
      <c r="T945" s="467" t="s">
        <v>2965</v>
      </c>
      <c r="U945" s="468">
        <f t="shared" si="14"/>
        <v>5280</v>
      </c>
      <c r="V945" s="170"/>
    </row>
    <row r="946" spans="1:22">
      <c r="A946" s="235">
        <v>943</v>
      </c>
      <c r="B946" s="235">
        <v>110408293</v>
      </c>
      <c r="C946" s="238" t="s">
        <v>3321</v>
      </c>
      <c r="D946" s="238" t="s">
        <v>3322</v>
      </c>
      <c r="E946" s="598" t="s">
        <v>36</v>
      </c>
      <c r="F946" s="235">
        <v>16</v>
      </c>
      <c r="G946" s="623" t="s">
        <v>3344</v>
      </c>
      <c r="H946" s="466">
        <v>44812</v>
      </c>
      <c r="I946" s="466">
        <v>44812</v>
      </c>
      <c r="J946" s="235" t="s">
        <v>2492</v>
      </c>
      <c r="K946" s="235" t="s">
        <v>92</v>
      </c>
      <c r="L946" s="235" t="s">
        <v>70</v>
      </c>
      <c r="M946" s="235">
        <v>333490</v>
      </c>
      <c r="N946" s="235" t="s">
        <v>3339</v>
      </c>
      <c r="O946" s="238" t="s">
        <v>3474</v>
      </c>
      <c r="P946" s="345" t="s">
        <v>3413</v>
      </c>
      <c r="Q946" s="347" t="s">
        <v>4025</v>
      </c>
      <c r="R946" s="238" t="s">
        <v>3404</v>
      </c>
      <c r="S946" s="541">
        <v>8339</v>
      </c>
      <c r="T946" s="467" t="s">
        <v>2965</v>
      </c>
      <c r="U946" s="468">
        <f t="shared" si="14"/>
        <v>133424</v>
      </c>
      <c r="V946" s="170"/>
    </row>
    <row r="947" spans="1:22" ht="20.399999999999999">
      <c r="A947" s="235">
        <v>944</v>
      </c>
      <c r="B947" s="235">
        <v>112183206</v>
      </c>
      <c r="C947" s="238" t="s">
        <v>2828</v>
      </c>
      <c r="D947" s="238" t="s">
        <v>3965</v>
      </c>
      <c r="E947" s="598" t="s">
        <v>36</v>
      </c>
      <c r="F947" s="235">
        <v>8</v>
      </c>
      <c r="G947" s="623" t="s">
        <v>3344</v>
      </c>
      <c r="H947" s="466">
        <v>44812</v>
      </c>
      <c r="I947" s="466">
        <v>44812</v>
      </c>
      <c r="J947" s="235" t="s">
        <v>2492</v>
      </c>
      <c r="K947" s="235" t="s">
        <v>92</v>
      </c>
      <c r="L947" s="235" t="s">
        <v>70</v>
      </c>
      <c r="M947" s="235">
        <v>333490</v>
      </c>
      <c r="N947" s="235" t="s">
        <v>3339</v>
      </c>
      <c r="O947" s="238" t="s">
        <v>3474</v>
      </c>
      <c r="P947" s="345" t="s">
        <v>3413</v>
      </c>
      <c r="Q947" s="347" t="s">
        <v>4025</v>
      </c>
      <c r="R947" s="238" t="s">
        <v>3345</v>
      </c>
      <c r="S947" s="541">
        <v>114000</v>
      </c>
      <c r="T947" s="467" t="s">
        <v>2965</v>
      </c>
      <c r="U947" s="468">
        <f t="shared" si="14"/>
        <v>912000</v>
      </c>
      <c r="V947" s="170"/>
    </row>
    <row r="948" spans="1:22">
      <c r="A948" s="235">
        <v>945</v>
      </c>
      <c r="B948" s="235" t="s">
        <v>2977</v>
      </c>
      <c r="C948" s="238" t="s">
        <v>2978</v>
      </c>
      <c r="D948" s="238" t="s">
        <v>2979</v>
      </c>
      <c r="E948" s="598" t="s">
        <v>36</v>
      </c>
      <c r="F948" s="235">
        <v>1088</v>
      </c>
      <c r="G948" s="623" t="s">
        <v>3344</v>
      </c>
      <c r="H948" s="466">
        <v>44812</v>
      </c>
      <c r="I948" s="466">
        <v>44812</v>
      </c>
      <c r="J948" s="235" t="s">
        <v>2492</v>
      </c>
      <c r="K948" s="235" t="s">
        <v>92</v>
      </c>
      <c r="L948" s="235" t="s">
        <v>70</v>
      </c>
      <c r="M948" s="235">
        <v>333490</v>
      </c>
      <c r="N948" s="235" t="s">
        <v>3339</v>
      </c>
      <c r="O948" s="238" t="s">
        <v>3474</v>
      </c>
      <c r="P948" s="345" t="s">
        <v>3413</v>
      </c>
      <c r="Q948" s="347" t="s">
        <v>4025</v>
      </c>
      <c r="R948" s="238" t="s">
        <v>3404</v>
      </c>
      <c r="S948" s="541">
        <v>3.99</v>
      </c>
      <c r="T948" s="467" t="s">
        <v>2965</v>
      </c>
      <c r="U948" s="468">
        <f t="shared" si="14"/>
        <v>4341.12</v>
      </c>
      <c r="V948" s="170"/>
    </row>
    <row r="949" spans="1:22">
      <c r="A949" s="235">
        <v>946</v>
      </c>
      <c r="B949" s="235">
        <v>100879970</v>
      </c>
      <c r="C949" s="238"/>
      <c r="D949" s="238" t="s">
        <v>2529</v>
      </c>
      <c r="E949" s="598" t="s">
        <v>36</v>
      </c>
      <c r="F949" s="235">
        <v>16</v>
      </c>
      <c r="G949" s="623" t="s">
        <v>3344</v>
      </c>
      <c r="H949" s="466">
        <v>44812</v>
      </c>
      <c r="I949" s="466">
        <v>44812</v>
      </c>
      <c r="J949" s="235" t="s">
        <v>2492</v>
      </c>
      <c r="K949" s="235" t="s">
        <v>92</v>
      </c>
      <c r="L949" s="235" t="s">
        <v>70</v>
      </c>
      <c r="M949" s="235">
        <v>333490</v>
      </c>
      <c r="N949" s="235" t="s">
        <v>3339</v>
      </c>
      <c r="O949" s="238" t="s">
        <v>3474</v>
      </c>
      <c r="P949" s="345" t="s">
        <v>3413</v>
      </c>
      <c r="Q949" s="347" t="s">
        <v>4025</v>
      </c>
      <c r="R949" s="238" t="s">
        <v>3404</v>
      </c>
      <c r="S949" s="541">
        <v>29.02</v>
      </c>
      <c r="T949" s="467" t="s">
        <v>2965</v>
      </c>
      <c r="U949" s="468">
        <f t="shared" si="14"/>
        <v>464.32</v>
      </c>
      <c r="V949" s="170"/>
    </row>
    <row r="950" spans="1:22" ht="20.399999999999999">
      <c r="A950" s="235">
        <v>947</v>
      </c>
      <c r="B950" s="235">
        <v>108221261</v>
      </c>
      <c r="C950" s="238" t="s">
        <v>2768</v>
      </c>
      <c r="D950" s="238" t="s">
        <v>2571</v>
      </c>
      <c r="E950" s="598" t="s">
        <v>247</v>
      </c>
      <c r="F950" s="235">
        <v>4</v>
      </c>
      <c r="G950" s="623" t="s">
        <v>3344</v>
      </c>
      <c r="H950" s="466">
        <v>44812</v>
      </c>
      <c r="I950" s="466">
        <v>44812</v>
      </c>
      <c r="J950" s="235" t="s">
        <v>2492</v>
      </c>
      <c r="K950" s="235" t="s">
        <v>92</v>
      </c>
      <c r="L950" s="235" t="s">
        <v>70</v>
      </c>
      <c r="M950" s="235">
        <v>333490</v>
      </c>
      <c r="N950" s="235" t="s">
        <v>3339</v>
      </c>
      <c r="O950" s="238" t="s">
        <v>3474</v>
      </c>
      <c r="P950" s="345" t="s">
        <v>3413</v>
      </c>
      <c r="Q950" s="347" t="s">
        <v>4025</v>
      </c>
      <c r="R950" s="238" t="s">
        <v>3404</v>
      </c>
      <c r="S950" s="541">
        <v>477000</v>
      </c>
      <c r="T950" s="467" t="s">
        <v>2965</v>
      </c>
      <c r="U950" s="468">
        <f t="shared" si="14"/>
        <v>1908000</v>
      </c>
      <c r="V950" s="170"/>
    </row>
    <row r="951" spans="1:22" ht="20.399999999999999">
      <c r="A951" s="235">
        <v>948</v>
      </c>
      <c r="B951" s="235">
        <v>108221261</v>
      </c>
      <c r="C951" s="238" t="s">
        <v>2768</v>
      </c>
      <c r="D951" s="238" t="s">
        <v>2571</v>
      </c>
      <c r="E951" s="598" t="s">
        <v>247</v>
      </c>
      <c r="F951" s="235">
        <v>4</v>
      </c>
      <c r="G951" s="623" t="s">
        <v>3344</v>
      </c>
      <c r="H951" s="466">
        <v>44812</v>
      </c>
      <c r="I951" s="466">
        <v>44812</v>
      </c>
      <c r="J951" s="235" t="s">
        <v>2492</v>
      </c>
      <c r="K951" s="235" t="s">
        <v>92</v>
      </c>
      <c r="L951" s="235" t="s">
        <v>70</v>
      </c>
      <c r="M951" s="235">
        <v>333490</v>
      </c>
      <c r="N951" s="235" t="s">
        <v>3339</v>
      </c>
      <c r="O951" s="238" t="s">
        <v>3474</v>
      </c>
      <c r="P951" s="345" t="s">
        <v>3413</v>
      </c>
      <c r="Q951" s="347" t="s">
        <v>4025</v>
      </c>
      <c r="R951" s="238" t="s">
        <v>3404</v>
      </c>
      <c r="S951" s="541">
        <v>477000</v>
      </c>
      <c r="T951" s="467" t="s">
        <v>2965</v>
      </c>
      <c r="U951" s="468">
        <f t="shared" si="14"/>
        <v>1908000</v>
      </c>
      <c r="V951" s="170"/>
    </row>
    <row r="952" spans="1:22" ht="20.399999999999999">
      <c r="A952" s="235">
        <v>949</v>
      </c>
      <c r="B952" s="235">
        <v>108221257</v>
      </c>
      <c r="C952" s="238" t="s">
        <v>1961</v>
      </c>
      <c r="D952" s="238" t="s">
        <v>2780</v>
      </c>
      <c r="E952" s="598" t="s">
        <v>36</v>
      </c>
      <c r="F952" s="235">
        <v>16</v>
      </c>
      <c r="G952" s="623" t="s">
        <v>3344</v>
      </c>
      <c r="H952" s="466">
        <v>44812</v>
      </c>
      <c r="I952" s="466">
        <v>44812</v>
      </c>
      <c r="J952" s="235" t="s">
        <v>2492</v>
      </c>
      <c r="K952" s="235" t="s">
        <v>92</v>
      </c>
      <c r="L952" s="235" t="s">
        <v>70</v>
      </c>
      <c r="M952" s="235">
        <v>333490</v>
      </c>
      <c r="N952" s="235" t="s">
        <v>3339</v>
      </c>
      <c r="O952" s="238" t="s">
        <v>3474</v>
      </c>
      <c r="P952" s="345" t="s">
        <v>3413</v>
      </c>
      <c r="Q952" s="347" t="s">
        <v>4025</v>
      </c>
      <c r="R952" s="238" t="s">
        <v>3404</v>
      </c>
      <c r="S952" s="541">
        <v>7400</v>
      </c>
      <c r="T952" s="467" t="s">
        <v>2965</v>
      </c>
      <c r="U952" s="468">
        <f t="shared" si="14"/>
        <v>118400</v>
      </c>
      <c r="V952" s="170"/>
    </row>
    <row r="953" spans="1:22" ht="20.399999999999999">
      <c r="A953" s="235">
        <v>950</v>
      </c>
      <c r="B953" s="235">
        <v>108221257</v>
      </c>
      <c r="C953" s="238" t="s">
        <v>1961</v>
      </c>
      <c r="D953" s="238" t="s">
        <v>2780</v>
      </c>
      <c r="E953" s="598" t="s">
        <v>36</v>
      </c>
      <c r="F953" s="235">
        <v>104</v>
      </c>
      <c r="G953" s="623" t="s">
        <v>3344</v>
      </c>
      <c r="H953" s="466">
        <v>44812</v>
      </c>
      <c r="I953" s="466">
        <v>44812</v>
      </c>
      <c r="J953" s="235" t="s">
        <v>2492</v>
      </c>
      <c r="K953" s="235" t="s">
        <v>92</v>
      </c>
      <c r="L953" s="235" t="s">
        <v>70</v>
      </c>
      <c r="M953" s="235">
        <v>333490</v>
      </c>
      <c r="N953" s="235" t="s">
        <v>3339</v>
      </c>
      <c r="O953" s="238" t="s">
        <v>3474</v>
      </c>
      <c r="P953" s="345" t="s">
        <v>3413</v>
      </c>
      <c r="Q953" s="347" t="s">
        <v>4025</v>
      </c>
      <c r="R953" s="238" t="s">
        <v>3404</v>
      </c>
      <c r="S953" s="541">
        <v>7400</v>
      </c>
      <c r="T953" s="467" t="s">
        <v>2965</v>
      </c>
      <c r="U953" s="468">
        <f t="shared" si="14"/>
        <v>769600</v>
      </c>
      <c r="V953" s="170"/>
    </row>
    <row r="954" spans="1:22" ht="20.399999999999999">
      <c r="A954" s="235">
        <v>951</v>
      </c>
      <c r="B954" s="235">
        <v>108221257</v>
      </c>
      <c r="C954" s="238">
        <v>590400005</v>
      </c>
      <c r="D954" s="238" t="s">
        <v>2780</v>
      </c>
      <c r="E954" s="598" t="s">
        <v>36</v>
      </c>
      <c r="F954" s="235">
        <v>132</v>
      </c>
      <c r="G954" s="623" t="s">
        <v>3344</v>
      </c>
      <c r="H954" s="466">
        <v>44812</v>
      </c>
      <c r="I954" s="466">
        <v>44812</v>
      </c>
      <c r="J954" s="235" t="s">
        <v>2492</v>
      </c>
      <c r="K954" s="235" t="s">
        <v>92</v>
      </c>
      <c r="L954" s="235" t="s">
        <v>70</v>
      </c>
      <c r="M954" s="235">
        <v>333490</v>
      </c>
      <c r="N954" s="235" t="s">
        <v>3339</v>
      </c>
      <c r="O954" s="238" t="s">
        <v>3474</v>
      </c>
      <c r="P954" s="345" t="s">
        <v>3413</v>
      </c>
      <c r="Q954" s="347" t="s">
        <v>4025</v>
      </c>
      <c r="R954" s="238" t="s">
        <v>3404</v>
      </c>
      <c r="S954" s="541">
        <v>11953</v>
      </c>
      <c r="T954" s="467" t="s">
        <v>2965</v>
      </c>
      <c r="U954" s="468">
        <f t="shared" si="14"/>
        <v>1577796</v>
      </c>
      <c r="V954" s="170"/>
    </row>
    <row r="955" spans="1:22">
      <c r="A955" s="235">
        <v>952</v>
      </c>
      <c r="B955" s="235">
        <v>112168680</v>
      </c>
      <c r="C955" s="238">
        <v>112168680</v>
      </c>
      <c r="D955" s="238" t="s">
        <v>2772</v>
      </c>
      <c r="E955" s="598" t="s">
        <v>36</v>
      </c>
      <c r="F955" s="235">
        <v>2</v>
      </c>
      <c r="G955" s="623" t="s">
        <v>3344</v>
      </c>
      <c r="H955" s="466">
        <v>44812</v>
      </c>
      <c r="I955" s="466">
        <v>44812</v>
      </c>
      <c r="J955" s="235" t="s">
        <v>2492</v>
      </c>
      <c r="K955" s="235" t="s">
        <v>92</v>
      </c>
      <c r="L955" s="235" t="s">
        <v>70</v>
      </c>
      <c r="M955" s="235">
        <v>333490</v>
      </c>
      <c r="N955" s="235" t="s">
        <v>3339</v>
      </c>
      <c r="O955" s="238" t="s">
        <v>3474</v>
      </c>
      <c r="P955" s="345" t="s">
        <v>3413</v>
      </c>
      <c r="Q955" s="347" t="s">
        <v>4025</v>
      </c>
      <c r="R955" s="238" t="s">
        <v>3404</v>
      </c>
      <c r="S955" s="541">
        <v>16500</v>
      </c>
      <c r="T955" s="467" t="s">
        <v>2965</v>
      </c>
      <c r="U955" s="468">
        <f t="shared" si="14"/>
        <v>33000</v>
      </c>
      <c r="V955" s="170"/>
    </row>
    <row r="956" spans="1:22">
      <c r="A956" s="235">
        <v>953</v>
      </c>
      <c r="B956" s="235">
        <v>112295853</v>
      </c>
      <c r="C956" s="238" t="s">
        <v>2924</v>
      </c>
      <c r="D956" s="238" t="s">
        <v>2925</v>
      </c>
      <c r="E956" s="598" t="s">
        <v>247</v>
      </c>
      <c r="F956" s="235">
        <v>8</v>
      </c>
      <c r="G956" s="623" t="s">
        <v>3344</v>
      </c>
      <c r="H956" s="466">
        <v>44812</v>
      </c>
      <c r="I956" s="466">
        <v>44812</v>
      </c>
      <c r="J956" s="235" t="s">
        <v>2492</v>
      </c>
      <c r="K956" s="235" t="s">
        <v>92</v>
      </c>
      <c r="L956" s="235" t="s">
        <v>70</v>
      </c>
      <c r="M956" s="235">
        <v>333490</v>
      </c>
      <c r="N956" s="235" t="s">
        <v>3339</v>
      </c>
      <c r="O956" s="238" t="s">
        <v>3474</v>
      </c>
      <c r="P956" s="345" t="s">
        <v>3413</v>
      </c>
      <c r="Q956" s="347" t="s">
        <v>4025</v>
      </c>
      <c r="R956" s="238" t="s">
        <v>3404</v>
      </c>
      <c r="S956" s="541">
        <v>144200</v>
      </c>
      <c r="T956" s="467" t="s">
        <v>2965</v>
      </c>
      <c r="U956" s="468">
        <f t="shared" si="14"/>
        <v>1153600</v>
      </c>
      <c r="V956" s="170"/>
    </row>
    <row r="957" spans="1:22">
      <c r="A957" s="235">
        <v>954</v>
      </c>
      <c r="B957" s="235">
        <v>112308533</v>
      </c>
      <c r="C957" s="238">
        <v>112308533</v>
      </c>
      <c r="D957" s="238" t="s">
        <v>2244</v>
      </c>
      <c r="E957" s="598" t="s">
        <v>36</v>
      </c>
      <c r="F957" s="235">
        <v>1</v>
      </c>
      <c r="G957" s="623" t="s">
        <v>3353</v>
      </c>
      <c r="H957" s="466">
        <v>44814</v>
      </c>
      <c r="I957" s="466">
        <v>44815</v>
      </c>
      <c r="J957" s="235" t="s">
        <v>141</v>
      </c>
      <c r="K957" s="235" t="s">
        <v>285</v>
      </c>
      <c r="L957" s="235" t="s">
        <v>70</v>
      </c>
      <c r="M957" s="235" t="s">
        <v>693</v>
      </c>
      <c r="N957" s="235" t="s">
        <v>3354</v>
      </c>
      <c r="O957" s="238" t="s">
        <v>286</v>
      </c>
      <c r="P957" s="345" t="s">
        <v>286</v>
      </c>
      <c r="Q957" s="235" t="s">
        <v>286</v>
      </c>
      <c r="R957" s="238" t="s">
        <v>3355</v>
      </c>
      <c r="S957" s="541">
        <v>5000</v>
      </c>
      <c r="T957" s="467" t="s">
        <v>2965</v>
      </c>
      <c r="U957" s="468">
        <f t="shared" si="14"/>
        <v>5000</v>
      </c>
      <c r="V957" s="170"/>
    </row>
    <row r="958" spans="1:22">
      <c r="A958" s="235">
        <v>955</v>
      </c>
      <c r="B958" s="235">
        <v>109562500</v>
      </c>
      <c r="C958" s="238" t="s">
        <v>381</v>
      </c>
      <c r="D958" s="238" t="s">
        <v>382</v>
      </c>
      <c r="E958" s="598" t="s">
        <v>36</v>
      </c>
      <c r="F958" s="235">
        <v>1</v>
      </c>
      <c r="G958" s="623" t="s">
        <v>3346</v>
      </c>
      <c r="H958" s="466">
        <v>44813</v>
      </c>
      <c r="I958" s="466">
        <v>44816</v>
      </c>
      <c r="J958" s="235" t="s">
        <v>3347</v>
      </c>
      <c r="K958" s="235" t="s">
        <v>82</v>
      </c>
      <c r="L958" s="235" t="s">
        <v>70</v>
      </c>
      <c r="M958" s="235">
        <v>217110709</v>
      </c>
      <c r="N958" s="235" t="s">
        <v>2960</v>
      </c>
      <c r="O958" s="238" t="s">
        <v>3383</v>
      </c>
      <c r="P958" s="345" t="s">
        <v>286</v>
      </c>
      <c r="Q958" s="235" t="s">
        <v>286</v>
      </c>
      <c r="R958" s="238" t="s">
        <v>3348</v>
      </c>
      <c r="S958" s="541">
        <v>7000</v>
      </c>
      <c r="T958" s="467" t="s">
        <v>2965</v>
      </c>
      <c r="U958" s="468">
        <f t="shared" si="14"/>
        <v>7000</v>
      </c>
      <c r="V958" s="170"/>
    </row>
    <row r="959" spans="1:22">
      <c r="A959" s="235">
        <v>956</v>
      </c>
      <c r="B959" s="235">
        <v>105989962</v>
      </c>
      <c r="C959" s="238" t="s">
        <v>2329</v>
      </c>
      <c r="D959" s="238" t="s">
        <v>2330</v>
      </c>
      <c r="E959" s="598" t="s">
        <v>36</v>
      </c>
      <c r="F959" s="235">
        <v>2</v>
      </c>
      <c r="G959" s="623" t="s">
        <v>3349</v>
      </c>
      <c r="H959" s="466">
        <v>44816</v>
      </c>
      <c r="I959" s="466">
        <v>44816</v>
      </c>
      <c r="J959" s="235" t="s">
        <v>87</v>
      </c>
      <c r="K959" s="235" t="s">
        <v>3350</v>
      </c>
      <c r="L959" s="235" t="s">
        <v>2845</v>
      </c>
      <c r="M959" s="235">
        <v>217110708</v>
      </c>
      <c r="N959" s="235" t="s">
        <v>85</v>
      </c>
      <c r="O959" s="238" t="s">
        <v>3351</v>
      </c>
      <c r="P959" s="345" t="s">
        <v>286</v>
      </c>
      <c r="Q959" s="235" t="s">
        <v>286</v>
      </c>
      <c r="R959" s="238" t="s">
        <v>3352</v>
      </c>
      <c r="S959" s="541">
        <v>99900</v>
      </c>
      <c r="T959" s="467" t="s">
        <v>2965</v>
      </c>
      <c r="U959" s="468">
        <f t="shared" si="14"/>
        <v>199800</v>
      </c>
      <c r="V959" s="170"/>
    </row>
    <row r="960" spans="1:22" ht="20.399999999999999">
      <c r="A960" s="235">
        <v>957</v>
      </c>
      <c r="B960" s="235">
        <v>107983770</v>
      </c>
      <c r="C960" s="238" t="s">
        <v>123</v>
      </c>
      <c r="D960" s="238" t="s">
        <v>3022</v>
      </c>
      <c r="E960" s="598" t="s">
        <v>36</v>
      </c>
      <c r="F960" s="235">
        <v>58</v>
      </c>
      <c r="G960" s="623" t="s">
        <v>3360</v>
      </c>
      <c r="H960" s="466">
        <v>44817</v>
      </c>
      <c r="I960" s="466">
        <v>44817</v>
      </c>
      <c r="J960" s="235" t="s">
        <v>141</v>
      </c>
      <c r="K960" s="235" t="s">
        <v>285</v>
      </c>
      <c r="L960" s="235" t="s">
        <v>2845</v>
      </c>
      <c r="M960" s="235">
        <v>217110715</v>
      </c>
      <c r="N960" s="235" t="s">
        <v>2960</v>
      </c>
      <c r="O960" s="238" t="s">
        <v>3361</v>
      </c>
      <c r="P960" s="345" t="s">
        <v>286</v>
      </c>
      <c r="Q960" s="235" t="s">
        <v>286</v>
      </c>
      <c r="R960" s="238" t="s">
        <v>3362</v>
      </c>
      <c r="S960" s="541">
        <v>5367.31</v>
      </c>
      <c r="T960" s="467" t="s">
        <v>2965</v>
      </c>
      <c r="U960" s="468">
        <f t="shared" si="14"/>
        <v>311303.98000000004</v>
      </c>
      <c r="V960" s="170"/>
    </row>
    <row r="961" spans="1:22" ht="20.399999999999999">
      <c r="A961" s="235">
        <v>958</v>
      </c>
      <c r="B961" s="235">
        <v>107983770</v>
      </c>
      <c r="C961" s="238" t="s">
        <v>123</v>
      </c>
      <c r="D961" s="238" t="s">
        <v>3022</v>
      </c>
      <c r="E961" s="598" t="s">
        <v>36</v>
      </c>
      <c r="F961" s="235">
        <v>9</v>
      </c>
      <c r="G961" s="623" t="s">
        <v>3360</v>
      </c>
      <c r="H961" s="466">
        <v>44817</v>
      </c>
      <c r="I961" s="466">
        <v>44817</v>
      </c>
      <c r="J961" s="235" t="s">
        <v>141</v>
      </c>
      <c r="K961" s="235" t="s">
        <v>285</v>
      </c>
      <c r="L961" s="235" t="s">
        <v>2845</v>
      </c>
      <c r="M961" s="235">
        <v>217110715</v>
      </c>
      <c r="N961" s="235" t="s">
        <v>2960</v>
      </c>
      <c r="O961" s="238" t="s">
        <v>3361</v>
      </c>
      <c r="P961" s="345" t="s">
        <v>286</v>
      </c>
      <c r="Q961" s="235" t="s">
        <v>286</v>
      </c>
      <c r="R961" s="238" t="s">
        <v>3362</v>
      </c>
      <c r="S961" s="541">
        <v>5367.31</v>
      </c>
      <c r="T961" s="467" t="s">
        <v>2965</v>
      </c>
      <c r="U961" s="468">
        <f t="shared" si="14"/>
        <v>48305.79</v>
      </c>
      <c r="V961" s="170"/>
    </row>
    <row r="962" spans="1:22">
      <c r="A962" s="235">
        <v>959</v>
      </c>
      <c r="B962" s="235">
        <v>102464571</v>
      </c>
      <c r="C962" s="238" t="s">
        <v>1693</v>
      </c>
      <c r="D962" s="238" t="s">
        <v>1694</v>
      </c>
      <c r="E962" s="598" t="s">
        <v>36</v>
      </c>
      <c r="F962" s="235">
        <v>2</v>
      </c>
      <c r="G962" s="623" t="s">
        <v>3365</v>
      </c>
      <c r="H962" s="466">
        <v>44819</v>
      </c>
      <c r="I962" s="466">
        <v>44819</v>
      </c>
      <c r="J962" s="235" t="s">
        <v>2492</v>
      </c>
      <c r="K962" s="235" t="s">
        <v>92</v>
      </c>
      <c r="L962" s="235" t="s">
        <v>70</v>
      </c>
      <c r="M962" s="235">
        <v>215990512</v>
      </c>
      <c r="N962" s="235" t="s">
        <v>2960</v>
      </c>
      <c r="O962" s="238" t="s">
        <v>57</v>
      </c>
      <c r="P962" s="345" t="s">
        <v>72</v>
      </c>
      <c r="Q962" s="235" t="s">
        <v>73</v>
      </c>
      <c r="R962" s="238" t="s">
        <v>3366</v>
      </c>
      <c r="S962" s="541">
        <v>1007.25</v>
      </c>
      <c r="T962" s="467" t="s">
        <v>2965</v>
      </c>
      <c r="U962" s="468">
        <f t="shared" si="14"/>
        <v>2014.5</v>
      </c>
      <c r="V962" s="170"/>
    </row>
    <row r="963" spans="1:22">
      <c r="A963" s="235">
        <v>960</v>
      </c>
      <c r="B963" s="235">
        <v>102951260</v>
      </c>
      <c r="C963" s="238" t="s">
        <v>1697</v>
      </c>
      <c r="D963" s="238" t="s">
        <v>1698</v>
      </c>
      <c r="E963" s="598" t="s">
        <v>36</v>
      </c>
      <c r="F963" s="235">
        <v>2</v>
      </c>
      <c r="G963" s="623" t="s">
        <v>3365</v>
      </c>
      <c r="H963" s="466">
        <v>44819</v>
      </c>
      <c r="I963" s="466">
        <v>44819</v>
      </c>
      <c r="J963" s="235" t="s">
        <v>2492</v>
      </c>
      <c r="K963" s="235" t="s">
        <v>92</v>
      </c>
      <c r="L963" s="235" t="s">
        <v>70</v>
      </c>
      <c r="M963" s="235">
        <v>215990512</v>
      </c>
      <c r="N963" s="235" t="s">
        <v>2960</v>
      </c>
      <c r="O963" s="238" t="s">
        <v>57</v>
      </c>
      <c r="P963" s="345" t="s">
        <v>72</v>
      </c>
      <c r="Q963" s="235" t="s">
        <v>73</v>
      </c>
      <c r="R963" s="238" t="s">
        <v>3366</v>
      </c>
      <c r="S963" s="541">
        <v>216.59</v>
      </c>
      <c r="T963" s="467" t="s">
        <v>2965</v>
      </c>
      <c r="U963" s="468">
        <f t="shared" si="14"/>
        <v>433.18</v>
      </c>
      <c r="V963" s="170"/>
    </row>
    <row r="964" spans="1:22" ht="30.6">
      <c r="A964" s="235">
        <v>961</v>
      </c>
      <c r="B964" s="235">
        <v>109611234</v>
      </c>
      <c r="C964" s="238">
        <v>3742612236</v>
      </c>
      <c r="D964" s="238" t="s">
        <v>281</v>
      </c>
      <c r="E964" s="598" t="s">
        <v>36</v>
      </c>
      <c r="F964" s="235">
        <v>6</v>
      </c>
      <c r="G964" s="623" t="s">
        <v>3365</v>
      </c>
      <c r="H964" s="466">
        <v>44819</v>
      </c>
      <c r="I964" s="466">
        <v>44819</v>
      </c>
      <c r="J964" s="235" t="s">
        <v>2492</v>
      </c>
      <c r="K964" s="235" t="s">
        <v>92</v>
      </c>
      <c r="L964" s="235" t="s">
        <v>70</v>
      </c>
      <c r="M964" s="235">
        <v>215990512</v>
      </c>
      <c r="N964" s="235" t="s">
        <v>2960</v>
      </c>
      <c r="O964" s="238" t="s">
        <v>57</v>
      </c>
      <c r="P964" s="345" t="s">
        <v>72</v>
      </c>
      <c r="Q964" s="235" t="s">
        <v>73</v>
      </c>
      <c r="R964" s="238" t="s">
        <v>3366</v>
      </c>
      <c r="S964" s="541">
        <v>19073</v>
      </c>
      <c r="T964" s="467" t="s">
        <v>2965</v>
      </c>
      <c r="U964" s="468">
        <f t="shared" ref="U964:U1027" si="15">S964*F964</f>
        <v>114438</v>
      </c>
      <c r="V964" s="170"/>
    </row>
    <row r="965" spans="1:22" ht="20.399999999999999">
      <c r="A965" s="235">
        <v>962</v>
      </c>
      <c r="B965" s="235">
        <v>110408292</v>
      </c>
      <c r="C965" s="238" t="s">
        <v>1309</v>
      </c>
      <c r="D965" s="238" t="s">
        <v>1310</v>
      </c>
      <c r="E965" s="598" t="s">
        <v>36</v>
      </c>
      <c r="F965" s="235">
        <v>60</v>
      </c>
      <c r="G965" s="623" t="s">
        <v>3365</v>
      </c>
      <c r="H965" s="466">
        <v>44819</v>
      </c>
      <c r="I965" s="466">
        <v>44819</v>
      </c>
      <c r="J965" s="235" t="s">
        <v>2492</v>
      </c>
      <c r="K965" s="235" t="s">
        <v>92</v>
      </c>
      <c r="L965" s="235" t="s">
        <v>70</v>
      </c>
      <c r="M965" s="235">
        <v>215990512</v>
      </c>
      <c r="N965" s="235" t="s">
        <v>2960</v>
      </c>
      <c r="O965" s="238" t="s">
        <v>57</v>
      </c>
      <c r="P965" s="345" t="s">
        <v>72</v>
      </c>
      <c r="Q965" s="235" t="s">
        <v>73</v>
      </c>
      <c r="R965" s="238" t="s">
        <v>3366</v>
      </c>
      <c r="S965" s="541">
        <v>10</v>
      </c>
      <c r="T965" s="467" t="s">
        <v>2965</v>
      </c>
      <c r="U965" s="468">
        <f t="shared" si="15"/>
        <v>600</v>
      </c>
      <c r="V965" s="170"/>
    </row>
    <row r="966" spans="1:22" ht="20.399999999999999">
      <c r="A966" s="235">
        <v>963</v>
      </c>
      <c r="B966" s="235">
        <v>109492174</v>
      </c>
      <c r="C966" s="238" t="s">
        <v>488</v>
      </c>
      <c r="D966" s="238" t="s">
        <v>489</v>
      </c>
      <c r="E966" s="598" t="s">
        <v>36</v>
      </c>
      <c r="F966" s="235">
        <v>2</v>
      </c>
      <c r="G966" s="623" t="s">
        <v>3365</v>
      </c>
      <c r="H966" s="466">
        <v>44819</v>
      </c>
      <c r="I966" s="466">
        <v>44819</v>
      </c>
      <c r="J966" s="235" t="s">
        <v>2492</v>
      </c>
      <c r="K966" s="235" t="s">
        <v>92</v>
      </c>
      <c r="L966" s="235" t="s">
        <v>70</v>
      </c>
      <c r="M966" s="235">
        <v>215990512</v>
      </c>
      <c r="N966" s="235" t="s">
        <v>2960</v>
      </c>
      <c r="O966" s="238" t="s">
        <v>57</v>
      </c>
      <c r="P966" s="345" t="s">
        <v>72</v>
      </c>
      <c r="Q966" s="235" t="s">
        <v>73</v>
      </c>
      <c r="R966" s="238" t="s">
        <v>3366</v>
      </c>
      <c r="S966" s="541">
        <v>4051</v>
      </c>
      <c r="T966" s="467" t="s">
        <v>2965</v>
      </c>
      <c r="U966" s="468">
        <f t="shared" si="15"/>
        <v>8102</v>
      </c>
      <c r="V966" s="170"/>
    </row>
    <row r="967" spans="1:22">
      <c r="A967" s="235">
        <v>964</v>
      </c>
      <c r="B967" s="235">
        <v>109492175</v>
      </c>
      <c r="C967" s="238" t="s">
        <v>520</v>
      </c>
      <c r="D967" s="238" t="s">
        <v>521</v>
      </c>
      <c r="E967" s="598" t="s">
        <v>36</v>
      </c>
      <c r="F967" s="235">
        <v>2</v>
      </c>
      <c r="G967" s="623" t="s">
        <v>3365</v>
      </c>
      <c r="H967" s="466">
        <v>44819</v>
      </c>
      <c r="I967" s="466">
        <v>44819</v>
      </c>
      <c r="J967" s="235" t="s">
        <v>2492</v>
      </c>
      <c r="K967" s="235" t="s">
        <v>92</v>
      </c>
      <c r="L967" s="235" t="s">
        <v>70</v>
      </c>
      <c r="M967" s="235">
        <v>215990512</v>
      </c>
      <c r="N967" s="235" t="s">
        <v>2960</v>
      </c>
      <c r="O967" s="238" t="s">
        <v>57</v>
      </c>
      <c r="P967" s="345" t="s">
        <v>72</v>
      </c>
      <c r="Q967" s="235" t="s">
        <v>73</v>
      </c>
      <c r="R967" s="238" t="s">
        <v>3366</v>
      </c>
      <c r="S967" s="541">
        <v>1404</v>
      </c>
      <c r="T967" s="467" t="s">
        <v>2965</v>
      </c>
      <c r="U967" s="468">
        <f t="shared" si="15"/>
        <v>2808</v>
      </c>
      <c r="V967" s="170"/>
    </row>
    <row r="968" spans="1:22" ht="20.399999999999999">
      <c r="A968" s="235">
        <v>965</v>
      </c>
      <c r="B968" s="235">
        <v>111400054</v>
      </c>
      <c r="C968" s="238" t="s">
        <v>649</v>
      </c>
      <c r="D968" s="238" t="s">
        <v>650</v>
      </c>
      <c r="E968" s="598" t="s">
        <v>36</v>
      </c>
      <c r="F968" s="235">
        <v>6</v>
      </c>
      <c r="G968" s="623" t="s">
        <v>3365</v>
      </c>
      <c r="H968" s="466">
        <v>44819</v>
      </c>
      <c r="I968" s="466">
        <v>44819</v>
      </c>
      <c r="J968" s="235" t="s">
        <v>2492</v>
      </c>
      <c r="K968" s="235" t="s">
        <v>92</v>
      </c>
      <c r="L968" s="235" t="s">
        <v>70</v>
      </c>
      <c r="M968" s="235">
        <v>215990512</v>
      </c>
      <c r="N968" s="235" t="s">
        <v>2960</v>
      </c>
      <c r="O968" s="238" t="s">
        <v>57</v>
      </c>
      <c r="P968" s="345" t="s">
        <v>72</v>
      </c>
      <c r="Q968" s="235" t="s">
        <v>73</v>
      </c>
      <c r="R968" s="238" t="s">
        <v>3366</v>
      </c>
      <c r="S968" s="541">
        <v>1410</v>
      </c>
      <c r="T968" s="467" t="s">
        <v>2965</v>
      </c>
      <c r="U968" s="468">
        <f t="shared" si="15"/>
        <v>8460</v>
      </c>
      <c r="V968" s="170"/>
    </row>
    <row r="969" spans="1:22" ht="20.399999999999999">
      <c r="A969" s="235">
        <v>966</v>
      </c>
      <c r="B969" s="235">
        <v>111400055</v>
      </c>
      <c r="C969" s="238" t="s">
        <v>653</v>
      </c>
      <c r="D969" s="238" t="s">
        <v>654</v>
      </c>
      <c r="E969" s="598" t="s">
        <v>36</v>
      </c>
      <c r="F969" s="235">
        <v>6</v>
      </c>
      <c r="G969" s="623" t="s">
        <v>3365</v>
      </c>
      <c r="H969" s="466">
        <v>44819</v>
      </c>
      <c r="I969" s="466">
        <v>44819</v>
      </c>
      <c r="J969" s="235" t="s">
        <v>2492</v>
      </c>
      <c r="K969" s="235" t="s">
        <v>92</v>
      </c>
      <c r="L969" s="235" t="s">
        <v>70</v>
      </c>
      <c r="M969" s="235">
        <v>215990512</v>
      </c>
      <c r="N969" s="235" t="s">
        <v>2960</v>
      </c>
      <c r="O969" s="238" t="s">
        <v>57</v>
      </c>
      <c r="P969" s="345" t="s">
        <v>72</v>
      </c>
      <c r="Q969" s="235" t="s">
        <v>73</v>
      </c>
      <c r="R969" s="238" t="s">
        <v>3366</v>
      </c>
      <c r="S969" s="541">
        <v>1732</v>
      </c>
      <c r="T969" s="467" t="s">
        <v>2965</v>
      </c>
      <c r="U969" s="468">
        <f t="shared" si="15"/>
        <v>10392</v>
      </c>
      <c r="V969" s="170"/>
    </row>
    <row r="970" spans="1:22" ht="20.399999999999999">
      <c r="A970" s="235">
        <v>967</v>
      </c>
      <c r="B970" s="235">
        <v>107171952</v>
      </c>
      <c r="C970" s="238" t="s">
        <v>1475</v>
      </c>
      <c r="D970" s="238" t="s">
        <v>1476</v>
      </c>
      <c r="E970" s="598" t="s">
        <v>36</v>
      </c>
      <c r="F970" s="235">
        <v>2</v>
      </c>
      <c r="G970" s="623" t="s">
        <v>3365</v>
      </c>
      <c r="H970" s="466">
        <v>44819</v>
      </c>
      <c r="I970" s="466">
        <v>44819</v>
      </c>
      <c r="J970" s="235" t="s">
        <v>2492</v>
      </c>
      <c r="K970" s="235" t="s">
        <v>92</v>
      </c>
      <c r="L970" s="235" t="s">
        <v>70</v>
      </c>
      <c r="M970" s="235">
        <v>215990512</v>
      </c>
      <c r="N970" s="235" t="s">
        <v>2960</v>
      </c>
      <c r="O970" s="238" t="s">
        <v>57</v>
      </c>
      <c r="P970" s="345" t="s">
        <v>72</v>
      </c>
      <c r="Q970" s="235" t="s">
        <v>73</v>
      </c>
      <c r="R970" s="238" t="s">
        <v>3366</v>
      </c>
      <c r="S970" s="541">
        <v>2750</v>
      </c>
      <c r="T970" s="467" t="s">
        <v>2965</v>
      </c>
      <c r="U970" s="468">
        <f t="shared" si="15"/>
        <v>5500</v>
      </c>
      <c r="V970" s="170"/>
    </row>
    <row r="971" spans="1:22">
      <c r="A971" s="235">
        <v>968</v>
      </c>
      <c r="B971" s="235">
        <v>110710681</v>
      </c>
      <c r="C971" s="238" t="s">
        <v>1997</v>
      </c>
      <c r="D971" s="238" t="s">
        <v>2209</v>
      </c>
      <c r="E971" s="598" t="s">
        <v>36</v>
      </c>
      <c r="F971" s="235">
        <v>8</v>
      </c>
      <c r="G971" s="623" t="s">
        <v>3365</v>
      </c>
      <c r="H971" s="466">
        <v>44819</v>
      </c>
      <c r="I971" s="466">
        <v>44819</v>
      </c>
      <c r="J971" s="235" t="s">
        <v>2492</v>
      </c>
      <c r="K971" s="235" t="s">
        <v>92</v>
      </c>
      <c r="L971" s="235" t="s">
        <v>70</v>
      </c>
      <c r="M971" s="235">
        <v>215990512</v>
      </c>
      <c r="N971" s="235" t="s">
        <v>2960</v>
      </c>
      <c r="O971" s="238" t="s">
        <v>57</v>
      </c>
      <c r="P971" s="345" t="s">
        <v>72</v>
      </c>
      <c r="Q971" s="235" t="s">
        <v>73</v>
      </c>
      <c r="R971" s="238" t="s">
        <v>3366</v>
      </c>
      <c r="S971" s="541">
        <v>2047</v>
      </c>
      <c r="T971" s="467" t="s">
        <v>2965</v>
      </c>
      <c r="U971" s="468">
        <f t="shared" si="15"/>
        <v>16376</v>
      </c>
      <c r="V971" s="170"/>
    </row>
    <row r="972" spans="1:22">
      <c r="A972" s="235">
        <v>969</v>
      </c>
      <c r="B972" s="235">
        <v>110710682</v>
      </c>
      <c r="C972" s="238" t="s">
        <v>2001</v>
      </c>
      <c r="D972" s="238" t="s">
        <v>2216</v>
      </c>
      <c r="E972" s="598" t="s">
        <v>36</v>
      </c>
      <c r="F972" s="235">
        <v>8</v>
      </c>
      <c r="G972" s="623" t="s">
        <v>3365</v>
      </c>
      <c r="H972" s="466">
        <v>44819</v>
      </c>
      <c r="I972" s="466">
        <v>44819</v>
      </c>
      <c r="J972" s="235" t="s">
        <v>2492</v>
      </c>
      <c r="K972" s="235" t="s">
        <v>92</v>
      </c>
      <c r="L972" s="235" t="s">
        <v>70</v>
      </c>
      <c r="M972" s="235">
        <v>215990512</v>
      </c>
      <c r="N972" s="235" t="s">
        <v>2960</v>
      </c>
      <c r="O972" s="238" t="s">
        <v>57</v>
      </c>
      <c r="P972" s="345" t="s">
        <v>72</v>
      </c>
      <c r="Q972" s="235" t="s">
        <v>73</v>
      </c>
      <c r="R972" s="238" t="s">
        <v>3366</v>
      </c>
      <c r="S972" s="541">
        <v>2047</v>
      </c>
      <c r="T972" s="467" t="s">
        <v>2965</v>
      </c>
      <c r="U972" s="468">
        <f t="shared" si="15"/>
        <v>16376</v>
      </c>
      <c r="V972" s="170"/>
    </row>
    <row r="973" spans="1:22">
      <c r="A973" s="235">
        <v>970</v>
      </c>
      <c r="B973" s="235">
        <v>110710684</v>
      </c>
      <c r="C973" s="238" t="s">
        <v>2002</v>
      </c>
      <c r="D973" s="239" t="s">
        <v>2213</v>
      </c>
      <c r="E973" s="598" t="s">
        <v>36</v>
      </c>
      <c r="F973" s="235">
        <v>4</v>
      </c>
      <c r="G973" s="623" t="s">
        <v>3365</v>
      </c>
      <c r="H973" s="466">
        <v>44819</v>
      </c>
      <c r="I973" s="466">
        <v>44819</v>
      </c>
      <c r="J973" s="235" t="s">
        <v>2492</v>
      </c>
      <c r="K973" s="235" t="s">
        <v>92</v>
      </c>
      <c r="L973" s="235" t="s">
        <v>70</v>
      </c>
      <c r="M973" s="235">
        <v>215990512</v>
      </c>
      <c r="N973" s="235" t="s">
        <v>2960</v>
      </c>
      <c r="O973" s="238" t="s">
        <v>57</v>
      </c>
      <c r="P973" s="345" t="s">
        <v>72</v>
      </c>
      <c r="Q973" s="235" t="s">
        <v>73</v>
      </c>
      <c r="R973" s="238" t="s">
        <v>3366</v>
      </c>
      <c r="S973" s="541">
        <v>2047</v>
      </c>
      <c r="T973" s="467" t="s">
        <v>2965</v>
      </c>
      <c r="U973" s="468">
        <f t="shared" si="15"/>
        <v>8188</v>
      </c>
      <c r="V973" s="170"/>
    </row>
    <row r="974" spans="1:22">
      <c r="A974" s="235">
        <v>971</v>
      </c>
      <c r="B974" s="235" t="s">
        <v>3364</v>
      </c>
      <c r="C974" s="238" t="s">
        <v>2939</v>
      </c>
      <c r="D974" s="238" t="s">
        <v>2940</v>
      </c>
      <c r="E974" s="598" t="s">
        <v>2729</v>
      </c>
      <c r="F974" s="235">
        <v>50</v>
      </c>
      <c r="G974" s="623" t="s">
        <v>3365</v>
      </c>
      <c r="H974" s="466">
        <v>44819</v>
      </c>
      <c r="I974" s="466">
        <v>44819</v>
      </c>
      <c r="J974" s="235" t="s">
        <v>2492</v>
      </c>
      <c r="K974" s="235" t="s">
        <v>92</v>
      </c>
      <c r="L974" s="235" t="s">
        <v>70</v>
      </c>
      <c r="M974" s="235">
        <v>215990512</v>
      </c>
      <c r="N974" s="235" t="s">
        <v>2960</v>
      </c>
      <c r="O974" s="238" t="s">
        <v>57</v>
      </c>
      <c r="P974" s="345" t="s">
        <v>72</v>
      </c>
      <c r="Q974" s="235" t="s">
        <v>73</v>
      </c>
      <c r="R974" s="238" t="s">
        <v>3366</v>
      </c>
      <c r="S974" s="541">
        <v>34.6</v>
      </c>
      <c r="T974" s="467" t="s">
        <v>2965</v>
      </c>
      <c r="U974" s="468">
        <f t="shared" si="15"/>
        <v>1730</v>
      </c>
      <c r="V974" s="170"/>
    </row>
    <row r="975" spans="1:22">
      <c r="A975" s="235">
        <v>972</v>
      </c>
      <c r="B975" s="235">
        <v>112141778</v>
      </c>
      <c r="C975" s="238">
        <v>112141778</v>
      </c>
      <c r="D975" s="238" t="s">
        <v>2566</v>
      </c>
      <c r="E975" s="598" t="s">
        <v>36</v>
      </c>
      <c r="F975" s="235">
        <v>20</v>
      </c>
      <c r="G975" s="623" t="s">
        <v>3365</v>
      </c>
      <c r="H975" s="466">
        <v>44819</v>
      </c>
      <c r="I975" s="466">
        <v>44819</v>
      </c>
      <c r="J975" s="235" t="s">
        <v>2492</v>
      </c>
      <c r="K975" s="235" t="s">
        <v>92</v>
      </c>
      <c r="L975" s="235" t="s">
        <v>70</v>
      </c>
      <c r="M975" s="235">
        <v>215990512</v>
      </c>
      <c r="N975" s="235" t="s">
        <v>2960</v>
      </c>
      <c r="O975" s="238" t="s">
        <v>57</v>
      </c>
      <c r="P975" s="345" t="s">
        <v>72</v>
      </c>
      <c r="Q975" s="235" t="s">
        <v>73</v>
      </c>
      <c r="R975" s="238" t="s">
        <v>3366</v>
      </c>
      <c r="S975" s="541">
        <v>1.6</v>
      </c>
      <c r="T975" s="467" t="s">
        <v>2965</v>
      </c>
      <c r="U975" s="468">
        <f t="shared" si="15"/>
        <v>32</v>
      </c>
      <c r="V975" s="170"/>
    </row>
    <row r="976" spans="1:22">
      <c r="A976" s="235">
        <v>973</v>
      </c>
      <c r="B976" s="235">
        <v>112141777</v>
      </c>
      <c r="C976" s="238">
        <v>112141777</v>
      </c>
      <c r="D976" s="238" t="s">
        <v>2563</v>
      </c>
      <c r="E976" s="598" t="s">
        <v>36</v>
      </c>
      <c r="F976" s="235">
        <v>36</v>
      </c>
      <c r="G976" s="623" t="s">
        <v>3365</v>
      </c>
      <c r="H976" s="466">
        <v>44819</v>
      </c>
      <c r="I976" s="466">
        <v>44819</v>
      </c>
      <c r="J976" s="235" t="s">
        <v>2492</v>
      </c>
      <c r="K976" s="235" t="s">
        <v>92</v>
      </c>
      <c r="L976" s="235" t="s">
        <v>70</v>
      </c>
      <c r="M976" s="235">
        <v>215990512</v>
      </c>
      <c r="N976" s="235" t="s">
        <v>2960</v>
      </c>
      <c r="O976" s="238" t="s">
        <v>57</v>
      </c>
      <c r="P976" s="345" t="s">
        <v>72</v>
      </c>
      <c r="Q976" s="235" t="s">
        <v>73</v>
      </c>
      <c r="R976" s="238" t="s">
        <v>3366</v>
      </c>
      <c r="S976" s="541">
        <v>5.4</v>
      </c>
      <c r="T976" s="467" t="s">
        <v>2965</v>
      </c>
      <c r="U976" s="468">
        <f t="shared" si="15"/>
        <v>194.4</v>
      </c>
      <c r="V976" s="170"/>
    </row>
    <row r="977" spans="1:22">
      <c r="A977" s="235">
        <v>974</v>
      </c>
      <c r="B977" s="235">
        <v>112136081</v>
      </c>
      <c r="C977" s="238" t="s">
        <v>997</v>
      </c>
      <c r="D977" s="238" t="s">
        <v>998</v>
      </c>
      <c r="E977" s="598" t="s">
        <v>36</v>
      </c>
      <c r="F977" s="235">
        <v>2</v>
      </c>
      <c r="G977" s="623" t="s">
        <v>3365</v>
      </c>
      <c r="H977" s="466">
        <v>44819</v>
      </c>
      <c r="I977" s="466">
        <v>44819</v>
      </c>
      <c r="J977" s="235" t="s">
        <v>2492</v>
      </c>
      <c r="K977" s="235" t="s">
        <v>92</v>
      </c>
      <c r="L977" s="235" t="s">
        <v>70</v>
      </c>
      <c r="M977" s="235">
        <v>215990512</v>
      </c>
      <c r="N977" s="235" t="s">
        <v>2960</v>
      </c>
      <c r="O977" s="238" t="s">
        <v>57</v>
      </c>
      <c r="P977" s="345" t="s">
        <v>72</v>
      </c>
      <c r="Q977" s="235" t="s">
        <v>73</v>
      </c>
      <c r="R977" s="238" t="s">
        <v>3366</v>
      </c>
      <c r="S977" s="541">
        <v>570.47</v>
      </c>
      <c r="T977" s="467" t="s">
        <v>2965</v>
      </c>
      <c r="U977" s="468">
        <f t="shared" si="15"/>
        <v>1140.94</v>
      </c>
      <c r="V977" s="170"/>
    </row>
    <row r="978" spans="1:22">
      <c r="A978" s="235">
        <v>975</v>
      </c>
      <c r="B978" s="235">
        <v>112172545</v>
      </c>
      <c r="C978" s="238">
        <v>112172545</v>
      </c>
      <c r="D978" s="238" t="s">
        <v>2378</v>
      </c>
      <c r="E978" s="598" t="s">
        <v>36</v>
      </c>
      <c r="F978" s="235">
        <v>12</v>
      </c>
      <c r="G978" s="623" t="s">
        <v>3365</v>
      </c>
      <c r="H978" s="466">
        <v>44819</v>
      </c>
      <c r="I978" s="466">
        <v>44819</v>
      </c>
      <c r="J978" s="235" t="s">
        <v>2492</v>
      </c>
      <c r="K978" s="235" t="s">
        <v>92</v>
      </c>
      <c r="L978" s="235" t="s">
        <v>70</v>
      </c>
      <c r="M978" s="235">
        <v>215990512</v>
      </c>
      <c r="N978" s="235" t="s">
        <v>2960</v>
      </c>
      <c r="O978" s="238" t="s">
        <v>57</v>
      </c>
      <c r="P978" s="345" t="s">
        <v>72</v>
      </c>
      <c r="Q978" s="235" t="s">
        <v>73</v>
      </c>
      <c r="R978" s="238" t="s">
        <v>3366</v>
      </c>
      <c r="S978" s="541">
        <v>8.5</v>
      </c>
      <c r="T978" s="467" t="s">
        <v>2965</v>
      </c>
      <c r="U978" s="468">
        <f t="shared" si="15"/>
        <v>102</v>
      </c>
      <c r="V978" s="170"/>
    </row>
    <row r="979" spans="1:22">
      <c r="A979" s="235">
        <v>976</v>
      </c>
      <c r="B979" s="235">
        <v>112172546</v>
      </c>
      <c r="C979" s="238">
        <v>112172546</v>
      </c>
      <c r="D979" s="238" t="s">
        <v>2380</v>
      </c>
      <c r="E979" s="598" t="s">
        <v>36</v>
      </c>
      <c r="F979" s="235">
        <v>8</v>
      </c>
      <c r="G979" s="623" t="s">
        <v>3365</v>
      </c>
      <c r="H979" s="466">
        <v>44819</v>
      </c>
      <c r="I979" s="466">
        <v>44819</v>
      </c>
      <c r="J979" s="235" t="s">
        <v>2492</v>
      </c>
      <c r="K979" s="235" t="s">
        <v>92</v>
      </c>
      <c r="L979" s="235" t="s">
        <v>70</v>
      </c>
      <c r="M979" s="235">
        <v>215990512</v>
      </c>
      <c r="N979" s="235" t="s">
        <v>2960</v>
      </c>
      <c r="O979" s="238" t="s">
        <v>57</v>
      </c>
      <c r="P979" s="345" t="s">
        <v>72</v>
      </c>
      <c r="Q979" s="235" t="s">
        <v>73</v>
      </c>
      <c r="R979" s="238" t="s">
        <v>3366</v>
      </c>
      <c r="S979" s="541">
        <v>10.5</v>
      </c>
      <c r="T979" s="467" t="s">
        <v>2965</v>
      </c>
      <c r="U979" s="468">
        <f t="shared" si="15"/>
        <v>84</v>
      </c>
      <c r="V979" s="170"/>
    </row>
    <row r="980" spans="1:22">
      <c r="A980" s="235">
        <v>977</v>
      </c>
      <c r="B980" s="235">
        <v>112170848</v>
      </c>
      <c r="C980" s="238">
        <v>112170848</v>
      </c>
      <c r="D980" s="238" t="s">
        <v>2381</v>
      </c>
      <c r="E980" s="598" t="s">
        <v>36</v>
      </c>
      <c r="F980" s="235">
        <v>12</v>
      </c>
      <c r="G980" s="623" t="s">
        <v>3365</v>
      </c>
      <c r="H980" s="466">
        <v>44819</v>
      </c>
      <c r="I980" s="466">
        <v>44819</v>
      </c>
      <c r="J980" s="235" t="s">
        <v>2492</v>
      </c>
      <c r="K980" s="235" t="s">
        <v>92</v>
      </c>
      <c r="L980" s="235" t="s">
        <v>70</v>
      </c>
      <c r="M980" s="235">
        <v>215990512</v>
      </c>
      <c r="N980" s="235" t="s">
        <v>2960</v>
      </c>
      <c r="O980" s="238" t="s">
        <v>57</v>
      </c>
      <c r="P980" s="345" t="s">
        <v>72</v>
      </c>
      <c r="Q980" s="235" t="s">
        <v>73</v>
      </c>
      <c r="R980" s="238" t="s">
        <v>3366</v>
      </c>
      <c r="S980" s="541">
        <v>14</v>
      </c>
      <c r="T980" s="467" t="s">
        <v>2965</v>
      </c>
      <c r="U980" s="468">
        <f t="shared" si="15"/>
        <v>168</v>
      </c>
      <c r="V980" s="170"/>
    </row>
    <row r="981" spans="1:22" ht="20.399999999999999">
      <c r="A981" s="235">
        <v>978</v>
      </c>
      <c r="B981" s="235">
        <v>109492197</v>
      </c>
      <c r="C981" s="238" t="s">
        <v>186</v>
      </c>
      <c r="D981" s="238" t="s">
        <v>187</v>
      </c>
      <c r="E981" s="598" t="s">
        <v>36</v>
      </c>
      <c r="F981" s="235">
        <v>10</v>
      </c>
      <c r="G981" s="623" t="s">
        <v>3365</v>
      </c>
      <c r="H981" s="466">
        <v>44819</v>
      </c>
      <c r="I981" s="466">
        <v>44819</v>
      </c>
      <c r="J981" s="235" t="s">
        <v>2492</v>
      </c>
      <c r="K981" s="235" t="s">
        <v>92</v>
      </c>
      <c r="L981" s="235" t="s">
        <v>70</v>
      </c>
      <c r="M981" s="235">
        <v>215990512</v>
      </c>
      <c r="N981" s="235" t="s">
        <v>2960</v>
      </c>
      <c r="O981" s="238" t="s">
        <v>57</v>
      </c>
      <c r="P981" s="345" t="s">
        <v>72</v>
      </c>
      <c r="Q981" s="235" t="s">
        <v>73</v>
      </c>
      <c r="R981" s="238" t="s">
        <v>3366</v>
      </c>
      <c r="S981" s="541">
        <v>66.92</v>
      </c>
      <c r="T981" s="467" t="s">
        <v>2965</v>
      </c>
      <c r="U981" s="468">
        <f t="shared" si="15"/>
        <v>669.2</v>
      </c>
      <c r="V981" s="170"/>
    </row>
    <row r="982" spans="1:22" ht="20.399999999999999">
      <c r="A982" s="235">
        <v>979</v>
      </c>
      <c r="B982" s="235">
        <v>109492197</v>
      </c>
      <c r="C982" s="238" t="s">
        <v>186</v>
      </c>
      <c r="D982" s="238" t="s">
        <v>187</v>
      </c>
      <c r="E982" s="598" t="s">
        <v>36</v>
      </c>
      <c r="F982" s="235">
        <v>6</v>
      </c>
      <c r="G982" s="623" t="s">
        <v>3365</v>
      </c>
      <c r="H982" s="466">
        <v>44819</v>
      </c>
      <c r="I982" s="466">
        <v>44819</v>
      </c>
      <c r="J982" s="235" t="s">
        <v>2492</v>
      </c>
      <c r="K982" s="235" t="s">
        <v>92</v>
      </c>
      <c r="L982" s="235" t="s">
        <v>70</v>
      </c>
      <c r="M982" s="235">
        <v>215990512</v>
      </c>
      <c r="N982" s="235" t="s">
        <v>2960</v>
      </c>
      <c r="O982" s="238" t="s">
        <v>57</v>
      </c>
      <c r="P982" s="345" t="s">
        <v>72</v>
      </c>
      <c r="Q982" s="235" t="s">
        <v>73</v>
      </c>
      <c r="R982" s="238" t="s">
        <v>3366</v>
      </c>
      <c r="S982" s="541">
        <v>66.92</v>
      </c>
      <c r="T982" s="467" t="s">
        <v>2965</v>
      </c>
      <c r="U982" s="468">
        <f t="shared" si="15"/>
        <v>401.52</v>
      </c>
      <c r="V982" s="170"/>
    </row>
    <row r="983" spans="1:22">
      <c r="A983" s="235">
        <v>980</v>
      </c>
      <c r="B983" s="235" t="s">
        <v>2458</v>
      </c>
      <c r="C983" s="238" t="s">
        <v>2458</v>
      </c>
      <c r="D983" s="238" t="s">
        <v>2459</v>
      </c>
      <c r="E983" s="598" t="s">
        <v>36</v>
      </c>
      <c r="F983" s="235">
        <v>4</v>
      </c>
      <c r="G983" s="623" t="s">
        <v>3365</v>
      </c>
      <c r="H983" s="466">
        <v>44819</v>
      </c>
      <c r="I983" s="466">
        <v>44819</v>
      </c>
      <c r="J983" s="235" t="s">
        <v>2492</v>
      </c>
      <c r="K983" s="235" t="s">
        <v>92</v>
      </c>
      <c r="L983" s="235" t="s">
        <v>70</v>
      </c>
      <c r="M983" s="235">
        <v>215990512</v>
      </c>
      <c r="N983" s="235" t="s">
        <v>2960</v>
      </c>
      <c r="O983" s="238" t="s">
        <v>57</v>
      </c>
      <c r="P983" s="345" t="s">
        <v>72</v>
      </c>
      <c r="Q983" s="235" t="s">
        <v>73</v>
      </c>
      <c r="R983" s="238" t="s">
        <v>3366</v>
      </c>
      <c r="S983" s="541">
        <v>1798.2</v>
      </c>
      <c r="T983" s="467" t="s">
        <v>2965</v>
      </c>
      <c r="U983" s="468">
        <f t="shared" si="15"/>
        <v>7192.8</v>
      </c>
      <c r="V983" s="170"/>
    </row>
    <row r="984" spans="1:22">
      <c r="A984" s="235">
        <v>981</v>
      </c>
      <c r="B984" s="235" t="s">
        <v>2336</v>
      </c>
      <c r="C984" s="238" t="s">
        <v>2337</v>
      </c>
      <c r="D984" s="238" t="s">
        <v>2605</v>
      </c>
      <c r="E984" s="598" t="s">
        <v>36</v>
      </c>
      <c r="F984" s="235">
        <v>8</v>
      </c>
      <c r="G984" s="623" t="s">
        <v>3365</v>
      </c>
      <c r="H984" s="466">
        <v>44819</v>
      </c>
      <c r="I984" s="466">
        <v>44819</v>
      </c>
      <c r="J984" s="235" t="s">
        <v>2492</v>
      </c>
      <c r="K984" s="235" t="s">
        <v>92</v>
      </c>
      <c r="L984" s="235" t="s">
        <v>70</v>
      </c>
      <c r="M984" s="235">
        <v>215990512</v>
      </c>
      <c r="N984" s="235" t="s">
        <v>2960</v>
      </c>
      <c r="O984" s="238" t="s">
        <v>57</v>
      </c>
      <c r="P984" s="345" t="s">
        <v>72</v>
      </c>
      <c r="Q984" s="235" t="s">
        <v>73</v>
      </c>
      <c r="R984" s="238" t="s">
        <v>3366</v>
      </c>
      <c r="S984" s="541">
        <v>1784.3</v>
      </c>
      <c r="T984" s="467" t="s">
        <v>2965</v>
      </c>
      <c r="U984" s="468">
        <f t="shared" si="15"/>
        <v>14274.4</v>
      </c>
      <c r="V984" s="170"/>
    </row>
    <row r="985" spans="1:22">
      <c r="A985" s="235">
        <v>982</v>
      </c>
      <c r="B985" s="235">
        <v>109492180</v>
      </c>
      <c r="C985" s="238" t="s">
        <v>201</v>
      </c>
      <c r="D985" s="349" t="s">
        <v>2748</v>
      </c>
      <c r="E985" s="598" t="s">
        <v>36</v>
      </c>
      <c r="F985" s="235">
        <v>8</v>
      </c>
      <c r="G985" s="623" t="s">
        <v>3365</v>
      </c>
      <c r="H985" s="466">
        <v>44819</v>
      </c>
      <c r="I985" s="466">
        <v>44819</v>
      </c>
      <c r="J985" s="235" t="s">
        <v>2492</v>
      </c>
      <c r="K985" s="235" t="s">
        <v>92</v>
      </c>
      <c r="L985" s="235" t="s">
        <v>70</v>
      </c>
      <c r="M985" s="235">
        <v>215990512</v>
      </c>
      <c r="N985" s="235" t="s">
        <v>2960</v>
      </c>
      <c r="O985" s="238" t="s">
        <v>57</v>
      </c>
      <c r="P985" s="345" t="s">
        <v>72</v>
      </c>
      <c r="Q985" s="235" t="s">
        <v>73</v>
      </c>
      <c r="R985" s="238" t="s">
        <v>3366</v>
      </c>
      <c r="S985" s="541">
        <v>32.22</v>
      </c>
      <c r="T985" s="467" t="s">
        <v>2965</v>
      </c>
      <c r="U985" s="468">
        <f t="shared" si="15"/>
        <v>257.76</v>
      </c>
      <c r="V985" s="170"/>
    </row>
    <row r="986" spans="1:22">
      <c r="A986" s="235">
        <v>983</v>
      </c>
      <c r="B986" s="235">
        <v>112172543</v>
      </c>
      <c r="C986" s="238">
        <v>112172543</v>
      </c>
      <c r="D986" s="238" t="s">
        <v>1145</v>
      </c>
      <c r="E986" s="598" t="s">
        <v>36</v>
      </c>
      <c r="F986" s="235">
        <v>2</v>
      </c>
      <c r="G986" s="623" t="s">
        <v>3365</v>
      </c>
      <c r="H986" s="466">
        <v>44819</v>
      </c>
      <c r="I986" s="466">
        <v>44819</v>
      </c>
      <c r="J986" s="235" t="s">
        <v>2492</v>
      </c>
      <c r="K986" s="235" t="s">
        <v>92</v>
      </c>
      <c r="L986" s="235" t="s">
        <v>70</v>
      </c>
      <c r="M986" s="235">
        <v>215990512</v>
      </c>
      <c r="N986" s="235" t="s">
        <v>2960</v>
      </c>
      <c r="O986" s="238" t="s">
        <v>57</v>
      </c>
      <c r="P986" s="345" t="s">
        <v>72</v>
      </c>
      <c r="Q986" s="235" t="s">
        <v>73</v>
      </c>
      <c r="R986" s="238" t="s">
        <v>3366</v>
      </c>
      <c r="S986" s="541">
        <v>3480</v>
      </c>
      <c r="T986" s="467" t="s">
        <v>2965</v>
      </c>
      <c r="U986" s="468">
        <f t="shared" si="15"/>
        <v>6960</v>
      </c>
      <c r="V986" s="170"/>
    </row>
    <row r="987" spans="1:22">
      <c r="A987" s="235">
        <v>984</v>
      </c>
      <c r="B987" s="235">
        <v>112172541</v>
      </c>
      <c r="C987" s="238">
        <v>112172541</v>
      </c>
      <c r="D987" s="239" t="s">
        <v>2373</v>
      </c>
      <c r="E987" s="598" t="s">
        <v>36</v>
      </c>
      <c r="F987" s="235">
        <v>2</v>
      </c>
      <c r="G987" s="623" t="s">
        <v>3365</v>
      </c>
      <c r="H987" s="466">
        <v>44819</v>
      </c>
      <c r="I987" s="466">
        <v>44819</v>
      </c>
      <c r="J987" s="235" t="s">
        <v>2492</v>
      </c>
      <c r="K987" s="235" t="s">
        <v>92</v>
      </c>
      <c r="L987" s="235" t="s">
        <v>70</v>
      </c>
      <c r="M987" s="235">
        <v>215990512</v>
      </c>
      <c r="N987" s="235" t="s">
        <v>2960</v>
      </c>
      <c r="O987" s="238" t="s">
        <v>57</v>
      </c>
      <c r="P987" s="345" t="s">
        <v>72</v>
      </c>
      <c r="Q987" s="235" t="s">
        <v>73</v>
      </c>
      <c r="R987" s="238" t="s">
        <v>3366</v>
      </c>
      <c r="S987" s="541">
        <v>630</v>
      </c>
      <c r="T987" s="467" t="s">
        <v>2965</v>
      </c>
      <c r="U987" s="468">
        <f t="shared" si="15"/>
        <v>1260</v>
      </c>
      <c r="V987" s="170"/>
    </row>
    <row r="988" spans="1:22">
      <c r="A988" s="235">
        <v>985</v>
      </c>
      <c r="B988" s="235">
        <v>112172542</v>
      </c>
      <c r="C988" s="238">
        <v>112172542</v>
      </c>
      <c r="D988" s="238" t="s">
        <v>2376</v>
      </c>
      <c r="E988" s="598" t="s">
        <v>36</v>
      </c>
      <c r="F988" s="235">
        <v>6</v>
      </c>
      <c r="G988" s="623" t="s">
        <v>3365</v>
      </c>
      <c r="H988" s="466">
        <v>44819</v>
      </c>
      <c r="I988" s="466">
        <v>44819</v>
      </c>
      <c r="J988" s="235" t="s">
        <v>2492</v>
      </c>
      <c r="K988" s="235" t="s">
        <v>92</v>
      </c>
      <c r="L988" s="235" t="s">
        <v>70</v>
      </c>
      <c r="M988" s="235">
        <v>215990512</v>
      </c>
      <c r="N988" s="235" t="s">
        <v>2960</v>
      </c>
      <c r="O988" s="238" t="s">
        <v>57</v>
      </c>
      <c r="P988" s="345" t="s">
        <v>72</v>
      </c>
      <c r="Q988" s="235" t="s">
        <v>73</v>
      </c>
      <c r="R988" s="238" t="s">
        <v>3366</v>
      </c>
      <c r="S988" s="541">
        <v>65</v>
      </c>
      <c r="T988" s="467" t="s">
        <v>2965</v>
      </c>
      <c r="U988" s="468">
        <f t="shared" si="15"/>
        <v>390</v>
      </c>
      <c r="V988" s="170"/>
    </row>
    <row r="989" spans="1:22">
      <c r="A989" s="235">
        <v>986</v>
      </c>
      <c r="B989" s="235">
        <v>112172544</v>
      </c>
      <c r="C989" s="238">
        <v>112172544</v>
      </c>
      <c r="D989" s="238" t="s">
        <v>2377</v>
      </c>
      <c r="E989" s="598" t="s">
        <v>36</v>
      </c>
      <c r="F989" s="235">
        <v>4</v>
      </c>
      <c r="G989" s="623" t="s">
        <v>3365</v>
      </c>
      <c r="H989" s="466">
        <v>44819</v>
      </c>
      <c r="I989" s="466">
        <v>44819</v>
      </c>
      <c r="J989" s="235" t="s">
        <v>2492</v>
      </c>
      <c r="K989" s="235" t="s">
        <v>92</v>
      </c>
      <c r="L989" s="235" t="s">
        <v>70</v>
      </c>
      <c r="M989" s="235">
        <v>215990512</v>
      </c>
      <c r="N989" s="235" t="s">
        <v>2960</v>
      </c>
      <c r="O989" s="238" t="s">
        <v>57</v>
      </c>
      <c r="P989" s="345" t="s">
        <v>72</v>
      </c>
      <c r="Q989" s="235" t="s">
        <v>73</v>
      </c>
      <c r="R989" s="238" t="s">
        <v>3366</v>
      </c>
      <c r="S989" s="541">
        <v>100</v>
      </c>
      <c r="T989" s="467" t="s">
        <v>2965</v>
      </c>
      <c r="U989" s="468">
        <f t="shared" si="15"/>
        <v>400</v>
      </c>
      <c r="V989" s="170"/>
    </row>
    <row r="990" spans="1:22">
      <c r="A990" s="235">
        <v>987</v>
      </c>
      <c r="B990" s="235">
        <v>109492192</v>
      </c>
      <c r="C990" s="238" t="s">
        <v>1290</v>
      </c>
      <c r="D990" s="238" t="s">
        <v>2746</v>
      </c>
      <c r="E990" s="598" t="s">
        <v>36</v>
      </c>
      <c r="F990" s="235">
        <v>8</v>
      </c>
      <c r="G990" s="623" t="s">
        <v>3365</v>
      </c>
      <c r="H990" s="466">
        <v>44819</v>
      </c>
      <c r="I990" s="466">
        <v>44819</v>
      </c>
      <c r="J990" s="235" t="s">
        <v>2492</v>
      </c>
      <c r="K990" s="235" t="s">
        <v>92</v>
      </c>
      <c r="L990" s="235" t="s">
        <v>70</v>
      </c>
      <c r="M990" s="235">
        <v>215990512</v>
      </c>
      <c r="N990" s="235" t="s">
        <v>2960</v>
      </c>
      <c r="O990" s="238" t="s">
        <v>57</v>
      </c>
      <c r="P990" s="345" t="s">
        <v>72</v>
      </c>
      <c r="Q990" s="235" t="s">
        <v>73</v>
      </c>
      <c r="R990" s="238" t="s">
        <v>3366</v>
      </c>
      <c r="S990" s="541">
        <v>24.1</v>
      </c>
      <c r="T990" s="467" t="s">
        <v>2965</v>
      </c>
      <c r="U990" s="468">
        <f t="shared" si="15"/>
        <v>192.8</v>
      </c>
      <c r="V990" s="170"/>
    </row>
    <row r="991" spans="1:22">
      <c r="A991" s="235">
        <v>988</v>
      </c>
      <c r="B991" s="235">
        <v>109492193</v>
      </c>
      <c r="C991" s="238" t="s">
        <v>2228</v>
      </c>
      <c r="D991" s="239" t="s">
        <v>2739</v>
      </c>
      <c r="E991" s="598" t="s">
        <v>36</v>
      </c>
      <c r="F991" s="235">
        <v>34</v>
      </c>
      <c r="G991" s="623" t="s">
        <v>3365</v>
      </c>
      <c r="H991" s="466">
        <v>44819</v>
      </c>
      <c r="I991" s="466">
        <v>44819</v>
      </c>
      <c r="J991" s="235" t="s">
        <v>2492</v>
      </c>
      <c r="K991" s="235" t="s">
        <v>92</v>
      </c>
      <c r="L991" s="235" t="s">
        <v>70</v>
      </c>
      <c r="M991" s="235">
        <v>215990512</v>
      </c>
      <c r="N991" s="235" t="s">
        <v>2960</v>
      </c>
      <c r="O991" s="238" t="s">
        <v>57</v>
      </c>
      <c r="P991" s="345" t="s">
        <v>72</v>
      </c>
      <c r="Q991" s="235" t="s">
        <v>73</v>
      </c>
      <c r="R991" s="238" t="s">
        <v>3366</v>
      </c>
      <c r="S991" s="541">
        <v>11.26</v>
      </c>
      <c r="T991" s="467" t="s">
        <v>2965</v>
      </c>
      <c r="U991" s="468">
        <f t="shared" si="15"/>
        <v>382.84</v>
      </c>
      <c r="V991" s="170"/>
    </row>
    <row r="992" spans="1:22">
      <c r="A992" s="235">
        <v>989</v>
      </c>
      <c r="B992" s="235">
        <v>109492212</v>
      </c>
      <c r="C992" s="238" t="s">
        <v>571</v>
      </c>
      <c r="D992" s="238" t="s">
        <v>2741</v>
      </c>
      <c r="E992" s="598" t="s">
        <v>36</v>
      </c>
      <c r="F992" s="235">
        <v>64</v>
      </c>
      <c r="G992" s="623" t="s">
        <v>3365</v>
      </c>
      <c r="H992" s="466">
        <v>44819</v>
      </c>
      <c r="I992" s="466">
        <v>44819</v>
      </c>
      <c r="J992" s="235" t="s">
        <v>2492</v>
      </c>
      <c r="K992" s="235" t="s">
        <v>92</v>
      </c>
      <c r="L992" s="235" t="s">
        <v>70</v>
      </c>
      <c r="M992" s="235">
        <v>215990512</v>
      </c>
      <c r="N992" s="235" t="s">
        <v>2960</v>
      </c>
      <c r="O992" s="238" t="s">
        <v>57</v>
      </c>
      <c r="P992" s="345" t="s">
        <v>72</v>
      </c>
      <c r="Q992" s="235" t="s">
        <v>73</v>
      </c>
      <c r="R992" s="238" t="s">
        <v>3366</v>
      </c>
      <c r="S992" s="541">
        <v>11.26</v>
      </c>
      <c r="T992" s="467" t="s">
        <v>2965</v>
      </c>
      <c r="U992" s="468">
        <f t="shared" si="15"/>
        <v>720.64</v>
      </c>
      <c r="V992" s="170"/>
    </row>
    <row r="993" spans="1:22">
      <c r="A993" s="235">
        <v>990</v>
      </c>
      <c r="B993" s="235">
        <v>109492179</v>
      </c>
      <c r="C993" s="238">
        <v>12568935</v>
      </c>
      <c r="D993" s="238" t="s">
        <v>2134</v>
      </c>
      <c r="E993" s="598" t="s">
        <v>2729</v>
      </c>
      <c r="F993" s="340">
        <v>130</v>
      </c>
      <c r="G993" s="623" t="s">
        <v>3365</v>
      </c>
      <c r="H993" s="466">
        <v>44819</v>
      </c>
      <c r="I993" s="466">
        <v>44819</v>
      </c>
      <c r="J993" s="235" t="s">
        <v>2492</v>
      </c>
      <c r="K993" s="235" t="s">
        <v>92</v>
      </c>
      <c r="L993" s="235" t="s">
        <v>70</v>
      </c>
      <c r="M993" s="235">
        <v>215990512</v>
      </c>
      <c r="N993" s="235" t="s">
        <v>2960</v>
      </c>
      <c r="O993" s="238" t="s">
        <v>57</v>
      </c>
      <c r="P993" s="345" t="s">
        <v>72</v>
      </c>
      <c r="Q993" s="235" t="s">
        <v>73</v>
      </c>
      <c r="R993" s="238" t="s">
        <v>3366</v>
      </c>
      <c r="S993" s="541">
        <v>174.89</v>
      </c>
      <c r="T993" s="467" t="s">
        <v>2965</v>
      </c>
      <c r="U993" s="468">
        <f t="shared" si="15"/>
        <v>22735.699999999997</v>
      </c>
      <c r="V993" s="170"/>
    </row>
    <row r="994" spans="1:22">
      <c r="A994" s="235">
        <v>991</v>
      </c>
      <c r="B994" s="235">
        <v>112139784</v>
      </c>
      <c r="C994" s="238" t="s">
        <v>2731</v>
      </c>
      <c r="D994" s="239" t="s">
        <v>2809</v>
      </c>
      <c r="E994" s="598" t="s">
        <v>2729</v>
      </c>
      <c r="F994" s="235">
        <v>80</v>
      </c>
      <c r="G994" s="623" t="s">
        <v>3365</v>
      </c>
      <c r="H994" s="466">
        <v>44819</v>
      </c>
      <c r="I994" s="466">
        <v>44819</v>
      </c>
      <c r="J994" s="235" t="s">
        <v>2492</v>
      </c>
      <c r="K994" s="235" t="s">
        <v>92</v>
      </c>
      <c r="L994" s="235" t="s">
        <v>70</v>
      </c>
      <c r="M994" s="235">
        <v>215990512</v>
      </c>
      <c r="N994" s="235" t="s">
        <v>2960</v>
      </c>
      <c r="O994" s="238" t="s">
        <v>57</v>
      </c>
      <c r="P994" s="345" t="s">
        <v>72</v>
      </c>
      <c r="Q994" s="235" t="s">
        <v>73</v>
      </c>
      <c r="R994" s="238" t="s">
        <v>3366</v>
      </c>
      <c r="S994" s="541">
        <v>25.5</v>
      </c>
      <c r="T994" s="467" t="s">
        <v>2965</v>
      </c>
      <c r="U994" s="468">
        <f t="shared" si="15"/>
        <v>2040</v>
      </c>
      <c r="V994" s="170"/>
    </row>
    <row r="995" spans="1:22">
      <c r="A995" s="235">
        <v>992</v>
      </c>
      <c r="B995" s="235">
        <v>109609632</v>
      </c>
      <c r="C995" s="238" t="s">
        <v>197</v>
      </c>
      <c r="D995" s="238" t="s">
        <v>2747</v>
      </c>
      <c r="E995" s="598" t="s">
        <v>36</v>
      </c>
      <c r="F995" s="235">
        <v>4</v>
      </c>
      <c r="G995" s="623" t="s">
        <v>3365</v>
      </c>
      <c r="H995" s="466">
        <v>44819</v>
      </c>
      <c r="I995" s="466">
        <v>44819</v>
      </c>
      <c r="J995" s="235" t="s">
        <v>2492</v>
      </c>
      <c r="K995" s="235" t="s">
        <v>92</v>
      </c>
      <c r="L995" s="235" t="s">
        <v>70</v>
      </c>
      <c r="M995" s="235">
        <v>215990512</v>
      </c>
      <c r="N995" s="235" t="s">
        <v>2960</v>
      </c>
      <c r="O995" s="238" t="s">
        <v>57</v>
      </c>
      <c r="P995" s="345" t="s">
        <v>72</v>
      </c>
      <c r="Q995" s="235" t="s">
        <v>73</v>
      </c>
      <c r="R995" s="238" t="s">
        <v>3366</v>
      </c>
      <c r="S995" s="541">
        <v>100.06</v>
      </c>
      <c r="T995" s="467" t="s">
        <v>2965</v>
      </c>
      <c r="U995" s="468">
        <f t="shared" si="15"/>
        <v>400.24</v>
      </c>
      <c r="V995" s="170"/>
    </row>
    <row r="996" spans="1:22">
      <c r="A996" s="235">
        <v>993</v>
      </c>
      <c r="B996" s="235">
        <v>112136066</v>
      </c>
      <c r="C996" s="238" t="s">
        <v>2230</v>
      </c>
      <c r="D996" s="238" t="s">
        <v>2745</v>
      </c>
      <c r="E996" s="598" t="s">
        <v>36</v>
      </c>
      <c r="F996" s="235">
        <v>2</v>
      </c>
      <c r="G996" s="623" t="s">
        <v>3365</v>
      </c>
      <c r="H996" s="466">
        <v>44819</v>
      </c>
      <c r="I996" s="466">
        <v>44819</v>
      </c>
      <c r="J996" s="235" t="s">
        <v>2492</v>
      </c>
      <c r="K996" s="235" t="s">
        <v>92</v>
      </c>
      <c r="L996" s="235" t="s">
        <v>70</v>
      </c>
      <c r="M996" s="235">
        <v>215990512</v>
      </c>
      <c r="N996" s="235" t="s">
        <v>2960</v>
      </c>
      <c r="O996" s="238" t="s">
        <v>57</v>
      </c>
      <c r="P996" s="345" t="s">
        <v>72</v>
      </c>
      <c r="Q996" s="235" t="s">
        <v>73</v>
      </c>
      <c r="R996" s="238" t="s">
        <v>3366</v>
      </c>
      <c r="S996" s="541">
        <v>113.51</v>
      </c>
      <c r="T996" s="467" t="s">
        <v>2965</v>
      </c>
      <c r="U996" s="468">
        <f t="shared" si="15"/>
        <v>227.02</v>
      </c>
      <c r="V996" s="170"/>
    </row>
    <row r="997" spans="1:22">
      <c r="A997" s="235">
        <v>994</v>
      </c>
      <c r="B997" s="235">
        <v>112136070</v>
      </c>
      <c r="C997" s="238">
        <v>19628060446</v>
      </c>
      <c r="D997" s="238" t="s">
        <v>2751</v>
      </c>
      <c r="E997" s="598" t="s">
        <v>36</v>
      </c>
      <c r="F997" s="235">
        <v>2</v>
      </c>
      <c r="G997" s="623" t="s">
        <v>3365</v>
      </c>
      <c r="H997" s="466">
        <v>44819</v>
      </c>
      <c r="I997" s="466">
        <v>44819</v>
      </c>
      <c r="J997" s="235" t="s">
        <v>2492</v>
      </c>
      <c r="K997" s="235" t="s">
        <v>92</v>
      </c>
      <c r="L997" s="235" t="s">
        <v>70</v>
      </c>
      <c r="M997" s="235">
        <v>215990512</v>
      </c>
      <c r="N997" s="235" t="s">
        <v>2960</v>
      </c>
      <c r="O997" s="238" t="s">
        <v>57</v>
      </c>
      <c r="P997" s="345" t="s">
        <v>72</v>
      </c>
      <c r="Q997" s="235" t="s">
        <v>73</v>
      </c>
      <c r="R997" s="238" t="s">
        <v>3366</v>
      </c>
      <c r="S997" s="541">
        <v>721.74</v>
      </c>
      <c r="T997" s="467" t="s">
        <v>2965</v>
      </c>
      <c r="U997" s="468">
        <f t="shared" si="15"/>
        <v>1443.48</v>
      </c>
      <c r="V997" s="170"/>
    </row>
    <row r="998" spans="1:22">
      <c r="A998" s="235">
        <v>995</v>
      </c>
      <c r="B998" s="235">
        <v>112136069</v>
      </c>
      <c r="C998" s="238" t="s">
        <v>2235</v>
      </c>
      <c r="D998" s="238" t="s">
        <v>2749</v>
      </c>
      <c r="E998" s="598" t="s">
        <v>36</v>
      </c>
      <c r="F998" s="235">
        <v>6</v>
      </c>
      <c r="G998" s="623" t="s">
        <v>3365</v>
      </c>
      <c r="H998" s="466">
        <v>44819</v>
      </c>
      <c r="I998" s="466">
        <v>44819</v>
      </c>
      <c r="J998" s="235" t="s">
        <v>2492</v>
      </c>
      <c r="K998" s="235" t="s">
        <v>92</v>
      </c>
      <c r="L998" s="235" t="s">
        <v>70</v>
      </c>
      <c r="M998" s="235">
        <v>215990512</v>
      </c>
      <c r="N998" s="235" t="s">
        <v>2960</v>
      </c>
      <c r="O998" s="238" t="s">
        <v>57</v>
      </c>
      <c r="P998" s="345" t="s">
        <v>72</v>
      </c>
      <c r="Q998" s="235" t="s">
        <v>73</v>
      </c>
      <c r="R998" s="238" t="s">
        <v>3366</v>
      </c>
      <c r="S998" s="541">
        <v>45.6</v>
      </c>
      <c r="T998" s="467" t="s">
        <v>2965</v>
      </c>
      <c r="U998" s="468">
        <f t="shared" si="15"/>
        <v>273.60000000000002</v>
      </c>
      <c r="V998" s="170"/>
    </row>
    <row r="999" spans="1:22">
      <c r="A999" s="235">
        <v>996</v>
      </c>
      <c r="B999" s="235">
        <v>112136080</v>
      </c>
      <c r="C999" s="238" t="s">
        <v>888</v>
      </c>
      <c r="D999" s="238" t="s">
        <v>889</v>
      </c>
      <c r="E999" s="598" t="s">
        <v>36</v>
      </c>
      <c r="F999" s="235">
        <v>8</v>
      </c>
      <c r="G999" s="623" t="s">
        <v>3365</v>
      </c>
      <c r="H999" s="466">
        <v>44819</v>
      </c>
      <c r="I999" s="466">
        <v>44819</v>
      </c>
      <c r="J999" s="235" t="s">
        <v>2492</v>
      </c>
      <c r="K999" s="235" t="s">
        <v>92</v>
      </c>
      <c r="L999" s="235" t="s">
        <v>70</v>
      </c>
      <c r="M999" s="235">
        <v>215990512</v>
      </c>
      <c r="N999" s="235" t="s">
        <v>2960</v>
      </c>
      <c r="O999" s="238" t="s">
        <v>57</v>
      </c>
      <c r="P999" s="345" t="s">
        <v>72</v>
      </c>
      <c r="Q999" s="235" t="s">
        <v>73</v>
      </c>
      <c r="R999" s="238" t="s">
        <v>3366</v>
      </c>
      <c r="S999" s="541">
        <v>13.72</v>
      </c>
      <c r="T999" s="467" t="s">
        <v>2965</v>
      </c>
      <c r="U999" s="468">
        <f t="shared" si="15"/>
        <v>109.76</v>
      </c>
      <c r="V999" s="170"/>
    </row>
    <row r="1000" spans="1:22">
      <c r="A1000" s="235">
        <v>997</v>
      </c>
      <c r="B1000" s="235">
        <v>109609633</v>
      </c>
      <c r="C1000" s="238" t="s">
        <v>1078</v>
      </c>
      <c r="D1000" s="238" t="s">
        <v>1674</v>
      </c>
      <c r="E1000" s="598" t="s">
        <v>36</v>
      </c>
      <c r="F1000" s="235">
        <v>2</v>
      </c>
      <c r="G1000" s="623" t="s">
        <v>3365</v>
      </c>
      <c r="H1000" s="466">
        <v>44819</v>
      </c>
      <c r="I1000" s="466">
        <v>44819</v>
      </c>
      <c r="J1000" s="235" t="s">
        <v>2492</v>
      </c>
      <c r="K1000" s="235" t="s">
        <v>92</v>
      </c>
      <c r="L1000" s="235" t="s">
        <v>70</v>
      </c>
      <c r="M1000" s="235">
        <v>215990512</v>
      </c>
      <c r="N1000" s="235" t="s">
        <v>2960</v>
      </c>
      <c r="O1000" s="238" t="s">
        <v>57</v>
      </c>
      <c r="P1000" s="345" t="s">
        <v>72</v>
      </c>
      <c r="Q1000" s="235" t="s">
        <v>73</v>
      </c>
      <c r="R1000" s="238" t="s">
        <v>3366</v>
      </c>
      <c r="S1000" s="541">
        <v>97.29</v>
      </c>
      <c r="T1000" s="467" t="s">
        <v>2965</v>
      </c>
      <c r="U1000" s="468">
        <f t="shared" si="15"/>
        <v>194.58</v>
      </c>
      <c r="V1000" s="170"/>
    </row>
    <row r="1001" spans="1:22">
      <c r="A1001" s="235">
        <v>998</v>
      </c>
      <c r="B1001" s="235">
        <v>109609628</v>
      </c>
      <c r="C1001" s="238" t="s">
        <v>2220</v>
      </c>
      <c r="D1001" s="238" t="s">
        <v>1673</v>
      </c>
      <c r="E1001" s="598" t="s">
        <v>36</v>
      </c>
      <c r="F1001" s="235">
        <v>2</v>
      </c>
      <c r="G1001" s="623" t="s">
        <v>3365</v>
      </c>
      <c r="H1001" s="466">
        <v>44819</v>
      </c>
      <c r="I1001" s="466">
        <v>44819</v>
      </c>
      <c r="J1001" s="235" t="s">
        <v>2492</v>
      </c>
      <c r="K1001" s="235" t="s">
        <v>92</v>
      </c>
      <c r="L1001" s="235" t="s">
        <v>70</v>
      </c>
      <c r="M1001" s="235">
        <v>215990512</v>
      </c>
      <c r="N1001" s="235" t="s">
        <v>2960</v>
      </c>
      <c r="O1001" s="238" t="s">
        <v>57</v>
      </c>
      <c r="P1001" s="345" t="s">
        <v>72</v>
      </c>
      <c r="Q1001" s="235" t="s">
        <v>73</v>
      </c>
      <c r="R1001" s="238" t="s">
        <v>3366</v>
      </c>
      <c r="S1001" s="541">
        <v>97.29</v>
      </c>
      <c r="T1001" s="467" t="s">
        <v>2965</v>
      </c>
      <c r="U1001" s="468">
        <f t="shared" si="15"/>
        <v>194.58</v>
      </c>
      <c r="V1001" s="170"/>
    </row>
    <row r="1002" spans="1:22" ht="20.399999999999999">
      <c r="A1002" s="235">
        <v>999</v>
      </c>
      <c r="B1002" s="235">
        <v>112136072</v>
      </c>
      <c r="C1002" s="238">
        <v>19620005092</v>
      </c>
      <c r="D1002" s="238" t="s">
        <v>457</v>
      </c>
      <c r="E1002" s="598" t="s">
        <v>36</v>
      </c>
      <c r="F1002" s="235">
        <v>2</v>
      </c>
      <c r="G1002" s="623" t="s">
        <v>3365</v>
      </c>
      <c r="H1002" s="466">
        <v>44819</v>
      </c>
      <c r="I1002" s="466">
        <v>44819</v>
      </c>
      <c r="J1002" s="235" t="s">
        <v>2492</v>
      </c>
      <c r="K1002" s="235" t="s">
        <v>92</v>
      </c>
      <c r="L1002" s="235" t="s">
        <v>70</v>
      </c>
      <c r="M1002" s="235">
        <v>215990512</v>
      </c>
      <c r="N1002" s="235" t="s">
        <v>2960</v>
      </c>
      <c r="O1002" s="238" t="s">
        <v>57</v>
      </c>
      <c r="P1002" s="345" t="s">
        <v>72</v>
      </c>
      <c r="Q1002" s="235" t="s">
        <v>73</v>
      </c>
      <c r="R1002" s="238" t="s">
        <v>3366</v>
      </c>
      <c r="S1002" s="541">
        <v>404.26</v>
      </c>
      <c r="T1002" s="467" t="s">
        <v>2965</v>
      </c>
      <c r="U1002" s="468">
        <f t="shared" si="15"/>
        <v>808.52</v>
      </c>
      <c r="V1002" s="170"/>
    </row>
    <row r="1003" spans="1:22" ht="20.399999999999999">
      <c r="A1003" s="235">
        <v>1000</v>
      </c>
      <c r="B1003" s="235">
        <v>109492181</v>
      </c>
      <c r="C1003" s="238" t="s">
        <v>170</v>
      </c>
      <c r="D1003" s="238" t="s">
        <v>171</v>
      </c>
      <c r="E1003" s="598" t="s">
        <v>36</v>
      </c>
      <c r="F1003" s="235">
        <v>32</v>
      </c>
      <c r="G1003" s="623" t="s">
        <v>3365</v>
      </c>
      <c r="H1003" s="466">
        <v>44819</v>
      </c>
      <c r="I1003" s="466">
        <v>44819</v>
      </c>
      <c r="J1003" s="235" t="s">
        <v>2492</v>
      </c>
      <c r="K1003" s="235" t="s">
        <v>92</v>
      </c>
      <c r="L1003" s="235" t="s">
        <v>70</v>
      </c>
      <c r="M1003" s="235">
        <v>215990512</v>
      </c>
      <c r="N1003" s="235" t="s">
        <v>2960</v>
      </c>
      <c r="O1003" s="238" t="s">
        <v>57</v>
      </c>
      <c r="P1003" s="345" t="s">
        <v>72</v>
      </c>
      <c r="Q1003" s="235" t="s">
        <v>73</v>
      </c>
      <c r="R1003" s="238" t="s">
        <v>3366</v>
      </c>
      <c r="S1003" s="541">
        <v>24.1</v>
      </c>
      <c r="T1003" s="467" t="s">
        <v>2965</v>
      </c>
      <c r="U1003" s="468">
        <f t="shared" si="15"/>
        <v>771.2</v>
      </c>
      <c r="V1003" s="170"/>
    </row>
    <row r="1004" spans="1:22">
      <c r="A1004" s="235">
        <v>1001</v>
      </c>
      <c r="B1004" s="235">
        <v>112136078</v>
      </c>
      <c r="C1004" s="238" t="s">
        <v>879</v>
      </c>
      <c r="D1004" s="238" t="s">
        <v>880</v>
      </c>
      <c r="E1004" s="598" t="s">
        <v>36</v>
      </c>
      <c r="F1004" s="235">
        <v>2</v>
      </c>
      <c r="G1004" s="623" t="s">
        <v>3365</v>
      </c>
      <c r="H1004" s="466">
        <v>44819</v>
      </c>
      <c r="I1004" s="466">
        <v>44819</v>
      </c>
      <c r="J1004" s="235" t="s">
        <v>2492</v>
      </c>
      <c r="K1004" s="235" t="s">
        <v>92</v>
      </c>
      <c r="L1004" s="235" t="s">
        <v>70</v>
      </c>
      <c r="M1004" s="235">
        <v>215990512</v>
      </c>
      <c r="N1004" s="235" t="s">
        <v>2960</v>
      </c>
      <c r="O1004" s="238" t="s">
        <v>57</v>
      </c>
      <c r="P1004" s="345" t="s">
        <v>72</v>
      </c>
      <c r="Q1004" s="235" t="s">
        <v>73</v>
      </c>
      <c r="R1004" s="238" t="s">
        <v>3366</v>
      </c>
      <c r="S1004" s="541">
        <v>138.97999999999999</v>
      </c>
      <c r="T1004" s="467" t="s">
        <v>2965</v>
      </c>
      <c r="U1004" s="468">
        <f t="shared" si="15"/>
        <v>277.95999999999998</v>
      </c>
      <c r="V1004" s="170"/>
    </row>
    <row r="1005" spans="1:22">
      <c r="A1005" s="235">
        <v>1002</v>
      </c>
      <c r="B1005" s="235">
        <v>112136075</v>
      </c>
      <c r="C1005" s="238" t="s">
        <v>63</v>
      </c>
      <c r="D1005" s="238" t="s">
        <v>64</v>
      </c>
      <c r="E1005" s="598" t="s">
        <v>36</v>
      </c>
      <c r="F1005" s="235">
        <v>2</v>
      </c>
      <c r="G1005" s="623" t="s">
        <v>3365</v>
      </c>
      <c r="H1005" s="466">
        <v>44819</v>
      </c>
      <c r="I1005" s="466">
        <v>44819</v>
      </c>
      <c r="J1005" s="235" t="s">
        <v>2492</v>
      </c>
      <c r="K1005" s="235" t="s">
        <v>92</v>
      </c>
      <c r="L1005" s="235" t="s">
        <v>70</v>
      </c>
      <c r="M1005" s="235">
        <v>215990512</v>
      </c>
      <c r="N1005" s="235" t="s">
        <v>2960</v>
      </c>
      <c r="O1005" s="238" t="s">
        <v>57</v>
      </c>
      <c r="P1005" s="345" t="s">
        <v>72</v>
      </c>
      <c r="Q1005" s="235" t="s">
        <v>73</v>
      </c>
      <c r="R1005" s="238" t="s">
        <v>3366</v>
      </c>
      <c r="S1005" s="541">
        <v>1196.19</v>
      </c>
      <c r="T1005" s="467" t="s">
        <v>2965</v>
      </c>
      <c r="U1005" s="468">
        <f t="shared" si="15"/>
        <v>2392.38</v>
      </c>
      <c r="V1005" s="170"/>
    </row>
    <row r="1006" spans="1:22" ht="20.399999999999999">
      <c r="A1006" s="235">
        <v>1003</v>
      </c>
      <c r="B1006" s="235">
        <v>109492194</v>
      </c>
      <c r="C1006" s="238">
        <v>61030012010</v>
      </c>
      <c r="D1006" s="238" t="s">
        <v>193</v>
      </c>
      <c r="E1006" s="598" t="s">
        <v>36</v>
      </c>
      <c r="F1006" s="235">
        <v>16</v>
      </c>
      <c r="G1006" s="623" t="s">
        <v>3365</v>
      </c>
      <c r="H1006" s="466">
        <v>44819</v>
      </c>
      <c r="I1006" s="466">
        <v>44819</v>
      </c>
      <c r="J1006" s="235" t="s">
        <v>2492</v>
      </c>
      <c r="K1006" s="235" t="s">
        <v>92</v>
      </c>
      <c r="L1006" s="235" t="s">
        <v>70</v>
      </c>
      <c r="M1006" s="235">
        <v>215990512</v>
      </c>
      <c r="N1006" s="235" t="s">
        <v>2960</v>
      </c>
      <c r="O1006" s="238" t="s">
        <v>57</v>
      </c>
      <c r="P1006" s="345" t="s">
        <v>72</v>
      </c>
      <c r="Q1006" s="235" t="s">
        <v>73</v>
      </c>
      <c r="R1006" s="238" t="s">
        <v>3366</v>
      </c>
      <c r="S1006" s="541">
        <v>234.9</v>
      </c>
      <c r="T1006" s="467" t="s">
        <v>2965</v>
      </c>
      <c r="U1006" s="468">
        <f t="shared" si="15"/>
        <v>3758.4</v>
      </c>
      <c r="V1006" s="170"/>
    </row>
    <row r="1007" spans="1:22">
      <c r="A1007" s="235">
        <v>1004</v>
      </c>
      <c r="B1007" s="235">
        <v>109492196</v>
      </c>
      <c r="C1007" s="238">
        <v>61030000054</v>
      </c>
      <c r="D1007" s="238" t="s">
        <v>1179</v>
      </c>
      <c r="E1007" s="598" t="s">
        <v>36</v>
      </c>
      <c r="F1007" s="235">
        <v>16</v>
      </c>
      <c r="G1007" s="623" t="s">
        <v>3365</v>
      </c>
      <c r="H1007" s="466">
        <v>44819</v>
      </c>
      <c r="I1007" s="466">
        <v>44819</v>
      </c>
      <c r="J1007" s="235" t="s">
        <v>2492</v>
      </c>
      <c r="K1007" s="235" t="s">
        <v>92</v>
      </c>
      <c r="L1007" s="235" t="s">
        <v>70</v>
      </c>
      <c r="M1007" s="235">
        <v>215990512</v>
      </c>
      <c r="N1007" s="235" t="s">
        <v>2960</v>
      </c>
      <c r="O1007" s="238" t="s">
        <v>57</v>
      </c>
      <c r="P1007" s="345" t="s">
        <v>72</v>
      </c>
      <c r="Q1007" s="235" t="s">
        <v>73</v>
      </c>
      <c r="R1007" s="238" t="s">
        <v>3366</v>
      </c>
      <c r="S1007" s="541">
        <v>21.36</v>
      </c>
      <c r="T1007" s="467" t="s">
        <v>2965</v>
      </c>
      <c r="U1007" s="468">
        <f t="shared" si="15"/>
        <v>341.76</v>
      </c>
      <c r="V1007" s="170"/>
    </row>
    <row r="1008" spans="1:22" ht="20.399999999999999">
      <c r="A1008" s="235">
        <v>1005</v>
      </c>
      <c r="B1008" s="235">
        <v>109609630</v>
      </c>
      <c r="C1008" s="238" t="s">
        <v>183</v>
      </c>
      <c r="D1008" s="238" t="s">
        <v>184</v>
      </c>
      <c r="E1008" s="598" t="s">
        <v>36</v>
      </c>
      <c r="F1008" s="235">
        <v>16</v>
      </c>
      <c r="G1008" s="623" t="s">
        <v>3365</v>
      </c>
      <c r="H1008" s="466">
        <v>44819</v>
      </c>
      <c r="I1008" s="466">
        <v>44819</v>
      </c>
      <c r="J1008" s="235" t="s">
        <v>2492</v>
      </c>
      <c r="K1008" s="235" t="s">
        <v>92</v>
      </c>
      <c r="L1008" s="235" t="s">
        <v>70</v>
      </c>
      <c r="M1008" s="235">
        <v>215990512</v>
      </c>
      <c r="N1008" s="235" t="s">
        <v>2960</v>
      </c>
      <c r="O1008" s="238" t="s">
        <v>57</v>
      </c>
      <c r="P1008" s="345" t="s">
        <v>72</v>
      </c>
      <c r="Q1008" s="235" t="s">
        <v>73</v>
      </c>
      <c r="R1008" s="238" t="s">
        <v>3366</v>
      </c>
      <c r="S1008" s="541">
        <v>19.260000000000002</v>
      </c>
      <c r="T1008" s="467" t="s">
        <v>2965</v>
      </c>
      <c r="U1008" s="468">
        <f t="shared" si="15"/>
        <v>308.16000000000003</v>
      </c>
      <c r="V1008" s="170"/>
    </row>
    <row r="1009" spans="1:22">
      <c r="A1009" s="235">
        <v>1006</v>
      </c>
      <c r="B1009" s="235">
        <v>107156657</v>
      </c>
      <c r="C1009" s="238">
        <v>107156657</v>
      </c>
      <c r="D1009" s="238" t="s">
        <v>815</v>
      </c>
      <c r="E1009" s="598" t="s">
        <v>36</v>
      </c>
      <c r="F1009" s="235">
        <v>8</v>
      </c>
      <c r="G1009" s="623" t="s">
        <v>3365</v>
      </c>
      <c r="H1009" s="466">
        <v>44819</v>
      </c>
      <c r="I1009" s="466">
        <v>44819</v>
      </c>
      <c r="J1009" s="235" t="s">
        <v>2492</v>
      </c>
      <c r="K1009" s="235" t="s">
        <v>92</v>
      </c>
      <c r="L1009" s="235" t="s">
        <v>70</v>
      </c>
      <c r="M1009" s="235">
        <v>215990512</v>
      </c>
      <c r="N1009" s="235" t="s">
        <v>2960</v>
      </c>
      <c r="O1009" s="238" t="s">
        <v>57</v>
      </c>
      <c r="P1009" s="345" t="s">
        <v>72</v>
      </c>
      <c r="Q1009" s="235" t="s">
        <v>73</v>
      </c>
      <c r="R1009" s="238" t="s">
        <v>3366</v>
      </c>
      <c r="S1009" s="541">
        <v>13.68</v>
      </c>
      <c r="T1009" s="467" t="s">
        <v>2965</v>
      </c>
      <c r="U1009" s="468">
        <f t="shared" si="15"/>
        <v>109.44</v>
      </c>
      <c r="V1009" s="170"/>
    </row>
    <row r="1010" spans="1:22">
      <c r="A1010" s="235">
        <v>1007</v>
      </c>
      <c r="B1010" s="235">
        <v>110408291</v>
      </c>
      <c r="C1010" s="238" t="s">
        <v>1305</v>
      </c>
      <c r="D1010" s="238" t="s">
        <v>1306</v>
      </c>
      <c r="E1010" s="598" t="s">
        <v>36</v>
      </c>
      <c r="F1010" s="235">
        <v>12</v>
      </c>
      <c r="G1010" s="623" t="s">
        <v>3365</v>
      </c>
      <c r="H1010" s="466">
        <v>44819</v>
      </c>
      <c r="I1010" s="466">
        <v>44819</v>
      </c>
      <c r="J1010" s="235" t="s">
        <v>2492</v>
      </c>
      <c r="K1010" s="235" t="s">
        <v>92</v>
      </c>
      <c r="L1010" s="235" t="s">
        <v>70</v>
      </c>
      <c r="M1010" s="235">
        <v>215990512</v>
      </c>
      <c r="N1010" s="235" t="s">
        <v>2960</v>
      </c>
      <c r="O1010" s="238" t="s">
        <v>57</v>
      </c>
      <c r="P1010" s="345" t="s">
        <v>72</v>
      </c>
      <c r="Q1010" s="235" t="s">
        <v>73</v>
      </c>
      <c r="R1010" s="238" t="s">
        <v>3366</v>
      </c>
      <c r="S1010" s="541">
        <v>6</v>
      </c>
      <c r="T1010" s="467" t="s">
        <v>2965</v>
      </c>
      <c r="U1010" s="468">
        <f t="shared" si="15"/>
        <v>72</v>
      </c>
      <c r="V1010" s="170"/>
    </row>
    <row r="1011" spans="1:22">
      <c r="A1011" s="235">
        <v>1008</v>
      </c>
      <c r="B1011" s="235">
        <v>107156629</v>
      </c>
      <c r="C1011" s="238">
        <v>107156629</v>
      </c>
      <c r="D1011" s="238" t="s">
        <v>814</v>
      </c>
      <c r="E1011" s="598" t="s">
        <v>36</v>
      </c>
      <c r="F1011" s="235">
        <v>10</v>
      </c>
      <c r="G1011" s="623" t="s">
        <v>3365</v>
      </c>
      <c r="H1011" s="466">
        <v>44819</v>
      </c>
      <c r="I1011" s="466">
        <v>44819</v>
      </c>
      <c r="J1011" s="235" t="s">
        <v>2492</v>
      </c>
      <c r="K1011" s="235" t="s">
        <v>92</v>
      </c>
      <c r="L1011" s="235" t="s">
        <v>70</v>
      </c>
      <c r="M1011" s="235">
        <v>215990512</v>
      </c>
      <c r="N1011" s="235" t="s">
        <v>2960</v>
      </c>
      <c r="O1011" s="238" t="s">
        <v>57</v>
      </c>
      <c r="P1011" s="345" t="s">
        <v>72</v>
      </c>
      <c r="Q1011" s="235" t="s">
        <v>73</v>
      </c>
      <c r="R1011" s="238" t="s">
        <v>3366</v>
      </c>
      <c r="S1011" s="541">
        <v>16.2</v>
      </c>
      <c r="T1011" s="467" t="s">
        <v>2965</v>
      </c>
      <c r="U1011" s="468">
        <f t="shared" si="15"/>
        <v>162</v>
      </c>
      <c r="V1011" s="170"/>
    </row>
    <row r="1012" spans="1:22">
      <c r="A1012" s="235">
        <v>1009</v>
      </c>
      <c r="B1012" s="235">
        <v>107156629</v>
      </c>
      <c r="C1012" s="238">
        <v>107156629</v>
      </c>
      <c r="D1012" s="238" t="s">
        <v>814</v>
      </c>
      <c r="E1012" s="598" t="s">
        <v>36</v>
      </c>
      <c r="F1012" s="235">
        <v>22</v>
      </c>
      <c r="G1012" s="623" t="s">
        <v>3365</v>
      </c>
      <c r="H1012" s="466">
        <v>44819</v>
      </c>
      <c r="I1012" s="466">
        <v>44819</v>
      </c>
      <c r="J1012" s="235" t="s">
        <v>2492</v>
      </c>
      <c r="K1012" s="235" t="s">
        <v>92</v>
      </c>
      <c r="L1012" s="235" t="s">
        <v>70</v>
      </c>
      <c r="M1012" s="235">
        <v>215990512</v>
      </c>
      <c r="N1012" s="235" t="s">
        <v>2960</v>
      </c>
      <c r="O1012" s="238" t="s">
        <v>57</v>
      </c>
      <c r="P1012" s="345" t="s">
        <v>72</v>
      </c>
      <c r="Q1012" s="235" t="s">
        <v>73</v>
      </c>
      <c r="R1012" s="238" t="s">
        <v>3366</v>
      </c>
      <c r="S1012" s="541">
        <v>16.2</v>
      </c>
      <c r="T1012" s="467" t="s">
        <v>2965</v>
      </c>
      <c r="U1012" s="468">
        <f t="shared" si="15"/>
        <v>356.4</v>
      </c>
      <c r="V1012" s="170"/>
    </row>
    <row r="1013" spans="1:22" ht="20.399999999999999">
      <c r="A1013" s="235">
        <v>1010</v>
      </c>
      <c r="B1013" s="235" t="s">
        <v>818</v>
      </c>
      <c r="C1013" s="238" t="s">
        <v>818</v>
      </c>
      <c r="D1013" s="238" t="s">
        <v>819</v>
      </c>
      <c r="E1013" s="598" t="s">
        <v>36</v>
      </c>
      <c r="F1013" s="235">
        <v>40</v>
      </c>
      <c r="G1013" s="623" t="s">
        <v>3365</v>
      </c>
      <c r="H1013" s="466">
        <v>44819</v>
      </c>
      <c r="I1013" s="466">
        <v>44819</v>
      </c>
      <c r="J1013" s="235" t="s">
        <v>2492</v>
      </c>
      <c r="K1013" s="235" t="s">
        <v>92</v>
      </c>
      <c r="L1013" s="235" t="s">
        <v>70</v>
      </c>
      <c r="M1013" s="235">
        <v>215990512</v>
      </c>
      <c r="N1013" s="235" t="s">
        <v>2960</v>
      </c>
      <c r="O1013" s="238" t="s">
        <v>57</v>
      </c>
      <c r="P1013" s="345" t="s">
        <v>72</v>
      </c>
      <c r="Q1013" s="235" t="s">
        <v>73</v>
      </c>
      <c r="R1013" s="238" t="s">
        <v>3366</v>
      </c>
      <c r="S1013" s="541">
        <v>3.84</v>
      </c>
      <c r="T1013" s="467" t="s">
        <v>2965</v>
      </c>
      <c r="U1013" s="468">
        <f t="shared" si="15"/>
        <v>153.6</v>
      </c>
      <c r="V1013" s="170"/>
    </row>
    <row r="1014" spans="1:22">
      <c r="A1014" s="235">
        <v>1011</v>
      </c>
      <c r="B1014" s="235">
        <v>112170849</v>
      </c>
      <c r="C1014" s="238">
        <v>112170849</v>
      </c>
      <c r="D1014" s="238" t="s">
        <v>2382</v>
      </c>
      <c r="E1014" s="598" t="s">
        <v>36</v>
      </c>
      <c r="F1014" s="235">
        <v>12</v>
      </c>
      <c r="G1014" s="623" t="s">
        <v>3365</v>
      </c>
      <c r="H1014" s="466">
        <v>44819</v>
      </c>
      <c r="I1014" s="466">
        <v>44819</v>
      </c>
      <c r="J1014" s="235" t="s">
        <v>2492</v>
      </c>
      <c r="K1014" s="235" t="s">
        <v>92</v>
      </c>
      <c r="L1014" s="235" t="s">
        <v>70</v>
      </c>
      <c r="M1014" s="235">
        <v>215990512</v>
      </c>
      <c r="N1014" s="235" t="s">
        <v>2960</v>
      </c>
      <c r="O1014" s="238" t="s">
        <v>57</v>
      </c>
      <c r="P1014" s="345" t="s">
        <v>72</v>
      </c>
      <c r="Q1014" s="235" t="s">
        <v>73</v>
      </c>
      <c r="R1014" s="238" t="s">
        <v>3366</v>
      </c>
      <c r="S1014" s="541">
        <v>5.5</v>
      </c>
      <c r="T1014" s="467" t="s">
        <v>2965</v>
      </c>
      <c r="U1014" s="468">
        <f t="shared" si="15"/>
        <v>66</v>
      </c>
      <c r="V1014" s="170"/>
    </row>
    <row r="1015" spans="1:22">
      <c r="A1015" s="235">
        <v>1012</v>
      </c>
      <c r="B1015" s="235">
        <v>111402534</v>
      </c>
      <c r="C1015" s="238" t="s">
        <v>1083</v>
      </c>
      <c r="D1015" s="238" t="s">
        <v>1084</v>
      </c>
      <c r="E1015" s="598" t="s">
        <v>36</v>
      </c>
      <c r="F1015" s="235">
        <v>5</v>
      </c>
      <c r="G1015" s="623" t="s">
        <v>3365</v>
      </c>
      <c r="H1015" s="466">
        <v>44819</v>
      </c>
      <c r="I1015" s="466">
        <v>44819</v>
      </c>
      <c r="J1015" s="235" t="s">
        <v>2492</v>
      </c>
      <c r="K1015" s="235" t="s">
        <v>92</v>
      </c>
      <c r="L1015" s="235" t="s">
        <v>70</v>
      </c>
      <c r="M1015" s="235">
        <v>215990512</v>
      </c>
      <c r="N1015" s="235" t="s">
        <v>2960</v>
      </c>
      <c r="O1015" s="238" t="s">
        <v>57</v>
      </c>
      <c r="P1015" s="345" t="s">
        <v>72</v>
      </c>
      <c r="Q1015" s="235" t="s">
        <v>73</v>
      </c>
      <c r="R1015" s="238" t="s">
        <v>3366</v>
      </c>
      <c r="S1015" s="541">
        <v>469.44</v>
      </c>
      <c r="T1015" s="467" t="s">
        <v>2965</v>
      </c>
      <c r="U1015" s="468">
        <f t="shared" si="15"/>
        <v>2347.1999999999998</v>
      </c>
      <c r="V1015" s="170"/>
    </row>
    <row r="1016" spans="1:22">
      <c r="A1016" s="235">
        <v>1013</v>
      </c>
      <c r="B1016" s="235">
        <v>109609637</v>
      </c>
      <c r="C1016" s="238" t="s">
        <v>573</v>
      </c>
      <c r="D1016" s="238" t="s">
        <v>574</v>
      </c>
      <c r="E1016" s="598" t="s">
        <v>36</v>
      </c>
      <c r="F1016" s="235">
        <v>10</v>
      </c>
      <c r="G1016" s="623" t="s">
        <v>3365</v>
      </c>
      <c r="H1016" s="466">
        <v>44819</v>
      </c>
      <c r="I1016" s="466">
        <v>44819</v>
      </c>
      <c r="J1016" s="235" t="s">
        <v>2492</v>
      </c>
      <c r="K1016" s="235" t="s">
        <v>92</v>
      </c>
      <c r="L1016" s="235" t="s">
        <v>70</v>
      </c>
      <c r="M1016" s="235">
        <v>215990512</v>
      </c>
      <c r="N1016" s="235" t="s">
        <v>2960</v>
      </c>
      <c r="O1016" s="238" t="s">
        <v>57</v>
      </c>
      <c r="P1016" s="345" t="s">
        <v>72</v>
      </c>
      <c r="Q1016" s="235" t="s">
        <v>73</v>
      </c>
      <c r="R1016" s="238" t="s">
        <v>3366</v>
      </c>
      <c r="S1016" s="541">
        <v>18.62</v>
      </c>
      <c r="T1016" s="467" t="s">
        <v>2965</v>
      </c>
      <c r="U1016" s="468">
        <f t="shared" si="15"/>
        <v>186.20000000000002</v>
      </c>
      <c r="V1016" s="170"/>
    </row>
    <row r="1017" spans="1:22">
      <c r="A1017" s="235">
        <v>1014</v>
      </c>
      <c r="B1017" s="235">
        <v>112137134</v>
      </c>
      <c r="C1017" s="238">
        <v>21038811405</v>
      </c>
      <c r="D1017" s="238" t="s">
        <v>1220</v>
      </c>
      <c r="E1017" s="598" t="s">
        <v>36</v>
      </c>
      <c r="F1017" s="235">
        <v>16</v>
      </c>
      <c r="G1017" s="623" t="s">
        <v>3365</v>
      </c>
      <c r="H1017" s="466">
        <v>44819</v>
      </c>
      <c r="I1017" s="466">
        <v>44819</v>
      </c>
      <c r="J1017" s="235" t="s">
        <v>2492</v>
      </c>
      <c r="K1017" s="235" t="s">
        <v>92</v>
      </c>
      <c r="L1017" s="235" t="s">
        <v>70</v>
      </c>
      <c r="M1017" s="235">
        <v>215990512</v>
      </c>
      <c r="N1017" s="235" t="s">
        <v>2960</v>
      </c>
      <c r="O1017" s="238" t="s">
        <v>57</v>
      </c>
      <c r="P1017" s="345" t="s">
        <v>72</v>
      </c>
      <c r="Q1017" s="235" t="s">
        <v>73</v>
      </c>
      <c r="R1017" s="238" t="s">
        <v>3366</v>
      </c>
      <c r="S1017" s="541">
        <v>1139.3800000000001</v>
      </c>
      <c r="T1017" s="467" t="s">
        <v>2965</v>
      </c>
      <c r="U1017" s="468">
        <f t="shared" si="15"/>
        <v>18230.080000000002</v>
      </c>
      <c r="V1017" s="170"/>
    </row>
    <row r="1018" spans="1:22">
      <c r="A1018" s="235">
        <v>1015</v>
      </c>
      <c r="B1018" s="235">
        <v>110316600</v>
      </c>
      <c r="C1018" s="238" t="s">
        <v>2551</v>
      </c>
      <c r="D1018" s="238" t="s">
        <v>2552</v>
      </c>
      <c r="E1018" s="598" t="s">
        <v>36</v>
      </c>
      <c r="F1018" s="235">
        <v>2</v>
      </c>
      <c r="G1018" s="623" t="s">
        <v>3365</v>
      </c>
      <c r="H1018" s="466">
        <v>44819</v>
      </c>
      <c r="I1018" s="466">
        <v>44819</v>
      </c>
      <c r="J1018" s="235" t="s">
        <v>2492</v>
      </c>
      <c r="K1018" s="235" t="s">
        <v>92</v>
      </c>
      <c r="L1018" s="235" t="s">
        <v>70</v>
      </c>
      <c r="M1018" s="235">
        <v>215990512</v>
      </c>
      <c r="N1018" s="235" t="s">
        <v>2960</v>
      </c>
      <c r="O1018" s="238" t="s">
        <v>57</v>
      </c>
      <c r="P1018" s="345" t="s">
        <v>72</v>
      </c>
      <c r="Q1018" s="235" t="s">
        <v>73</v>
      </c>
      <c r="R1018" s="238" t="s">
        <v>3366</v>
      </c>
      <c r="S1018" s="541">
        <v>330</v>
      </c>
      <c r="T1018" s="467" t="s">
        <v>2965</v>
      </c>
      <c r="U1018" s="468">
        <f t="shared" si="15"/>
        <v>660</v>
      </c>
      <c r="V1018" s="170"/>
    </row>
    <row r="1019" spans="1:22">
      <c r="A1019" s="235">
        <v>1016</v>
      </c>
      <c r="B1019" s="235">
        <v>109492176</v>
      </c>
      <c r="C1019" s="238">
        <v>45953050</v>
      </c>
      <c r="D1019" s="238" t="s">
        <v>2204</v>
      </c>
      <c r="E1019" s="598" t="s">
        <v>2729</v>
      </c>
      <c r="F1019" s="235">
        <v>80</v>
      </c>
      <c r="G1019" s="623" t="s">
        <v>3365</v>
      </c>
      <c r="H1019" s="466">
        <v>44819</v>
      </c>
      <c r="I1019" s="466">
        <v>44819</v>
      </c>
      <c r="J1019" s="235" t="s">
        <v>2492</v>
      </c>
      <c r="K1019" s="235" t="s">
        <v>92</v>
      </c>
      <c r="L1019" s="235" t="s">
        <v>70</v>
      </c>
      <c r="M1019" s="235">
        <v>215990512</v>
      </c>
      <c r="N1019" s="235" t="s">
        <v>2960</v>
      </c>
      <c r="O1019" s="238" t="s">
        <v>57</v>
      </c>
      <c r="P1019" s="345" t="s">
        <v>72</v>
      </c>
      <c r="Q1019" s="235" t="s">
        <v>73</v>
      </c>
      <c r="R1019" s="238" t="s">
        <v>3366</v>
      </c>
      <c r="S1019" s="541">
        <v>191.98</v>
      </c>
      <c r="T1019" s="467" t="s">
        <v>2965</v>
      </c>
      <c r="U1019" s="468">
        <f t="shared" si="15"/>
        <v>15358.4</v>
      </c>
      <c r="V1019" s="170"/>
    </row>
    <row r="1020" spans="1:22">
      <c r="A1020" s="235">
        <v>1017</v>
      </c>
      <c r="B1020" s="235">
        <v>109609634</v>
      </c>
      <c r="C1020" s="238" t="s">
        <v>2226</v>
      </c>
      <c r="D1020" s="238" t="s">
        <v>2740</v>
      </c>
      <c r="E1020" s="598" t="s">
        <v>36</v>
      </c>
      <c r="F1020" s="235">
        <v>2</v>
      </c>
      <c r="G1020" s="623" t="s">
        <v>3365</v>
      </c>
      <c r="H1020" s="466">
        <v>44819</v>
      </c>
      <c r="I1020" s="466">
        <v>44819</v>
      </c>
      <c r="J1020" s="235" t="s">
        <v>2492</v>
      </c>
      <c r="K1020" s="235" t="s">
        <v>92</v>
      </c>
      <c r="L1020" s="235" t="s">
        <v>70</v>
      </c>
      <c r="M1020" s="235">
        <v>215990512</v>
      </c>
      <c r="N1020" s="235" t="s">
        <v>2960</v>
      </c>
      <c r="O1020" s="238" t="s">
        <v>57</v>
      </c>
      <c r="P1020" s="345" t="s">
        <v>72</v>
      </c>
      <c r="Q1020" s="235" t="s">
        <v>73</v>
      </c>
      <c r="R1020" s="238" t="s">
        <v>3366</v>
      </c>
      <c r="S1020" s="541">
        <v>1069.1099999999999</v>
      </c>
      <c r="T1020" s="467" t="s">
        <v>2965</v>
      </c>
      <c r="U1020" s="468">
        <f t="shared" si="15"/>
        <v>2138.2199999999998</v>
      </c>
      <c r="V1020" s="170"/>
    </row>
    <row r="1021" spans="1:22">
      <c r="A1021" s="235">
        <v>1018</v>
      </c>
      <c r="B1021" s="235">
        <v>110408288</v>
      </c>
      <c r="C1021" s="238" t="s">
        <v>1749</v>
      </c>
      <c r="D1021" s="238" t="s">
        <v>1750</v>
      </c>
      <c r="E1021" s="598" t="s">
        <v>36</v>
      </c>
      <c r="F1021" s="235">
        <v>6</v>
      </c>
      <c r="G1021" s="623" t="s">
        <v>3365</v>
      </c>
      <c r="H1021" s="466">
        <v>44819</v>
      </c>
      <c r="I1021" s="466">
        <v>44819</v>
      </c>
      <c r="J1021" s="235" t="s">
        <v>2492</v>
      </c>
      <c r="K1021" s="235" t="s">
        <v>92</v>
      </c>
      <c r="L1021" s="235" t="s">
        <v>70</v>
      </c>
      <c r="M1021" s="235">
        <v>215990512</v>
      </c>
      <c r="N1021" s="235" t="s">
        <v>2960</v>
      </c>
      <c r="O1021" s="238" t="s">
        <v>57</v>
      </c>
      <c r="P1021" s="345" t="s">
        <v>72</v>
      </c>
      <c r="Q1021" s="235" t="s">
        <v>73</v>
      </c>
      <c r="R1021" s="238" t="s">
        <v>3366</v>
      </c>
      <c r="S1021" s="541">
        <v>6396.5</v>
      </c>
      <c r="T1021" s="467" t="s">
        <v>2965</v>
      </c>
      <c r="U1021" s="468">
        <f t="shared" si="15"/>
        <v>38379</v>
      </c>
      <c r="V1021" s="170"/>
    </row>
    <row r="1022" spans="1:22">
      <c r="A1022" s="235">
        <v>1019</v>
      </c>
      <c r="B1022" s="235">
        <v>112151015</v>
      </c>
      <c r="C1022" s="238">
        <v>12536686</v>
      </c>
      <c r="D1022" s="238" t="s">
        <v>1935</v>
      </c>
      <c r="E1022" s="598" t="s">
        <v>2729</v>
      </c>
      <c r="F1022" s="235">
        <v>100</v>
      </c>
      <c r="G1022" s="623" t="s">
        <v>3365</v>
      </c>
      <c r="H1022" s="466">
        <v>44819</v>
      </c>
      <c r="I1022" s="466">
        <v>44819</v>
      </c>
      <c r="J1022" s="235" t="s">
        <v>2492</v>
      </c>
      <c r="K1022" s="235" t="s">
        <v>92</v>
      </c>
      <c r="L1022" s="235" t="s">
        <v>70</v>
      </c>
      <c r="M1022" s="235">
        <v>215990512</v>
      </c>
      <c r="N1022" s="235" t="s">
        <v>2960</v>
      </c>
      <c r="O1022" s="238" t="s">
        <v>57</v>
      </c>
      <c r="P1022" s="345" t="s">
        <v>72</v>
      </c>
      <c r="Q1022" s="235" t="s">
        <v>73</v>
      </c>
      <c r="R1022" s="238" t="s">
        <v>3366</v>
      </c>
      <c r="S1022" s="541">
        <v>31.36</v>
      </c>
      <c r="T1022" s="467" t="s">
        <v>2965</v>
      </c>
      <c r="U1022" s="468">
        <f t="shared" si="15"/>
        <v>3136</v>
      </c>
      <c r="V1022" s="170"/>
    </row>
    <row r="1023" spans="1:22">
      <c r="A1023" s="235">
        <v>1020</v>
      </c>
      <c r="B1023" s="235">
        <v>109461633</v>
      </c>
      <c r="C1023" s="238">
        <v>12536692</v>
      </c>
      <c r="D1023" s="238" t="s">
        <v>1938</v>
      </c>
      <c r="E1023" s="598" t="s">
        <v>2729</v>
      </c>
      <c r="F1023" s="235">
        <v>50</v>
      </c>
      <c r="G1023" s="623" t="s">
        <v>3365</v>
      </c>
      <c r="H1023" s="466">
        <v>44819</v>
      </c>
      <c r="I1023" s="466">
        <v>44819</v>
      </c>
      <c r="J1023" s="235" t="s">
        <v>2492</v>
      </c>
      <c r="K1023" s="235" t="s">
        <v>92</v>
      </c>
      <c r="L1023" s="235" t="s">
        <v>70</v>
      </c>
      <c r="M1023" s="235">
        <v>215990512</v>
      </c>
      <c r="N1023" s="235" t="s">
        <v>2960</v>
      </c>
      <c r="O1023" s="238" t="s">
        <v>57</v>
      </c>
      <c r="P1023" s="345" t="s">
        <v>72</v>
      </c>
      <c r="Q1023" s="235" t="s">
        <v>73</v>
      </c>
      <c r="R1023" s="238" t="s">
        <v>3366</v>
      </c>
      <c r="S1023" s="541">
        <v>24</v>
      </c>
      <c r="T1023" s="467" t="s">
        <v>2965</v>
      </c>
      <c r="U1023" s="468">
        <f t="shared" si="15"/>
        <v>1200</v>
      </c>
      <c r="V1023" s="170"/>
    </row>
    <row r="1024" spans="1:22" ht="20.399999999999999">
      <c r="A1024" s="235">
        <v>1021</v>
      </c>
      <c r="B1024" s="235">
        <v>110408290</v>
      </c>
      <c r="C1024" s="238" t="s">
        <v>2260</v>
      </c>
      <c r="D1024" s="238" t="s">
        <v>2775</v>
      </c>
      <c r="E1024" s="598" t="s">
        <v>36</v>
      </c>
      <c r="F1024" s="235">
        <v>6</v>
      </c>
      <c r="G1024" s="623" t="s">
        <v>3365</v>
      </c>
      <c r="H1024" s="466">
        <v>44819</v>
      </c>
      <c r="I1024" s="466">
        <v>44819</v>
      </c>
      <c r="J1024" s="235" t="s">
        <v>2492</v>
      </c>
      <c r="K1024" s="235" t="s">
        <v>92</v>
      </c>
      <c r="L1024" s="235" t="s">
        <v>70</v>
      </c>
      <c r="M1024" s="235">
        <v>215990512</v>
      </c>
      <c r="N1024" s="235" t="s">
        <v>2960</v>
      </c>
      <c r="O1024" s="238" t="s">
        <v>57</v>
      </c>
      <c r="P1024" s="345" t="s">
        <v>72</v>
      </c>
      <c r="Q1024" s="235" t="s">
        <v>73</v>
      </c>
      <c r="R1024" s="238" t="s">
        <v>3366</v>
      </c>
      <c r="S1024" s="541">
        <v>540.54999999999995</v>
      </c>
      <c r="T1024" s="467" t="s">
        <v>2965</v>
      </c>
      <c r="U1024" s="468">
        <f t="shared" si="15"/>
        <v>3243.2999999999997</v>
      </c>
      <c r="V1024" s="170"/>
    </row>
    <row r="1025" spans="1:22" ht="20.399999999999999">
      <c r="A1025" s="235">
        <v>1022</v>
      </c>
      <c r="B1025" s="238" t="s">
        <v>820</v>
      </c>
      <c r="C1025" s="238" t="s">
        <v>820</v>
      </c>
      <c r="D1025" s="238" t="s">
        <v>821</v>
      </c>
      <c r="E1025" s="598" t="s">
        <v>36</v>
      </c>
      <c r="F1025" s="235">
        <v>40</v>
      </c>
      <c r="G1025" s="623" t="s">
        <v>3365</v>
      </c>
      <c r="H1025" s="466">
        <v>44819</v>
      </c>
      <c r="I1025" s="466">
        <v>44819</v>
      </c>
      <c r="J1025" s="235" t="s">
        <v>2492</v>
      </c>
      <c r="K1025" s="235" t="s">
        <v>92</v>
      </c>
      <c r="L1025" s="235" t="s">
        <v>70</v>
      </c>
      <c r="M1025" s="235">
        <v>215990512</v>
      </c>
      <c r="N1025" s="235" t="s">
        <v>2960</v>
      </c>
      <c r="O1025" s="238" t="s">
        <v>57</v>
      </c>
      <c r="P1025" s="345" t="s">
        <v>72</v>
      </c>
      <c r="Q1025" s="235" t="s">
        <v>73</v>
      </c>
      <c r="R1025" s="238" t="s">
        <v>3366</v>
      </c>
      <c r="S1025" s="171">
        <v>0.51</v>
      </c>
      <c r="T1025" s="467" t="s">
        <v>2965</v>
      </c>
      <c r="U1025" s="468">
        <f t="shared" si="15"/>
        <v>20.399999999999999</v>
      </c>
      <c r="V1025" s="170"/>
    </row>
    <row r="1026" spans="1:22">
      <c r="A1026" s="235">
        <v>1023</v>
      </c>
      <c r="B1026" s="235">
        <v>107184793</v>
      </c>
      <c r="C1026" s="238">
        <v>107184793</v>
      </c>
      <c r="D1026" s="238" t="s">
        <v>3050</v>
      </c>
      <c r="E1026" s="598" t="s">
        <v>36</v>
      </c>
      <c r="F1026" s="235">
        <v>40</v>
      </c>
      <c r="G1026" s="623" t="s">
        <v>3365</v>
      </c>
      <c r="H1026" s="466">
        <v>44819</v>
      </c>
      <c r="I1026" s="466">
        <v>44819</v>
      </c>
      <c r="J1026" s="235" t="s">
        <v>2492</v>
      </c>
      <c r="K1026" s="235" t="s">
        <v>92</v>
      </c>
      <c r="L1026" s="235" t="s">
        <v>70</v>
      </c>
      <c r="M1026" s="235">
        <v>215990512</v>
      </c>
      <c r="N1026" s="235" t="s">
        <v>2960</v>
      </c>
      <c r="O1026" s="238" t="s">
        <v>57</v>
      </c>
      <c r="P1026" s="345" t="s">
        <v>72</v>
      </c>
      <c r="Q1026" s="235" t="s">
        <v>73</v>
      </c>
      <c r="R1026" s="238" t="s">
        <v>3366</v>
      </c>
      <c r="S1026" s="541">
        <v>2.4500000000000002</v>
      </c>
      <c r="T1026" s="467" t="s">
        <v>2965</v>
      </c>
      <c r="U1026" s="468">
        <f t="shared" si="15"/>
        <v>98</v>
      </c>
      <c r="V1026" s="170"/>
    </row>
    <row r="1027" spans="1:22">
      <c r="A1027" s="235">
        <v>1024</v>
      </c>
      <c r="B1027" s="235">
        <v>107105353</v>
      </c>
      <c r="C1027" s="238" t="s">
        <v>1911</v>
      </c>
      <c r="D1027" s="238" t="s">
        <v>2824</v>
      </c>
      <c r="E1027" s="598" t="s">
        <v>2729</v>
      </c>
      <c r="F1027" s="235">
        <v>25</v>
      </c>
      <c r="G1027" s="623" t="s">
        <v>3365</v>
      </c>
      <c r="H1027" s="466">
        <v>44819</v>
      </c>
      <c r="I1027" s="466">
        <v>44819</v>
      </c>
      <c r="J1027" s="235" t="s">
        <v>2492</v>
      </c>
      <c r="K1027" s="235" t="s">
        <v>92</v>
      </c>
      <c r="L1027" s="235" t="s">
        <v>70</v>
      </c>
      <c r="M1027" s="235">
        <v>215990512</v>
      </c>
      <c r="N1027" s="235" t="s">
        <v>2960</v>
      </c>
      <c r="O1027" s="238" t="s">
        <v>57</v>
      </c>
      <c r="P1027" s="345" t="s">
        <v>72</v>
      </c>
      <c r="Q1027" s="235" t="s">
        <v>73</v>
      </c>
      <c r="R1027" s="238" t="s">
        <v>3366</v>
      </c>
      <c r="S1027" s="541">
        <v>256.89999999999998</v>
      </c>
      <c r="T1027" s="467" t="s">
        <v>2965</v>
      </c>
      <c r="U1027" s="468">
        <f t="shared" si="15"/>
        <v>6422.4999999999991</v>
      </c>
      <c r="V1027" s="170"/>
    </row>
    <row r="1028" spans="1:22">
      <c r="A1028" s="235">
        <v>1025</v>
      </c>
      <c r="B1028" s="235">
        <v>110408136</v>
      </c>
      <c r="C1028" s="238">
        <v>110408136</v>
      </c>
      <c r="D1028" s="238" t="s">
        <v>1127</v>
      </c>
      <c r="E1028" s="598" t="s">
        <v>2729</v>
      </c>
      <c r="F1028" s="235">
        <v>30</v>
      </c>
      <c r="G1028" s="623" t="s">
        <v>3367</v>
      </c>
      <c r="H1028" s="466">
        <v>44820</v>
      </c>
      <c r="I1028" s="466">
        <v>44820</v>
      </c>
      <c r="J1028" s="235" t="s">
        <v>206</v>
      </c>
      <c r="K1028" s="235" t="s">
        <v>285</v>
      </c>
      <c r="L1028" s="235" t="s">
        <v>2832</v>
      </c>
      <c r="M1028" s="235">
        <v>20389228403</v>
      </c>
      <c r="N1028" s="235" t="s">
        <v>603</v>
      </c>
      <c r="O1028" s="238" t="s">
        <v>3474</v>
      </c>
      <c r="P1028" s="345" t="s">
        <v>3413</v>
      </c>
      <c r="Q1028" s="347" t="s">
        <v>4025</v>
      </c>
      <c r="R1028" s="238" t="s">
        <v>3368</v>
      </c>
      <c r="S1028" s="541">
        <v>41</v>
      </c>
      <c r="T1028" s="467" t="s">
        <v>2965</v>
      </c>
      <c r="U1028" s="468">
        <f t="shared" ref="U1028:U1091" si="16">S1028*F1028</f>
        <v>1230</v>
      </c>
      <c r="V1028" s="170"/>
    </row>
    <row r="1029" spans="1:22">
      <c r="A1029" s="235">
        <v>1026</v>
      </c>
      <c r="B1029" s="235">
        <v>110408139</v>
      </c>
      <c r="C1029" s="238" t="s">
        <v>1125</v>
      </c>
      <c r="D1029" s="238" t="s">
        <v>1126</v>
      </c>
      <c r="E1029" s="598" t="s">
        <v>2729</v>
      </c>
      <c r="F1029" s="235">
        <v>15</v>
      </c>
      <c r="G1029" s="623" t="s">
        <v>3367</v>
      </c>
      <c r="H1029" s="466">
        <v>44820</v>
      </c>
      <c r="I1029" s="466">
        <v>44820</v>
      </c>
      <c r="J1029" s="235" t="s">
        <v>206</v>
      </c>
      <c r="K1029" s="235" t="s">
        <v>285</v>
      </c>
      <c r="L1029" s="235" t="s">
        <v>2832</v>
      </c>
      <c r="M1029" s="235">
        <v>20389228403</v>
      </c>
      <c r="N1029" s="235" t="s">
        <v>603</v>
      </c>
      <c r="O1029" s="238" t="s">
        <v>3474</v>
      </c>
      <c r="P1029" s="345" t="s">
        <v>3413</v>
      </c>
      <c r="Q1029" s="347" t="s">
        <v>4025</v>
      </c>
      <c r="R1029" s="238" t="s">
        <v>3368</v>
      </c>
      <c r="S1029" s="541">
        <v>19.5</v>
      </c>
      <c r="T1029" s="467" t="s">
        <v>2965</v>
      </c>
      <c r="U1029" s="468">
        <f t="shared" si="16"/>
        <v>292.5</v>
      </c>
      <c r="V1029" s="170"/>
    </row>
    <row r="1030" spans="1:22">
      <c r="A1030" s="235">
        <v>1027</v>
      </c>
      <c r="B1030" s="235">
        <v>112161405</v>
      </c>
      <c r="C1030" s="238" t="s">
        <v>2272</v>
      </c>
      <c r="D1030" s="238" t="s">
        <v>2273</v>
      </c>
      <c r="E1030" s="598" t="s">
        <v>36</v>
      </c>
      <c r="F1030" s="235">
        <v>1</v>
      </c>
      <c r="G1030" s="623" t="s">
        <v>3373</v>
      </c>
      <c r="H1030" s="466">
        <v>44820</v>
      </c>
      <c r="I1030" s="466">
        <v>44820</v>
      </c>
      <c r="J1030" s="235" t="s">
        <v>3374</v>
      </c>
      <c r="K1030" s="235" t="s">
        <v>2892</v>
      </c>
      <c r="L1030" s="235" t="s">
        <v>70</v>
      </c>
      <c r="M1030" s="235" t="s">
        <v>693</v>
      </c>
      <c r="N1030" s="235" t="s">
        <v>3375</v>
      </c>
      <c r="O1030" s="238" t="s">
        <v>3405</v>
      </c>
      <c r="P1030" s="345" t="s">
        <v>286</v>
      </c>
      <c r="Q1030" s="235" t="s">
        <v>286</v>
      </c>
      <c r="R1030" s="238" t="s">
        <v>3376</v>
      </c>
      <c r="S1030" s="541">
        <v>46100</v>
      </c>
      <c r="T1030" s="467" t="s">
        <v>2965</v>
      </c>
      <c r="U1030" s="468">
        <f t="shared" si="16"/>
        <v>46100</v>
      </c>
      <c r="V1030" s="170"/>
    </row>
    <row r="1031" spans="1:22">
      <c r="A1031" s="235">
        <v>1028</v>
      </c>
      <c r="B1031" s="235">
        <v>109609637</v>
      </c>
      <c r="C1031" s="238" t="s">
        <v>573</v>
      </c>
      <c r="D1031" s="238" t="s">
        <v>574</v>
      </c>
      <c r="E1031" s="598" t="s">
        <v>36</v>
      </c>
      <c r="F1031" s="235">
        <v>64</v>
      </c>
      <c r="G1031" s="623" t="s">
        <v>3369</v>
      </c>
      <c r="H1031" s="466">
        <v>44824</v>
      </c>
      <c r="I1031" s="466">
        <v>44824</v>
      </c>
      <c r="J1031" s="235" t="s">
        <v>206</v>
      </c>
      <c r="K1031" s="235" t="s">
        <v>285</v>
      </c>
      <c r="L1031" s="235" t="s">
        <v>2832</v>
      </c>
      <c r="M1031" s="235">
        <v>217110258</v>
      </c>
      <c r="N1031" s="235" t="s">
        <v>85</v>
      </c>
      <c r="O1031" s="238" t="s">
        <v>3370</v>
      </c>
      <c r="P1031" s="345"/>
      <c r="Q1031" s="235"/>
      <c r="R1031" s="238" t="s">
        <v>3371</v>
      </c>
      <c r="S1031" s="541">
        <v>18.62</v>
      </c>
      <c r="T1031" s="467" t="s">
        <v>2965</v>
      </c>
      <c r="U1031" s="468">
        <f t="shared" si="16"/>
        <v>1191.68</v>
      </c>
      <c r="V1031" s="170"/>
    </row>
    <row r="1032" spans="1:22">
      <c r="A1032" s="235">
        <v>1029</v>
      </c>
      <c r="B1032" s="235">
        <v>112137134</v>
      </c>
      <c r="C1032" s="238">
        <v>21038811406</v>
      </c>
      <c r="D1032" s="238" t="s">
        <v>2415</v>
      </c>
      <c r="E1032" s="598" t="s">
        <v>36</v>
      </c>
      <c r="F1032" s="235">
        <v>64</v>
      </c>
      <c r="G1032" s="623" t="s">
        <v>3369</v>
      </c>
      <c r="H1032" s="466">
        <v>44824</v>
      </c>
      <c r="I1032" s="466">
        <v>44824</v>
      </c>
      <c r="J1032" s="235" t="s">
        <v>206</v>
      </c>
      <c r="K1032" s="235" t="s">
        <v>285</v>
      </c>
      <c r="L1032" s="235" t="s">
        <v>2832</v>
      </c>
      <c r="M1032" s="235">
        <v>217110258</v>
      </c>
      <c r="N1032" s="235" t="s">
        <v>2960</v>
      </c>
      <c r="O1032" s="238" t="s">
        <v>3370</v>
      </c>
      <c r="P1032" s="345"/>
      <c r="Q1032" s="235"/>
      <c r="R1032" s="238" t="s">
        <v>3372</v>
      </c>
      <c r="S1032" s="541">
        <v>1139.3800000000001</v>
      </c>
      <c r="T1032" s="467" t="s">
        <v>2965</v>
      </c>
      <c r="U1032" s="468">
        <f t="shared" si="16"/>
        <v>72920.320000000007</v>
      </c>
      <c r="V1032" s="170"/>
    </row>
    <row r="1033" spans="1:22">
      <c r="A1033" s="235">
        <v>1030</v>
      </c>
      <c r="B1033" s="235">
        <v>112173253</v>
      </c>
      <c r="C1033" s="238">
        <v>19300061440</v>
      </c>
      <c r="D1033" s="238" t="s">
        <v>777</v>
      </c>
      <c r="E1033" s="598" t="s">
        <v>36</v>
      </c>
      <c r="F1033" s="235">
        <v>1</v>
      </c>
      <c r="G1033" s="623" t="s">
        <v>3412</v>
      </c>
      <c r="H1033" s="466">
        <v>44834</v>
      </c>
      <c r="I1033" s="466">
        <v>44834</v>
      </c>
      <c r="J1033" s="235" t="s">
        <v>206</v>
      </c>
      <c r="K1033" s="235" t="s">
        <v>285</v>
      </c>
      <c r="L1033" s="235" t="s">
        <v>2832</v>
      </c>
      <c r="M1033" s="235"/>
      <c r="N1033" s="235" t="s">
        <v>85</v>
      </c>
      <c r="O1033" s="238" t="s">
        <v>3474</v>
      </c>
      <c r="P1033" s="345" t="s">
        <v>3413</v>
      </c>
      <c r="Q1033" s="347" t="s">
        <v>4025</v>
      </c>
      <c r="R1033" s="238" t="s">
        <v>3414</v>
      </c>
      <c r="S1033" s="541">
        <v>267.55</v>
      </c>
      <c r="T1033" s="467" t="s">
        <v>2965</v>
      </c>
      <c r="U1033" s="468">
        <f t="shared" si="16"/>
        <v>267.55</v>
      </c>
      <c r="V1033" s="170"/>
    </row>
    <row r="1034" spans="1:22">
      <c r="A1034" s="235">
        <v>1031</v>
      </c>
      <c r="B1034" s="235">
        <v>109609634</v>
      </c>
      <c r="C1034" s="238" t="s">
        <v>2226</v>
      </c>
      <c r="D1034" s="238" t="s">
        <v>2740</v>
      </c>
      <c r="E1034" s="598" t="s">
        <v>36</v>
      </c>
      <c r="F1034" s="235">
        <v>4</v>
      </c>
      <c r="G1034" s="623" t="s">
        <v>3412</v>
      </c>
      <c r="H1034" s="466">
        <v>44834</v>
      </c>
      <c r="I1034" s="466">
        <v>44834</v>
      </c>
      <c r="J1034" s="235" t="s">
        <v>206</v>
      </c>
      <c r="K1034" s="235" t="s">
        <v>285</v>
      </c>
      <c r="L1034" s="235" t="s">
        <v>2832</v>
      </c>
      <c r="M1034" s="235"/>
      <c r="N1034" s="235" t="s">
        <v>85</v>
      </c>
      <c r="O1034" s="238" t="s">
        <v>3474</v>
      </c>
      <c r="P1034" s="345" t="s">
        <v>3413</v>
      </c>
      <c r="Q1034" s="347" t="s">
        <v>4025</v>
      </c>
      <c r="R1034" s="238" t="s">
        <v>3414</v>
      </c>
      <c r="S1034" s="541">
        <v>1069.1099999999999</v>
      </c>
      <c r="T1034" s="467" t="s">
        <v>2965</v>
      </c>
      <c r="U1034" s="468">
        <f t="shared" si="16"/>
        <v>4276.4399999999996</v>
      </c>
      <c r="V1034" s="170"/>
    </row>
    <row r="1035" spans="1:22">
      <c r="A1035" s="235">
        <v>1032</v>
      </c>
      <c r="B1035" s="235">
        <v>107105353</v>
      </c>
      <c r="C1035" s="238" t="s">
        <v>1911</v>
      </c>
      <c r="D1035" s="238" t="s">
        <v>2824</v>
      </c>
      <c r="E1035" s="598" t="s">
        <v>2729</v>
      </c>
      <c r="F1035" s="235">
        <v>92</v>
      </c>
      <c r="G1035" s="623" t="s">
        <v>3412</v>
      </c>
      <c r="H1035" s="466">
        <v>44834</v>
      </c>
      <c r="I1035" s="466">
        <v>44834</v>
      </c>
      <c r="J1035" s="235" t="s">
        <v>206</v>
      </c>
      <c r="K1035" s="235" t="s">
        <v>285</v>
      </c>
      <c r="L1035" s="235" t="s">
        <v>2832</v>
      </c>
      <c r="M1035" s="235"/>
      <c r="N1035" s="235" t="s">
        <v>85</v>
      </c>
      <c r="O1035" s="238" t="s">
        <v>3474</v>
      </c>
      <c r="P1035" s="345" t="s">
        <v>3413</v>
      </c>
      <c r="Q1035" s="347" t="s">
        <v>4025</v>
      </c>
      <c r="R1035" s="238" t="s">
        <v>3414</v>
      </c>
      <c r="S1035" s="541">
        <v>256.89999999999998</v>
      </c>
      <c r="T1035" s="467" t="s">
        <v>2965</v>
      </c>
      <c r="U1035" s="468">
        <f t="shared" si="16"/>
        <v>23634.799999999999</v>
      </c>
      <c r="V1035" s="170"/>
    </row>
    <row r="1036" spans="1:22" ht="30.6">
      <c r="A1036" s="235">
        <v>1033</v>
      </c>
      <c r="B1036" s="235">
        <v>109443666</v>
      </c>
      <c r="C1036" s="238" t="s">
        <v>108</v>
      </c>
      <c r="D1036" s="238" t="s">
        <v>109</v>
      </c>
      <c r="E1036" s="598" t="s">
        <v>36</v>
      </c>
      <c r="F1036" s="235">
        <v>1</v>
      </c>
      <c r="G1036" s="623" t="s">
        <v>3439</v>
      </c>
      <c r="H1036" s="466">
        <v>44840</v>
      </c>
      <c r="I1036" s="466">
        <v>44840</v>
      </c>
      <c r="J1036" s="235" t="s">
        <v>141</v>
      </c>
      <c r="K1036" s="235" t="s">
        <v>285</v>
      </c>
      <c r="L1036" s="235" t="s">
        <v>2832</v>
      </c>
      <c r="M1036" s="235">
        <v>217110209</v>
      </c>
      <c r="N1036" s="235" t="s">
        <v>85</v>
      </c>
      <c r="O1036" s="238" t="s">
        <v>3474</v>
      </c>
      <c r="P1036" s="345" t="s">
        <v>3413</v>
      </c>
      <c r="Q1036" s="347" t="s">
        <v>4025</v>
      </c>
      <c r="R1036" s="238" t="s">
        <v>2838</v>
      </c>
      <c r="S1036" s="541">
        <v>3358.21</v>
      </c>
      <c r="T1036" s="467" t="s">
        <v>2965</v>
      </c>
      <c r="U1036" s="468">
        <f t="shared" si="16"/>
        <v>3358.21</v>
      </c>
      <c r="V1036" s="170"/>
    </row>
    <row r="1037" spans="1:22" ht="30.6">
      <c r="A1037" s="235">
        <v>1034</v>
      </c>
      <c r="B1037" s="235">
        <v>112183206</v>
      </c>
      <c r="C1037" s="238" t="s">
        <v>2828</v>
      </c>
      <c r="D1037" s="238" t="s">
        <v>3965</v>
      </c>
      <c r="E1037" s="598" t="s">
        <v>36</v>
      </c>
      <c r="F1037" s="235">
        <v>20</v>
      </c>
      <c r="G1037" s="623" t="s">
        <v>3439</v>
      </c>
      <c r="H1037" s="466">
        <v>44840</v>
      </c>
      <c r="I1037" s="466">
        <v>44840</v>
      </c>
      <c r="J1037" s="235" t="s">
        <v>141</v>
      </c>
      <c r="K1037" s="235" t="s">
        <v>285</v>
      </c>
      <c r="L1037" s="235" t="s">
        <v>2832</v>
      </c>
      <c r="M1037" s="235">
        <v>217110209</v>
      </c>
      <c r="N1037" s="235" t="s">
        <v>85</v>
      </c>
      <c r="O1037" s="238" t="s">
        <v>3474</v>
      </c>
      <c r="P1037" s="345" t="s">
        <v>3413</v>
      </c>
      <c r="Q1037" s="347" t="s">
        <v>4025</v>
      </c>
      <c r="R1037" s="238" t="s">
        <v>3441</v>
      </c>
      <c r="S1037" s="541">
        <v>114000</v>
      </c>
      <c r="T1037" s="467" t="s">
        <v>2965</v>
      </c>
      <c r="U1037" s="468">
        <f t="shared" si="16"/>
        <v>2280000</v>
      </c>
      <c r="V1037" s="170"/>
    </row>
    <row r="1038" spans="1:22">
      <c r="A1038" s="235">
        <v>1035</v>
      </c>
      <c r="B1038" s="235">
        <v>112161405</v>
      </c>
      <c r="C1038" s="238" t="s">
        <v>2272</v>
      </c>
      <c r="D1038" s="238" t="s">
        <v>2273</v>
      </c>
      <c r="E1038" s="598" t="s">
        <v>36</v>
      </c>
      <c r="F1038" s="235">
        <v>2</v>
      </c>
      <c r="G1038" s="623" t="s">
        <v>3436</v>
      </c>
      <c r="H1038" s="466">
        <v>44840</v>
      </c>
      <c r="I1038" s="466">
        <v>44840</v>
      </c>
      <c r="J1038" s="235" t="s">
        <v>3437</v>
      </c>
      <c r="K1038" s="235" t="s">
        <v>92</v>
      </c>
      <c r="L1038" s="235" t="s">
        <v>70</v>
      </c>
      <c r="M1038" s="235">
        <v>217110210</v>
      </c>
      <c r="N1038" s="235" t="s">
        <v>85</v>
      </c>
      <c r="O1038" s="238" t="s">
        <v>2276</v>
      </c>
      <c r="P1038" s="345" t="s">
        <v>286</v>
      </c>
      <c r="Q1038" s="235" t="s">
        <v>286</v>
      </c>
      <c r="R1038" s="238" t="s">
        <v>3438</v>
      </c>
      <c r="S1038" s="541">
        <v>46100</v>
      </c>
      <c r="T1038" s="467" t="s">
        <v>2965</v>
      </c>
      <c r="U1038" s="468">
        <f t="shared" si="16"/>
        <v>92200</v>
      </c>
      <c r="V1038" s="170"/>
    </row>
    <row r="1039" spans="1:22" ht="30.6">
      <c r="A1039" s="235">
        <v>1036</v>
      </c>
      <c r="B1039" s="235">
        <v>109443666</v>
      </c>
      <c r="C1039" s="238" t="s">
        <v>108</v>
      </c>
      <c r="D1039" s="238" t="s">
        <v>109</v>
      </c>
      <c r="E1039" s="598" t="s">
        <v>36</v>
      </c>
      <c r="F1039" s="235">
        <v>6</v>
      </c>
      <c r="G1039" s="623" t="s">
        <v>3440</v>
      </c>
      <c r="H1039" s="466">
        <v>44842</v>
      </c>
      <c r="I1039" s="466">
        <v>44843</v>
      </c>
      <c r="J1039" s="235" t="s">
        <v>3343</v>
      </c>
      <c r="K1039" s="235" t="s">
        <v>88</v>
      </c>
      <c r="L1039" s="235" t="s">
        <v>2832</v>
      </c>
      <c r="M1039" s="235" t="s">
        <v>693</v>
      </c>
      <c r="N1039" s="235" t="s">
        <v>78</v>
      </c>
      <c r="O1039" s="238" t="s">
        <v>3474</v>
      </c>
      <c r="P1039" s="345" t="s">
        <v>3413</v>
      </c>
      <c r="Q1039" s="347" t="s">
        <v>4025</v>
      </c>
      <c r="R1039" s="238"/>
      <c r="S1039" s="541">
        <v>3358.21</v>
      </c>
      <c r="T1039" s="467" t="s">
        <v>2965</v>
      </c>
      <c r="U1039" s="468">
        <f t="shared" si="16"/>
        <v>20149.260000000002</v>
      </c>
      <c r="V1039" s="170"/>
    </row>
    <row r="1040" spans="1:22">
      <c r="A1040" s="235">
        <v>1037</v>
      </c>
      <c r="B1040" s="235">
        <v>102598643</v>
      </c>
      <c r="C1040" s="238" t="s">
        <v>1686</v>
      </c>
      <c r="D1040" s="238" t="s">
        <v>1687</v>
      </c>
      <c r="E1040" s="598" t="s">
        <v>36</v>
      </c>
      <c r="F1040" s="235">
        <v>12</v>
      </c>
      <c r="G1040" s="623" t="s">
        <v>3434</v>
      </c>
      <c r="H1040" s="466">
        <v>44844</v>
      </c>
      <c r="I1040" s="466">
        <v>44844</v>
      </c>
      <c r="J1040" s="235" t="s">
        <v>2492</v>
      </c>
      <c r="K1040" s="235" t="s">
        <v>92</v>
      </c>
      <c r="L1040" s="235" t="s">
        <v>70</v>
      </c>
      <c r="M1040" s="235">
        <v>333569</v>
      </c>
      <c r="N1040" s="235" t="s">
        <v>3339</v>
      </c>
      <c r="O1040" s="238" t="s">
        <v>3474</v>
      </c>
      <c r="P1040" s="345" t="s">
        <v>3413</v>
      </c>
      <c r="Q1040" s="347" t="s">
        <v>4025</v>
      </c>
      <c r="R1040" s="238" t="s">
        <v>3435</v>
      </c>
      <c r="S1040" s="541">
        <v>1581</v>
      </c>
      <c r="T1040" s="467" t="s">
        <v>2965</v>
      </c>
      <c r="U1040" s="468">
        <f t="shared" si="16"/>
        <v>18972</v>
      </c>
      <c r="V1040" s="170"/>
    </row>
    <row r="1041" spans="1:22">
      <c r="A1041" s="235">
        <v>1038</v>
      </c>
      <c r="B1041" s="235">
        <v>102951260</v>
      </c>
      <c r="C1041" s="238" t="s">
        <v>1697</v>
      </c>
      <c r="D1041" s="238" t="s">
        <v>1698</v>
      </c>
      <c r="E1041" s="598" t="s">
        <v>36</v>
      </c>
      <c r="F1041" s="235">
        <v>12</v>
      </c>
      <c r="G1041" s="623" t="s">
        <v>3434</v>
      </c>
      <c r="H1041" s="466">
        <v>44844</v>
      </c>
      <c r="I1041" s="466">
        <v>44844</v>
      </c>
      <c r="J1041" s="235" t="s">
        <v>2492</v>
      </c>
      <c r="K1041" s="235" t="s">
        <v>92</v>
      </c>
      <c r="L1041" s="235" t="s">
        <v>70</v>
      </c>
      <c r="M1041" s="235">
        <v>333569</v>
      </c>
      <c r="N1041" s="235" t="s">
        <v>3339</v>
      </c>
      <c r="O1041" s="238" t="s">
        <v>3474</v>
      </c>
      <c r="P1041" s="345" t="s">
        <v>3413</v>
      </c>
      <c r="Q1041" s="347" t="s">
        <v>4025</v>
      </c>
      <c r="R1041" s="238" t="s">
        <v>3435</v>
      </c>
      <c r="S1041" s="541">
        <v>216.59</v>
      </c>
      <c r="T1041" s="467" t="s">
        <v>2965</v>
      </c>
      <c r="U1041" s="468">
        <f t="shared" si="16"/>
        <v>2599.08</v>
      </c>
      <c r="V1041" s="170"/>
    </row>
    <row r="1042" spans="1:22" ht="20.399999999999999">
      <c r="A1042" s="235">
        <v>1039</v>
      </c>
      <c r="B1042" s="235">
        <v>110408292</v>
      </c>
      <c r="C1042" s="238" t="s">
        <v>1309</v>
      </c>
      <c r="D1042" s="238" t="s">
        <v>1310</v>
      </c>
      <c r="E1042" s="598" t="s">
        <v>36</v>
      </c>
      <c r="F1042" s="235">
        <v>144</v>
      </c>
      <c r="G1042" s="623" t="s">
        <v>3434</v>
      </c>
      <c r="H1042" s="466">
        <v>44844</v>
      </c>
      <c r="I1042" s="466">
        <v>44844</v>
      </c>
      <c r="J1042" s="235" t="s">
        <v>2492</v>
      </c>
      <c r="K1042" s="235" t="s">
        <v>92</v>
      </c>
      <c r="L1042" s="235" t="s">
        <v>70</v>
      </c>
      <c r="M1042" s="235">
        <v>333569</v>
      </c>
      <c r="N1042" s="235" t="s">
        <v>3339</v>
      </c>
      <c r="O1042" s="238" t="s">
        <v>3474</v>
      </c>
      <c r="P1042" s="345" t="s">
        <v>3413</v>
      </c>
      <c r="Q1042" s="347" t="s">
        <v>4025</v>
      </c>
      <c r="R1042" s="238" t="s">
        <v>3435</v>
      </c>
      <c r="S1042" s="541">
        <v>10</v>
      </c>
      <c r="T1042" s="467" t="s">
        <v>2965</v>
      </c>
      <c r="U1042" s="468">
        <f t="shared" si="16"/>
        <v>1440</v>
      </c>
      <c r="V1042" s="170"/>
    </row>
    <row r="1043" spans="1:22" ht="20.399999999999999">
      <c r="A1043" s="235">
        <v>1040</v>
      </c>
      <c r="B1043" s="235">
        <v>111400054</v>
      </c>
      <c r="C1043" s="238" t="s">
        <v>649</v>
      </c>
      <c r="D1043" s="238" t="s">
        <v>650</v>
      </c>
      <c r="E1043" s="598" t="s">
        <v>36</v>
      </c>
      <c r="F1043" s="235">
        <v>36</v>
      </c>
      <c r="G1043" s="623" t="s">
        <v>3434</v>
      </c>
      <c r="H1043" s="466">
        <v>44844</v>
      </c>
      <c r="I1043" s="466">
        <v>44844</v>
      </c>
      <c r="J1043" s="235" t="s">
        <v>2492</v>
      </c>
      <c r="K1043" s="235" t="s">
        <v>92</v>
      </c>
      <c r="L1043" s="235" t="s">
        <v>70</v>
      </c>
      <c r="M1043" s="235">
        <v>333569</v>
      </c>
      <c r="N1043" s="235" t="s">
        <v>3339</v>
      </c>
      <c r="O1043" s="238" t="s">
        <v>3474</v>
      </c>
      <c r="P1043" s="345" t="s">
        <v>3413</v>
      </c>
      <c r="Q1043" s="347" t="s">
        <v>4025</v>
      </c>
      <c r="R1043" s="238" t="s">
        <v>3435</v>
      </c>
      <c r="S1043" s="541">
        <v>1410</v>
      </c>
      <c r="T1043" s="467" t="s">
        <v>2965</v>
      </c>
      <c r="U1043" s="468">
        <f t="shared" si="16"/>
        <v>50760</v>
      </c>
      <c r="V1043" s="170"/>
    </row>
    <row r="1044" spans="1:22" ht="20.399999999999999">
      <c r="A1044" s="235">
        <v>1041</v>
      </c>
      <c r="B1044" s="235">
        <v>111400055</v>
      </c>
      <c r="C1044" s="238" t="s">
        <v>653</v>
      </c>
      <c r="D1044" s="238" t="s">
        <v>654</v>
      </c>
      <c r="E1044" s="598" t="s">
        <v>36</v>
      </c>
      <c r="F1044" s="235">
        <v>36</v>
      </c>
      <c r="G1044" s="623" t="s">
        <v>3434</v>
      </c>
      <c r="H1044" s="466">
        <v>44844</v>
      </c>
      <c r="I1044" s="466">
        <v>44844</v>
      </c>
      <c r="J1044" s="235" t="s">
        <v>2492</v>
      </c>
      <c r="K1044" s="235" t="s">
        <v>92</v>
      </c>
      <c r="L1044" s="235" t="s">
        <v>70</v>
      </c>
      <c r="M1044" s="235">
        <v>333569</v>
      </c>
      <c r="N1044" s="235" t="s">
        <v>3339</v>
      </c>
      <c r="O1044" s="238" t="s">
        <v>3474</v>
      </c>
      <c r="P1044" s="345" t="s">
        <v>3413</v>
      </c>
      <c r="Q1044" s="347" t="s">
        <v>4025</v>
      </c>
      <c r="R1044" s="238" t="s">
        <v>3435</v>
      </c>
      <c r="S1044" s="541">
        <v>1732</v>
      </c>
      <c r="T1044" s="467" t="s">
        <v>2965</v>
      </c>
      <c r="U1044" s="468">
        <f t="shared" si="16"/>
        <v>62352</v>
      </c>
      <c r="V1044" s="170"/>
    </row>
    <row r="1045" spans="1:22">
      <c r="A1045" s="235">
        <v>1042</v>
      </c>
      <c r="B1045" s="235">
        <v>109710318</v>
      </c>
      <c r="C1045" s="238" t="s">
        <v>2994</v>
      </c>
      <c r="D1045" s="238" t="s">
        <v>2995</v>
      </c>
      <c r="E1045" s="598" t="s">
        <v>36</v>
      </c>
      <c r="F1045" s="235">
        <v>24</v>
      </c>
      <c r="G1045" s="623" t="s">
        <v>3434</v>
      </c>
      <c r="H1045" s="466">
        <v>44844</v>
      </c>
      <c r="I1045" s="466">
        <v>44844</v>
      </c>
      <c r="J1045" s="235" t="s">
        <v>2492</v>
      </c>
      <c r="K1045" s="235" t="s">
        <v>92</v>
      </c>
      <c r="L1045" s="235" t="s">
        <v>70</v>
      </c>
      <c r="M1045" s="235">
        <v>333569</v>
      </c>
      <c r="N1045" s="235" t="s">
        <v>3339</v>
      </c>
      <c r="O1045" s="238" t="s">
        <v>3474</v>
      </c>
      <c r="P1045" s="345" t="s">
        <v>3413</v>
      </c>
      <c r="Q1045" s="347" t="s">
        <v>4025</v>
      </c>
      <c r="R1045" s="238" t="s">
        <v>3435</v>
      </c>
      <c r="S1045" s="541">
        <v>4986</v>
      </c>
      <c r="T1045" s="467" t="s">
        <v>2965</v>
      </c>
      <c r="U1045" s="468">
        <f t="shared" si="16"/>
        <v>119664</v>
      </c>
      <c r="V1045" s="170"/>
    </row>
    <row r="1046" spans="1:22">
      <c r="A1046" s="235">
        <v>1043</v>
      </c>
      <c r="B1046" s="235">
        <v>109710317</v>
      </c>
      <c r="C1046" s="238" t="s">
        <v>2992</v>
      </c>
      <c r="D1046" s="238" t="s">
        <v>2993</v>
      </c>
      <c r="E1046" s="598" t="s">
        <v>36</v>
      </c>
      <c r="F1046" s="235">
        <v>26</v>
      </c>
      <c r="G1046" s="623" t="s">
        <v>3434</v>
      </c>
      <c r="H1046" s="466">
        <v>44844</v>
      </c>
      <c r="I1046" s="466">
        <v>44844</v>
      </c>
      <c r="J1046" s="235" t="s">
        <v>2492</v>
      </c>
      <c r="K1046" s="235" t="s">
        <v>92</v>
      </c>
      <c r="L1046" s="235" t="s">
        <v>70</v>
      </c>
      <c r="M1046" s="235">
        <v>333569</v>
      </c>
      <c r="N1046" s="235" t="s">
        <v>3339</v>
      </c>
      <c r="O1046" s="238" t="s">
        <v>3474</v>
      </c>
      <c r="P1046" s="345" t="s">
        <v>3413</v>
      </c>
      <c r="Q1046" s="347" t="s">
        <v>4025</v>
      </c>
      <c r="R1046" s="238" t="s">
        <v>3435</v>
      </c>
      <c r="S1046" s="541">
        <v>4986</v>
      </c>
      <c r="T1046" s="467" t="s">
        <v>2965</v>
      </c>
      <c r="U1046" s="468">
        <f t="shared" si="16"/>
        <v>129636</v>
      </c>
      <c r="V1046" s="170"/>
    </row>
    <row r="1047" spans="1:22">
      <c r="A1047" s="235">
        <v>1044</v>
      </c>
      <c r="B1047" s="235">
        <v>109710317</v>
      </c>
      <c r="C1047" s="238" t="s">
        <v>2992</v>
      </c>
      <c r="D1047" s="238" t="s">
        <v>2993</v>
      </c>
      <c r="E1047" s="598" t="s">
        <v>36</v>
      </c>
      <c r="F1047" s="235">
        <v>22</v>
      </c>
      <c r="G1047" s="623" t="s">
        <v>3434</v>
      </c>
      <c r="H1047" s="466">
        <v>44844</v>
      </c>
      <c r="I1047" s="466">
        <v>44844</v>
      </c>
      <c r="J1047" s="235" t="s">
        <v>2492</v>
      </c>
      <c r="K1047" s="235" t="s">
        <v>92</v>
      </c>
      <c r="L1047" s="235" t="s">
        <v>70</v>
      </c>
      <c r="M1047" s="235">
        <v>333569</v>
      </c>
      <c r="N1047" s="235" t="s">
        <v>3339</v>
      </c>
      <c r="O1047" s="238" t="s">
        <v>3474</v>
      </c>
      <c r="P1047" s="345" t="s">
        <v>3413</v>
      </c>
      <c r="Q1047" s="347" t="s">
        <v>4025</v>
      </c>
      <c r="R1047" s="238" t="s">
        <v>3435</v>
      </c>
      <c r="S1047" s="541">
        <v>4986</v>
      </c>
      <c r="T1047" s="467" t="s">
        <v>2965</v>
      </c>
      <c r="U1047" s="468">
        <f t="shared" si="16"/>
        <v>109692</v>
      </c>
      <c r="V1047" s="170"/>
    </row>
    <row r="1048" spans="1:22">
      <c r="A1048" s="235">
        <v>1045</v>
      </c>
      <c r="B1048" s="235" t="s">
        <v>3013</v>
      </c>
      <c r="C1048" s="238" t="s">
        <v>3013</v>
      </c>
      <c r="D1048" s="238" t="s">
        <v>3014</v>
      </c>
      <c r="E1048" s="598" t="s">
        <v>36</v>
      </c>
      <c r="F1048" s="235">
        <v>24</v>
      </c>
      <c r="G1048" s="623" t="s">
        <v>3434</v>
      </c>
      <c r="H1048" s="466">
        <v>44844</v>
      </c>
      <c r="I1048" s="466">
        <v>44844</v>
      </c>
      <c r="J1048" s="235" t="s">
        <v>2492</v>
      </c>
      <c r="K1048" s="235" t="s">
        <v>92</v>
      </c>
      <c r="L1048" s="235" t="s">
        <v>70</v>
      </c>
      <c r="M1048" s="235">
        <v>333569</v>
      </c>
      <c r="N1048" s="235" t="s">
        <v>3339</v>
      </c>
      <c r="O1048" s="238" t="s">
        <v>3474</v>
      </c>
      <c r="P1048" s="345" t="s">
        <v>3413</v>
      </c>
      <c r="Q1048" s="347" t="s">
        <v>4025</v>
      </c>
      <c r="R1048" s="238" t="s">
        <v>3435</v>
      </c>
      <c r="S1048" s="541">
        <v>3257</v>
      </c>
      <c r="T1048" s="467" t="s">
        <v>2965</v>
      </c>
      <c r="U1048" s="468">
        <f t="shared" si="16"/>
        <v>78168</v>
      </c>
      <c r="V1048" s="170"/>
    </row>
    <row r="1049" spans="1:22">
      <c r="A1049" s="235">
        <v>1046</v>
      </c>
      <c r="B1049" s="235">
        <v>100718052</v>
      </c>
      <c r="C1049" s="238">
        <v>100718052</v>
      </c>
      <c r="D1049" s="238" t="s">
        <v>3329</v>
      </c>
      <c r="E1049" s="598" t="s">
        <v>36</v>
      </c>
      <c r="F1049" s="235">
        <v>816</v>
      </c>
      <c r="G1049" s="623" t="s">
        <v>3434</v>
      </c>
      <c r="H1049" s="466">
        <v>44844</v>
      </c>
      <c r="I1049" s="466">
        <v>44844</v>
      </c>
      <c r="J1049" s="235" t="s">
        <v>2492</v>
      </c>
      <c r="K1049" s="235" t="s">
        <v>92</v>
      </c>
      <c r="L1049" s="235" t="s">
        <v>70</v>
      </c>
      <c r="M1049" s="235">
        <v>333569</v>
      </c>
      <c r="N1049" s="235" t="s">
        <v>3339</v>
      </c>
      <c r="O1049" s="238" t="s">
        <v>3474</v>
      </c>
      <c r="P1049" s="345" t="s">
        <v>3413</v>
      </c>
      <c r="Q1049" s="347" t="s">
        <v>4025</v>
      </c>
      <c r="R1049" s="238" t="s">
        <v>3435</v>
      </c>
      <c r="S1049" s="541">
        <v>10.93</v>
      </c>
      <c r="T1049" s="467" t="s">
        <v>2965</v>
      </c>
      <c r="U1049" s="468">
        <f t="shared" si="16"/>
        <v>8918.8799999999992</v>
      </c>
      <c r="V1049" s="170"/>
    </row>
    <row r="1050" spans="1:22" ht="20.399999999999999">
      <c r="A1050" s="235">
        <v>1047</v>
      </c>
      <c r="B1050" s="235">
        <v>108224587</v>
      </c>
      <c r="C1050" s="238" t="s">
        <v>2799</v>
      </c>
      <c r="D1050" s="238" t="s">
        <v>2800</v>
      </c>
      <c r="E1050" s="598" t="s">
        <v>36</v>
      </c>
      <c r="F1050" s="235">
        <v>24</v>
      </c>
      <c r="G1050" s="623" t="s">
        <v>3434</v>
      </c>
      <c r="H1050" s="466">
        <v>44844</v>
      </c>
      <c r="I1050" s="466">
        <v>44844</v>
      </c>
      <c r="J1050" s="235" t="s">
        <v>2492</v>
      </c>
      <c r="K1050" s="235" t="s">
        <v>92</v>
      </c>
      <c r="L1050" s="235" t="s">
        <v>70</v>
      </c>
      <c r="M1050" s="235">
        <v>333569</v>
      </c>
      <c r="N1050" s="235" t="s">
        <v>3339</v>
      </c>
      <c r="O1050" s="238" t="s">
        <v>3474</v>
      </c>
      <c r="P1050" s="345" t="s">
        <v>3413</v>
      </c>
      <c r="Q1050" s="347" t="s">
        <v>4025</v>
      </c>
      <c r="R1050" s="238" t="s">
        <v>3435</v>
      </c>
      <c r="S1050" s="541">
        <v>31383</v>
      </c>
      <c r="T1050" s="467" t="s">
        <v>2965</v>
      </c>
      <c r="U1050" s="468">
        <f t="shared" si="16"/>
        <v>753192</v>
      </c>
      <c r="V1050" s="170"/>
    </row>
    <row r="1051" spans="1:22" ht="20.399999999999999">
      <c r="A1051" s="235">
        <v>1048</v>
      </c>
      <c r="B1051" s="235">
        <v>109708568</v>
      </c>
      <c r="C1051" s="238" t="s">
        <v>2814</v>
      </c>
      <c r="D1051" s="238" t="s">
        <v>3315</v>
      </c>
      <c r="E1051" s="598" t="s">
        <v>36</v>
      </c>
      <c r="F1051" s="235">
        <v>72</v>
      </c>
      <c r="G1051" s="623" t="s">
        <v>3434</v>
      </c>
      <c r="H1051" s="466">
        <v>44844</v>
      </c>
      <c r="I1051" s="466">
        <v>44844</v>
      </c>
      <c r="J1051" s="235" t="s">
        <v>2492</v>
      </c>
      <c r="K1051" s="235" t="s">
        <v>92</v>
      </c>
      <c r="L1051" s="235" t="s">
        <v>70</v>
      </c>
      <c r="M1051" s="235">
        <v>333569</v>
      </c>
      <c r="N1051" s="235" t="s">
        <v>3339</v>
      </c>
      <c r="O1051" s="238" t="s">
        <v>3474</v>
      </c>
      <c r="P1051" s="345" t="s">
        <v>3413</v>
      </c>
      <c r="Q1051" s="347" t="s">
        <v>4025</v>
      </c>
      <c r="R1051" s="238" t="s">
        <v>3435</v>
      </c>
      <c r="S1051" s="541">
        <v>3925</v>
      </c>
      <c r="T1051" s="467" t="s">
        <v>2965</v>
      </c>
      <c r="U1051" s="468">
        <f t="shared" si="16"/>
        <v>282600</v>
      </c>
      <c r="V1051" s="170"/>
    </row>
    <row r="1052" spans="1:22" ht="20.399999999999999">
      <c r="A1052" s="235">
        <v>1049</v>
      </c>
      <c r="B1052" s="235">
        <v>109708569</v>
      </c>
      <c r="C1052" s="238" t="s">
        <v>2815</v>
      </c>
      <c r="D1052" s="238" t="s">
        <v>3316</v>
      </c>
      <c r="E1052" s="598" t="s">
        <v>36</v>
      </c>
      <c r="F1052" s="235">
        <v>72</v>
      </c>
      <c r="G1052" s="623" t="s">
        <v>3434</v>
      </c>
      <c r="H1052" s="466">
        <v>44844</v>
      </c>
      <c r="I1052" s="466">
        <v>44844</v>
      </c>
      <c r="J1052" s="235" t="s">
        <v>2492</v>
      </c>
      <c r="K1052" s="235" t="s">
        <v>92</v>
      </c>
      <c r="L1052" s="235" t="s">
        <v>70</v>
      </c>
      <c r="M1052" s="235">
        <v>333569</v>
      </c>
      <c r="N1052" s="235" t="s">
        <v>3339</v>
      </c>
      <c r="O1052" s="238" t="s">
        <v>3474</v>
      </c>
      <c r="P1052" s="345" t="s">
        <v>3413</v>
      </c>
      <c r="Q1052" s="347" t="s">
        <v>4025</v>
      </c>
      <c r="R1052" s="238" t="s">
        <v>3435</v>
      </c>
      <c r="S1052" s="541">
        <v>3925</v>
      </c>
      <c r="T1052" s="467" t="s">
        <v>2965</v>
      </c>
      <c r="U1052" s="468">
        <f t="shared" si="16"/>
        <v>282600</v>
      </c>
      <c r="V1052" s="170"/>
    </row>
    <row r="1053" spans="1:22">
      <c r="A1053" s="235">
        <v>1050</v>
      </c>
      <c r="B1053" s="235">
        <v>112303433</v>
      </c>
      <c r="C1053" s="238" t="s">
        <v>2983</v>
      </c>
      <c r="D1053" s="238" t="s">
        <v>2984</v>
      </c>
      <c r="E1053" s="598" t="s">
        <v>36</v>
      </c>
      <c r="F1053" s="235">
        <v>96</v>
      </c>
      <c r="G1053" s="623" t="s">
        <v>3434</v>
      </c>
      <c r="H1053" s="466">
        <v>44844</v>
      </c>
      <c r="I1053" s="466">
        <v>44844</v>
      </c>
      <c r="J1053" s="235" t="s">
        <v>2492</v>
      </c>
      <c r="K1053" s="235" t="s">
        <v>92</v>
      </c>
      <c r="L1053" s="235" t="s">
        <v>70</v>
      </c>
      <c r="M1053" s="235">
        <v>333569</v>
      </c>
      <c r="N1053" s="235" t="s">
        <v>3339</v>
      </c>
      <c r="O1053" s="238" t="s">
        <v>3474</v>
      </c>
      <c r="P1053" s="345" t="s">
        <v>3413</v>
      </c>
      <c r="Q1053" s="347" t="s">
        <v>4025</v>
      </c>
      <c r="R1053" s="238" t="s">
        <v>3435</v>
      </c>
      <c r="S1053" s="541">
        <v>33.93</v>
      </c>
      <c r="T1053" s="467" t="s">
        <v>2965</v>
      </c>
      <c r="U1053" s="468">
        <f t="shared" si="16"/>
        <v>3257.2799999999997</v>
      </c>
      <c r="V1053" s="170"/>
    </row>
    <row r="1054" spans="1:22">
      <c r="A1054" s="235">
        <v>1051</v>
      </c>
      <c r="B1054" s="235">
        <v>100879970</v>
      </c>
      <c r="C1054" s="238" t="s">
        <v>2969</v>
      </c>
      <c r="D1054" s="238" t="s">
        <v>2970</v>
      </c>
      <c r="E1054" s="598" t="s">
        <v>36</v>
      </c>
      <c r="F1054" s="235">
        <v>288</v>
      </c>
      <c r="G1054" s="623" t="s">
        <v>3434</v>
      </c>
      <c r="H1054" s="466">
        <v>44844</v>
      </c>
      <c r="I1054" s="466">
        <v>44844</v>
      </c>
      <c r="J1054" s="235" t="s">
        <v>2492</v>
      </c>
      <c r="K1054" s="235" t="s">
        <v>92</v>
      </c>
      <c r="L1054" s="235" t="s">
        <v>70</v>
      </c>
      <c r="M1054" s="235">
        <v>333569</v>
      </c>
      <c r="N1054" s="235" t="s">
        <v>3339</v>
      </c>
      <c r="O1054" s="238" t="s">
        <v>3474</v>
      </c>
      <c r="P1054" s="345" t="s">
        <v>3413</v>
      </c>
      <c r="Q1054" s="347" t="s">
        <v>4025</v>
      </c>
      <c r="R1054" s="238" t="s">
        <v>3435</v>
      </c>
      <c r="S1054" s="541">
        <v>34</v>
      </c>
      <c r="T1054" s="467" t="s">
        <v>2965</v>
      </c>
      <c r="U1054" s="468">
        <f t="shared" si="16"/>
        <v>9792</v>
      </c>
      <c r="V1054" s="170"/>
    </row>
    <row r="1055" spans="1:22">
      <c r="A1055" s="235">
        <v>1052</v>
      </c>
      <c r="B1055" s="235" t="s">
        <v>2971</v>
      </c>
      <c r="C1055" s="238" t="s">
        <v>2972</v>
      </c>
      <c r="D1055" s="238" t="s">
        <v>2973</v>
      </c>
      <c r="E1055" s="598" t="s">
        <v>36</v>
      </c>
      <c r="F1055" s="235">
        <v>384</v>
      </c>
      <c r="G1055" s="623" t="s">
        <v>3434</v>
      </c>
      <c r="H1055" s="466">
        <v>44844</v>
      </c>
      <c r="I1055" s="466">
        <v>44844</v>
      </c>
      <c r="J1055" s="235" t="s">
        <v>2492</v>
      </c>
      <c r="K1055" s="235" t="s">
        <v>92</v>
      </c>
      <c r="L1055" s="235" t="s">
        <v>70</v>
      </c>
      <c r="M1055" s="235">
        <v>333569</v>
      </c>
      <c r="N1055" s="235" t="s">
        <v>3339</v>
      </c>
      <c r="O1055" s="238" t="s">
        <v>3474</v>
      </c>
      <c r="P1055" s="345" t="s">
        <v>3413</v>
      </c>
      <c r="Q1055" s="347" t="s">
        <v>4025</v>
      </c>
      <c r="R1055" s="238" t="s">
        <v>3435</v>
      </c>
      <c r="S1055" s="541">
        <v>23.19</v>
      </c>
      <c r="T1055" s="467" t="s">
        <v>2965</v>
      </c>
      <c r="U1055" s="468">
        <f t="shared" si="16"/>
        <v>8904.9600000000009</v>
      </c>
      <c r="V1055" s="170"/>
    </row>
    <row r="1056" spans="1:22">
      <c r="A1056" s="235">
        <v>1053</v>
      </c>
      <c r="B1056" s="235" t="s">
        <v>2974</v>
      </c>
      <c r="C1056" s="238" t="s">
        <v>2975</v>
      </c>
      <c r="D1056" s="238" t="s">
        <v>2976</v>
      </c>
      <c r="E1056" s="598" t="s">
        <v>36</v>
      </c>
      <c r="F1056" s="235">
        <v>48</v>
      </c>
      <c r="G1056" s="623" t="s">
        <v>3434</v>
      </c>
      <c r="H1056" s="466">
        <v>44844</v>
      </c>
      <c r="I1056" s="466">
        <v>44844</v>
      </c>
      <c r="J1056" s="235" t="s">
        <v>2492</v>
      </c>
      <c r="K1056" s="235" t="s">
        <v>92</v>
      </c>
      <c r="L1056" s="235" t="s">
        <v>70</v>
      </c>
      <c r="M1056" s="235">
        <v>333569</v>
      </c>
      <c r="N1056" s="235" t="s">
        <v>3339</v>
      </c>
      <c r="O1056" s="238" t="s">
        <v>3474</v>
      </c>
      <c r="P1056" s="345" t="s">
        <v>3413</v>
      </c>
      <c r="Q1056" s="347" t="s">
        <v>4025</v>
      </c>
      <c r="R1056" s="238" t="s">
        <v>3435</v>
      </c>
      <c r="S1056" s="541">
        <v>41.29</v>
      </c>
      <c r="T1056" s="467" t="s">
        <v>2965</v>
      </c>
      <c r="U1056" s="468">
        <f t="shared" si="16"/>
        <v>1981.92</v>
      </c>
      <c r="V1056" s="170"/>
    </row>
    <row r="1057" spans="1:22">
      <c r="A1057" s="235">
        <v>1054</v>
      </c>
      <c r="B1057" s="235" t="s">
        <v>2980</v>
      </c>
      <c r="C1057" s="238" t="s">
        <v>2981</v>
      </c>
      <c r="D1057" s="238" t="s">
        <v>2982</v>
      </c>
      <c r="E1057" s="598" t="s">
        <v>36</v>
      </c>
      <c r="F1057" s="235">
        <v>384</v>
      </c>
      <c r="G1057" s="623" t="s">
        <v>3434</v>
      </c>
      <c r="H1057" s="466">
        <v>44844</v>
      </c>
      <c r="I1057" s="466">
        <v>44844</v>
      </c>
      <c r="J1057" s="235" t="s">
        <v>2492</v>
      </c>
      <c r="K1057" s="235" t="s">
        <v>92</v>
      </c>
      <c r="L1057" s="235" t="s">
        <v>70</v>
      </c>
      <c r="M1057" s="235">
        <v>333569</v>
      </c>
      <c r="N1057" s="235" t="s">
        <v>3339</v>
      </c>
      <c r="O1057" s="238" t="s">
        <v>3474</v>
      </c>
      <c r="P1057" s="345" t="s">
        <v>3413</v>
      </c>
      <c r="Q1057" s="347" t="s">
        <v>4025</v>
      </c>
      <c r="R1057" s="238" t="s">
        <v>3435</v>
      </c>
      <c r="S1057" s="541">
        <v>7.81</v>
      </c>
      <c r="T1057" s="467" t="s">
        <v>2965</v>
      </c>
      <c r="U1057" s="468">
        <f t="shared" si="16"/>
        <v>2999.04</v>
      </c>
      <c r="V1057" s="170"/>
    </row>
    <row r="1058" spans="1:22">
      <c r="A1058" s="235">
        <v>1055</v>
      </c>
      <c r="B1058" s="235">
        <v>112303075</v>
      </c>
      <c r="C1058" s="238">
        <v>112303075</v>
      </c>
      <c r="D1058" s="238" t="s">
        <v>3326</v>
      </c>
      <c r="E1058" s="598" t="s">
        <v>247</v>
      </c>
      <c r="F1058" s="235">
        <v>1</v>
      </c>
      <c r="G1058" s="623" t="s">
        <v>3434</v>
      </c>
      <c r="H1058" s="466">
        <v>44844</v>
      </c>
      <c r="I1058" s="466">
        <v>44844</v>
      </c>
      <c r="J1058" s="235" t="s">
        <v>2492</v>
      </c>
      <c r="K1058" s="235" t="s">
        <v>92</v>
      </c>
      <c r="L1058" s="235" t="s">
        <v>70</v>
      </c>
      <c r="M1058" s="235">
        <v>333569</v>
      </c>
      <c r="N1058" s="235" t="s">
        <v>3339</v>
      </c>
      <c r="O1058" s="238" t="s">
        <v>3474</v>
      </c>
      <c r="P1058" s="345" t="s">
        <v>3413</v>
      </c>
      <c r="Q1058" s="347" t="s">
        <v>4025</v>
      </c>
      <c r="R1058" s="238" t="s">
        <v>3435</v>
      </c>
      <c r="S1058" s="541">
        <v>657675</v>
      </c>
      <c r="T1058" s="467" t="s">
        <v>2965</v>
      </c>
      <c r="U1058" s="468">
        <f t="shared" si="16"/>
        <v>657675</v>
      </c>
      <c r="V1058" s="170"/>
    </row>
    <row r="1059" spans="1:22">
      <c r="A1059" s="235">
        <v>1056</v>
      </c>
      <c r="B1059" s="235">
        <v>111402534</v>
      </c>
      <c r="C1059" s="238" t="s">
        <v>1083</v>
      </c>
      <c r="D1059" s="238" t="s">
        <v>1084</v>
      </c>
      <c r="E1059" s="598" t="s">
        <v>36</v>
      </c>
      <c r="F1059" s="235">
        <v>18</v>
      </c>
      <c r="G1059" s="623" t="s">
        <v>3434</v>
      </c>
      <c r="H1059" s="466">
        <v>44844</v>
      </c>
      <c r="I1059" s="466">
        <v>44844</v>
      </c>
      <c r="J1059" s="235" t="s">
        <v>2492</v>
      </c>
      <c r="K1059" s="235" t="s">
        <v>92</v>
      </c>
      <c r="L1059" s="235" t="s">
        <v>70</v>
      </c>
      <c r="M1059" s="235">
        <v>333569</v>
      </c>
      <c r="N1059" s="235" t="s">
        <v>3339</v>
      </c>
      <c r="O1059" s="238" t="s">
        <v>3474</v>
      </c>
      <c r="P1059" s="345" t="s">
        <v>3413</v>
      </c>
      <c r="Q1059" s="347" t="s">
        <v>4025</v>
      </c>
      <c r="R1059" s="238" t="s">
        <v>3435</v>
      </c>
      <c r="S1059" s="541">
        <v>469.44</v>
      </c>
      <c r="T1059" s="467" t="s">
        <v>2965</v>
      </c>
      <c r="U1059" s="468">
        <f t="shared" si="16"/>
        <v>8449.92</v>
      </c>
      <c r="V1059" s="170"/>
    </row>
    <row r="1060" spans="1:22">
      <c r="A1060" s="235">
        <v>1057</v>
      </c>
      <c r="B1060" s="235">
        <v>110316600</v>
      </c>
      <c r="C1060" s="238" t="s">
        <v>2551</v>
      </c>
      <c r="D1060" s="238" t="s">
        <v>2552</v>
      </c>
      <c r="E1060" s="598" t="s">
        <v>36</v>
      </c>
      <c r="F1060" s="235">
        <v>12</v>
      </c>
      <c r="G1060" s="623" t="s">
        <v>3434</v>
      </c>
      <c r="H1060" s="466">
        <v>44844</v>
      </c>
      <c r="I1060" s="466">
        <v>44844</v>
      </c>
      <c r="J1060" s="235" t="s">
        <v>2492</v>
      </c>
      <c r="K1060" s="235" t="s">
        <v>92</v>
      </c>
      <c r="L1060" s="235" t="s">
        <v>70</v>
      </c>
      <c r="M1060" s="235">
        <v>333569</v>
      </c>
      <c r="N1060" s="235" t="s">
        <v>3339</v>
      </c>
      <c r="O1060" s="238" t="s">
        <v>3474</v>
      </c>
      <c r="P1060" s="345" t="s">
        <v>3413</v>
      </c>
      <c r="Q1060" s="347" t="s">
        <v>4025</v>
      </c>
      <c r="R1060" s="238" t="s">
        <v>3435</v>
      </c>
      <c r="S1060" s="541">
        <v>330</v>
      </c>
      <c r="T1060" s="467" t="s">
        <v>2965</v>
      </c>
      <c r="U1060" s="468">
        <f t="shared" si="16"/>
        <v>3960</v>
      </c>
      <c r="V1060" s="170"/>
    </row>
    <row r="1061" spans="1:22">
      <c r="A1061" s="235">
        <v>1058</v>
      </c>
      <c r="B1061" s="235">
        <v>110408293</v>
      </c>
      <c r="C1061" s="238" t="s">
        <v>3321</v>
      </c>
      <c r="D1061" s="238" t="s">
        <v>3322</v>
      </c>
      <c r="E1061" s="598" t="s">
        <v>36</v>
      </c>
      <c r="F1061" s="235">
        <v>12</v>
      </c>
      <c r="G1061" s="623" t="s">
        <v>3434</v>
      </c>
      <c r="H1061" s="466">
        <v>44844</v>
      </c>
      <c r="I1061" s="466">
        <v>44844</v>
      </c>
      <c r="J1061" s="235" t="s">
        <v>2492</v>
      </c>
      <c r="K1061" s="235" t="s">
        <v>92</v>
      </c>
      <c r="L1061" s="235" t="s">
        <v>70</v>
      </c>
      <c r="M1061" s="235">
        <v>333569</v>
      </c>
      <c r="N1061" s="235" t="s">
        <v>3339</v>
      </c>
      <c r="O1061" s="238" t="s">
        <v>3474</v>
      </c>
      <c r="P1061" s="345" t="s">
        <v>3413</v>
      </c>
      <c r="Q1061" s="347" t="s">
        <v>4025</v>
      </c>
      <c r="R1061" s="238" t="s">
        <v>3435</v>
      </c>
      <c r="S1061" s="541">
        <v>8339</v>
      </c>
      <c r="T1061" s="467" t="s">
        <v>2965</v>
      </c>
      <c r="U1061" s="468">
        <f t="shared" si="16"/>
        <v>100068</v>
      </c>
      <c r="V1061" s="170"/>
    </row>
    <row r="1062" spans="1:22">
      <c r="A1062" s="235">
        <v>1059</v>
      </c>
      <c r="B1062" s="235" t="s">
        <v>2977</v>
      </c>
      <c r="C1062" s="238" t="s">
        <v>2978</v>
      </c>
      <c r="D1062" s="238" t="s">
        <v>2979</v>
      </c>
      <c r="E1062" s="598" t="s">
        <v>36</v>
      </c>
      <c r="F1062" s="235">
        <v>816</v>
      </c>
      <c r="G1062" s="623" t="s">
        <v>3434</v>
      </c>
      <c r="H1062" s="466">
        <v>44844</v>
      </c>
      <c r="I1062" s="466">
        <v>44844</v>
      </c>
      <c r="J1062" s="235" t="s">
        <v>2492</v>
      </c>
      <c r="K1062" s="235" t="s">
        <v>92</v>
      </c>
      <c r="L1062" s="235" t="s">
        <v>70</v>
      </c>
      <c r="M1062" s="235">
        <v>333569</v>
      </c>
      <c r="N1062" s="235" t="s">
        <v>3339</v>
      </c>
      <c r="O1062" s="238" t="s">
        <v>3474</v>
      </c>
      <c r="P1062" s="345" t="s">
        <v>3413</v>
      </c>
      <c r="Q1062" s="347" t="s">
        <v>4025</v>
      </c>
      <c r="R1062" s="238" t="s">
        <v>3435</v>
      </c>
      <c r="S1062" s="541">
        <v>3.99</v>
      </c>
      <c r="T1062" s="467" t="s">
        <v>2965</v>
      </c>
      <c r="U1062" s="468">
        <f t="shared" si="16"/>
        <v>3255.84</v>
      </c>
      <c r="V1062" s="170"/>
    </row>
    <row r="1063" spans="1:22" ht="20.399999999999999">
      <c r="A1063" s="235">
        <v>1060</v>
      </c>
      <c r="B1063" s="235">
        <v>108221261</v>
      </c>
      <c r="C1063" s="238" t="s">
        <v>2768</v>
      </c>
      <c r="D1063" s="238" t="s">
        <v>2571</v>
      </c>
      <c r="E1063" s="598" t="s">
        <v>247</v>
      </c>
      <c r="F1063" s="235">
        <v>6</v>
      </c>
      <c r="G1063" s="623" t="s">
        <v>3434</v>
      </c>
      <c r="H1063" s="466">
        <v>44844</v>
      </c>
      <c r="I1063" s="466">
        <v>44844</v>
      </c>
      <c r="J1063" s="235" t="s">
        <v>2492</v>
      </c>
      <c r="K1063" s="235" t="s">
        <v>92</v>
      </c>
      <c r="L1063" s="235" t="s">
        <v>70</v>
      </c>
      <c r="M1063" s="235">
        <v>333569</v>
      </c>
      <c r="N1063" s="235" t="s">
        <v>3339</v>
      </c>
      <c r="O1063" s="238" t="s">
        <v>3474</v>
      </c>
      <c r="P1063" s="345" t="s">
        <v>3413</v>
      </c>
      <c r="Q1063" s="347" t="s">
        <v>4025</v>
      </c>
      <c r="R1063" s="238" t="s">
        <v>3435</v>
      </c>
      <c r="S1063" s="541">
        <v>477000</v>
      </c>
      <c r="T1063" s="467" t="s">
        <v>2965</v>
      </c>
      <c r="U1063" s="468">
        <f t="shared" si="16"/>
        <v>2862000</v>
      </c>
      <c r="V1063" s="170"/>
    </row>
    <row r="1064" spans="1:22">
      <c r="A1064" s="235">
        <v>1061</v>
      </c>
      <c r="B1064" s="235">
        <v>112295853</v>
      </c>
      <c r="C1064" s="238" t="s">
        <v>2924</v>
      </c>
      <c r="D1064" s="238" t="s">
        <v>2925</v>
      </c>
      <c r="E1064" s="598" t="s">
        <v>247</v>
      </c>
      <c r="F1064" s="235">
        <v>6</v>
      </c>
      <c r="G1064" s="623" t="s">
        <v>3434</v>
      </c>
      <c r="H1064" s="466">
        <v>44844</v>
      </c>
      <c r="I1064" s="466">
        <v>44844</v>
      </c>
      <c r="J1064" s="235" t="s">
        <v>2492</v>
      </c>
      <c r="K1064" s="235" t="s">
        <v>92</v>
      </c>
      <c r="L1064" s="235" t="s">
        <v>70</v>
      </c>
      <c r="M1064" s="235">
        <v>333569</v>
      </c>
      <c r="N1064" s="235" t="s">
        <v>3339</v>
      </c>
      <c r="O1064" s="238" t="s">
        <v>3474</v>
      </c>
      <c r="P1064" s="345" t="s">
        <v>3413</v>
      </c>
      <c r="Q1064" s="347" t="s">
        <v>4025</v>
      </c>
      <c r="R1064" s="238" t="s">
        <v>3435</v>
      </c>
      <c r="S1064" s="541">
        <v>144200</v>
      </c>
      <c r="T1064" s="467" t="s">
        <v>2965</v>
      </c>
      <c r="U1064" s="468">
        <f t="shared" si="16"/>
        <v>865200</v>
      </c>
      <c r="V1064" s="170"/>
    </row>
    <row r="1065" spans="1:22">
      <c r="A1065" s="235">
        <v>1062</v>
      </c>
      <c r="B1065" s="235">
        <v>102464571</v>
      </c>
      <c r="C1065" s="238" t="s">
        <v>1693</v>
      </c>
      <c r="D1065" s="238" t="s">
        <v>1694</v>
      </c>
      <c r="E1065" s="598" t="s">
        <v>36</v>
      </c>
      <c r="F1065" s="235">
        <v>2</v>
      </c>
      <c r="G1065" s="623" t="s">
        <v>3430</v>
      </c>
      <c r="H1065" s="466">
        <v>44845</v>
      </c>
      <c r="I1065" s="466">
        <v>44845</v>
      </c>
      <c r="J1065" s="235" t="s">
        <v>81</v>
      </c>
      <c r="K1065" s="235" t="s">
        <v>82</v>
      </c>
      <c r="L1065" s="235" t="s">
        <v>70</v>
      </c>
      <c r="M1065" s="235">
        <v>217110236</v>
      </c>
      <c r="N1065" s="235" t="s">
        <v>85</v>
      </c>
      <c r="O1065" s="238" t="s">
        <v>3431</v>
      </c>
      <c r="P1065" s="345" t="s">
        <v>3432</v>
      </c>
      <c r="Q1065" s="235" t="s">
        <v>73</v>
      </c>
      <c r="R1065" s="238" t="s">
        <v>3433</v>
      </c>
      <c r="S1065" s="541">
        <v>1007.25</v>
      </c>
      <c r="T1065" s="467" t="s">
        <v>2965</v>
      </c>
      <c r="U1065" s="468">
        <f t="shared" si="16"/>
        <v>2014.5</v>
      </c>
      <c r="V1065" s="170"/>
    </row>
    <row r="1066" spans="1:22">
      <c r="A1066" s="235">
        <v>1063</v>
      </c>
      <c r="B1066" s="235">
        <v>102951260</v>
      </c>
      <c r="C1066" s="238" t="s">
        <v>1697</v>
      </c>
      <c r="D1066" s="238" t="s">
        <v>1698</v>
      </c>
      <c r="E1066" s="598" t="s">
        <v>36</v>
      </c>
      <c r="F1066" s="235">
        <v>2</v>
      </c>
      <c r="G1066" s="623" t="s">
        <v>3430</v>
      </c>
      <c r="H1066" s="466">
        <v>44845</v>
      </c>
      <c r="I1066" s="466">
        <v>44845</v>
      </c>
      <c r="J1066" s="235" t="s">
        <v>81</v>
      </c>
      <c r="K1066" s="235" t="s">
        <v>82</v>
      </c>
      <c r="L1066" s="235" t="s">
        <v>70</v>
      </c>
      <c r="M1066" s="235">
        <v>217110236</v>
      </c>
      <c r="N1066" s="235" t="s">
        <v>85</v>
      </c>
      <c r="O1066" s="238" t="s">
        <v>3431</v>
      </c>
      <c r="P1066" s="345" t="s">
        <v>3432</v>
      </c>
      <c r="Q1066" s="235" t="s">
        <v>73</v>
      </c>
      <c r="R1066" s="238" t="s">
        <v>3433</v>
      </c>
      <c r="S1066" s="541">
        <v>216.59</v>
      </c>
      <c r="T1066" s="467" t="s">
        <v>2965</v>
      </c>
      <c r="U1066" s="468">
        <f t="shared" si="16"/>
        <v>433.18</v>
      </c>
      <c r="V1066" s="170"/>
    </row>
    <row r="1067" spans="1:22" ht="30.6">
      <c r="A1067" s="235">
        <v>1064</v>
      </c>
      <c r="B1067" s="235">
        <v>109611234</v>
      </c>
      <c r="C1067" s="238">
        <v>3742612236</v>
      </c>
      <c r="D1067" s="238" t="s">
        <v>281</v>
      </c>
      <c r="E1067" s="598" t="s">
        <v>36</v>
      </c>
      <c r="F1067" s="235">
        <v>6</v>
      </c>
      <c r="G1067" s="623" t="s">
        <v>3430</v>
      </c>
      <c r="H1067" s="466">
        <v>44845</v>
      </c>
      <c r="I1067" s="466">
        <v>44845</v>
      </c>
      <c r="J1067" s="235" t="s">
        <v>81</v>
      </c>
      <c r="K1067" s="235" t="s">
        <v>82</v>
      </c>
      <c r="L1067" s="235" t="s">
        <v>70</v>
      </c>
      <c r="M1067" s="235">
        <v>217110236</v>
      </c>
      <c r="N1067" s="235" t="s">
        <v>85</v>
      </c>
      <c r="O1067" s="238" t="s">
        <v>3431</v>
      </c>
      <c r="P1067" s="345" t="s">
        <v>3432</v>
      </c>
      <c r="Q1067" s="235" t="s">
        <v>73</v>
      </c>
      <c r="R1067" s="238" t="s">
        <v>3433</v>
      </c>
      <c r="S1067" s="541">
        <v>19073</v>
      </c>
      <c r="T1067" s="467" t="s">
        <v>2965</v>
      </c>
      <c r="U1067" s="468">
        <f t="shared" si="16"/>
        <v>114438</v>
      </c>
      <c r="V1067" s="170"/>
    </row>
    <row r="1068" spans="1:22" ht="20.399999999999999">
      <c r="A1068" s="235">
        <v>1065</v>
      </c>
      <c r="B1068" s="235">
        <v>110408292</v>
      </c>
      <c r="C1068" s="238" t="s">
        <v>1309</v>
      </c>
      <c r="D1068" s="238" t="s">
        <v>1310</v>
      </c>
      <c r="E1068" s="598" t="s">
        <v>36</v>
      </c>
      <c r="F1068" s="235">
        <v>60</v>
      </c>
      <c r="G1068" s="623" t="s">
        <v>3430</v>
      </c>
      <c r="H1068" s="466">
        <v>44845</v>
      </c>
      <c r="I1068" s="466">
        <v>44845</v>
      </c>
      <c r="J1068" s="235" t="s">
        <v>81</v>
      </c>
      <c r="K1068" s="235" t="s">
        <v>82</v>
      </c>
      <c r="L1068" s="235" t="s">
        <v>70</v>
      </c>
      <c r="M1068" s="235">
        <v>217110236</v>
      </c>
      <c r="N1068" s="235" t="s">
        <v>85</v>
      </c>
      <c r="O1068" s="238" t="s">
        <v>3431</v>
      </c>
      <c r="P1068" s="345" t="s">
        <v>3432</v>
      </c>
      <c r="Q1068" s="235" t="s">
        <v>73</v>
      </c>
      <c r="R1068" s="238" t="s">
        <v>3433</v>
      </c>
      <c r="S1068" s="541">
        <v>10</v>
      </c>
      <c r="T1068" s="467" t="s">
        <v>2965</v>
      </c>
      <c r="U1068" s="468">
        <f t="shared" si="16"/>
        <v>600</v>
      </c>
      <c r="V1068" s="170"/>
    </row>
    <row r="1069" spans="1:22" ht="20.399999999999999">
      <c r="A1069" s="235">
        <v>1066</v>
      </c>
      <c r="B1069" s="235">
        <v>109492174</v>
      </c>
      <c r="C1069" s="238" t="s">
        <v>488</v>
      </c>
      <c r="D1069" s="238" t="s">
        <v>489</v>
      </c>
      <c r="E1069" s="598" t="s">
        <v>36</v>
      </c>
      <c r="F1069" s="235">
        <v>2</v>
      </c>
      <c r="G1069" s="623" t="s">
        <v>3430</v>
      </c>
      <c r="H1069" s="466">
        <v>44845</v>
      </c>
      <c r="I1069" s="466">
        <v>44845</v>
      </c>
      <c r="J1069" s="235" t="s">
        <v>81</v>
      </c>
      <c r="K1069" s="235" t="s">
        <v>82</v>
      </c>
      <c r="L1069" s="235" t="s">
        <v>70</v>
      </c>
      <c r="M1069" s="235">
        <v>217110236</v>
      </c>
      <c r="N1069" s="235" t="s">
        <v>85</v>
      </c>
      <c r="O1069" s="238" t="s">
        <v>3431</v>
      </c>
      <c r="P1069" s="345" t="s">
        <v>3432</v>
      </c>
      <c r="Q1069" s="235" t="s">
        <v>73</v>
      </c>
      <c r="R1069" s="238" t="s">
        <v>3433</v>
      </c>
      <c r="S1069" s="541">
        <v>4051</v>
      </c>
      <c r="T1069" s="467" t="s">
        <v>2965</v>
      </c>
      <c r="U1069" s="468">
        <f t="shared" si="16"/>
        <v>8102</v>
      </c>
      <c r="V1069" s="170"/>
    </row>
    <row r="1070" spans="1:22">
      <c r="A1070" s="235">
        <v>1067</v>
      </c>
      <c r="B1070" s="235">
        <v>109492175</v>
      </c>
      <c r="C1070" s="238" t="s">
        <v>520</v>
      </c>
      <c r="D1070" s="238" t="s">
        <v>521</v>
      </c>
      <c r="E1070" s="598" t="s">
        <v>36</v>
      </c>
      <c r="F1070" s="235">
        <v>2</v>
      </c>
      <c r="G1070" s="623" t="s">
        <v>3430</v>
      </c>
      <c r="H1070" s="466">
        <v>44845</v>
      </c>
      <c r="I1070" s="466">
        <v>44845</v>
      </c>
      <c r="J1070" s="235" t="s">
        <v>81</v>
      </c>
      <c r="K1070" s="235" t="s">
        <v>82</v>
      </c>
      <c r="L1070" s="235" t="s">
        <v>70</v>
      </c>
      <c r="M1070" s="235">
        <v>217110236</v>
      </c>
      <c r="N1070" s="235" t="s">
        <v>85</v>
      </c>
      <c r="O1070" s="238" t="s">
        <v>3431</v>
      </c>
      <c r="P1070" s="345" t="s">
        <v>3432</v>
      </c>
      <c r="Q1070" s="235" t="s">
        <v>73</v>
      </c>
      <c r="R1070" s="238" t="s">
        <v>3433</v>
      </c>
      <c r="S1070" s="541">
        <v>1404</v>
      </c>
      <c r="T1070" s="467" t="s">
        <v>2965</v>
      </c>
      <c r="U1070" s="468">
        <f t="shared" si="16"/>
        <v>2808</v>
      </c>
      <c r="V1070" s="170"/>
    </row>
    <row r="1071" spans="1:22" ht="20.399999999999999">
      <c r="A1071" s="235">
        <v>1068</v>
      </c>
      <c r="B1071" s="235">
        <v>111400054</v>
      </c>
      <c r="C1071" s="238" t="s">
        <v>649</v>
      </c>
      <c r="D1071" s="238" t="s">
        <v>650</v>
      </c>
      <c r="E1071" s="598" t="s">
        <v>36</v>
      </c>
      <c r="F1071" s="235">
        <v>2</v>
      </c>
      <c r="G1071" s="623" t="s">
        <v>3430</v>
      </c>
      <c r="H1071" s="466">
        <v>44845</v>
      </c>
      <c r="I1071" s="466">
        <v>44845</v>
      </c>
      <c r="J1071" s="235" t="s">
        <v>81</v>
      </c>
      <c r="K1071" s="235" t="s">
        <v>82</v>
      </c>
      <c r="L1071" s="235" t="s">
        <v>70</v>
      </c>
      <c r="M1071" s="235">
        <v>217110236</v>
      </c>
      <c r="N1071" s="235" t="s">
        <v>85</v>
      </c>
      <c r="O1071" s="238" t="s">
        <v>3431</v>
      </c>
      <c r="P1071" s="345" t="s">
        <v>3432</v>
      </c>
      <c r="Q1071" s="235" t="s">
        <v>73</v>
      </c>
      <c r="R1071" s="238" t="s">
        <v>3433</v>
      </c>
      <c r="S1071" s="541">
        <v>1410</v>
      </c>
      <c r="T1071" s="467" t="s">
        <v>2965</v>
      </c>
      <c r="U1071" s="468">
        <f t="shared" si="16"/>
        <v>2820</v>
      </c>
      <c r="V1071" s="170"/>
    </row>
    <row r="1072" spans="1:22">
      <c r="A1072" s="235">
        <v>1069</v>
      </c>
      <c r="B1072" s="235">
        <v>111400054</v>
      </c>
      <c r="C1072" s="238" t="s">
        <v>3274</v>
      </c>
      <c r="D1072" s="238" t="s">
        <v>650</v>
      </c>
      <c r="E1072" s="598" t="s">
        <v>36</v>
      </c>
      <c r="F1072" s="235">
        <v>4</v>
      </c>
      <c r="G1072" s="623" t="s">
        <v>3430</v>
      </c>
      <c r="H1072" s="466">
        <v>44845</v>
      </c>
      <c r="I1072" s="466">
        <v>44845</v>
      </c>
      <c r="J1072" s="235" t="s">
        <v>81</v>
      </c>
      <c r="K1072" s="235" t="s">
        <v>82</v>
      </c>
      <c r="L1072" s="235" t="s">
        <v>70</v>
      </c>
      <c r="M1072" s="235">
        <v>217110236</v>
      </c>
      <c r="N1072" s="235" t="s">
        <v>85</v>
      </c>
      <c r="O1072" s="238" t="s">
        <v>3431</v>
      </c>
      <c r="P1072" s="345" t="s">
        <v>3432</v>
      </c>
      <c r="Q1072" s="235" t="s">
        <v>73</v>
      </c>
      <c r="R1072" s="238" t="s">
        <v>3433</v>
      </c>
      <c r="S1072" s="541">
        <v>1410</v>
      </c>
      <c r="T1072" s="467" t="s">
        <v>2965</v>
      </c>
      <c r="U1072" s="468">
        <f t="shared" si="16"/>
        <v>5640</v>
      </c>
      <c r="V1072" s="170"/>
    </row>
    <row r="1073" spans="1:22" ht="20.399999999999999">
      <c r="A1073" s="235">
        <v>1070</v>
      </c>
      <c r="B1073" s="235">
        <v>111400055</v>
      </c>
      <c r="C1073" s="238" t="s">
        <v>653</v>
      </c>
      <c r="D1073" s="238" t="s">
        <v>654</v>
      </c>
      <c r="E1073" s="598" t="s">
        <v>36</v>
      </c>
      <c r="F1073" s="235">
        <v>2</v>
      </c>
      <c r="G1073" s="623" t="s">
        <v>3430</v>
      </c>
      <c r="H1073" s="466">
        <v>44845</v>
      </c>
      <c r="I1073" s="466">
        <v>44845</v>
      </c>
      <c r="J1073" s="235" t="s">
        <v>81</v>
      </c>
      <c r="K1073" s="235" t="s">
        <v>82</v>
      </c>
      <c r="L1073" s="235" t="s">
        <v>70</v>
      </c>
      <c r="M1073" s="235">
        <v>217110236</v>
      </c>
      <c r="N1073" s="235" t="s">
        <v>85</v>
      </c>
      <c r="O1073" s="238" t="s">
        <v>3431</v>
      </c>
      <c r="P1073" s="345" t="s">
        <v>3432</v>
      </c>
      <c r="Q1073" s="235" t="s">
        <v>73</v>
      </c>
      <c r="R1073" s="238" t="s">
        <v>3433</v>
      </c>
      <c r="S1073" s="541">
        <v>1732</v>
      </c>
      <c r="T1073" s="467" t="s">
        <v>2965</v>
      </c>
      <c r="U1073" s="468">
        <f t="shared" si="16"/>
        <v>3464</v>
      </c>
      <c r="V1073" s="170"/>
    </row>
    <row r="1074" spans="1:22">
      <c r="A1074" s="235">
        <v>1071</v>
      </c>
      <c r="B1074" s="235">
        <v>111400055</v>
      </c>
      <c r="C1074" s="238" t="s">
        <v>3275</v>
      </c>
      <c r="D1074" s="238" t="s">
        <v>654</v>
      </c>
      <c r="E1074" s="598" t="s">
        <v>36</v>
      </c>
      <c r="F1074" s="235">
        <v>4</v>
      </c>
      <c r="G1074" s="623" t="s">
        <v>3430</v>
      </c>
      <c r="H1074" s="466">
        <v>44845</v>
      </c>
      <c r="I1074" s="466">
        <v>44845</v>
      </c>
      <c r="J1074" s="235" t="s">
        <v>81</v>
      </c>
      <c r="K1074" s="235" t="s">
        <v>82</v>
      </c>
      <c r="L1074" s="235" t="s">
        <v>70</v>
      </c>
      <c r="M1074" s="235">
        <v>217110236</v>
      </c>
      <c r="N1074" s="235" t="s">
        <v>85</v>
      </c>
      <c r="O1074" s="238" t="s">
        <v>3431</v>
      </c>
      <c r="P1074" s="345" t="s">
        <v>3432</v>
      </c>
      <c r="Q1074" s="235" t="s">
        <v>73</v>
      </c>
      <c r="R1074" s="238" t="s">
        <v>3433</v>
      </c>
      <c r="S1074" s="541">
        <v>1732</v>
      </c>
      <c r="T1074" s="467" t="s">
        <v>2965</v>
      </c>
      <c r="U1074" s="468">
        <f t="shared" si="16"/>
        <v>6928</v>
      </c>
      <c r="V1074" s="170"/>
    </row>
    <row r="1075" spans="1:22" ht="20.399999999999999">
      <c r="A1075" s="235">
        <v>1072</v>
      </c>
      <c r="B1075" s="235">
        <v>107171952</v>
      </c>
      <c r="C1075" s="238" t="s">
        <v>1475</v>
      </c>
      <c r="D1075" s="238" t="s">
        <v>1476</v>
      </c>
      <c r="E1075" s="598" t="s">
        <v>36</v>
      </c>
      <c r="F1075" s="235">
        <v>2</v>
      </c>
      <c r="G1075" s="623" t="s">
        <v>3430</v>
      </c>
      <c r="H1075" s="466">
        <v>44845</v>
      </c>
      <c r="I1075" s="466">
        <v>44845</v>
      </c>
      <c r="J1075" s="235" t="s">
        <v>81</v>
      </c>
      <c r="K1075" s="235" t="s">
        <v>82</v>
      </c>
      <c r="L1075" s="235" t="s">
        <v>70</v>
      </c>
      <c r="M1075" s="235">
        <v>217110236</v>
      </c>
      <c r="N1075" s="235" t="s">
        <v>85</v>
      </c>
      <c r="O1075" s="238" t="s">
        <v>3431</v>
      </c>
      <c r="P1075" s="345" t="s">
        <v>3432</v>
      </c>
      <c r="Q1075" s="235" t="s">
        <v>73</v>
      </c>
      <c r="R1075" s="238" t="s">
        <v>3433</v>
      </c>
      <c r="S1075" s="541">
        <v>2750</v>
      </c>
      <c r="T1075" s="467" t="s">
        <v>2965</v>
      </c>
      <c r="U1075" s="468">
        <f t="shared" si="16"/>
        <v>5500</v>
      </c>
      <c r="V1075" s="170"/>
    </row>
    <row r="1076" spans="1:22">
      <c r="A1076" s="235">
        <v>1073</v>
      </c>
      <c r="B1076" s="235">
        <v>110710681</v>
      </c>
      <c r="C1076" s="238" t="s">
        <v>1997</v>
      </c>
      <c r="D1076" s="238" t="s">
        <v>2209</v>
      </c>
      <c r="E1076" s="598" t="s">
        <v>36</v>
      </c>
      <c r="F1076" s="235">
        <v>8</v>
      </c>
      <c r="G1076" s="623" t="s">
        <v>3430</v>
      </c>
      <c r="H1076" s="466">
        <v>44845</v>
      </c>
      <c r="I1076" s="466">
        <v>44845</v>
      </c>
      <c r="J1076" s="235" t="s">
        <v>81</v>
      </c>
      <c r="K1076" s="235" t="s">
        <v>82</v>
      </c>
      <c r="L1076" s="235" t="s">
        <v>70</v>
      </c>
      <c r="M1076" s="235">
        <v>217110236</v>
      </c>
      <c r="N1076" s="235" t="s">
        <v>85</v>
      </c>
      <c r="O1076" s="238" t="s">
        <v>3431</v>
      </c>
      <c r="P1076" s="345" t="s">
        <v>3432</v>
      </c>
      <c r="Q1076" s="235" t="s">
        <v>73</v>
      </c>
      <c r="R1076" s="238" t="s">
        <v>3433</v>
      </c>
      <c r="S1076" s="541">
        <v>2047</v>
      </c>
      <c r="T1076" s="467" t="s">
        <v>2965</v>
      </c>
      <c r="U1076" s="468">
        <f t="shared" si="16"/>
        <v>16376</v>
      </c>
      <c r="V1076" s="170"/>
    </row>
    <row r="1077" spans="1:22">
      <c r="A1077" s="235">
        <v>1074</v>
      </c>
      <c r="B1077" s="235">
        <v>110710682</v>
      </c>
      <c r="C1077" s="238" t="s">
        <v>2001</v>
      </c>
      <c r="D1077" s="238" t="s">
        <v>2216</v>
      </c>
      <c r="E1077" s="598" t="s">
        <v>36</v>
      </c>
      <c r="F1077" s="235">
        <v>8</v>
      </c>
      <c r="G1077" s="623" t="s">
        <v>3430</v>
      </c>
      <c r="H1077" s="466">
        <v>44845</v>
      </c>
      <c r="I1077" s="466">
        <v>44845</v>
      </c>
      <c r="J1077" s="235" t="s">
        <v>81</v>
      </c>
      <c r="K1077" s="235" t="s">
        <v>82</v>
      </c>
      <c r="L1077" s="235" t="s">
        <v>70</v>
      </c>
      <c r="M1077" s="235">
        <v>217110236</v>
      </c>
      <c r="N1077" s="235" t="s">
        <v>85</v>
      </c>
      <c r="O1077" s="238" t="s">
        <v>3431</v>
      </c>
      <c r="P1077" s="345" t="s">
        <v>3432</v>
      </c>
      <c r="Q1077" s="235" t="s">
        <v>73</v>
      </c>
      <c r="R1077" s="238" t="s">
        <v>3433</v>
      </c>
      <c r="S1077" s="541">
        <v>2047</v>
      </c>
      <c r="T1077" s="467" t="s">
        <v>2965</v>
      </c>
      <c r="U1077" s="468">
        <f t="shared" si="16"/>
        <v>16376</v>
      </c>
      <c r="V1077" s="170"/>
    </row>
    <row r="1078" spans="1:22">
      <c r="A1078" s="235">
        <v>1075</v>
      </c>
      <c r="B1078" s="235">
        <v>110710684</v>
      </c>
      <c r="C1078" s="238" t="s">
        <v>2002</v>
      </c>
      <c r="D1078" s="239" t="s">
        <v>2213</v>
      </c>
      <c r="E1078" s="598" t="s">
        <v>36</v>
      </c>
      <c r="F1078" s="235">
        <v>4</v>
      </c>
      <c r="G1078" s="623" t="s">
        <v>3430</v>
      </c>
      <c r="H1078" s="466">
        <v>44845</v>
      </c>
      <c r="I1078" s="466">
        <v>44845</v>
      </c>
      <c r="J1078" s="235" t="s">
        <v>81</v>
      </c>
      <c r="K1078" s="235" t="s">
        <v>82</v>
      </c>
      <c r="L1078" s="235" t="s">
        <v>70</v>
      </c>
      <c r="M1078" s="235">
        <v>217110236</v>
      </c>
      <c r="N1078" s="235" t="s">
        <v>85</v>
      </c>
      <c r="O1078" s="238" t="s">
        <v>3431</v>
      </c>
      <c r="P1078" s="345" t="s">
        <v>3432</v>
      </c>
      <c r="Q1078" s="235" t="s">
        <v>73</v>
      </c>
      <c r="R1078" s="238" t="s">
        <v>3433</v>
      </c>
      <c r="S1078" s="541">
        <v>2047</v>
      </c>
      <c r="T1078" s="467" t="s">
        <v>2965</v>
      </c>
      <c r="U1078" s="468">
        <f t="shared" si="16"/>
        <v>8188</v>
      </c>
      <c r="V1078" s="170"/>
    </row>
    <row r="1079" spans="1:22">
      <c r="A1079" s="235">
        <v>1076</v>
      </c>
      <c r="B1079" s="235" t="s">
        <v>3364</v>
      </c>
      <c r="C1079" s="238" t="s">
        <v>2939</v>
      </c>
      <c r="D1079" s="238" t="s">
        <v>2940</v>
      </c>
      <c r="E1079" s="598" t="s">
        <v>2729</v>
      </c>
      <c r="F1079" s="235">
        <v>100</v>
      </c>
      <c r="G1079" s="623" t="s">
        <v>3430</v>
      </c>
      <c r="H1079" s="466">
        <v>44845</v>
      </c>
      <c r="I1079" s="466">
        <v>44845</v>
      </c>
      <c r="J1079" s="235" t="s">
        <v>81</v>
      </c>
      <c r="K1079" s="235" t="s">
        <v>82</v>
      </c>
      <c r="L1079" s="235" t="s">
        <v>70</v>
      </c>
      <c r="M1079" s="235">
        <v>217110236</v>
      </c>
      <c r="N1079" s="235" t="s">
        <v>85</v>
      </c>
      <c r="O1079" s="238" t="s">
        <v>3431</v>
      </c>
      <c r="P1079" s="345" t="s">
        <v>3432</v>
      </c>
      <c r="Q1079" s="235" t="s">
        <v>73</v>
      </c>
      <c r="R1079" s="238" t="s">
        <v>3433</v>
      </c>
      <c r="S1079" s="541">
        <v>34.6</v>
      </c>
      <c r="T1079" s="467" t="s">
        <v>2965</v>
      </c>
      <c r="U1079" s="468">
        <f t="shared" si="16"/>
        <v>3460</v>
      </c>
      <c r="V1079" s="170"/>
    </row>
    <row r="1080" spans="1:22">
      <c r="A1080" s="235">
        <v>1077</v>
      </c>
      <c r="B1080" s="235">
        <v>112141778</v>
      </c>
      <c r="C1080" s="238">
        <v>112141778</v>
      </c>
      <c r="D1080" s="238" t="s">
        <v>2566</v>
      </c>
      <c r="E1080" s="598" t="s">
        <v>36</v>
      </c>
      <c r="F1080" s="235">
        <v>20</v>
      </c>
      <c r="G1080" s="623" t="s">
        <v>3430</v>
      </c>
      <c r="H1080" s="466">
        <v>44845</v>
      </c>
      <c r="I1080" s="466">
        <v>44845</v>
      </c>
      <c r="J1080" s="235" t="s">
        <v>81</v>
      </c>
      <c r="K1080" s="235" t="s">
        <v>82</v>
      </c>
      <c r="L1080" s="235" t="s">
        <v>70</v>
      </c>
      <c r="M1080" s="235">
        <v>217110236</v>
      </c>
      <c r="N1080" s="235" t="s">
        <v>85</v>
      </c>
      <c r="O1080" s="238" t="s">
        <v>3431</v>
      </c>
      <c r="P1080" s="345" t="s">
        <v>3432</v>
      </c>
      <c r="Q1080" s="235" t="s">
        <v>73</v>
      </c>
      <c r="R1080" s="238" t="s">
        <v>3433</v>
      </c>
      <c r="S1080" s="541">
        <v>1.6</v>
      </c>
      <c r="T1080" s="467" t="s">
        <v>2965</v>
      </c>
      <c r="U1080" s="468">
        <f t="shared" si="16"/>
        <v>32</v>
      </c>
      <c r="V1080" s="170"/>
    </row>
    <row r="1081" spans="1:22">
      <c r="A1081" s="235">
        <v>1078</v>
      </c>
      <c r="B1081" s="235">
        <v>112141777</v>
      </c>
      <c r="C1081" s="238">
        <v>112141777</v>
      </c>
      <c r="D1081" s="238" t="s">
        <v>2563</v>
      </c>
      <c r="E1081" s="598" t="s">
        <v>36</v>
      </c>
      <c r="F1081" s="235">
        <v>36</v>
      </c>
      <c r="G1081" s="623" t="s">
        <v>3430</v>
      </c>
      <c r="H1081" s="466">
        <v>44845</v>
      </c>
      <c r="I1081" s="466">
        <v>44845</v>
      </c>
      <c r="J1081" s="235" t="s">
        <v>81</v>
      </c>
      <c r="K1081" s="235" t="s">
        <v>82</v>
      </c>
      <c r="L1081" s="235" t="s">
        <v>70</v>
      </c>
      <c r="M1081" s="235">
        <v>217110236</v>
      </c>
      <c r="N1081" s="235" t="s">
        <v>85</v>
      </c>
      <c r="O1081" s="238" t="s">
        <v>3431</v>
      </c>
      <c r="P1081" s="345" t="s">
        <v>3432</v>
      </c>
      <c r="Q1081" s="235" t="s">
        <v>73</v>
      </c>
      <c r="R1081" s="238" t="s">
        <v>3433</v>
      </c>
      <c r="S1081" s="541">
        <v>5.4</v>
      </c>
      <c r="T1081" s="467" t="s">
        <v>2965</v>
      </c>
      <c r="U1081" s="468">
        <f t="shared" si="16"/>
        <v>194.4</v>
      </c>
      <c r="V1081" s="170"/>
    </row>
    <row r="1082" spans="1:22">
      <c r="A1082" s="235">
        <v>1079</v>
      </c>
      <c r="B1082" s="235">
        <v>112136081</v>
      </c>
      <c r="C1082" s="238" t="s">
        <v>997</v>
      </c>
      <c r="D1082" s="238" t="s">
        <v>998</v>
      </c>
      <c r="E1082" s="598" t="s">
        <v>36</v>
      </c>
      <c r="F1082" s="235">
        <v>2</v>
      </c>
      <c r="G1082" s="623" t="s">
        <v>3430</v>
      </c>
      <c r="H1082" s="466">
        <v>44845</v>
      </c>
      <c r="I1082" s="466">
        <v>44845</v>
      </c>
      <c r="J1082" s="235" t="s">
        <v>81</v>
      </c>
      <c r="K1082" s="235" t="s">
        <v>82</v>
      </c>
      <c r="L1082" s="235" t="s">
        <v>70</v>
      </c>
      <c r="M1082" s="235">
        <v>217110236</v>
      </c>
      <c r="N1082" s="235" t="s">
        <v>85</v>
      </c>
      <c r="O1082" s="238" t="s">
        <v>3431</v>
      </c>
      <c r="P1082" s="345" t="s">
        <v>3432</v>
      </c>
      <c r="Q1082" s="235" t="s">
        <v>73</v>
      </c>
      <c r="R1082" s="238" t="s">
        <v>3433</v>
      </c>
      <c r="S1082" s="541">
        <v>570.47</v>
      </c>
      <c r="T1082" s="467" t="s">
        <v>2965</v>
      </c>
      <c r="U1082" s="468">
        <f t="shared" si="16"/>
        <v>1140.94</v>
      </c>
      <c r="V1082" s="170"/>
    </row>
    <row r="1083" spans="1:22" ht="20.399999999999999">
      <c r="A1083" s="235">
        <v>1080</v>
      </c>
      <c r="B1083" s="235">
        <v>109492197</v>
      </c>
      <c r="C1083" s="238" t="s">
        <v>186</v>
      </c>
      <c r="D1083" s="238" t="s">
        <v>187</v>
      </c>
      <c r="E1083" s="598" t="s">
        <v>36</v>
      </c>
      <c r="F1083" s="235">
        <v>16</v>
      </c>
      <c r="G1083" s="623" t="s">
        <v>3430</v>
      </c>
      <c r="H1083" s="466">
        <v>44845</v>
      </c>
      <c r="I1083" s="466">
        <v>44845</v>
      </c>
      <c r="J1083" s="235" t="s">
        <v>81</v>
      </c>
      <c r="K1083" s="235" t="s">
        <v>82</v>
      </c>
      <c r="L1083" s="235" t="s">
        <v>70</v>
      </c>
      <c r="M1083" s="235">
        <v>217110236</v>
      </c>
      <c r="N1083" s="235" t="s">
        <v>85</v>
      </c>
      <c r="O1083" s="238" t="s">
        <v>3431</v>
      </c>
      <c r="P1083" s="345" t="s">
        <v>3432</v>
      </c>
      <c r="Q1083" s="235" t="s">
        <v>73</v>
      </c>
      <c r="R1083" s="238" t="s">
        <v>3433</v>
      </c>
      <c r="S1083" s="541">
        <v>66.92</v>
      </c>
      <c r="T1083" s="467" t="s">
        <v>2965</v>
      </c>
      <c r="U1083" s="468">
        <f t="shared" si="16"/>
        <v>1070.72</v>
      </c>
      <c r="V1083" s="170"/>
    </row>
    <row r="1084" spans="1:22">
      <c r="A1084" s="235">
        <v>1081</v>
      </c>
      <c r="B1084" s="235" t="s">
        <v>2458</v>
      </c>
      <c r="C1084" s="238" t="s">
        <v>2458</v>
      </c>
      <c r="D1084" s="238" t="s">
        <v>2459</v>
      </c>
      <c r="E1084" s="598" t="s">
        <v>36</v>
      </c>
      <c r="F1084" s="235">
        <v>4</v>
      </c>
      <c r="G1084" s="623" t="s">
        <v>3430</v>
      </c>
      <c r="H1084" s="466">
        <v>44845</v>
      </c>
      <c r="I1084" s="466">
        <v>44845</v>
      </c>
      <c r="J1084" s="235" t="s">
        <v>81</v>
      </c>
      <c r="K1084" s="235" t="s">
        <v>82</v>
      </c>
      <c r="L1084" s="235" t="s">
        <v>70</v>
      </c>
      <c r="M1084" s="235">
        <v>217110236</v>
      </c>
      <c r="N1084" s="235" t="s">
        <v>85</v>
      </c>
      <c r="O1084" s="238" t="s">
        <v>3431</v>
      </c>
      <c r="P1084" s="345" t="s">
        <v>3432</v>
      </c>
      <c r="Q1084" s="235" t="s">
        <v>73</v>
      </c>
      <c r="R1084" s="238" t="s">
        <v>3433</v>
      </c>
      <c r="S1084" s="541">
        <v>1798.2</v>
      </c>
      <c r="T1084" s="467" t="s">
        <v>2965</v>
      </c>
      <c r="U1084" s="468">
        <f t="shared" si="16"/>
        <v>7192.8</v>
      </c>
      <c r="V1084" s="170"/>
    </row>
    <row r="1085" spans="1:22">
      <c r="A1085" s="235">
        <v>1082</v>
      </c>
      <c r="B1085" s="235" t="s">
        <v>2336</v>
      </c>
      <c r="C1085" s="238" t="s">
        <v>2337</v>
      </c>
      <c r="D1085" s="238" t="s">
        <v>2605</v>
      </c>
      <c r="E1085" s="598" t="s">
        <v>36</v>
      </c>
      <c r="F1085" s="235">
        <v>8</v>
      </c>
      <c r="G1085" s="623" t="s">
        <v>3430</v>
      </c>
      <c r="H1085" s="466">
        <v>44845</v>
      </c>
      <c r="I1085" s="466">
        <v>44845</v>
      </c>
      <c r="J1085" s="235" t="s">
        <v>81</v>
      </c>
      <c r="K1085" s="235" t="s">
        <v>82</v>
      </c>
      <c r="L1085" s="235" t="s">
        <v>70</v>
      </c>
      <c r="M1085" s="235">
        <v>217110236</v>
      </c>
      <c r="N1085" s="235" t="s">
        <v>85</v>
      </c>
      <c r="O1085" s="238" t="s">
        <v>3431</v>
      </c>
      <c r="P1085" s="345" t="s">
        <v>3432</v>
      </c>
      <c r="Q1085" s="235" t="s">
        <v>73</v>
      </c>
      <c r="R1085" s="238" t="s">
        <v>3433</v>
      </c>
      <c r="S1085" s="541">
        <v>1784.3</v>
      </c>
      <c r="T1085" s="467" t="s">
        <v>2965</v>
      </c>
      <c r="U1085" s="468">
        <f t="shared" si="16"/>
        <v>14274.4</v>
      </c>
      <c r="V1085" s="170"/>
    </row>
    <row r="1086" spans="1:22">
      <c r="A1086" s="235">
        <v>1083</v>
      </c>
      <c r="B1086" s="235">
        <v>109492180</v>
      </c>
      <c r="C1086" s="238" t="s">
        <v>201</v>
      </c>
      <c r="D1086" s="349" t="s">
        <v>2748</v>
      </c>
      <c r="E1086" s="598" t="s">
        <v>36</v>
      </c>
      <c r="F1086" s="235">
        <v>8</v>
      </c>
      <c r="G1086" s="623" t="s">
        <v>3430</v>
      </c>
      <c r="H1086" s="466">
        <v>44845</v>
      </c>
      <c r="I1086" s="466">
        <v>44845</v>
      </c>
      <c r="J1086" s="235" t="s">
        <v>81</v>
      </c>
      <c r="K1086" s="235" t="s">
        <v>82</v>
      </c>
      <c r="L1086" s="235" t="s">
        <v>70</v>
      </c>
      <c r="M1086" s="235">
        <v>217110236</v>
      </c>
      <c r="N1086" s="235" t="s">
        <v>85</v>
      </c>
      <c r="O1086" s="238" t="s">
        <v>3431</v>
      </c>
      <c r="P1086" s="345" t="s">
        <v>3432</v>
      </c>
      <c r="Q1086" s="235" t="s">
        <v>73</v>
      </c>
      <c r="R1086" s="238" t="s">
        <v>3433</v>
      </c>
      <c r="S1086" s="541">
        <v>32.22</v>
      </c>
      <c r="T1086" s="467" t="s">
        <v>2965</v>
      </c>
      <c r="U1086" s="468">
        <f t="shared" si="16"/>
        <v>257.76</v>
      </c>
      <c r="V1086" s="170"/>
    </row>
    <row r="1087" spans="1:22">
      <c r="A1087" s="235">
        <v>1084</v>
      </c>
      <c r="B1087" s="235">
        <v>109492192</v>
      </c>
      <c r="C1087" s="238" t="s">
        <v>1290</v>
      </c>
      <c r="D1087" s="238" t="s">
        <v>2746</v>
      </c>
      <c r="E1087" s="598" t="s">
        <v>36</v>
      </c>
      <c r="F1087" s="235">
        <v>8</v>
      </c>
      <c r="G1087" s="623" t="s">
        <v>3430</v>
      </c>
      <c r="H1087" s="466">
        <v>44845</v>
      </c>
      <c r="I1087" s="466">
        <v>44845</v>
      </c>
      <c r="J1087" s="235" t="s">
        <v>81</v>
      </c>
      <c r="K1087" s="235" t="s">
        <v>82</v>
      </c>
      <c r="L1087" s="235" t="s">
        <v>70</v>
      </c>
      <c r="M1087" s="235">
        <v>217110236</v>
      </c>
      <c r="N1087" s="235" t="s">
        <v>85</v>
      </c>
      <c r="O1087" s="238" t="s">
        <v>3431</v>
      </c>
      <c r="P1087" s="345" t="s">
        <v>3432</v>
      </c>
      <c r="Q1087" s="235" t="s">
        <v>73</v>
      </c>
      <c r="R1087" s="238" t="s">
        <v>3433</v>
      </c>
      <c r="S1087" s="541">
        <v>24.1</v>
      </c>
      <c r="T1087" s="467" t="s">
        <v>2965</v>
      </c>
      <c r="U1087" s="468">
        <f t="shared" si="16"/>
        <v>192.8</v>
      </c>
      <c r="V1087" s="170"/>
    </row>
    <row r="1088" spans="1:22">
      <c r="A1088" s="235">
        <v>1085</v>
      </c>
      <c r="B1088" s="235">
        <v>109492193</v>
      </c>
      <c r="C1088" s="238" t="s">
        <v>2228</v>
      </c>
      <c r="D1088" s="239" t="s">
        <v>2739</v>
      </c>
      <c r="E1088" s="598" t="s">
        <v>36</v>
      </c>
      <c r="F1088" s="235">
        <v>34</v>
      </c>
      <c r="G1088" s="623" t="s">
        <v>3430</v>
      </c>
      <c r="H1088" s="466">
        <v>44845</v>
      </c>
      <c r="I1088" s="466">
        <v>44845</v>
      </c>
      <c r="J1088" s="235" t="s">
        <v>81</v>
      </c>
      <c r="K1088" s="235" t="s">
        <v>82</v>
      </c>
      <c r="L1088" s="235" t="s">
        <v>70</v>
      </c>
      <c r="M1088" s="235">
        <v>217110236</v>
      </c>
      <c r="N1088" s="235" t="s">
        <v>85</v>
      </c>
      <c r="O1088" s="238" t="s">
        <v>3431</v>
      </c>
      <c r="P1088" s="345" t="s">
        <v>3432</v>
      </c>
      <c r="Q1088" s="235" t="s">
        <v>73</v>
      </c>
      <c r="R1088" s="238" t="s">
        <v>3433</v>
      </c>
      <c r="S1088" s="541">
        <v>11.26</v>
      </c>
      <c r="T1088" s="467" t="s">
        <v>2965</v>
      </c>
      <c r="U1088" s="468">
        <f t="shared" si="16"/>
        <v>382.84</v>
      </c>
      <c r="V1088" s="170"/>
    </row>
    <row r="1089" spans="1:22">
      <c r="A1089" s="235">
        <v>1086</v>
      </c>
      <c r="B1089" s="235">
        <v>109492212</v>
      </c>
      <c r="C1089" s="238" t="s">
        <v>571</v>
      </c>
      <c r="D1089" s="238" t="s">
        <v>2741</v>
      </c>
      <c r="E1089" s="598" t="s">
        <v>36</v>
      </c>
      <c r="F1089" s="235">
        <v>64</v>
      </c>
      <c r="G1089" s="623" t="s">
        <v>3430</v>
      </c>
      <c r="H1089" s="466">
        <v>44845</v>
      </c>
      <c r="I1089" s="466">
        <v>44845</v>
      </c>
      <c r="J1089" s="235" t="s">
        <v>81</v>
      </c>
      <c r="K1089" s="235" t="s">
        <v>82</v>
      </c>
      <c r="L1089" s="235" t="s">
        <v>70</v>
      </c>
      <c r="M1089" s="235">
        <v>217110236</v>
      </c>
      <c r="N1089" s="235" t="s">
        <v>85</v>
      </c>
      <c r="O1089" s="238" t="s">
        <v>3431</v>
      </c>
      <c r="P1089" s="345" t="s">
        <v>3432</v>
      </c>
      <c r="Q1089" s="235" t="s">
        <v>73</v>
      </c>
      <c r="R1089" s="238" t="s">
        <v>3433</v>
      </c>
      <c r="S1089" s="541">
        <v>11.26</v>
      </c>
      <c r="T1089" s="467" t="s">
        <v>2965</v>
      </c>
      <c r="U1089" s="468">
        <f t="shared" si="16"/>
        <v>720.64</v>
      </c>
      <c r="V1089" s="170"/>
    </row>
    <row r="1090" spans="1:22">
      <c r="A1090" s="235">
        <v>1087</v>
      </c>
      <c r="B1090" s="235">
        <v>109492179</v>
      </c>
      <c r="C1090" s="238">
        <v>12568935</v>
      </c>
      <c r="D1090" s="238" t="s">
        <v>2134</v>
      </c>
      <c r="E1090" s="598" t="s">
        <v>2729</v>
      </c>
      <c r="F1090" s="340">
        <v>130</v>
      </c>
      <c r="G1090" s="623" t="s">
        <v>3430</v>
      </c>
      <c r="H1090" s="466">
        <v>44845</v>
      </c>
      <c r="I1090" s="466">
        <v>44845</v>
      </c>
      <c r="J1090" s="235" t="s">
        <v>81</v>
      </c>
      <c r="K1090" s="235" t="s">
        <v>82</v>
      </c>
      <c r="L1090" s="235" t="s">
        <v>70</v>
      </c>
      <c r="M1090" s="235">
        <v>217110236</v>
      </c>
      <c r="N1090" s="235" t="s">
        <v>85</v>
      </c>
      <c r="O1090" s="238" t="s">
        <v>3431</v>
      </c>
      <c r="P1090" s="345" t="s">
        <v>3432</v>
      </c>
      <c r="Q1090" s="235" t="s">
        <v>73</v>
      </c>
      <c r="R1090" s="238" t="s">
        <v>3433</v>
      </c>
      <c r="S1090" s="541">
        <v>174.89</v>
      </c>
      <c r="T1090" s="467" t="s">
        <v>2965</v>
      </c>
      <c r="U1090" s="468">
        <f t="shared" si="16"/>
        <v>22735.699999999997</v>
      </c>
      <c r="V1090" s="170"/>
    </row>
    <row r="1091" spans="1:22">
      <c r="A1091" s="235">
        <v>1088</v>
      </c>
      <c r="B1091" s="235">
        <v>112139784</v>
      </c>
      <c r="C1091" s="238" t="s">
        <v>2731</v>
      </c>
      <c r="D1091" s="239" t="s">
        <v>2809</v>
      </c>
      <c r="E1091" s="598" t="s">
        <v>2729</v>
      </c>
      <c r="F1091" s="235">
        <v>80</v>
      </c>
      <c r="G1091" s="623" t="s">
        <v>3430</v>
      </c>
      <c r="H1091" s="466">
        <v>44845</v>
      </c>
      <c r="I1091" s="466">
        <v>44845</v>
      </c>
      <c r="J1091" s="235" t="s">
        <v>81</v>
      </c>
      <c r="K1091" s="235" t="s">
        <v>82</v>
      </c>
      <c r="L1091" s="235" t="s">
        <v>70</v>
      </c>
      <c r="M1091" s="235">
        <v>217110236</v>
      </c>
      <c r="N1091" s="235" t="s">
        <v>85</v>
      </c>
      <c r="O1091" s="238" t="s">
        <v>3431</v>
      </c>
      <c r="P1091" s="345" t="s">
        <v>3432</v>
      </c>
      <c r="Q1091" s="235" t="s">
        <v>73</v>
      </c>
      <c r="R1091" s="238" t="s">
        <v>3433</v>
      </c>
      <c r="S1091" s="541">
        <v>25.5</v>
      </c>
      <c r="T1091" s="467" t="s">
        <v>2965</v>
      </c>
      <c r="U1091" s="468">
        <f t="shared" si="16"/>
        <v>2040</v>
      </c>
      <c r="V1091" s="170"/>
    </row>
    <row r="1092" spans="1:22">
      <c r="A1092" s="235">
        <v>1089</v>
      </c>
      <c r="B1092" s="235">
        <v>109609632</v>
      </c>
      <c r="C1092" s="238" t="s">
        <v>197</v>
      </c>
      <c r="D1092" s="238" t="s">
        <v>2747</v>
      </c>
      <c r="E1092" s="598" t="s">
        <v>36</v>
      </c>
      <c r="F1092" s="235">
        <v>4</v>
      </c>
      <c r="G1092" s="623" t="s">
        <v>3430</v>
      </c>
      <c r="H1092" s="466">
        <v>44845</v>
      </c>
      <c r="I1092" s="466">
        <v>44845</v>
      </c>
      <c r="J1092" s="235" t="s">
        <v>81</v>
      </c>
      <c r="K1092" s="235" t="s">
        <v>82</v>
      </c>
      <c r="L1092" s="235" t="s">
        <v>70</v>
      </c>
      <c r="M1092" s="235">
        <v>217110236</v>
      </c>
      <c r="N1092" s="235" t="s">
        <v>85</v>
      </c>
      <c r="O1092" s="238" t="s">
        <v>3431</v>
      </c>
      <c r="P1092" s="345" t="s">
        <v>3432</v>
      </c>
      <c r="Q1092" s="235" t="s">
        <v>73</v>
      </c>
      <c r="R1092" s="238" t="s">
        <v>3433</v>
      </c>
      <c r="S1092" s="541">
        <v>100.06</v>
      </c>
      <c r="T1092" s="467" t="s">
        <v>2965</v>
      </c>
      <c r="U1092" s="468">
        <f t="shared" ref="U1092:U1155" si="17">S1092*F1092</f>
        <v>400.24</v>
      </c>
      <c r="V1092" s="170"/>
    </row>
    <row r="1093" spans="1:22">
      <c r="A1093" s="235">
        <v>1090</v>
      </c>
      <c r="B1093" s="235">
        <v>112136066</v>
      </c>
      <c r="C1093" s="238" t="s">
        <v>2230</v>
      </c>
      <c r="D1093" s="238" t="s">
        <v>2745</v>
      </c>
      <c r="E1093" s="598" t="s">
        <v>36</v>
      </c>
      <c r="F1093" s="235">
        <v>2</v>
      </c>
      <c r="G1093" s="623" t="s">
        <v>3430</v>
      </c>
      <c r="H1093" s="466">
        <v>44845</v>
      </c>
      <c r="I1093" s="466">
        <v>44845</v>
      </c>
      <c r="J1093" s="235" t="s">
        <v>81</v>
      </c>
      <c r="K1093" s="235" t="s">
        <v>82</v>
      </c>
      <c r="L1093" s="235" t="s">
        <v>70</v>
      </c>
      <c r="M1093" s="235">
        <v>217110236</v>
      </c>
      <c r="N1093" s="235" t="s">
        <v>85</v>
      </c>
      <c r="O1093" s="238" t="s">
        <v>3431</v>
      </c>
      <c r="P1093" s="345" t="s">
        <v>3432</v>
      </c>
      <c r="Q1093" s="235" t="s">
        <v>73</v>
      </c>
      <c r="R1093" s="238" t="s">
        <v>3433</v>
      </c>
      <c r="S1093" s="541">
        <v>113.51</v>
      </c>
      <c r="T1093" s="467" t="s">
        <v>2965</v>
      </c>
      <c r="U1093" s="468">
        <f t="shared" si="17"/>
        <v>227.02</v>
      </c>
      <c r="V1093" s="170"/>
    </row>
    <row r="1094" spans="1:22">
      <c r="A1094" s="235">
        <v>1091</v>
      </c>
      <c r="B1094" s="235">
        <v>112136070</v>
      </c>
      <c r="C1094" s="238">
        <v>19628060446</v>
      </c>
      <c r="D1094" s="238" t="s">
        <v>2751</v>
      </c>
      <c r="E1094" s="598" t="s">
        <v>36</v>
      </c>
      <c r="F1094" s="235">
        <v>2</v>
      </c>
      <c r="G1094" s="623" t="s">
        <v>3430</v>
      </c>
      <c r="H1094" s="466">
        <v>44845</v>
      </c>
      <c r="I1094" s="466">
        <v>44845</v>
      </c>
      <c r="J1094" s="235" t="s">
        <v>81</v>
      </c>
      <c r="K1094" s="235" t="s">
        <v>82</v>
      </c>
      <c r="L1094" s="235" t="s">
        <v>70</v>
      </c>
      <c r="M1094" s="235">
        <v>217110236</v>
      </c>
      <c r="N1094" s="235" t="s">
        <v>85</v>
      </c>
      <c r="O1094" s="238" t="s">
        <v>3431</v>
      </c>
      <c r="P1094" s="345" t="s">
        <v>3432</v>
      </c>
      <c r="Q1094" s="235" t="s">
        <v>73</v>
      </c>
      <c r="R1094" s="238" t="s">
        <v>3433</v>
      </c>
      <c r="S1094" s="541">
        <v>721.74</v>
      </c>
      <c r="T1094" s="467" t="s">
        <v>2965</v>
      </c>
      <c r="U1094" s="468">
        <f t="shared" si="17"/>
        <v>1443.48</v>
      </c>
      <c r="V1094" s="170"/>
    </row>
    <row r="1095" spans="1:22">
      <c r="A1095" s="235">
        <v>1092</v>
      </c>
      <c r="B1095" s="235">
        <v>112136069</v>
      </c>
      <c r="C1095" s="238" t="s">
        <v>2235</v>
      </c>
      <c r="D1095" s="238" t="s">
        <v>2749</v>
      </c>
      <c r="E1095" s="598" t="s">
        <v>36</v>
      </c>
      <c r="F1095" s="235">
        <v>6</v>
      </c>
      <c r="G1095" s="623" t="s">
        <v>3430</v>
      </c>
      <c r="H1095" s="466">
        <v>44845</v>
      </c>
      <c r="I1095" s="466">
        <v>44845</v>
      </c>
      <c r="J1095" s="235" t="s">
        <v>81</v>
      </c>
      <c r="K1095" s="235" t="s">
        <v>82</v>
      </c>
      <c r="L1095" s="235" t="s">
        <v>70</v>
      </c>
      <c r="M1095" s="235">
        <v>217110236</v>
      </c>
      <c r="N1095" s="235" t="s">
        <v>85</v>
      </c>
      <c r="O1095" s="238" t="s">
        <v>3431</v>
      </c>
      <c r="P1095" s="345" t="s">
        <v>3432</v>
      </c>
      <c r="Q1095" s="235" t="s">
        <v>73</v>
      </c>
      <c r="R1095" s="238" t="s">
        <v>3433</v>
      </c>
      <c r="S1095" s="541">
        <v>45.6</v>
      </c>
      <c r="T1095" s="467" t="s">
        <v>2965</v>
      </c>
      <c r="U1095" s="468">
        <f t="shared" si="17"/>
        <v>273.60000000000002</v>
      </c>
      <c r="V1095" s="170"/>
    </row>
    <row r="1096" spans="1:22">
      <c r="A1096" s="235">
        <v>1093</v>
      </c>
      <c r="B1096" s="235">
        <v>112136080</v>
      </c>
      <c r="C1096" s="238" t="s">
        <v>888</v>
      </c>
      <c r="D1096" s="238" t="s">
        <v>889</v>
      </c>
      <c r="E1096" s="598" t="s">
        <v>36</v>
      </c>
      <c r="F1096" s="235">
        <v>8</v>
      </c>
      <c r="G1096" s="623" t="s">
        <v>3430</v>
      </c>
      <c r="H1096" s="466">
        <v>44845</v>
      </c>
      <c r="I1096" s="466">
        <v>44845</v>
      </c>
      <c r="J1096" s="235" t="s">
        <v>81</v>
      </c>
      <c r="K1096" s="235" t="s">
        <v>82</v>
      </c>
      <c r="L1096" s="235" t="s">
        <v>70</v>
      </c>
      <c r="M1096" s="235">
        <v>217110236</v>
      </c>
      <c r="N1096" s="235" t="s">
        <v>85</v>
      </c>
      <c r="O1096" s="238" t="s">
        <v>3431</v>
      </c>
      <c r="P1096" s="345" t="s">
        <v>3432</v>
      </c>
      <c r="Q1096" s="235" t="s">
        <v>73</v>
      </c>
      <c r="R1096" s="238" t="s">
        <v>3433</v>
      </c>
      <c r="S1096" s="541">
        <v>13.72</v>
      </c>
      <c r="T1096" s="467" t="s">
        <v>2965</v>
      </c>
      <c r="U1096" s="468">
        <f t="shared" si="17"/>
        <v>109.76</v>
      </c>
      <c r="V1096" s="170"/>
    </row>
    <row r="1097" spans="1:22">
      <c r="A1097" s="235">
        <v>1094</v>
      </c>
      <c r="B1097" s="235">
        <v>109609633</v>
      </c>
      <c r="C1097" s="238" t="s">
        <v>1078</v>
      </c>
      <c r="D1097" s="238" t="s">
        <v>1674</v>
      </c>
      <c r="E1097" s="598" t="s">
        <v>36</v>
      </c>
      <c r="F1097" s="235">
        <v>2</v>
      </c>
      <c r="G1097" s="623" t="s">
        <v>3430</v>
      </c>
      <c r="H1097" s="466">
        <v>44845</v>
      </c>
      <c r="I1097" s="466">
        <v>44845</v>
      </c>
      <c r="J1097" s="235" t="s">
        <v>81</v>
      </c>
      <c r="K1097" s="235" t="s">
        <v>82</v>
      </c>
      <c r="L1097" s="235" t="s">
        <v>70</v>
      </c>
      <c r="M1097" s="235">
        <v>217110236</v>
      </c>
      <c r="N1097" s="235" t="s">
        <v>85</v>
      </c>
      <c r="O1097" s="238" t="s">
        <v>3431</v>
      </c>
      <c r="P1097" s="345" t="s">
        <v>3432</v>
      </c>
      <c r="Q1097" s="235" t="s">
        <v>73</v>
      </c>
      <c r="R1097" s="238" t="s">
        <v>3433</v>
      </c>
      <c r="S1097" s="541">
        <v>97.29</v>
      </c>
      <c r="T1097" s="467" t="s">
        <v>2965</v>
      </c>
      <c r="U1097" s="468">
        <f t="shared" si="17"/>
        <v>194.58</v>
      </c>
      <c r="V1097" s="170"/>
    </row>
    <row r="1098" spans="1:22">
      <c r="A1098" s="235">
        <v>1095</v>
      </c>
      <c r="B1098" s="235">
        <v>109609628</v>
      </c>
      <c r="C1098" s="238" t="s">
        <v>2220</v>
      </c>
      <c r="D1098" s="238" t="s">
        <v>1673</v>
      </c>
      <c r="E1098" s="598" t="s">
        <v>36</v>
      </c>
      <c r="F1098" s="235">
        <v>2</v>
      </c>
      <c r="G1098" s="623" t="s">
        <v>3430</v>
      </c>
      <c r="H1098" s="466">
        <v>44845</v>
      </c>
      <c r="I1098" s="466">
        <v>44845</v>
      </c>
      <c r="J1098" s="235" t="s">
        <v>81</v>
      </c>
      <c r="K1098" s="235" t="s">
        <v>82</v>
      </c>
      <c r="L1098" s="235" t="s">
        <v>70</v>
      </c>
      <c r="M1098" s="235">
        <v>217110236</v>
      </c>
      <c r="N1098" s="235" t="s">
        <v>85</v>
      </c>
      <c r="O1098" s="238" t="s">
        <v>3431</v>
      </c>
      <c r="P1098" s="345" t="s">
        <v>3432</v>
      </c>
      <c r="Q1098" s="235" t="s">
        <v>73</v>
      </c>
      <c r="R1098" s="238" t="s">
        <v>3433</v>
      </c>
      <c r="S1098" s="541">
        <v>97.29</v>
      </c>
      <c r="T1098" s="467" t="s">
        <v>2965</v>
      </c>
      <c r="U1098" s="468">
        <f t="shared" si="17"/>
        <v>194.58</v>
      </c>
      <c r="V1098" s="170"/>
    </row>
    <row r="1099" spans="1:22" ht="20.399999999999999">
      <c r="A1099" s="235">
        <v>1096</v>
      </c>
      <c r="B1099" s="235">
        <v>112136072</v>
      </c>
      <c r="C1099" s="238">
        <v>19620005092</v>
      </c>
      <c r="D1099" s="238" t="s">
        <v>457</v>
      </c>
      <c r="E1099" s="598" t="s">
        <v>36</v>
      </c>
      <c r="F1099" s="235">
        <v>2</v>
      </c>
      <c r="G1099" s="623" t="s">
        <v>3430</v>
      </c>
      <c r="H1099" s="466">
        <v>44845</v>
      </c>
      <c r="I1099" s="466">
        <v>44845</v>
      </c>
      <c r="J1099" s="235" t="s">
        <v>81</v>
      </c>
      <c r="K1099" s="235" t="s">
        <v>82</v>
      </c>
      <c r="L1099" s="235" t="s">
        <v>70</v>
      </c>
      <c r="M1099" s="235">
        <v>217110236</v>
      </c>
      <c r="N1099" s="235" t="s">
        <v>85</v>
      </c>
      <c r="O1099" s="238" t="s">
        <v>3431</v>
      </c>
      <c r="P1099" s="345" t="s">
        <v>3432</v>
      </c>
      <c r="Q1099" s="235" t="s">
        <v>73</v>
      </c>
      <c r="R1099" s="238" t="s">
        <v>3433</v>
      </c>
      <c r="S1099" s="541">
        <v>404.26</v>
      </c>
      <c r="T1099" s="467" t="s">
        <v>2965</v>
      </c>
      <c r="U1099" s="468">
        <f t="shared" si="17"/>
        <v>808.52</v>
      </c>
      <c r="V1099" s="170"/>
    </row>
    <row r="1100" spans="1:22" ht="20.399999999999999">
      <c r="A1100" s="235">
        <v>1097</v>
      </c>
      <c r="B1100" s="235">
        <v>109492181</v>
      </c>
      <c r="C1100" s="238" t="s">
        <v>170</v>
      </c>
      <c r="D1100" s="238" t="s">
        <v>171</v>
      </c>
      <c r="E1100" s="598" t="s">
        <v>36</v>
      </c>
      <c r="F1100" s="235">
        <v>32</v>
      </c>
      <c r="G1100" s="623" t="s">
        <v>3430</v>
      </c>
      <c r="H1100" s="466">
        <v>44845</v>
      </c>
      <c r="I1100" s="466">
        <v>44845</v>
      </c>
      <c r="J1100" s="235" t="s">
        <v>81</v>
      </c>
      <c r="K1100" s="235" t="s">
        <v>82</v>
      </c>
      <c r="L1100" s="235" t="s">
        <v>70</v>
      </c>
      <c r="M1100" s="235">
        <v>217110236</v>
      </c>
      <c r="N1100" s="235" t="s">
        <v>85</v>
      </c>
      <c r="O1100" s="238" t="s">
        <v>3431</v>
      </c>
      <c r="P1100" s="345" t="s">
        <v>3432</v>
      </c>
      <c r="Q1100" s="235" t="s">
        <v>73</v>
      </c>
      <c r="R1100" s="238" t="s">
        <v>3433</v>
      </c>
      <c r="S1100" s="541">
        <v>24.1</v>
      </c>
      <c r="T1100" s="467" t="s">
        <v>2965</v>
      </c>
      <c r="U1100" s="468">
        <f t="shared" si="17"/>
        <v>771.2</v>
      </c>
      <c r="V1100" s="170"/>
    </row>
    <row r="1101" spans="1:22">
      <c r="A1101" s="235">
        <v>1098</v>
      </c>
      <c r="B1101" s="235">
        <v>112136078</v>
      </c>
      <c r="C1101" s="238" t="s">
        <v>879</v>
      </c>
      <c r="D1101" s="238" t="s">
        <v>880</v>
      </c>
      <c r="E1101" s="598" t="s">
        <v>36</v>
      </c>
      <c r="F1101" s="235">
        <v>2</v>
      </c>
      <c r="G1101" s="623" t="s">
        <v>3430</v>
      </c>
      <c r="H1101" s="466">
        <v>44845</v>
      </c>
      <c r="I1101" s="466">
        <v>44845</v>
      </c>
      <c r="J1101" s="235" t="s">
        <v>81</v>
      </c>
      <c r="K1101" s="235" t="s">
        <v>82</v>
      </c>
      <c r="L1101" s="235" t="s">
        <v>70</v>
      </c>
      <c r="M1101" s="235">
        <v>217110236</v>
      </c>
      <c r="N1101" s="235" t="s">
        <v>85</v>
      </c>
      <c r="O1101" s="238" t="s">
        <v>3431</v>
      </c>
      <c r="P1101" s="345" t="s">
        <v>3432</v>
      </c>
      <c r="Q1101" s="235" t="s">
        <v>73</v>
      </c>
      <c r="R1101" s="238" t="s">
        <v>3433</v>
      </c>
      <c r="S1101" s="541">
        <v>138.97999999999999</v>
      </c>
      <c r="T1101" s="467" t="s">
        <v>2965</v>
      </c>
      <c r="U1101" s="468">
        <f t="shared" si="17"/>
        <v>277.95999999999998</v>
      </c>
      <c r="V1101" s="170"/>
    </row>
    <row r="1102" spans="1:22">
      <c r="A1102" s="235">
        <v>1099</v>
      </c>
      <c r="B1102" s="235">
        <v>112136075</v>
      </c>
      <c r="C1102" s="238" t="s">
        <v>63</v>
      </c>
      <c r="D1102" s="238" t="s">
        <v>64</v>
      </c>
      <c r="E1102" s="598" t="s">
        <v>36</v>
      </c>
      <c r="F1102" s="235">
        <v>2</v>
      </c>
      <c r="G1102" s="623" t="s">
        <v>3430</v>
      </c>
      <c r="H1102" s="466">
        <v>44845</v>
      </c>
      <c r="I1102" s="466">
        <v>44845</v>
      </c>
      <c r="J1102" s="235" t="s">
        <v>81</v>
      </c>
      <c r="K1102" s="235" t="s">
        <v>82</v>
      </c>
      <c r="L1102" s="235" t="s">
        <v>70</v>
      </c>
      <c r="M1102" s="235">
        <v>217110236</v>
      </c>
      <c r="N1102" s="235" t="s">
        <v>85</v>
      </c>
      <c r="O1102" s="238" t="s">
        <v>3431</v>
      </c>
      <c r="P1102" s="345" t="s">
        <v>3432</v>
      </c>
      <c r="Q1102" s="235" t="s">
        <v>73</v>
      </c>
      <c r="R1102" s="238" t="s">
        <v>3433</v>
      </c>
      <c r="S1102" s="541">
        <v>1196.19</v>
      </c>
      <c r="T1102" s="467" t="s">
        <v>2965</v>
      </c>
      <c r="U1102" s="468">
        <f t="shared" si="17"/>
        <v>2392.38</v>
      </c>
      <c r="V1102" s="170"/>
    </row>
    <row r="1103" spans="1:22" ht="20.399999999999999">
      <c r="A1103" s="235">
        <v>1100</v>
      </c>
      <c r="B1103" s="235">
        <v>109492194</v>
      </c>
      <c r="C1103" s="238">
        <v>61030012010</v>
      </c>
      <c r="D1103" s="238" t="s">
        <v>193</v>
      </c>
      <c r="E1103" s="598" t="s">
        <v>36</v>
      </c>
      <c r="F1103" s="235">
        <v>16</v>
      </c>
      <c r="G1103" s="623" t="s">
        <v>3430</v>
      </c>
      <c r="H1103" s="466">
        <v>44845</v>
      </c>
      <c r="I1103" s="466">
        <v>44845</v>
      </c>
      <c r="J1103" s="235" t="s">
        <v>81</v>
      </c>
      <c r="K1103" s="235" t="s">
        <v>82</v>
      </c>
      <c r="L1103" s="235" t="s">
        <v>70</v>
      </c>
      <c r="M1103" s="235">
        <v>217110236</v>
      </c>
      <c r="N1103" s="235" t="s">
        <v>85</v>
      </c>
      <c r="O1103" s="238" t="s">
        <v>3431</v>
      </c>
      <c r="P1103" s="345" t="s">
        <v>3432</v>
      </c>
      <c r="Q1103" s="235" t="s">
        <v>73</v>
      </c>
      <c r="R1103" s="238" t="s">
        <v>3433</v>
      </c>
      <c r="S1103" s="541">
        <v>234.9</v>
      </c>
      <c r="T1103" s="467" t="s">
        <v>2965</v>
      </c>
      <c r="U1103" s="468">
        <f t="shared" si="17"/>
        <v>3758.4</v>
      </c>
      <c r="V1103" s="170"/>
    </row>
    <row r="1104" spans="1:22">
      <c r="A1104" s="235">
        <v>1101</v>
      </c>
      <c r="B1104" s="235">
        <v>109492196</v>
      </c>
      <c r="C1104" s="238">
        <v>61030000054</v>
      </c>
      <c r="D1104" s="238" t="s">
        <v>1179</v>
      </c>
      <c r="E1104" s="598" t="s">
        <v>36</v>
      </c>
      <c r="F1104" s="235">
        <v>16</v>
      </c>
      <c r="G1104" s="623" t="s">
        <v>3430</v>
      </c>
      <c r="H1104" s="466">
        <v>44845</v>
      </c>
      <c r="I1104" s="466">
        <v>44845</v>
      </c>
      <c r="J1104" s="235" t="s">
        <v>81</v>
      </c>
      <c r="K1104" s="235" t="s">
        <v>82</v>
      </c>
      <c r="L1104" s="235" t="s">
        <v>70</v>
      </c>
      <c r="M1104" s="235">
        <v>217110236</v>
      </c>
      <c r="N1104" s="235" t="s">
        <v>85</v>
      </c>
      <c r="O1104" s="238" t="s">
        <v>3431</v>
      </c>
      <c r="P1104" s="345" t="s">
        <v>3432</v>
      </c>
      <c r="Q1104" s="235" t="s">
        <v>73</v>
      </c>
      <c r="R1104" s="238" t="s">
        <v>3433</v>
      </c>
      <c r="S1104" s="541">
        <v>21.36</v>
      </c>
      <c r="T1104" s="467" t="s">
        <v>2965</v>
      </c>
      <c r="U1104" s="468">
        <f t="shared" si="17"/>
        <v>341.76</v>
      </c>
      <c r="V1104" s="170"/>
    </row>
    <row r="1105" spans="1:22" ht="20.399999999999999">
      <c r="A1105" s="235">
        <v>1102</v>
      </c>
      <c r="B1105" s="235">
        <v>109609630</v>
      </c>
      <c r="C1105" s="238" t="s">
        <v>183</v>
      </c>
      <c r="D1105" s="238" t="s">
        <v>184</v>
      </c>
      <c r="E1105" s="598" t="s">
        <v>36</v>
      </c>
      <c r="F1105" s="235">
        <v>16</v>
      </c>
      <c r="G1105" s="623" t="s">
        <v>3430</v>
      </c>
      <c r="H1105" s="466">
        <v>44845</v>
      </c>
      <c r="I1105" s="466">
        <v>44845</v>
      </c>
      <c r="J1105" s="235" t="s">
        <v>81</v>
      </c>
      <c r="K1105" s="235" t="s">
        <v>82</v>
      </c>
      <c r="L1105" s="235" t="s">
        <v>70</v>
      </c>
      <c r="M1105" s="235">
        <v>217110236</v>
      </c>
      <c r="N1105" s="235" t="s">
        <v>85</v>
      </c>
      <c r="O1105" s="238" t="s">
        <v>3431</v>
      </c>
      <c r="P1105" s="345" t="s">
        <v>3432</v>
      </c>
      <c r="Q1105" s="235" t="s">
        <v>73</v>
      </c>
      <c r="R1105" s="238" t="s">
        <v>3433</v>
      </c>
      <c r="S1105" s="541">
        <v>19.260000000000002</v>
      </c>
      <c r="T1105" s="467" t="s">
        <v>2965</v>
      </c>
      <c r="U1105" s="468">
        <f t="shared" si="17"/>
        <v>308.16000000000003</v>
      </c>
      <c r="V1105" s="170"/>
    </row>
    <row r="1106" spans="1:22">
      <c r="A1106" s="235">
        <v>1103</v>
      </c>
      <c r="B1106" s="235">
        <v>107156657</v>
      </c>
      <c r="C1106" s="238">
        <v>107156657</v>
      </c>
      <c r="D1106" s="238" t="s">
        <v>815</v>
      </c>
      <c r="E1106" s="598" t="s">
        <v>36</v>
      </c>
      <c r="F1106" s="235">
        <v>8</v>
      </c>
      <c r="G1106" s="623" t="s">
        <v>3430</v>
      </c>
      <c r="H1106" s="466">
        <v>44845</v>
      </c>
      <c r="I1106" s="466">
        <v>44845</v>
      </c>
      <c r="J1106" s="235" t="s">
        <v>81</v>
      </c>
      <c r="K1106" s="235" t="s">
        <v>82</v>
      </c>
      <c r="L1106" s="235" t="s">
        <v>70</v>
      </c>
      <c r="M1106" s="235">
        <v>217110236</v>
      </c>
      <c r="N1106" s="235" t="s">
        <v>85</v>
      </c>
      <c r="O1106" s="238" t="s">
        <v>3431</v>
      </c>
      <c r="P1106" s="345" t="s">
        <v>3432</v>
      </c>
      <c r="Q1106" s="235" t="s">
        <v>73</v>
      </c>
      <c r="R1106" s="238" t="s">
        <v>3433</v>
      </c>
      <c r="S1106" s="541">
        <v>13.68</v>
      </c>
      <c r="T1106" s="467" t="s">
        <v>2965</v>
      </c>
      <c r="U1106" s="468">
        <f t="shared" si="17"/>
        <v>109.44</v>
      </c>
      <c r="V1106" s="170"/>
    </row>
    <row r="1107" spans="1:22">
      <c r="A1107" s="235">
        <v>1104</v>
      </c>
      <c r="B1107" s="235">
        <v>110408291</v>
      </c>
      <c r="C1107" s="238" t="s">
        <v>1305</v>
      </c>
      <c r="D1107" s="238" t="s">
        <v>1306</v>
      </c>
      <c r="E1107" s="598" t="s">
        <v>36</v>
      </c>
      <c r="F1107" s="235">
        <v>12</v>
      </c>
      <c r="G1107" s="623" t="s">
        <v>3430</v>
      </c>
      <c r="H1107" s="466">
        <v>44845</v>
      </c>
      <c r="I1107" s="466">
        <v>44845</v>
      </c>
      <c r="J1107" s="235" t="s">
        <v>81</v>
      </c>
      <c r="K1107" s="235" t="s">
        <v>82</v>
      </c>
      <c r="L1107" s="235" t="s">
        <v>70</v>
      </c>
      <c r="M1107" s="235">
        <v>217110236</v>
      </c>
      <c r="N1107" s="235" t="s">
        <v>85</v>
      </c>
      <c r="O1107" s="238" t="s">
        <v>3431</v>
      </c>
      <c r="P1107" s="345" t="s">
        <v>3432</v>
      </c>
      <c r="Q1107" s="235" t="s">
        <v>73</v>
      </c>
      <c r="R1107" s="238" t="s">
        <v>3433</v>
      </c>
      <c r="S1107" s="541">
        <v>6</v>
      </c>
      <c r="T1107" s="467" t="s">
        <v>2965</v>
      </c>
      <c r="U1107" s="468">
        <f t="shared" si="17"/>
        <v>72</v>
      </c>
      <c r="V1107" s="170"/>
    </row>
    <row r="1108" spans="1:22">
      <c r="A1108" s="235">
        <v>1105</v>
      </c>
      <c r="B1108" s="235">
        <v>107156629</v>
      </c>
      <c r="C1108" s="238">
        <v>107156629</v>
      </c>
      <c r="D1108" s="238" t="s">
        <v>814</v>
      </c>
      <c r="E1108" s="598" t="s">
        <v>36</v>
      </c>
      <c r="F1108" s="235">
        <v>32</v>
      </c>
      <c r="G1108" s="623" t="s">
        <v>3430</v>
      </c>
      <c r="H1108" s="466">
        <v>44845</v>
      </c>
      <c r="I1108" s="466">
        <v>44845</v>
      </c>
      <c r="J1108" s="235" t="s">
        <v>81</v>
      </c>
      <c r="K1108" s="235" t="s">
        <v>82</v>
      </c>
      <c r="L1108" s="235" t="s">
        <v>70</v>
      </c>
      <c r="M1108" s="235">
        <v>217110236</v>
      </c>
      <c r="N1108" s="235" t="s">
        <v>85</v>
      </c>
      <c r="O1108" s="238" t="s">
        <v>3431</v>
      </c>
      <c r="P1108" s="345" t="s">
        <v>3432</v>
      </c>
      <c r="Q1108" s="235" t="s">
        <v>73</v>
      </c>
      <c r="R1108" s="238" t="s">
        <v>3433</v>
      </c>
      <c r="S1108" s="541">
        <v>16.2</v>
      </c>
      <c r="T1108" s="467" t="s">
        <v>2965</v>
      </c>
      <c r="U1108" s="468">
        <f t="shared" si="17"/>
        <v>518.4</v>
      </c>
      <c r="V1108" s="170"/>
    </row>
    <row r="1109" spans="1:22" ht="20.399999999999999">
      <c r="A1109" s="235">
        <v>1106</v>
      </c>
      <c r="B1109" s="235" t="s">
        <v>818</v>
      </c>
      <c r="C1109" s="238" t="s">
        <v>818</v>
      </c>
      <c r="D1109" s="238" t="s">
        <v>819</v>
      </c>
      <c r="E1109" s="598" t="s">
        <v>36</v>
      </c>
      <c r="F1109" s="235">
        <v>40</v>
      </c>
      <c r="G1109" s="623" t="s">
        <v>3430</v>
      </c>
      <c r="H1109" s="466">
        <v>44845</v>
      </c>
      <c r="I1109" s="466">
        <v>44845</v>
      </c>
      <c r="J1109" s="235" t="s">
        <v>81</v>
      </c>
      <c r="K1109" s="235" t="s">
        <v>82</v>
      </c>
      <c r="L1109" s="235" t="s">
        <v>70</v>
      </c>
      <c r="M1109" s="235">
        <v>217110236</v>
      </c>
      <c r="N1109" s="235" t="s">
        <v>85</v>
      </c>
      <c r="O1109" s="238" t="s">
        <v>3431</v>
      </c>
      <c r="P1109" s="345" t="s">
        <v>3432</v>
      </c>
      <c r="Q1109" s="235" t="s">
        <v>73</v>
      </c>
      <c r="R1109" s="238" t="s">
        <v>3433</v>
      </c>
      <c r="S1109" s="541">
        <v>3.84</v>
      </c>
      <c r="T1109" s="467" t="s">
        <v>2965</v>
      </c>
      <c r="U1109" s="468">
        <f t="shared" si="17"/>
        <v>153.6</v>
      </c>
      <c r="V1109" s="170"/>
    </row>
    <row r="1110" spans="1:22">
      <c r="A1110" s="235">
        <v>1107</v>
      </c>
      <c r="B1110" s="235">
        <v>111402534</v>
      </c>
      <c r="C1110" s="238" t="s">
        <v>1083</v>
      </c>
      <c r="D1110" s="238" t="s">
        <v>1084</v>
      </c>
      <c r="E1110" s="598" t="s">
        <v>36</v>
      </c>
      <c r="F1110" s="235">
        <v>5</v>
      </c>
      <c r="G1110" s="623" t="s">
        <v>3430</v>
      </c>
      <c r="H1110" s="466">
        <v>44845</v>
      </c>
      <c r="I1110" s="466">
        <v>44845</v>
      </c>
      <c r="J1110" s="235" t="s">
        <v>81</v>
      </c>
      <c r="K1110" s="235" t="s">
        <v>82</v>
      </c>
      <c r="L1110" s="235" t="s">
        <v>70</v>
      </c>
      <c r="M1110" s="235">
        <v>217110236</v>
      </c>
      <c r="N1110" s="235" t="s">
        <v>85</v>
      </c>
      <c r="O1110" s="238" t="s">
        <v>3431</v>
      </c>
      <c r="P1110" s="345" t="s">
        <v>3432</v>
      </c>
      <c r="Q1110" s="235" t="s">
        <v>73</v>
      </c>
      <c r="R1110" s="238" t="s">
        <v>3433</v>
      </c>
      <c r="S1110" s="541">
        <v>469.44</v>
      </c>
      <c r="T1110" s="467" t="s">
        <v>2965</v>
      </c>
      <c r="U1110" s="468">
        <f t="shared" si="17"/>
        <v>2347.1999999999998</v>
      </c>
      <c r="V1110" s="170"/>
    </row>
    <row r="1111" spans="1:22">
      <c r="A1111" s="235">
        <v>1108</v>
      </c>
      <c r="B1111" s="235">
        <v>109609637</v>
      </c>
      <c r="C1111" s="238" t="s">
        <v>573</v>
      </c>
      <c r="D1111" s="238" t="s">
        <v>574</v>
      </c>
      <c r="E1111" s="598" t="s">
        <v>36</v>
      </c>
      <c r="F1111" s="235">
        <v>10</v>
      </c>
      <c r="G1111" s="623" t="s">
        <v>3430</v>
      </c>
      <c r="H1111" s="466">
        <v>44845</v>
      </c>
      <c r="I1111" s="466">
        <v>44845</v>
      </c>
      <c r="J1111" s="235" t="s">
        <v>81</v>
      </c>
      <c r="K1111" s="235" t="s">
        <v>82</v>
      </c>
      <c r="L1111" s="235" t="s">
        <v>70</v>
      </c>
      <c r="M1111" s="235">
        <v>217110236</v>
      </c>
      <c r="N1111" s="235" t="s">
        <v>85</v>
      </c>
      <c r="O1111" s="238" t="s">
        <v>3431</v>
      </c>
      <c r="P1111" s="345" t="s">
        <v>3432</v>
      </c>
      <c r="Q1111" s="235" t="s">
        <v>73</v>
      </c>
      <c r="R1111" s="238" t="s">
        <v>3433</v>
      </c>
      <c r="S1111" s="541">
        <v>18.62</v>
      </c>
      <c r="T1111" s="467" t="s">
        <v>2965</v>
      </c>
      <c r="U1111" s="468">
        <f t="shared" si="17"/>
        <v>186.20000000000002</v>
      </c>
      <c r="V1111" s="170"/>
    </row>
    <row r="1112" spans="1:22">
      <c r="A1112" s="235">
        <v>1109</v>
      </c>
      <c r="B1112" s="235">
        <v>112137134</v>
      </c>
      <c r="C1112" s="238">
        <v>21038811405</v>
      </c>
      <c r="D1112" s="238" t="s">
        <v>1220</v>
      </c>
      <c r="E1112" s="598" t="s">
        <v>36</v>
      </c>
      <c r="F1112" s="235">
        <v>16</v>
      </c>
      <c r="G1112" s="623" t="s">
        <v>3430</v>
      </c>
      <c r="H1112" s="466">
        <v>44845</v>
      </c>
      <c r="I1112" s="466">
        <v>44845</v>
      </c>
      <c r="J1112" s="235" t="s">
        <v>81</v>
      </c>
      <c r="K1112" s="235" t="s">
        <v>82</v>
      </c>
      <c r="L1112" s="235" t="s">
        <v>70</v>
      </c>
      <c r="M1112" s="235">
        <v>217110236</v>
      </c>
      <c r="N1112" s="235" t="s">
        <v>85</v>
      </c>
      <c r="O1112" s="238" t="s">
        <v>3431</v>
      </c>
      <c r="P1112" s="345" t="s">
        <v>3432</v>
      </c>
      <c r="Q1112" s="235" t="s">
        <v>73</v>
      </c>
      <c r="R1112" s="238" t="s">
        <v>3433</v>
      </c>
      <c r="S1112" s="541">
        <v>1139.3800000000001</v>
      </c>
      <c r="T1112" s="467" t="s">
        <v>2965</v>
      </c>
      <c r="U1112" s="468">
        <f t="shared" si="17"/>
        <v>18230.080000000002</v>
      </c>
      <c r="V1112" s="170"/>
    </row>
    <row r="1113" spans="1:22">
      <c r="A1113" s="235">
        <v>1110</v>
      </c>
      <c r="B1113" s="235">
        <v>110316600</v>
      </c>
      <c r="C1113" s="238" t="s">
        <v>2551</v>
      </c>
      <c r="D1113" s="238" t="s">
        <v>2552</v>
      </c>
      <c r="E1113" s="598" t="s">
        <v>36</v>
      </c>
      <c r="F1113" s="235">
        <v>2</v>
      </c>
      <c r="G1113" s="623" t="s">
        <v>3430</v>
      </c>
      <c r="H1113" s="466">
        <v>44845</v>
      </c>
      <c r="I1113" s="466">
        <v>44845</v>
      </c>
      <c r="J1113" s="235" t="s">
        <v>81</v>
      </c>
      <c r="K1113" s="235" t="s">
        <v>82</v>
      </c>
      <c r="L1113" s="235" t="s">
        <v>70</v>
      </c>
      <c r="M1113" s="235">
        <v>217110236</v>
      </c>
      <c r="N1113" s="235" t="s">
        <v>85</v>
      </c>
      <c r="O1113" s="238" t="s">
        <v>3431</v>
      </c>
      <c r="P1113" s="345" t="s">
        <v>3432</v>
      </c>
      <c r="Q1113" s="235" t="s">
        <v>73</v>
      </c>
      <c r="R1113" s="238" t="s">
        <v>3433</v>
      </c>
      <c r="S1113" s="541">
        <v>330</v>
      </c>
      <c r="T1113" s="467" t="s">
        <v>2965</v>
      </c>
      <c r="U1113" s="468">
        <f t="shared" si="17"/>
        <v>660</v>
      </c>
      <c r="V1113" s="170"/>
    </row>
    <row r="1114" spans="1:22">
      <c r="A1114" s="235">
        <v>1111</v>
      </c>
      <c r="B1114" s="235">
        <v>109492176</v>
      </c>
      <c r="C1114" s="238">
        <v>45953050</v>
      </c>
      <c r="D1114" s="238" t="s">
        <v>2204</v>
      </c>
      <c r="E1114" s="598" t="s">
        <v>2729</v>
      </c>
      <c r="F1114" s="235">
        <v>80</v>
      </c>
      <c r="G1114" s="623" t="s">
        <v>3430</v>
      </c>
      <c r="H1114" s="466">
        <v>44845</v>
      </c>
      <c r="I1114" s="466">
        <v>44845</v>
      </c>
      <c r="J1114" s="235" t="s">
        <v>81</v>
      </c>
      <c r="K1114" s="235" t="s">
        <v>82</v>
      </c>
      <c r="L1114" s="235" t="s">
        <v>70</v>
      </c>
      <c r="M1114" s="235">
        <v>217110236</v>
      </c>
      <c r="N1114" s="235" t="s">
        <v>85</v>
      </c>
      <c r="O1114" s="238" t="s">
        <v>3431</v>
      </c>
      <c r="P1114" s="345" t="s">
        <v>3432</v>
      </c>
      <c r="Q1114" s="235" t="s">
        <v>73</v>
      </c>
      <c r="R1114" s="238" t="s">
        <v>3433</v>
      </c>
      <c r="S1114" s="541">
        <v>191.98</v>
      </c>
      <c r="T1114" s="467" t="s">
        <v>2965</v>
      </c>
      <c r="U1114" s="468">
        <f t="shared" si="17"/>
        <v>15358.4</v>
      </c>
      <c r="V1114" s="170"/>
    </row>
    <row r="1115" spans="1:22">
      <c r="A1115" s="235">
        <v>1112</v>
      </c>
      <c r="B1115" s="235">
        <v>109609634</v>
      </c>
      <c r="C1115" s="238" t="s">
        <v>2226</v>
      </c>
      <c r="D1115" s="238" t="s">
        <v>2740</v>
      </c>
      <c r="E1115" s="598" t="s">
        <v>36</v>
      </c>
      <c r="F1115" s="235">
        <v>2</v>
      </c>
      <c r="G1115" s="623" t="s">
        <v>3430</v>
      </c>
      <c r="H1115" s="466">
        <v>44845</v>
      </c>
      <c r="I1115" s="466">
        <v>44845</v>
      </c>
      <c r="J1115" s="235" t="s">
        <v>81</v>
      </c>
      <c r="K1115" s="235" t="s">
        <v>82</v>
      </c>
      <c r="L1115" s="235" t="s">
        <v>70</v>
      </c>
      <c r="M1115" s="235">
        <v>217110236</v>
      </c>
      <c r="N1115" s="235" t="s">
        <v>85</v>
      </c>
      <c r="O1115" s="238" t="s">
        <v>3431</v>
      </c>
      <c r="P1115" s="345" t="s">
        <v>3432</v>
      </c>
      <c r="Q1115" s="235" t="s">
        <v>73</v>
      </c>
      <c r="R1115" s="238" t="s">
        <v>3433</v>
      </c>
      <c r="S1115" s="541">
        <v>1069.1099999999999</v>
      </c>
      <c r="T1115" s="467" t="s">
        <v>2965</v>
      </c>
      <c r="U1115" s="468">
        <f t="shared" si="17"/>
        <v>2138.2199999999998</v>
      </c>
      <c r="V1115" s="170"/>
    </row>
    <row r="1116" spans="1:22">
      <c r="A1116" s="235">
        <v>1113</v>
      </c>
      <c r="B1116" s="235">
        <v>110408288</v>
      </c>
      <c r="C1116" s="238" t="s">
        <v>1749</v>
      </c>
      <c r="D1116" s="238" t="s">
        <v>1750</v>
      </c>
      <c r="E1116" s="598" t="s">
        <v>36</v>
      </c>
      <c r="F1116" s="235">
        <v>6</v>
      </c>
      <c r="G1116" s="623" t="s">
        <v>3430</v>
      </c>
      <c r="H1116" s="466">
        <v>44845</v>
      </c>
      <c r="I1116" s="466">
        <v>44845</v>
      </c>
      <c r="J1116" s="235" t="s">
        <v>81</v>
      </c>
      <c r="K1116" s="235" t="s">
        <v>82</v>
      </c>
      <c r="L1116" s="235" t="s">
        <v>70</v>
      </c>
      <c r="M1116" s="235">
        <v>217110236</v>
      </c>
      <c r="N1116" s="235" t="s">
        <v>85</v>
      </c>
      <c r="O1116" s="238" t="s">
        <v>3431</v>
      </c>
      <c r="P1116" s="345" t="s">
        <v>3432</v>
      </c>
      <c r="Q1116" s="235" t="s">
        <v>73</v>
      </c>
      <c r="R1116" s="238" t="s">
        <v>3433</v>
      </c>
      <c r="S1116" s="541">
        <v>6396.5</v>
      </c>
      <c r="T1116" s="467" t="s">
        <v>2965</v>
      </c>
      <c r="U1116" s="468">
        <f t="shared" si="17"/>
        <v>38379</v>
      </c>
      <c r="V1116" s="170"/>
    </row>
    <row r="1117" spans="1:22">
      <c r="A1117" s="235">
        <v>1114</v>
      </c>
      <c r="B1117" s="235">
        <v>112151015</v>
      </c>
      <c r="C1117" s="238">
        <v>12536686</v>
      </c>
      <c r="D1117" s="238" t="s">
        <v>1935</v>
      </c>
      <c r="E1117" s="598" t="s">
        <v>2729</v>
      </c>
      <c r="F1117" s="235">
        <v>100</v>
      </c>
      <c r="G1117" s="623" t="s">
        <v>3430</v>
      </c>
      <c r="H1117" s="466">
        <v>44845</v>
      </c>
      <c r="I1117" s="466">
        <v>44845</v>
      </c>
      <c r="J1117" s="235" t="s">
        <v>81</v>
      </c>
      <c r="K1117" s="235" t="s">
        <v>82</v>
      </c>
      <c r="L1117" s="235" t="s">
        <v>70</v>
      </c>
      <c r="M1117" s="235">
        <v>217110236</v>
      </c>
      <c r="N1117" s="235" t="s">
        <v>85</v>
      </c>
      <c r="O1117" s="238" t="s">
        <v>3431</v>
      </c>
      <c r="P1117" s="345" t="s">
        <v>3432</v>
      </c>
      <c r="Q1117" s="235" t="s">
        <v>73</v>
      </c>
      <c r="R1117" s="238" t="s">
        <v>3433</v>
      </c>
      <c r="S1117" s="541">
        <v>31.36</v>
      </c>
      <c r="T1117" s="467" t="s">
        <v>2965</v>
      </c>
      <c r="U1117" s="468">
        <f t="shared" si="17"/>
        <v>3136</v>
      </c>
      <c r="V1117" s="170"/>
    </row>
    <row r="1118" spans="1:22" ht="20.399999999999999">
      <c r="A1118" s="235">
        <v>1115</v>
      </c>
      <c r="B1118" s="235">
        <v>110408290</v>
      </c>
      <c r="C1118" s="238" t="s">
        <v>2260</v>
      </c>
      <c r="D1118" s="238" t="s">
        <v>2775</v>
      </c>
      <c r="E1118" s="598" t="s">
        <v>36</v>
      </c>
      <c r="F1118" s="235">
        <v>6</v>
      </c>
      <c r="G1118" s="623" t="s">
        <v>3430</v>
      </c>
      <c r="H1118" s="466">
        <v>44845</v>
      </c>
      <c r="I1118" s="466">
        <v>44845</v>
      </c>
      <c r="J1118" s="235" t="s">
        <v>81</v>
      </c>
      <c r="K1118" s="235" t="s">
        <v>82</v>
      </c>
      <c r="L1118" s="235" t="s">
        <v>70</v>
      </c>
      <c r="M1118" s="235">
        <v>217110236</v>
      </c>
      <c r="N1118" s="235" t="s">
        <v>85</v>
      </c>
      <c r="O1118" s="238" t="s">
        <v>3431</v>
      </c>
      <c r="P1118" s="345" t="s">
        <v>3432</v>
      </c>
      <c r="Q1118" s="235" t="s">
        <v>73</v>
      </c>
      <c r="R1118" s="238" t="s">
        <v>3433</v>
      </c>
      <c r="S1118" s="541">
        <v>540.54999999999995</v>
      </c>
      <c r="T1118" s="467" t="s">
        <v>2965</v>
      </c>
      <c r="U1118" s="468">
        <f t="shared" si="17"/>
        <v>3243.2999999999997</v>
      </c>
      <c r="V1118" s="170"/>
    </row>
    <row r="1119" spans="1:22" ht="30.6">
      <c r="A1119" s="235">
        <v>1116</v>
      </c>
      <c r="B1119" s="235">
        <v>112173808</v>
      </c>
      <c r="C1119" s="238" t="s">
        <v>3421</v>
      </c>
      <c r="D1119" s="238" t="s">
        <v>2819</v>
      </c>
      <c r="E1119" s="598" t="s">
        <v>247</v>
      </c>
      <c r="F1119" s="235">
        <v>1</v>
      </c>
      <c r="G1119" s="623" t="s">
        <v>3430</v>
      </c>
      <c r="H1119" s="466">
        <v>44845</v>
      </c>
      <c r="I1119" s="466">
        <v>44845</v>
      </c>
      <c r="J1119" s="235" t="s">
        <v>81</v>
      </c>
      <c r="K1119" s="235" t="s">
        <v>82</v>
      </c>
      <c r="L1119" s="235" t="s">
        <v>70</v>
      </c>
      <c r="M1119" s="235">
        <v>217110236</v>
      </c>
      <c r="N1119" s="235" t="s">
        <v>85</v>
      </c>
      <c r="O1119" s="238" t="s">
        <v>3431</v>
      </c>
      <c r="P1119" s="345" t="s">
        <v>3432</v>
      </c>
      <c r="Q1119" s="235" t="s">
        <v>73</v>
      </c>
      <c r="R1119" s="238" t="s">
        <v>3433</v>
      </c>
      <c r="S1119" s="541">
        <v>117480</v>
      </c>
      <c r="T1119" s="467" t="s">
        <v>2965</v>
      </c>
      <c r="U1119" s="468">
        <f t="shared" si="17"/>
        <v>117480</v>
      </c>
      <c r="V1119" s="170"/>
    </row>
    <row r="1120" spans="1:22" ht="20.399999999999999">
      <c r="A1120" s="235">
        <v>1117</v>
      </c>
      <c r="B1120" s="238" t="s">
        <v>820</v>
      </c>
      <c r="C1120" s="238" t="s">
        <v>820</v>
      </c>
      <c r="D1120" s="238" t="s">
        <v>821</v>
      </c>
      <c r="E1120" s="598" t="s">
        <v>36</v>
      </c>
      <c r="F1120" s="235">
        <v>40</v>
      </c>
      <c r="G1120" s="623" t="s">
        <v>3430</v>
      </c>
      <c r="H1120" s="466">
        <v>44845</v>
      </c>
      <c r="I1120" s="466">
        <v>44845</v>
      </c>
      <c r="J1120" s="235" t="s">
        <v>81</v>
      </c>
      <c r="K1120" s="235" t="s">
        <v>82</v>
      </c>
      <c r="L1120" s="235" t="s">
        <v>70</v>
      </c>
      <c r="M1120" s="235">
        <v>217110236</v>
      </c>
      <c r="N1120" s="235" t="s">
        <v>85</v>
      </c>
      <c r="O1120" s="238" t="s">
        <v>3431</v>
      </c>
      <c r="P1120" s="345" t="s">
        <v>3432</v>
      </c>
      <c r="Q1120" s="235" t="s">
        <v>73</v>
      </c>
      <c r="R1120" s="238" t="s">
        <v>3433</v>
      </c>
      <c r="S1120" s="171">
        <v>0.51</v>
      </c>
      <c r="T1120" s="467" t="s">
        <v>2965</v>
      </c>
      <c r="U1120" s="468">
        <f t="shared" si="17"/>
        <v>20.399999999999999</v>
      </c>
      <c r="V1120" s="170"/>
    </row>
    <row r="1121" spans="1:22">
      <c r="A1121" s="235">
        <v>1118</v>
      </c>
      <c r="B1121" s="235">
        <v>107184793</v>
      </c>
      <c r="C1121" s="238">
        <v>107184793</v>
      </c>
      <c r="D1121" s="238" t="s">
        <v>3050</v>
      </c>
      <c r="E1121" s="598" t="s">
        <v>36</v>
      </c>
      <c r="F1121" s="235">
        <v>40</v>
      </c>
      <c r="G1121" s="623" t="s">
        <v>3430</v>
      </c>
      <c r="H1121" s="466">
        <v>44845</v>
      </c>
      <c r="I1121" s="466">
        <v>44845</v>
      </c>
      <c r="J1121" s="235" t="s">
        <v>81</v>
      </c>
      <c r="K1121" s="235" t="s">
        <v>82</v>
      </c>
      <c r="L1121" s="235" t="s">
        <v>70</v>
      </c>
      <c r="M1121" s="235">
        <v>217110236</v>
      </c>
      <c r="N1121" s="235" t="s">
        <v>85</v>
      </c>
      <c r="O1121" s="238" t="s">
        <v>3431</v>
      </c>
      <c r="P1121" s="345" t="s">
        <v>3432</v>
      </c>
      <c r="Q1121" s="235" t="s">
        <v>73</v>
      </c>
      <c r="R1121" s="238" t="s">
        <v>3433</v>
      </c>
      <c r="S1121" s="541">
        <v>2.4500000000000002</v>
      </c>
      <c r="T1121" s="467" t="s">
        <v>2965</v>
      </c>
      <c r="U1121" s="468">
        <f t="shared" si="17"/>
        <v>98</v>
      </c>
      <c r="V1121" s="170"/>
    </row>
    <row r="1122" spans="1:22">
      <c r="A1122" s="235">
        <v>1119</v>
      </c>
      <c r="B1122" s="235">
        <v>107105353</v>
      </c>
      <c r="C1122" s="238" t="s">
        <v>1911</v>
      </c>
      <c r="D1122" s="238" t="s">
        <v>2824</v>
      </c>
      <c r="E1122" s="598" t="s">
        <v>2729</v>
      </c>
      <c r="F1122" s="235">
        <v>25</v>
      </c>
      <c r="G1122" s="623" t="s">
        <v>3430</v>
      </c>
      <c r="H1122" s="466">
        <v>44845</v>
      </c>
      <c r="I1122" s="466">
        <v>44845</v>
      </c>
      <c r="J1122" s="235" t="s">
        <v>81</v>
      </c>
      <c r="K1122" s="235" t="s">
        <v>82</v>
      </c>
      <c r="L1122" s="235" t="s">
        <v>70</v>
      </c>
      <c r="M1122" s="235">
        <v>217110236</v>
      </c>
      <c r="N1122" s="235" t="s">
        <v>85</v>
      </c>
      <c r="O1122" s="238" t="s">
        <v>3431</v>
      </c>
      <c r="P1122" s="345" t="s">
        <v>3432</v>
      </c>
      <c r="Q1122" s="235" t="s">
        <v>73</v>
      </c>
      <c r="R1122" s="238" t="s">
        <v>3433</v>
      </c>
      <c r="S1122" s="541">
        <v>256.89999999999998</v>
      </c>
      <c r="T1122" s="467" t="s">
        <v>2965</v>
      </c>
      <c r="U1122" s="468">
        <f t="shared" si="17"/>
        <v>6422.4999999999991</v>
      </c>
      <c r="V1122" s="170"/>
    </row>
    <row r="1123" spans="1:22">
      <c r="A1123" s="235">
        <v>1120</v>
      </c>
      <c r="B1123" s="235">
        <v>112169826</v>
      </c>
      <c r="C1123" s="238" t="s">
        <v>2945</v>
      </c>
      <c r="D1123" s="238" t="s">
        <v>2946</v>
      </c>
      <c r="E1123" s="598" t="s">
        <v>2729</v>
      </c>
      <c r="F1123" s="235">
        <v>1000</v>
      </c>
      <c r="G1123" s="623" t="s">
        <v>3454</v>
      </c>
      <c r="H1123" s="466">
        <v>44848</v>
      </c>
      <c r="I1123" s="466">
        <v>44848</v>
      </c>
      <c r="J1123" s="235" t="s">
        <v>206</v>
      </c>
      <c r="K1123" s="235" t="s">
        <v>285</v>
      </c>
      <c r="L1123" s="235" t="s">
        <v>2832</v>
      </c>
      <c r="M1123" s="235"/>
      <c r="N1123" s="235" t="s">
        <v>3455</v>
      </c>
      <c r="O1123" s="238" t="s">
        <v>3474</v>
      </c>
      <c r="P1123" s="345" t="s">
        <v>3413</v>
      </c>
      <c r="Q1123" s="347" t="s">
        <v>4025</v>
      </c>
      <c r="R1123" s="238" t="s">
        <v>3456</v>
      </c>
      <c r="S1123" s="541">
        <v>1959</v>
      </c>
      <c r="T1123" s="467" t="s">
        <v>2965</v>
      </c>
      <c r="U1123" s="468">
        <f t="shared" si="17"/>
        <v>1959000</v>
      </c>
      <c r="V1123" s="170"/>
    </row>
    <row r="1124" spans="1:22">
      <c r="A1124" s="235">
        <v>1121</v>
      </c>
      <c r="B1124" s="235">
        <v>110315391</v>
      </c>
      <c r="C1124" s="238" t="s">
        <v>2644</v>
      </c>
      <c r="D1124" s="238" t="s">
        <v>2645</v>
      </c>
      <c r="E1124" s="598" t="s">
        <v>36</v>
      </c>
      <c r="F1124" s="235">
        <v>14</v>
      </c>
      <c r="G1124" s="623" t="s">
        <v>3454</v>
      </c>
      <c r="H1124" s="466">
        <v>44848</v>
      </c>
      <c r="I1124" s="466">
        <v>44848</v>
      </c>
      <c r="J1124" s="235" t="s">
        <v>206</v>
      </c>
      <c r="K1124" s="235" t="s">
        <v>285</v>
      </c>
      <c r="L1124" s="235" t="s">
        <v>2832</v>
      </c>
      <c r="M1124" s="235"/>
      <c r="N1124" s="235" t="s">
        <v>3455</v>
      </c>
      <c r="O1124" s="238" t="s">
        <v>3474</v>
      </c>
      <c r="P1124" s="345" t="s">
        <v>3413</v>
      </c>
      <c r="Q1124" s="347" t="s">
        <v>4025</v>
      </c>
      <c r="R1124" s="238" t="s">
        <v>3456</v>
      </c>
      <c r="S1124" s="541">
        <v>68.180000000000007</v>
      </c>
      <c r="T1124" s="467" t="s">
        <v>2965</v>
      </c>
      <c r="U1124" s="468">
        <f t="shared" si="17"/>
        <v>954.5200000000001</v>
      </c>
      <c r="V1124" s="170"/>
    </row>
    <row r="1125" spans="1:22">
      <c r="A1125" s="235">
        <v>1122</v>
      </c>
      <c r="B1125" s="235">
        <v>109492212</v>
      </c>
      <c r="C1125" s="238" t="s">
        <v>571</v>
      </c>
      <c r="D1125" s="238" t="s">
        <v>2741</v>
      </c>
      <c r="E1125" s="598" t="s">
        <v>36</v>
      </c>
      <c r="F1125" s="235">
        <v>117</v>
      </c>
      <c r="G1125" s="623" t="s">
        <v>3454</v>
      </c>
      <c r="H1125" s="466">
        <v>44848</v>
      </c>
      <c r="I1125" s="466">
        <v>44848</v>
      </c>
      <c r="J1125" s="235" t="s">
        <v>206</v>
      </c>
      <c r="K1125" s="235" t="s">
        <v>285</v>
      </c>
      <c r="L1125" s="235" t="s">
        <v>2832</v>
      </c>
      <c r="M1125" s="235"/>
      <c r="N1125" s="235" t="s">
        <v>3455</v>
      </c>
      <c r="O1125" s="238" t="s">
        <v>3474</v>
      </c>
      <c r="P1125" s="345" t="s">
        <v>3413</v>
      </c>
      <c r="Q1125" s="347" t="s">
        <v>4025</v>
      </c>
      <c r="R1125" s="238" t="s">
        <v>3457</v>
      </c>
      <c r="S1125" s="541">
        <v>11.26</v>
      </c>
      <c r="T1125" s="467" t="s">
        <v>2965</v>
      </c>
      <c r="U1125" s="468">
        <f t="shared" si="17"/>
        <v>1317.42</v>
      </c>
      <c r="V1125" s="170"/>
    </row>
    <row r="1126" spans="1:22">
      <c r="A1126" s="235">
        <v>1123</v>
      </c>
      <c r="B1126" s="235">
        <v>112136069</v>
      </c>
      <c r="C1126" s="238" t="s">
        <v>2235</v>
      </c>
      <c r="D1126" s="238" t="s">
        <v>2749</v>
      </c>
      <c r="E1126" s="598" t="s">
        <v>36</v>
      </c>
      <c r="F1126" s="235">
        <v>6</v>
      </c>
      <c r="G1126" s="623" t="s">
        <v>3454</v>
      </c>
      <c r="H1126" s="466">
        <v>44848</v>
      </c>
      <c r="I1126" s="466">
        <v>44848</v>
      </c>
      <c r="J1126" s="235" t="s">
        <v>206</v>
      </c>
      <c r="K1126" s="235" t="s">
        <v>285</v>
      </c>
      <c r="L1126" s="235" t="s">
        <v>2832</v>
      </c>
      <c r="M1126" s="235"/>
      <c r="N1126" s="235" t="s">
        <v>3455</v>
      </c>
      <c r="O1126" s="238" t="s">
        <v>3474</v>
      </c>
      <c r="P1126" s="345" t="s">
        <v>3413</v>
      </c>
      <c r="Q1126" s="347" t="s">
        <v>4025</v>
      </c>
      <c r="R1126" s="238" t="s">
        <v>3457</v>
      </c>
      <c r="S1126" s="541">
        <v>45.6</v>
      </c>
      <c r="T1126" s="467" t="s">
        <v>2965</v>
      </c>
      <c r="U1126" s="468">
        <f t="shared" si="17"/>
        <v>273.60000000000002</v>
      </c>
      <c r="V1126" s="170"/>
    </row>
    <row r="1127" spans="1:22">
      <c r="A1127" s="235">
        <v>1124</v>
      </c>
      <c r="B1127" s="235">
        <v>112173253</v>
      </c>
      <c r="C1127" s="238">
        <v>19300061440</v>
      </c>
      <c r="D1127" s="238" t="s">
        <v>777</v>
      </c>
      <c r="E1127" s="598" t="s">
        <v>36</v>
      </c>
      <c r="F1127" s="235">
        <v>11</v>
      </c>
      <c r="G1127" s="623" t="s">
        <v>3454</v>
      </c>
      <c r="H1127" s="466">
        <v>44848</v>
      </c>
      <c r="I1127" s="466">
        <v>44848</v>
      </c>
      <c r="J1127" s="235" t="s">
        <v>206</v>
      </c>
      <c r="K1127" s="235" t="s">
        <v>285</v>
      </c>
      <c r="L1127" s="235" t="s">
        <v>2832</v>
      </c>
      <c r="M1127" s="235"/>
      <c r="N1127" s="235" t="s">
        <v>3455</v>
      </c>
      <c r="O1127" s="238" t="s">
        <v>3474</v>
      </c>
      <c r="P1127" s="345" t="s">
        <v>3413</v>
      </c>
      <c r="Q1127" s="347" t="s">
        <v>4025</v>
      </c>
      <c r="R1127" s="238" t="s">
        <v>3457</v>
      </c>
      <c r="S1127" s="541">
        <v>267.55</v>
      </c>
      <c r="T1127" s="467" t="s">
        <v>2965</v>
      </c>
      <c r="U1127" s="468">
        <f t="shared" si="17"/>
        <v>2943.05</v>
      </c>
      <c r="V1127" s="170"/>
    </row>
    <row r="1128" spans="1:22">
      <c r="A1128" s="235">
        <v>1125</v>
      </c>
      <c r="B1128" s="235">
        <v>109609637</v>
      </c>
      <c r="C1128" s="238" t="s">
        <v>573</v>
      </c>
      <c r="D1128" s="238" t="s">
        <v>574</v>
      </c>
      <c r="E1128" s="598" t="s">
        <v>36</v>
      </c>
      <c r="F1128" s="235">
        <v>48</v>
      </c>
      <c r="G1128" s="623" t="s">
        <v>3454</v>
      </c>
      <c r="H1128" s="466">
        <v>44848</v>
      </c>
      <c r="I1128" s="466">
        <v>44848</v>
      </c>
      <c r="J1128" s="235" t="s">
        <v>206</v>
      </c>
      <c r="K1128" s="235" t="s">
        <v>285</v>
      </c>
      <c r="L1128" s="235" t="s">
        <v>2832</v>
      </c>
      <c r="M1128" s="235"/>
      <c r="N1128" s="235" t="s">
        <v>3455</v>
      </c>
      <c r="O1128" s="238" t="s">
        <v>3474</v>
      </c>
      <c r="P1128" s="345" t="s">
        <v>3413</v>
      </c>
      <c r="Q1128" s="347" t="s">
        <v>4025</v>
      </c>
      <c r="R1128" s="238" t="s">
        <v>3457</v>
      </c>
      <c r="S1128" s="541">
        <v>18.62</v>
      </c>
      <c r="T1128" s="467" t="s">
        <v>2965</v>
      </c>
      <c r="U1128" s="468">
        <f t="shared" si="17"/>
        <v>893.76</v>
      </c>
      <c r="V1128" s="170"/>
    </row>
    <row r="1129" spans="1:22">
      <c r="A1129" s="235">
        <v>1126</v>
      </c>
      <c r="B1129" s="235">
        <v>112137134</v>
      </c>
      <c r="C1129" s="238">
        <v>21038811406</v>
      </c>
      <c r="D1129" s="238" t="s">
        <v>2415</v>
      </c>
      <c r="E1129" s="598" t="s">
        <v>36</v>
      </c>
      <c r="F1129" s="235">
        <v>48</v>
      </c>
      <c r="G1129" s="623" t="s">
        <v>3454</v>
      </c>
      <c r="H1129" s="466">
        <v>44848</v>
      </c>
      <c r="I1129" s="466">
        <v>44848</v>
      </c>
      <c r="J1129" s="235" t="s">
        <v>206</v>
      </c>
      <c r="K1129" s="235" t="s">
        <v>285</v>
      </c>
      <c r="L1129" s="235" t="s">
        <v>2832</v>
      </c>
      <c r="M1129" s="235"/>
      <c r="N1129" s="235" t="s">
        <v>3455</v>
      </c>
      <c r="O1129" s="238" t="s">
        <v>3474</v>
      </c>
      <c r="P1129" s="345" t="s">
        <v>3413</v>
      </c>
      <c r="Q1129" s="347" t="s">
        <v>4025</v>
      </c>
      <c r="R1129" s="238" t="s">
        <v>3457</v>
      </c>
      <c r="S1129" s="541">
        <v>1139.3800000000001</v>
      </c>
      <c r="T1129" s="467" t="s">
        <v>2965</v>
      </c>
      <c r="U1129" s="468">
        <f t="shared" si="17"/>
        <v>54690.240000000005</v>
      </c>
      <c r="V1129" s="170"/>
    </row>
    <row r="1130" spans="1:22">
      <c r="A1130" s="235">
        <v>1127</v>
      </c>
      <c r="B1130" s="235">
        <v>109492176</v>
      </c>
      <c r="C1130" s="238">
        <v>45953050</v>
      </c>
      <c r="D1130" s="238" t="s">
        <v>2204</v>
      </c>
      <c r="E1130" s="598" t="s">
        <v>2729</v>
      </c>
      <c r="F1130" s="235">
        <v>320</v>
      </c>
      <c r="G1130" s="623" t="s">
        <v>3454</v>
      </c>
      <c r="H1130" s="466">
        <v>44848</v>
      </c>
      <c r="I1130" s="466">
        <v>44848</v>
      </c>
      <c r="J1130" s="235" t="s">
        <v>206</v>
      </c>
      <c r="K1130" s="235" t="s">
        <v>285</v>
      </c>
      <c r="L1130" s="235" t="s">
        <v>2832</v>
      </c>
      <c r="M1130" s="235"/>
      <c r="N1130" s="235" t="s">
        <v>3455</v>
      </c>
      <c r="O1130" s="238" t="s">
        <v>3474</v>
      </c>
      <c r="P1130" s="345" t="s">
        <v>3413</v>
      </c>
      <c r="Q1130" s="347" t="s">
        <v>4025</v>
      </c>
      <c r="R1130" s="238" t="s">
        <v>3457</v>
      </c>
      <c r="S1130" s="541">
        <v>191.98</v>
      </c>
      <c r="T1130" s="467" t="s">
        <v>2965</v>
      </c>
      <c r="U1130" s="468">
        <f t="shared" si="17"/>
        <v>61433.599999999999</v>
      </c>
      <c r="V1130" s="170"/>
    </row>
    <row r="1131" spans="1:22">
      <c r="A1131" s="235">
        <v>1128</v>
      </c>
      <c r="B1131" s="235">
        <v>109609634</v>
      </c>
      <c r="C1131" s="238" t="s">
        <v>2226</v>
      </c>
      <c r="D1131" s="238" t="s">
        <v>2740</v>
      </c>
      <c r="E1131" s="598" t="s">
        <v>36</v>
      </c>
      <c r="F1131" s="235">
        <v>16</v>
      </c>
      <c r="G1131" s="623" t="s">
        <v>3454</v>
      </c>
      <c r="H1131" s="466">
        <v>44848</v>
      </c>
      <c r="I1131" s="466">
        <v>44848</v>
      </c>
      <c r="J1131" s="235" t="s">
        <v>206</v>
      </c>
      <c r="K1131" s="235" t="s">
        <v>285</v>
      </c>
      <c r="L1131" s="235" t="s">
        <v>2832</v>
      </c>
      <c r="M1131" s="235"/>
      <c r="N1131" s="235" t="s">
        <v>3455</v>
      </c>
      <c r="O1131" s="238" t="s">
        <v>3474</v>
      </c>
      <c r="P1131" s="345" t="s">
        <v>3413</v>
      </c>
      <c r="Q1131" s="347" t="s">
        <v>4025</v>
      </c>
      <c r="R1131" s="238" t="s">
        <v>3457</v>
      </c>
      <c r="S1131" s="541">
        <v>1069.1099999999999</v>
      </c>
      <c r="T1131" s="467" t="s">
        <v>2965</v>
      </c>
      <c r="U1131" s="468">
        <f t="shared" si="17"/>
        <v>17105.759999999998</v>
      </c>
      <c r="V1131" s="170"/>
    </row>
    <row r="1132" spans="1:22">
      <c r="A1132" s="235">
        <v>1129</v>
      </c>
      <c r="B1132" s="235">
        <v>100852628</v>
      </c>
      <c r="C1132" s="238">
        <v>12544523</v>
      </c>
      <c r="D1132" s="238" t="s">
        <v>1900</v>
      </c>
      <c r="E1132" s="598" t="s">
        <v>2729</v>
      </c>
      <c r="F1132" s="235">
        <v>70</v>
      </c>
      <c r="G1132" s="623" t="s">
        <v>3454</v>
      </c>
      <c r="H1132" s="466">
        <v>44848</v>
      </c>
      <c r="I1132" s="466">
        <v>44848</v>
      </c>
      <c r="J1132" s="235" t="s">
        <v>206</v>
      </c>
      <c r="K1132" s="235" t="s">
        <v>285</v>
      </c>
      <c r="L1132" s="235" t="s">
        <v>2832</v>
      </c>
      <c r="M1132" s="235"/>
      <c r="N1132" s="235" t="s">
        <v>3455</v>
      </c>
      <c r="O1132" s="238" t="s">
        <v>3474</v>
      </c>
      <c r="P1132" s="345" t="s">
        <v>3413</v>
      </c>
      <c r="Q1132" s="347" t="s">
        <v>4025</v>
      </c>
      <c r="R1132" s="238" t="s">
        <v>3456</v>
      </c>
      <c r="S1132" s="541">
        <v>950.5</v>
      </c>
      <c r="T1132" s="467" t="s">
        <v>2965</v>
      </c>
      <c r="U1132" s="468">
        <f t="shared" si="17"/>
        <v>66535</v>
      </c>
      <c r="V1132" s="170"/>
    </row>
    <row r="1133" spans="1:22">
      <c r="A1133" s="235">
        <v>1130</v>
      </c>
      <c r="B1133" s="235">
        <v>107105353</v>
      </c>
      <c r="C1133" s="238" t="s">
        <v>1911</v>
      </c>
      <c r="D1133" s="238" t="s">
        <v>2824</v>
      </c>
      <c r="E1133" s="598" t="s">
        <v>2729</v>
      </c>
      <c r="F1133" s="235">
        <v>248</v>
      </c>
      <c r="G1133" s="623" t="s">
        <v>3454</v>
      </c>
      <c r="H1133" s="466">
        <v>44848</v>
      </c>
      <c r="I1133" s="466">
        <v>44848</v>
      </c>
      <c r="J1133" s="235" t="s">
        <v>206</v>
      </c>
      <c r="K1133" s="235" t="s">
        <v>285</v>
      </c>
      <c r="L1133" s="235" t="s">
        <v>2832</v>
      </c>
      <c r="M1133" s="235"/>
      <c r="N1133" s="235" t="s">
        <v>3455</v>
      </c>
      <c r="O1133" s="238" t="s">
        <v>3474</v>
      </c>
      <c r="P1133" s="345" t="s">
        <v>3413</v>
      </c>
      <c r="Q1133" s="347" t="s">
        <v>4025</v>
      </c>
      <c r="R1133" s="238" t="s">
        <v>3457</v>
      </c>
      <c r="S1133" s="541">
        <v>256.89999999999998</v>
      </c>
      <c r="T1133" s="467" t="s">
        <v>2965</v>
      </c>
      <c r="U1133" s="468">
        <f t="shared" si="17"/>
        <v>63711.199999999997</v>
      </c>
      <c r="V1133" s="170"/>
    </row>
    <row r="1134" spans="1:22">
      <c r="A1134" s="235">
        <v>1131</v>
      </c>
      <c r="B1134" s="235">
        <v>107105353</v>
      </c>
      <c r="C1134" s="238">
        <v>45983010</v>
      </c>
      <c r="D1134" s="238" t="s">
        <v>2824</v>
      </c>
      <c r="E1134" s="598" t="s">
        <v>2729</v>
      </c>
      <c r="F1134" s="235">
        <v>94</v>
      </c>
      <c r="G1134" s="623" t="s">
        <v>3454</v>
      </c>
      <c r="H1134" s="466">
        <v>44848</v>
      </c>
      <c r="I1134" s="466">
        <v>44848</v>
      </c>
      <c r="J1134" s="235" t="s">
        <v>206</v>
      </c>
      <c r="K1134" s="235" t="s">
        <v>285</v>
      </c>
      <c r="L1134" s="235" t="s">
        <v>2832</v>
      </c>
      <c r="M1134" s="235"/>
      <c r="N1134" s="235" t="s">
        <v>3455</v>
      </c>
      <c r="O1134" s="238" t="s">
        <v>3474</v>
      </c>
      <c r="P1134" s="345" t="s">
        <v>3413</v>
      </c>
      <c r="Q1134" s="347" t="s">
        <v>4025</v>
      </c>
      <c r="R1134" s="238" t="s">
        <v>3457</v>
      </c>
      <c r="S1134" s="541">
        <v>256.89999999999998</v>
      </c>
      <c r="T1134" s="467" t="s">
        <v>2965</v>
      </c>
      <c r="U1134" s="468">
        <f t="shared" si="17"/>
        <v>24148.6</v>
      </c>
      <c r="V1134" s="170"/>
    </row>
    <row r="1135" spans="1:22" ht="30.6">
      <c r="A1135" s="235">
        <v>1132</v>
      </c>
      <c r="B1135" s="235">
        <v>112308533</v>
      </c>
      <c r="C1135" s="238" t="s">
        <v>2244</v>
      </c>
      <c r="D1135" s="238" t="s">
        <v>2244</v>
      </c>
      <c r="E1135" s="598" t="s">
        <v>36</v>
      </c>
      <c r="F1135" s="235">
        <v>4</v>
      </c>
      <c r="G1135" s="623" t="s">
        <v>3475</v>
      </c>
      <c r="H1135" s="466">
        <v>44853</v>
      </c>
      <c r="I1135" s="466">
        <v>44853</v>
      </c>
      <c r="J1135" s="235" t="s">
        <v>87</v>
      </c>
      <c r="K1135" s="235" t="s">
        <v>88</v>
      </c>
      <c r="L1135" s="235" t="s">
        <v>70</v>
      </c>
      <c r="M1135" s="235">
        <v>215988852</v>
      </c>
      <c r="N1135" s="235" t="s">
        <v>85</v>
      </c>
      <c r="O1135" s="238" t="s">
        <v>57</v>
      </c>
      <c r="P1135" s="345" t="s">
        <v>286</v>
      </c>
      <c r="Q1135" s="235" t="s">
        <v>286</v>
      </c>
      <c r="R1135" s="238" t="s">
        <v>3476</v>
      </c>
      <c r="S1135" s="541">
        <v>5000</v>
      </c>
      <c r="T1135" s="467" t="s">
        <v>2965</v>
      </c>
      <c r="U1135" s="468">
        <f t="shared" si="17"/>
        <v>20000</v>
      </c>
      <c r="V1135" s="170"/>
    </row>
    <row r="1136" spans="1:22">
      <c r="A1136" s="235">
        <v>1133</v>
      </c>
      <c r="B1136" s="235">
        <v>107157518</v>
      </c>
      <c r="C1136" s="238">
        <v>107157518</v>
      </c>
      <c r="D1136" s="238" t="s">
        <v>1152</v>
      </c>
      <c r="E1136" s="598" t="s">
        <v>36</v>
      </c>
      <c r="F1136" s="235">
        <v>4</v>
      </c>
      <c r="G1136" s="623" t="s">
        <v>3475</v>
      </c>
      <c r="H1136" s="466">
        <v>44853</v>
      </c>
      <c r="I1136" s="466">
        <v>44853</v>
      </c>
      <c r="J1136" s="235" t="s">
        <v>3481</v>
      </c>
      <c r="K1136" s="235" t="s">
        <v>88</v>
      </c>
      <c r="L1136" s="235" t="s">
        <v>70</v>
      </c>
      <c r="M1136" s="235">
        <v>215988852</v>
      </c>
      <c r="N1136" s="235" t="s">
        <v>85</v>
      </c>
      <c r="O1136" s="238" t="s">
        <v>3482</v>
      </c>
      <c r="P1136" s="345" t="s">
        <v>286</v>
      </c>
      <c r="Q1136" s="235" t="s">
        <v>286</v>
      </c>
      <c r="R1136" s="238" t="s">
        <v>3476</v>
      </c>
      <c r="S1136" s="541">
        <v>158500</v>
      </c>
      <c r="T1136" s="467" t="s">
        <v>2965</v>
      </c>
      <c r="U1136" s="468">
        <f t="shared" si="17"/>
        <v>634000</v>
      </c>
      <c r="V1136" s="170"/>
    </row>
    <row r="1137" spans="1:22" ht="30.6">
      <c r="A1137" s="235">
        <v>1134</v>
      </c>
      <c r="B1137" s="235">
        <v>112308533</v>
      </c>
      <c r="C1137" s="238" t="s">
        <v>2244</v>
      </c>
      <c r="D1137" s="238" t="s">
        <v>2244</v>
      </c>
      <c r="E1137" s="598" t="s">
        <v>36</v>
      </c>
      <c r="F1137" s="235">
        <v>4</v>
      </c>
      <c r="G1137" s="623" t="s">
        <v>3477</v>
      </c>
      <c r="H1137" s="466">
        <v>44853</v>
      </c>
      <c r="I1137" s="466">
        <v>44853</v>
      </c>
      <c r="J1137" s="235" t="s">
        <v>3478</v>
      </c>
      <c r="K1137" s="235" t="s">
        <v>3479</v>
      </c>
      <c r="L1137" s="235" t="s">
        <v>70</v>
      </c>
      <c r="M1137" s="235">
        <v>215988853</v>
      </c>
      <c r="N1137" s="235" t="s">
        <v>85</v>
      </c>
      <c r="O1137" s="238" t="s">
        <v>57</v>
      </c>
      <c r="P1137" s="345" t="s">
        <v>286</v>
      </c>
      <c r="Q1137" s="235" t="s">
        <v>286</v>
      </c>
      <c r="R1137" s="238" t="s">
        <v>3476</v>
      </c>
      <c r="S1137" s="541">
        <v>5000</v>
      </c>
      <c r="T1137" s="467" t="s">
        <v>2965</v>
      </c>
      <c r="U1137" s="468">
        <f t="shared" si="17"/>
        <v>20000</v>
      </c>
      <c r="V1137" s="170"/>
    </row>
    <row r="1138" spans="1:22">
      <c r="A1138" s="235">
        <v>1135</v>
      </c>
      <c r="B1138" s="235">
        <v>107157518</v>
      </c>
      <c r="C1138" s="238">
        <v>107157518</v>
      </c>
      <c r="D1138" s="238" t="s">
        <v>1152</v>
      </c>
      <c r="E1138" s="598" t="s">
        <v>36</v>
      </c>
      <c r="F1138" s="235">
        <v>4</v>
      </c>
      <c r="G1138" s="623" t="s">
        <v>3477</v>
      </c>
      <c r="H1138" s="466">
        <v>44853</v>
      </c>
      <c r="I1138" s="466">
        <v>44853</v>
      </c>
      <c r="J1138" s="235" t="s">
        <v>3478</v>
      </c>
      <c r="K1138" s="235" t="s">
        <v>3479</v>
      </c>
      <c r="L1138" s="235" t="s">
        <v>70</v>
      </c>
      <c r="M1138" s="235">
        <v>215988853</v>
      </c>
      <c r="N1138" s="235" t="s">
        <v>85</v>
      </c>
      <c r="O1138" s="238" t="s">
        <v>3482</v>
      </c>
      <c r="P1138" s="345" t="s">
        <v>286</v>
      </c>
      <c r="Q1138" s="235" t="s">
        <v>286</v>
      </c>
      <c r="R1138" s="238" t="s">
        <v>3476</v>
      </c>
      <c r="S1138" s="541">
        <v>158500</v>
      </c>
      <c r="T1138" s="467" t="s">
        <v>2965</v>
      </c>
      <c r="U1138" s="468">
        <f t="shared" si="17"/>
        <v>634000</v>
      </c>
      <c r="V1138" s="170"/>
    </row>
    <row r="1139" spans="1:22" ht="30.6">
      <c r="A1139" s="235">
        <v>1136</v>
      </c>
      <c r="B1139" s="235">
        <v>112308533</v>
      </c>
      <c r="C1139" s="238" t="s">
        <v>2244</v>
      </c>
      <c r="D1139" s="238" t="s">
        <v>2244</v>
      </c>
      <c r="E1139" s="598" t="s">
        <v>36</v>
      </c>
      <c r="F1139" s="235">
        <v>6</v>
      </c>
      <c r="G1139" s="623" t="s">
        <v>3480</v>
      </c>
      <c r="H1139" s="466">
        <v>44853</v>
      </c>
      <c r="I1139" s="466">
        <v>44853</v>
      </c>
      <c r="J1139" s="235" t="s">
        <v>3374</v>
      </c>
      <c r="K1139" s="235" t="s">
        <v>2892</v>
      </c>
      <c r="L1139" s="235" t="s">
        <v>70</v>
      </c>
      <c r="M1139" s="235">
        <v>215988851</v>
      </c>
      <c r="N1139" s="235" t="s">
        <v>85</v>
      </c>
      <c r="O1139" s="238" t="s">
        <v>57</v>
      </c>
      <c r="P1139" s="345" t="s">
        <v>286</v>
      </c>
      <c r="Q1139" s="235" t="s">
        <v>286</v>
      </c>
      <c r="R1139" s="238" t="s">
        <v>3476</v>
      </c>
      <c r="S1139" s="541">
        <v>5000</v>
      </c>
      <c r="T1139" s="467" t="s">
        <v>2965</v>
      </c>
      <c r="U1139" s="468">
        <f t="shared" si="17"/>
        <v>30000</v>
      </c>
      <c r="V1139" s="170"/>
    </row>
    <row r="1140" spans="1:22">
      <c r="A1140" s="235">
        <v>1137</v>
      </c>
      <c r="B1140" s="235">
        <v>107157518</v>
      </c>
      <c r="C1140" s="238">
        <v>107157518</v>
      </c>
      <c r="D1140" s="238" t="s">
        <v>1152</v>
      </c>
      <c r="E1140" s="598" t="s">
        <v>36</v>
      </c>
      <c r="F1140" s="235">
        <v>2</v>
      </c>
      <c r="G1140" s="623" t="s">
        <v>3483</v>
      </c>
      <c r="H1140" s="466">
        <v>44854</v>
      </c>
      <c r="I1140" s="466">
        <v>44854</v>
      </c>
      <c r="J1140" s="235" t="s">
        <v>2843</v>
      </c>
      <c r="K1140" s="235" t="s">
        <v>3484</v>
      </c>
      <c r="L1140" s="235" t="s">
        <v>70</v>
      </c>
      <c r="M1140" s="235">
        <v>217110268</v>
      </c>
      <c r="N1140" s="235" t="s">
        <v>85</v>
      </c>
      <c r="O1140" s="238" t="s">
        <v>3482</v>
      </c>
      <c r="P1140" s="345" t="s">
        <v>286</v>
      </c>
      <c r="Q1140" s="235" t="s">
        <v>286</v>
      </c>
      <c r="R1140" s="238" t="s">
        <v>3485</v>
      </c>
      <c r="S1140" s="541">
        <v>158500</v>
      </c>
      <c r="T1140" s="467" t="s">
        <v>2965</v>
      </c>
      <c r="U1140" s="468">
        <f t="shared" si="17"/>
        <v>317000</v>
      </c>
      <c r="V1140" s="170"/>
    </row>
    <row r="1141" spans="1:22" ht="20.399999999999999">
      <c r="A1141" s="235">
        <v>1138</v>
      </c>
      <c r="B1141" s="235">
        <v>108350854</v>
      </c>
      <c r="C1141" s="238" t="s">
        <v>2733</v>
      </c>
      <c r="D1141" s="238" t="s">
        <v>2734</v>
      </c>
      <c r="E1141" s="598" t="s">
        <v>36</v>
      </c>
      <c r="F1141" s="235">
        <v>5</v>
      </c>
      <c r="G1141" s="623" t="s">
        <v>3473</v>
      </c>
      <c r="H1141" s="466">
        <v>44855</v>
      </c>
      <c r="I1141" s="466">
        <v>44856</v>
      </c>
      <c r="J1141" s="235" t="s">
        <v>141</v>
      </c>
      <c r="K1141" s="235" t="s">
        <v>285</v>
      </c>
      <c r="L1141" s="235" t="s">
        <v>2832</v>
      </c>
      <c r="M1141" s="235">
        <v>217110273</v>
      </c>
      <c r="N1141" s="235" t="s">
        <v>85</v>
      </c>
      <c r="O1141" s="238" t="s">
        <v>3474</v>
      </c>
      <c r="P1141" s="345" t="s">
        <v>3413</v>
      </c>
      <c r="Q1141" s="347" t="s">
        <v>4025</v>
      </c>
      <c r="R1141" s="238" t="s">
        <v>2838</v>
      </c>
      <c r="S1141" s="541">
        <v>7800</v>
      </c>
      <c r="T1141" s="467" t="s">
        <v>2965</v>
      </c>
      <c r="U1141" s="468">
        <f t="shared" si="17"/>
        <v>39000</v>
      </c>
      <c r="V1141" s="170"/>
    </row>
    <row r="1142" spans="1:22" ht="20.399999999999999">
      <c r="A1142" s="235">
        <v>1139</v>
      </c>
      <c r="B1142" s="235">
        <v>108350856</v>
      </c>
      <c r="C1142" s="238" t="s">
        <v>2735</v>
      </c>
      <c r="D1142" s="238" t="s">
        <v>2736</v>
      </c>
      <c r="E1142" s="598" t="s">
        <v>36</v>
      </c>
      <c r="F1142" s="235">
        <v>5</v>
      </c>
      <c r="G1142" s="623" t="s">
        <v>3473</v>
      </c>
      <c r="H1142" s="466">
        <v>44855</v>
      </c>
      <c r="I1142" s="466">
        <v>44856</v>
      </c>
      <c r="J1142" s="235" t="s">
        <v>141</v>
      </c>
      <c r="K1142" s="235" t="s">
        <v>285</v>
      </c>
      <c r="L1142" s="235" t="s">
        <v>2832</v>
      </c>
      <c r="M1142" s="235">
        <v>217110273</v>
      </c>
      <c r="N1142" s="235" t="s">
        <v>85</v>
      </c>
      <c r="O1142" s="238" t="s">
        <v>3474</v>
      </c>
      <c r="P1142" s="345" t="s">
        <v>3413</v>
      </c>
      <c r="Q1142" s="347" t="s">
        <v>4025</v>
      </c>
      <c r="R1142" s="238" t="s">
        <v>2838</v>
      </c>
      <c r="S1142" s="541">
        <v>72000</v>
      </c>
      <c r="T1142" s="467" t="s">
        <v>2965</v>
      </c>
      <c r="U1142" s="468">
        <f t="shared" si="17"/>
        <v>360000</v>
      </c>
      <c r="V1142" s="170"/>
    </row>
    <row r="1143" spans="1:22">
      <c r="A1143" s="235">
        <v>1140</v>
      </c>
      <c r="B1143" s="235">
        <v>102951260</v>
      </c>
      <c r="C1143" s="238" t="s">
        <v>1697</v>
      </c>
      <c r="D1143" s="238" t="s">
        <v>1698</v>
      </c>
      <c r="E1143" s="598" t="s">
        <v>36</v>
      </c>
      <c r="F1143" s="235">
        <v>11</v>
      </c>
      <c r="G1143" s="623" t="s">
        <v>3473</v>
      </c>
      <c r="H1143" s="466">
        <v>44855</v>
      </c>
      <c r="I1143" s="466">
        <v>44856</v>
      </c>
      <c r="J1143" s="235" t="s">
        <v>141</v>
      </c>
      <c r="K1143" s="235" t="s">
        <v>285</v>
      </c>
      <c r="L1143" s="235" t="s">
        <v>2832</v>
      </c>
      <c r="M1143" s="235">
        <v>217110273</v>
      </c>
      <c r="N1143" s="235" t="s">
        <v>85</v>
      </c>
      <c r="O1143" s="238" t="s">
        <v>3474</v>
      </c>
      <c r="P1143" s="345" t="s">
        <v>3413</v>
      </c>
      <c r="Q1143" s="347" t="s">
        <v>4025</v>
      </c>
      <c r="R1143" s="238" t="s">
        <v>2838</v>
      </c>
      <c r="S1143" s="541">
        <v>216.59</v>
      </c>
      <c r="T1143" s="467" t="s">
        <v>2965</v>
      </c>
      <c r="U1143" s="468">
        <f t="shared" si="17"/>
        <v>2382.4900000000002</v>
      </c>
      <c r="V1143" s="170"/>
    </row>
    <row r="1144" spans="1:22" ht="51">
      <c r="A1144" s="235">
        <v>1141</v>
      </c>
      <c r="B1144" s="235">
        <v>112977221</v>
      </c>
      <c r="C1144" s="238" t="s">
        <v>3427</v>
      </c>
      <c r="D1144" s="245" t="s">
        <v>4353</v>
      </c>
      <c r="E1144" s="598" t="s">
        <v>36</v>
      </c>
      <c r="F1144" s="235">
        <v>4</v>
      </c>
      <c r="G1144" s="623" t="s">
        <v>3473</v>
      </c>
      <c r="H1144" s="466">
        <v>44855</v>
      </c>
      <c r="I1144" s="466">
        <v>44856</v>
      </c>
      <c r="J1144" s="235" t="s">
        <v>141</v>
      </c>
      <c r="K1144" s="235" t="s">
        <v>285</v>
      </c>
      <c r="L1144" s="235" t="s">
        <v>2832</v>
      </c>
      <c r="M1144" s="235">
        <v>217110273</v>
      </c>
      <c r="N1144" s="235" t="s">
        <v>85</v>
      </c>
      <c r="O1144" s="238" t="s">
        <v>3474</v>
      </c>
      <c r="P1144" s="345" t="s">
        <v>3413</v>
      </c>
      <c r="Q1144" s="347" t="s">
        <v>4025</v>
      </c>
      <c r="R1144" s="238" t="s">
        <v>2838</v>
      </c>
      <c r="S1144" s="541">
        <v>39500</v>
      </c>
      <c r="T1144" s="467" t="s">
        <v>2965</v>
      </c>
      <c r="U1144" s="468">
        <f t="shared" si="17"/>
        <v>158000</v>
      </c>
      <c r="V1144" s="170"/>
    </row>
    <row r="1145" spans="1:22">
      <c r="A1145" s="235">
        <v>1142</v>
      </c>
      <c r="B1145" s="235">
        <v>109492212</v>
      </c>
      <c r="C1145" s="238" t="s">
        <v>571</v>
      </c>
      <c r="D1145" s="238" t="s">
        <v>2741</v>
      </c>
      <c r="E1145" s="598" t="s">
        <v>36</v>
      </c>
      <c r="F1145" s="235">
        <v>44</v>
      </c>
      <c r="G1145" s="623" t="s">
        <v>3473</v>
      </c>
      <c r="H1145" s="466">
        <v>44855</v>
      </c>
      <c r="I1145" s="466">
        <v>44856</v>
      </c>
      <c r="J1145" s="235" t="s">
        <v>141</v>
      </c>
      <c r="K1145" s="235" t="s">
        <v>285</v>
      </c>
      <c r="L1145" s="235" t="s">
        <v>2832</v>
      </c>
      <c r="M1145" s="235">
        <v>217110273</v>
      </c>
      <c r="N1145" s="235" t="s">
        <v>85</v>
      </c>
      <c r="O1145" s="238" t="s">
        <v>3474</v>
      </c>
      <c r="P1145" s="345" t="s">
        <v>3413</v>
      </c>
      <c r="Q1145" s="347" t="s">
        <v>4025</v>
      </c>
      <c r="R1145" s="238" t="s">
        <v>2838</v>
      </c>
      <c r="S1145" s="541">
        <v>11.26</v>
      </c>
      <c r="T1145" s="467" t="s">
        <v>2965</v>
      </c>
      <c r="U1145" s="468">
        <f t="shared" si="17"/>
        <v>495.44</v>
      </c>
      <c r="V1145" s="170"/>
    </row>
    <row r="1146" spans="1:22">
      <c r="A1146" s="235">
        <v>1143</v>
      </c>
      <c r="B1146" s="235">
        <v>109609637</v>
      </c>
      <c r="C1146" s="238" t="s">
        <v>573</v>
      </c>
      <c r="D1146" s="238" t="s">
        <v>574</v>
      </c>
      <c r="E1146" s="598" t="s">
        <v>36</v>
      </c>
      <c r="F1146" s="235">
        <v>44</v>
      </c>
      <c r="G1146" s="623" t="s">
        <v>3473</v>
      </c>
      <c r="H1146" s="466">
        <v>44855</v>
      </c>
      <c r="I1146" s="466">
        <v>44856</v>
      </c>
      <c r="J1146" s="235" t="s">
        <v>141</v>
      </c>
      <c r="K1146" s="235" t="s">
        <v>285</v>
      </c>
      <c r="L1146" s="235" t="s">
        <v>2832</v>
      </c>
      <c r="M1146" s="235">
        <v>217110273</v>
      </c>
      <c r="N1146" s="235" t="s">
        <v>85</v>
      </c>
      <c r="O1146" s="238" t="s">
        <v>3474</v>
      </c>
      <c r="P1146" s="345" t="s">
        <v>3413</v>
      </c>
      <c r="Q1146" s="347" t="s">
        <v>4025</v>
      </c>
      <c r="R1146" s="238" t="s">
        <v>2838</v>
      </c>
      <c r="S1146" s="541">
        <v>18.62</v>
      </c>
      <c r="T1146" s="467" t="s">
        <v>2965</v>
      </c>
      <c r="U1146" s="468">
        <f t="shared" si="17"/>
        <v>819.28000000000009</v>
      </c>
      <c r="V1146" s="170"/>
    </row>
    <row r="1147" spans="1:22">
      <c r="A1147" s="235">
        <v>1144</v>
      </c>
      <c r="B1147" s="235">
        <v>112137134</v>
      </c>
      <c r="C1147" s="238">
        <v>21038811406</v>
      </c>
      <c r="D1147" s="238" t="s">
        <v>2415</v>
      </c>
      <c r="E1147" s="598" t="s">
        <v>36</v>
      </c>
      <c r="F1147" s="235">
        <v>11</v>
      </c>
      <c r="G1147" s="623" t="s">
        <v>3473</v>
      </c>
      <c r="H1147" s="466">
        <v>44855</v>
      </c>
      <c r="I1147" s="466">
        <v>44856</v>
      </c>
      <c r="J1147" s="235" t="s">
        <v>141</v>
      </c>
      <c r="K1147" s="235" t="s">
        <v>285</v>
      </c>
      <c r="L1147" s="235" t="s">
        <v>2832</v>
      </c>
      <c r="M1147" s="235">
        <v>217110273</v>
      </c>
      <c r="N1147" s="235" t="s">
        <v>85</v>
      </c>
      <c r="O1147" s="238" t="s">
        <v>3474</v>
      </c>
      <c r="P1147" s="345" t="s">
        <v>3413</v>
      </c>
      <c r="Q1147" s="347" t="s">
        <v>4025</v>
      </c>
      <c r="R1147" s="238" t="s">
        <v>2838</v>
      </c>
      <c r="S1147" s="541">
        <v>1139.3800000000001</v>
      </c>
      <c r="T1147" s="467" t="s">
        <v>2965</v>
      </c>
      <c r="U1147" s="468">
        <f t="shared" si="17"/>
        <v>12533.18</v>
      </c>
      <c r="V1147" s="170"/>
    </row>
    <row r="1148" spans="1:22">
      <c r="A1148" s="235">
        <v>1145</v>
      </c>
      <c r="B1148" s="235">
        <v>109492221</v>
      </c>
      <c r="C1148" s="238">
        <v>21038212505</v>
      </c>
      <c r="D1148" s="238" t="s">
        <v>1684</v>
      </c>
      <c r="E1148" s="598" t="s">
        <v>36</v>
      </c>
      <c r="F1148" s="235">
        <v>11</v>
      </c>
      <c r="G1148" s="623" t="s">
        <v>3473</v>
      </c>
      <c r="H1148" s="466">
        <v>44855</v>
      </c>
      <c r="I1148" s="466">
        <v>44856</v>
      </c>
      <c r="J1148" s="235" t="s">
        <v>141</v>
      </c>
      <c r="K1148" s="235" t="s">
        <v>285</v>
      </c>
      <c r="L1148" s="235" t="s">
        <v>2832</v>
      </c>
      <c r="M1148" s="235">
        <v>217110273</v>
      </c>
      <c r="N1148" s="235" t="s">
        <v>85</v>
      </c>
      <c r="O1148" s="238" t="s">
        <v>3474</v>
      </c>
      <c r="P1148" s="345" t="s">
        <v>3413</v>
      </c>
      <c r="Q1148" s="347" t="s">
        <v>4025</v>
      </c>
      <c r="R1148" s="238" t="s">
        <v>2838</v>
      </c>
      <c r="S1148" s="541">
        <v>992.78</v>
      </c>
      <c r="T1148" s="467" t="s">
        <v>2965</v>
      </c>
      <c r="U1148" s="468">
        <f t="shared" si="17"/>
        <v>10920.58</v>
      </c>
      <c r="V1148" s="170"/>
    </row>
    <row r="1149" spans="1:22" ht="30.6">
      <c r="A1149" s="235">
        <v>1146</v>
      </c>
      <c r="B1149" s="235">
        <v>109443666</v>
      </c>
      <c r="C1149" s="238" t="s">
        <v>108</v>
      </c>
      <c r="D1149" s="238" t="s">
        <v>109</v>
      </c>
      <c r="E1149" s="598" t="s">
        <v>36</v>
      </c>
      <c r="F1149" s="235">
        <v>24</v>
      </c>
      <c r="G1149" s="623" t="s">
        <v>3473</v>
      </c>
      <c r="H1149" s="466">
        <v>44855</v>
      </c>
      <c r="I1149" s="466">
        <v>44856</v>
      </c>
      <c r="J1149" s="235" t="s">
        <v>141</v>
      </c>
      <c r="K1149" s="235" t="s">
        <v>285</v>
      </c>
      <c r="L1149" s="235" t="s">
        <v>2832</v>
      </c>
      <c r="M1149" s="235">
        <v>217110273</v>
      </c>
      <c r="N1149" s="235" t="s">
        <v>85</v>
      </c>
      <c r="O1149" s="238" t="s">
        <v>3474</v>
      </c>
      <c r="P1149" s="345" t="s">
        <v>3413</v>
      </c>
      <c r="Q1149" s="347" t="s">
        <v>4025</v>
      </c>
      <c r="R1149" s="238" t="s">
        <v>2838</v>
      </c>
      <c r="S1149" s="541">
        <v>3358.21</v>
      </c>
      <c r="T1149" s="467" t="s">
        <v>2965</v>
      </c>
      <c r="U1149" s="468">
        <f t="shared" si="17"/>
        <v>80597.040000000008</v>
      </c>
      <c r="V1149" s="170"/>
    </row>
    <row r="1150" spans="1:22">
      <c r="A1150" s="235">
        <v>1147</v>
      </c>
      <c r="B1150" s="235">
        <v>112171911</v>
      </c>
      <c r="C1150" s="238" t="s">
        <v>3427</v>
      </c>
      <c r="D1150" s="238" t="s">
        <v>3588</v>
      </c>
      <c r="E1150" s="598" t="s">
        <v>36</v>
      </c>
      <c r="F1150" s="235">
        <v>4</v>
      </c>
      <c r="G1150" s="623" t="s">
        <v>3473</v>
      </c>
      <c r="H1150" s="466">
        <v>44855</v>
      </c>
      <c r="I1150" s="466">
        <v>44856</v>
      </c>
      <c r="J1150" s="235" t="s">
        <v>141</v>
      </c>
      <c r="K1150" s="235" t="s">
        <v>285</v>
      </c>
      <c r="L1150" s="235" t="s">
        <v>2832</v>
      </c>
      <c r="M1150" s="235">
        <v>217110273</v>
      </c>
      <c r="N1150" s="235" t="s">
        <v>85</v>
      </c>
      <c r="O1150" s="238" t="s">
        <v>3474</v>
      </c>
      <c r="P1150" s="345" t="s">
        <v>3413</v>
      </c>
      <c r="Q1150" s="347" t="s">
        <v>4025</v>
      </c>
      <c r="R1150" s="238" t="s">
        <v>2838</v>
      </c>
      <c r="S1150" s="541">
        <v>158500</v>
      </c>
      <c r="T1150" s="467" t="s">
        <v>2965</v>
      </c>
      <c r="U1150" s="468">
        <f t="shared" si="17"/>
        <v>634000</v>
      </c>
      <c r="V1150" s="170"/>
    </row>
    <row r="1151" spans="1:22" ht="20.399999999999999">
      <c r="A1151" s="235">
        <v>1148</v>
      </c>
      <c r="B1151" s="235" t="s">
        <v>2954</v>
      </c>
      <c r="C1151" s="238" t="s">
        <v>2790</v>
      </c>
      <c r="D1151" s="238" t="s">
        <v>2955</v>
      </c>
      <c r="E1151" s="598" t="s">
        <v>36</v>
      </c>
      <c r="F1151" s="235">
        <v>6</v>
      </c>
      <c r="G1151" s="623" t="s">
        <v>3473</v>
      </c>
      <c r="H1151" s="466">
        <v>44855</v>
      </c>
      <c r="I1151" s="466">
        <v>44856</v>
      </c>
      <c r="J1151" s="235" t="s">
        <v>141</v>
      </c>
      <c r="K1151" s="235" t="s">
        <v>285</v>
      </c>
      <c r="L1151" s="235" t="s">
        <v>2832</v>
      </c>
      <c r="M1151" s="235">
        <v>217110273</v>
      </c>
      <c r="N1151" s="235" t="s">
        <v>85</v>
      </c>
      <c r="O1151" s="238" t="s">
        <v>3474</v>
      </c>
      <c r="P1151" s="345" t="s">
        <v>3413</v>
      </c>
      <c r="Q1151" s="347" t="s">
        <v>4025</v>
      </c>
      <c r="R1151" s="238" t="s">
        <v>2838</v>
      </c>
      <c r="S1151" s="541">
        <v>39002.800000000003</v>
      </c>
      <c r="T1151" s="467" t="s">
        <v>2965</v>
      </c>
      <c r="U1151" s="468">
        <f t="shared" si="17"/>
        <v>234016.80000000002</v>
      </c>
      <c r="V1151" s="170"/>
    </row>
    <row r="1152" spans="1:22">
      <c r="A1152" s="235">
        <v>1149</v>
      </c>
      <c r="B1152" s="235"/>
      <c r="C1152" s="238" t="s">
        <v>2187</v>
      </c>
      <c r="D1152" s="238" t="s">
        <v>2188</v>
      </c>
      <c r="E1152" s="598" t="s">
        <v>36</v>
      </c>
      <c r="F1152" s="235">
        <v>4</v>
      </c>
      <c r="G1152" s="623" t="s">
        <v>3497</v>
      </c>
      <c r="H1152" s="466">
        <v>44863</v>
      </c>
      <c r="I1152" s="466">
        <v>44863</v>
      </c>
      <c r="J1152" s="235" t="s">
        <v>3498</v>
      </c>
      <c r="K1152" s="235" t="s">
        <v>88</v>
      </c>
      <c r="L1152" s="235" t="s">
        <v>70</v>
      </c>
      <c r="M1152" s="235">
        <v>215998112</v>
      </c>
      <c r="N1152" s="235" t="s">
        <v>85</v>
      </c>
      <c r="O1152" s="238" t="s">
        <v>3405</v>
      </c>
      <c r="P1152" s="345" t="s">
        <v>286</v>
      </c>
      <c r="Q1152" s="235" t="s">
        <v>286</v>
      </c>
      <c r="R1152" s="238" t="s">
        <v>3499</v>
      </c>
      <c r="S1152" s="541">
        <v>2500</v>
      </c>
      <c r="T1152" s="467" t="s">
        <v>2965</v>
      </c>
      <c r="U1152" s="468">
        <f t="shared" si="17"/>
        <v>10000</v>
      </c>
      <c r="V1152" s="170"/>
    </row>
    <row r="1153" spans="1:22">
      <c r="A1153" s="235">
        <v>1150</v>
      </c>
      <c r="B1153" s="235"/>
      <c r="C1153" s="238" t="s">
        <v>2187</v>
      </c>
      <c r="D1153" s="238" t="s">
        <v>2188</v>
      </c>
      <c r="E1153" s="598" t="s">
        <v>36</v>
      </c>
      <c r="F1153" s="235">
        <v>4</v>
      </c>
      <c r="G1153" s="623" t="s">
        <v>3500</v>
      </c>
      <c r="H1153" s="466">
        <v>44863</v>
      </c>
      <c r="I1153" s="466">
        <v>44863</v>
      </c>
      <c r="J1153" s="235" t="s">
        <v>3501</v>
      </c>
      <c r="K1153" s="235" t="s">
        <v>3479</v>
      </c>
      <c r="L1153" s="235" t="s">
        <v>70</v>
      </c>
      <c r="M1153" s="235">
        <v>215998113</v>
      </c>
      <c r="N1153" s="235" t="s">
        <v>85</v>
      </c>
      <c r="O1153" s="238" t="s">
        <v>3405</v>
      </c>
      <c r="P1153" s="345" t="s">
        <v>286</v>
      </c>
      <c r="Q1153" s="235" t="s">
        <v>286</v>
      </c>
      <c r="R1153" s="238" t="s">
        <v>3499</v>
      </c>
      <c r="S1153" s="541">
        <v>2500</v>
      </c>
      <c r="T1153" s="467" t="s">
        <v>2965</v>
      </c>
      <c r="U1153" s="468">
        <f t="shared" si="17"/>
        <v>10000</v>
      </c>
      <c r="V1153" s="170"/>
    </row>
    <row r="1154" spans="1:22">
      <c r="A1154" s="235">
        <v>1151</v>
      </c>
      <c r="B1154" s="235"/>
      <c r="C1154" s="238" t="s">
        <v>2187</v>
      </c>
      <c r="D1154" s="238" t="s">
        <v>2188</v>
      </c>
      <c r="E1154" s="598" t="s">
        <v>36</v>
      </c>
      <c r="F1154" s="235">
        <v>6</v>
      </c>
      <c r="G1154" s="623" t="s">
        <v>3502</v>
      </c>
      <c r="H1154" s="466">
        <v>44863</v>
      </c>
      <c r="I1154" s="466">
        <v>44863</v>
      </c>
      <c r="J1154" s="235" t="s">
        <v>3374</v>
      </c>
      <c r="K1154" s="235" t="s">
        <v>2892</v>
      </c>
      <c r="L1154" s="235" t="s">
        <v>70</v>
      </c>
      <c r="M1154" s="235">
        <v>215998114</v>
      </c>
      <c r="N1154" s="235" t="s">
        <v>85</v>
      </c>
      <c r="O1154" s="238" t="s">
        <v>3405</v>
      </c>
      <c r="P1154" s="345" t="s">
        <v>286</v>
      </c>
      <c r="Q1154" s="235" t="s">
        <v>286</v>
      </c>
      <c r="R1154" s="238" t="s">
        <v>3499</v>
      </c>
      <c r="S1154" s="541">
        <v>2500</v>
      </c>
      <c r="T1154" s="467" t="s">
        <v>2965</v>
      </c>
      <c r="U1154" s="468">
        <f t="shared" si="17"/>
        <v>15000</v>
      </c>
      <c r="V1154" s="170"/>
    </row>
    <row r="1155" spans="1:22" ht="20.399999999999999">
      <c r="A1155" s="235">
        <v>1152</v>
      </c>
      <c r="B1155" s="235">
        <v>108221257</v>
      </c>
      <c r="C1155" s="238">
        <v>590400005</v>
      </c>
      <c r="D1155" s="238" t="s">
        <v>2780</v>
      </c>
      <c r="E1155" s="598" t="s">
        <v>36</v>
      </c>
      <c r="F1155" s="235">
        <v>4</v>
      </c>
      <c r="G1155" s="623" t="s">
        <v>3503</v>
      </c>
      <c r="H1155" s="466">
        <v>44863</v>
      </c>
      <c r="I1155" s="466">
        <v>44863</v>
      </c>
      <c r="J1155" s="235" t="s">
        <v>2492</v>
      </c>
      <c r="K1155" s="235" t="s">
        <v>92</v>
      </c>
      <c r="L1155" s="235" t="s">
        <v>70</v>
      </c>
      <c r="M1155" s="235">
        <v>215998115</v>
      </c>
      <c r="N1155" s="235" t="s">
        <v>85</v>
      </c>
      <c r="O1155" s="238" t="s">
        <v>3474</v>
      </c>
      <c r="P1155" s="345" t="s">
        <v>3413</v>
      </c>
      <c r="Q1155" s="347" t="s">
        <v>4025</v>
      </c>
      <c r="R1155" s="238" t="s">
        <v>3504</v>
      </c>
      <c r="S1155" s="541">
        <v>11953</v>
      </c>
      <c r="T1155" s="467" t="s">
        <v>2965</v>
      </c>
      <c r="U1155" s="468">
        <f t="shared" si="17"/>
        <v>47812</v>
      </c>
      <c r="V1155" s="170"/>
    </row>
    <row r="1156" spans="1:22" ht="51">
      <c r="A1156" s="235">
        <v>1153</v>
      </c>
      <c r="B1156" s="235">
        <v>112977221</v>
      </c>
      <c r="C1156" s="238" t="s">
        <v>3427</v>
      </c>
      <c r="D1156" s="245" t="s">
        <v>4353</v>
      </c>
      <c r="E1156" s="598" t="s">
        <v>36</v>
      </c>
      <c r="F1156" s="235">
        <v>2</v>
      </c>
      <c r="G1156" s="623" t="s">
        <v>3520</v>
      </c>
      <c r="H1156" s="466">
        <v>44867</v>
      </c>
      <c r="I1156" s="466">
        <v>44867</v>
      </c>
      <c r="J1156" s="235" t="s">
        <v>206</v>
      </c>
      <c r="K1156" s="235" t="s">
        <v>285</v>
      </c>
      <c r="L1156" s="235" t="s">
        <v>2832</v>
      </c>
      <c r="M1156" s="235">
        <v>414072816</v>
      </c>
      <c r="N1156" s="235" t="s">
        <v>3521</v>
      </c>
      <c r="O1156" s="238" t="s">
        <v>3474</v>
      </c>
      <c r="P1156" s="345" t="s">
        <v>3413</v>
      </c>
      <c r="Q1156" s="347" t="s">
        <v>4025</v>
      </c>
      <c r="R1156" s="238" t="s">
        <v>3522</v>
      </c>
      <c r="S1156" s="541">
        <v>39500</v>
      </c>
      <c r="T1156" s="467" t="s">
        <v>2965</v>
      </c>
      <c r="U1156" s="468">
        <f t="shared" ref="U1156:U1219" si="18">S1156*F1156</f>
        <v>79000</v>
      </c>
      <c r="V1156" s="170"/>
    </row>
    <row r="1157" spans="1:22">
      <c r="A1157" s="235">
        <v>1154</v>
      </c>
      <c r="B1157" s="235">
        <v>112169826</v>
      </c>
      <c r="C1157" s="238" t="s">
        <v>2945</v>
      </c>
      <c r="D1157" s="238" t="s">
        <v>2946</v>
      </c>
      <c r="E1157" s="598" t="s">
        <v>2729</v>
      </c>
      <c r="F1157" s="235">
        <v>1994</v>
      </c>
      <c r="G1157" s="623" t="s">
        <v>3520</v>
      </c>
      <c r="H1157" s="466">
        <v>44867</v>
      </c>
      <c r="I1157" s="466">
        <v>44867</v>
      </c>
      <c r="J1157" s="235" t="s">
        <v>206</v>
      </c>
      <c r="K1157" s="235" t="s">
        <v>285</v>
      </c>
      <c r="L1157" s="235" t="s">
        <v>2832</v>
      </c>
      <c r="M1157" s="235">
        <v>414072816</v>
      </c>
      <c r="N1157" s="235" t="s">
        <v>3521</v>
      </c>
      <c r="O1157" s="238" t="s">
        <v>3474</v>
      </c>
      <c r="P1157" s="345" t="s">
        <v>3413</v>
      </c>
      <c r="Q1157" s="347" t="s">
        <v>4025</v>
      </c>
      <c r="R1157" s="238" t="s">
        <v>3522</v>
      </c>
      <c r="S1157" s="541">
        <v>1959</v>
      </c>
      <c r="T1157" s="467" t="s">
        <v>2965</v>
      </c>
      <c r="U1157" s="468">
        <f t="shared" si="18"/>
        <v>3906246</v>
      </c>
      <c r="V1157" s="170"/>
    </row>
    <row r="1158" spans="1:22">
      <c r="A1158" s="235">
        <v>1155</v>
      </c>
      <c r="B1158" s="235">
        <v>109492176</v>
      </c>
      <c r="C1158" s="238">
        <v>45953050</v>
      </c>
      <c r="D1158" s="238" t="s">
        <v>2204</v>
      </c>
      <c r="E1158" s="598" t="s">
        <v>2729</v>
      </c>
      <c r="F1158" s="235">
        <v>436</v>
      </c>
      <c r="G1158" s="623" t="s">
        <v>3520</v>
      </c>
      <c r="H1158" s="466">
        <v>44867</v>
      </c>
      <c r="I1158" s="466">
        <v>44867</v>
      </c>
      <c r="J1158" s="235" t="s">
        <v>206</v>
      </c>
      <c r="K1158" s="235" t="s">
        <v>285</v>
      </c>
      <c r="L1158" s="235" t="s">
        <v>2832</v>
      </c>
      <c r="M1158" s="235">
        <v>414072816</v>
      </c>
      <c r="N1158" s="235" t="s">
        <v>3521</v>
      </c>
      <c r="O1158" s="238" t="s">
        <v>3474</v>
      </c>
      <c r="P1158" s="345" t="s">
        <v>3413</v>
      </c>
      <c r="Q1158" s="347" t="s">
        <v>4025</v>
      </c>
      <c r="R1158" s="238" t="s">
        <v>3522</v>
      </c>
      <c r="S1158" s="541">
        <v>271</v>
      </c>
      <c r="T1158" s="467" t="s">
        <v>2965</v>
      </c>
      <c r="U1158" s="468">
        <f t="shared" si="18"/>
        <v>118156</v>
      </c>
      <c r="V1158" s="170"/>
    </row>
    <row r="1159" spans="1:22">
      <c r="A1159" s="235">
        <v>1156</v>
      </c>
      <c r="B1159" s="235">
        <v>112171911</v>
      </c>
      <c r="C1159" s="238" t="s">
        <v>3427</v>
      </c>
      <c r="D1159" s="238" t="s">
        <v>3588</v>
      </c>
      <c r="E1159" s="598" t="s">
        <v>36</v>
      </c>
      <c r="F1159" s="235">
        <v>2</v>
      </c>
      <c r="G1159" s="623" t="s">
        <v>3520</v>
      </c>
      <c r="H1159" s="466">
        <v>44867</v>
      </c>
      <c r="I1159" s="466">
        <v>44867</v>
      </c>
      <c r="J1159" s="235" t="s">
        <v>206</v>
      </c>
      <c r="K1159" s="235" t="s">
        <v>285</v>
      </c>
      <c r="L1159" s="235" t="s">
        <v>2832</v>
      </c>
      <c r="M1159" s="235">
        <v>414072816</v>
      </c>
      <c r="N1159" s="235" t="s">
        <v>3521</v>
      </c>
      <c r="O1159" s="238" t="s">
        <v>3474</v>
      </c>
      <c r="P1159" s="345" t="s">
        <v>3413</v>
      </c>
      <c r="Q1159" s="347" t="s">
        <v>4025</v>
      </c>
      <c r="R1159" s="238" t="s">
        <v>3522</v>
      </c>
      <c r="S1159" s="541">
        <v>158500</v>
      </c>
      <c r="T1159" s="467" t="s">
        <v>2965</v>
      </c>
      <c r="U1159" s="468">
        <f t="shared" si="18"/>
        <v>317000</v>
      </c>
      <c r="V1159" s="170"/>
    </row>
    <row r="1160" spans="1:22">
      <c r="A1160" s="235">
        <v>1157</v>
      </c>
      <c r="B1160" s="235">
        <v>112171911</v>
      </c>
      <c r="C1160" s="238" t="s">
        <v>3427</v>
      </c>
      <c r="D1160" s="238" t="s">
        <v>3588</v>
      </c>
      <c r="E1160" s="598" t="s">
        <v>36</v>
      </c>
      <c r="F1160" s="235">
        <v>4</v>
      </c>
      <c r="G1160" s="623" t="s">
        <v>3520</v>
      </c>
      <c r="H1160" s="466">
        <v>44867</v>
      </c>
      <c r="I1160" s="466">
        <v>44867</v>
      </c>
      <c r="J1160" s="235" t="s">
        <v>206</v>
      </c>
      <c r="K1160" s="235" t="s">
        <v>285</v>
      </c>
      <c r="L1160" s="235" t="s">
        <v>2832</v>
      </c>
      <c r="M1160" s="235">
        <v>414072816</v>
      </c>
      <c r="N1160" s="235" t="s">
        <v>3521</v>
      </c>
      <c r="O1160" s="238" t="s">
        <v>3474</v>
      </c>
      <c r="P1160" s="345" t="s">
        <v>3413</v>
      </c>
      <c r="Q1160" s="347" t="s">
        <v>4025</v>
      </c>
      <c r="R1160" s="238" t="s">
        <v>3522</v>
      </c>
      <c r="S1160" s="541">
        <v>158500</v>
      </c>
      <c r="T1160" s="467" t="s">
        <v>2965</v>
      </c>
      <c r="U1160" s="468">
        <f t="shared" si="18"/>
        <v>634000</v>
      </c>
      <c r="V1160" s="170"/>
    </row>
    <row r="1161" spans="1:22">
      <c r="A1161" s="235">
        <v>1158</v>
      </c>
      <c r="B1161" s="235">
        <v>107143203</v>
      </c>
      <c r="C1161" s="238">
        <v>107143203</v>
      </c>
      <c r="D1161" s="238" t="s">
        <v>294</v>
      </c>
      <c r="E1161" s="598" t="s">
        <v>36</v>
      </c>
      <c r="F1161" s="235">
        <v>1</v>
      </c>
      <c r="G1161" s="623" t="s">
        <v>3514</v>
      </c>
      <c r="H1161" s="466">
        <v>44868</v>
      </c>
      <c r="I1161" s="466">
        <v>44868</v>
      </c>
      <c r="J1161" s="235" t="s">
        <v>3515</v>
      </c>
      <c r="K1161" s="235" t="s">
        <v>76</v>
      </c>
      <c r="L1161" s="235" t="s">
        <v>3540</v>
      </c>
      <c r="M1161" s="235" t="s">
        <v>3516</v>
      </c>
      <c r="N1161" s="235" t="s">
        <v>3517</v>
      </c>
      <c r="O1161" s="238" t="s">
        <v>3351</v>
      </c>
      <c r="P1161" s="345" t="s">
        <v>3518</v>
      </c>
      <c r="Q1161" s="235"/>
      <c r="R1161" s="238" t="s">
        <v>3519</v>
      </c>
      <c r="S1161" s="541">
        <v>84537.5</v>
      </c>
      <c r="T1161" s="467" t="s">
        <v>2965</v>
      </c>
      <c r="U1161" s="468">
        <f t="shared" si="18"/>
        <v>84537.5</v>
      </c>
      <c r="V1161" s="170"/>
    </row>
    <row r="1162" spans="1:22">
      <c r="A1162" s="235">
        <v>1159</v>
      </c>
      <c r="B1162" s="235">
        <v>109447737</v>
      </c>
      <c r="C1162" s="238" t="s">
        <v>329</v>
      </c>
      <c r="D1162" s="238" t="s">
        <v>330</v>
      </c>
      <c r="E1162" s="598" t="s">
        <v>36</v>
      </c>
      <c r="F1162" s="235">
        <v>1</v>
      </c>
      <c r="G1162" s="623" t="s">
        <v>3548</v>
      </c>
      <c r="H1162" s="466">
        <v>44874</v>
      </c>
      <c r="I1162" s="466">
        <v>44874</v>
      </c>
      <c r="J1162" s="235" t="s">
        <v>3549</v>
      </c>
      <c r="K1162" s="235" t="s">
        <v>2892</v>
      </c>
      <c r="L1162" s="235" t="s">
        <v>70</v>
      </c>
      <c r="M1162" s="235" t="s">
        <v>693</v>
      </c>
      <c r="N1162" s="235" t="s">
        <v>78</v>
      </c>
      <c r="O1162" s="238" t="s">
        <v>3550</v>
      </c>
      <c r="P1162" s="345" t="s">
        <v>3550</v>
      </c>
      <c r="Q1162" s="235"/>
      <c r="R1162" s="238" t="s">
        <v>3551</v>
      </c>
      <c r="S1162" s="541">
        <v>18020</v>
      </c>
      <c r="T1162" s="467" t="s">
        <v>2965</v>
      </c>
      <c r="U1162" s="468">
        <f t="shared" si="18"/>
        <v>18020</v>
      </c>
      <c r="V1162" s="170"/>
    </row>
    <row r="1163" spans="1:22">
      <c r="A1163" s="235">
        <v>1160</v>
      </c>
      <c r="B1163" s="235">
        <v>111443614</v>
      </c>
      <c r="C1163" s="238">
        <v>111443828</v>
      </c>
      <c r="D1163" s="238" t="s">
        <v>1715</v>
      </c>
      <c r="E1163" s="598" t="s">
        <v>36</v>
      </c>
      <c r="F1163" s="235">
        <v>2</v>
      </c>
      <c r="G1163" s="623" t="s">
        <v>3572</v>
      </c>
      <c r="H1163" s="466">
        <v>44880</v>
      </c>
      <c r="I1163" s="466">
        <v>44880</v>
      </c>
      <c r="J1163" s="235" t="s">
        <v>2843</v>
      </c>
      <c r="K1163" s="235" t="s">
        <v>3573</v>
      </c>
      <c r="L1163" s="235" t="s">
        <v>3540</v>
      </c>
      <c r="M1163" s="235">
        <v>215979056</v>
      </c>
      <c r="N1163" s="235" t="s">
        <v>85</v>
      </c>
      <c r="O1163" s="238" t="s">
        <v>3351</v>
      </c>
      <c r="P1163" s="345" t="s">
        <v>3568</v>
      </c>
      <c r="Q1163" s="235" t="s">
        <v>286</v>
      </c>
      <c r="R1163" s="238" t="s">
        <v>3568</v>
      </c>
      <c r="S1163" s="541">
        <v>2738</v>
      </c>
      <c r="T1163" s="467" t="s">
        <v>2965</v>
      </c>
      <c r="U1163" s="468">
        <f t="shared" si="18"/>
        <v>5476</v>
      </c>
      <c r="V1163" s="170"/>
    </row>
    <row r="1164" spans="1:22">
      <c r="A1164" s="235">
        <v>1161</v>
      </c>
      <c r="B1164" s="235">
        <v>112129061</v>
      </c>
      <c r="C1164" s="238" t="s">
        <v>1718</v>
      </c>
      <c r="D1164" s="238" t="s">
        <v>1719</v>
      </c>
      <c r="E1164" s="598" t="s">
        <v>36</v>
      </c>
      <c r="F1164" s="235">
        <v>2</v>
      </c>
      <c r="G1164" s="623" t="s">
        <v>3572</v>
      </c>
      <c r="H1164" s="466">
        <v>44880</v>
      </c>
      <c r="I1164" s="466">
        <v>44880</v>
      </c>
      <c r="J1164" s="235" t="s">
        <v>2843</v>
      </c>
      <c r="K1164" s="235" t="s">
        <v>3573</v>
      </c>
      <c r="L1164" s="235" t="s">
        <v>3540</v>
      </c>
      <c r="M1164" s="235">
        <v>215979056</v>
      </c>
      <c r="N1164" s="235" t="s">
        <v>85</v>
      </c>
      <c r="O1164" s="238" t="s">
        <v>3351</v>
      </c>
      <c r="P1164" s="345" t="s">
        <v>3568</v>
      </c>
      <c r="Q1164" s="235" t="s">
        <v>286</v>
      </c>
      <c r="R1164" s="238" t="s">
        <v>3568</v>
      </c>
      <c r="S1164" s="541">
        <v>13332</v>
      </c>
      <c r="T1164" s="467" t="s">
        <v>2965</v>
      </c>
      <c r="U1164" s="468">
        <f t="shared" si="18"/>
        <v>26664</v>
      </c>
      <c r="V1164" s="170"/>
    </row>
    <row r="1165" spans="1:22">
      <c r="A1165" s="235">
        <v>1162</v>
      </c>
      <c r="B1165" s="235">
        <v>101857908</v>
      </c>
      <c r="C1165" s="238" t="s">
        <v>1706</v>
      </c>
      <c r="D1165" s="238" t="s">
        <v>1707</v>
      </c>
      <c r="E1165" s="598" t="s">
        <v>36</v>
      </c>
      <c r="F1165" s="235">
        <v>1</v>
      </c>
      <c r="G1165" s="623" t="s">
        <v>3567</v>
      </c>
      <c r="H1165" s="466">
        <v>44880</v>
      </c>
      <c r="I1165" s="466">
        <v>44880</v>
      </c>
      <c r="J1165" s="235" t="s">
        <v>3515</v>
      </c>
      <c r="K1165" s="235" t="s">
        <v>76</v>
      </c>
      <c r="L1165" s="235" t="s">
        <v>3540</v>
      </c>
      <c r="M1165" s="235">
        <v>215979054</v>
      </c>
      <c r="N1165" s="235" t="s">
        <v>85</v>
      </c>
      <c r="O1165" s="238" t="s">
        <v>3351</v>
      </c>
      <c r="P1165" s="345" t="s">
        <v>3518</v>
      </c>
      <c r="Q1165" s="235"/>
      <c r="R1165" s="238" t="s">
        <v>3568</v>
      </c>
      <c r="S1165" s="541">
        <v>46970</v>
      </c>
      <c r="T1165" s="467" t="s">
        <v>2965</v>
      </c>
      <c r="U1165" s="468">
        <f t="shared" si="18"/>
        <v>46970</v>
      </c>
      <c r="V1165" s="170"/>
    </row>
    <row r="1166" spans="1:22">
      <c r="A1166" s="235">
        <v>1163</v>
      </c>
      <c r="B1166" s="235">
        <v>111443614</v>
      </c>
      <c r="C1166" s="238">
        <v>111443828</v>
      </c>
      <c r="D1166" s="238" t="s">
        <v>1715</v>
      </c>
      <c r="E1166" s="598" t="s">
        <v>36</v>
      </c>
      <c r="F1166" s="235">
        <v>1</v>
      </c>
      <c r="G1166" s="623" t="s">
        <v>3569</v>
      </c>
      <c r="H1166" s="466">
        <v>44880</v>
      </c>
      <c r="I1166" s="466">
        <v>44880</v>
      </c>
      <c r="J1166" s="235" t="s">
        <v>3570</v>
      </c>
      <c r="K1166" s="235" t="s">
        <v>3571</v>
      </c>
      <c r="L1166" s="235" t="s">
        <v>3540</v>
      </c>
      <c r="M1166" s="235">
        <v>215979057</v>
      </c>
      <c r="N1166" s="235" t="s">
        <v>85</v>
      </c>
      <c r="O1166" s="238" t="s">
        <v>3351</v>
      </c>
      <c r="P1166" s="345" t="s">
        <v>3568</v>
      </c>
      <c r="Q1166" s="235" t="s">
        <v>286</v>
      </c>
      <c r="R1166" s="238" t="s">
        <v>3568</v>
      </c>
      <c r="S1166" s="541">
        <v>2738</v>
      </c>
      <c r="T1166" s="467" t="s">
        <v>2965</v>
      </c>
      <c r="U1166" s="468">
        <f t="shared" si="18"/>
        <v>2738</v>
      </c>
      <c r="V1166" s="170"/>
    </row>
    <row r="1167" spans="1:22">
      <c r="A1167" s="235">
        <v>1164</v>
      </c>
      <c r="B1167" s="235">
        <v>112140648</v>
      </c>
      <c r="C1167" s="238">
        <v>112140648</v>
      </c>
      <c r="D1167" s="238" t="s">
        <v>3537</v>
      </c>
      <c r="E1167" s="598" t="s">
        <v>247</v>
      </c>
      <c r="F1167" s="235">
        <v>1</v>
      </c>
      <c r="G1167" s="623" t="s">
        <v>3569</v>
      </c>
      <c r="H1167" s="466">
        <v>44880</v>
      </c>
      <c r="I1167" s="466">
        <v>44880</v>
      </c>
      <c r="J1167" s="235" t="s">
        <v>3570</v>
      </c>
      <c r="K1167" s="235" t="s">
        <v>3571</v>
      </c>
      <c r="L1167" s="235" t="s">
        <v>3540</v>
      </c>
      <c r="M1167" s="235">
        <v>215979057</v>
      </c>
      <c r="N1167" s="235" t="s">
        <v>85</v>
      </c>
      <c r="O1167" s="238" t="s">
        <v>3351</v>
      </c>
      <c r="P1167" s="345" t="s">
        <v>3587</v>
      </c>
      <c r="Q1167" s="235"/>
      <c r="R1167" s="238" t="s">
        <v>3587</v>
      </c>
      <c r="S1167" s="541">
        <v>41900</v>
      </c>
      <c r="T1167" s="467" t="s">
        <v>2965</v>
      </c>
      <c r="U1167" s="468">
        <f t="shared" si="18"/>
        <v>41900</v>
      </c>
      <c r="V1167" s="170"/>
    </row>
    <row r="1168" spans="1:22">
      <c r="A1168" s="235">
        <v>1165</v>
      </c>
      <c r="B1168" s="235">
        <v>112129061</v>
      </c>
      <c r="C1168" s="238" t="s">
        <v>1718</v>
      </c>
      <c r="D1168" s="238" t="s">
        <v>1719</v>
      </c>
      <c r="E1168" s="598" t="s">
        <v>36</v>
      </c>
      <c r="F1168" s="235">
        <v>1</v>
      </c>
      <c r="G1168" s="623" t="s">
        <v>3569</v>
      </c>
      <c r="H1168" s="466">
        <v>44880</v>
      </c>
      <c r="I1168" s="466">
        <v>44880</v>
      </c>
      <c r="J1168" s="235" t="s">
        <v>3570</v>
      </c>
      <c r="K1168" s="235" t="s">
        <v>3571</v>
      </c>
      <c r="L1168" s="235" t="s">
        <v>3540</v>
      </c>
      <c r="M1168" s="235">
        <v>215979057</v>
      </c>
      <c r="N1168" s="235" t="s">
        <v>85</v>
      </c>
      <c r="O1168" s="238" t="s">
        <v>3351</v>
      </c>
      <c r="P1168" s="345" t="s">
        <v>3568</v>
      </c>
      <c r="Q1168" s="235" t="s">
        <v>286</v>
      </c>
      <c r="R1168" s="238" t="s">
        <v>3568</v>
      </c>
      <c r="S1168" s="541">
        <v>13332</v>
      </c>
      <c r="T1168" s="467" t="s">
        <v>2965</v>
      </c>
      <c r="U1168" s="468">
        <f t="shared" si="18"/>
        <v>13332</v>
      </c>
      <c r="V1168" s="170"/>
    </row>
    <row r="1169" spans="1:22">
      <c r="A1169" s="235">
        <v>1166</v>
      </c>
      <c r="B1169" s="235">
        <v>112129061</v>
      </c>
      <c r="C1169" s="238" t="s">
        <v>1718</v>
      </c>
      <c r="D1169" s="238" t="s">
        <v>1719</v>
      </c>
      <c r="E1169" s="598" t="s">
        <v>36</v>
      </c>
      <c r="F1169" s="235">
        <v>1</v>
      </c>
      <c r="G1169" s="623" t="s">
        <v>3574</v>
      </c>
      <c r="H1169" s="466">
        <v>44880</v>
      </c>
      <c r="I1169" s="466">
        <v>44880</v>
      </c>
      <c r="J1169" s="235" t="s">
        <v>3575</v>
      </c>
      <c r="K1169" s="235" t="s">
        <v>2844</v>
      </c>
      <c r="L1169" s="235" t="s">
        <v>3540</v>
      </c>
      <c r="M1169" s="235">
        <v>215979055</v>
      </c>
      <c r="N1169" s="235" t="s">
        <v>85</v>
      </c>
      <c r="O1169" s="238" t="s">
        <v>3351</v>
      </c>
      <c r="P1169" s="345" t="s">
        <v>3568</v>
      </c>
      <c r="Q1169" s="235" t="s">
        <v>286</v>
      </c>
      <c r="R1169" s="238" t="s">
        <v>3568</v>
      </c>
      <c r="S1169" s="541">
        <v>13332</v>
      </c>
      <c r="T1169" s="467" t="s">
        <v>2965</v>
      </c>
      <c r="U1169" s="468">
        <f t="shared" si="18"/>
        <v>13332</v>
      </c>
      <c r="V1169" s="170"/>
    </row>
    <row r="1170" spans="1:22" ht="20.399999999999999">
      <c r="A1170" s="235">
        <v>1167</v>
      </c>
      <c r="B1170" s="235">
        <v>112308585</v>
      </c>
      <c r="C1170" s="238">
        <v>112308585</v>
      </c>
      <c r="D1170" s="238" t="s">
        <v>3298</v>
      </c>
      <c r="E1170" s="598" t="s">
        <v>36</v>
      </c>
      <c r="F1170" s="235">
        <v>18</v>
      </c>
      <c r="G1170" s="623" t="s">
        <v>3586</v>
      </c>
      <c r="H1170" s="466">
        <v>44884</v>
      </c>
      <c r="I1170" s="466">
        <v>44884</v>
      </c>
      <c r="J1170" s="235" t="s">
        <v>2492</v>
      </c>
      <c r="K1170" s="235" t="s">
        <v>92</v>
      </c>
      <c r="L1170" s="235" t="s">
        <v>70</v>
      </c>
      <c r="M1170" s="235" t="s">
        <v>693</v>
      </c>
      <c r="N1170" s="235" t="s">
        <v>3585</v>
      </c>
      <c r="O1170" s="238" t="s">
        <v>3474</v>
      </c>
      <c r="P1170" s="345" t="s">
        <v>3413</v>
      </c>
      <c r="Q1170" s="347" t="s">
        <v>4025</v>
      </c>
      <c r="R1170" s="238" t="s">
        <v>3566</v>
      </c>
      <c r="S1170" s="541">
        <v>320.8</v>
      </c>
      <c r="T1170" s="467" t="s">
        <v>2965</v>
      </c>
      <c r="U1170" s="468">
        <f t="shared" si="18"/>
        <v>5774.4000000000005</v>
      </c>
      <c r="V1170" s="170"/>
    </row>
    <row r="1171" spans="1:22" ht="20.399999999999999">
      <c r="A1171" s="235">
        <v>1168</v>
      </c>
      <c r="B1171" s="238" t="s">
        <v>3562</v>
      </c>
      <c r="C1171" s="238">
        <v>112308582</v>
      </c>
      <c r="D1171" s="238" t="s">
        <v>3069</v>
      </c>
      <c r="E1171" s="598" t="s">
        <v>36</v>
      </c>
      <c r="F1171" s="235">
        <v>36</v>
      </c>
      <c r="G1171" s="623" t="s">
        <v>3584</v>
      </c>
      <c r="H1171" s="466">
        <v>44885</v>
      </c>
      <c r="I1171" s="466">
        <v>44885</v>
      </c>
      <c r="J1171" s="235" t="s">
        <v>2492</v>
      </c>
      <c r="K1171" s="235" t="s">
        <v>92</v>
      </c>
      <c r="L1171" s="235" t="s">
        <v>70</v>
      </c>
      <c r="M1171" s="235" t="s">
        <v>693</v>
      </c>
      <c r="N1171" s="235" t="s">
        <v>3585</v>
      </c>
      <c r="O1171" s="238" t="s">
        <v>3474</v>
      </c>
      <c r="P1171" s="345" t="s">
        <v>3413</v>
      </c>
      <c r="Q1171" s="347" t="s">
        <v>4025</v>
      </c>
      <c r="R1171" s="238" t="s">
        <v>3566</v>
      </c>
      <c r="S1171" s="541">
        <v>218.95</v>
      </c>
      <c r="T1171" s="467" t="s">
        <v>2965</v>
      </c>
      <c r="U1171" s="468">
        <f t="shared" si="18"/>
        <v>7882.2</v>
      </c>
      <c r="V1171" s="170"/>
    </row>
    <row r="1172" spans="1:22" ht="20.399999999999999">
      <c r="A1172" s="235">
        <v>1169</v>
      </c>
      <c r="B1172" s="235">
        <v>108350854</v>
      </c>
      <c r="C1172" s="238" t="s">
        <v>2733</v>
      </c>
      <c r="D1172" s="238" t="s">
        <v>2734</v>
      </c>
      <c r="E1172" s="598" t="s">
        <v>36</v>
      </c>
      <c r="F1172" s="235">
        <v>2</v>
      </c>
      <c r="G1172" s="623" t="s">
        <v>3563</v>
      </c>
      <c r="H1172" s="466">
        <v>44886</v>
      </c>
      <c r="I1172" s="466">
        <v>44886</v>
      </c>
      <c r="J1172" s="235" t="s">
        <v>141</v>
      </c>
      <c r="K1172" s="235" t="s">
        <v>285</v>
      </c>
      <c r="L1172" s="235" t="s">
        <v>2832</v>
      </c>
      <c r="M1172" s="235">
        <v>215979074</v>
      </c>
      <c r="N1172" s="235" t="s">
        <v>85</v>
      </c>
      <c r="O1172" s="238" t="s">
        <v>3474</v>
      </c>
      <c r="P1172" s="345" t="s">
        <v>3413</v>
      </c>
      <c r="Q1172" s="347" t="s">
        <v>4025</v>
      </c>
      <c r="R1172" s="238" t="s">
        <v>2838</v>
      </c>
      <c r="S1172" s="541">
        <v>7800</v>
      </c>
      <c r="T1172" s="467" t="s">
        <v>2965</v>
      </c>
      <c r="U1172" s="468">
        <f t="shared" si="18"/>
        <v>15600</v>
      </c>
      <c r="V1172" s="170"/>
    </row>
    <row r="1173" spans="1:22" ht="20.399999999999999">
      <c r="A1173" s="235">
        <v>1170</v>
      </c>
      <c r="B1173" s="235">
        <v>108350854</v>
      </c>
      <c r="C1173" s="238" t="s">
        <v>2733</v>
      </c>
      <c r="D1173" s="238" t="s">
        <v>2734</v>
      </c>
      <c r="E1173" s="598" t="s">
        <v>36</v>
      </c>
      <c r="F1173" s="235">
        <v>4</v>
      </c>
      <c r="G1173" s="623" t="s">
        <v>3563</v>
      </c>
      <c r="H1173" s="466">
        <v>44886</v>
      </c>
      <c r="I1173" s="466">
        <v>44886</v>
      </c>
      <c r="J1173" s="235" t="s">
        <v>141</v>
      </c>
      <c r="K1173" s="235" t="s">
        <v>285</v>
      </c>
      <c r="L1173" s="235" t="s">
        <v>2832</v>
      </c>
      <c r="M1173" s="235">
        <v>215979074</v>
      </c>
      <c r="N1173" s="235" t="s">
        <v>85</v>
      </c>
      <c r="O1173" s="238" t="s">
        <v>3474</v>
      </c>
      <c r="P1173" s="345" t="s">
        <v>3413</v>
      </c>
      <c r="Q1173" s="347" t="s">
        <v>4025</v>
      </c>
      <c r="R1173" s="238" t="s">
        <v>2838</v>
      </c>
      <c r="S1173" s="541">
        <v>7800</v>
      </c>
      <c r="T1173" s="467" t="s">
        <v>2965</v>
      </c>
      <c r="U1173" s="468">
        <f t="shared" si="18"/>
        <v>31200</v>
      </c>
      <c r="V1173" s="170"/>
    </row>
    <row r="1174" spans="1:22" ht="20.399999999999999">
      <c r="A1174" s="235">
        <v>1171</v>
      </c>
      <c r="B1174" s="235">
        <v>108350856</v>
      </c>
      <c r="C1174" s="238" t="s">
        <v>2735</v>
      </c>
      <c r="D1174" s="238" t="s">
        <v>2736</v>
      </c>
      <c r="E1174" s="598" t="s">
        <v>36</v>
      </c>
      <c r="F1174" s="235">
        <v>2</v>
      </c>
      <c r="G1174" s="623" t="s">
        <v>3563</v>
      </c>
      <c r="H1174" s="466">
        <v>44886</v>
      </c>
      <c r="I1174" s="466">
        <v>44886</v>
      </c>
      <c r="J1174" s="235" t="s">
        <v>141</v>
      </c>
      <c r="K1174" s="235" t="s">
        <v>285</v>
      </c>
      <c r="L1174" s="235" t="s">
        <v>2832</v>
      </c>
      <c r="M1174" s="235">
        <v>215979074</v>
      </c>
      <c r="N1174" s="235" t="s">
        <v>85</v>
      </c>
      <c r="O1174" s="238" t="s">
        <v>3474</v>
      </c>
      <c r="P1174" s="345" t="s">
        <v>3413</v>
      </c>
      <c r="Q1174" s="347" t="s">
        <v>4025</v>
      </c>
      <c r="R1174" s="238" t="s">
        <v>2838</v>
      </c>
      <c r="S1174" s="541">
        <v>72000</v>
      </c>
      <c r="T1174" s="467" t="s">
        <v>2965</v>
      </c>
      <c r="U1174" s="468">
        <f t="shared" si="18"/>
        <v>144000</v>
      </c>
      <c r="V1174" s="170"/>
    </row>
    <row r="1175" spans="1:22" ht="20.399999999999999">
      <c r="A1175" s="235">
        <v>1172</v>
      </c>
      <c r="B1175" s="235">
        <v>108350856</v>
      </c>
      <c r="C1175" s="238" t="s">
        <v>2735</v>
      </c>
      <c r="D1175" s="238" t="s">
        <v>2736</v>
      </c>
      <c r="E1175" s="598" t="s">
        <v>36</v>
      </c>
      <c r="F1175" s="235">
        <v>4</v>
      </c>
      <c r="G1175" s="623" t="s">
        <v>3563</v>
      </c>
      <c r="H1175" s="466">
        <v>44886</v>
      </c>
      <c r="I1175" s="466">
        <v>44886</v>
      </c>
      <c r="J1175" s="235" t="s">
        <v>141</v>
      </c>
      <c r="K1175" s="235" t="s">
        <v>285</v>
      </c>
      <c r="L1175" s="235" t="s">
        <v>2832</v>
      </c>
      <c r="M1175" s="235">
        <v>215979074</v>
      </c>
      <c r="N1175" s="235" t="s">
        <v>85</v>
      </c>
      <c r="O1175" s="238" t="s">
        <v>3474</v>
      </c>
      <c r="P1175" s="345" t="s">
        <v>3413</v>
      </c>
      <c r="Q1175" s="347" t="s">
        <v>4025</v>
      </c>
      <c r="R1175" s="238" t="s">
        <v>2838</v>
      </c>
      <c r="S1175" s="541">
        <v>72000</v>
      </c>
      <c r="T1175" s="467" t="s">
        <v>2965</v>
      </c>
      <c r="U1175" s="468">
        <f t="shared" si="18"/>
        <v>288000</v>
      </c>
      <c r="V1175" s="170"/>
    </row>
    <row r="1176" spans="1:22" ht="51">
      <c r="A1176" s="235">
        <v>1173</v>
      </c>
      <c r="B1176" s="235">
        <v>112977221</v>
      </c>
      <c r="C1176" s="238" t="s">
        <v>3427</v>
      </c>
      <c r="D1176" s="245" t="s">
        <v>4353</v>
      </c>
      <c r="E1176" s="598" t="s">
        <v>247</v>
      </c>
      <c r="F1176" s="235">
        <v>4</v>
      </c>
      <c r="G1176" s="623" t="s">
        <v>3563</v>
      </c>
      <c r="H1176" s="466">
        <v>44886</v>
      </c>
      <c r="I1176" s="466">
        <v>44886</v>
      </c>
      <c r="J1176" s="235" t="s">
        <v>141</v>
      </c>
      <c r="K1176" s="235" t="s">
        <v>285</v>
      </c>
      <c r="L1176" s="235" t="s">
        <v>2832</v>
      </c>
      <c r="M1176" s="235">
        <v>215979074</v>
      </c>
      <c r="N1176" s="235" t="s">
        <v>85</v>
      </c>
      <c r="O1176" s="238" t="s">
        <v>3474</v>
      </c>
      <c r="P1176" s="345" t="s">
        <v>3413</v>
      </c>
      <c r="Q1176" s="347" t="s">
        <v>4025</v>
      </c>
      <c r="R1176" s="238" t="s">
        <v>2838</v>
      </c>
      <c r="S1176" s="541">
        <v>39500</v>
      </c>
      <c r="T1176" s="467" t="s">
        <v>2965</v>
      </c>
      <c r="U1176" s="468">
        <f t="shared" si="18"/>
        <v>158000</v>
      </c>
      <c r="V1176" s="170"/>
    </row>
    <row r="1177" spans="1:22">
      <c r="A1177" s="235">
        <v>1174</v>
      </c>
      <c r="B1177" s="235">
        <v>109492247</v>
      </c>
      <c r="C1177" s="238">
        <v>20772083003</v>
      </c>
      <c r="D1177" s="238" t="s">
        <v>2497</v>
      </c>
      <c r="E1177" s="598" t="s">
        <v>36</v>
      </c>
      <c r="F1177" s="235">
        <v>11</v>
      </c>
      <c r="G1177" s="623" t="s">
        <v>3563</v>
      </c>
      <c r="H1177" s="466">
        <v>44886</v>
      </c>
      <c r="I1177" s="466">
        <v>44886</v>
      </c>
      <c r="J1177" s="235" t="s">
        <v>141</v>
      </c>
      <c r="K1177" s="235" t="s">
        <v>285</v>
      </c>
      <c r="L1177" s="235" t="s">
        <v>2832</v>
      </c>
      <c r="M1177" s="235">
        <v>215979074</v>
      </c>
      <c r="N1177" s="235" t="s">
        <v>85</v>
      </c>
      <c r="O1177" s="238" t="s">
        <v>3474</v>
      </c>
      <c r="P1177" s="345" t="s">
        <v>3413</v>
      </c>
      <c r="Q1177" s="347" t="s">
        <v>4025</v>
      </c>
      <c r="R1177" s="238" t="s">
        <v>2838</v>
      </c>
      <c r="S1177" s="541">
        <v>40838.07</v>
      </c>
      <c r="T1177" s="467" t="s">
        <v>2965</v>
      </c>
      <c r="U1177" s="468">
        <f t="shared" si="18"/>
        <v>449218.77</v>
      </c>
      <c r="V1177" s="170"/>
    </row>
    <row r="1178" spans="1:22" ht="20.399999999999999">
      <c r="A1178" s="235">
        <v>1175</v>
      </c>
      <c r="B1178" s="235">
        <v>107983770</v>
      </c>
      <c r="C1178" s="238" t="s">
        <v>123</v>
      </c>
      <c r="D1178" s="238" t="s">
        <v>3022</v>
      </c>
      <c r="E1178" s="598" t="s">
        <v>36</v>
      </c>
      <c r="F1178" s="235">
        <v>12</v>
      </c>
      <c r="G1178" s="623" t="s">
        <v>3563</v>
      </c>
      <c r="H1178" s="466">
        <v>44886</v>
      </c>
      <c r="I1178" s="466">
        <v>44886</v>
      </c>
      <c r="J1178" s="235" t="s">
        <v>141</v>
      </c>
      <c r="K1178" s="235" t="s">
        <v>285</v>
      </c>
      <c r="L1178" s="235" t="s">
        <v>2832</v>
      </c>
      <c r="M1178" s="235">
        <v>215979074</v>
      </c>
      <c r="N1178" s="235" t="s">
        <v>85</v>
      </c>
      <c r="O1178" s="238" t="s">
        <v>3474</v>
      </c>
      <c r="P1178" s="345" t="s">
        <v>3413</v>
      </c>
      <c r="Q1178" s="347" t="s">
        <v>4025</v>
      </c>
      <c r="R1178" s="238" t="s">
        <v>2838</v>
      </c>
      <c r="S1178" s="541">
        <v>5367.31</v>
      </c>
      <c r="T1178" s="467" t="s">
        <v>2965</v>
      </c>
      <c r="U1178" s="468">
        <f t="shared" si="18"/>
        <v>64407.72</v>
      </c>
      <c r="V1178" s="170"/>
    </row>
    <row r="1179" spans="1:22" ht="30.6">
      <c r="A1179" s="235">
        <v>1176</v>
      </c>
      <c r="B1179" s="235">
        <v>109443666</v>
      </c>
      <c r="C1179" s="238" t="s">
        <v>108</v>
      </c>
      <c r="D1179" s="238" t="s">
        <v>109</v>
      </c>
      <c r="E1179" s="598" t="s">
        <v>36</v>
      </c>
      <c r="F1179" s="235">
        <v>42</v>
      </c>
      <c r="G1179" s="623" t="s">
        <v>3563</v>
      </c>
      <c r="H1179" s="466">
        <v>44886</v>
      </c>
      <c r="I1179" s="466">
        <v>44886</v>
      </c>
      <c r="J1179" s="235" t="s">
        <v>141</v>
      </c>
      <c r="K1179" s="235" t="s">
        <v>285</v>
      </c>
      <c r="L1179" s="235" t="s">
        <v>2832</v>
      </c>
      <c r="M1179" s="235">
        <v>215979074</v>
      </c>
      <c r="N1179" s="235" t="s">
        <v>85</v>
      </c>
      <c r="O1179" s="238" t="s">
        <v>3474</v>
      </c>
      <c r="P1179" s="345" t="s">
        <v>3413</v>
      </c>
      <c r="Q1179" s="347" t="s">
        <v>4025</v>
      </c>
      <c r="R1179" s="238" t="s">
        <v>2838</v>
      </c>
      <c r="S1179" s="541">
        <v>3358.21</v>
      </c>
      <c r="T1179" s="467" t="s">
        <v>2965</v>
      </c>
      <c r="U1179" s="468">
        <f t="shared" si="18"/>
        <v>141044.82</v>
      </c>
      <c r="V1179" s="170"/>
    </row>
    <row r="1180" spans="1:22">
      <c r="A1180" s="235">
        <v>1177</v>
      </c>
      <c r="B1180" s="235">
        <v>112171911</v>
      </c>
      <c r="C1180" s="238" t="s">
        <v>3427</v>
      </c>
      <c r="D1180" s="238" t="s">
        <v>3588</v>
      </c>
      <c r="E1180" s="598" t="s">
        <v>36</v>
      </c>
      <c r="F1180" s="235">
        <v>7</v>
      </c>
      <c r="G1180" s="623" t="s">
        <v>3563</v>
      </c>
      <c r="H1180" s="466">
        <v>44886</v>
      </c>
      <c r="I1180" s="466">
        <v>44886</v>
      </c>
      <c r="J1180" s="235" t="s">
        <v>141</v>
      </c>
      <c r="K1180" s="235" t="s">
        <v>285</v>
      </c>
      <c r="L1180" s="235" t="s">
        <v>2832</v>
      </c>
      <c r="M1180" s="235">
        <v>215979074</v>
      </c>
      <c r="N1180" s="235" t="s">
        <v>85</v>
      </c>
      <c r="O1180" s="238" t="s">
        <v>3474</v>
      </c>
      <c r="P1180" s="345" t="s">
        <v>3413</v>
      </c>
      <c r="Q1180" s="347" t="s">
        <v>4025</v>
      </c>
      <c r="R1180" s="238" t="s">
        <v>2838</v>
      </c>
      <c r="S1180" s="541">
        <v>158500</v>
      </c>
      <c r="T1180" s="467" t="s">
        <v>2965</v>
      </c>
      <c r="U1180" s="468">
        <f t="shared" si="18"/>
        <v>1109500</v>
      </c>
      <c r="V1180" s="170"/>
    </row>
    <row r="1181" spans="1:22">
      <c r="A1181" s="235">
        <v>1178</v>
      </c>
      <c r="B1181" s="235">
        <v>112171911</v>
      </c>
      <c r="C1181" s="238" t="s">
        <v>3427</v>
      </c>
      <c r="D1181" s="238" t="s">
        <v>3588</v>
      </c>
      <c r="E1181" s="598" t="s">
        <v>36</v>
      </c>
      <c r="F1181" s="235">
        <v>4</v>
      </c>
      <c r="G1181" s="623" t="s">
        <v>3563</v>
      </c>
      <c r="H1181" s="466">
        <v>44886</v>
      </c>
      <c r="I1181" s="466">
        <v>44886</v>
      </c>
      <c r="J1181" s="235" t="s">
        <v>141</v>
      </c>
      <c r="K1181" s="235" t="s">
        <v>285</v>
      </c>
      <c r="L1181" s="235" t="s">
        <v>2832</v>
      </c>
      <c r="M1181" s="235">
        <v>215979074</v>
      </c>
      <c r="N1181" s="235" t="s">
        <v>85</v>
      </c>
      <c r="O1181" s="238" t="s">
        <v>3474</v>
      </c>
      <c r="P1181" s="345" t="s">
        <v>3413</v>
      </c>
      <c r="Q1181" s="347" t="s">
        <v>4025</v>
      </c>
      <c r="R1181" s="238" t="s">
        <v>2838</v>
      </c>
      <c r="S1181" s="541">
        <v>158500</v>
      </c>
      <c r="T1181" s="467" t="s">
        <v>2965</v>
      </c>
      <c r="U1181" s="468">
        <f t="shared" si="18"/>
        <v>634000</v>
      </c>
      <c r="V1181" s="170"/>
    </row>
    <row r="1182" spans="1:22" ht="20.399999999999999">
      <c r="A1182" s="235">
        <v>1179</v>
      </c>
      <c r="B1182" s="238" t="s">
        <v>3562</v>
      </c>
      <c r="C1182" s="238" t="s">
        <v>1033</v>
      </c>
      <c r="D1182" s="238" t="s">
        <v>3069</v>
      </c>
      <c r="E1182" s="598" t="s">
        <v>36</v>
      </c>
      <c r="F1182" s="235">
        <v>72</v>
      </c>
      <c r="G1182" s="623" t="s">
        <v>3564</v>
      </c>
      <c r="H1182" s="466">
        <v>44887</v>
      </c>
      <c r="I1182" s="466">
        <v>44887</v>
      </c>
      <c r="J1182" s="235" t="s">
        <v>2492</v>
      </c>
      <c r="K1182" s="235" t="s">
        <v>92</v>
      </c>
      <c r="L1182" s="235" t="s">
        <v>70</v>
      </c>
      <c r="M1182" s="235" t="s">
        <v>693</v>
      </c>
      <c r="N1182" s="235" t="s">
        <v>3565</v>
      </c>
      <c r="O1182" s="238" t="s">
        <v>3474</v>
      </c>
      <c r="P1182" s="345" t="s">
        <v>3413</v>
      </c>
      <c r="Q1182" s="347" t="s">
        <v>4025</v>
      </c>
      <c r="R1182" s="238" t="s">
        <v>3566</v>
      </c>
      <c r="S1182" s="541">
        <v>218.95</v>
      </c>
      <c r="T1182" s="467" t="s">
        <v>2965</v>
      </c>
      <c r="U1182" s="468">
        <f t="shared" si="18"/>
        <v>15764.4</v>
      </c>
      <c r="V1182" s="170"/>
    </row>
    <row r="1183" spans="1:22">
      <c r="A1183" s="235">
        <v>1180</v>
      </c>
      <c r="B1183" s="235" t="s">
        <v>2515</v>
      </c>
      <c r="C1183" s="238"/>
      <c r="D1183" s="238" t="s">
        <v>2516</v>
      </c>
      <c r="E1183" s="598" t="s">
        <v>247</v>
      </c>
      <c r="F1183" s="235">
        <v>1</v>
      </c>
      <c r="G1183" s="623" t="s">
        <v>3576</v>
      </c>
      <c r="H1183" s="466">
        <v>44887</v>
      </c>
      <c r="I1183" s="466">
        <v>44887</v>
      </c>
      <c r="J1183" s="235" t="s">
        <v>3577</v>
      </c>
      <c r="K1183" s="235" t="s">
        <v>3578</v>
      </c>
      <c r="L1183" s="235" t="s">
        <v>70</v>
      </c>
      <c r="M1183" s="235">
        <v>21492</v>
      </c>
      <c r="N1183" s="235" t="s">
        <v>3455</v>
      </c>
      <c r="O1183" s="238" t="s">
        <v>3431</v>
      </c>
      <c r="P1183" s="345" t="s">
        <v>3579</v>
      </c>
      <c r="Q1183" s="235" t="s">
        <v>286</v>
      </c>
      <c r="R1183" s="238" t="s">
        <v>3580</v>
      </c>
      <c r="S1183" s="541">
        <v>879450</v>
      </c>
      <c r="T1183" s="467" t="s">
        <v>2965</v>
      </c>
      <c r="U1183" s="468">
        <f t="shared" si="18"/>
        <v>879450</v>
      </c>
      <c r="V1183" s="170"/>
    </row>
    <row r="1184" spans="1:22">
      <c r="A1184" s="235">
        <v>1181</v>
      </c>
      <c r="B1184" s="235" t="s">
        <v>2508</v>
      </c>
      <c r="C1184" s="238"/>
      <c r="D1184" s="238" t="s">
        <v>2509</v>
      </c>
      <c r="E1184" s="598" t="s">
        <v>247</v>
      </c>
      <c r="F1184" s="235">
        <v>1</v>
      </c>
      <c r="G1184" s="623" t="s">
        <v>3576</v>
      </c>
      <c r="H1184" s="466">
        <v>44887</v>
      </c>
      <c r="I1184" s="466">
        <v>44887</v>
      </c>
      <c r="J1184" s="235" t="s">
        <v>3577</v>
      </c>
      <c r="K1184" s="235" t="s">
        <v>3578</v>
      </c>
      <c r="L1184" s="235" t="s">
        <v>70</v>
      </c>
      <c r="M1184" s="235">
        <v>21492</v>
      </c>
      <c r="N1184" s="235" t="s">
        <v>3455</v>
      </c>
      <c r="O1184" s="238" t="s">
        <v>3431</v>
      </c>
      <c r="P1184" s="345" t="s">
        <v>3579</v>
      </c>
      <c r="Q1184" s="235" t="s">
        <v>286</v>
      </c>
      <c r="R1184" s="238" t="s">
        <v>3580</v>
      </c>
      <c r="S1184" s="541">
        <v>5915080</v>
      </c>
      <c r="T1184" s="467" t="s">
        <v>2965</v>
      </c>
      <c r="U1184" s="468">
        <f t="shared" si="18"/>
        <v>5915080</v>
      </c>
      <c r="V1184" s="170"/>
    </row>
    <row r="1185" spans="1:22">
      <c r="A1185" s="235">
        <v>1182</v>
      </c>
      <c r="B1185" s="235" t="s">
        <v>2518</v>
      </c>
      <c r="C1185" s="238"/>
      <c r="D1185" s="238" t="s">
        <v>2519</v>
      </c>
      <c r="E1185" s="598" t="s">
        <v>247</v>
      </c>
      <c r="F1185" s="235">
        <v>1</v>
      </c>
      <c r="G1185" s="623" t="s">
        <v>3581</v>
      </c>
      <c r="H1185" s="466">
        <v>44887</v>
      </c>
      <c r="I1185" s="466">
        <v>44887</v>
      </c>
      <c r="J1185" s="235" t="s">
        <v>3582</v>
      </c>
      <c r="K1185" s="235" t="s">
        <v>3583</v>
      </c>
      <c r="L1185" s="235" t="s">
        <v>70</v>
      </c>
      <c r="M1185" s="235">
        <v>21489</v>
      </c>
      <c r="N1185" s="235" t="s">
        <v>3455</v>
      </c>
      <c r="O1185" s="238" t="s">
        <v>3431</v>
      </c>
      <c r="P1185" s="345" t="s">
        <v>3579</v>
      </c>
      <c r="Q1185" s="235" t="s">
        <v>286</v>
      </c>
      <c r="R1185" s="238" t="s">
        <v>3580</v>
      </c>
      <c r="S1185" s="541">
        <v>1932999</v>
      </c>
      <c r="T1185" s="467" t="s">
        <v>2965</v>
      </c>
      <c r="U1185" s="468">
        <f t="shared" si="18"/>
        <v>1932999</v>
      </c>
      <c r="V1185" s="170"/>
    </row>
    <row r="1186" spans="1:22">
      <c r="A1186" s="235">
        <v>1183</v>
      </c>
      <c r="B1186" s="235" t="s">
        <v>2512</v>
      </c>
      <c r="C1186" s="238"/>
      <c r="D1186" s="238" t="s">
        <v>2513</v>
      </c>
      <c r="E1186" s="598" t="s">
        <v>247</v>
      </c>
      <c r="F1186" s="235">
        <v>1</v>
      </c>
      <c r="G1186" s="623" t="s">
        <v>3581</v>
      </c>
      <c r="H1186" s="466">
        <v>44887</v>
      </c>
      <c r="I1186" s="466">
        <v>44887</v>
      </c>
      <c r="J1186" s="235" t="s">
        <v>3582</v>
      </c>
      <c r="K1186" s="235" t="s">
        <v>3583</v>
      </c>
      <c r="L1186" s="235" t="s">
        <v>70</v>
      </c>
      <c r="M1186" s="235">
        <v>21489</v>
      </c>
      <c r="N1186" s="235" t="s">
        <v>3455</v>
      </c>
      <c r="O1186" s="238" t="s">
        <v>3431</v>
      </c>
      <c r="P1186" s="345" t="s">
        <v>3579</v>
      </c>
      <c r="Q1186" s="235" t="s">
        <v>286</v>
      </c>
      <c r="R1186" s="238" t="s">
        <v>3580</v>
      </c>
      <c r="S1186" s="541">
        <v>5772465</v>
      </c>
      <c r="T1186" s="467" t="s">
        <v>2965</v>
      </c>
      <c r="U1186" s="468">
        <f t="shared" si="18"/>
        <v>5772465</v>
      </c>
      <c r="V1186" s="170"/>
    </row>
    <row r="1187" spans="1:22" ht="20.399999999999999">
      <c r="A1187" s="235">
        <v>1184</v>
      </c>
      <c r="B1187" s="235">
        <v>108221257</v>
      </c>
      <c r="C1187" s="238">
        <v>590400005</v>
      </c>
      <c r="D1187" s="238" t="s">
        <v>2780</v>
      </c>
      <c r="E1187" s="598" t="s">
        <v>36</v>
      </c>
      <c r="F1187" s="235">
        <v>2</v>
      </c>
      <c r="G1187" s="623" t="s">
        <v>3593</v>
      </c>
      <c r="H1187" s="466">
        <v>44888</v>
      </c>
      <c r="I1187" s="466">
        <v>44889</v>
      </c>
      <c r="J1187" s="235" t="s">
        <v>141</v>
      </c>
      <c r="K1187" s="235" t="s">
        <v>285</v>
      </c>
      <c r="L1187" s="235" t="s">
        <v>70</v>
      </c>
      <c r="M1187" s="235">
        <v>215979080</v>
      </c>
      <c r="N1187" s="235" t="s">
        <v>85</v>
      </c>
      <c r="O1187" s="238" t="s">
        <v>3474</v>
      </c>
      <c r="P1187" s="345" t="s">
        <v>3413</v>
      </c>
      <c r="Q1187" s="347" t="s">
        <v>4025</v>
      </c>
      <c r="R1187" s="238" t="s">
        <v>3594</v>
      </c>
      <c r="S1187" s="541">
        <v>11953</v>
      </c>
      <c r="T1187" s="467" t="s">
        <v>2965</v>
      </c>
      <c r="U1187" s="468">
        <f t="shared" si="18"/>
        <v>23906</v>
      </c>
      <c r="V1187" s="170"/>
    </row>
    <row r="1188" spans="1:22" ht="20.399999999999999">
      <c r="A1188" s="235">
        <v>1185</v>
      </c>
      <c r="B1188" s="235">
        <v>109492174</v>
      </c>
      <c r="C1188" s="238" t="s">
        <v>488</v>
      </c>
      <c r="D1188" s="238" t="s">
        <v>489</v>
      </c>
      <c r="E1188" s="598" t="s">
        <v>36</v>
      </c>
      <c r="F1188" s="235">
        <v>3</v>
      </c>
      <c r="G1188" s="623" t="s">
        <v>3604</v>
      </c>
      <c r="H1188" s="466">
        <v>44889</v>
      </c>
      <c r="I1188" s="466">
        <v>44889</v>
      </c>
      <c r="J1188" s="235" t="s">
        <v>206</v>
      </c>
      <c r="K1188" s="235" t="s">
        <v>285</v>
      </c>
      <c r="L1188" s="235" t="s">
        <v>2832</v>
      </c>
      <c r="M1188" s="235">
        <v>215979089</v>
      </c>
      <c r="N1188" s="235" t="s">
        <v>85</v>
      </c>
      <c r="O1188" s="238" t="s">
        <v>3474</v>
      </c>
      <c r="P1188" s="345" t="s">
        <v>3413</v>
      </c>
      <c r="Q1188" s="347" t="s">
        <v>4025</v>
      </c>
      <c r="R1188" s="238" t="s">
        <v>3605</v>
      </c>
      <c r="S1188" s="541">
        <v>4051</v>
      </c>
      <c r="T1188" s="467" t="s">
        <v>2965</v>
      </c>
      <c r="U1188" s="468">
        <f t="shared" si="18"/>
        <v>12153</v>
      </c>
      <c r="V1188" s="170"/>
    </row>
    <row r="1189" spans="1:22" ht="20.399999999999999">
      <c r="A1189" s="235">
        <v>1186</v>
      </c>
      <c r="B1189" s="235">
        <v>109492174</v>
      </c>
      <c r="C1189" s="238" t="s">
        <v>488</v>
      </c>
      <c r="D1189" s="238" t="s">
        <v>489</v>
      </c>
      <c r="E1189" s="598" t="s">
        <v>36</v>
      </c>
      <c r="F1189" s="235">
        <v>1</v>
      </c>
      <c r="G1189" s="623" t="s">
        <v>3604</v>
      </c>
      <c r="H1189" s="466">
        <v>44889</v>
      </c>
      <c r="I1189" s="466">
        <v>44889</v>
      </c>
      <c r="J1189" s="235" t="s">
        <v>206</v>
      </c>
      <c r="K1189" s="235" t="s">
        <v>285</v>
      </c>
      <c r="L1189" s="235" t="s">
        <v>2832</v>
      </c>
      <c r="M1189" s="235">
        <v>215979089</v>
      </c>
      <c r="N1189" s="235" t="s">
        <v>85</v>
      </c>
      <c r="O1189" s="238" t="s">
        <v>3474</v>
      </c>
      <c r="P1189" s="345" t="s">
        <v>3413</v>
      </c>
      <c r="Q1189" s="347" t="s">
        <v>4025</v>
      </c>
      <c r="R1189" s="238" t="s">
        <v>3605</v>
      </c>
      <c r="S1189" s="541">
        <v>4051</v>
      </c>
      <c r="T1189" s="467" t="s">
        <v>2965</v>
      </c>
      <c r="U1189" s="468">
        <f t="shared" si="18"/>
        <v>4051</v>
      </c>
      <c r="V1189" s="170"/>
    </row>
    <row r="1190" spans="1:22">
      <c r="A1190" s="235">
        <v>1187</v>
      </c>
      <c r="B1190" s="235">
        <v>109492175</v>
      </c>
      <c r="C1190" s="238" t="s">
        <v>520</v>
      </c>
      <c r="D1190" s="238" t="s">
        <v>521</v>
      </c>
      <c r="E1190" s="598" t="s">
        <v>36</v>
      </c>
      <c r="F1190" s="235">
        <v>4</v>
      </c>
      <c r="G1190" s="623" t="s">
        <v>3604</v>
      </c>
      <c r="H1190" s="466">
        <v>44889</v>
      </c>
      <c r="I1190" s="466">
        <v>44889</v>
      </c>
      <c r="J1190" s="235" t="s">
        <v>206</v>
      </c>
      <c r="K1190" s="235" t="s">
        <v>285</v>
      </c>
      <c r="L1190" s="235" t="s">
        <v>2832</v>
      </c>
      <c r="M1190" s="235">
        <v>215979089</v>
      </c>
      <c r="N1190" s="235" t="s">
        <v>85</v>
      </c>
      <c r="O1190" s="238" t="s">
        <v>3474</v>
      </c>
      <c r="P1190" s="345" t="s">
        <v>3413</v>
      </c>
      <c r="Q1190" s="347" t="s">
        <v>4025</v>
      </c>
      <c r="R1190" s="238" t="s">
        <v>3605</v>
      </c>
      <c r="S1190" s="541">
        <v>1404</v>
      </c>
      <c r="T1190" s="467" t="s">
        <v>2965</v>
      </c>
      <c r="U1190" s="468">
        <f t="shared" si="18"/>
        <v>5616</v>
      </c>
      <c r="V1190" s="170"/>
    </row>
    <row r="1191" spans="1:22">
      <c r="A1191" s="235">
        <v>1188</v>
      </c>
      <c r="B1191" s="235">
        <v>109492212</v>
      </c>
      <c r="C1191" s="238" t="s">
        <v>571</v>
      </c>
      <c r="D1191" s="238" t="s">
        <v>2741</v>
      </c>
      <c r="E1191" s="598" t="s">
        <v>36</v>
      </c>
      <c r="F1191" s="235">
        <v>96</v>
      </c>
      <c r="G1191" s="623" t="s">
        <v>3604</v>
      </c>
      <c r="H1191" s="466">
        <v>44889</v>
      </c>
      <c r="I1191" s="466">
        <v>44889</v>
      </c>
      <c r="J1191" s="235" t="s">
        <v>206</v>
      </c>
      <c r="K1191" s="235" t="s">
        <v>285</v>
      </c>
      <c r="L1191" s="235" t="s">
        <v>2832</v>
      </c>
      <c r="M1191" s="235">
        <v>215979089</v>
      </c>
      <c r="N1191" s="235" t="s">
        <v>85</v>
      </c>
      <c r="O1191" s="238" t="s">
        <v>3474</v>
      </c>
      <c r="P1191" s="345" t="s">
        <v>3413</v>
      </c>
      <c r="Q1191" s="347" t="s">
        <v>4025</v>
      </c>
      <c r="R1191" s="238" t="s">
        <v>3605</v>
      </c>
      <c r="S1191" s="541">
        <v>11.26</v>
      </c>
      <c r="T1191" s="467" t="s">
        <v>2965</v>
      </c>
      <c r="U1191" s="468">
        <f t="shared" si="18"/>
        <v>1080.96</v>
      </c>
      <c r="V1191" s="170"/>
    </row>
    <row r="1192" spans="1:22">
      <c r="A1192" s="235">
        <v>1189</v>
      </c>
      <c r="B1192" s="235">
        <v>112139784</v>
      </c>
      <c r="C1192" s="238" t="s">
        <v>2731</v>
      </c>
      <c r="D1192" s="239" t="s">
        <v>2809</v>
      </c>
      <c r="E1192" s="598" t="s">
        <v>2729</v>
      </c>
      <c r="F1192" s="235">
        <v>450</v>
      </c>
      <c r="G1192" s="623" t="s">
        <v>3604</v>
      </c>
      <c r="H1192" s="466">
        <v>44889</v>
      </c>
      <c r="I1192" s="466">
        <v>44889</v>
      </c>
      <c r="J1192" s="235" t="s">
        <v>206</v>
      </c>
      <c r="K1192" s="235" t="s">
        <v>285</v>
      </c>
      <c r="L1192" s="235" t="s">
        <v>2832</v>
      </c>
      <c r="M1192" s="235">
        <v>215979089</v>
      </c>
      <c r="N1192" s="235" t="s">
        <v>85</v>
      </c>
      <c r="O1192" s="238" t="s">
        <v>3474</v>
      </c>
      <c r="P1192" s="345" t="s">
        <v>3413</v>
      </c>
      <c r="Q1192" s="347" t="s">
        <v>4025</v>
      </c>
      <c r="R1192" s="238" t="s">
        <v>3605</v>
      </c>
      <c r="S1192" s="541">
        <v>25.5</v>
      </c>
      <c r="T1192" s="467" t="s">
        <v>2965</v>
      </c>
      <c r="U1192" s="468">
        <f t="shared" si="18"/>
        <v>11475</v>
      </c>
      <c r="V1192" s="170"/>
    </row>
    <row r="1193" spans="1:22">
      <c r="A1193" s="235">
        <v>1190</v>
      </c>
      <c r="B1193" s="235">
        <v>112139784</v>
      </c>
      <c r="C1193" s="238" t="s">
        <v>2731</v>
      </c>
      <c r="D1193" s="239" t="s">
        <v>2809</v>
      </c>
      <c r="E1193" s="598" t="s">
        <v>2729</v>
      </c>
      <c r="F1193" s="235">
        <v>175</v>
      </c>
      <c r="G1193" s="623" t="s">
        <v>3604</v>
      </c>
      <c r="H1193" s="466">
        <v>44889</v>
      </c>
      <c r="I1193" s="466">
        <v>44889</v>
      </c>
      <c r="J1193" s="235" t="s">
        <v>206</v>
      </c>
      <c r="K1193" s="235" t="s">
        <v>285</v>
      </c>
      <c r="L1193" s="235" t="s">
        <v>2832</v>
      </c>
      <c r="M1193" s="235">
        <v>215979089</v>
      </c>
      <c r="N1193" s="235" t="s">
        <v>85</v>
      </c>
      <c r="O1193" s="238" t="s">
        <v>3474</v>
      </c>
      <c r="P1193" s="345" t="s">
        <v>3413</v>
      </c>
      <c r="Q1193" s="347" t="s">
        <v>4025</v>
      </c>
      <c r="R1193" s="238" t="s">
        <v>3605</v>
      </c>
      <c r="S1193" s="541">
        <v>25.5</v>
      </c>
      <c r="T1193" s="467" t="s">
        <v>2965</v>
      </c>
      <c r="U1193" s="468">
        <f t="shared" si="18"/>
        <v>4462.5</v>
      </c>
      <c r="V1193" s="170"/>
    </row>
    <row r="1194" spans="1:22">
      <c r="A1194" s="235">
        <v>1191</v>
      </c>
      <c r="B1194" s="235">
        <v>112136066</v>
      </c>
      <c r="C1194" s="238" t="s">
        <v>2230</v>
      </c>
      <c r="D1194" s="238" t="s">
        <v>2745</v>
      </c>
      <c r="E1194" s="598" t="s">
        <v>36</v>
      </c>
      <c r="F1194" s="235">
        <v>4</v>
      </c>
      <c r="G1194" s="623" t="s">
        <v>3604</v>
      </c>
      <c r="H1194" s="466">
        <v>44889</v>
      </c>
      <c r="I1194" s="466">
        <v>44889</v>
      </c>
      <c r="J1194" s="235" t="s">
        <v>206</v>
      </c>
      <c r="K1194" s="235" t="s">
        <v>285</v>
      </c>
      <c r="L1194" s="235" t="s">
        <v>2832</v>
      </c>
      <c r="M1194" s="235">
        <v>215979089</v>
      </c>
      <c r="N1194" s="235" t="s">
        <v>85</v>
      </c>
      <c r="O1194" s="238" t="s">
        <v>3474</v>
      </c>
      <c r="P1194" s="345" t="s">
        <v>3413</v>
      </c>
      <c r="Q1194" s="347" t="s">
        <v>4025</v>
      </c>
      <c r="R1194" s="238" t="s">
        <v>3605</v>
      </c>
      <c r="S1194" s="541">
        <v>113.51</v>
      </c>
      <c r="T1194" s="467" t="s">
        <v>2965</v>
      </c>
      <c r="U1194" s="468">
        <f t="shared" si="18"/>
        <v>454.04</v>
      </c>
      <c r="V1194" s="170"/>
    </row>
    <row r="1195" spans="1:22">
      <c r="A1195" s="235">
        <v>1192</v>
      </c>
      <c r="B1195" s="235">
        <v>112136070</v>
      </c>
      <c r="C1195" s="238">
        <v>19628060446</v>
      </c>
      <c r="D1195" s="238" t="s">
        <v>2751</v>
      </c>
      <c r="E1195" s="598" t="s">
        <v>36</v>
      </c>
      <c r="F1195" s="235">
        <v>4</v>
      </c>
      <c r="G1195" s="623" t="s">
        <v>3604</v>
      </c>
      <c r="H1195" s="466">
        <v>44889</v>
      </c>
      <c r="I1195" s="466">
        <v>44889</v>
      </c>
      <c r="J1195" s="235" t="s">
        <v>206</v>
      </c>
      <c r="K1195" s="235" t="s">
        <v>285</v>
      </c>
      <c r="L1195" s="235" t="s">
        <v>2832</v>
      </c>
      <c r="M1195" s="235">
        <v>215979089</v>
      </c>
      <c r="N1195" s="235" t="s">
        <v>85</v>
      </c>
      <c r="O1195" s="238" t="s">
        <v>3474</v>
      </c>
      <c r="P1195" s="345" t="s">
        <v>3413</v>
      </c>
      <c r="Q1195" s="347" t="s">
        <v>4025</v>
      </c>
      <c r="R1195" s="238" t="s">
        <v>3605</v>
      </c>
      <c r="S1195" s="541">
        <v>721.74</v>
      </c>
      <c r="T1195" s="467" t="s">
        <v>2965</v>
      </c>
      <c r="U1195" s="468">
        <f t="shared" si="18"/>
        <v>2886.96</v>
      </c>
      <c r="V1195" s="170"/>
    </row>
    <row r="1196" spans="1:22">
      <c r="A1196" s="235">
        <v>1193</v>
      </c>
      <c r="B1196" s="235">
        <v>112172903</v>
      </c>
      <c r="C1196" s="238" t="s">
        <v>2593</v>
      </c>
      <c r="D1196" s="238" t="s">
        <v>2594</v>
      </c>
      <c r="E1196" s="598" t="s">
        <v>36</v>
      </c>
      <c r="F1196" s="235">
        <v>4</v>
      </c>
      <c r="G1196" s="623" t="s">
        <v>3604</v>
      </c>
      <c r="H1196" s="466">
        <v>44889</v>
      </c>
      <c r="I1196" s="466">
        <v>44889</v>
      </c>
      <c r="J1196" s="235" t="s">
        <v>206</v>
      </c>
      <c r="K1196" s="235" t="s">
        <v>285</v>
      </c>
      <c r="L1196" s="235" t="s">
        <v>2832</v>
      </c>
      <c r="M1196" s="235">
        <v>215979089</v>
      </c>
      <c r="N1196" s="235" t="s">
        <v>85</v>
      </c>
      <c r="O1196" s="238" t="s">
        <v>3474</v>
      </c>
      <c r="P1196" s="345" t="s">
        <v>3413</v>
      </c>
      <c r="Q1196" s="347" t="s">
        <v>4025</v>
      </c>
      <c r="R1196" s="238" t="s">
        <v>3605</v>
      </c>
      <c r="S1196" s="541">
        <v>133.16</v>
      </c>
      <c r="T1196" s="467" t="s">
        <v>2965</v>
      </c>
      <c r="U1196" s="468">
        <f t="shared" si="18"/>
        <v>532.64</v>
      </c>
      <c r="V1196" s="170"/>
    </row>
    <row r="1197" spans="1:22">
      <c r="A1197" s="235">
        <v>1194</v>
      </c>
      <c r="B1197" s="235">
        <v>112173252</v>
      </c>
      <c r="C1197" s="238">
        <v>19000005081</v>
      </c>
      <c r="D1197" s="238" t="s">
        <v>3272</v>
      </c>
      <c r="E1197" s="598" t="s">
        <v>36</v>
      </c>
      <c r="F1197" s="235">
        <v>8</v>
      </c>
      <c r="G1197" s="623" t="s">
        <v>3604</v>
      </c>
      <c r="H1197" s="466">
        <v>44889</v>
      </c>
      <c r="I1197" s="466">
        <v>44889</v>
      </c>
      <c r="J1197" s="235" t="s">
        <v>206</v>
      </c>
      <c r="K1197" s="235" t="s">
        <v>285</v>
      </c>
      <c r="L1197" s="235" t="s">
        <v>2832</v>
      </c>
      <c r="M1197" s="235">
        <v>215979089</v>
      </c>
      <c r="N1197" s="235" t="s">
        <v>85</v>
      </c>
      <c r="O1197" s="238" t="s">
        <v>3474</v>
      </c>
      <c r="P1197" s="345" t="s">
        <v>3413</v>
      </c>
      <c r="Q1197" s="347" t="s">
        <v>4025</v>
      </c>
      <c r="R1197" s="238" t="s">
        <v>3605</v>
      </c>
      <c r="S1197" s="541">
        <v>215.24</v>
      </c>
      <c r="T1197" s="467" t="s">
        <v>2965</v>
      </c>
      <c r="U1197" s="468">
        <f t="shared" si="18"/>
        <v>1721.92</v>
      </c>
      <c r="V1197" s="170"/>
    </row>
    <row r="1198" spans="1:22">
      <c r="A1198" s="235">
        <v>1195</v>
      </c>
      <c r="B1198" s="235">
        <v>112172911</v>
      </c>
      <c r="C1198" s="238" t="s">
        <v>441</v>
      </c>
      <c r="D1198" s="238" t="s">
        <v>442</v>
      </c>
      <c r="E1198" s="598" t="s">
        <v>36</v>
      </c>
      <c r="F1198" s="235">
        <v>18</v>
      </c>
      <c r="G1198" s="623" t="s">
        <v>3604</v>
      </c>
      <c r="H1198" s="466">
        <v>44889</v>
      </c>
      <c r="I1198" s="466">
        <v>44889</v>
      </c>
      <c r="J1198" s="235" t="s">
        <v>206</v>
      </c>
      <c r="K1198" s="235" t="s">
        <v>285</v>
      </c>
      <c r="L1198" s="235" t="s">
        <v>2832</v>
      </c>
      <c r="M1198" s="235">
        <v>215979089</v>
      </c>
      <c r="N1198" s="235" t="s">
        <v>85</v>
      </c>
      <c r="O1198" s="238" t="s">
        <v>3474</v>
      </c>
      <c r="P1198" s="345" t="s">
        <v>3413</v>
      </c>
      <c r="Q1198" s="347" t="s">
        <v>4025</v>
      </c>
      <c r="R1198" s="238" t="s">
        <v>3605</v>
      </c>
      <c r="S1198" s="541">
        <v>7.34</v>
      </c>
      <c r="T1198" s="467" t="s">
        <v>2965</v>
      </c>
      <c r="U1198" s="468">
        <f t="shared" si="18"/>
        <v>132.12</v>
      </c>
      <c r="V1198" s="170"/>
    </row>
    <row r="1199" spans="1:22">
      <c r="A1199" s="235">
        <v>1196</v>
      </c>
      <c r="B1199" s="235">
        <v>112136069</v>
      </c>
      <c r="C1199" s="238" t="s">
        <v>2235</v>
      </c>
      <c r="D1199" s="238" t="s">
        <v>2749</v>
      </c>
      <c r="E1199" s="598" t="s">
        <v>36</v>
      </c>
      <c r="F1199" s="235">
        <v>18</v>
      </c>
      <c r="G1199" s="623" t="s">
        <v>3604</v>
      </c>
      <c r="H1199" s="466">
        <v>44889</v>
      </c>
      <c r="I1199" s="466">
        <v>44889</v>
      </c>
      <c r="J1199" s="235" t="s">
        <v>206</v>
      </c>
      <c r="K1199" s="235" t="s">
        <v>285</v>
      </c>
      <c r="L1199" s="235" t="s">
        <v>2832</v>
      </c>
      <c r="M1199" s="235">
        <v>215979089</v>
      </c>
      <c r="N1199" s="235" t="s">
        <v>85</v>
      </c>
      <c r="O1199" s="238" t="s">
        <v>3474</v>
      </c>
      <c r="P1199" s="345" t="s">
        <v>3413</v>
      </c>
      <c r="Q1199" s="347" t="s">
        <v>4025</v>
      </c>
      <c r="R1199" s="238" t="s">
        <v>3605</v>
      </c>
      <c r="S1199" s="541">
        <v>45.6</v>
      </c>
      <c r="T1199" s="467" t="s">
        <v>2965</v>
      </c>
      <c r="U1199" s="468">
        <f t="shared" si="18"/>
        <v>820.80000000000007</v>
      </c>
      <c r="V1199" s="170"/>
    </row>
    <row r="1200" spans="1:22">
      <c r="A1200" s="235">
        <v>1197</v>
      </c>
      <c r="B1200" s="235">
        <v>112172910</v>
      </c>
      <c r="C1200" s="238" t="s">
        <v>2424</v>
      </c>
      <c r="D1200" s="238" t="s">
        <v>2750</v>
      </c>
      <c r="E1200" s="598" t="s">
        <v>36</v>
      </c>
      <c r="F1200" s="235">
        <v>4</v>
      </c>
      <c r="G1200" s="623" t="s">
        <v>3604</v>
      </c>
      <c r="H1200" s="466">
        <v>44889</v>
      </c>
      <c r="I1200" s="466">
        <v>44889</v>
      </c>
      <c r="J1200" s="235" t="s">
        <v>206</v>
      </c>
      <c r="K1200" s="235" t="s">
        <v>285</v>
      </c>
      <c r="L1200" s="235" t="s">
        <v>2832</v>
      </c>
      <c r="M1200" s="235">
        <v>215979089</v>
      </c>
      <c r="N1200" s="235" t="s">
        <v>85</v>
      </c>
      <c r="O1200" s="238" t="s">
        <v>3474</v>
      </c>
      <c r="P1200" s="345" t="s">
        <v>3413</v>
      </c>
      <c r="Q1200" s="347" t="s">
        <v>4025</v>
      </c>
      <c r="R1200" s="238" t="s">
        <v>3605</v>
      </c>
      <c r="S1200" s="541">
        <v>130.52000000000001</v>
      </c>
      <c r="T1200" s="467" t="s">
        <v>2965</v>
      </c>
      <c r="U1200" s="468">
        <f t="shared" si="18"/>
        <v>522.08000000000004</v>
      </c>
      <c r="V1200" s="170"/>
    </row>
    <row r="1201" spans="1:22">
      <c r="A1201" s="235">
        <v>1198</v>
      </c>
      <c r="B1201" s="235">
        <v>112173248</v>
      </c>
      <c r="C1201" s="238" t="s">
        <v>751</v>
      </c>
      <c r="D1201" s="238" t="s">
        <v>2592</v>
      </c>
      <c r="E1201" s="598" t="s">
        <v>36</v>
      </c>
      <c r="F1201" s="235">
        <v>8</v>
      </c>
      <c r="G1201" s="623" t="s">
        <v>3604</v>
      </c>
      <c r="H1201" s="466">
        <v>44889</v>
      </c>
      <c r="I1201" s="466">
        <v>44889</v>
      </c>
      <c r="J1201" s="235" t="s">
        <v>206</v>
      </c>
      <c r="K1201" s="235" t="s">
        <v>285</v>
      </c>
      <c r="L1201" s="235" t="s">
        <v>2832</v>
      </c>
      <c r="M1201" s="235">
        <v>215979089</v>
      </c>
      <c r="N1201" s="235" t="s">
        <v>85</v>
      </c>
      <c r="O1201" s="238" t="s">
        <v>3474</v>
      </c>
      <c r="P1201" s="345" t="s">
        <v>3413</v>
      </c>
      <c r="Q1201" s="347" t="s">
        <v>4025</v>
      </c>
      <c r="R1201" s="238" t="s">
        <v>3605</v>
      </c>
      <c r="S1201" s="541">
        <v>169.15</v>
      </c>
      <c r="T1201" s="467" t="s">
        <v>2965</v>
      </c>
      <c r="U1201" s="468">
        <f t="shared" si="18"/>
        <v>1353.2</v>
      </c>
      <c r="V1201" s="170"/>
    </row>
    <row r="1202" spans="1:22">
      <c r="A1202" s="235">
        <v>1199</v>
      </c>
      <c r="B1202" s="235">
        <v>112172909</v>
      </c>
      <c r="C1202" s="238" t="s">
        <v>483</v>
      </c>
      <c r="D1202" s="238" t="s">
        <v>3269</v>
      </c>
      <c r="E1202" s="598" t="s">
        <v>36</v>
      </c>
      <c r="F1202" s="235">
        <v>2</v>
      </c>
      <c r="G1202" s="623" t="s">
        <v>3604</v>
      </c>
      <c r="H1202" s="466">
        <v>44889</v>
      </c>
      <c r="I1202" s="466">
        <v>44889</v>
      </c>
      <c r="J1202" s="235" t="s">
        <v>206</v>
      </c>
      <c r="K1202" s="235" t="s">
        <v>285</v>
      </c>
      <c r="L1202" s="235" t="s">
        <v>2832</v>
      </c>
      <c r="M1202" s="235">
        <v>215979089</v>
      </c>
      <c r="N1202" s="235" t="s">
        <v>85</v>
      </c>
      <c r="O1202" s="238" t="s">
        <v>3474</v>
      </c>
      <c r="P1202" s="345" t="s">
        <v>3413</v>
      </c>
      <c r="Q1202" s="347" t="s">
        <v>4025</v>
      </c>
      <c r="R1202" s="238" t="s">
        <v>3605</v>
      </c>
      <c r="S1202" s="541">
        <v>499.79</v>
      </c>
      <c r="T1202" s="467" t="s">
        <v>2965</v>
      </c>
      <c r="U1202" s="468">
        <f t="shared" si="18"/>
        <v>999.58</v>
      </c>
      <c r="V1202" s="170"/>
    </row>
    <row r="1203" spans="1:22">
      <c r="A1203" s="235">
        <v>1200</v>
      </c>
      <c r="B1203" s="235">
        <v>112172909</v>
      </c>
      <c r="C1203" s="238" t="s">
        <v>483</v>
      </c>
      <c r="D1203" s="238" t="s">
        <v>3269</v>
      </c>
      <c r="E1203" s="598" t="s">
        <v>36</v>
      </c>
      <c r="F1203" s="235">
        <v>2</v>
      </c>
      <c r="G1203" s="623" t="s">
        <v>3604</v>
      </c>
      <c r="H1203" s="466">
        <v>44889</v>
      </c>
      <c r="I1203" s="466">
        <v>44889</v>
      </c>
      <c r="J1203" s="235" t="s">
        <v>206</v>
      </c>
      <c r="K1203" s="235" t="s">
        <v>285</v>
      </c>
      <c r="L1203" s="235" t="s">
        <v>2832</v>
      </c>
      <c r="M1203" s="235">
        <v>215979089</v>
      </c>
      <c r="N1203" s="235" t="s">
        <v>85</v>
      </c>
      <c r="O1203" s="238" t="s">
        <v>3474</v>
      </c>
      <c r="P1203" s="345" t="s">
        <v>3413</v>
      </c>
      <c r="Q1203" s="347" t="s">
        <v>4025</v>
      </c>
      <c r="R1203" s="238" t="s">
        <v>3605</v>
      </c>
      <c r="S1203" s="541">
        <v>499.79</v>
      </c>
      <c r="T1203" s="467" t="s">
        <v>2965</v>
      </c>
      <c r="U1203" s="468">
        <f t="shared" si="18"/>
        <v>999.58</v>
      </c>
      <c r="V1203" s="170"/>
    </row>
    <row r="1204" spans="1:22">
      <c r="A1204" s="235">
        <v>1201</v>
      </c>
      <c r="B1204" s="235">
        <v>112172904</v>
      </c>
      <c r="C1204" s="238" t="s">
        <v>419</v>
      </c>
      <c r="D1204" s="238" t="s">
        <v>420</v>
      </c>
      <c r="E1204" s="598" t="s">
        <v>36</v>
      </c>
      <c r="F1204" s="235">
        <v>12</v>
      </c>
      <c r="G1204" s="623" t="s">
        <v>3604</v>
      </c>
      <c r="H1204" s="466">
        <v>44889</v>
      </c>
      <c r="I1204" s="466">
        <v>44889</v>
      </c>
      <c r="J1204" s="235" t="s">
        <v>206</v>
      </c>
      <c r="K1204" s="235" t="s">
        <v>285</v>
      </c>
      <c r="L1204" s="235" t="s">
        <v>2832</v>
      </c>
      <c r="M1204" s="235">
        <v>215979089</v>
      </c>
      <c r="N1204" s="235" t="s">
        <v>85</v>
      </c>
      <c r="O1204" s="238" t="s">
        <v>3474</v>
      </c>
      <c r="P1204" s="345" t="s">
        <v>3413</v>
      </c>
      <c r="Q1204" s="347" t="s">
        <v>4025</v>
      </c>
      <c r="R1204" s="238" t="s">
        <v>3605</v>
      </c>
      <c r="S1204" s="541">
        <v>36.17</v>
      </c>
      <c r="T1204" s="467" t="s">
        <v>2965</v>
      </c>
      <c r="U1204" s="468">
        <f t="shared" si="18"/>
        <v>434.04</v>
      </c>
      <c r="V1204" s="170"/>
    </row>
    <row r="1205" spans="1:22" ht="20.399999999999999">
      <c r="A1205" s="235">
        <v>1202</v>
      </c>
      <c r="B1205" s="235">
        <v>112136072</v>
      </c>
      <c r="C1205" s="238">
        <v>19620005092</v>
      </c>
      <c r="D1205" s="238" t="s">
        <v>457</v>
      </c>
      <c r="E1205" s="598" t="s">
        <v>36</v>
      </c>
      <c r="F1205" s="235">
        <v>4</v>
      </c>
      <c r="G1205" s="623" t="s">
        <v>3604</v>
      </c>
      <c r="H1205" s="466">
        <v>44889</v>
      </c>
      <c r="I1205" s="466">
        <v>44889</v>
      </c>
      <c r="J1205" s="235" t="s">
        <v>206</v>
      </c>
      <c r="K1205" s="235" t="s">
        <v>285</v>
      </c>
      <c r="L1205" s="235" t="s">
        <v>2832</v>
      </c>
      <c r="M1205" s="235">
        <v>215979089</v>
      </c>
      <c r="N1205" s="235" t="s">
        <v>85</v>
      </c>
      <c r="O1205" s="238" t="s">
        <v>3474</v>
      </c>
      <c r="P1205" s="345" t="s">
        <v>3413</v>
      </c>
      <c r="Q1205" s="347" t="s">
        <v>4025</v>
      </c>
      <c r="R1205" s="238" t="s">
        <v>3605</v>
      </c>
      <c r="S1205" s="541">
        <v>404.26</v>
      </c>
      <c r="T1205" s="467" t="s">
        <v>2965</v>
      </c>
      <c r="U1205" s="468">
        <f t="shared" si="18"/>
        <v>1617.04</v>
      </c>
      <c r="V1205" s="170"/>
    </row>
    <row r="1206" spans="1:22" ht="20.399999999999999">
      <c r="A1206" s="235">
        <v>1203</v>
      </c>
      <c r="B1206" s="235">
        <v>109492181</v>
      </c>
      <c r="C1206" s="238" t="s">
        <v>170</v>
      </c>
      <c r="D1206" s="238" t="s">
        <v>171</v>
      </c>
      <c r="E1206" s="598" t="s">
        <v>36</v>
      </c>
      <c r="F1206" s="235">
        <v>32</v>
      </c>
      <c r="G1206" s="623" t="s">
        <v>3604</v>
      </c>
      <c r="H1206" s="466">
        <v>44889</v>
      </c>
      <c r="I1206" s="466">
        <v>44889</v>
      </c>
      <c r="J1206" s="235" t="s">
        <v>206</v>
      </c>
      <c r="K1206" s="235" t="s">
        <v>285</v>
      </c>
      <c r="L1206" s="235" t="s">
        <v>2832</v>
      </c>
      <c r="M1206" s="235">
        <v>215979089</v>
      </c>
      <c r="N1206" s="235" t="s">
        <v>85</v>
      </c>
      <c r="O1206" s="238" t="s">
        <v>3474</v>
      </c>
      <c r="P1206" s="345" t="s">
        <v>3413</v>
      </c>
      <c r="Q1206" s="347" t="s">
        <v>4025</v>
      </c>
      <c r="R1206" s="238" t="s">
        <v>3605</v>
      </c>
      <c r="S1206" s="541">
        <v>24.1</v>
      </c>
      <c r="T1206" s="467" t="s">
        <v>2965</v>
      </c>
      <c r="U1206" s="468">
        <f t="shared" si="18"/>
        <v>771.2</v>
      </c>
      <c r="V1206" s="170"/>
    </row>
    <row r="1207" spans="1:22">
      <c r="A1207" s="235">
        <v>1204</v>
      </c>
      <c r="B1207" s="235">
        <v>112173253</v>
      </c>
      <c r="C1207" s="238">
        <v>19300061440</v>
      </c>
      <c r="D1207" s="238" t="s">
        <v>777</v>
      </c>
      <c r="E1207" s="598" t="s">
        <v>36</v>
      </c>
      <c r="F1207" s="235">
        <v>12</v>
      </c>
      <c r="G1207" s="623" t="s">
        <v>3604</v>
      </c>
      <c r="H1207" s="466">
        <v>44889</v>
      </c>
      <c r="I1207" s="466">
        <v>44889</v>
      </c>
      <c r="J1207" s="235" t="s">
        <v>206</v>
      </c>
      <c r="K1207" s="235" t="s">
        <v>285</v>
      </c>
      <c r="L1207" s="235" t="s">
        <v>2832</v>
      </c>
      <c r="M1207" s="235">
        <v>215979089</v>
      </c>
      <c r="N1207" s="235" t="s">
        <v>85</v>
      </c>
      <c r="O1207" s="238" t="s">
        <v>3474</v>
      </c>
      <c r="P1207" s="345" t="s">
        <v>3413</v>
      </c>
      <c r="Q1207" s="347" t="s">
        <v>4025</v>
      </c>
      <c r="R1207" s="238" t="s">
        <v>3605</v>
      </c>
      <c r="S1207" s="541">
        <v>267.55</v>
      </c>
      <c r="T1207" s="467" t="s">
        <v>2965</v>
      </c>
      <c r="U1207" s="468">
        <f t="shared" si="18"/>
        <v>3210.6000000000004</v>
      </c>
      <c r="V1207" s="170"/>
    </row>
    <row r="1208" spans="1:22">
      <c r="A1208" s="235">
        <v>1205</v>
      </c>
      <c r="B1208" s="235">
        <v>109609637</v>
      </c>
      <c r="C1208" s="238" t="s">
        <v>573</v>
      </c>
      <c r="D1208" s="238" t="s">
        <v>574</v>
      </c>
      <c r="E1208" s="598" t="s">
        <v>36</v>
      </c>
      <c r="F1208" s="235">
        <v>24</v>
      </c>
      <c r="G1208" s="623" t="s">
        <v>3604</v>
      </c>
      <c r="H1208" s="466">
        <v>44889</v>
      </c>
      <c r="I1208" s="466">
        <v>44889</v>
      </c>
      <c r="J1208" s="235" t="s">
        <v>206</v>
      </c>
      <c r="K1208" s="235" t="s">
        <v>285</v>
      </c>
      <c r="L1208" s="235" t="s">
        <v>2832</v>
      </c>
      <c r="M1208" s="235">
        <v>215979089</v>
      </c>
      <c r="N1208" s="235" t="s">
        <v>85</v>
      </c>
      <c r="O1208" s="238" t="s">
        <v>3474</v>
      </c>
      <c r="P1208" s="345" t="s">
        <v>3413</v>
      </c>
      <c r="Q1208" s="347" t="s">
        <v>4025</v>
      </c>
      <c r="R1208" s="238" t="s">
        <v>3605</v>
      </c>
      <c r="S1208" s="541">
        <v>18.62</v>
      </c>
      <c r="T1208" s="467" t="s">
        <v>2965</v>
      </c>
      <c r="U1208" s="468">
        <f t="shared" si="18"/>
        <v>446.88</v>
      </c>
      <c r="V1208" s="170"/>
    </row>
    <row r="1209" spans="1:22">
      <c r="A1209" s="235">
        <v>1206</v>
      </c>
      <c r="B1209" s="235">
        <v>112137134</v>
      </c>
      <c r="C1209" s="238">
        <v>21038811406</v>
      </c>
      <c r="D1209" s="238" t="s">
        <v>2415</v>
      </c>
      <c r="E1209" s="598" t="s">
        <v>36</v>
      </c>
      <c r="F1209" s="235">
        <v>24</v>
      </c>
      <c r="G1209" s="623" t="s">
        <v>3604</v>
      </c>
      <c r="H1209" s="466">
        <v>44889</v>
      </c>
      <c r="I1209" s="466">
        <v>44889</v>
      </c>
      <c r="J1209" s="235" t="s">
        <v>206</v>
      </c>
      <c r="K1209" s="235" t="s">
        <v>285</v>
      </c>
      <c r="L1209" s="235" t="s">
        <v>2832</v>
      </c>
      <c r="M1209" s="235">
        <v>215979089</v>
      </c>
      <c r="N1209" s="235" t="s">
        <v>85</v>
      </c>
      <c r="O1209" s="238" t="s">
        <v>3474</v>
      </c>
      <c r="P1209" s="345" t="s">
        <v>3413</v>
      </c>
      <c r="Q1209" s="347" t="s">
        <v>4025</v>
      </c>
      <c r="R1209" s="238" t="s">
        <v>3605</v>
      </c>
      <c r="S1209" s="541">
        <v>1139.3800000000001</v>
      </c>
      <c r="T1209" s="467" t="s">
        <v>2965</v>
      </c>
      <c r="U1209" s="468">
        <f t="shared" si="18"/>
        <v>27345.120000000003</v>
      </c>
      <c r="V1209" s="170"/>
    </row>
    <row r="1210" spans="1:22">
      <c r="A1210" s="235">
        <v>1207</v>
      </c>
      <c r="B1210" s="235">
        <v>109492176</v>
      </c>
      <c r="C1210" s="238">
        <v>45953050</v>
      </c>
      <c r="D1210" s="238" t="s">
        <v>2204</v>
      </c>
      <c r="E1210" s="598" t="s">
        <v>2729</v>
      </c>
      <c r="F1210" s="235">
        <v>141</v>
      </c>
      <c r="G1210" s="623" t="s">
        <v>3604</v>
      </c>
      <c r="H1210" s="466">
        <v>44889</v>
      </c>
      <c r="I1210" s="466">
        <v>44889</v>
      </c>
      <c r="J1210" s="235" t="s">
        <v>206</v>
      </c>
      <c r="K1210" s="235" t="s">
        <v>285</v>
      </c>
      <c r="L1210" s="235" t="s">
        <v>2832</v>
      </c>
      <c r="M1210" s="235">
        <v>215979089</v>
      </c>
      <c r="N1210" s="235" t="s">
        <v>85</v>
      </c>
      <c r="O1210" s="238" t="s">
        <v>3474</v>
      </c>
      <c r="P1210" s="345" t="s">
        <v>3413</v>
      </c>
      <c r="Q1210" s="347" t="s">
        <v>4025</v>
      </c>
      <c r="R1210" s="238" t="s">
        <v>3605</v>
      </c>
      <c r="S1210" s="541">
        <v>271</v>
      </c>
      <c r="T1210" s="467" t="s">
        <v>2965</v>
      </c>
      <c r="U1210" s="468">
        <f t="shared" si="18"/>
        <v>38211</v>
      </c>
      <c r="V1210" s="170"/>
    </row>
    <row r="1211" spans="1:22">
      <c r="A1211" s="235">
        <v>1208</v>
      </c>
      <c r="B1211" s="235">
        <v>109492176</v>
      </c>
      <c r="C1211" s="238">
        <v>45953050</v>
      </c>
      <c r="D1211" s="238" t="s">
        <v>2204</v>
      </c>
      <c r="E1211" s="598" t="s">
        <v>2729</v>
      </c>
      <c r="F1211" s="235">
        <v>19</v>
      </c>
      <c r="G1211" s="623" t="s">
        <v>3604</v>
      </c>
      <c r="H1211" s="466">
        <v>44889</v>
      </c>
      <c r="I1211" s="466">
        <v>44889</v>
      </c>
      <c r="J1211" s="235" t="s">
        <v>206</v>
      </c>
      <c r="K1211" s="235" t="s">
        <v>285</v>
      </c>
      <c r="L1211" s="235" t="s">
        <v>2832</v>
      </c>
      <c r="M1211" s="235">
        <v>215979089</v>
      </c>
      <c r="N1211" s="235" t="s">
        <v>85</v>
      </c>
      <c r="O1211" s="238" t="s">
        <v>3474</v>
      </c>
      <c r="P1211" s="345" t="s">
        <v>3413</v>
      </c>
      <c r="Q1211" s="347" t="s">
        <v>4025</v>
      </c>
      <c r="R1211" s="238" t="s">
        <v>3605</v>
      </c>
      <c r="S1211" s="541">
        <v>271</v>
      </c>
      <c r="T1211" s="467" t="s">
        <v>2965</v>
      </c>
      <c r="U1211" s="468">
        <f t="shared" si="18"/>
        <v>5149</v>
      </c>
      <c r="V1211" s="170"/>
    </row>
    <row r="1212" spans="1:22">
      <c r="A1212" s="235">
        <v>1209</v>
      </c>
      <c r="B1212" s="235">
        <v>109609634</v>
      </c>
      <c r="C1212" s="238" t="s">
        <v>2226</v>
      </c>
      <c r="D1212" s="238" t="s">
        <v>2740</v>
      </c>
      <c r="E1212" s="598" t="s">
        <v>36</v>
      </c>
      <c r="F1212" s="235">
        <v>2</v>
      </c>
      <c r="G1212" s="623" t="s">
        <v>3604</v>
      </c>
      <c r="H1212" s="466">
        <v>44889</v>
      </c>
      <c r="I1212" s="466">
        <v>44889</v>
      </c>
      <c r="J1212" s="235" t="s">
        <v>206</v>
      </c>
      <c r="K1212" s="235" t="s">
        <v>285</v>
      </c>
      <c r="L1212" s="235" t="s">
        <v>2832</v>
      </c>
      <c r="M1212" s="235">
        <v>215979089</v>
      </c>
      <c r="N1212" s="235" t="s">
        <v>85</v>
      </c>
      <c r="O1212" s="238" t="s">
        <v>3474</v>
      </c>
      <c r="P1212" s="345" t="s">
        <v>3413</v>
      </c>
      <c r="Q1212" s="347" t="s">
        <v>4025</v>
      </c>
      <c r="R1212" s="238" t="s">
        <v>3605</v>
      </c>
      <c r="S1212" s="541">
        <v>1069.1099999999999</v>
      </c>
      <c r="T1212" s="467" t="s">
        <v>2965</v>
      </c>
      <c r="U1212" s="468">
        <f t="shared" si="18"/>
        <v>2138.2199999999998</v>
      </c>
      <c r="V1212" s="170"/>
    </row>
    <row r="1213" spans="1:22">
      <c r="A1213" s="235">
        <v>1210</v>
      </c>
      <c r="B1213" s="235" t="s">
        <v>3364</v>
      </c>
      <c r="C1213" s="238" t="s">
        <v>2939</v>
      </c>
      <c r="D1213" s="238" t="s">
        <v>2940</v>
      </c>
      <c r="E1213" s="598" t="s">
        <v>2729</v>
      </c>
      <c r="F1213" s="235">
        <v>50</v>
      </c>
      <c r="G1213" s="623" t="s">
        <v>3606</v>
      </c>
      <c r="H1213" s="466">
        <v>44890</v>
      </c>
      <c r="I1213" s="466">
        <v>44890</v>
      </c>
      <c r="J1213" s="235" t="s">
        <v>3478</v>
      </c>
      <c r="K1213" s="235" t="s">
        <v>3479</v>
      </c>
      <c r="L1213" s="235" t="s">
        <v>3607</v>
      </c>
      <c r="M1213" s="235">
        <v>215979094</v>
      </c>
      <c r="N1213" s="235" t="s">
        <v>85</v>
      </c>
      <c r="O1213" s="238" t="s">
        <v>3431</v>
      </c>
      <c r="P1213" s="345" t="s">
        <v>286</v>
      </c>
      <c r="Q1213" s="235" t="s">
        <v>73</v>
      </c>
      <c r="R1213" s="238" t="s">
        <v>3608</v>
      </c>
      <c r="S1213" s="541">
        <v>34.6</v>
      </c>
      <c r="T1213" s="467" t="s">
        <v>2965</v>
      </c>
      <c r="U1213" s="468">
        <f t="shared" si="18"/>
        <v>1730</v>
      </c>
      <c r="V1213" s="170"/>
    </row>
    <row r="1214" spans="1:22" ht="51">
      <c r="A1214" s="235">
        <v>1211</v>
      </c>
      <c r="B1214" s="235">
        <v>112977221</v>
      </c>
      <c r="C1214" s="238" t="s">
        <v>3427</v>
      </c>
      <c r="D1214" s="245" t="s">
        <v>4353</v>
      </c>
      <c r="E1214" s="598" t="s">
        <v>247</v>
      </c>
      <c r="F1214" s="235">
        <v>8</v>
      </c>
      <c r="G1214" s="623" t="s">
        <v>3609</v>
      </c>
      <c r="H1214" s="466">
        <v>44890</v>
      </c>
      <c r="I1214" s="466">
        <v>44890</v>
      </c>
      <c r="J1214" s="235" t="s">
        <v>2492</v>
      </c>
      <c r="K1214" s="235" t="s">
        <v>92</v>
      </c>
      <c r="L1214" s="235" t="s">
        <v>2832</v>
      </c>
      <c r="M1214" s="235">
        <v>215979093</v>
      </c>
      <c r="N1214" s="235" t="s">
        <v>85</v>
      </c>
      <c r="O1214" s="238" t="s">
        <v>3474</v>
      </c>
      <c r="P1214" s="345" t="s">
        <v>3413</v>
      </c>
      <c r="Q1214" s="347" t="s">
        <v>4025</v>
      </c>
      <c r="R1214" s="238" t="s">
        <v>2838</v>
      </c>
      <c r="S1214" s="541">
        <v>39500</v>
      </c>
      <c r="T1214" s="467" t="s">
        <v>2965</v>
      </c>
      <c r="U1214" s="468">
        <f t="shared" si="18"/>
        <v>316000</v>
      </c>
      <c r="V1214" s="170"/>
    </row>
    <row r="1215" spans="1:22">
      <c r="A1215" s="235">
        <v>1212</v>
      </c>
      <c r="B1215" s="235" t="s">
        <v>286</v>
      </c>
      <c r="C1215" s="238" t="s">
        <v>286</v>
      </c>
      <c r="D1215" s="238" t="s">
        <v>3451</v>
      </c>
      <c r="E1215" s="598" t="s">
        <v>36</v>
      </c>
      <c r="F1215" s="235">
        <v>4</v>
      </c>
      <c r="G1215" s="623" t="s">
        <v>3609</v>
      </c>
      <c r="H1215" s="466">
        <v>44890</v>
      </c>
      <c r="I1215" s="466">
        <v>44890</v>
      </c>
      <c r="J1215" s="235" t="s">
        <v>2492</v>
      </c>
      <c r="K1215" s="235" t="s">
        <v>92</v>
      </c>
      <c r="L1215" s="235" t="s">
        <v>2832</v>
      </c>
      <c r="M1215" s="235">
        <v>215979093</v>
      </c>
      <c r="N1215" s="235" t="s">
        <v>85</v>
      </c>
      <c r="O1215" s="238" t="s">
        <v>3474</v>
      </c>
      <c r="P1215" s="345" t="s">
        <v>3413</v>
      </c>
      <c r="Q1215" s="347" t="s">
        <v>4025</v>
      </c>
      <c r="R1215" s="238" t="s">
        <v>2838</v>
      </c>
      <c r="S1215" s="541">
        <v>3000</v>
      </c>
      <c r="T1215" s="467" t="s">
        <v>2965</v>
      </c>
      <c r="U1215" s="468">
        <f t="shared" si="18"/>
        <v>12000</v>
      </c>
      <c r="V1215" s="170"/>
    </row>
    <row r="1216" spans="1:22">
      <c r="A1216" s="235">
        <v>1213</v>
      </c>
      <c r="B1216" s="235" t="s">
        <v>286</v>
      </c>
      <c r="C1216" s="238" t="s">
        <v>286</v>
      </c>
      <c r="D1216" s="238" t="s">
        <v>3450</v>
      </c>
      <c r="E1216" s="598" t="s">
        <v>36</v>
      </c>
      <c r="F1216" s="235">
        <v>4</v>
      </c>
      <c r="G1216" s="623" t="s">
        <v>3609</v>
      </c>
      <c r="H1216" s="466">
        <v>44890</v>
      </c>
      <c r="I1216" s="466">
        <v>44890</v>
      </c>
      <c r="J1216" s="235" t="s">
        <v>2492</v>
      </c>
      <c r="K1216" s="235" t="s">
        <v>92</v>
      </c>
      <c r="L1216" s="235" t="s">
        <v>2832</v>
      </c>
      <c r="M1216" s="235">
        <v>215979093</v>
      </c>
      <c r="N1216" s="235" t="s">
        <v>85</v>
      </c>
      <c r="O1216" s="238" t="s">
        <v>3474</v>
      </c>
      <c r="P1216" s="345" t="s">
        <v>3413</v>
      </c>
      <c r="Q1216" s="347" t="s">
        <v>4025</v>
      </c>
      <c r="R1216" s="238" t="s">
        <v>2838</v>
      </c>
      <c r="S1216" s="541">
        <v>2500</v>
      </c>
      <c r="T1216" s="467" t="s">
        <v>2965</v>
      </c>
      <c r="U1216" s="468">
        <f t="shared" si="18"/>
        <v>10000</v>
      </c>
      <c r="V1216" s="170"/>
    </row>
    <row r="1217" spans="1:22">
      <c r="A1217" s="235">
        <v>1214</v>
      </c>
      <c r="B1217" s="235">
        <v>111443613</v>
      </c>
      <c r="C1217" s="238">
        <v>111443825</v>
      </c>
      <c r="D1217" s="238" t="s">
        <v>1712</v>
      </c>
      <c r="E1217" s="598" t="s">
        <v>36</v>
      </c>
      <c r="F1217" s="235">
        <v>2</v>
      </c>
      <c r="G1217" s="623" t="s">
        <v>3632</v>
      </c>
      <c r="H1217" s="410">
        <v>44897</v>
      </c>
      <c r="I1217" s="410">
        <v>44897</v>
      </c>
      <c r="J1217" s="235" t="s">
        <v>3575</v>
      </c>
      <c r="K1217" s="235" t="s">
        <v>88</v>
      </c>
      <c r="L1217" s="235" t="s">
        <v>3540</v>
      </c>
      <c r="M1217" s="235">
        <v>215998695</v>
      </c>
      <c r="N1217" s="235" t="s">
        <v>85</v>
      </c>
      <c r="O1217" s="238" t="s">
        <v>3351</v>
      </c>
      <c r="P1217" s="345" t="s">
        <v>286</v>
      </c>
      <c r="Q1217" s="235" t="s">
        <v>286</v>
      </c>
      <c r="R1217" s="238" t="s">
        <v>3568</v>
      </c>
      <c r="S1217" s="541">
        <v>4172</v>
      </c>
      <c r="T1217" s="467" t="s">
        <v>2965</v>
      </c>
      <c r="U1217" s="468">
        <f t="shared" si="18"/>
        <v>8344</v>
      </c>
      <c r="V1217" s="170"/>
    </row>
    <row r="1218" spans="1:22">
      <c r="A1218" s="235">
        <v>1215</v>
      </c>
      <c r="B1218" s="235">
        <v>112129061</v>
      </c>
      <c r="C1218" s="238" t="s">
        <v>1718</v>
      </c>
      <c r="D1218" s="238" t="s">
        <v>1719</v>
      </c>
      <c r="E1218" s="598" t="s">
        <v>36</v>
      </c>
      <c r="F1218" s="235">
        <v>2</v>
      </c>
      <c r="G1218" s="623" t="s">
        <v>3632</v>
      </c>
      <c r="H1218" s="410">
        <v>44897</v>
      </c>
      <c r="I1218" s="410">
        <v>44897</v>
      </c>
      <c r="J1218" s="235" t="s">
        <v>3575</v>
      </c>
      <c r="K1218" s="235" t="s">
        <v>88</v>
      </c>
      <c r="L1218" s="235" t="s">
        <v>3540</v>
      </c>
      <c r="M1218" s="235">
        <v>215998695</v>
      </c>
      <c r="N1218" s="235" t="s">
        <v>85</v>
      </c>
      <c r="O1218" s="238" t="s">
        <v>3351</v>
      </c>
      <c r="P1218" s="345" t="s">
        <v>286</v>
      </c>
      <c r="Q1218" s="235" t="s">
        <v>286</v>
      </c>
      <c r="R1218" s="238" t="s">
        <v>3568</v>
      </c>
      <c r="S1218" s="541">
        <v>13332</v>
      </c>
      <c r="T1218" s="467" t="s">
        <v>2965</v>
      </c>
      <c r="U1218" s="468">
        <f t="shared" si="18"/>
        <v>26664</v>
      </c>
      <c r="V1218" s="170"/>
    </row>
    <row r="1219" spans="1:22">
      <c r="A1219" s="235">
        <v>1216</v>
      </c>
      <c r="B1219" s="235">
        <v>112129061</v>
      </c>
      <c r="C1219" s="238" t="s">
        <v>1718</v>
      </c>
      <c r="D1219" s="238" t="s">
        <v>1719</v>
      </c>
      <c r="E1219" s="598" t="s">
        <v>36</v>
      </c>
      <c r="F1219" s="235">
        <v>1</v>
      </c>
      <c r="G1219" s="623" t="s">
        <v>3633</v>
      </c>
      <c r="H1219" s="410">
        <v>44897</v>
      </c>
      <c r="I1219" s="410">
        <v>44897</v>
      </c>
      <c r="J1219" s="235" t="s">
        <v>2843</v>
      </c>
      <c r="K1219" s="235" t="s">
        <v>3573</v>
      </c>
      <c r="L1219" s="235" t="s">
        <v>3540</v>
      </c>
      <c r="M1219" s="235">
        <v>215998694</v>
      </c>
      <c r="N1219" s="235" t="s">
        <v>85</v>
      </c>
      <c r="O1219" s="238" t="s">
        <v>3351</v>
      </c>
      <c r="P1219" s="345" t="s">
        <v>286</v>
      </c>
      <c r="Q1219" s="235" t="s">
        <v>286</v>
      </c>
      <c r="R1219" s="238" t="s">
        <v>3568</v>
      </c>
      <c r="S1219" s="541">
        <v>13332</v>
      </c>
      <c r="T1219" s="467" t="s">
        <v>2965</v>
      </c>
      <c r="U1219" s="468">
        <f t="shared" si="18"/>
        <v>13332</v>
      </c>
      <c r="V1219" s="170"/>
    </row>
    <row r="1220" spans="1:22" ht="20.399999999999999">
      <c r="A1220" s="235">
        <v>1217</v>
      </c>
      <c r="B1220" s="235">
        <v>109552692</v>
      </c>
      <c r="C1220" s="238" t="s">
        <v>642</v>
      </c>
      <c r="D1220" s="238" t="s">
        <v>643</v>
      </c>
      <c r="E1220" s="598" t="s">
        <v>36</v>
      </c>
      <c r="F1220" s="235">
        <v>50</v>
      </c>
      <c r="G1220" s="623" t="s">
        <v>3626</v>
      </c>
      <c r="H1220" s="410">
        <v>44897</v>
      </c>
      <c r="I1220" s="410">
        <v>44897</v>
      </c>
      <c r="J1220" s="235" t="s">
        <v>141</v>
      </c>
      <c r="K1220" s="235" t="s">
        <v>285</v>
      </c>
      <c r="L1220" s="235" t="s">
        <v>3627</v>
      </c>
      <c r="M1220" s="235" t="s">
        <v>3628</v>
      </c>
      <c r="N1220" s="235" t="s">
        <v>85</v>
      </c>
      <c r="O1220" s="238" t="s">
        <v>3629</v>
      </c>
      <c r="P1220" s="345" t="s">
        <v>3413</v>
      </c>
      <c r="Q1220" s="347" t="s">
        <v>4025</v>
      </c>
      <c r="R1220" s="238" t="s">
        <v>2838</v>
      </c>
      <c r="S1220" s="541">
        <v>0.49</v>
      </c>
      <c r="T1220" s="467" t="s">
        <v>2965</v>
      </c>
      <c r="U1220" s="468">
        <f t="shared" ref="U1220:U1283" si="19">S1220*F1220</f>
        <v>24.5</v>
      </c>
      <c r="V1220" s="170"/>
    </row>
    <row r="1221" spans="1:22" ht="20.399999999999999">
      <c r="A1221" s="235">
        <v>1218</v>
      </c>
      <c r="B1221" s="235">
        <v>109552691</v>
      </c>
      <c r="C1221" s="238" t="s">
        <v>644</v>
      </c>
      <c r="D1221" s="238" t="s">
        <v>645</v>
      </c>
      <c r="E1221" s="598" t="s">
        <v>36</v>
      </c>
      <c r="F1221" s="235">
        <v>50</v>
      </c>
      <c r="G1221" s="623" t="s">
        <v>3626</v>
      </c>
      <c r="H1221" s="410">
        <v>44897</v>
      </c>
      <c r="I1221" s="410">
        <v>44897</v>
      </c>
      <c r="J1221" s="235" t="s">
        <v>141</v>
      </c>
      <c r="K1221" s="235" t="s">
        <v>285</v>
      </c>
      <c r="L1221" s="235" t="s">
        <v>3627</v>
      </c>
      <c r="M1221" s="235" t="s">
        <v>3628</v>
      </c>
      <c r="N1221" s="235" t="s">
        <v>85</v>
      </c>
      <c r="O1221" s="238" t="s">
        <v>3629</v>
      </c>
      <c r="P1221" s="345" t="s">
        <v>3413</v>
      </c>
      <c r="Q1221" s="347" t="s">
        <v>4025</v>
      </c>
      <c r="R1221" s="238" t="s">
        <v>2838</v>
      </c>
      <c r="S1221" s="541">
        <v>2.2200000000000002</v>
      </c>
      <c r="T1221" s="467" t="s">
        <v>2965</v>
      </c>
      <c r="U1221" s="468">
        <f t="shared" si="19"/>
        <v>111.00000000000001</v>
      </c>
      <c r="V1221" s="170"/>
    </row>
    <row r="1222" spans="1:22" ht="20.399999999999999">
      <c r="A1222" s="235">
        <v>1219</v>
      </c>
      <c r="B1222" s="235">
        <v>107171952</v>
      </c>
      <c r="C1222" s="238" t="s">
        <v>1475</v>
      </c>
      <c r="D1222" s="238" t="s">
        <v>1476</v>
      </c>
      <c r="E1222" s="598" t="s">
        <v>36</v>
      </c>
      <c r="F1222" s="235">
        <v>20</v>
      </c>
      <c r="G1222" s="623" t="s">
        <v>3637</v>
      </c>
      <c r="H1222" s="410">
        <v>44902</v>
      </c>
      <c r="I1222" s="410">
        <v>44902</v>
      </c>
      <c r="J1222" s="235" t="s">
        <v>2492</v>
      </c>
      <c r="K1222" s="235" t="s">
        <v>92</v>
      </c>
      <c r="L1222" s="235" t="s">
        <v>2832</v>
      </c>
      <c r="M1222" s="235" t="s">
        <v>693</v>
      </c>
      <c r="N1222" s="235" t="s">
        <v>694</v>
      </c>
      <c r="O1222" s="238" t="s">
        <v>3630</v>
      </c>
      <c r="P1222" s="345" t="s">
        <v>3413</v>
      </c>
      <c r="Q1222" s="235"/>
      <c r="R1222" s="238" t="s">
        <v>3631</v>
      </c>
      <c r="S1222" s="541">
        <v>2750</v>
      </c>
      <c r="T1222" s="467" t="s">
        <v>2965</v>
      </c>
      <c r="U1222" s="468">
        <f t="shared" si="19"/>
        <v>55000</v>
      </c>
      <c r="V1222" s="170"/>
    </row>
    <row r="1223" spans="1:22">
      <c r="A1223" s="235">
        <v>1220</v>
      </c>
      <c r="B1223" s="235">
        <v>112171911</v>
      </c>
      <c r="C1223" s="238" t="s">
        <v>3427</v>
      </c>
      <c r="D1223" s="238" t="s">
        <v>3588</v>
      </c>
      <c r="E1223" s="598" t="s">
        <v>36</v>
      </c>
      <c r="F1223" s="235">
        <v>4</v>
      </c>
      <c r="G1223" s="623" t="s">
        <v>3651</v>
      </c>
      <c r="H1223" s="410">
        <v>44904</v>
      </c>
      <c r="I1223" s="410">
        <v>44905</v>
      </c>
      <c r="J1223" s="235" t="s">
        <v>2492</v>
      </c>
      <c r="K1223" s="235" t="s">
        <v>92</v>
      </c>
      <c r="L1223" s="235" t="s">
        <v>2832</v>
      </c>
      <c r="M1223" s="235">
        <v>215988433</v>
      </c>
      <c r="N1223" s="235" t="s">
        <v>85</v>
      </c>
      <c r="O1223" s="238" t="s">
        <v>3474</v>
      </c>
      <c r="P1223" s="345" t="s">
        <v>3413</v>
      </c>
      <c r="Q1223" s="347" t="s">
        <v>4025</v>
      </c>
      <c r="R1223" s="238" t="s">
        <v>3522</v>
      </c>
      <c r="S1223" s="541">
        <v>158500</v>
      </c>
      <c r="T1223" s="467" t="s">
        <v>2965</v>
      </c>
      <c r="U1223" s="468">
        <f t="shared" si="19"/>
        <v>634000</v>
      </c>
      <c r="V1223" s="170"/>
    </row>
    <row r="1224" spans="1:22">
      <c r="A1224" s="235">
        <v>1221</v>
      </c>
      <c r="B1224" s="235">
        <v>112171911</v>
      </c>
      <c r="C1224" s="238" t="s">
        <v>3427</v>
      </c>
      <c r="D1224" s="238" t="s">
        <v>3588</v>
      </c>
      <c r="E1224" s="598" t="s">
        <v>36</v>
      </c>
      <c r="F1224" s="235">
        <v>1</v>
      </c>
      <c r="G1224" s="623" t="s">
        <v>3651</v>
      </c>
      <c r="H1224" s="410">
        <v>44904</v>
      </c>
      <c r="I1224" s="410">
        <v>44905</v>
      </c>
      <c r="J1224" s="235" t="s">
        <v>2492</v>
      </c>
      <c r="K1224" s="235" t="s">
        <v>92</v>
      </c>
      <c r="L1224" s="235" t="s">
        <v>2832</v>
      </c>
      <c r="M1224" s="235">
        <v>215988433</v>
      </c>
      <c r="N1224" s="235" t="s">
        <v>85</v>
      </c>
      <c r="O1224" s="238" t="s">
        <v>3474</v>
      </c>
      <c r="P1224" s="345" t="s">
        <v>3413</v>
      </c>
      <c r="Q1224" s="347" t="s">
        <v>4025</v>
      </c>
      <c r="R1224" s="238" t="s">
        <v>3522</v>
      </c>
      <c r="S1224" s="541">
        <v>158500</v>
      </c>
      <c r="T1224" s="467" t="s">
        <v>2965</v>
      </c>
      <c r="U1224" s="468">
        <f t="shared" si="19"/>
        <v>158500</v>
      </c>
      <c r="V1224" s="170"/>
    </row>
    <row r="1225" spans="1:22">
      <c r="A1225" s="235">
        <v>1222</v>
      </c>
      <c r="B1225" s="235">
        <v>112171911</v>
      </c>
      <c r="C1225" s="238" t="s">
        <v>3427</v>
      </c>
      <c r="D1225" s="238" t="s">
        <v>3588</v>
      </c>
      <c r="E1225" s="598" t="s">
        <v>36</v>
      </c>
      <c r="F1225" s="235">
        <v>3</v>
      </c>
      <c r="G1225" s="623" t="s">
        <v>3651</v>
      </c>
      <c r="H1225" s="410">
        <v>44904</v>
      </c>
      <c r="I1225" s="410">
        <v>44905</v>
      </c>
      <c r="J1225" s="235" t="s">
        <v>2492</v>
      </c>
      <c r="K1225" s="235" t="s">
        <v>92</v>
      </c>
      <c r="L1225" s="235" t="s">
        <v>2832</v>
      </c>
      <c r="M1225" s="235">
        <v>215988433</v>
      </c>
      <c r="N1225" s="235" t="s">
        <v>85</v>
      </c>
      <c r="O1225" s="238" t="s">
        <v>3474</v>
      </c>
      <c r="P1225" s="345" t="s">
        <v>3413</v>
      </c>
      <c r="Q1225" s="347" t="s">
        <v>4025</v>
      </c>
      <c r="R1225" s="238" t="s">
        <v>3522</v>
      </c>
      <c r="S1225" s="541">
        <v>158500</v>
      </c>
      <c r="T1225" s="467" t="s">
        <v>2965</v>
      </c>
      <c r="U1225" s="468">
        <f t="shared" si="19"/>
        <v>475500</v>
      </c>
      <c r="V1225" s="170"/>
    </row>
    <row r="1226" spans="1:22">
      <c r="A1226" s="235">
        <v>1223</v>
      </c>
      <c r="B1226" s="235">
        <v>111381215</v>
      </c>
      <c r="C1226" s="238" t="s">
        <v>235</v>
      </c>
      <c r="D1226" s="238" t="s">
        <v>236</v>
      </c>
      <c r="E1226" s="598" t="s">
        <v>36</v>
      </c>
      <c r="F1226" s="235">
        <v>4</v>
      </c>
      <c r="G1226" s="623" t="s">
        <v>3648</v>
      </c>
      <c r="H1226" s="410">
        <v>44908</v>
      </c>
      <c r="I1226" s="410">
        <v>44908</v>
      </c>
      <c r="J1226" s="235" t="s">
        <v>141</v>
      </c>
      <c r="K1226" s="235" t="s">
        <v>285</v>
      </c>
      <c r="L1226" s="235" t="s">
        <v>2845</v>
      </c>
      <c r="M1226" s="235">
        <v>238185004</v>
      </c>
      <c r="N1226" s="235" t="s">
        <v>2960</v>
      </c>
      <c r="O1226" s="238" t="s">
        <v>3649</v>
      </c>
      <c r="P1226" s="345" t="s">
        <v>286</v>
      </c>
      <c r="Q1226" s="235" t="s">
        <v>286</v>
      </c>
      <c r="R1226" s="238" t="s">
        <v>3650</v>
      </c>
      <c r="S1226" s="541">
        <v>79877</v>
      </c>
      <c r="T1226" s="467" t="s">
        <v>2965</v>
      </c>
      <c r="U1226" s="468">
        <f t="shared" si="19"/>
        <v>319508</v>
      </c>
      <c r="V1226" s="170"/>
    </row>
    <row r="1227" spans="1:22">
      <c r="A1227" s="235">
        <v>1224</v>
      </c>
      <c r="B1227" s="235">
        <v>111381215</v>
      </c>
      <c r="C1227" s="238" t="s">
        <v>235</v>
      </c>
      <c r="D1227" s="238" t="s">
        <v>236</v>
      </c>
      <c r="E1227" s="598" t="s">
        <v>36</v>
      </c>
      <c r="F1227" s="235">
        <v>2</v>
      </c>
      <c r="G1227" s="623" t="s">
        <v>3648</v>
      </c>
      <c r="H1227" s="410">
        <v>44908</v>
      </c>
      <c r="I1227" s="410">
        <v>44908</v>
      </c>
      <c r="J1227" s="235" t="s">
        <v>141</v>
      </c>
      <c r="K1227" s="235" t="s">
        <v>285</v>
      </c>
      <c r="L1227" s="235" t="s">
        <v>2845</v>
      </c>
      <c r="M1227" s="235">
        <v>238185004</v>
      </c>
      <c r="N1227" s="235" t="s">
        <v>2960</v>
      </c>
      <c r="O1227" s="238" t="s">
        <v>3649</v>
      </c>
      <c r="P1227" s="345" t="s">
        <v>286</v>
      </c>
      <c r="Q1227" s="235" t="s">
        <v>286</v>
      </c>
      <c r="R1227" s="238" t="s">
        <v>3650</v>
      </c>
      <c r="S1227" s="541">
        <v>79877</v>
      </c>
      <c r="T1227" s="467" t="s">
        <v>2965</v>
      </c>
      <c r="U1227" s="468">
        <f t="shared" si="19"/>
        <v>159754</v>
      </c>
      <c r="V1227" s="170"/>
    </row>
    <row r="1228" spans="1:22">
      <c r="A1228" s="235">
        <v>1225</v>
      </c>
      <c r="B1228" s="235">
        <v>111381216</v>
      </c>
      <c r="C1228" s="238" t="s">
        <v>3646</v>
      </c>
      <c r="D1228" s="238" t="s">
        <v>3647</v>
      </c>
      <c r="E1228" s="598" t="s">
        <v>36</v>
      </c>
      <c r="F1228" s="235">
        <v>6</v>
      </c>
      <c r="G1228" s="623" t="s">
        <v>3648</v>
      </c>
      <c r="H1228" s="410">
        <v>44908</v>
      </c>
      <c r="I1228" s="410">
        <v>44908</v>
      </c>
      <c r="J1228" s="235" t="s">
        <v>141</v>
      </c>
      <c r="K1228" s="235" t="s">
        <v>285</v>
      </c>
      <c r="L1228" s="235" t="s">
        <v>2845</v>
      </c>
      <c r="M1228" s="235">
        <v>238185004</v>
      </c>
      <c r="N1228" s="235" t="s">
        <v>2960</v>
      </c>
      <c r="O1228" s="238" t="s">
        <v>3649</v>
      </c>
      <c r="P1228" s="345" t="s">
        <v>286</v>
      </c>
      <c r="Q1228" s="235" t="s">
        <v>286</v>
      </c>
      <c r="R1228" s="238" t="s">
        <v>3650</v>
      </c>
      <c r="S1228" s="541">
        <v>4438</v>
      </c>
      <c r="T1228" s="467" t="s">
        <v>2965</v>
      </c>
      <c r="U1228" s="468">
        <f t="shared" si="19"/>
        <v>26628</v>
      </c>
      <c r="V1228" s="170"/>
    </row>
    <row r="1229" spans="1:22">
      <c r="A1229" s="235">
        <v>1226</v>
      </c>
      <c r="B1229" s="235">
        <v>111381214</v>
      </c>
      <c r="C1229" s="238" t="s">
        <v>240</v>
      </c>
      <c r="D1229" s="238" t="s">
        <v>241</v>
      </c>
      <c r="E1229" s="598" t="s">
        <v>36</v>
      </c>
      <c r="F1229" s="235">
        <v>1</v>
      </c>
      <c r="G1229" s="623" t="s">
        <v>3648</v>
      </c>
      <c r="H1229" s="410">
        <v>44908</v>
      </c>
      <c r="I1229" s="410">
        <v>44908</v>
      </c>
      <c r="J1229" s="235" t="s">
        <v>141</v>
      </c>
      <c r="K1229" s="235" t="s">
        <v>285</v>
      </c>
      <c r="L1229" s="235" t="s">
        <v>2845</v>
      </c>
      <c r="M1229" s="235">
        <v>238185004</v>
      </c>
      <c r="N1229" s="235" t="s">
        <v>2960</v>
      </c>
      <c r="O1229" s="238" t="s">
        <v>3649</v>
      </c>
      <c r="P1229" s="345" t="s">
        <v>286</v>
      </c>
      <c r="Q1229" s="235" t="s">
        <v>286</v>
      </c>
      <c r="R1229" s="238" t="s">
        <v>3650</v>
      </c>
      <c r="S1229" s="541">
        <v>97627</v>
      </c>
      <c r="T1229" s="467" t="s">
        <v>2965</v>
      </c>
      <c r="U1229" s="468">
        <f t="shared" si="19"/>
        <v>97627</v>
      </c>
      <c r="V1229" s="170"/>
    </row>
    <row r="1230" spans="1:22">
      <c r="A1230" s="235">
        <v>1227</v>
      </c>
      <c r="B1230" s="235">
        <v>111381214</v>
      </c>
      <c r="C1230" s="238" t="s">
        <v>1233</v>
      </c>
      <c r="D1230" s="238" t="s">
        <v>241</v>
      </c>
      <c r="E1230" s="598" t="s">
        <v>36</v>
      </c>
      <c r="F1230" s="235">
        <v>5</v>
      </c>
      <c r="G1230" s="623" t="s">
        <v>3648</v>
      </c>
      <c r="H1230" s="410">
        <v>44908</v>
      </c>
      <c r="I1230" s="410">
        <v>44908</v>
      </c>
      <c r="J1230" s="235" t="s">
        <v>141</v>
      </c>
      <c r="K1230" s="235" t="s">
        <v>285</v>
      </c>
      <c r="L1230" s="235" t="s">
        <v>2845</v>
      </c>
      <c r="M1230" s="235">
        <v>238185004</v>
      </c>
      <c r="N1230" s="235" t="s">
        <v>2960</v>
      </c>
      <c r="O1230" s="238" t="s">
        <v>3649</v>
      </c>
      <c r="P1230" s="345" t="s">
        <v>286</v>
      </c>
      <c r="Q1230" s="235" t="s">
        <v>286</v>
      </c>
      <c r="R1230" s="238" t="s">
        <v>3650</v>
      </c>
      <c r="S1230" s="541">
        <v>97627</v>
      </c>
      <c r="T1230" s="467" t="s">
        <v>2965</v>
      </c>
      <c r="U1230" s="468">
        <f t="shared" si="19"/>
        <v>488135</v>
      </c>
      <c r="V1230" s="170"/>
    </row>
    <row r="1231" spans="1:22" ht="20.399999999999999">
      <c r="A1231" s="235">
        <v>1228</v>
      </c>
      <c r="B1231" s="235">
        <v>109492174</v>
      </c>
      <c r="C1231" s="238" t="s">
        <v>488</v>
      </c>
      <c r="D1231" s="238" t="s">
        <v>489</v>
      </c>
      <c r="E1231" s="598" t="s">
        <v>36</v>
      </c>
      <c r="F1231" s="235">
        <v>6</v>
      </c>
      <c r="G1231" s="623" t="s">
        <v>3659</v>
      </c>
      <c r="H1231" s="410">
        <v>44910</v>
      </c>
      <c r="I1231" s="410">
        <v>44910</v>
      </c>
      <c r="J1231" s="235" t="s">
        <v>206</v>
      </c>
      <c r="K1231" s="235" t="s">
        <v>285</v>
      </c>
      <c r="L1231" s="235" t="s">
        <v>2832</v>
      </c>
      <c r="M1231" s="235">
        <v>215974557</v>
      </c>
      <c r="N1231" s="235" t="s">
        <v>3335</v>
      </c>
      <c r="O1231" s="238" t="s">
        <v>3474</v>
      </c>
      <c r="P1231" s="345" t="s">
        <v>3413</v>
      </c>
      <c r="Q1231" s="347" t="s">
        <v>4025</v>
      </c>
      <c r="R1231" s="238" t="s">
        <v>3665</v>
      </c>
      <c r="S1231" s="541">
        <v>4051</v>
      </c>
      <c r="T1231" s="467" t="s">
        <v>2965</v>
      </c>
      <c r="U1231" s="468">
        <f t="shared" si="19"/>
        <v>24306</v>
      </c>
      <c r="V1231" s="170"/>
    </row>
    <row r="1232" spans="1:22" ht="20.399999999999999">
      <c r="A1232" s="235">
        <v>1229</v>
      </c>
      <c r="B1232" s="235">
        <v>109492175</v>
      </c>
      <c r="C1232" s="238" t="s">
        <v>520</v>
      </c>
      <c r="D1232" s="238" t="s">
        <v>521</v>
      </c>
      <c r="E1232" s="598" t="s">
        <v>36</v>
      </c>
      <c r="F1232" s="235">
        <v>1</v>
      </c>
      <c r="G1232" s="623" t="s">
        <v>3659</v>
      </c>
      <c r="H1232" s="410">
        <v>44910</v>
      </c>
      <c r="I1232" s="410">
        <v>44910</v>
      </c>
      <c r="J1232" s="235" t="s">
        <v>206</v>
      </c>
      <c r="K1232" s="235" t="s">
        <v>285</v>
      </c>
      <c r="L1232" s="235" t="s">
        <v>2832</v>
      </c>
      <c r="M1232" s="235">
        <v>215974557</v>
      </c>
      <c r="N1232" s="235" t="s">
        <v>3335</v>
      </c>
      <c r="O1232" s="238" t="s">
        <v>3474</v>
      </c>
      <c r="P1232" s="345" t="s">
        <v>3413</v>
      </c>
      <c r="Q1232" s="347" t="s">
        <v>4025</v>
      </c>
      <c r="R1232" s="238" t="s">
        <v>3665</v>
      </c>
      <c r="S1232" s="541">
        <v>1404</v>
      </c>
      <c r="T1232" s="467" t="s">
        <v>2965</v>
      </c>
      <c r="U1232" s="468">
        <f t="shared" si="19"/>
        <v>1404</v>
      </c>
      <c r="V1232" s="170"/>
    </row>
    <row r="1233" spans="1:22" ht="20.399999999999999">
      <c r="A1233" s="235">
        <v>1230</v>
      </c>
      <c r="B1233" s="235">
        <v>109492175</v>
      </c>
      <c r="C1233" s="238" t="s">
        <v>520</v>
      </c>
      <c r="D1233" s="238" t="s">
        <v>521</v>
      </c>
      <c r="E1233" s="598" t="s">
        <v>36</v>
      </c>
      <c r="F1233" s="235">
        <v>5</v>
      </c>
      <c r="G1233" s="623" t="s">
        <v>3659</v>
      </c>
      <c r="H1233" s="410">
        <v>44910</v>
      </c>
      <c r="I1233" s="410">
        <v>44910</v>
      </c>
      <c r="J1233" s="235" t="s">
        <v>206</v>
      </c>
      <c r="K1233" s="235" t="s">
        <v>285</v>
      </c>
      <c r="L1233" s="235" t="s">
        <v>2832</v>
      </c>
      <c r="M1233" s="235">
        <v>215974557</v>
      </c>
      <c r="N1233" s="235" t="s">
        <v>3335</v>
      </c>
      <c r="O1233" s="238" t="s">
        <v>3474</v>
      </c>
      <c r="P1233" s="345" t="s">
        <v>3413</v>
      </c>
      <c r="Q1233" s="347" t="s">
        <v>4025</v>
      </c>
      <c r="R1233" s="238" t="s">
        <v>3665</v>
      </c>
      <c r="S1233" s="541">
        <v>1404</v>
      </c>
      <c r="T1233" s="467" t="s">
        <v>2965</v>
      </c>
      <c r="U1233" s="468">
        <f t="shared" si="19"/>
        <v>7020</v>
      </c>
      <c r="V1233" s="170"/>
    </row>
    <row r="1234" spans="1:22" ht="20.399999999999999">
      <c r="A1234" s="235">
        <v>1231</v>
      </c>
      <c r="B1234" s="235">
        <v>109492197</v>
      </c>
      <c r="C1234" s="238" t="s">
        <v>186</v>
      </c>
      <c r="D1234" s="238" t="s">
        <v>187</v>
      </c>
      <c r="E1234" s="598" t="s">
        <v>36</v>
      </c>
      <c r="F1234" s="235">
        <v>1</v>
      </c>
      <c r="G1234" s="623" t="s">
        <v>3659</v>
      </c>
      <c r="H1234" s="410">
        <v>44910</v>
      </c>
      <c r="I1234" s="410">
        <v>44910</v>
      </c>
      <c r="J1234" s="235" t="s">
        <v>206</v>
      </c>
      <c r="K1234" s="235" t="s">
        <v>285</v>
      </c>
      <c r="L1234" s="235" t="s">
        <v>2832</v>
      </c>
      <c r="M1234" s="235">
        <v>215974557</v>
      </c>
      <c r="N1234" s="235" t="s">
        <v>3335</v>
      </c>
      <c r="O1234" s="238" t="s">
        <v>3474</v>
      </c>
      <c r="P1234" s="345" t="s">
        <v>3413</v>
      </c>
      <c r="Q1234" s="347" t="s">
        <v>4025</v>
      </c>
      <c r="R1234" s="238" t="s">
        <v>3665</v>
      </c>
      <c r="S1234" s="541">
        <v>66.92</v>
      </c>
      <c r="T1234" s="467" t="s">
        <v>2965</v>
      </c>
      <c r="U1234" s="468">
        <f t="shared" si="19"/>
        <v>66.92</v>
      </c>
      <c r="V1234" s="170"/>
    </row>
    <row r="1235" spans="1:22" ht="20.399999999999999">
      <c r="A1235" s="235">
        <v>1232</v>
      </c>
      <c r="B1235" s="235">
        <v>109492180</v>
      </c>
      <c r="C1235" s="238" t="s">
        <v>201</v>
      </c>
      <c r="D1235" s="349" t="s">
        <v>2748</v>
      </c>
      <c r="E1235" s="598" t="s">
        <v>36</v>
      </c>
      <c r="F1235" s="235">
        <v>20</v>
      </c>
      <c r="G1235" s="623" t="s">
        <v>3659</v>
      </c>
      <c r="H1235" s="410">
        <v>44910</v>
      </c>
      <c r="I1235" s="410">
        <v>44910</v>
      </c>
      <c r="J1235" s="235" t="s">
        <v>206</v>
      </c>
      <c r="K1235" s="235" t="s">
        <v>285</v>
      </c>
      <c r="L1235" s="235" t="s">
        <v>2832</v>
      </c>
      <c r="M1235" s="235">
        <v>215974557</v>
      </c>
      <c r="N1235" s="235" t="s">
        <v>3335</v>
      </c>
      <c r="O1235" s="238" t="s">
        <v>3474</v>
      </c>
      <c r="P1235" s="345" t="s">
        <v>3413</v>
      </c>
      <c r="Q1235" s="347" t="s">
        <v>4025</v>
      </c>
      <c r="R1235" s="238" t="s">
        <v>3665</v>
      </c>
      <c r="S1235" s="541">
        <v>32.22</v>
      </c>
      <c r="T1235" s="467" t="s">
        <v>2965</v>
      </c>
      <c r="U1235" s="468">
        <f t="shared" si="19"/>
        <v>644.4</v>
      </c>
      <c r="V1235" s="170"/>
    </row>
    <row r="1236" spans="1:22" ht="20.399999999999999">
      <c r="A1236" s="235">
        <v>1233</v>
      </c>
      <c r="B1236" s="235">
        <v>112136066</v>
      </c>
      <c r="C1236" s="238" t="s">
        <v>2230</v>
      </c>
      <c r="D1236" s="238" t="s">
        <v>2745</v>
      </c>
      <c r="E1236" s="598" t="s">
        <v>36</v>
      </c>
      <c r="F1236" s="235">
        <v>4</v>
      </c>
      <c r="G1236" s="623" t="s">
        <v>3659</v>
      </c>
      <c r="H1236" s="410">
        <v>44910</v>
      </c>
      <c r="I1236" s="410">
        <v>44910</v>
      </c>
      <c r="J1236" s="235" t="s">
        <v>206</v>
      </c>
      <c r="K1236" s="235" t="s">
        <v>285</v>
      </c>
      <c r="L1236" s="235" t="s">
        <v>2832</v>
      </c>
      <c r="M1236" s="235">
        <v>215974557</v>
      </c>
      <c r="N1236" s="235" t="s">
        <v>3335</v>
      </c>
      <c r="O1236" s="238" t="s">
        <v>3474</v>
      </c>
      <c r="P1236" s="345" t="s">
        <v>3413</v>
      </c>
      <c r="Q1236" s="347" t="s">
        <v>4025</v>
      </c>
      <c r="R1236" s="238" t="s">
        <v>3665</v>
      </c>
      <c r="S1236" s="541">
        <v>113.51</v>
      </c>
      <c r="T1236" s="467" t="s">
        <v>2965</v>
      </c>
      <c r="U1236" s="468">
        <f t="shared" si="19"/>
        <v>454.04</v>
      </c>
      <c r="V1236" s="170"/>
    </row>
    <row r="1237" spans="1:22" ht="20.399999999999999">
      <c r="A1237" s="235">
        <v>1234</v>
      </c>
      <c r="B1237" s="235">
        <v>112136070</v>
      </c>
      <c r="C1237" s="238">
        <v>19628060446</v>
      </c>
      <c r="D1237" s="238" t="s">
        <v>2751</v>
      </c>
      <c r="E1237" s="598" t="s">
        <v>36</v>
      </c>
      <c r="F1237" s="235">
        <v>6</v>
      </c>
      <c r="G1237" s="623" t="s">
        <v>3659</v>
      </c>
      <c r="H1237" s="410">
        <v>44910</v>
      </c>
      <c r="I1237" s="410">
        <v>44910</v>
      </c>
      <c r="J1237" s="235" t="s">
        <v>206</v>
      </c>
      <c r="K1237" s="235" t="s">
        <v>285</v>
      </c>
      <c r="L1237" s="235" t="s">
        <v>2832</v>
      </c>
      <c r="M1237" s="235">
        <v>215974557</v>
      </c>
      <c r="N1237" s="235" t="s">
        <v>3335</v>
      </c>
      <c r="O1237" s="238" t="s">
        <v>3474</v>
      </c>
      <c r="P1237" s="345" t="s">
        <v>3413</v>
      </c>
      <c r="Q1237" s="347" t="s">
        <v>4025</v>
      </c>
      <c r="R1237" s="238" t="s">
        <v>3665</v>
      </c>
      <c r="S1237" s="541">
        <v>721.74</v>
      </c>
      <c r="T1237" s="467" t="s">
        <v>2965</v>
      </c>
      <c r="U1237" s="468">
        <f t="shared" si="19"/>
        <v>4330.4400000000005</v>
      </c>
      <c r="V1237" s="170"/>
    </row>
    <row r="1238" spans="1:22" ht="20.399999999999999">
      <c r="A1238" s="235">
        <v>1235</v>
      </c>
      <c r="B1238" s="235">
        <v>112172903</v>
      </c>
      <c r="C1238" s="238" t="s">
        <v>2593</v>
      </c>
      <c r="D1238" s="238" t="s">
        <v>2594</v>
      </c>
      <c r="E1238" s="598" t="s">
        <v>36</v>
      </c>
      <c r="F1238" s="235">
        <v>6</v>
      </c>
      <c r="G1238" s="623" t="s">
        <v>3659</v>
      </c>
      <c r="H1238" s="410">
        <v>44910</v>
      </c>
      <c r="I1238" s="410">
        <v>44910</v>
      </c>
      <c r="J1238" s="235" t="s">
        <v>206</v>
      </c>
      <c r="K1238" s="235" t="s">
        <v>285</v>
      </c>
      <c r="L1238" s="235" t="s">
        <v>2832</v>
      </c>
      <c r="M1238" s="235">
        <v>215974557</v>
      </c>
      <c r="N1238" s="235" t="s">
        <v>3335</v>
      </c>
      <c r="O1238" s="238" t="s">
        <v>3474</v>
      </c>
      <c r="P1238" s="345" t="s">
        <v>3413</v>
      </c>
      <c r="Q1238" s="347" t="s">
        <v>4025</v>
      </c>
      <c r="R1238" s="238" t="s">
        <v>3665</v>
      </c>
      <c r="S1238" s="541">
        <v>133.16</v>
      </c>
      <c r="T1238" s="467" t="s">
        <v>2965</v>
      </c>
      <c r="U1238" s="468">
        <f t="shared" si="19"/>
        <v>798.96</v>
      </c>
      <c r="V1238" s="170"/>
    </row>
    <row r="1239" spans="1:22" ht="20.399999999999999">
      <c r="A1239" s="235">
        <v>1236</v>
      </c>
      <c r="B1239" s="235">
        <v>112173252</v>
      </c>
      <c r="C1239" s="238">
        <v>19000005081</v>
      </c>
      <c r="D1239" s="238" t="s">
        <v>3272</v>
      </c>
      <c r="E1239" s="598" t="s">
        <v>36</v>
      </c>
      <c r="F1239" s="235">
        <v>12</v>
      </c>
      <c r="G1239" s="623" t="s">
        <v>3659</v>
      </c>
      <c r="H1239" s="410">
        <v>44910</v>
      </c>
      <c r="I1239" s="410">
        <v>44910</v>
      </c>
      <c r="J1239" s="235" t="s">
        <v>206</v>
      </c>
      <c r="K1239" s="235" t="s">
        <v>285</v>
      </c>
      <c r="L1239" s="235" t="s">
        <v>2832</v>
      </c>
      <c r="M1239" s="235">
        <v>215974557</v>
      </c>
      <c r="N1239" s="235" t="s">
        <v>3335</v>
      </c>
      <c r="O1239" s="238" t="s">
        <v>3474</v>
      </c>
      <c r="P1239" s="345" t="s">
        <v>3413</v>
      </c>
      <c r="Q1239" s="347" t="s">
        <v>4025</v>
      </c>
      <c r="R1239" s="238" t="s">
        <v>3665</v>
      </c>
      <c r="S1239" s="541">
        <v>215.24</v>
      </c>
      <c r="T1239" s="467" t="s">
        <v>2965</v>
      </c>
      <c r="U1239" s="468">
        <f t="shared" si="19"/>
        <v>2582.88</v>
      </c>
      <c r="V1239" s="170"/>
    </row>
    <row r="1240" spans="1:22" ht="20.399999999999999">
      <c r="A1240" s="235">
        <v>1237</v>
      </c>
      <c r="B1240" s="235">
        <v>112172911</v>
      </c>
      <c r="C1240" s="238" t="s">
        <v>441</v>
      </c>
      <c r="D1240" s="238" t="s">
        <v>442</v>
      </c>
      <c r="E1240" s="598" t="s">
        <v>36</v>
      </c>
      <c r="F1240" s="235">
        <v>15</v>
      </c>
      <c r="G1240" s="623" t="s">
        <v>3659</v>
      </c>
      <c r="H1240" s="410">
        <v>44910</v>
      </c>
      <c r="I1240" s="410">
        <v>44910</v>
      </c>
      <c r="J1240" s="235" t="s">
        <v>206</v>
      </c>
      <c r="K1240" s="235" t="s">
        <v>285</v>
      </c>
      <c r="L1240" s="235" t="s">
        <v>2832</v>
      </c>
      <c r="M1240" s="235">
        <v>215974557</v>
      </c>
      <c r="N1240" s="235" t="s">
        <v>3335</v>
      </c>
      <c r="O1240" s="238" t="s">
        <v>3474</v>
      </c>
      <c r="P1240" s="345" t="s">
        <v>3413</v>
      </c>
      <c r="Q1240" s="347" t="s">
        <v>4025</v>
      </c>
      <c r="R1240" s="238" t="s">
        <v>3665</v>
      </c>
      <c r="S1240" s="541">
        <v>7.34</v>
      </c>
      <c r="T1240" s="467" t="s">
        <v>2965</v>
      </c>
      <c r="U1240" s="468">
        <f t="shared" si="19"/>
        <v>110.1</v>
      </c>
      <c r="V1240" s="170"/>
    </row>
    <row r="1241" spans="1:22" ht="20.399999999999999">
      <c r="A1241" s="235">
        <v>1238</v>
      </c>
      <c r="B1241" s="235">
        <v>112136069</v>
      </c>
      <c r="C1241" s="238" t="s">
        <v>2235</v>
      </c>
      <c r="D1241" s="238" t="s">
        <v>2749</v>
      </c>
      <c r="E1241" s="598" t="s">
        <v>36</v>
      </c>
      <c r="F1241" s="235">
        <v>18</v>
      </c>
      <c r="G1241" s="623" t="s">
        <v>3659</v>
      </c>
      <c r="H1241" s="410">
        <v>44910</v>
      </c>
      <c r="I1241" s="410">
        <v>44910</v>
      </c>
      <c r="J1241" s="235" t="s">
        <v>206</v>
      </c>
      <c r="K1241" s="235" t="s">
        <v>285</v>
      </c>
      <c r="L1241" s="235" t="s">
        <v>2832</v>
      </c>
      <c r="M1241" s="235">
        <v>215974557</v>
      </c>
      <c r="N1241" s="235" t="s">
        <v>3335</v>
      </c>
      <c r="O1241" s="238" t="s">
        <v>3474</v>
      </c>
      <c r="P1241" s="345" t="s">
        <v>3413</v>
      </c>
      <c r="Q1241" s="347" t="s">
        <v>4025</v>
      </c>
      <c r="R1241" s="238" t="s">
        <v>3665</v>
      </c>
      <c r="S1241" s="541">
        <v>45.6</v>
      </c>
      <c r="T1241" s="467" t="s">
        <v>2965</v>
      </c>
      <c r="U1241" s="468">
        <f t="shared" si="19"/>
        <v>820.80000000000007</v>
      </c>
      <c r="V1241" s="170"/>
    </row>
    <row r="1242" spans="1:22" ht="20.399999999999999">
      <c r="A1242" s="235">
        <v>1239</v>
      </c>
      <c r="B1242" s="235">
        <v>112172910</v>
      </c>
      <c r="C1242" s="238" t="s">
        <v>2424</v>
      </c>
      <c r="D1242" s="238" t="s">
        <v>2750</v>
      </c>
      <c r="E1242" s="598" t="s">
        <v>36</v>
      </c>
      <c r="F1242" s="235">
        <v>14</v>
      </c>
      <c r="G1242" s="623" t="s">
        <v>3659</v>
      </c>
      <c r="H1242" s="410">
        <v>44910</v>
      </c>
      <c r="I1242" s="410">
        <v>44910</v>
      </c>
      <c r="J1242" s="235" t="s">
        <v>206</v>
      </c>
      <c r="K1242" s="235" t="s">
        <v>285</v>
      </c>
      <c r="L1242" s="235" t="s">
        <v>2832</v>
      </c>
      <c r="M1242" s="235">
        <v>215974557</v>
      </c>
      <c r="N1242" s="235" t="s">
        <v>3335</v>
      </c>
      <c r="O1242" s="238" t="s">
        <v>3474</v>
      </c>
      <c r="P1242" s="345" t="s">
        <v>3413</v>
      </c>
      <c r="Q1242" s="347" t="s">
        <v>4025</v>
      </c>
      <c r="R1242" s="238" t="s">
        <v>3665</v>
      </c>
      <c r="S1242" s="541">
        <v>130.52000000000001</v>
      </c>
      <c r="T1242" s="467" t="s">
        <v>2965</v>
      </c>
      <c r="U1242" s="468">
        <f t="shared" si="19"/>
        <v>1827.2800000000002</v>
      </c>
      <c r="V1242" s="170"/>
    </row>
    <row r="1243" spans="1:22" ht="20.399999999999999">
      <c r="A1243" s="235">
        <v>1240</v>
      </c>
      <c r="B1243" s="235">
        <v>112173248</v>
      </c>
      <c r="C1243" s="238" t="s">
        <v>751</v>
      </c>
      <c r="D1243" s="238" t="s">
        <v>2592</v>
      </c>
      <c r="E1243" s="598" t="s">
        <v>36</v>
      </c>
      <c r="F1243" s="235">
        <v>12</v>
      </c>
      <c r="G1243" s="623" t="s">
        <v>3659</v>
      </c>
      <c r="H1243" s="410">
        <v>44910</v>
      </c>
      <c r="I1243" s="410">
        <v>44910</v>
      </c>
      <c r="J1243" s="235" t="s">
        <v>206</v>
      </c>
      <c r="K1243" s="235" t="s">
        <v>285</v>
      </c>
      <c r="L1243" s="235" t="s">
        <v>2832</v>
      </c>
      <c r="M1243" s="235">
        <v>215974557</v>
      </c>
      <c r="N1243" s="235" t="s">
        <v>3335</v>
      </c>
      <c r="O1243" s="238" t="s">
        <v>3474</v>
      </c>
      <c r="P1243" s="345" t="s">
        <v>3413</v>
      </c>
      <c r="Q1243" s="347" t="s">
        <v>4025</v>
      </c>
      <c r="R1243" s="238" t="s">
        <v>3665</v>
      </c>
      <c r="S1243" s="541">
        <v>169.15</v>
      </c>
      <c r="T1243" s="467" t="s">
        <v>2965</v>
      </c>
      <c r="U1243" s="468">
        <f t="shared" si="19"/>
        <v>2029.8000000000002</v>
      </c>
      <c r="V1243" s="170"/>
    </row>
    <row r="1244" spans="1:22" ht="20.399999999999999">
      <c r="A1244" s="235">
        <v>1241</v>
      </c>
      <c r="B1244" s="235">
        <v>112136080</v>
      </c>
      <c r="C1244" s="238" t="s">
        <v>888</v>
      </c>
      <c r="D1244" s="238" t="s">
        <v>889</v>
      </c>
      <c r="E1244" s="598" t="s">
        <v>36</v>
      </c>
      <c r="F1244" s="235">
        <v>4</v>
      </c>
      <c r="G1244" s="623" t="s">
        <v>3659</v>
      </c>
      <c r="H1244" s="410">
        <v>44910</v>
      </c>
      <c r="I1244" s="410">
        <v>44910</v>
      </c>
      <c r="J1244" s="235" t="s">
        <v>206</v>
      </c>
      <c r="K1244" s="235" t="s">
        <v>285</v>
      </c>
      <c r="L1244" s="235" t="s">
        <v>2832</v>
      </c>
      <c r="M1244" s="235">
        <v>215974557</v>
      </c>
      <c r="N1244" s="235" t="s">
        <v>3335</v>
      </c>
      <c r="O1244" s="238" t="s">
        <v>3474</v>
      </c>
      <c r="P1244" s="345" t="s">
        <v>3413</v>
      </c>
      <c r="Q1244" s="347" t="s">
        <v>4025</v>
      </c>
      <c r="R1244" s="238" t="s">
        <v>3665</v>
      </c>
      <c r="S1244" s="541">
        <v>13.72</v>
      </c>
      <c r="T1244" s="467" t="s">
        <v>2965</v>
      </c>
      <c r="U1244" s="468">
        <f t="shared" si="19"/>
        <v>54.88</v>
      </c>
      <c r="V1244" s="170"/>
    </row>
    <row r="1245" spans="1:22" ht="20.399999999999999">
      <c r="A1245" s="235">
        <v>1242</v>
      </c>
      <c r="B1245" s="235">
        <v>112172909</v>
      </c>
      <c r="C1245" s="238" t="s">
        <v>483</v>
      </c>
      <c r="D1245" s="238" t="s">
        <v>3269</v>
      </c>
      <c r="E1245" s="598" t="s">
        <v>36</v>
      </c>
      <c r="F1245" s="235">
        <v>6</v>
      </c>
      <c r="G1245" s="623" t="s">
        <v>3659</v>
      </c>
      <c r="H1245" s="410">
        <v>44910</v>
      </c>
      <c r="I1245" s="410">
        <v>44910</v>
      </c>
      <c r="J1245" s="235" t="s">
        <v>206</v>
      </c>
      <c r="K1245" s="235" t="s">
        <v>285</v>
      </c>
      <c r="L1245" s="235" t="s">
        <v>2832</v>
      </c>
      <c r="M1245" s="235">
        <v>215974557</v>
      </c>
      <c r="N1245" s="235" t="s">
        <v>3335</v>
      </c>
      <c r="O1245" s="238" t="s">
        <v>3474</v>
      </c>
      <c r="P1245" s="345" t="s">
        <v>3413</v>
      </c>
      <c r="Q1245" s="347" t="s">
        <v>4025</v>
      </c>
      <c r="R1245" s="238" t="s">
        <v>3665</v>
      </c>
      <c r="S1245" s="541">
        <v>499.79</v>
      </c>
      <c r="T1245" s="467" t="s">
        <v>2965</v>
      </c>
      <c r="U1245" s="468">
        <f t="shared" si="19"/>
        <v>2998.7400000000002</v>
      </c>
      <c r="V1245" s="170"/>
    </row>
    <row r="1246" spans="1:22" ht="20.399999999999999">
      <c r="A1246" s="235">
        <v>1243</v>
      </c>
      <c r="B1246" s="235">
        <v>112172904</v>
      </c>
      <c r="C1246" s="238" t="s">
        <v>419</v>
      </c>
      <c r="D1246" s="238" t="s">
        <v>420</v>
      </c>
      <c r="E1246" s="598" t="s">
        <v>36</v>
      </c>
      <c r="F1246" s="235">
        <v>22</v>
      </c>
      <c r="G1246" s="623" t="s">
        <v>3659</v>
      </c>
      <c r="H1246" s="410">
        <v>44910</v>
      </c>
      <c r="I1246" s="410">
        <v>44910</v>
      </c>
      <c r="J1246" s="235" t="s">
        <v>206</v>
      </c>
      <c r="K1246" s="235" t="s">
        <v>285</v>
      </c>
      <c r="L1246" s="235" t="s">
        <v>2832</v>
      </c>
      <c r="M1246" s="235">
        <v>215974557</v>
      </c>
      <c r="N1246" s="235" t="s">
        <v>3335</v>
      </c>
      <c r="O1246" s="238" t="s">
        <v>3474</v>
      </c>
      <c r="P1246" s="345" t="s">
        <v>3413</v>
      </c>
      <c r="Q1246" s="347" t="s">
        <v>4025</v>
      </c>
      <c r="R1246" s="238" t="s">
        <v>3665</v>
      </c>
      <c r="S1246" s="541">
        <v>36.17</v>
      </c>
      <c r="T1246" s="467" t="s">
        <v>2965</v>
      </c>
      <c r="U1246" s="468">
        <f t="shared" si="19"/>
        <v>795.74</v>
      </c>
      <c r="V1246" s="170"/>
    </row>
    <row r="1247" spans="1:22" ht="20.399999999999999">
      <c r="A1247" s="235">
        <v>1244</v>
      </c>
      <c r="B1247" s="235">
        <v>112136072</v>
      </c>
      <c r="C1247" s="238">
        <v>19620005092</v>
      </c>
      <c r="D1247" s="238" t="s">
        <v>457</v>
      </c>
      <c r="E1247" s="598" t="s">
        <v>36</v>
      </c>
      <c r="F1247" s="235">
        <v>6</v>
      </c>
      <c r="G1247" s="623" t="s">
        <v>3659</v>
      </c>
      <c r="H1247" s="410">
        <v>44910</v>
      </c>
      <c r="I1247" s="410">
        <v>44910</v>
      </c>
      <c r="J1247" s="235" t="s">
        <v>206</v>
      </c>
      <c r="K1247" s="235" t="s">
        <v>285</v>
      </c>
      <c r="L1247" s="235" t="s">
        <v>2832</v>
      </c>
      <c r="M1247" s="235">
        <v>215974557</v>
      </c>
      <c r="N1247" s="235" t="s">
        <v>3335</v>
      </c>
      <c r="O1247" s="238" t="s">
        <v>3474</v>
      </c>
      <c r="P1247" s="345" t="s">
        <v>3413</v>
      </c>
      <c r="Q1247" s="347" t="s">
        <v>4025</v>
      </c>
      <c r="R1247" s="238" t="s">
        <v>3665</v>
      </c>
      <c r="S1247" s="541">
        <v>404.26</v>
      </c>
      <c r="T1247" s="467" t="s">
        <v>2965</v>
      </c>
      <c r="U1247" s="468">
        <f t="shared" si="19"/>
        <v>2425.56</v>
      </c>
      <c r="V1247" s="170"/>
    </row>
    <row r="1248" spans="1:22" ht="20.399999999999999">
      <c r="A1248" s="235">
        <v>1245</v>
      </c>
      <c r="B1248" s="235">
        <v>109492181</v>
      </c>
      <c r="C1248" s="238" t="s">
        <v>170</v>
      </c>
      <c r="D1248" s="238" t="s">
        <v>171</v>
      </c>
      <c r="E1248" s="598" t="s">
        <v>36</v>
      </c>
      <c r="F1248" s="235">
        <v>26</v>
      </c>
      <c r="G1248" s="623" t="s">
        <v>3659</v>
      </c>
      <c r="H1248" s="410">
        <v>44910</v>
      </c>
      <c r="I1248" s="410">
        <v>44910</v>
      </c>
      <c r="J1248" s="235" t="s">
        <v>206</v>
      </c>
      <c r="K1248" s="235" t="s">
        <v>285</v>
      </c>
      <c r="L1248" s="235" t="s">
        <v>2832</v>
      </c>
      <c r="M1248" s="235">
        <v>215974557</v>
      </c>
      <c r="N1248" s="235" t="s">
        <v>3335</v>
      </c>
      <c r="O1248" s="238" t="s">
        <v>3474</v>
      </c>
      <c r="P1248" s="345" t="s">
        <v>3413</v>
      </c>
      <c r="Q1248" s="347" t="s">
        <v>4025</v>
      </c>
      <c r="R1248" s="238" t="s">
        <v>3665</v>
      </c>
      <c r="S1248" s="541">
        <v>24.1</v>
      </c>
      <c r="T1248" s="467" t="s">
        <v>2965</v>
      </c>
      <c r="U1248" s="468">
        <f t="shared" si="19"/>
        <v>626.6</v>
      </c>
      <c r="V1248" s="170"/>
    </row>
    <row r="1249" spans="1:22" ht="20.399999999999999">
      <c r="A1249" s="235">
        <v>1246</v>
      </c>
      <c r="B1249" s="235">
        <v>112173253</v>
      </c>
      <c r="C1249" s="238">
        <v>19300061440</v>
      </c>
      <c r="D1249" s="238" t="s">
        <v>777</v>
      </c>
      <c r="E1249" s="598" t="s">
        <v>36</v>
      </c>
      <c r="F1249" s="235">
        <v>6</v>
      </c>
      <c r="G1249" s="623" t="s">
        <v>3659</v>
      </c>
      <c r="H1249" s="410">
        <v>44910</v>
      </c>
      <c r="I1249" s="410">
        <v>44910</v>
      </c>
      <c r="J1249" s="235" t="s">
        <v>206</v>
      </c>
      <c r="K1249" s="235" t="s">
        <v>285</v>
      </c>
      <c r="L1249" s="235" t="s">
        <v>2832</v>
      </c>
      <c r="M1249" s="235">
        <v>215974557</v>
      </c>
      <c r="N1249" s="235" t="s">
        <v>3335</v>
      </c>
      <c r="O1249" s="238" t="s">
        <v>3474</v>
      </c>
      <c r="P1249" s="345" t="s">
        <v>3413</v>
      </c>
      <c r="Q1249" s="347" t="s">
        <v>4025</v>
      </c>
      <c r="R1249" s="238" t="s">
        <v>3665</v>
      </c>
      <c r="S1249" s="541">
        <v>267.55</v>
      </c>
      <c r="T1249" s="467" t="s">
        <v>2965</v>
      </c>
      <c r="U1249" s="468">
        <f t="shared" si="19"/>
        <v>1605.3000000000002</v>
      </c>
      <c r="V1249" s="170"/>
    </row>
    <row r="1250" spans="1:22" ht="20.399999999999999">
      <c r="A1250" s="235">
        <v>1247</v>
      </c>
      <c r="B1250" s="235">
        <v>109492194</v>
      </c>
      <c r="C1250" s="238">
        <v>61030012010</v>
      </c>
      <c r="D1250" s="238" t="s">
        <v>193</v>
      </c>
      <c r="E1250" s="598" t="s">
        <v>36</v>
      </c>
      <c r="F1250" s="235">
        <v>34</v>
      </c>
      <c r="G1250" s="623" t="s">
        <v>3659</v>
      </c>
      <c r="H1250" s="410">
        <v>44910</v>
      </c>
      <c r="I1250" s="410">
        <v>44910</v>
      </c>
      <c r="J1250" s="235" t="s">
        <v>206</v>
      </c>
      <c r="K1250" s="235" t="s">
        <v>285</v>
      </c>
      <c r="L1250" s="235" t="s">
        <v>2832</v>
      </c>
      <c r="M1250" s="235">
        <v>215974557</v>
      </c>
      <c r="N1250" s="235" t="s">
        <v>3335</v>
      </c>
      <c r="O1250" s="238" t="s">
        <v>3474</v>
      </c>
      <c r="P1250" s="345" t="s">
        <v>3413</v>
      </c>
      <c r="Q1250" s="347" t="s">
        <v>4025</v>
      </c>
      <c r="R1250" s="238" t="s">
        <v>3665</v>
      </c>
      <c r="S1250" s="541">
        <v>234.9</v>
      </c>
      <c r="T1250" s="467" t="s">
        <v>2965</v>
      </c>
      <c r="U1250" s="468">
        <f t="shared" si="19"/>
        <v>7986.6</v>
      </c>
      <c r="V1250" s="170"/>
    </row>
    <row r="1251" spans="1:22" ht="20.399999999999999">
      <c r="A1251" s="235">
        <v>1248</v>
      </c>
      <c r="B1251" s="235">
        <v>109492194</v>
      </c>
      <c r="C1251" s="238">
        <v>61030012010</v>
      </c>
      <c r="D1251" s="238" t="s">
        <v>193</v>
      </c>
      <c r="E1251" s="598" t="s">
        <v>36</v>
      </c>
      <c r="F1251" s="235">
        <v>6</v>
      </c>
      <c r="G1251" s="623" t="s">
        <v>3659</v>
      </c>
      <c r="H1251" s="410">
        <v>44910</v>
      </c>
      <c r="I1251" s="410">
        <v>44910</v>
      </c>
      <c r="J1251" s="235" t="s">
        <v>206</v>
      </c>
      <c r="K1251" s="235" t="s">
        <v>285</v>
      </c>
      <c r="L1251" s="235" t="s">
        <v>2832</v>
      </c>
      <c r="M1251" s="235">
        <v>215974557</v>
      </c>
      <c r="N1251" s="235" t="s">
        <v>3335</v>
      </c>
      <c r="O1251" s="238" t="s">
        <v>3474</v>
      </c>
      <c r="P1251" s="345" t="s">
        <v>3413</v>
      </c>
      <c r="Q1251" s="347" t="s">
        <v>4025</v>
      </c>
      <c r="R1251" s="238" t="s">
        <v>3665</v>
      </c>
      <c r="S1251" s="541">
        <v>234.9</v>
      </c>
      <c r="T1251" s="467" t="s">
        <v>2965</v>
      </c>
      <c r="U1251" s="468">
        <f t="shared" si="19"/>
        <v>1409.4</v>
      </c>
      <c r="V1251" s="170"/>
    </row>
    <row r="1252" spans="1:22" ht="20.399999999999999">
      <c r="A1252" s="235">
        <v>1249</v>
      </c>
      <c r="B1252" s="235">
        <v>109492196</v>
      </c>
      <c r="C1252" s="238">
        <v>61030000054</v>
      </c>
      <c r="D1252" s="238" t="s">
        <v>1179</v>
      </c>
      <c r="E1252" s="598" t="s">
        <v>36</v>
      </c>
      <c r="F1252" s="235">
        <v>1</v>
      </c>
      <c r="G1252" s="623" t="s">
        <v>3659</v>
      </c>
      <c r="H1252" s="410">
        <v>44910</v>
      </c>
      <c r="I1252" s="410">
        <v>44910</v>
      </c>
      <c r="J1252" s="235" t="s">
        <v>206</v>
      </c>
      <c r="K1252" s="235" t="s">
        <v>285</v>
      </c>
      <c r="L1252" s="235" t="s">
        <v>2832</v>
      </c>
      <c r="M1252" s="235">
        <v>215974557</v>
      </c>
      <c r="N1252" s="235" t="s">
        <v>3335</v>
      </c>
      <c r="O1252" s="238" t="s">
        <v>3474</v>
      </c>
      <c r="P1252" s="345" t="s">
        <v>3413</v>
      </c>
      <c r="Q1252" s="347" t="s">
        <v>4025</v>
      </c>
      <c r="R1252" s="238" t="s">
        <v>3665</v>
      </c>
      <c r="S1252" s="541">
        <v>21.36</v>
      </c>
      <c r="T1252" s="467" t="s">
        <v>2965</v>
      </c>
      <c r="U1252" s="468">
        <f t="shared" si="19"/>
        <v>21.36</v>
      </c>
      <c r="V1252" s="170"/>
    </row>
    <row r="1253" spans="1:22" ht="20.399999999999999">
      <c r="A1253" s="235">
        <v>1250</v>
      </c>
      <c r="B1253" s="235">
        <v>109609637</v>
      </c>
      <c r="C1253" s="238" t="s">
        <v>573</v>
      </c>
      <c r="D1253" s="238" t="s">
        <v>574</v>
      </c>
      <c r="E1253" s="598" t="s">
        <v>36</v>
      </c>
      <c r="F1253" s="235">
        <v>14</v>
      </c>
      <c r="G1253" s="623" t="s">
        <v>3659</v>
      </c>
      <c r="H1253" s="410">
        <v>44910</v>
      </c>
      <c r="I1253" s="410">
        <v>44910</v>
      </c>
      <c r="J1253" s="235" t="s">
        <v>206</v>
      </c>
      <c r="K1253" s="235" t="s">
        <v>285</v>
      </c>
      <c r="L1253" s="235" t="s">
        <v>2832</v>
      </c>
      <c r="M1253" s="235">
        <v>215974557</v>
      </c>
      <c r="N1253" s="235" t="s">
        <v>3335</v>
      </c>
      <c r="O1253" s="238" t="s">
        <v>3474</v>
      </c>
      <c r="P1253" s="345" t="s">
        <v>3413</v>
      </c>
      <c r="Q1253" s="347" t="s">
        <v>4025</v>
      </c>
      <c r="R1253" s="238" t="s">
        <v>3665</v>
      </c>
      <c r="S1253" s="541">
        <v>18.62</v>
      </c>
      <c r="T1253" s="467" t="s">
        <v>2965</v>
      </c>
      <c r="U1253" s="468">
        <f t="shared" si="19"/>
        <v>260.68</v>
      </c>
      <c r="V1253" s="170"/>
    </row>
    <row r="1254" spans="1:22" ht="20.399999999999999">
      <c r="A1254" s="235">
        <v>1251</v>
      </c>
      <c r="B1254" s="235">
        <v>112137134</v>
      </c>
      <c r="C1254" s="238">
        <v>21038811406</v>
      </c>
      <c r="D1254" s="238" t="s">
        <v>2415</v>
      </c>
      <c r="E1254" s="598" t="s">
        <v>36</v>
      </c>
      <c r="F1254" s="235">
        <v>24</v>
      </c>
      <c r="G1254" s="623" t="s">
        <v>3659</v>
      </c>
      <c r="H1254" s="410">
        <v>44910</v>
      </c>
      <c r="I1254" s="410">
        <v>44910</v>
      </c>
      <c r="J1254" s="235" t="s">
        <v>206</v>
      </c>
      <c r="K1254" s="235" t="s">
        <v>285</v>
      </c>
      <c r="L1254" s="235" t="s">
        <v>2832</v>
      </c>
      <c r="M1254" s="235">
        <v>215974557</v>
      </c>
      <c r="N1254" s="235" t="s">
        <v>3335</v>
      </c>
      <c r="O1254" s="238" t="s">
        <v>3474</v>
      </c>
      <c r="P1254" s="345" t="s">
        <v>3413</v>
      </c>
      <c r="Q1254" s="347" t="s">
        <v>4025</v>
      </c>
      <c r="R1254" s="238" t="s">
        <v>3665</v>
      </c>
      <c r="S1254" s="541">
        <v>1139.3800000000001</v>
      </c>
      <c r="T1254" s="467" t="s">
        <v>2965</v>
      </c>
      <c r="U1254" s="468">
        <f t="shared" si="19"/>
        <v>27345.120000000003</v>
      </c>
      <c r="V1254" s="170"/>
    </row>
    <row r="1255" spans="1:22" ht="20.399999999999999">
      <c r="A1255" s="235">
        <v>1252</v>
      </c>
      <c r="B1255" s="235">
        <v>109492176</v>
      </c>
      <c r="C1255" s="238">
        <v>45953050</v>
      </c>
      <c r="D1255" s="238" t="s">
        <v>2204</v>
      </c>
      <c r="E1255" s="598" t="s">
        <v>2729</v>
      </c>
      <c r="F1255" s="235">
        <v>240</v>
      </c>
      <c r="G1255" s="623" t="s">
        <v>3659</v>
      </c>
      <c r="H1255" s="410">
        <v>44910</v>
      </c>
      <c r="I1255" s="410">
        <v>44910</v>
      </c>
      <c r="J1255" s="235" t="s">
        <v>206</v>
      </c>
      <c r="K1255" s="235" t="s">
        <v>285</v>
      </c>
      <c r="L1255" s="235" t="s">
        <v>2832</v>
      </c>
      <c r="M1255" s="235">
        <v>215974557</v>
      </c>
      <c r="N1255" s="235" t="s">
        <v>3335</v>
      </c>
      <c r="O1255" s="238" t="s">
        <v>3474</v>
      </c>
      <c r="P1255" s="345" t="s">
        <v>3413</v>
      </c>
      <c r="Q1255" s="347" t="s">
        <v>4025</v>
      </c>
      <c r="R1255" s="238" t="s">
        <v>3665</v>
      </c>
      <c r="S1255" s="541">
        <v>271</v>
      </c>
      <c r="T1255" s="467" t="s">
        <v>2965</v>
      </c>
      <c r="U1255" s="468">
        <f t="shared" si="19"/>
        <v>65040</v>
      </c>
      <c r="V1255" s="170"/>
    </row>
    <row r="1256" spans="1:22" ht="20.399999999999999">
      <c r="A1256" s="235">
        <v>1253</v>
      </c>
      <c r="B1256" s="235">
        <v>109609634</v>
      </c>
      <c r="C1256" s="238" t="s">
        <v>2226</v>
      </c>
      <c r="D1256" s="238" t="s">
        <v>2740</v>
      </c>
      <c r="E1256" s="598" t="s">
        <v>36</v>
      </c>
      <c r="F1256" s="235">
        <v>4</v>
      </c>
      <c r="G1256" s="623" t="s">
        <v>3659</v>
      </c>
      <c r="H1256" s="410">
        <v>44910</v>
      </c>
      <c r="I1256" s="410">
        <v>44910</v>
      </c>
      <c r="J1256" s="235" t="s">
        <v>206</v>
      </c>
      <c r="K1256" s="235" t="s">
        <v>285</v>
      </c>
      <c r="L1256" s="235" t="s">
        <v>2832</v>
      </c>
      <c r="M1256" s="235">
        <v>215974557</v>
      </c>
      <c r="N1256" s="235" t="s">
        <v>3335</v>
      </c>
      <c r="O1256" s="238" t="s">
        <v>3474</v>
      </c>
      <c r="P1256" s="345" t="s">
        <v>3413</v>
      </c>
      <c r="Q1256" s="347" t="s">
        <v>4025</v>
      </c>
      <c r="R1256" s="238" t="s">
        <v>3665</v>
      </c>
      <c r="S1256" s="541">
        <v>1069.1099999999999</v>
      </c>
      <c r="T1256" s="467" t="s">
        <v>2965</v>
      </c>
      <c r="U1256" s="468">
        <f t="shared" si="19"/>
        <v>4276.4399999999996</v>
      </c>
      <c r="V1256" s="170"/>
    </row>
    <row r="1257" spans="1:22" ht="20.399999999999999">
      <c r="A1257" s="235">
        <v>1254</v>
      </c>
      <c r="B1257" s="235">
        <v>109609634</v>
      </c>
      <c r="C1257" s="238">
        <v>21038812425</v>
      </c>
      <c r="D1257" s="238" t="s">
        <v>2740</v>
      </c>
      <c r="E1257" s="598" t="s">
        <v>36</v>
      </c>
      <c r="F1257" s="235">
        <v>2</v>
      </c>
      <c r="G1257" s="623" t="s">
        <v>3659</v>
      </c>
      <c r="H1257" s="410">
        <v>44910</v>
      </c>
      <c r="I1257" s="410">
        <v>44910</v>
      </c>
      <c r="J1257" s="235" t="s">
        <v>206</v>
      </c>
      <c r="K1257" s="235" t="s">
        <v>285</v>
      </c>
      <c r="L1257" s="235" t="s">
        <v>2832</v>
      </c>
      <c r="M1257" s="235">
        <v>215974557</v>
      </c>
      <c r="N1257" s="235" t="s">
        <v>3335</v>
      </c>
      <c r="O1257" s="238" t="s">
        <v>3474</v>
      </c>
      <c r="P1257" s="345" t="s">
        <v>3413</v>
      </c>
      <c r="Q1257" s="347" t="s">
        <v>4025</v>
      </c>
      <c r="R1257" s="238" t="s">
        <v>3665</v>
      </c>
      <c r="S1257" s="541">
        <v>1069.1099999999999</v>
      </c>
      <c r="T1257" s="467" t="s">
        <v>2965</v>
      </c>
      <c r="U1257" s="468">
        <f t="shared" si="19"/>
        <v>2138.2199999999998</v>
      </c>
      <c r="V1257" s="170"/>
    </row>
    <row r="1258" spans="1:22" ht="20.399999999999999">
      <c r="A1258" s="235">
        <v>1255</v>
      </c>
      <c r="B1258" s="235">
        <v>107105353</v>
      </c>
      <c r="C1258" s="238">
        <v>45983010</v>
      </c>
      <c r="D1258" s="238" t="s">
        <v>2824</v>
      </c>
      <c r="E1258" s="598" t="s">
        <v>2729</v>
      </c>
      <c r="F1258" s="235">
        <v>108</v>
      </c>
      <c r="G1258" s="623" t="s">
        <v>3659</v>
      </c>
      <c r="H1258" s="410">
        <v>44910</v>
      </c>
      <c r="I1258" s="410">
        <v>44910</v>
      </c>
      <c r="J1258" s="235" t="s">
        <v>206</v>
      </c>
      <c r="K1258" s="235" t="s">
        <v>285</v>
      </c>
      <c r="L1258" s="235" t="s">
        <v>2832</v>
      </c>
      <c r="M1258" s="235">
        <v>215974557</v>
      </c>
      <c r="N1258" s="235" t="s">
        <v>3335</v>
      </c>
      <c r="O1258" s="238" t="s">
        <v>3474</v>
      </c>
      <c r="P1258" s="345" t="s">
        <v>3413</v>
      </c>
      <c r="Q1258" s="347" t="s">
        <v>4025</v>
      </c>
      <c r="R1258" s="238" t="s">
        <v>3665</v>
      </c>
      <c r="S1258" s="541">
        <v>256.89999999999998</v>
      </c>
      <c r="T1258" s="467" t="s">
        <v>2965</v>
      </c>
      <c r="U1258" s="468">
        <f t="shared" si="19"/>
        <v>27745.199999999997</v>
      </c>
      <c r="V1258" s="170"/>
    </row>
    <row r="1259" spans="1:22">
      <c r="A1259" s="235">
        <v>1256</v>
      </c>
      <c r="B1259" s="235">
        <v>111443613</v>
      </c>
      <c r="C1259" s="238">
        <v>111443825</v>
      </c>
      <c r="D1259" s="238" t="s">
        <v>1712</v>
      </c>
      <c r="E1259" s="598" t="s">
        <v>36</v>
      </c>
      <c r="F1259" s="235">
        <v>6</v>
      </c>
      <c r="G1259" s="623" t="s">
        <v>3660</v>
      </c>
      <c r="H1259" s="410">
        <v>44910</v>
      </c>
      <c r="I1259" s="410">
        <v>44910</v>
      </c>
      <c r="J1259" s="235" t="s">
        <v>3663</v>
      </c>
      <c r="K1259" s="235" t="s">
        <v>1875</v>
      </c>
      <c r="L1259" s="235" t="s">
        <v>3540</v>
      </c>
      <c r="M1259" s="235">
        <v>215974555</v>
      </c>
      <c r="N1259" s="235" t="s">
        <v>85</v>
      </c>
      <c r="O1259" s="238" t="s">
        <v>3351</v>
      </c>
      <c r="P1259" s="345" t="s">
        <v>3568</v>
      </c>
      <c r="Q1259" s="235" t="s">
        <v>286</v>
      </c>
      <c r="R1259" s="238" t="s">
        <v>3568</v>
      </c>
      <c r="S1259" s="541">
        <v>4172</v>
      </c>
      <c r="T1259" s="467" t="s">
        <v>2965</v>
      </c>
      <c r="U1259" s="468">
        <f t="shared" si="19"/>
        <v>25032</v>
      </c>
      <c r="V1259" s="170"/>
    </row>
    <row r="1260" spans="1:22">
      <c r="A1260" s="235">
        <v>1257</v>
      </c>
      <c r="B1260" s="235">
        <v>111443614</v>
      </c>
      <c r="C1260" s="238">
        <v>111443828</v>
      </c>
      <c r="D1260" s="238" t="s">
        <v>1715</v>
      </c>
      <c r="E1260" s="598" t="s">
        <v>36</v>
      </c>
      <c r="F1260" s="235">
        <v>3</v>
      </c>
      <c r="G1260" s="623" t="s">
        <v>3661</v>
      </c>
      <c r="H1260" s="410">
        <v>44910</v>
      </c>
      <c r="I1260" s="410">
        <v>44910</v>
      </c>
      <c r="J1260" s="235" t="s">
        <v>87</v>
      </c>
      <c r="K1260" s="235" t="s">
        <v>88</v>
      </c>
      <c r="L1260" s="235" t="s">
        <v>3540</v>
      </c>
      <c r="M1260" s="235">
        <v>215974556</v>
      </c>
      <c r="N1260" s="235" t="s">
        <v>85</v>
      </c>
      <c r="O1260" s="238" t="s">
        <v>3351</v>
      </c>
      <c r="P1260" s="345" t="s">
        <v>3568</v>
      </c>
      <c r="Q1260" s="235" t="s">
        <v>286</v>
      </c>
      <c r="R1260" s="238" t="s">
        <v>3568</v>
      </c>
      <c r="S1260" s="541">
        <v>2738</v>
      </c>
      <c r="T1260" s="467" t="s">
        <v>2965</v>
      </c>
      <c r="U1260" s="468">
        <f t="shared" si="19"/>
        <v>8214</v>
      </c>
      <c r="V1260" s="170"/>
    </row>
    <row r="1261" spans="1:22">
      <c r="A1261" s="235">
        <v>1258</v>
      </c>
      <c r="B1261" s="235">
        <v>109447744</v>
      </c>
      <c r="C1261" s="238">
        <v>803203</v>
      </c>
      <c r="D1261" s="239" t="s">
        <v>3732</v>
      </c>
      <c r="E1261" s="598" t="s">
        <v>36</v>
      </c>
      <c r="F1261" s="235">
        <v>116</v>
      </c>
      <c r="G1261" s="623" t="s">
        <v>3662</v>
      </c>
      <c r="H1261" s="410">
        <v>44911</v>
      </c>
      <c r="I1261" s="410">
        <v>44911</v>
      </c>
      <c r="J1261" s="235" t="s">
        <v>141</v>
      </c>
      <c r="K1261" s="235" t="s">
        <v>285</v>
      </c>
      <c r="L1261" s="235" t="s">
        <v>3664</v>
      </c>
      <c r="M1261" s="235">
        <v>238103602</v>
      </c>
      <c r="N1261" s="235" t="s">
        <v>85</v>
      </c>
      <c r="O1261" s="238" t="s">
        <v>3474</v>
      </c>
      <c r="P1261" s="345" t="s">
        <v>3413</v>
      </c>
      <c r="Q1261" s="347" t="s">
        <v>4025</v>
      </c>
      <c r="R1261" s="238"/>
      <c r="S1261" s="541">
        <v>20286.650000000001</v>
      </c>
      <c r="T1261" s="467" t="s">
        <v>2965</v>
      </c>
      <c r="U1261" s="468">
        <f t="shared" si="19"/>
        <v>2353251.4000000004</v>
      </c>
      <c r="V1261" s="170"/>
    </row>
    <row r="1262" spans="1:22">
      <c r="A1262" s="235">
        <v>1259</v>
      </c>
      <c r="B1262" s="235">
        <v>101999218</v>
      </c>
      <c r="C1262" s="238" t="s">
        <v>132</v>
      </c>
      <c r="D1262" s="424" t="s">
        <v>3615</v>
      </c>
      <c r="E1262" s="598" t="s">
        <v>36</v>
      </c>
      <c r="F1262" s="235">
        <v>18</v>
      </c>
      <c r="G1262" s="623" t="s">
        <v>3662</v>
      </c>
      <c r="H1262" s="410">
        <v>44911</v>
      </c>
      <c r="I1262" s="410">
        <v>44911</v>
      </c>
      <c r="J1262" s="235" t="s">
        <v>141</v>
      </c>
      <c r="K1262" s="235" t="s">
        <v>285</v>
      </c>
      <c r="L1262" s="235" t="s">
        <v>3664</v>
      </c>
      <c r="M1262" s="235">
        <v>238103602</v>
      </c>
      <c r="N1262" s="235" t="s">
        <v>85</v>
      </c>
      <c r="O1262" s="238" t="s">
        <v>3474</v>
      </c>
      <c r="P1262" s="345" t="s">
        <v>3413</v>
      </c>
      <c r="Q1262" s="347" t="s">
        <v>4025</v>
      </c>
      <c r="R1262" s="238"/>
      <c r="S1262" s="541">
        <v>272461.3</v>
      </c>
      <c r="T1262" s="467" t="s">
        <v>2965</v>
      </c>
      <c r="U1262" s="468">
        <f t="shared" si="19"/>
        <v>4904303.3999999994</v>
      </c>
      <c r="V1262" s="170"/>
    </row>
    <row r="1263" spans="1:22" ht="20.399999999999999">
      <c r="A1263" s="235">
        <v>1260</v>
      </c>
      <c r="B1263" s="235" t="s">
        <v>2954</v>
      </c>
      <c r="C1263" s="238" t="s">
        <v>2790</v>
      </c>
      <c r="D1263" s="238" t="s">
        <v>2955</v>
      </c>
      <c r="E1263" s="598" t="s">
        <v>36</v>
      </c>
      <c r="F1263" s="235">
        <v>3</v>
      </c>
      <c r="G1263" s="623" t="s">
        <v>3693</v>
      </c>
      <c r="H1263" s="410">
        <v>44915</v>
      </c>
      <c r="I1263" s="410">
        <v>44915</v>
      </c>
      <c r="J1263" s="235" t="s">
        <v>141</v>
      </c>
      <c r="K1263" s="235" t="s">
        <v>285</v>
      </c>
      <c r="L1263" s="235" t="s">
        <v>2832</v>
      </c>
      <c r="M1263" s="235">
        <v>215974667</v>
      </c>
      <c r="N1263" s="235" t="s">
        <v>85</v>
      </c>
      <c r="O1263" s="238" t="s">
        <v>3474</v>
      </c>
      <c r="P1263" s="345" t="s">
        <v>3413</v>
      </c>
      <c r="Q1263" s="347" t="s">
        <v>4025</v>
      </c>
      <c r="R1263" s="238" t="s">
        <v>2838</v>
      </c>
      <c r="S1263" s="541">
        <v>42549</v>
      </c>
      <c r="T1263" s="467" t="s">
        <v>2965</v>
      </c>
      <c r="U1263" s="468">
        <f t="shared" si="19"/>
        <v>127647</v>
      </c>
      <c r="V1263" s="170"/>
    </row>
    <row r="1264" spans="1:22" ht="30.6">
      <c r="A1264" s="235">
        <v>1261</v>
      </c>
      <c r="B1264" s="235">
        <v>112168270</v>
      </c>
      <c r="C1264" s="238" t="s">
        <v>3677</v>
      </c>
      <c r="D1264" s="238" t="s">
        <v>3678</v>
      </c>
      <c r="E1264" s="598" t="s">
        <v>36</v>
      </c>
      <c r="F1264" s="235">
        <v>5</v>
      </c>
      <c r="G1264" s="623" t="s">
        <v>3694</v>
      </c>
      <c r="H1264" s="410">
        <v>44915</v>
      </c>
      <c r="I1264" s="410">
        <v>44915</v>
      </c>
      <c r="J1264" s="235" t="s">
        <v>141</v>
      </c>
      <c r="K1264" s="235" t="s">
        <v>285</v>
      </c>
      <c r="L1264" s="235" t="s">
        <v>2832</v>
      </c>
      <c r="M1264" s="235">
        <v>215974667</v>
      </c>
      <c r="N1264" s="235" t="s">
        <v>85</v>
      </c>
      <c r="O1264" s="238" t="s">
        <v>57</v>
      </c>
      <c r="P1264" s="345" t="s">
        <v>286</v>
      </c>
      <c r="Q1264" s="235" t="s">
        <v>286</v>
      </c>
      <c r="R1264" s="238" t="s">
        <v>3587</v>
      </c>
      <c r="S1264" s="541">
        <v>144</v>
      </c>
      <c r="T1264" s="467" t="s">
        <v>2965</v>
      </c>
      <c r="U1264" s="468">
        <f t="shared" si="19"/>
        <v>720</v>
      </c>
      <c r="V1264" s="170"/>
    </row>
    <row r="1265" spans="1:22" ht="40.799999999999997">
      <c r="A1265" s="235">
        <v>1262</v>
      </c>
      <c r="B1265" s="235">
        <v>112168268</v>
      </c>
      <c r="C1265" s="238" t="s">
        <v>3675</v>
      </c>
      <c r="D1265" s="238" t="s">
        <v>3676</v>
      </c>
      <c r="E1265" s="598" t="s">
        <v>36</v>
      </c>
      <c r="F1265" s="235">
        <v>50</v>
      </c>
      <c r="G1265" s="623" t="s">
        <v>3694</v>
      </c>
      <c r="H1265" s="410">
        <v>44915</v>
      </c>
      <c r="I1265" s="410">
        <v>44915</v>
      </c>
      <c r="J1265" s="235" t="s">
        <v>141</v>
      </c>
      <c r="K1265" s="235" t="s">
        <v>285</v>
      </c>
      <c r="L1265" s="235" t="s">
        <v>2832</v>
      </c>
      <c r="M1265" s="235">
        <v>215974667</v>
      </c>
      <c r="N1265" s="235" t="s">
        <v>85</v>
      </c>
      <c r="O1265" s="238" t="s">
        <v>57</v>
      </c>
      <c r="P1265" s="345" t="s">
        <v>286</v>
      </c>
      <c r="Q1265" s="235" t="s">
        <v>286</v>
      </c>
      <c r="R1265" s="238" t="s">
        <v>3587</v>
      </c>
      <c r="S1265" s="541">
        <v>442.5</v>
      </c>
      <c r="T1265" s="467" t="s">
        <v>2965</v>
      </c>
      <c r="U1265" s="468">
        <f t="shared" si="19"/>
        <v>22125</v>
      </c>
      <c r="V1265" s="170"/>
    </row>
    <row r="1266" spans="1:22">
      <c r="A1266" s="235">
        <v>1263</v>
      </c>
      <c r="B1266" s="235">
        <v>112171911</v>
      </c>
      <c r="C1266" s="238" t="s">
        <v>3427</v>
      </c>
      <c r="D1266" s="238" t="s">
        <v>3588</v>
      </c>
      <c r="E1266" s="598" t="s">
        <v>36</v>
      </c>
      <c r="F1266" s="235">
        <v>1</v>
      </c>
      <c r="G1266" s="623" t="s">
        <v>3691</v>
      </c>
      <c r="H1266" s="410">
        <v>44916</v>
      </c>
      <c r="I1266" s="410">
        <v>44916</v>
      </c>
      <c r="J1266" s="235" t="s">
        <v>3692</v>
      </c>
      <c r="K1266" s="235" t="s">
        <v>1581</v>
      </c>
      <c r="L1266" s="235" t="s">
        <v>70</v>
      </c>
      <c r="M1266" s="235">
        <v>215974668</v>
      </c>
      <c r="N1266" s="235" t="s">
        <v>85</v>
      </c>
      <c r="O1266" s="238" t="s">
        <v>57</v>
      </c>
      <c r="P1266" s="345" t="s">
        <v>286</v>
      </c>
      <c r="Q1266" s="235"/>
      <c r="R1266" s="238" t="s">
        <v>3699</v>
      </c>
      <c r="S1266" s="541">
        <v>158500</v>
      </c>
      <c r="T1266" s="467" t="s">
        <v>2965</v>
      </c>
      <c r="U1266" s="468">
        <f t="shared" si="19"/>
        <v>158500</v>
      </c>
      <c r="V1266" s="170"/>
    </row>
    <row r="1267" spans="1:22">
      <c r="A1267" s="235">
        <v>1264</v>
      </c>
      <c r="B1267" s="235">
        <v>112161405</v>
      </c>
      <c r="C1267" s="238" t="s">
        <v>2272</v>
      </c>
      <c r="D1267" s="238" t="s">
        <v>2273</v>
      </c>
      <c r="E1267" s="598" t="s">
        <v>36</v>
      </c>
      <c r="F1267" s="235">
        <v>1</v>
      </c>
      <c r="G1267" s="623" t="s">
        <v>3700</v>
      </c>
      <c r="H1267" s="410">
        <v>44925</v>
      </c>
      <c r="I1267" s="410">
        <v>44925</v>
      </c>
      <c r="J1267" s="235" t="s">
        <v>3701</v>
      </c>
      <c r="K1267" s="235" t="s">
        <v>1581</v>
      </c>
      <c r="L1267" s="235" t="s">
        <v>70</v>
      </c>
      <c r="M1267" s="235">
        <v>215974866</v>
      </c>
      <c r="N1267" s="235" t="s">
        <v>85</v>
      </c>
      <c r="O1267" s="238" t="s">
        <v>2284</v>
      </c>
      <c r="P1267" s="345" t="s">
        <v>286</v>
      </c>
      <c r="Q1267" s="235" t="s">
        <v>286</v>
      </c>
      <c r="R1267" s="238" t="s">
        <v>3702</v>
      </c>
      <c r="S1267" s="541">
        <v>43450</v>
      </c>
      <c r="T1267" s="467" t="s">
        <v>2965</v>
      </c>
      <c r="U1267" s="468">
        <f t="shared" si="19"/>
        <v>43450</v>
      </c>
      <c r="V1267" s="170"/>
    </row>
    <row r="1268" spans="1:22" ht="30.6">
      <c r="A1268" s="235">
        <v>1265</v>
      </c>
      <c r="B1268" s="235">
        <v>112295843</v>
      </c>
      <c r="C1268" s="238" t="s">
        <v>3600</v>
      </c>
      <c r="D1268" s="238" t="s">
        <v>3601</v>
      </c>
      <c r="E1268" s="598" t="s">
        <v>247</v>
      </c>
      <c r="F1268" s="235">
        <v>13</v>
      </c>
      <c r="G1268" s="623" t="s">
        <v>3712</v>
      </c>
      <c r="H1268" s="410">
        <v>44929</v>
      </c>
      <c r="I1268" s="410">
        <v>44929</v>
      </c>
      <c r="J1268" s="235" t="s">
        <v>141</v>
      </c>
      <c r="K1268" s="235" t="s">
        <v>285</v>
      </c>
      <c r="L1268" s="235" t="s">
        <v>2832</v>
      </c>
      <c r="M1268" s="238" t="s">
        <v>4026</v>
      </c>
      <c r="N1268" s="235" t="s">
        <v>85</v>
      </c>
      <c r="O1268" s="238" t="s">
        <v>3474</v>
      </c>
      <c r="P1268" s="345" t="s">
        <v>3413</v>
      </c>
      <c r="Q1268" s="347" t="s">
        <v>4025</v>
      </c>
      <c r="R1268" s="238" t="s">
        <v>3713</v>
      </c>
      <c r="S1268" s="541">
        <v>78686</v>
      </c>
      <c r="T1268" s="467" t="s">
        <v>2965</v>
      </c>
      <c r="U1268" s="468">
        <f t="shared" si="19"/>
        <v>1022918</v>
      </c>
      <c r="V1268" s="170"/>
    </row>
    <row r="1269" spans="1:22" ht="20.399999999999999">
      <c r="A1269" s="235">
        <v>1266</v>
      </c>
      <c r="B1269" s="235">
        <v>112136066</v>
      </c>
      <c r="C1269" s="238" t="s">
        <v>2230</v>
      </c>
      <c r="D1269" s="238" t="s">
        <v>2745</v>
      </c>
      <c r="E1269" s="598" t="s">
        <v>36</v>
      </c>
      <c r="F1269" s="235">
        <v>2</v>
      </c>
      <c r="G1269" s="623" t="s">
        <v>3709</v>
      </c>
      <c r="H1269" s="410">
        <v>44932</v>
      </c>
      <c r="I1269" s="410">
        <v>44932</v>
      </c>
      <c r="J1269" s="235" t="s">
        <v>206</v>
      </c>
      <c r="K1269" s="235" t="s">
        <v>285</v>
      </c>
      <c r="L1269" s="235" t="s">
        <v>2832</v>
      </c>
      <c r="M1269" s="235">
        <v>58126173604</v>
      </c>
      <c r="N1269" s="235" t="s">
        <v>3710</v>
      </c>
      <c r="O1269" s="238" t="s">
        <v>3474</v>
      </c>
      <c r="P1269" s="345" t="s">
        <v>3413</v>
      </c>
      <c r="Q1269" s="347" t="s">
        <v>4025</v>
      </c>
      <c r="R1269" s="238" t="s">
        <v>3665</v>
      </c>
      <c r="S1269" s="541">
        <v>113.50999999999999</v>
      </c>
      <c r="T1269" s="467" t="s">
        <v>2965</v>
      </c>
      <c r="U1269" s="468">
        <f t="shared" si="19"/>
        <v>227.01999999999998</v>
      </c>
      <c r="V1269" s="170"/>
    </row>
    <row r="1270" spans="1:22" ht="20.399999999999999">
      <c r="A1270" s="235">
        <v>1267</v>
      </c>
      <c r="B1270" s="235">
        <v>112173253</v>
      </c>
      <c r="C1270" s="238">
        <v>19300061440</v>
      </c>
      <c r="D1270" s="238" t="s">
        <v>777</v>
      </c>
      <c r="E1270" s="598" t="s">
        <v>36</v>
      </c>
      <c r="F1270" s="235">
        <v>5</v>
      </c>
      <c r="G1270" s="623" t="s">
        <v>3709</v>
      </c>
      <c r="H1270" s="410">
        <v>44932</v>
      </c>
      <c r="I1270" s="410">
        <v>44932</v>
      </c>
      <c r="J1270" s="235" t="s">
        <v>206</v>
      </c>
      <c r="K1270" s="235" t="s">
        <v>285</v>
      </c>
      <c r="L1270" s="235" t="s">
        <v>2832</v>
      </c>
      <c r="M1270" s="235">
        <v>58126173604</v>
      </c>
      <c r="N1270" s="235" t="s">
        <v>3710</v>
      </c>
      <c r="O1270" s="238" t="s">
        <v>3474</v>
      </c>
      <c r="P1270" s="345" t="s">
        <v>3413</v>
      </c>
      <c r="Q1270" s="347" t="s">
        <v>4025</v>
      </c>
      <c r="R1270" s="238" t="s">
        <v>3665</v>
      </c>
      <c r="S1270" s="541">
        <v>267.55</v>
      </c>
      <c r="T1270" s="467" t="s">
        <v>2965</v>
      </c>
      <c r="U1270" s="468">
        <f t="shared" si="19"/>
        <v>1337.75</v>
      </c>
      <c r="V1270" s="170"/>
    </row>
    <row r="1271" spans="1:22" ht="20.399999999999999">
      <c r="A1271" s="235">
        <v>1268</v>
      </c>
      <c r="B1271" s="235">
        <v>112308583</v>
      </c>
      <c r="C1271" s="238">
        <v>112308583</v>
      </c>
      <c r="D1271" s="238" t="s">
        <v>3297</v>
      </c>
      <c r="E1271" s="598" t="s">
        <v>36</v>
      </c>
      <c r="F1271" s="235">
        <v>5</v>
      </c>
      <c r="G1271" s="623" t="s">
        <v>3711</v>
      </c>
      <c r="H1271" s="410">
        <v>44933</v>
      </c>
      <c r="I1271" s="410">
        <v>44933</v>
      </c>
      <c r="J1271" s="235" t="s">
        <v>206</v>
      </c>
      <c r="K1271" s="235" t="s">
        <v>285</v>
      </c>
      <c r="L1271" s="235" t="s">
        <v>2832</v>
      </c>
      <c r="M1271" s="235">
        <v>222762262</v>
      </c>
      <c r="N1271" s="235" t="s">
        <v>85</v>
      </c>
      <c r="O1271" s="238" t="s">
        <v>3474</v>
      </c>
      <c r="P1271" s="345" t="s">
        <v>3413</v>
      </c>
      <c r="Q1271" s="347" t="s">
        <v>4025</v>
      </c>
      <c r="R1271" s="238" t="s">
        <v>3665</v>
      </c>
      <c r="S1271" s="541">
        <v>320.8</v>
      </c>
      <c r="T1271" s="467" t="s">
        <v>2965</v>
      </c>
      <c r="U1271" s="468">
        <f t="shared" si="19"/>
        <v>1604</v>
      </c>
      <c r="V1271" s="170"/>
    </row>
    <row r="1272" spans="1:22" ht="20.399999999999999">
      <c r="A1272" s="235">
        <v>1269</v>
      </c>
      <c r="B1272" s="235">
        <v>109492174</v>
      </c>
      <c r="C1272" s="238" t="s">
        <v>488</v>
      </c>
      <c r="D1272" s="238" t="s">
        <v>489</v>
      </c>
      <c r="E1272" s="598" t="s">
        <v>36</v>
      </c>
      <c r="F1272" s="235">
        <v>14</v>
      </c>
      <c r="G1272" s="623" t="s">
        <v>3708</v>
      </c>
      <c r="H1272" s="410">
        <v>44933</v>
      </c>
      <c r="I1272" s="410">
        <v>44933</v>
      </c>
      <c r="J1272" s="235" t="s">
        <v>206</v>
      </c>
      <c r="K1272" s="235" t="s">
        <v>285</v>
      </c>
      <c r="L1272" s="235" t="s">
        <v>2832</v>
      </c>
      <c r="M1272" s="235">
        <v>222762261</v>
      </c>
      <c r="N1272" s="235" t="s">
        <v>85</v>
      </c>
      <c r="O1272" s="238" t="s">
        <v>3474</v>
      </c>
      <c r="P1272" s="345" t="s">
        <v>3413</v>
      </c>
      <c r="Q1272" s="347" t="s">
        <v>4025</v>
      </c>
      <c r="R1272" s="238" t="s">
        <v>3665</v>
      </c>
      <c r="S1272" s="541">
        <v>4051</v>
      </c>
      <c r="T1272" s="467" t="s">
        <v>2965</v>
      </c>
      <c r="U1272" s="468">
        <f t="shared" si="19"/>
        <v>56714</v>
      </c>
      <c r="V1272" s="170"/>
    </row>
    <row r="1273" spans="1:22" ht="20.399999999999999">
      <c r="A1273" s="235">
        <v>1270</v>
      </c>
      <c r="B1273" s="235">
        <v>109492175</v>
      </c>
      <c r="C1273" s="238" t="s">
        <v>520</v>
      </c>
      <c r="D1273" s="238" t="s">
        <v>521</v>
      </c>
      <c r="E1273" s="598" t="s">
        <v>36</v>
      </c>
      <c r="F1273" s="235">
        <v>14</v>
      </c>
      <c r="G1273" s="623" t="s">
        <v>3708</v>
      </c>
      <c r="H1273" s="410">
        <v>44933</v>
      </c>
      <c r="I1273" s="410">
        <v>44933</v>
      </c>
      <c r="J1273" s="235" t="s">
        <v>206</v>
      </c>
      <c r="K1273" s="235" t="s">
        <v>285</v>
      </c>
      <c r="L1273" s="235" t="s">
        <v>2832</v>
      </c>
      <c r="M1273" s="235">
        <v>222762261</v>
      </c>
      <c r="N1273" s="235" t="s">
        <v>85</v>
      </c>
      <c r="O1273" s="238" t="s">
        <v>3474</v>
      </c>
      <c r="P1273" s="345" t="s">
        <v>3413</v>
      </c>
      <c r="Q1273" s="347" t="s">
        <v>4025</v>
      </c>
      <c r="R1273" s="238" t="s">
        <v>3665</v>
      </c>
      <c r="S1273" s="541">
        <v>1404</v>
      </c>
      <c r="T1273" s="467" t="s">
        <v>2965</v>
      </c>
      <c r="U1273" s="468">
        <f t="shared" si="19"/>
        <v>19656</v>
      </c>
      <c r="V1273" s="170"/>
    </row>
    <row r="1274" spans="1:22" ht="20.399999999999999">
      <c r="A1274" s="235">
        <v>1271</v>
      </c>
      <c r="B1274" s="235">
        <v>109492197</v>
      </c>
      <c r="C1274" s="238" t="s">
        <v>186</v>
      </c>
      <c r="D1274" s="238" t="s">
        <v>187</v>
      </c>
      <c r="E1274" s="598" t="s">
        <v>36</v>
      </c>
      <c r="F1274" s="235">
        <v>84</v>
      </c>
      <c r="G1274" s="623" t="s">
        <v>3708</v>
      </c>
      <c r="H1274" s="410">
        <v>44933</v>
      </c>
      <c r="I1274" s="410">
        <v>44933</v>
      </c>
      <c r="J1274" s="235" t="s">
        <v>206</v>
      </c>
      <c r="K1274" s="235" t="s">
        <v>285</v>
      </c>
      <c r="L1274" s="235" t="s">
        <v>2832</v>
      </c>
      <c r="M1274" s="235">
        <v>222762261</v>
      </c>
      <c r="N1274" s="235" t="s">
        <v>85</v>
      </c>
      <c r="O1274" s="238" t="s">
        <v>3474</v>
      </c>
      <c r="P1274" s="345" t="s">
        <v>3413</v>
      </c>
      <c r="Q1274" s="347" t="s">
        <v>4025</v>
      </c>
      <c r="R1274" s="238" t="s">
        <v>3665</v>
      </c>
      <c r="S1274" s="541">
        <v>66.92</v>
      </c>
      <c r="T1274" s="467" t="s">
        <v>2965</v>
      </c>
      <c r="U1274" s="468">
        <f t="shared" si="19"/>
        <v>5621.28</v>
      </c>
      <c r="V1274" s="170"/>
    </row>
    <row r="1275" spans="1:22" ht="20.399999999999999">
      <c r="A1275" s="235">
        <v>1272</v>
      </c>
      <c r="B1275" s="235">
        <v>109492180</v>
      </c>
      <c r="C1275" s="238" t="s">
        <v>201</v>
      </c>
      <c r="D1275" s="349" t="s">
        <v>2748</v>
      </c>
      <c r="E1275" s="598" t="s">
        <v>36</v>
      </c>
      <c r="F1275" s="235">
        <v>56</v>
      </c>
      <c r="G1275" s="623" t="s">
        <v>3708</v>
      </c>
      <c r="H1275" s="410">
        <v>44933</v>
      </c>
      <c r="I1275" s="410">
        <v>44933</v>
      </c>
      <c r="J1275" s="235" t="s">
        <v>206</v>
      </c>
      <c r="K1275" s="235" t="s">
        <v>285</v>
      </c>
      <c r="L1275" s="235" t="s">
        <v>2832</v>
      </c>
      <c r="M1275" s="235">
        <v>222762261</v>
      </c>
      <c r="N1275" s="235" t="s">
        <v>85</v>
      </c>
      <c r="O1275" s="238" t="s">
        <v>3474</v>
      </c>
      <c r="P1275" s="345" t="s">
        <v>3413</v>
      </c>
      <c r="Q1275" s="347" t="s">
        <v>4025</v>
      </c>
      <c r="R1275" s="238" t="s">
        <v>3665</v>
      </c>
      <c r="S1275" s="541">
        <v>32.22</v>
      </c>
      <c r="T1275" s="467" t="s">
        <v>2965</v>
      </c>
      <c r="U1275" s="468">
        <f t="shared" si="19"/>
        <v>1804.32</v>
      </c>
      <c r="V1275" s="170"/>
    </row>
    <row r="1276" spans="1:22" ht="20.399999999999999">
      <c r="A1276" s="235">
        <v>1273</v>
      </c>
      <c r="B1276" s="235">
        <v>109492192</v>
      </c>
      <c r="C1276" s="238" t="s">
        <v>1290</v>
      </c>
      <c r="D1276" s="238" t="s">
        <v>2746</v>
      </c>
      <c r="E1276" s="598" t="s">
        <v>36</v>
      </c>
      <c r="F1276" s="235">
        <v>42</v>
      </c>
      <c r="G1276" s="623" t="s">
        <v>3708</v>
      </c>
      <c r="H1276" s="410">
        <v>44933</v>
      </c>
      <c r="I1276" s="410">
        <v>44933</v>
      </c>
      <c r="J1276" s="235" t="s">
        <v>206</v>
      </c>
      <c r="K1276" s="235" t="s">
        <v>285</v>
      </c>
      <c r="L1276" s="235" t="s">
        <v>2832</v>
      </c>
      <c r="M1276" s="235">
        <v>222762261</v>
      </c>
      <c r="N1276" s="235" t="s">
        <v>85</v>
      </c>
      <c r="O1276" s="238" t="s">
        <v>3474</v>
      </c>
      <c r="P1276" s="345" t="s">
        <v>3413</v>
      </c>
      <c r="Q1276" s="347" t="s">
        <v>4025</v>
      </c>
      <c r="R1276" s="238" t="s">
        <v>3665</v>
      </c>
      <c r="S1276" s="541">
        <v>24.1</v>
      </c>
      <c r="T1276" s="467" t="s">
        <v>2965</v>
      </c>
      <c r="U1276" s="468">
        <f t="shared" si="19"/>
        <v>1012.2</v>
      </c>
      <c r="V1276" s="170"/>
    </row>
    <row r="1277" spans="1:22" ht="20.399999999999999">
      <c r="A1277" s="235">
        <v>1274</v>
      </c>
      <c r="B1277" s="235">
        <v>109492193</v>
      </c>
      <c r="C1277" s="238" t="s">
        <v>2228</v>
      </c>
      <c r="D1277" s="239" t="s">
        <v>2739</v>
      </c>
      <c r="E1277" s="598" t="s">
        <v>36</v>
      </c>
      <c r="F1277" s="235">
        <v>168</v>
      </c>
      <c r="G1277" s="623" t="s">
        <v>3708</v>
      </c>
      <c r="H1277" s="410">
        <v>44933</v>
      </c>
      <c r="I1277" s="410">
        <v>44933</v>
      </c>
      <c r="J1277" s="235" t="s">
        <v>206</v>
      </c>
      <c r="K1277" s="235" t="s">
        <v>285</v>
      </c>
      <c r="L1277" s="235" t="s">
        <v>2832</v>
      </c>
      <c r="M1277" s="235">
        <v>222762261</v>
      </c>
      <c r="N1277" s="235" t="s">
        <v>85</v>
      </c>
      <c r="O1277" s="238" t="s">
        <v>3474</v>
      </c>
      <c r="P1277" s="345" t="s">
        <v>3413</v>
      </c>
      <c r="Q1277" s="347" t="s">
        <v>4025</v>
      </c>
      <c r="R1277" s="238" t="s">
        <v>3665</v>
      </c>
      <c r="S1277" s="541">
        <v>11.26</v>
      </c>
      <c r="T1277" s="467" t="s">
        <v>2965</v>
      </c>
      <c r="U1277" s="468">
        <f t="shared" si="19"/>
        <v>1891.68</v>
      </c>
      <c r="V1277" s="170"/>
    </row>
    <row r="1278" spans="1:22" ht="20.399999999999999">
      <c r="A1278" s="235">
        <v>1275</v>
      </c>
      <c r="B1278" s="235">
        <v>109492212</v>
      </c>
      <c r="C1278" s="238" t="s">
        <v>571</v>
      </c>
      <c r="D1278" s="238" t="s">
        <v>2741</v>
      </c>
      <c r="E1278" s="598" t="s">
        <v>36</v>
      </c>
      <c r="F1278" s="235">
        <v>199</v>
      </c>
      <c r="G1278" s="623" t="s">
        <v>3708</v>
      </c>
      <c r="H1278" s="410">
        <v>44933</v>
      </c>
      <c r="I1278" s="410">
        <v>44933</v>
      </c>
      <c r="J1278" s="235" t="s">
        <v>206</v>
      </c>
      <c r="K1278" s="235" t="s">
        <v>285</v>
      </c>
      <c r="L1278" s="235" t="s">
        <v>2832</v>
      </c>
      <c r="M1278" s="235">
        <v>222762261</v>
      </c>
      <c r="N1278" s="235" t="s">
        <v>85</v>
      </c>
      <c r="O1278" s="238" t="s">
        <v>3474</v>
      </c>
      <c r="P1278" s="345" t="s">
        <v>3413</v>
      </c>
      <c r="Q1278" s="347" t="s">
        <v>4025</v>
      </c>
      <c r="R1278" s="238" t="s">
        <v>3665</v>
      </c>
      <c r="S1278" s="541">
        <v>11.26</v>
      </c>
      <c r="T1278" s="467" t="s">
        <v>2965</v>
      </c>
      <c r="U1278" s="468">
        <f t="shared" si="19"/>
        <v>2240.7399999999998</v>
      </c>
      <c r="V1278" s="170"/>
    </row>
    <row r="1279" spans="1:22" ht="20.399999999999999">
      <c r="A1279" s="235">
        <v>1276</v>
      </c>
      <c r="B1279" s="235">
        <v>109492212</v>
      </c>
      <c r="C1279" s="238">
        <v>9670008576</v>
      </c>
      <c r="D1279" s="238" t="s">
        <v>2741</v>
      </c>
      <c r="E1279" s="598" t="s">
        <v>36</v>
      </c>
      <c r="F1279" s="235">
        <v>25</v>
      </c>
      <c r="G1279" s="623" t="s">
        <v>3708</v>
      </c>
      <c r="H1279" s="410">
        <v>44933</v>
      </c>
      <c r="I1279" s="410">
        <v>44933</v>
      </c>
      <c r="J1279" s="235" t="s">
        <v>206</v>
      </c>
      <c r="K1279" s="235" t="s">
        <v>285</v>
      </c>
      <c r="L1279" s="235" t="s">
        <v>2832</v>
      </c>
      <c r="M1279" s="235">
        <v>222762261</v>
      </c>
      <c r="N1279" s="235" t="s">
        <v>85</v>
      </c>
      <c r="O1279" s="238" t="s">
        <v>3474</v>
      </c>
      <c r="P1279" s="345" t="s">
        <v>3413</v>
      </c>
      <c r="Q1279" s="347" t="s">
        <v>4025</v>
      </c>
      <c r="R1279" s="238" t="s">
        <v>3665</v>
      </c>
      <c r="S1279" s="541">
        <v>11.26</v>
      </c>
      <c r="T1279" s="467" t="s">
        <v>2965</v>
      </c>
      <c r="U1279" s="468">
        <f t="shared" si="19"/>
        <v>281.5</v>
      </c>
      <c r="V1279" s="170"/>
    </row>
    <row r="1280" spans="1:22" ht="20.399999999999999">
      <c r="A1280" s="235">
        <v>1277</v>
      </c>
      <c r="B1280" s="235">
        <v>112139784</v>
      </c>
      <c r="C1280" s="238" t="s">
        <v>2731</v>
      </c>
      <c r="D1280" s="239" t="s">
        <v>2809</v>
      </c>
      <c r="E1280" s="598" t="s">
        <v>2729</v>
      </c>
      <c r="F1280" s="235">
        <v>875</v>
      </c>
      <c r="G1280" s="623" t="s">
        <v>3708</v>
      </c>
      <c r="H1280" s="410">
        <v>44933</v>
      </c>
      <c r="I1280" s="410">
        <v>44933</v>
      </c>
      <c r="J1280" s="235" t="s">
        <v>206</v>
      </c>
      <c r="K1280" s="235" t="s">
        <v>285</v>
      </c>
      <c r="L1280" s="235" t="s">
        <v>2832</v>
      </c>
      <c r="M1280" s="235">
        <v>222762261</v>
      </c>
      <c r="N1280" s="235" t="s">
        <v>85</v>
      </c>
      <c r="O1280" s="238" t="s">
        <v>3474</v>
      </c>
      <c r="P1280" s="345" t="s">
        <v>3413</v>
      </c>
      <c r="Q1280" s="347" t="s">
        <v>4025</v>
      </c>
      <c r="R1280" s="238" t="s">
        <v>3665</v>
      </c>
      <c r="S1280" s="541">
        <v>25.5</v>
      </c>
      <c r="T1280" s="467" t="s">
        <v>2965</v>
      </c>
      <c r="U1280" s="468">
        <f t="shared" si="19"/>
        <v>22312.5</v>
      </c>
      <c r="V1280" s="170"/>
    </row>
    <row r="1281" spans="1:22" ht="20.399999999999999">
      <c r="A1281" s="235">
        <v>1278</v>
      </c>
      <c r="B1281" s="235">
        <v>112136066</v>
      </c>
      <c r="C1281" s="238" t="s">
        <v>2230</v>
      </c>
      <c r="D1281" s="238" t="s">
        <v>2745</v>
      </c>
      <c r="E1281" s="598" t="s">
        <v>36</v>
      </c>
      <c r="F1281" s="235">
        <v>12</v>
      </c>
      <c r="G1281" s="623" t="s">
        <v>3708</v>
      </c>
      <c r="H1281" s="410">
        <v>44933</v>
      </c>
      <c r="I1281" s="410">
        <v>44933</v>
      </c>
      <c r="J1281" s="235" t="s">
        <v>206</v>
      </c>
      <c r="K1281" s="235" t="s">
        <v>285</v>
      </c>
      <c r="L1281" s="235" t="s">
        <v>2832</v>
      </c>
      <c r="M1281" s="235">
        <v>222762261</v>
      </c>
      <c r="N1281" s="235" t="s">
        <v>85</v>
      </c>
      <c r="O1281" s="238" t="s">
        <v>3474</v>
      </c>
      <c r="P1281" s="345" t="s">
        <v>3413</v>
      </c>
      <c r="Q1281" s="347" t="s">
        <v>4025</v>
      </c>
      <c r="R1281" s="238" t="s">
        <v>3665</v>
      </c>
      <c r="S1281" s="541">
        <v>113.50999999999999</v>
      </c>
      <c r="T1281" s="467" t="s">
        <v>2965</v>
      </c>
      <c r="U1281" s="468">
        <f t="shared" si="19"/>
        <v>1362.12</v>
      </c>
      <c r="V1281" s="170"/>
    </row>
    <row r="1282" spans="1:22" ht="20.399999999999999">
      <c r="A1282" s="235">
        <v>1279</v>
      </c>
      <c r="B1282" s="235">
        <v>112136066</v>
      </c>
      <c r="C1282" s="238" t="s">
        <v>2230</v>
      </c>
      <c r="D1282" s="238" t="s">
        <v>2745</v>
      </c>
      <c r="E1282" s="598" t="s">
        <v>36</v>
      </c>
      <c r="F1282" s="235">
        <v>2</v>
      </c>
      <c r="G1282" s="623" t="s">
        <v>3708</v>
      </c>
      <c r="H1282" s="410">
        <v>44933</v>
      </c>
      <c r="I1282" s="410">
        <v>44933</v>
      </c>
      <c r="J1282" s="235" t="s">
        <v>206</v>
      </c>
      <c r="K1282" s="235" t="s">
        <v>285</v>
      </c>
      <c r="L1282" s="235" t="s">
        <v>2832</v>
      </c>
      <c r="M1282" s="235">
        <v>222762261</v>
      </c>
      <c r="N1282" s="235" t="s">
        <v>85</v>
      </c>
      <c r="O1282" s="238" t="s">
        <v>3474</v>
      </c>
      <c r="P1282" s="345" t="s">
        <v>3413</v>
      </c>
      <c r="Q1282" s="347" t="s">
        <v>4025</v>
      </c>
      <c r="R1282" s="238" t="s">
        <v>3665</v>
      </c>
      <c r="S1282" s="541">
        <v>113.50999999999999</v>
      </c>
      <c r="T1282" s="467" t="s">
        <v>2965</v>
      </c>
      <c r="U1282" s="468">
        <f t="shared" si="19"/>
        <v>227.01999999999998</v>
      </c>
      <c r="V1282" s="170"/>
    </row>
    <row r="1283" spans="1:22" ht="20.399999999999999">
      <c r="A1283" s="235">
        <v>1280</v>
      </c>
      <c r="B1283" s="235">
        <v>112136070</v>
      </c>
      <c r="C1283" s="238">
        <v>19628060446</v>
      </c>
      <c r="D1283" s="238" t="s">
        <v>2751</v>
      </c>
      <c r="E1283" s="598" t="s">
        <v>36</v>
      </c>
      <c r="F1283" s="235">
        <v>14</v>
      </c>
      <c r="G1283" s="623" t="s">
        <v>3708</v>
      </c>
      <c r="H1283" s="410">
        <v>44933</v>
      </c>
      <c r="I1283" s="410">
        <v>44933</v>
      </c>
      <c r="J1283" s="235" t="s">
        <v>206</v>
      </c>
      <c r="K1283" s="235" t="s">
        <v>285</v>
      </c>
      <c r="L1283" s="235" t="s">
        <v>2832</v>
      </c>
      <c r="M1283" s="235">
        <v>222762261</v>
      </c>
      <c r="N1283" s="235" t="s">
        <v>85</v>
      </c>
      <c r="O1283" s="238" t="s">
        <v>3474</v>
      </c>
      <c r="P1283" s="345" t="s">
        <v>3413</v>
      </c>
      <c r="Q1283" s="347" t="s">
        <v>4025</v>
      </c>
      <c r="R1283" s="238" t="s">
        <v>3665</v>
      </c>
      <c r="S1283" s="541">
        <v>721.7399999999999</v>
      </c>
      <c r="T1283" s="467" t="s">
        <v>2965</v>
      </c>
      <c r="U1283" s="468">
        <f t="shared" si="19"/>
        <v>10104.359999999999</v>
      </c>
      <c r="V1283" s="170"/>
    </row>
    <row r="1284" spans="1:22" ht="20.399999999999999">
      <c r="A1284" s="235">
        <v>1281</v>
      </c>
      <c r="B1284" s="235">
        <v>112172903</v>
      </c>
      <c r="C1284" s="238" t="s">
        <v>2593</v>
      </c>
      <c r="D1284" s="238" t="s">
        <v>2594</v>
      </c>
      <c r="E1284" s="598" t="s">
        <v>36</v>
      </c>
      <c r="F1284" s="235">
        <v>8</v>
      </c>
      <c r="G1284" s="623" t="s">
        <v>3708</v>
      </c>
      <c r="H1284" s="410">
        <v>44933</v>
      </c>
      <c r="I1284" s="410">
        <v>44933</v>
      </c>
      <c r="J1284" s="235" t="s">
        <v>206</v>
      </c>
      <c r="K1284" s="235" t="s">
        <v>285</v>
      </c>
      <c r="L1284" s="235" t="s">
        <v>2832</v>
      </c>
      <c r="M1284" s="235">
        <v>222762261</v>
      </c>
      <c r="N1284" s="235" t="s">
        <v>85</v>
      </c>
      <c r="O1284" s="238" t="s">
        <v>3474</v>
      </c>
      <c r="P1284" s="345" t="s">
        <v>3413</v>
      </c>
      <c r="Q1284" s="347" t="s">
        <v>4025</v>
      </c>
      <c r="R1284" s="238" t="s">
        <v>3665</v>
      </c>
      <c r="S1284" s="541">
        <v>133.16</v>
      </c>
      <c r="T1284" s="467" t="s">
        <v>2965</v>
      </c>
      <c r="U1284" s="468">
        <f t="shared" ref="U1284:U1347" si="20">S1284*F1284</f>
        <v>1065.28</v>
      </c>
      <c r="V1284" s="170"/>
    </row>
    <row r="1285" spans="1:22" ht="20.399999999999999">
      <c r="A1285" s="235">
        <v>1282</v>
      </c>
      <c r="B1285" s="235">
        <v>112173252</v>
      </c>
      <c r="C1285" s="238">
        <v>19000005081</v>
      </c>
      <c r="D1285" s="238" t="s">
        <v>3272</v>
      </c>
      <c r="E1285" s="598" t="s">
        <v>36</v>
      </c>
      <c r="F1285" s="235">
        <v>29</v>
      </c>
      <c r="G1285" s="623" t="s">
        <v>3708</v>
      </c>
      <c r="H1285" s="410">
        <v>44933</v>
      </c>
      <c r="I1285" s="410">
        <v>44933</v>
      </c>
      <c r="J1285" s="235" t="s">
        <v>206</v>
      </c>
      <c r="K1285" s="235" t="s">
        <v>285</v>
      </c>
      <c r="L1285" s="235" t="s">
        <v>2832</v>
      </c>
      <c r="M1285" s="235">
        <v>222762261</v>
      </c>
      <c r="N1285" s="235" t="s">
        <v>85</v>
      </c>
      <c r="O1285" s="238" t="s">
        <v>3474</v>
      </c>
      <c r="P1285" s="345" t="s">
        <v>3413</v>
      </c>
      <c r="Q1285" s="347" t="s">
        <v>4025</v>
      </c>
      <c r="R1285" s="238" t="s">
        <v>3665</v>
      </c>
      <c r="S1285" s="541">
        <v>215.44</v>
      </c>
      <c r="T1285" s="467" t="s">
        <v>2965</v>
      </c>
      <c r="U1285" s="468">
        <f t="shared" si="20"/>
        <v>6247.76</v>
      </c>
      <c r="V1285" s="170"/>
    </row>
    <row r="1286" spans="1:22" ht="20.399999999999999">
      <c r="A1286" s="235">
        <v>1283</v>
      </c>
      <c r="B1286" s="235">
        <v>112172911</v>
      </c>
      <c r="C1286" s="238" t="s">
        <v>441</v>
      </c>
      <c r="D1286" s="238" t="s">
        <v>442</v>
      </c>
      <c r="E1286" s="598" t="s">
        <v>36</v>
      </c>
      <c r="F1286" s="235">
        <v>30</v>
      </c>
      <c r="G1286" s="623" t="s">
        <v>3708</v>
      </c>
      <c r="H1286" s="410">
        <v>44933</v>
      </c>
      <c r="I1286" s="410">
        <v>44933</v>
      </c>
      <c r="J1286" s="235" t="s">
        <v>206</v>
      </c>
      <c r="K1286" s="235" t="s">
        <v>285</v>
      </c>
      <c r="L1286" s="235" t="s">
        <v>2832</v>
      </c>
      <c r="M1286" s="235">
        <v>222762261</v>
      </c>
      <c r="N1286" s="235" t="s">
        <v>85</v>
      </c>
      <c r="O1286" s="238" t="s">
        <v>3474</v>
      </c>
      <c r="P1286" s="345" t="s">
        <v>3413</v>
      </c>
      <c r="Q1286" s="347" t="s">
        <v>4025</v>
      </c>
      <c r="R1286" s="238" t="s">
        <v>3665</v>
      </c>
      <c r="S1286" s="541">
        <v>7.34</v>
      </c>
      <c r="T1286" s="467" t="s">
        <v>2965</v>
      </c>
      <c r="U1286" s="468">
        <f t="shared" si="20"/>
        <v>220.2</v>
      </c>
      <c r="V1286" s="170"/>
    </row>
    <row r="1287" spans="1:22" ht="20.399999999999999">
      <c r="A1287" s="235">
        <v>1284</v>
      </c>
      <c r="B1287" s="235">
        <v>112172911</v>
      </c>
      <c r="C1287" s="238" t="s">
        <v>441</v>
      </c>
      <c r="D1287" s="238" t="s">
        <v>442</v>
      </c>
      <c r="E1287" s="598" t="s">
        <v>36</v>
      </c>
      <c r="F1287" s="235">
        <v>12</v>
      </c>
      <c r="G1287" s="623" t="s">
        <v>3708</v>
      </c>
      <c r="H1287" s="410">
        <v>44933</v>
      </c>
      <c r="I1287" s="410">
        <v>44933</v>
      </c>
      <c r="J1287" s="235" t="s">
        <v>206</v>
      </c>
      <c r="K1287" s="235" t="s">
        <v>285</v>
      </c>
      <c r="L1287" s="235" t="s">
        <v>2832</v>
      </c>
      <c r="M1287" s="235">
        <v>222762261</v>
      </c>
      <c r="N1287" s="235" t="s">
        <v>85</v>
      </c>
      <c r="O1287" s="238" t="s">
        <v>3474</v>
      </c>
      <c r="P1287" s="345" t="s">
        <v>3413</v>
      </c>
      <c r="Q1287" s="347" t="s">
        <v>4025</v>
      </c>
      <c r="R1287" s="238" t="s">
        <v>3665</v>
      </c>
      <c r="S1287" s="541">
        <v>7.34</v>
      </c>
      <c r="T1287" s="467" t="s">
        <v>2965</v>
      </c>
      <c r="U1287" s="468">
        <f t="shared" si="20"/>
        <v>88.08</v>
      </c>
      <c r="V1287" s="170"/>
    </row>
    <row r="1288" spans="1:22" ht="20.399999999999999">
      <c r="A1288" s="235">
        <v>1285</v>
      </c>
      <c r="B1288" s="235">
        <v>112136069</v>
      </c>
      <c r="C1288" s="238" t="s">
        <v>2235</v>
      </c>
      <c r="D1288" s="238" t="s">
        <v>2749</v>
      </c>
      <c r="E1288" s="598" t="s">
        <v>36</v>
      </c>
      <c r="F1288" s="235">
        <v>42</v>
      </c>
      <c r="G1288" s="623" t="s">
        <v>3708</v>
      </c>
      <c r="H1288" s="410">
        <v>44933</v>
      </c>
      <c r="I1288" s="410">
        <v>44933</v>
      </c>
      <c r="J1288" s="235" t="s">
        <v>206</v>
      </c>
      <c r="K1288" s="235" t="s">
        <v>285</v>
      </c>
      <c r="L1288" s="235" t="s">
        <v>2832</v>
      </c>
      <c r="M1288" s="235">
        <v>222762261</v>
      </c>
      <c r="N1288" s="235" t="s">
        <v>85</v>
      </c>
      <c r="O1288" s="238" t="s">
        <v>3474</v>
      </c>
      <c r="P1288" s="345" t="s">
        <v>3413</v>
      </c>
      <c r="Q1288" s="347" t="s">
        <v>4025</v>
      </c>
      <c r="R1288" s="238" t="s">
        <v>3665</v>
      </c>
      <c r="S1288" s="541">
        <v>45.6</v>
      </c>
      <c r="T1288" s="467" t="s">
        <v>2965</v>
      </c>
      <c r="U1288" s="468">
        <f t="shared" si="20"/>
        <v>1915.2</v>
      </c>
      <c r="V1288" s="170"/>
    </row>
    <row r="1289" spans="1:22" ht="20.399999999999999">
      <c r="A1289" s="235">
        <v>1286</v>
      </c>
      <c r="B1289" s="235">
        <v>112173248</v>
      </c>
      <c r="C1289" s="238" t="s">
        <v>751</v>
      </c>
      <c r="D1289" s="238" t="s">
        <v>2592</v>
      </c>
      <c r="E1289" s="598" t="s">
        <v>36</v>
      </c>
      <c r="F1289" s="235">
        <v>29</v>
      </c>
      <c r="G1289" s="623" t="s">
        <v>3708</v>
      </c>
      <c r="H1289" s="410">
        <v>44933</v>
      </c>
      <c r="I1289" s="410">
        <v>44933</v>
      </c>
      <c r="J1289" s="235" t="s">
        <v>206</v>
      </c>
      <c r="K1289" s="235" t="s">
        <v>285</v>
      </c>
      <c r="L1289" s="235" t="s">
        <v>2832</v>
      </c>
      <c r="M1289" s="235">
        <v>222762261</v>
      </c>
      <c r="N1289" s="235" t="s">
        <v>85</v>
      </c>
      <c r="O1289" s="238" t="s">
        <v>3474</v>
      </c>
      <c r="P1289" s="345" t="s">
        <v>3413</v>
      </c>
      <c r="Q1289" s="347" t="s">
        <v>4025</v>
      </c>
      <c r="R1289" s="238" t="s">
        <v>3665</v>
      </c>
      <c r="S1289" s="541">
        <v>169.15</v>
      </c>
      <c r="T1289" s="467" t="s">
        <v>2965</v>
      </c>
      <c r="U1289" s="468">
        <f t="shared" si="20"/>
        <v>4905.3500000000004</v>
      </c>
      <c r="V1289" s="170"/>
    </row>
    <row r="1290" spans="1:22" ht="20.399999999999999">
      <c r="A1290" s="235">
        <v>1287</v>
      </c>
      <c r="B1290" s="235">
        <v>112136080</v>
      </c>
      <c r="C1290" s="238" t="s">
        <v>888</v>
      </c>
      <c r="D1290" s="238" t="s">
        <v>889</v>
      </c>
      <c r="E1290" s="598" t="s">
        <v>36</v>
      </c>
      <c r="F1290" s="235">
        <v>22</v>
      </c>
      <c r="G1290" s="623" t="s">
        <v>3708</v>
      </c>
      <c r="H1290" s="410">
        <v>44933</v>
      </c>
      <c r="I1290" s="410">
        <v>44933</v>
      </c>
      <c r="J1290" s="235" t="s">
        <v>206</v>
      </c>
      <c r="K1290" s="235" t="s">
        <v>285</v>
      </c>
      <c r="L1290" s="235" t="s">
        <v>2832</v>
      </c>
      <c r="M1290" s="235">
        <v>222762261</v>
      </c>
      <c r="N1290" s="235" t="s">
        <v>85</v>
      </c>
      <c r="O1290" s="238" t="s">
        <v>3474</v>
      </c>
      <c r="P1290" s="345" t="s">
        <v>3413</v>
      </c>
      <c r="Q1290" s="347" t="s">
        <v>4025</v>
      </c>
      <c r="R1290" s="238" t="s">
        <v>3665</v>
      </c>
      <c r="S1290" s="541">
        <v>13.72</v>
      </c>
      <c r="T1290" s="467" t="s">
        <v>2965</v>
      </c>
      <c r="U1290" s="468">
        <f t="shared" si="20"/>
        <v>301.84000000000003</v>
      </c>
      <c r="V1290" s="170"/>
    </row>
    <row r="1291" spans="1:22" ht="20.399999999999999">
      <c r="A1291" s="235">
        <v>1288</v>
      </c>
      <c r="B1291" s="235">
        <v>112172909</v>
      </c>
      <c r="C1291" s="238" t="s">
        <v>483</v>
      </c>
      <c r="D1291" s="238" t="s">
        <v>3269</v>
      </c>
      <c r="E1291" s="598" t="s">
        <v>36</v>
      </c>
      <c r="F1291" s="235">
        <v>14</v>
      </c>
      <c r="G1291" s="623" t="s">
        <v>3708</v>
      </c>
      <c r="H1291" s="410">
        <v>44933</v>
      </c>
      <c r="I1291" s="410">
        <v>44933</v>
      </c>
      <c r="J1291" s="235" t="s">
        <v>206</v>
      </c>
      <c r="K1291" s="235" t="s">
        <v>285</v>
      </c>
      <c r="L1291" s="235" t="s">
        <v>2832</v>
      </c>
      <c r="M1291" s="235">
        <v>222762261</v>
      </c>
      <c r="N1291" s="235" t="s">
        <v>85</v>
      </c>
      <c r="O1291" s="238" t="s">
        <v>3474</v>
      </c>
      <c r="P1291" s="345" t="s">
        <v>3413</v>
      </c>
      <c r="Q1291" s="347" t="s">
        <v>4025</v>
      </c>
      <c r="R1291" s="238" t="s">
        <v>3665</v>
      </c>
      <c r="S1291" s="541">
        <v>499.79</v>
      </c>
      <c r="T1291" s="467" t="s">
        <v>2965</v>
      </c>
      <c r="U1291" s="468">
        <f t="shared" si="20"/>
        <v>6997.06</v>
      </c>
      <c r="V1291" s="170"/>
    </row>
    <row r="1292" spans="1:22" ht="20.399999999999999">
      <c r="A1292" s="235">
        <v>1289</v>
      </c>
      <c r="B1292" s="235">
        <v>112172904</v>
      </c>
      <c r="C1292" s="238" t="s">
        <v>419</v>
      </c>
      <c r="D1292" s="238" t="s">
        <v>420</v>
      </c>
      <c r="E1292" s="598" t="s">
        <v>36</v>
      </c>
      <c r="F1292" s="235">
        <v>21</v>
      </c>
      <c r="G1292" s="623" t="s">
        <v>3708</v>
      </c>
      <c r="H1292" s="410">
        <v>44933</v>
      </c>
      <c r="I1292" s="410">
        <v>44933</v>
      </c>
      <c r="J1292" s="235" t="s">
        <v>206</v>
      </c>
      <c r="K1292" s="235" t="s">
        <v>285</v>
      </c>
      <c r="L1292" s="235" t="s">
        <v>2832</v>
      </c>
      <c r="M1292" s="235">
        <v>222762261</v>
      </c>
      <c r="N1292" s="235" t="s">
        <v>85</v>
      </c>
      <c r="O1292" s="238" t="s">
        <v>3474</v>
      </c>
      <c r="P1292" s="345" t="s">
        <v>3413</v>
      </c>
      <c r="Q1292" s="347" t="s">
        <v>4025</v>
      </c>
      <c r="R1292" s="238" t="s">
        <v>3665</v>
      </c>
      <c r="S1292" s="541">
        <v>36.17</v>
      </c>
      <c r="T1292" s="467" t="s">
        <v>2965</v>
      </c>
      <c r="U1292" s="468">
        <f t="shared" si="20"/>
        <v>759.57</v>
      </c>
      <c r="V1292" s="170"/>
    </row>
    <row r="1293" spans="1:22" ht="20.399999999999999">
      <c r="A1293" s="235">
        <v>1290</v>
      </c>
      <c r="B1293" s="235">
        <v>112172904</v>
      </c>
      <c r="C1293" s="238" t="s">
        <v>419</v>
      </c>
      <c r="D1293" s="238" t="s">
        <v>420</v>
      </c>
      <c r="E1293" s="598" t="s">
        <v>36</v>
      </c>
      <c r="F1293" s="235">
        <v>21</v>
      </c>
      <c r="G1293" s="623" t="s">
        <v>3708</v>
      </c>
      <c r="H1293" s="410">
        <v>44933</v>
      </c>
      <c r="I1293" s="410">
        <v>44933</v>
      </c>
      <c r="J1293" s="235" t="s">
        <v>206</v>
      </c>
      <c r="K1293" s="235" t="s">
        <v>285</v>
      </c>
      <c r="L1293" s="235" t="s">
        <v>2832</v>
      </c>
      <c r="M1293" s="235">
        <v>222762261</v>
      </c>
      <c r="N1293" s="235" t="s">
        <v>85</v>
      </c>
      <c r="O1293" s="238" t="s">
        <v>3474</v>
      </c>
      <c r="P1293" s="345" t="s">
        <v>3413</v>
      </c>
      <c r="Q1293" s="347" t="s">
        <v>4025</v>
      </c>
      <c r="R1293" s="238" t="s">
        <v>3665</v>
      </c>
      <c r="S1293" s="541">
        <v>36.17</v>
      </c>
      <c r="T1293" s="467" t="s">
        <v>2965</v>
      </c>
      <c r="U1293" s="468">
        <f t="shared" si="20"/>
        <v>759.57</v>
      </c>
      <c r="V1293" s="170"/>
    </row>
    <row r="1294" spans="1:22" ht="20.399999999999999">
      <c r="A1294" s="235">
        <v>1291</v>
      </c>
      <c r="B1294" s="235">
        <v>112173254</v>
      </c>
      <c r="C1294" s="238">
        <v>9330006202</v>
      </c>
      <c r="D1294" s="238" t="s">
        <v>433</v>
      </c>
      <c r="E1294" s="598" t="s">
        <v>36</v>
      </c>
      <c r="F1294" s="235">
        <v>3</v>
      </c>
      <c r="G1294" s="623" t="s">
        <v>3708</v>
      </c>
      <c r="H1294" s="410">
        <v>44933</v>
      </c>
      <c r="I1294" s="410">
        <v>44933</v>
      </c>
      <c r="J1294" s="235" t="s">
        <v>206</v>
      </c>
      <c r="K1294" s="235" t="s">
        <v>285</v>
      </c>
      <c r="L1294" s="235" t="s">
        <v>2832</v>
      </c>
      <c r="M1294" s="235">
        <v>222762261</v>
      </c>
      <c r="N1294" s="235" t="s">
        <v>85</v>
      </c>
      <c r="O1294" s="238" t="s">
        <v>3474</v>
      </c>
      <c r="P1294" s="345" t="s">
        <v>3413</v>
      </c>
      <c r="Q1294" s="347" t="s">
        <v>4025</v>
      </c>
      <c r="R1294" s="238" t="s">
        <v>3665</v>
      </c>
      <c r="S1294" s="541">
        <v>7.18</v>
      </c>
      <c r="T1294" s="467" t="s">
        <v>2965</v>
      </c>
      <c r="U1294" s="468">
        <f t="shared" si="20"/>
        <v>21.54</v>
      </c>
      <c r="V1294" s="170"/>
    </row>
    <row r="1295" spans="1:22" ht="20.399999999999999">
      <c r="A1295" s="235">
        <v>1292</v>
      </c>
      <c r="B1295" s="235">
        <v>111397725</v>
      </c>
      <c r="C1295" s="238" t="s">
        <v>449</v>
      </c>
      <c r="D1295" s="238" t="s">
        <v>450</v>
      </c>
      <c r="E1295" s="598" t="s">
        <v>36</v>
      </c>
      <c r="F1295" s="235">
        <v>1</v>
      </c>
      <c r="G1295" s="623" t="s">
        <v>3708</v>
      </c>
      <c r="H1295" s="410">
        <v>44933</v>
      </c>
      <c r="I1295" s="410">
        <v>44933</v>
      </c>
      <c r="J1295" s="235" t="s">
        <v>206</v>
      </c>
      <c r="K1295" s="235" t="s">
        <v>285</v>
      </c>
      <c r="L1295" s="235" t="s">
        <v>2832</v>
      </c>
      <c r="M1295" s="235">
        <v>222762261</v>
      </c>
      <c r="N1295" s="235" t="s">
        <v>85</v>
      </c>
      <c r="O1295" s="238" t="s">
        <v>3474</v>
      </c>
      <c r="P1295" s="345" t="s">
        <v>3413</v>
      </c>
      <c r="Q1295" s="347" t="s">
        <v>4025</v>
      </c>
      <c r="R1295" s="238" t="s">
        <v>3665</v>
      </c>
      <c r="S1295" s="541">
        <v>52.81</v>
      </c>
      <c r="T1295" s="467" t="s">
        <v>2965</v>
      </c>
      <c r="U1295" s="468">
        <f t="shared" si="20"/>
        <v>52.81</v>
      </c>
      <c r="V1295" s="170"/>
    </row>
    <row r="1296" spans="1:22" ht="20.399999999999999">
      <c r="A1296" s="235">
        <v>1293</v>
      </c>
      <c r="B1296" s="235">
        <v>112136072</v>
      </c>
      <c r="C1296" s="238">
        <v>19620005092</v>
      </c>
      <c r="D1296" s="238" t="s">
        <v>457</v>
      </c>
      <c r="E1296" s="598" t="s">
        <v>36</v>
      </c>
      <c r="F1296" s="235">
        <v>14</v>
      </c>
      <c r="G1296" s="623" t="s">
        <v>3708</v>
      </c>
      <c r="H1296" s="410">
        <v>44933</v>
      </c>
      <c r="I1296" s="410">
        <v>44933</v>
      </c>
      <c r="J1296" s="235" t="s">
        <v>206</v>
      </c>
      <c r="K1296" s="235" t="s">
        <v>285</v>
      </c>
      <c r="L1296" s="235" t="s">
        <v>2832</v>
      </c>
      <c r="M1296" s="235">
        <v>222762261</v>
      </c>
      <c r="N1296" s="235" t="s">
        <v>85</v>
      </c>
      <c r="O1296" s="238" t="s">
        <v>3474</v>
      </c>
      <c r="P1296" s="345" t="s">
        <v>3413</v>
      </c>
      <c r="Q1296" s="347" t="s">
        <v>4025</v>
      </c>
      <c r="R1296" s="238" t="s">
        <v>3665</v>
      </c>
      <c r="S1296" s="541">
        <v>404.26</v>
      </c>
      <c r="T1296" s="467" t="s">
        <v>2965</v>
      </c>
      <c r="U1296" s="468">
        <f t="shared" si="20"/>
        <v>5659.6399999999994</v>
      </c>
      <c r="V1296" s="170"/>
    </row>
    <row r="1297" spans="1:22" ht="20.399999999999999">
      <c r="A1297" s="235">
        <v>1294</v>
      </c>
      <c r="B1297" s="235">
        <v>109492181</v>
      </c>
      <c r="C1297" s="238" t="s">
        <v>170</v>
      </c>
      <c r="D1297" s="238" t="s">
        <v>171</v>
      </c>
      <c r="E1297" s="598" t="s">
        <v>36</v>
      </c>
      <c r="F1297" s="235">
        <v>218</v>
      </c>
      <c r="G1297" s="623" t="s">
        <v>3708</v>
      </c>
      <c r="H1297" s="410">
        <v>44933</v>
      </c>
      <c r="I1297" s="410">
        <v>44933</v>
      </c>
      <c r="J1297" s="235" t="s">
        <v>206</v>
      </c>
      <c r="K1297" s="235" t="s">
        <v>285</v>
      </c>
      <c r="L1297" s="235" t="s">
        <v>2832</v>
      </c>
      <c r="M1297" s="235">
        <v>222762261</v>
      </c>
      <c r="N1297" s="235" t="s">
        <v>85</v>
      </c>
      <c r="O1297" s="238" t="s">
        <v>3474</v>
      </c>
      <c r="P1297" s="345" t="s">
        <v>3413</v>
      </c>
      <c r="Q1297" s="347" t="s">
        <v>4025</v>
      </c>
      <c r="R1297" s="238" t="s">
        <v>3665</v>
      </c>
      <c r="S1297" s="541">
        <v>18.350000000000001</v>
      </c>
      <c r="T1297" s="467" t="s">
        <v>2965</v>
      </c>
      <c r="U1297" s="468">
        <f t="shared" si="20"/>
        <v>4000.3</v>
      </c>
      <c r="V1297" s="170"/>
    </row>
    <row r="1298" spans="1:22" ht="20.399999999999999">
      <c r="A1298" s="235">
        <v>1295</v>
      </c>
      <c r="B1298" s="235">
        <v>109492181</v>
      </c>
      <c r="C1298" s="238" t="s">
        <v>170</v>
      </c>
      <c r="D1298" s="238" t="s">
        <v>171</v>
      </c>
      <c r="E1298" s="598" t="s">
        <v>36</v>
      </c>
      <c r="F1298" s="235">
        <v>6</v>
      </c>
      <c r="G1298" s="623" t="s">
        <v>3708</v>
      </c>
      <c r="H1298" s="410">
        <v>44933</v>
      </c>
      <c r="I1298" s="410">
        <v>44933</v>
      </c>
      <c r="J1298" s="235" t="s">
        <v>206</v>
      </c>
      <c r="K1298" s="235" t="s">
        <v>285</v>
      </c>
      <c r="L1298" s="235" t="s">
        <v>2832</v>
      </c>
      <c r="M1298" s="235">
        <v>222762261</v>
      </c>
      <c r="N1298" s="235" t="s">
        <v>85</v>
      </c>
      <c r="O1298" s="238" t="s">
        <v>3474</v>
      </c>
      <c r="P1298" s="345" t="s">
        <v>3413</v>
      </c>
      <c r="Q1298" s="347" t="s">
        <v>4025</v>
      </c>
      <c r="R1298" s="238" t="s">
        <v>3665</v>
      </c>
      <c r="S1298" s="541">
        <v>18.350000000000001</v>
      </c>
      <c r="T1298" s="467" t="s">
        <v>2965</v>
      </c>
      <c r="U1298" s="468">
        <f t="shared" si="20"/>
        <v>110.10000000000001</v>
      </c>
      <c r="V1298" s="170"/>
    </row>
    <row r="1299" spans="1:22" ht="20.399999999999999">
      <c r="A1299" s="235">
        <v>1296</v>
      </c>
      <c r="B1299" s="235">
        <v>112173253</v>
      </c>
      <c r="C1299" s="238">
        <v>19300061440</v>
      </c>
      <c r="D1299" s="238" t="s">
        <v>777</v>
      </c>
      <c r="E1299" s="598" t="s">
        <v>36</v>
      </c>
      <c r="F1299" s="235">
        <v>29</v>
      </c>
      <c r="G1299" s="623" t="s">
        <v>3708</v>
      </c>
      <c r="H1299" s="410">
        <v>44933</v>
      </c>
      <c r="I1299" s="410">
        <v>44933</v>
      </c>
      <c r="J1299" s="235" t="s">
        <v>206</v>
      </c>
      <c r="K1299" s="235" t="s">
        <v>285</v>
      </c>
      <c r="L1299" s="235" t="s">
        <v>2832</v>
      </c>
      <c r="M1299" s="235">
        <v>222762261</v>
      </c>
      <c r="N1299" s="235" t="s">
        <v>85</v>
      </c>
      <c r="O1299" s="238" t="s">
        <v>3474</v>
      </c>
      <c r="P1299" s="345" t="s">
        <v>3413</v>
      </c>
      <c r="Q1299" s="347" t="s">
        <v>4025</v>
      </c>
      <c r="R1299" s="238" t="s">
        <v>3665</v>
      </c>
      <c r="S1299" s="541">
        <v>267.55</v>
      </c>
      <c r="T1299" s="467" t="s">
        <v>2965</v>
      </c>
      <c r="U1299" s="468">
        <f t="shared" si="20"/>
        <v>7758.9500000000007</v>
      </c>
      <c r="V1299" s="170"/>
    </row>
    <row r="1300" spans="1:22" ht="20.399999999999999">
      <c r="A1300" s="235">
        <v>1297</v>
      </c>
      <c r="B1300" s="235">
        <v>109492194</v>
      </c>
      <c r="C1300" s="238">
        <v>61030012010</v>
      </c>
      <c r="D1300" s="238" t="s">
        <v>193</v>
      </c>
      <c r="E1300" s="598" t="s">
        <v>36</v>
      </c>
      <c r="F1300" s="235">
        <v>98</v>
      </c>
      <c r="G1300" s="623" t="s">
        <v>3708</v>
      </c>
      <c r="H1300" s="410">
        <v>44933</v>
      </c>
      <c r="I1300" s="410">
        <v>44933</v>
      </c>
      <c r="J1300" s="235" t="s">
        <v>206</v>
      </c>
      <c r="K1300" s="235" t="s">
        <v>285</v>
      </c>
      <c r="L1300" s="235" t="s">
        <v>2832</v>
      </c>
      <c r="M1300" s="235">
        <v>222762261</v>
      </c>
      <c r="N1300" s="235" t="s">
        <v>85</v>
      </c>
      <c r="O1300" s="238" t="s">
        <v>3474</v>
      </c>
      <c r="P1300" s="345" t="s">
        <v>3413</v>
      </c>
      <c r="Q1300" s="347" t="s">
        <v>4025</v>
      </c>
      <c r="R1300" s="238" t="s">
        <v>3665</v>
      </c>
      <c r="S1300" s="541">
        <v>234.9</v>
      </c>
      <c r="T1300" s="467" t="s">
        <v>2965</v>
      </c>
      <c r="U1300" s="468">
        <f t="shared" si="20"/>
        <v>23020.2</v>
      </c>
      <c r="V1300" s="170"/>
    </row>
    <row r="1301" spans="1:22" ht="20.399999999999999">
      <c r="A1301" s="235">
        <v>1298</v>
      </c>
      <c r="B1301" s="235">
        <v>109492196</v>
      </c>
      <c r="C1301" s="238">
        <v>61030000054</v>
      </c>
      <c r="D1301" s="238" t="s">
        <v>1179</v>
      </c>
      <c r="E1301" s="598" t="s">
        <v>36</v>
      </c>
      <c r="F1301" s="235">
        <v>84</v>
      </c>
      <c r="G1301" s="623" t="s">
        <v>3708</v>
      </c>
      <c r="H1301" s="410">
        <v>44933</v>
      </c>
      <c r="I1301" s="410">
        <v>44933</v>
      </c>
      <c r="J1301" s="235" t="s">
        <v>206</v>
      </c>
      <c r="K1301" s="235" t="s">
        <v>285</v>
      </c>
      <c r="L1301" s="235" t="s">
        <v>2832</v>
      </c>
      <c r="M1301" s="235">
        <v>222762261</v>
      </c>
      <c r="N1301" s="235" t="s">
        <v>85</v>
      </c>
      <c r="O1301" s="238" t="s">
        <v>3474</v>
      </c>
      <c r="P1301" s="345" t="s">
        <v>3413</v>
      </c>
      <c r="Q1301" s="347" t="s">
        <v>4025</v>
      </c>
      <c r="R1301" s="238" t="s">
        <v>3665</v>
      </c>
      <c r="S1301" s="541">
        <v>21.36</v>
      </c>
      <c r="T1301" s="467" t="s">
        <v>2965</v>
      </c>
      <c r="U1301" s="468">
        <f t="shared" si="20"/>
        <v>1794.24</v>
      </c>
      <c r="V1301" s="170"/>
    </row>
    <row r="1302" spans="1:22" ht="20.399999999999999">
      <c r="A1302" s="235">
        <v>1299</v>
      </c>
      <c r="B1302" s="235">
        <v>109609637</v>
      </c>
      <c r="C1302" s="238" t="s">
        <v>573</v>
      </c>
      <c r="D1302" s="238" t="s">
        <v>574</v>
      </c>
      <c r="E1302" s="598" t="s">
        <v>36</v>
      </c>
      <c r="F1302" s="235">
        <v>36</v>
      </c>
      <c r="G1302" s="623" t="s">
        <v>3708</v>
      </c>
      <c r="H1302" s="410">
        <v>44933</v>
      </c>
      <c r="I1302" s="410">
        <v>44933</v>
      </c>
      <c r="J1302" s="235" t="s">
        <v>206</v>
      </c>
      <c r="K1302" s="235" t="s">
        <v>285</v>
      </c>
      <c r="L1302" s="235" t="s">
        <v>2832</v>
      </c>
      <c r="M1302" s="235">
        <v>222762261</v>
      </c>
      <c r="N1302" s="235" t="s">
        <v>85</v>
      </c>
      <c r="O1302" s="238" t="s">
        <v>3474</v>
      </c>
      <c r="P1302" s="345" t="s">
        <v>3413</v>
      </c>
      <c r="Q1302" s="347" t="s">
        <v>4025</v>
      </c>
      <c r="R1302" s="238" t="s">
        <v>3665</v>
      </c>
      <c r="S1302" s="541">
        <v>18.62</v>
      </c>
      <c r="T1302" s="467" t="s">
        <v>2965</v>
      </c>
      <c r="U1302" s="468">
        <f t="shared" si="20"/>
        <v>670.32</v>
      </c>
      <c r="V1302" s="170"/>
    </row>
    <row r="1303" spans="1:22" ht="20.399999999999999">
      <c r="A1303" s="235">
        <v>1300</v>
      </c>
      <c r="B1303" s="235">
        <v>109609637</v>
      </c>
      <c r="C1303" s="238" t="s">
        <v>573</v>
      </c>
      <c r="D1303" s="238" t="s">
        <v>574</v>
      </c>
      <c r="E1303" s="598" t="s">
        <v>36</v>
      </c>
      <c r="F1303" s="235">
        <v>20</v>
      </c>
      <c r="G1303" s="623" t="s">
        <v>3708</v>
      </c>
      <c r="H1303" s="410">
        <v>44933</v>
      </c>
      <c r="I1303" s="410">
        <v>44933</v>
      </c>
      <c r="J1303" s="235" t="s">
        <v>206</v>
      </c>
      <c r="K1303" s="235" t="s">
        <v>285</v>
      </c>
      <c r="L1303" s="235" t="s">
        <v>2832</v>
      </c>
      <c r="M1303" s="235">
        <v>222762261</v>
      </c>
      <c r="N1303" s="235" t="s">
        <v>85</v>
      </c>
      <c r="O1303" s="238" t="s">
        <v>3474</v>
      </c>
      <c r="P1303" s="345" t="s">
        <v>3413</v>
      </c>
      <c r="Q1303" s="347" t="s">
        <v>4025</v>
      </c>
      <c r="R1303" s="238" t="s">
        <v>3665</v>
      </c>
      <c r="S1303" s="541">
        <v>18.62</v>
      </c>
      <c r="T1303" s="467" t="s">
        <v>2965</v>
      </c>
      <c r="U1303" s="468">
        <f t="shared" si="20"/>
        <v>372.40000000000003</v>
      </c>
      <c r="V1303" s="170"/>
    </row>
    <row r="1304" spans="1:22" ht="20.399999999999999">
      <c r="A1304" s="235">
        <v>1301</v>
      </c>
      <c r="B1304" s="235">
        <v>112137134</v>
      </c>
      <c r="C1304" s="238">
        <v>21038811406</v>
      </c>
      <c r="D1304" s="238" t="s">
        <v>2415</v>
      </c>
      <c r="E1304" s="598" t="s">
        <v>36</v>
      </c>
      <c r="F1304" s="235">
        <v>56</v>
      </c>
      <c r="G1304" s="623" t="s">
        <v>3708</v>
      </c>
      <c r="H1304" s="410">
        <v>44933</v>
      </c>
      <c r="I1304" s="410">
        <v>44933</v>
      </c>
      <c r="J1304" s="235" t="s">
        <v>206</v>
      </c>
      <c r="K1304" s="235" t="s">
        <v>285</v>
      </c>
      <c r="L1304" s="235" t="s">
        <v>2832</v>
      </c>
      <c r="M1304" s="235">
        <v>222762261</v>
      </c>
      <c r="N1304" s="235" t="s">
        <v>85</v>
      </c>
      <c r="O1304" s="238" t="s">
        <v>3474</v>
      </c>
      <c r="P1304" s="345" t="s">
        <v>3413</v>
      </c>
      <c r="Q1304" s="347" t="s">
        <v>4025</v>
      </c>
      <c r="R1304" s="238" t="s">
        <v>3665</v>
      </c>
      <c r="S1304" s="541">
        <v>930.97</v>
      </c>
      <c r="T1304" s="467" t="s">
        <v>2965</v>
      </c>
      <c r="U1304" s="468">
        <f t="shared" si="20"/>
        <v>52134.32</v>
      </c>
      <c r="V1304" s="170"/>
    </row>
    <row r="1305" spans="1:22" ht="20.399999999999999">
      <c r="A1305" s="235">
        <v>1302</v>
      </c>
      <c r="B1305" s="235">
        <v>109492176</v>
      </c>
      <c r="C1305" s="238">
        <v>45953050</v>
      </c>
      <c r="D1305" s="238" t="s">
        <v>2204</v>
      </c>
      <c r="E1305" s="598" t="s">
        <v>2729</v>
      </c>
      <c r="F1305" s="235">
        <v>600</v>
      </c>
      <c r="G1305" s="623" t="s">
        <v>3708</v>
      </c>
      <c r="H1305" s="410">
        <v>44933</v>
      </c>
      <c r="I1305" s="410">
        <v>44933</v>
      </c>
      <c r="J1305" s="235" t="s">
        <v>206</v>
      </c>
      <c r="K1305" s="235" t="s">
        <v>285</v>
      </c>
      <c r="L1305" s="235" t="s">
        <v>2832</v>
      </c>
      <c r="M1305" s="235">
        <v>222762261</v>
      </c>
      <c r="N1305" s="235" t="s">
        <v>85</v>
      </c>
      <c r="O1305" s="238" t="s">
        <v>3474</v>
      </c>
      <c r="P1305" s="345" t="s">
        <v>3413</v>
      </c>
      <c r="Q1305" s="347" t="s">
        <v>4025</v>
      </c>
      <c r="R1305" s="238" t="s">
        <v>3665</v>
      </c>
      <c r="S1305" s="541">
        <v>210.77</v>
      </c>
      <c r="T1305" s="467" t="s">
        <v>2965</v>
      </c>
      <c r="U1305" s="468">
        <f t="shared" si="20"/>
        <v>126462</v>
      </c>
      <c r="V1305" s="170"/>
    </row>
    <row r="1306" spans="1:22" ht="20.399999999999999">
      <c r="A1306" s="235">
        <v>1303</v>
      </c>
      <c r="B1306" s="235">
        <v>109609634</v>
      </c>
      <c r="C1306" s="238">
        <v>21038812425</v>
      </c>
      <c r="D1306" s="238" t="s">
        <v>2740</v>
      </c>
      <c r="E1306" s="598" t="s">
        <v>36</v>
      </c>
      <c r="F1306" s="235">
        <v>14</v>
      </c>
      <c r="G1306" s="623" t="s">
        <v>3708</v>
      </c>
      <c r="H1306" s="410">
        <v>44933</v>
      </c>
      <c r="I1306" s="410">
        <v>44933</v>
      </c>
      <c r="J1306" s="235" t="s">
        <v>206</v>
      </c>
      <c r="K1306" s="235" t="s">
        <v>285</v>
      </c>
      <c r="L1306" s="235" t="s">
        <v>2832</v>
      </c>
      <c r="M1306" s="235">
        <v>222762261</v>
      </c>
      <c r="N1306" s="235" t="s">
        <v>85</v>
      </c>
      <c r="O1306" s="238" t="s">
        <v>3474</v>
      </c>
      <c r="P1306" s="345" t="s">
        <v>3413</v>
      </c>
      <c r="Q1306" s="347" t="s">
        <v>4025</v>
      </c>
      <c r="R1306" s="238" t="s">
        <v>3665</v>
      </c>
      <c r="S1306" s="541">
        <v>1069.1099999999999</v>
      </c>
      <c r="T1306" s="467" t="s">
        <v>2965</v>
      </c>
      <c r="U1306" s="468">
        <f t="shared" si="20"/>
        <v>14967.539999999999</v>
      </c>
      <c r="V1306" s="170"/>
    </row>
    <row r="1307" spans="1:22" ht="20.399999999999999">
      <c r="A1307" s="235">
        <v>1304</v>
      </c>
      <c r="B1307" s="235">
        <v>107105353</v>
      </c>
      <c r="C1307" s="238">
        <v>45983010</v>
      </c>
      <c r="D1307" s="238" t="s">
        <v>2824</v>
      </c>
      <c r="E1307" s="598" t="s">
        <v>2729</v>
      </c>
      <c r="F1307" s="235">
        <v>69</v>
      </c>
      <c r="G1307" s="623" t="s">
        <v>3708</v>
      </c>
      <c r="H1307" s="410">
        <v>44933</v>
      </c>
      <c r="I1307" s="410">
        <v>44933</v>
      </c>
      <c r="J1307" s="235" t="s">
        <v>206</v>
      </c>
      <c r="K1307" s="235" t="s">
        <v>285</v>
      </c>
      <c r="L1307" s="235" t="s">
        <v>2832</v>
      </c>
      <c r="M1307" s="235">
        <v>222762261</v>
      </c>
      <c r="N1307" s="235" t="s">
        <v>85</v>
      </c>
      <c r="O1307" s="238" t="s">
        <v>3474</v>
      </c>
      <c r="P1307" s="345" t="s">
        <v>3413</v>
      </c>
      <c r="Q1307" s="347" t="s">
        <v>4025</v>
      </c>
      <c r="R1307" s="238" t="s">
        <v>3665</v>
      </c>
      <c r="S1307" s="541">
        <v>89.92</v>
      </c>
      <c r="T1307" s="467" t="s">
        <v>2965</v>
      </c>
      <c r="U1307" s="468">
        <f t="shared" si="20"/>
        <v>6204.4800000000005</v>
      </c>
      <c r="V1307" s="170"/>
    </row>
    <row r="1308" spans="1:22" ht="20.399999999999999">
      <c r="A1308" s="235">
        <v>1305</v>
      </c>
      <c r="B1308" s="235">
        <v>107105353</v>
      </c>
      <c r="C1308" s="238">
        <v>45983010</v>
      </c>
      <c r="D1308" s="238" t="s">
        <v>2824</v>
      </c>
      <c r="E1308" s="598" t="s">
        <v>2729</v>
      </c>
      <c r="F1308" s="235">
        <v>291</v>
      </c>
      <c r="G1308" s="623" t="s">
        <v>3708</v>
      </c>
      <c r="H1308" s="410">
        <v>44933</v>
      </c>
      <c r="I1308" s="410">
        <v>44933</v>
      </c>
      <c r="J1308" s="235" t="s">
        <v>206</v>
      </c>
      <c r="K1308" s="235" t="s">
        <v>285</v>
      </c>
      <c r="L1308" s="235" t="s">
        <v>2832</v>
      </c>
      <c r="M1308" s="235">
        <v>222762261</v>
      </c>
      <c r="N1308" s="235" t="s">
        <v>85</v>
      </c>
      <c r="O1308" s="238" t="s">
        <v>3474</v>
      </c>
      <c r="P1308" s="345" t="s">
        <v>3413</v>
      </c>
      <c r="Q1308" s="347" t="s">
        <v>4025</v>
      </c>
      <c r="R1308" s="238" t="s">
        <v>3665</v>
      </c>
      <c r="S1308" s="541">
        <v>89.92</v>
      </c>
      <c r="T1308" s="467" t="s">
        <v>2965</v>
      </c>
      <c r="U1308" s="468">
        <f t="shared" si="20"/>
        <v>26166.720000000001</v>
      </c>
      <c r="V1308" s="170"/>
    </row>
    <row r="1309" spans="1:22">
      <c r="A1309" s="235">
        <v>1306</v>
      </c>
      <c r="B1309" s="235">
        <v>102464571</v>
      </c>
      <c r="C1309" s="238" t="s">
        <v>1693</v>
      </c>
      <c r="D1309" s="238" t="s">
        <v>1694</v>
      </c>
      <c r="E1309" s="598" t="s">
        <v>36</v>
      </c>
      <c r="F1309" s="235">
        <v>2</v>
      </c>
      <c r="G1309" s="623" t="s">
        <v>3743</v>
      </c>
      <c r="H1309" s="410">
        <v>44936</v>
      </c>
      <c r="I1309" s="410">
        <v>44936</v>
      </c>
      <c r="J1309" s="235" t="s">
        <v>81</v>
      </c>
      <c r="K1309" s="235" t="s">
        <v>82</v>
      </c>
      <c r="L1309" s="235" t="s">
        <v>70</v>
      </c>
      <c r="M1309" s="235">
        <v>225546155</v>
      </c>
      <c r="N1309" s="235" t="s">
        <v>2960</v>
      </c>
      <c r="O1309" s="238" t="s">
        <v>57</v>
      </c>
      <c r="P1309" s="345" t="s">
        <v>3432</v>
      </c>
      <c r="Q1309" s="235" t="s">
        <v>73</v>
      </c>
      <c r="R1309" s="238" t="s">
        <v>3433</v>
      </c>
      <c r="S1309" s="541">
        <v>1007.25</v>
      </c>
      <c r="T1309" s="467" t="s">
        <v>2965</v>
      </c>
      <c r="U1309" s="468">
        <f t="shared" si="20"/>
        <v>2014.5</v>
      </c>
      <c r="V1309" s="170"/>
    </row>
    <row r="1310" spans="1:22">
      <c r="A1310" s="235">
        <v>1307</v>
      </c>
      <c r="B1310" s="235">
        <v>102951260</v>
      </c>
      <c r="C1310" s="238" t="s">
        <v>1697</v>
      </c>
      <c r="D1310" s="238" t="s">
        <v>1698</v>
      </c>
      <c r="E1310" s="598" t="s">
        <v>36</v>
      </c>
      <c r="F1310" s="235">
        <v>2</v>
      </c>
      <c r="G1310" s="623" t="s">
        <v>3743</v>
      </c>
      <c r="H1310" s="410">
        <v>44936</v>
      </c>
      <c r="I1310" s="410">
        <v>44936</v>
      </c>
      <c r="J1310" s="235" t="s">
        <v>81</v>
      </c>
      <c r="K1310" s="235" t="s">
        <v>82</v>
      </c>
      <c r="L1310" s="235" t="s">
        <v>70</v>
      </c>
      <c r="M1310" s="235">
        <v>225546155</v>
      </c>
      <c r="N1310" s="235" t="s">
        <v>2960</v>
      </c>
      <c r="O1310" s="238" t="s">
        <v>57</v>
      </c>
      <c r="P1310" s="345" t="s">
        <v>3432</v>
      </c>
      <c r="Q1310" s="235" t="s">
        <v>73</v>
      </c>
      <c r="R1310" s="238" t="s">
        <v>3433</v>
      </c>
      <c r="S1310" s="541">
        <v>216.59</v>
      </c>
      <c r="T1310" s="467" t="s">
        <v>2965</v>
      </c>
      <c r="U1310" s="468">
        <f t="shared" si="20"/>
        <v>433.18</v>
      </c>
      <c r="V1310" s="170"/>
    </row>
    <row r="1311" spans="1:22">
      <c r="A1311" s="235">
        <v>1308</v>
      </c>
      <c r="B1311" s="235">
        <v>112148136</v>
      </c>
      <c r="C1311" s="238" t="s">
        <v>3726</v>
      </c>
      <c r="D1311" s="238" t="s">
        <v>3727</v>
      </c>
      <c r="E1311" s="598" t="s">
        <v>36</v>
      </c>
      <c r="F1311" s="235">
        <v>1</v>
      </c>
      <c r="G1311" s="623" t="s">
        <v>3743</v>
      </c>
      <c r="H1311" s="410">
        <v>44936</v>
      </c>
      <c r="I1311" s="410">
        <v>44936</v>
      </c>
      <c r="J1311" s="235" t="s">
        <v>81</v>
      </c>
      <c r="K1311" s="235" t="s">
        <v>82</v>
      </c>
      <c r="L1311" s="235" t="s">
        <v>70</v>
      </c>
      <c r="M1311" s="235">
        <v>225546155</v>
      </c>
      <c r="N1311" s="235" t="s">
        <v>2960</v>
      </c>
      <c r="O1311" s="238" t="s">
        <v>57</v>
      </c>
      <c r="P1311" s="345" t="s">
        <v>3432</v>
      </c>
      <c r="Q1311" s="235" t="s">
        <v>73</v>
      </c>
      <c r="R1311" s="238" t="s">
        <v>3433</v>
      </c>
      <c r="S1311" s="541">
        <v>16356.12</v>
      </c>
      <c r="T1311" s="467" t="s">
        <v>2965</v>
      </c>
      <c r="U1311" s="468">
        <f t="shared" si="20"/>
        <v>16356.12</v>
      </c>
      <c r="V1311" s="170"/>
    </row>
    <row r="1312" spans="1:22" ht="30.6">
      <c r="A1312" s="235">
        <v>1309</v>
      </c>
      <c r="B1312" s="235">
        <v>109611234</v>
      </c>
      <c r="C1312" s="238">
        <v>3742612236</v>
      </c>
      <c r="D1312" s="238" t="s">
        <v>281</v>
      </c>
      <c r="E1312" s="598" t="s">
        <v>36</v>
      </c>
      <c r="F1312" s="235">
        <v>6</v>
      </c>
      <c r="G1312" s="623" t="s">
        <v>3743</v>
      </c>
      <c r="H1312" s="410">
        <v>44936</v>
      </c>
      <c r="I1312" s="410">
        <v>44936</v>
      </c>
      <c r="J1312" s="235" t="s">
        <v>81</v>
      </c>
      <c r="K1312" s="235" t="s">
        <v>82</v>
      </c>
      <c r="L1312" s="235" t="s">
        <v>70</v>
      </c>
      <c r="M1312" s="235">
        <v>225546155</v>
      </c>
      <c r="N1312" s="235" t="s">
        <v>2960</v>
      </c>
      <c r="O1312" s="238" t="s">
        <v>57</v>
      </c>
      <c r="P1312" s="345" t="s">
        <v>3432</v>
      </c>
      <c r="Q1312" s="235" t="s">
        <v>73</v>
      </c>
      <c r="R1312" s="238" t="s">
        <v>3433</v>
      </c>
      <c r="S1312" s="171">
        <v>19072.55</v>
      </c>
      <c r="T1312" s="467" t="s">
        <v>2965</v>
      </c>
      <c r="U1312" s="468">
        <f t="shared" si="20"/>
        <v>114435.29999999999</v>
      </c>
      <c r="V1312" s="170"/>
    </row>
    <row r="1313" spans="1:22" ht="20.399999999999999">
      <c r="A1313" s="235">
        <v>1310</v>
      </c>
      <c r="B1313" s="235">
        <v>110408292</v>
      </c>
      <c r="C1313" s="238" t="s">
        <v>1309</v>
      </c>
      <c r="D1313" s="238" t="s">
        <v>1310</v>
      </c>
      <c r="E1313" s="598" t="s">
        <v>36</v>
      </c>
      <c r="F1313" s="235">
        <v>60</v>
      </c>
      <c r="G1313" s="623" t="s">
        <v>3743</v>
      </c>
      <c r="H1313" s="410">
        <v>44936</v>
      </c>
      <c r="I1313" s="410">
        <v>44936</v>
      </c>
      <c r="J1313" s="235" t="s">
        <v>81</v>
      </c>
      <c r="K1313" s="235" t="s">
        <v>82</v>
      </c>
      <c r="L1313" s="235" t="s">
        <v>70</v>
      </c>
      <c r="M1313" s="235">
        <v>225546155</v>
      </c>
      <c r="N1313" s="235" t="s">
        <v>2960</v>
      </c>
      <c r="O1313" s="238" t="s">
        <v>57</v>
      </c>
      <c r="P1313" s="345" t="s">
        <v>3432</v>
      </c>
      <c r="Q1313" s="235" t="s">
        <v>73</v>
      </c>
      <c r="R1313" s="238" t="s">
        <v>3433</v>
      </c>
      <c r="S1313" s="541">
        <v>10</v>
      </c>
      <c r="T1313" s="467" t="s">
        <v>2965</v>
      </c>
      <c r="U1313" s="468">
        <f t="shared" si="20"/>
        <v>600</v>
      </c>
      <c r="V1313" s="170"/>
    </row>
    <row r="1314" spans="1:22" ht="20.399999999999999">
      <c r="A1314" s="235">
        <v>1311</v>
      </c>
      <c r="B1314" s="235">
        <v>109492174</v>
      </c>
      <c r="C1314" s="238" t="s">
        <v>488</v>
      </c>
      <c r="D1314" s="238" t="s">
        <v>489</v>
      </c>
      <c r="E1314" s="598" t="s">
        <v>36</v>
      </c>
      <c r="F1314" s="235">
        <v>2</v>
      </c>
      <c r="G1314" s="623" t="s">
        <v>3743</v>
      </c>
      <c r="H1314" s="410">
        <v>44936</v>
      </c>
      <c r="I1314" s="410">
        <v>44936</v>
      </c>
      <c r="J1314" s="235" t="s">
        <v>81</v>
      </c>
      <c r="K1314" s="235" t="s">
        <v>82</v>
      </c>
      <c r="L1314" s="235" t="s">
        <v>70</v>
      </c>
      <c r="M1314" s="235">
        <v>225546155</v>
      </c>
      <c r="N1314" s="235" t="s">
        <v>2960</v>
      </c>
      <c r="O1314" s="238" t="s">
        <v>57</v>
      </c>
      <c r="P1314" s="345" t="s">
        <v>3432</v>
      </c>
      <c r="Q1314" s="235" t="s">
        <v>73</v>
      </c>
      <c r="R1314" s="238" t="s">
        <v>3433</v>
      </c>
      <c r="S1314" s="541">
        <v>4051</v>
      </c>
      <c r="T1314" s="467" t="s">
        <v>2965</v>
      </c>
      <c r="U1314" s="468">
        <f t="shared" si="20"/>
        <v>8102</v>
      </c>
      <c r="V1314" s="170"/>
    </row>
    <row r="1315" spans="1:22">
      <c r="A1315" s="235">
        <v>1312</v>
      </c>
      <c r="B1315" s="235">
        <v>109492175</v>
      </c>
      <c r="C1315" s="238" t="s">
        <v>520</v>
      </c>
      <c r="D1315" s="238" t="s">
        <v>521</v>
      </c>
      <c r="E1315" s="598" t="s">
        <v>36</v>
      </c>
      <c r="F1315" s="235">
        <v>2</v>
      </c>
      <c r="G1315" s="623" t="s">
        <v>3743</v>
      </c>
      <c r="H1315" s="410">
        <v>44936</v>
      </c>
      <c r="I1315" s="410">
        <v>44936</v>
      </c>
      <c r="J1315" s="235" t="s">
        <v>81</v>
      </c>
      <c r="K1315" s="235" t="s">
        <v>82</v>
      </c>
      <c r="L1315" s="235" t="s">
        <v>70</v>
      </c>
      <c r="M1315" s="235">
        <v>225546155</v>
      </c>
      <c r="N1315" s="235" t="s">
        <v>2960</v>
      </c>
      <c r="O1315" s="238" t="s">
        <v>57</v>
      </c>
      <c r="P1315" s="345" t="s">
        <v>3432</v>
      </c>
      <c r="Q1315" s="235" t="s">
        <v>73</v>
      </c>
      <c r="R1315" s="238" t="s">
        <v>3433</v>
      </c>
      <c r="S1315" s="541">
        <v>1404</v>
      </c>
      <c r="T1315" s="467" t="s">
        <v>2965</v>
      </c>
      <c r="U1315" s="468">
        <f t="shared" si="20"/>
        <v>2808</v>
      </c>
      <c r="V1315" s="170"/>
    </row>
    <row r="1316" spans="1:22">
      <c r="A1316" s="235">
        <v>1313</v>
      </c>
      <c r="B1316" s="235">
        <v>111400054</v>
      </c>
      <c r="C1316" s="238" t="s">
        <v>3274</v>
      </c>
      <c r="D1316" s="238" t="s">
        <v>650</v>
      </c>
      <c r="E1316" s="598" t="s">
        <v>36</v>
      </c>
      <c r="F1316" s="235">
        <v>6</v>
      </c>
      <c r="G1316" s="623" t="s">
        <v>3743</v>
      </c>
      <c r="H1316" s="410">
        <v>44936</v>
      </c>
      <c r="I1316" s="410">
        <v>44936</v>
      </c>
      <c r="J1316" s="235" t="s">
        <v>81</v>
      </c>
      <c r="K1316" s="235" t="s">
        <v>82</v>
      </c>
      <c r="L1316" s="235" t="s">
        <v>70</v>
      </c>
      <c r="M1316" s="235">
        <v>225546155</v>
      </c>
      <c r="N1316" s="235" t="s">
        <v>2960</v>
      </c>
      <c r="O1316" s="238" t="s">
        <v>57</v>
      </c>
      <c r="P1316" s="345" t="s">
        <v>3432</v>
      </c>
      <c r="Q1316" s="235" t="s">
        <v>73</v>
      </c>
      <c r="R1316" s="238" t="s">
        <v>3433</v>
      </c>
      <c r="S1316" s="541">
        <v>1388.85</v>
      </c>
      <c r="T1316" s="467" t="s">
        <v>2965</v>
      </c>
      <c r="U1316" s="468">
        <f t="shared" si="20"/>
        <v>8333.0999999999985</v>
      </c>
      <c r="V1316" s="170"/>
    </row>
    <row r="1317" spans="1:22">
      <c r="A1317" s="235">
        <v>1314</v>
      </c>
      <c r="B1317" s="235">
        <v>111400055</v>
      </c>
      <c r="C1317" s="238" t="s">
        <v>3275</v>
      </c>
      <c r="D1317" s="238" t="s">
        <v>654</v>
      </c>
      <c r="E1317" s="598" t="s">
        <v>36</v>
      </c>
      <c r="F1317" s="235">
        <v>6</v>
      </c>
      <c r="G1317" s="623" t="s">
        <v>3743</v>
      </c>
      <c r="H1317" s="410">
        <v>44936</v>
      </c>
      <c r="I1317" s="410">
        <v>44936</v>
      </c>
      <c r="J1317" s="235" t="s">
        <v>81</v>
      </c>
      <c r="K1317" s="235" t="s">
        <v>82</v>
      </c>
      <c r="L1317" s="235" t="s">
        <v>70</v>
      </c>
      <c r="M1317" s="235">
        <v>225546155</v>
      </c>
      <c r="N1317" s="235" t="s">
        <v>2960</v>
      </c>
      <c r="O1317" s="238" t="s">
        <v>57</v>
      </c>
      <c r="P1317" s="345" t="s">
        <v>3432</v>
      </c>
      <c r="Q1317" s="235" t="s">
        <v>73</v>
      </c>
      <c r="R1317" s="238" t="s">
        <v>3433</v>
      </c>
      <c r="S1317" s="541">
        <v>1706.02</v>
      </c>
      <c r="T1317" s="467" t="s">
        <v>2965</v>
      </c>
      <c r="U1317" s="468">
        <f t="shared" si="20"/>
        <v>10236.119999999999</v>
      </c>
      <c r="V1317" s="170"/>
    </row>
    <row r="1318" spans="1:22" ht="20.399999999999999">
      <c r="A1318" s="235">
        <v>1315</v>
      </c>
      <c r="B1318" s="235">
        <v>107171952</v>
      </c>
      <c r="C1318" s="238" t="s">
        <v>1475</v>
      </c>
      <c r="D1318" s="238" t="s">
        <v>1476</v>
      </c>
      <c r="E1318" s="598" t="s">
        <v>36</v>
      </c>
      <c r="F1318" s="235">
        <v>2</v>
      </c>
      <c r="G1318" s="623" t="s">
        <v>3743</v>
      </c>
      <c r="H1318" s="410">
        <v>44936</v>
      </c>
      <c r="I1318" s="410">
        <v>44936</v>
      </c>
      <c r="J1318" s="235" t="s">
        <v>81</v>
      </c>
      <c r="K1318" s="235" t="s">
        <v>82</v>
      </c>
      <c r="L1318" s="235" t="s">
        <v>70</v>
      </c>
      <c r="M1318" s="235">
        <v>225546155</v>
      </c>
      <c r="N1318" s="235" t="s">
        <v>2960</v>
      </c>
      <c r="O1318" s="238" t="s">
        <v>57</v>
      </c>
      <c r="P1318" s="345" t="s">
        <v>3432</v>
      </c>
      <c r="Q1318" s="235" t="s">
        <v>73</v>
      </c>
      <c r="R1318" s="238" t="s">
        <v>3433</v>
      </c>
      <c r="S1318" s="541">
        <v>2750</v>
      </c>
      <c r="T1318" s="467" t="s">
        <v>2965</v>
      </c>
      <c r="U1318" s="468">
        <f t="shared" si="20"/>
        <v>5500</v>
      </c>
      <c r="V1318" s="170"/>
    </row>
    <row r="1319" spans="1:22">
      <c r="A1319" s="235">
        <v>1316</v>
      </c>
      <c r="B1319" s="235">
        <v>110710681</v>
      </c>
      <c r="C1319" s="238" t="s">
        <v>1997</v>
      </c>
      <c r="D1319" s="238" t="s">
        <v>2209</v>
      </c>
      <c r="E1319" s="598" t="s">
        <v>36</v>
      </c>
      <c r="F1319" s="235">
        <v>8</v>
      </c>
      <c r="G1319" s="623" t="s">
        <v>3743</v>
      </c>
      <c r="H1319" s="410">
        <v>44936</v>
      </c>
      <c r="I1319" s="410">
        <v>44936</v>
      </c>
      <c r="J1319" s="235" t="s">
        <v>81</v>
      </c>
      <c r="K1319" s="235" t="s">
        <v>82</v>
      </c>
      <c r="L1319" s="235" t="s">
        <v>70</v>
      </c>
      <c r="M1319" s="235">
        <v>225546155</v>
      </c>
      <c r="N1319" s="235" t="s">
        <v>2960</v>
      </c>
      <c r="O1319" s="238" t="s">
        <v>57</v>
      </c>
      <c r="P1319" s="345" t="s">
        <v>3432</v>
      </c>
      <c r="Q1319" s="235" t="s">
        <v>73</v>
      </c>
      <c r="R1319" s="238" t="s">
        <v>3433</v>
      </c>
      <c r="S1319" s="171">
        <v>2047</v>
      </c>
      <c r="T1319" s="467" t="s">
        <v>2965</v>
      </c>
      <c r="U1319" s="468">
        <f t="shared" si="20"/>
        <v>16376</v>
      </c>
      <c r="V1319" s="170"/>
    </row>
    <row r="1320" spans="1:22">
      <c r="A1320" s="235">
        <v>1317</v>
      </c>
      <c r="B1320" s="235">
        <v>110710682</v>
      </c>
      <c r="C1320" s="238" t="s">
        <v>2001</v>
      </c>
      <c r="D1320" s="238" t="s">
        <v>2216</v>
      </c>
      <c r="E1320" s="598" t="s">
        <v>36</v>
      </c>
      <c r="F1320" s="235">
        <v>8</v>
      </c>
      <c r="G1320" s="623" t="s">
        <v>3743</v>
      </c>
      <c r="H1320" s="410">
        <v>44936</v>
      </c>
      <c r="I1320" s="410">
        <v>44936</v>
      </c>
      <c r="J1320" s="235" t="s">
        <v>81</v>
      </c>
      <c r="K1320" s="235" t="s">
        <v>82</v>
      </c>
      <c r="L1320" s="235" t="s">
        <v>70</v>
      </c>
      <c r="M1320" s="235">
        <v>225546155</v>
      </c>
      <c r="N1320" s="235" t="s">
        <v>2960</v>
      </c>
      <c r="O1320" s="238" t="s">
        <v>57</v>
      </c>
      <c r="P1320" s="345" t="s">
        <v>3432</v>
      </c>
      <c r="Q1320" s="235" t="s">
        <v>73</v>
      </c>
      <c r="R1320" s="238" t="s">
        <v>3433</v>
      </c>
      <c r="S1320" s="541">
        <v>2047</v>
      </c>
      <c r="T1320" s="467" t="s">
        <v>2965</v>
      </c>
      <c r="U1320" s="468">
        <f t="shared" si="20"/>
        <v>16376</v>
      </c>
      <c r="V1320" s="170"/>
    </row>
    <row r="1321" spans="1:22">
      <c r="A1321" s="235">
        <v>1318</v>
      </c>
      <c r="B1321" s="235">
        <v>110710684</v>
      </c>
      <c r="C1321" s="238" t="s">
        <v>2002</v>
      </c>
      <c r="D1321" s="239" t="s">
        <v>2213</v>
      </c>
      <c r="E1321" s="598" t="s">
        <v>36</v>
      </c>
      <c r="F1321" s="235">
        <v>4</v>
      </c>
      <c r="G1321" s="623" t="s">
        <v>3743</v>
      </c>
      <c r="H1321" s="410">
        <v>44936</v>
      </c>
      <c r="I1321" s="410">
        <v>44936</v>
      </c>
      <c r="J1321" s="235" t="s">
        <v>81</v>
      </c>
      <c r="K1321" s="235" t="s">
        <v>82</v>
      </c>
      <c r="L1321" s="235" t="s">
        <v>70</v>
      </c>
      <c r="M1321" s="235">
        <v>225546155</v>
      </c>
      <c r="N1321" s="235" t="s">
        <v>2960</v>
      </c>
      <c r="O1321" s="238" t="s">
        <v>57</v>
      </c>
      <c r="P1321" s="345" t="s">
        <v>3432</v>
      </c>
      <c r="Q1321" s="235" t="s">
        <v>73</v>
      </c>
      <c r="R1321" s="238" t="s">
        <v>3433</v>
      </c>
      <c r="S1321" s="541">
        <v>2047</v>
      </c>
      <c r="T1321" s="467" t="s">
        <v>2965</v>
      </c>
      <c r="U1321" s="468">
        <f t="shared" si="20"/>
        <v>8188</v>
      </c>
      <c r="V1321" s="170"/>
    </row>
    <row r="1322" spans="1:22" ht="30.6">
      <c r="A1322" s="235">
        <v>1319</v>
      </c>
      <c r="B1322" s="238" t="s">
        <v>3364</v>
      </c>
      <c r="C1322" s="238" t="s">
        <v>2939</v>
      </c>
      <c r="D1322" s="238" t="s">
        <v>2940</v>
      </c>
      <c r="E1322" s="598" t="s">
        <v>2729</v>
      </c>
      <c r="F1322" s="235">
        <v>100</v>
      </c>
      <c r="G1322" s="623" t="s">
        <v>3743</v>
      </c>
      <c r="H1322" s="410">
        <v>44936</v>
      </c>
      <c r="I1322" s="410">
        <v>44936</v>
      </c>
      <c r="J1322" s="235" t="s">
        <v>81</v>
      </c>
      <c r="K1322" s="235" t="s">
        <v>82</v>
      </c>
      <c r="L1322" s="235" t="s">
        <v>70</v>
      </c>
      <c r="M1322" s="235">
        <v>225546155</v>
      </c>
      <c r="N1322" s="235" t="s">
        <v>2960</v>
      </c>
      <c r="O1322" s="238" t="s">
        <v>57</v>
      </c>
      <c r="P1322" s="345" t="s">
        <v>3432</v>
      </c>
      <c r="Q1322" s="235" t="s">
        <v>73</v>
      </c>
      <c r="R1322" s="238" t="s">
        <v>3433</v>
      </c>
      <c r="S1322" s="541">
        <v>34.6</v>
      </c>
      <c r="T1322" s="467" t="s">
        <v>2965</v>
      </c>
      <c r="U1322" s="468">
        <f t="shared" si="20"/>
        <v>3460</v>
      </c>
      <c r="V1322" s="170"/>
    </row>
    <row r="1323" spans="1:22">
      <c r="A1323" s="235">
        <v>1320</v>
      </c>
      <c r="B1323" s="235">
        <v>112141778</v>
      </c>
      <c r="C1323" s="238">
        <v>112141778</v>
      </c>
      <c r="D1323" s="238" t="s">
        <v>2566</v>
      </c>
      <c r="E1323" s="598" t="s">
        <v>36</v>
      </c>
      <c r="F1323" s="235">
        <v>20</v>
      </c>
      <c r="G1323" s="623" t="s">
        <v>3743</v>
      </c>
      <c r="H1323" s="410">
        <v>44936</v>
      </c>
      <c r="I1323" s="410">
        <v>44936</v>
      </c>
      <c r="J1323" s="235" t="s">
        <v>81</v>
      </c>
      <c r="K1323" s="235" t="s">
        <v>82</v>
      </c>
      <c r="L1323" s="235" t="s">
        <v>70</v>
      </c>
      <c r="M1323" s="235">
        <v>225546155</v>
      </c>
      <c r="N1323" s="235" t="s">
        <v>2960</v>
      </c>
      <c r="O1323" s="238" t="s">
        <v>57</v>
      </c>
      <c r="P1323" s="345" t="s">
        <v>3432</v>
      </c>
      <c r="Q1323" s="235" t="s">
        <v>73</v>
      </c>
      <c r="R1323" s="238" t="s">
        <v>3433</v>
      </c>
      <c r="S1323" s="541">
        <v>1.5</v>
      </c>
      <c r="T1323" s="467" t="s">
        <v>2965</v>
      </c>
      <c r="U1323" s="468">
        <f t="shared" si="20"/>
        <v>30</v>
      </c>
      <c r="V1323" s="170"/>
    </row>
    <row r="1324" spans="1:22">
      <c r="A1324" s="235">
        <v>1321</v>
      </c>
      <c r="B1324" s="235">
        <v>112141777</v>
      </c>
      <c r="C1324" s="238">
        <v>112141777</v>
      </c>
      <c r="D1324" s="238" t="s">
        <v>2563</v>
      </c>
      <c r="E1324" s="598" t="s">
        <v>36</v>
      </c>
      <c r="F1324" s="235">
        <v>36</v>
      </c>
      <c r="G1324" s="623" t="s">
        <v>3743</v>
      </c>
      <c r="H1324" s="410">
        <v>44936</v>
      </c>
      <c r="I1324" s="410">
        <v>44936</v>
      </c>
      <c r="J1324" s="235" t="s">
        <v>81</v>
      </c>
      <c r="K1324" s="235" t="s">
        <v>82</v>
      </c>
      <c r="L1324" s="235" t="s">
        <v>70</v>
      </c>
      <c r="M1324" s="235">
        <v>225546155</v>
      </c>
      <c r="N1324" s="235" t="s">
        <v>2960</v>
      </c>
      <c r="O1324" s="238" t="s">
        <v>57</v>
      </c>
      <c r="P1324" s="345" t="s">
        <v>3432</v>
      </c>
      <c r="Q1324" s="235" t="s">
        <v>73</v>
      </c>
      <c r="R1324" s="238" t="s">
        <v>3433</v>
      </c>
      <c r="S1324" s="541">
        <v>5.4</v>
      </c>
      <c r="T1324" s="467" t="s">
        <v>2965</v>
      </c>
      <c r="U1324" s="468">
        <f t="shared" si="20"/>
        <v>194.4</v>
      </c>
      <c r="V1324" s="170"/>
    </row>
    <row r="1325" spans="1:22">
      <c r="A1325" s="235">
        <v>1322</v>
      </c>
      <c r="B1325" s="235">
        <v>112136081</v>
      </c>
      <c r="C1325" s="238" t="s">
        <v>997</v>
      </c>
      <c r="D1325" s="238" t="s">
        <v>998</v>
      </c>
      <c r="E1325" s="598" t="s">
        <v>36</v>
      </c>
      <c r="F1325" s="235">
        <v>2</v>
      </c>
      <c r="G1325" s="623" t="s">
        <v>3743</v>
      </c>
      <c r="H1325" s="410">
        <v>44936</v>
      </c>
      <c r="I1325" s="410">
        <v>44936</v>
      </c>
      <c r="J1325" s="235" t="s">
        <v>81</v>
      </c>
      <c r="K1325" s="235" t="s">
        <v>82</v>
      </c>
      <c r="L1325" s="235" t="s">
        <v>70</v>
      </c>
      <c r="M1325" s="235">
        <v>225546155</v>
      </c>
      <c r="N1325" s="235" t="s">
        <v>2960</v>
      </c>
      <c r="O1325" s="238" t="s">
        <v>57</v>
      </c>
      <c r="P1325" s="345" t="s">
        <v>3432</v>
      </c>
      <c r="Q1325" s="235" t="s">
        <v>73</v>
      </c>
      <c r="R1325" s="238" t="s">
        <v>3433</v>
      </c>
      <c r="S1325" s="541">
        <v>570.47</v>
      </c>
      <c r="T1325" s="467" t="s">
        <v>2965</v>
      </c>
      <c r="U1325" s="468">
        <f t="shared" si="20"/>
        <v>1140.94</v>
      </c>
      <c r="V1325" s="170"/>
    </row>
    <row r="1326" spans="1:22" ht="20.399999999999999">
      <c r="A1326" s="235">
        <v>1323</v>
      </c>
      <c r="B1326" s="235">
        <v>109492197</v>
      </c>
      <c r="C1326" s="238" t="s">
        <v>186</v>
      </c>
      <c r="D1326" s="238" t="s">
        <v>187</v>
      </c>
      <c r="E1326" s="598" t="s">
        <v>36</v>
      </c>
      <c r="F1326" s="235">
        <v>16</v>
      </c>
      <c r="G1326" s="623" t="s">
        <v>3743</v>
      </c>
      <c r="H1326" s="410">
        <v>44936</v>
      </c>
      <c r="I1326" s="410">
        <v>44936</v>
      </c>
      <c r="J1326" s="235" t="s">
        <v>81</v>
      </c>
      <c r="K1326" s="235" t="s">
        <v>82</v>
      </c>
      <c r="L1326" s="235" t="s">
        <v>70</v>
      </c>
      <c r="M1326" s="235">
        <v>225546155</v>
      </c>
      <c r="N1326" s="235" t="s">
        <v>2960</v>
      </c>
      <c r="O1326" s="238" t="s">
        <v>57</v>
      </c>
      <c r="P1326" s="345" t="s">
        <v>3432</v>
      </c>
      <c r="Q1326" s="235" t="s">
        <v>73</v>
      </c>
      <c r="R1326" s="238" t="s">
        <v>3433</v>
      </c>
      <c r="S1326" s="541">
        <v>66.92</v>
      </c>
      <c r="T1326" s="467" t="s">
        <v>2965</v>
      </c>
      <c r="U1326" s="468">
        <f t="shared" si="20"/>
        <v>1070.72</v>
      </c>
      <c r="V1326" s="170"/>
    </row>
    <row r="1327" spans="1:22">
      <c r="A1327" s="235">
        <v>1324</v>
      </c>
      <c r="B1327" s="235" t="s">
        <v>2458</v>
      </c>
      <c r="C1327" s="238" t="s">
        <v>2458</v>
      </c>
      <c r="D1327" s="238" t="s">
        <v>2459</v>
      </c>
      <c r="E1327" s="598" t="s">
        <v>36</v>
      </c>
      <c r="F1327" s="235">
        <v>4</v>
      </c>
      <c r="G1327" s="623" t="s">
        <v>3743</v>
      </c>
      <c r="H1327" s="410">
        <v>44936</v>
      </c>
      <c r="I1327" s="410">
        <v>44936</v>
      </c>
      <c r="J1327" s="235" t="s">
        <v>81</v>
      </c>
      <c r="K1327" s="235" t="s">
        <v>82</v>
      </c>
      <c r="L1327" s="235" t="s">
        <v>70</v>
      </c>
      <c r="M1327" s="235">
        <v>225546155</v>
      </c>
      <c r="N1327" s="235" t="s">
        <v>2960</v>
      </c>
      <c r="O1327" s="238" t="s">
        <v>57</v>
      </c>
      <c r="P1327" s="345" t="s">
        <v>3432</v>
      </c>
      <c r="Q1327" s="235" t="s">
        <v>73</v>
      </c>
      <c r="R1327" s="238" t="s">
        <v>3433</v>
      </c>
      <c r="S1327" s="541">
        <v>1798.2</v>
      </c>
      <c r="T1327" s="467" t="s">
        <v>2965</v>
      </c>
      <c r="U1327" s="468">
        <f t="shared" si="20"/>
        <v>7192.8</v>
      </c>
      <c r="V1327" s="170"/>
    </row>
    <row r="1328" spans="1:22">
      <c r="A1328" s="235">
        <v>1325</v>
      </c>
      <c r="B1328" s="235" t="s">
        <v>2336</v>
      </c>
      <c r="C1328" s="238" t="s">
        <v>2337</v>
      </c>
      <c r="D1328" s="238" t="s">
        <v>2605</v>
      </c>
      <c r="E1328" s="598" t="s">
        <v>36</v>
      </c>
      <c r="F1328" s="235">
        <v>8</v>
      </c>
      <c r="G1328" s="623" t="s">
        <v>3743</v>
      </c>
      <c r="H1328" s="410">
        <v>44936</v>
      </c>
      <c r="I1328" s="410">
        <v>44936</v>
      </c>
      <c r="J1328" s="235" t="s">
        <v>81</v>
      </c>
      <c r="K1328" s="235" t="s">
        <v>82</v>
      </c>
      <c r="L1328" s="235" t="s">
        <v>70</v>
      </c>
      <c r="M1328" s="235">
        <v>225546155</v>
      </c>
      <c r="N1328" s="235" t="s">
        <v>2960</v>
      </c>
      <c r="O1328" s="238" t="s">
        <v>57</v>
      </c>
      <c r="P1328" s="345" t="s">
        <v>3432</v>
      </c>
      <c r="Q1328" s="235" t="s">
        <v>73</v>
      </c>
      <c r="R1328" s="238" t="s">
        <v>3433</v>
      </c>
      <c r="S1328" s="541">
        <v>1784.3</v>
      </c>
      <c r="T1328" s="467" t="s">
        <v>2965</v>
      </c>
      <c r="U1328" s="468">
        <f t="shared" si="20"/>
        <v>14274.4</v>
      </c>
      <c r="V1328" s="170"/>
    </row>
    <row r="1329" spans="1:22">
      <c r="A1329" s="235">
        <v>1326</v>
      </c>
      <c r="B1329" s="235">
        <v>109492180</v>
      </c>
      <c r="C1329" s="238" t="s">
        <v>201</v>
      </c>
      <c r="D1329" s="349" t="s">
        <v>2748</v>
      </c>
      <c r="E1329" s="598" t="s">
        <v>36</v>
      </c>
      <c r="F1329" s="235">
        <v>8</v>
      </c>
      <c r="G1329" s="623" t="s">
        <v>3743</v>
      </c>
      <c r="H1329" s="410">
        <v>44936</v>
      </c>
      <c r="I1329" s="410">
        <v>44936</v>
      </c>
      <c r="J1329" s="235" t="s">
        <v>81</v>
      </c>
      <c r="K1329" s="235" t="s">
        <v>82</v>
      </c>
      <c r="L1329" s="235" t="s">
        <v>70</v>
      </c>
      <c r="M1329" s="235">
        <v>225546155</v>
      </c>
      <c r="N1329" s="235" t="s">
        <v>2960</v>
      </c>
      <c r="O1329" s="238" t="s">
        <v>57</v>
      </c>
      <c r="P1329" s="345" t="s">
        <v>3432</v>
      </c>
      <c r="Q1329" s="235" t="s">
        <v>73</v>
      </c>
      <c r="R1329" s="238" t="s">
        <v>3433</v>
      </c>
      <c r="S1329" s="541">
        <v>32.22</v>
      </c>
      <c r="T1329" s="467" t="s">
        <v>2965</v>
      </c>
      <c r="U1329" s="468">
        <f t="shared" si="20"/>
        <v>257.76</v>
      </c>
      <c r="V1329" s="170"/>
    </row>
    <row r="1330" spans="1:22">
      <c r="A1330" s="235">
        <v>1327</v>
      </c>
      <c r="B1330" s="235">
        <v>109492192</v>
      </c>
      <c r="C1330" s="238" t="s">
        <v>1290</v>
      </c>
      <c r="D1330" s="238" t="s">
        <v>2746</v>
      </c>
      <c r="E1330" s="598" t="s">
        <v>36</v>
      </c>
      <c r="F1330" s="235">
        <v>8</v>
      </c>
      <c r="G1330" s="623" t="s">
        <v>3743</v>
      </c>
      <c r="H1330" s="410">
        <v>44936</v>
      </c>
      <c r="I1330" s="410">
        <v>44936</v>
      </c>
      <c r="J1330" s="235" t="s">
        <v>81</v>
      </c>
      <c r="K1330" s="235" t="s">
        <v>82</v>
      </c>
      <c r="L1330" s="235" t="s">
        <v>70</v>
      </c>
      <c r="M1330" s="235">
        <v>225546155</v>
      </c>
      <c r="N1330" s="235" t="s">
        <v>2960</v>
      </c>
      <c r="O1330" s="238" t="s">
        <v>57</v>
      </c>
      <c r="P1330" s="345" t="s">
        <v>3432</v>
      </c>
      <c r="Q1330" s="235" t="s">
        <v>73</v>
      </c>
      <c r="R1330" s="238" t="s">
        <v>3433</v>
      </c>
      <c r="S1330" s="541">
        <v>24.1</v>
      </c>
      <c r="T1330" s="467" t="s">
        <v>2965</v>
      </c>
      <c r="U1330" s="468">
        <f t="shared" si="20"/>
        <v>192.8</v>
      </c>
      <c r="V1330" s="170"/>
    </row>
    <row r="1331" spans="1:22">
      <c r="A1331" s="235">
        <v>1328</v>
      </c>
      <c r="B1331" s="235">
        <v>109492193</v>
      </c>
      <c r="C1331" s="238" t="s">
        <v>2228</v>
      </c>
      <c r="D1331" s="239" t="s">
        <v>2739</v>
      </c>
      <c r="E1331" s="598" t="s">
        <v>36</v>
      </c>
      <c r="F1331" s="235">
        <v>34</v>
      </c>
      <c r="G1331" s="623" t="s">
        <v>3743</v>
      </c>
      <c r="H1331" s="410">
        <v>44936</v>
      </c>
      <c r="I1331" s="410">
        <v>44936</v>
      </c>
      <c r="J1331" s="235" t="s">
        <v>81</v>
      </c>
      <c r="K1331" s="235" t="s">
        <v>82</v>
      </c>
      <c r="L1331" s="235" t="s">
        <v>70</v>
      </c>
      <c r="M1331" s="235">
        <v>225546155</v>
      </c>
      <c r="N1331" s="235" t="s">
        <v>2960</v>
      </c>
      <c r="O1331" s="238" t="s">
        <v>57</v>
      </c>
      <c r="P1331" s="345" t="s">
        <v>3432</v>
      </c>
      <c r="Q1331" s="235" t="s">
        <v>73</v>
      </c>
      <c r="R1331" s="238" t="s">
        <v>3433</v>
      </c>
      <c r="S1331" s="541">
        <v>11.26</v>
      </c>
      <c r="T1331" s="467" t="s">
        <v>2965</v>
      </c>
      <c r="U1331" s="468">
        <f t="shared" si="20"/>
        <v>382.84</v>
      </c>
      <c r="V1331" s="170"/>
    </row>
    <row r="1332" spans="1:22">
      <c r="A1332" s="235">
        <v>1329</v>
      </c>
      <c r="B1332" s="235">
        <v>109492212</v>
      </c>
      <c r="C1332" s="238" t="s">
        <v>571</v>
      </c>
      <c r="D1332" s="238" t="s">
        <v>2741</v>
      </c>
      <c r="E1332" s="598" t="s">
        <v>36</v>
      </c>
      <c r="F1332" s="235">
        <v>64</v>
      </c>
      <c r="G1332" s="623" t="s">
        <v>3743</v>
      </c>
      <c r="H1332" s="410">
        <v>44936</v>
      </c>
      <c r="I1332" s="410">
        <v>44936</v>
      </c>
      <c r="J1332" s="235" t="s">
        <v>81</v>
      </c>
      <c r="K1332" s="235" t="s">
        <v>82</v>
      </c>
      <c r="L1332" s="235" t="s">
        <v>70</v>
      </c>
      <c r="M1332" s="235">
        <v>225546155</v>
      </c>
      <c r="N1332" s="235" t="s">
        <v>2960</v>
      </c>
      <c r="O1332" s="238" t="s">
        <v>57</v>
      </c>
      <c r="P1332" s="345" t="s">
        <v>3432</v>
      </c>
      <c r="Q1332" s="235" t="s">
        <v>73</v>
      </c>
      <c r="R1332" s="238" t="s">
        <v>3433</v>
      </c>
      <c r="S1332" s="541">
        <v>11.26</v>
      </c>
      <c r="T1332" s="467" t="s">
        <v>2965</v>
      </c>
      <c r="U1332" s="468">
        <f t="shared" si="20"/>
        <v>720.64</v>
      </c>
      <c r="V1332" s="170"/>
    </row>
    <row r="1333" spans="1:22">
      <c r="A1333" s="235">
        <v>1330</v>
      </c>
      <c r="B1333" s="235">
        <v>109492179</v>
      </c>
      <c r="C1333" s="238">
        <v>12568935</v>
      </c>
      <c r="D1333" s="238" t="s">
        <v>2134</v>
      </c>
      <c r="E1333" s="598" t="s">
        <v>2729</v>
      </c>
      <c r="F1333" s="340">
        <v>130</v>
      </c>
      <c r="G1333" s="623" t="s">
        <v>3743</v>
      </c>
      <c r="H1333" s="410">
        <v>44936</v>
      </c>
      <c r="I1333" s="410">
        <v>44936</v>
      </c>
      <c r="J1333" s="235" t="s">
        <v>81</v>
      </c>
      <c r="K1333" s="235" t="s">
        <v>82</v>
      </c>
      <c r="L1333" s="235" t="s">
        <v>70</v>
      </c>
      <c r="M1333" s="235">
        <v>225546155</v>
      </c>
      <c r="N1333" s="235" t="s">
        <v>2960</v>
      </c>
      <c r="O1333" s="238" t="s">
        <v>57</v>
      </c>
      <c r="P1333" s="345" t="s">
        <v>3432</v>
      </c>
      <c r="Q1333" s="235" t="s">
        <v>73</v>
      </c>
      <c r="R1333" s="238" t="s">
        <v>3433</v>
      </c>
      <c r="S1333" s="171">
        <v>174.89</v>
      </c>
      <c r="T1333" s="467" t="s">
        <v>2965</v>
      </c>
      <c r="U1333" s="468">
        <f t="shared" si="20"/>
        <v>22735.699999999997</v>
      </c>
      <c r="V1333" s="170"/>
    </row>
    <row r="1334" spans="1:22">
      <c r="A1334" s="235">
        <v>1331</v>
      </c>
      <c r="B1334" s="235">
        <v>112139784</v>
      </c>
      <c r="C1334" s="238" t="s">
        <v>2731</v>
      </c>
      <c r="D1334" s="239" t="s">
        <v>2809</v>
      </c>
      <c r="E1334" s="598" t="s">
        <v>2729</v>
      </c>
      <c r="F1334" s="235">
        <v>80</v>
      </c>
      <c r="G1334" s="623" t="s">
        <v>3743</v>
      </c>
      <c r="H1334" s="410">
        <v>44936</v>
      </c>
      <c r="I1334" s="410">
        <v>44936</v>
      </c>
      <c r="J1334" s="235" t="s">
        <v>81</v>
      </c>
      <c r="K1334" s="235" t="s">
        <v>82</v>
      </c>
      <c r="L1334" s="235" t="s">
        <v>70</v>
      </c>
      <c r="M1334" s="235">
        <v>225546155</v>
      </c>
      <c r="N1334" s="235" t="s">
        <v>2960</v>
      </c>
      <c r="O1334" s="238" t="s">
        <v>57</v>
      </c>
      <c r="P1334" s="345" t="s">
        <v>3432</v>
      </c>
      <c r="Q1334" s="235" t="s">
        <v>73</v>
      </c>
      <c r="R1334" s="238" t="s">
        <v>3433</v>
      </c>
      <c r="S1334" s="541">
        <v>25.5</v>
      </c>
      <c r="T1334" s="467" t="s">
        <v>2965</v>
      </c>
      <c r="U1334" s="468">
        <f t="shared" si="20"/>
        <v>2040</v>
      </c>
      <c r="V1334" s="170"/>
    </row>
    <row r="1335" spans="1:22">
      <c r="A1335" s="235">
        <v>1332</v>
      </c>
      <c r="B1335" s="235">
        <v>109609632</v>
      </c>
      <c r="C1335" s="238" t="s">
        <v>197</v>
      </c>
      <c r="D1335" s="238" t="s">
        <v>2747</v>
      </c>
      <c r="E1335" s="598" t="s">
        <v>36</v>
      </c>
      <c r="F1335" s="235">
        <v>4</v>
      </c>
      <c r="G1335" s="623" t="s">
        <v>3743</v>
      </c>
      <c r="H1335" s="410">
        <v>44936</v>
      </c>
      <c r="I1335" s="410">
        <v>44936</v>
      </c>
      <c r="J1335" s="235" t="s">
        <v>81</v>
      </c>
      <c r="K1335" s="235" t="s">
        <v>82</v>
      </c>
      <c r="L1335" s="235" t="s">
        <v>70</v>
      </c>
      <c r="M1335" s="235">
        <v>225546155</v>
      </c>
      <c r="N1335" s="235" t="s">
        <v>2960</v>
      </c>
      <c r="O1335" s="238" t="s">
        <v>57</v>
      </c>
      <c r="P1335" s="345" t="s">
        <v>3432</v>
      </c>
      <c r="Q1335" s="235" t="s">
        <v>73</v>
      </c>
      <c r="R1335" s="238" t="s">
        <v>3433</v>
      </c>
      <c r="S1335" s="541">
        <v>100.06</v>
      </c>
      <c r="T1335" s="467" t="s">
        <v>2965</v>
      </c>
      <c r="U1335" s="468">
        <f t="shared" si="20"/>
        <v>400.24</v>
      </c>
      <c r="V1335" s="170"/>
    </row>
    <row r="1336" spans="1:22">
      <c r="A1336" s="235">
        <v>1333</v>
      </c>
      <c r="B1336" s="235">
        <v>112136066</v>
      </c>
      <c r="C1336" s="238" t="s">
        <v>2230</v>
      </c>
      <c r="D1336" s="238" t="s">
        <v>2745</v>
      </c>
      <c r="E1336" s="598" t="s">
        <v>36</v>
      </c>
      <c r="F1336" s="235">
        <v>2</v>
      </c>
      <c r="G1336" s="623" t="s">
        <v>3743</v>
      </c>
      <c r="H1336" s="410">
        <v>44936</v>
      </c>
      <c r="I1336" s="410">
        <v>44936</v>
      </c>
      <c r="J1336" s="235" t="s">
        <v>81</v>
      </c>
      <c r="K1336" s="235" t="s">
        <v>82</v>
      </c>
      <c r="L1336" s="235" t="s">
        <v>70</v>
      </c>
      <c r="M1336" s="235">
        <v>225546155</v>
      </c>
      <c r="N1336" s="235" t="s">
        <v>2960</v>
      </c>
      <c r="O1336" s="238" t="s">
        <v>57</v>
      </c>
      <c r="P1336" s="345" t="s">
        <v>3432</v>
      </c>
      <c r="Q1336" s="235" t="s">
        <v>73</v>
      </c>
      <c r="R1336" s="238" t="s">
        <v>3433</v>
      </c>
      <c r="S1336" s="541">
        <v>113.51</v>
      </c>
      <c r="T1336" s="467" t="s">
        <v>2965</v>
      </c>
      <c r="U1336" s="468">
        <f t="shared" si="20"/>
        <v>227.02</v>
      </c>
      <c r="V1336" s="170"/>
    </row>
    <row r="1337" spans="1:22">
      <c r="A1337" s="235">
        <v>1334</v>
      </c>
      <c r="B1337" s="235">
        <v>112136070</v>
      </c>
      <c r="C1337" s="238">
        <v>19628060446</v>
      </c>
      <c r="D1337" s="238" t="s">
        <v>2751</v>
      </c>
      <c r="E1337" s="598" t="s">
        <v>36</v>
      </c>
      <c r="F1337" s="235">
        <v>1</v>
      </c>
      <c r="G1337" s="623" t="s">
        <v>3743</v>
      </c>
      <c r="H1337" s="410">
        <v>44936</v>
      </c>
      <c r="I1337" s="410">
        <v>44936</v>
      </c>
      <c r="J1337" s="235" t="s">
        <v>81</v>
      </c>
      <c r="K1337" s="235" t="s">
        <v>82</v>
      </c>
      <c r="L1337" s="235" t="s">
        <v>70</v>
      </c>
      <c r="M1337" s="235">
        <v>225546155</v>
      </c>
      <c r="N1337" s="235" t="s">
        <v>2960</v>
      </c>
      <c r="O1337" s="238" t="s">
        <v>57</v>
      </c>
      <c r="P1337" s="345" t="s">
        <v>3432</v>
      </c>
      <c r="Q1337" s="235" t="s">
        <v>73</v>
      </c>
      <c r="R1337" s="238" t="s">
        <v>3433</v>
      </c>
      <c r="S1337" s="541">
        <v>721.74</v>
      </c>
      <c r="T1337" s="467" t="s">
        <v>2965</v>
      </c>
      <c r="U1337" s="468">
        <f t="shared" si="20"/>
        <v>721.74</v>
      </c>
      <c r="V1337" s="170"/>
    </row>
    <row r="1338" spans="1:22">
      <c r="A1338" s="235">
        <v>1335</v>
      </c>
      <c r="B1338" s="235">
        <v>112136070</v>
      </c>
      <c r="C1338" s="238">
        <v>19628060446</v>
      </c>
      <c r="D1338" s="238" t="s">
        <v>2751</v>
      </c>
      <c r="E1338" s="598" t="s">
        <v>36</v>
      </c>
      <c r="F1338" s="235">
        <v>1</v>
      </c>
      <c r="G1338" s="623" t="s">
        <v>3743</v>
      </c>
      <c r="H1338" s="410">
        <v>44936</v>
      </c>
      <c r="I1338" s="410">
        <v>44936</v>
      </c>
      <c r="J1338" s="235" t="s">
        <v>81</v>
      </c>
      <c r="K1338" s="235" t="s">
        <v>82</v>
      </c>
      <c r="L1338" s="235" t="s">
        <v>70</v>
      </c>
      <c r="M1338" s="235">
        <v>225546155</v>
      </c>
      <c r="N1338" s="235" t="s">
        <v>2960</v>
      </c>
      <c r="O1338" s="238" t="s">
        <v>57</v>
      </c>
      <c r="P1338" s="345" t="s">
        <v>3432</v>
      </c>
      <c r="Q1338" s="235" t="s">
        <v>73</v>
      </c>
      <c r="R1338" s="238" t="s">
        <v>3433</v>
      </c>
      <c r="S1338" s="541">
        <v>721.74</v>
      </c>
      <c r="T1338" s="467" t="s">
        <v>2965</v>
      </c>
      <c r="U1338" s="468">
        <f t="shared" si="20"/>
        <v>721.74</v>
      </c>
      <c r="V1338" s="170"/>
    </row>
    <row r="1339" spans="1:22">
      <c r="A1339" s="235">
        <v>1336</v>
      </c>
      <c r="B1339" s="235">
        <v>112136069</v>
      </c>
      <c r="C1339" s="238" t="s">
        <v>2235</v>
      </c>
      <c r="D1339" s="238" t="s">
        <v>2749</v>
      </c>
      <c r="E1339" s="598" t="s">
        <v>36</v>
      </c>
      <c r="F1339" s="235">
        <v>6</v>
      </c>
      <c r="G1339" s="623" t="s">
        <v>3743</v>
      </c>
      <c r="H1339" s="410">
        <v>44936</v>
      </c>
      <c r="I1339" s="410">
        <v>44936</v>
      </c>
      <c r="J1339" s="235" t="s">
        <v>81</v>
      </c>
      <c r="K1339" s="235" t="s">
        <v>82</v>
      </c>
      <c r="L1339" s="235" t="s">
        <v>70</v>
      </c>
      <c r="M1339" s="235">
        <v>225546155</v>
      </c>
      <c r="N1339" s="235" t="s">
        <v>2960</v>
      </c>
      <c r="O1339" s="238" t="s">
        <v>57</v>
      </c>
      <c r="P1339" s="345" t="s">
        <v>3432</v>
      </c>
      <c r="Q1339" s="235" t="s">
        <v>73</v>
      </c>
      <c r="R1339" s="238" t="s">
        <v>3433</v>
      </c>
      <c r="S1339" s="541">
        <v>45.6</v>
      </c>
      <c r="T1339" s="467" t="s">
        <v>2965</v>
      </c>
      <c r="U1339" s="468">
        <f t="shared" si="20"/>
        <v>273.60000000000002</v>
      </c>
      <c r="V1339" s="170"/>
    </row>
    <row r="1340" spans="1:22">
      <c r="A1340" s="235">
        <v>1337</v>
      </c>
      <c r="B1340" s="235">
        <v>112136080</v>
      </c>
      <c r="C1340" s="238" t="s">
        <v>888</v>
      </c>
      <c r="D1340" s="238" t="s">
        <v>889</v>
      </c>
      <c r="E1340" s="598" t="s">
        <v>36</v>
      </c>
      <c r="F1340" s="235">
        <v>8</v>
      </c>
      <c r="G1340" s="623" t="s">
        <v>3743</v>
      </c>
      <c r="H1340" s="410">
        <v>44936</v>
      </c>
      <c r="I1340" s="410">
        <v>44936</v>
      </c>
      <c r="J1340" s="235" t="s">
        <v>81</v>
      </c>
      <c r="K1340" s="235" t="s">
        <v>82</v>
      </c>
      <c r="L1340" s="235" t="s">
        <v>70</v>
      </c>
      <c r="M1340" s="235">
        <v>225546155</v>
      </c>
      <c r="N1340" s="235" t="s">
        <v>2960</v>
      </c>
      <c r="O1340" s="238" t="s">
        <v>57</v>
      </c>
      <c r="P1340" s="345" t="s">
        <v>3432</v>
      </c>
      <c r="Q1340" s="235" t="s">
        <v>73</v>
      </c>
      <c r="R1340" s="238" t="s">
        <v>3433</v>
      </c>
      <c r="S1340" s="541">
        <v>13.72</v>
      </c>
      <c r="T1340" s="467" t="s">
        <v>2965</v>
      </c>
      <c r="U1340" s="468">
        <f t="shared" si="20"/>
        <v>109.76</v>
      </c>
      <c r="V1340" s="170"/>
    </row>
    <row r="1341" spans="1:22">
      <c r="A1341" s="235">
        <v>1338</v>
      </c>
      <c r="B1341" s="235">
        <v>109609633</v>
      </c>
      <c r="C1341" s="238" t="s">
        <v>1078</v>
      </c>
      <c r="D1341" s="238" t="s">
        <v>1674</v>
      </c>
      <c r="E1341" s="598" t="s">
        <v>36</v>
      </c>
      <c r="F1341" s="235">
        <v>2</v>
      </c>
      <c r="G1341" s="623" t="s">
        <v>3743</v>
      </c>
      <c r="H1341" s="410">
        <v>44936</v>
      </c>
      <c r="I1341" s="410">
        <v>44936</v>
      </c>
      <c r="J1341" s="235" t="s">
        <v>81</v>
      </c>
      <c r="K1341" s="235" t="s">
        <v>82</v>
      </c>
      <c r="L1341" s="235" t="s">
        <v>70</v>
      </c>
      <c r="M1341" s="235">
        <v>225546155</v>
      </c>
      <c r="N1341" s="235" t="s">
        <v>2960</v>
      </c>
      <c r="O1341" s="238" t="s">
        <v>57</v>
      </c>
      <c r="P1341" s="345" t="s">
        <v>3432</v>
      </c>
      <c r="Q1341" s="235" t="s">
        <v>73</v>
      </c>
      <c r="R1341" s="238" t="s">
        <v>3433</v>
      </c>
      <c r="S1341" s="541">
        <v>97.29</v>
      </c>
      <c r="T1341" s="467" t="s">
        <v>2965</v>
      </c>
      <c r="U1341" s="468">
        <f t="shared" si="20"/>
        <v>194.58</v>
      </c>
      <c r="V1341" s="170"/>
    </row>
    <row r="1342" spans="1:22">
      <c r="A1342" s="235">
        <v>1339</v>
      </c>
      <c r="B1342" s="235">
        <v>109609628</v>
      </c>
      <c r="C1342" s="238" t="s">
        <v>2220</v>
      </c>
      <c r="D1342" s="238" t="s">
        <v>1673</v>
      </c>
      <c r="E1342" s="598" t="s">
        <v>36</v>
      </c>
      <c r="F1342" s="235">
        <v>2</v>
      </c>
      <c r="G1342" s="623" t="s">
        <v>3743</v>
      </c>
      <c r="H1342" s="410">
        <v>44936</v>
      </c>
      <c r="I1342" s="410">
        <v>44936</v>
      </c>
      <c r="J1342" s="235" t="s">
        <v>81</v>
      </c>
      <c r="K1342" s="235" t="s">
        <v>82</v>
      </c>
      <c r="L1342" s="235" t="s">
        <v>70</v>
      </c>
      <c r="M1342" s="235">
        <v>225546155</v>
      </c>
      <c r="N1342" s="235" t="s">
        <v>2960</v>
      </c>
      <c r="O1342" s="238" t="s">
        <v>57</v>
      </c>
      <c r="P1342" s="345" t="s">
        <v>3432</v>
      </c>
      <c r="Q1342" s="235" t="s">
        <v>73</v>
      </c>
      <c r="R1342" s="238" t="s">
        <v>3433</v>
      </c>
      <c r="S1342" s="541">
        <v>45.34</v>
      </c>
      <c r="T1342" s="467" t="s">
        <v>2965</v>
      </c>
      <c r="U1342" s="468">
        <f t="shared" si="20"/>
        <v>90.68</v>
      </c>
      <c r="V1342" s="170"/>
    </row>
    <row r="1343" spans="1:22" ht="20.399999999999999">
      <c r="A1343" s="235">
        <v>1340</v>
      </c>
      <c r="B1343" s="235">
        <v>112136072</v>
      </c>
      <c r="C1343" s="238">
        <v>19620005092</v>
      </c>
      <c r="D1343" s="238" t="s">
        <v>457</v>
      </c>
      <c r="E1343" s="598" t="s">
        <v>36</v>
      </c>
      <c r="F1343" s="235">
        <v>1</v>
      </c>
      <c r="G1343" s="623" t="s">
        <v>3743</v>
      </c>
      <c r="H1343" s="410">
        <v>44936</v>
      </c>
      <c r="I1343" s="410">
        <v>44936</v>
      </c>
      <c r="J1343" s="235" t="s">
        <v>81</v>
      </c>
      <c r="K1343" s="235" t="s">
        <v>82</v>
      </c>
      <c r="L1343" s="235" t="s">
        <v>70</v>
      </c>
      <c r="M1343" s="235">
        <v>225546155</v>
      </c>
      <c r="N1343" s="235" t="s">
        <v>2960</v>
      </c>
      <c r="O1343" s="238" t="s">
        <v>57</v>
      </c>
      <c r="P1343" s="345" t="s">
        <v>3432</v>
      </c>
      <c r="Q1343" s="235" t="s">
        <v>73</v>
      </c>
      <c r="R1343" s="238" t="s">
        <v>3433</v>
      </c>
      <c r="S1343" s="541">
        <v>444.68</v>
      </c>
      <c r="T1343" s="467" t="s">
        <v>2965</v>
      </c>
      <c r="U1343" s="468">
        <f t="shared" si="20"/>
        <v>444.68</v>
      </c>
      <c r="V1343" s="170"/>
    </row>
    <row r="1344" spans="1:22" ht="20.399999999999999">
      <c r="A1344" s="235">
        <v>1341</v>
      </c>
      <c r="B1344" s="235">
        <v>112136072</v>
      </c>
      <c r="C1344" s="238" t="s">
        <v>1667</v>
      </c>
      <c r="D1344" s="238" t="s">
        <v>457</v>
      </c>
      <c r="E1344" s="598" t="s">
        <v>36</v>
      </c>
      <c r="F1344" s="235">
        <v>1</v>
      </c>
      <c r="G1344" s="623" t="s">
        <v>3743</v>
      </c>
      <c r="H1344" s="410">
        <v>44936</v>
      </c>
      <c r="I1344" s="410">
        <v>44936</v>
      </c>
      <c r="J1344" s="235" t="s">
        <v>81</v>
      </c>
      <c r="K1344" s="235" t="s">
        <v>82</v>
      </c>
      <c r="L1344" s="235" t="s">
        <v>70</v>
      </c>
      <c r="M1344" s="235">
        <v>225546155</v>
      </c>
      <c r="N1344" s="235" t="s">
        <v>2960</v>
      </c>
      <c r="O1344" s="238" t="s">
        <v>57</v>
      </c>
      <c r="P1344" s="345" t="s">
        <v>3432</v>
      </c>
      <c r="Q1344" s="235" t="s">
        <v>73</v>
      </c>
      <c r="R1344" s="238" t="s">
        <v>3433</v>
      </c>
      <c r="S1344" s="541">
        <v>444.68</v>
      </c>
      <c r="T1344" s="467" t="s">
        <v>2965</v>
      </c>
      <c r="U1344" s="468">
        <f t="shared" si="20"/>
        <v>444.68</v>
      </c>
      <c r="V1344" s="170"/>
    </row>
    <row r="1345" spans="1:22" ht="20.399999999999999">
      <c r="A1345" s="235">
        <v>1342</v>
      </c>
      <c r="B1345" s="235">
        <v>109492181</v>
      </c>
      <c r="C1345" s="238" t="s">
        <v>170</v>
      </c>
      <c r="D1345" s="238" t="s">
        <v>171</v>
      </c>
      <c r="E1345" s="598" t="s">
        <v>36</v>
      </c>
      <c r="F1345" s="235">
        <v>32</v>
      </c>
      <c r="G1345" s="623" t="s">
        <v>3743</v>
      </c>
      <c r="H1345" s="410">
        <v>44936</v>
      </c>
      <c r="I1345" s="410">
        <v>44936</v>
      </c>
      <c r="J1345" s="235" t="s">
        <v>81</v>
      </c>
      <c r="K1345" s="235" t="s">
        <v>82</v>
      </c>
      <c r="L1345" s="235" t="s">
        <v>70</v>
      </c>
      <c r="M1345" s="235">
        <v>225546155</v>
      </c>
      <c r="N1345" s="235" t="s">
        <v>2960</v>
      </c>
      <c r="O1345" s="238" t="s">
        <v>57</v>
      </c>
      <c r="P1345" s="345" t="s">
        <v>3432</v>
      </c>
      <c r="Q1345" s="235" t="s">
        <v>73</v>
      </c>
      <c r="R1345" s="238" t="s">
        <v>3433</v>
      </c>
      <c r="S1345" s="541">
        <v>18.350000000000001</v>
      </c>
      <c r="T1345" s="467" t="s">
        <v>2965</v>
      </c>
      <c r="U1345" s="468">
        <f t="shared" si="20"/>
        <v>587.20000000000005</v>
      </c>
      <c r="V1345" s="170"/>
    </row>
    <row r="1346" spans="1:22">
      <c r="A1346" s="235">
        <v>1343</v>
      </c>
      <c r="B1346" s="235">
        <v>112136078</v>
      </c>
      <c r="C1346" s="238" t="s">
        <v>879</v>
      </c>
      <c r="D1346" s="238" t="s">
        <v>880</v>
      </c>
      <c r="E1346" s="598" t="s">
        <v>36</v>
      </c>
      <c r="F1346" s="235">
        <v>2</v>
      </c>
      <c r="G1346" s="623" t="s">
        <v>3743</v>
      </c>
      <c r="H1346" s="410">
        <v>44936</v>
      </c>
      <c r="I1346" s="410">
        <v>44936</v>
      </c>
      <c r="J1346" s="235" t="s">
        <v>81</v>
      </c>
      <c r="K1346" s="235" t="s">
        <v>82</v>
      </c>
      <c r="L1346" s="235" t="s">
        <v>70</v>
      </c>
      <c r="M1346" s="235">
        <v>225546155</v>
      </c>
      <c r="N1346" s="235" t="s">
        <v>2960</v>
      </c>
      <c r="O1346" s="238" t="s">
        <v>57</v>
      </c>
      <c r="P1346" s="345" t="s">
        <v>3432</v>
      </c>
      <c r="Q1346" s="235" t="s">
        <v>73</v>
      </c>
      <c r="R1346" s="238" t="s">
        <v>3433</v>
      </c>
      <c r="S1346" s="541">
        <v>138.97999999999999</v>
      </c>
      <c r="T1346" s="467" t="s">
        <v>2965</v>
      </c>
      <c r="U1346" s="468">
        <f t="shared" si="20"/>
        <v>277.95999999999998</v>
      </c>
      <c r="V1346" s="170"/>
    </row>
    <row r="1347" spans="1:22">
      <c r="A1347" s="235">
        <v>1344</v>
      </c>
      <c r="B1347" s="235">
        <v>112136075</v>
      </c>
      <c r="C1347" s="238" t="s">
        <v>63</v>
      </c>
      <c r="D1347" s="238" t="s">
        <v>64</v>
      </c>
      <c r="E1347" s="598" t="s">
        <v>36</v>
      </c>
      <c r="F1347" s="235">
        <v>2</v>
      </c>
      <c r="G1347" s="623" t="s">
        <v>3743</v>
      </c>
      <c r="H1347" s="410">
        <v>44936</v>
      </c>
      <c r="I1347" s="410">
        <v>44936</v>
      </c>
      <c r="J1347" s="235" t="s">
        <v>81</v>
      </c>
      <c r="K1347" s="235" t="s">
        <v>82</v>
      </c>
      <c r="L1347" s="235" t="s">
        <v>70</v>
      </c>
      <c r="M1347" s="235">
        <v>225546155</v>
      </c>
      <c r="N1347" s="235" t="s">
        <v>2960</v>
      </c>
      <c r="O1347" s="238" t="s">
        <v>57</v>
      </c>
      <c r="P1347" s="345" t="s">
        <v>3432</v>
      </c>
      <c r="Q1347" s="235" t="s">
        <v>73</v>
      </c>
      <c r="R1347" s="238" t="s">
        <v>3433</v>
      </c>
      <c r="S1347" s="541">
        <v>1196.19</v>
      </c>
      <c r="T1347" s="467" t="s">
        <v>2965</v>
      </c>
      <c r="U1347" s="468">
        <f t="shared" si="20"/>
        <v>2392.38</v>
      </c>
      <c r="V1347" s="170"/>
    </row>
    <row r="1348" spans="1:22" ht="20.399999999999999">
      <c r="A1348" s="235">
        <v>1345</v>
      </c>
      <c r="B1348" s="235">
        <v>109492194</v>
      </c>
      <c r="C1348" s="238">
        <v>61030012010</v>
      </c>
      <c r="D1348" s="238" t="s">
        <v>193</v>
      </c>
      <c r="E1348" s="598" t="s">
        <v>36</v>
      </c>
      <c r="F1348" s="235">
        <v>16</v>
      </c>
      <c r="G1348" s="623" t="s">
        <v>3743</v>
      </c>
      <c r="H1348" s="410">
        <v>44936</v>
      </c>
      <c r="I1348" s="410">
        <v>44936</v>
      </c>
      <c r="J1348" s="235" t="s">
        <v>81</v>
      </c>
      <c r="K1348" s="235" t="s">
        <v>82</v>
      </c>
      <c r="L1348" s="235" t="s">
        <v>70</v>
      </c>
      <c r="M1348" s="235">
        <v>225546155</v>
      </c>
      <c r="N1348" s="235" t="s">
        <v>2960</v>
      </c>
      <c r="O1348" s="238" t="s">
        <v>57</v>
      </c>
      <c r="P1348" s="345" t="s">
        <v>3432</v>
      </c>
      <c r="Q1348" s="235" t="s">
        <v>73</v>
      </c>
      <c r="R1348" s="238" t="s">
        <v>3433</v>
      </c>
      <c r="S1348" s="541">
        <v>234.9</v>
      </c>
      <c r="T1348" s="467" t="s">
        <v>2965</v>
      </c>
      <c r="U1348" s="468">
        <f t="shared" ref="U1348:U1411" si="21">S1348*F1348</f>
        <v>3758.4</v>
      </c>
      <c r="V1348" s="170"/>
    </row>
    <row r="1349" spans="1:22">
      <c r="A1349" s="235">
        <v>1346</v>
      </c>
      <c r="B1349" s="235">
        <v>109492196</v>
      </c>
      <c r="C1349" s="238">
        <v>61030000054</v>
      </c>
      <c r="D1349" s="238" t="s">
        <v>1179</v>
      </c>
      <c r="E1349" s="598" t="s">
        <v>36</v>
      </c>
      <c r="F1349" s="235">
        <v>16</v>
      </c>
      <c r="G1349" s="623" t="s">
        <v>3743</v>
      </c>
      <c r="H1349" s="410">
        <v>44936</v>
      </c>
      <c r="I1349" s="410">
        <v>44936</v>
      </c>
      <c r="J1349" s="235" t="s">
        <v>81</v>
      </c>
      <c r="K1349" s="235" t="s">
        <v>82</v>
      </c>
      <c r="L1349" s="235" t="s">
        <v>70</v>
      </c>
      <c r="M1349" s="235">
        <v>225546155</v>
      </c>
      <c r="N1349" s="235" t="s">
        <v>2960</v>
      </c>
      <c r="O1349" s="238" t="s">
        <v>57</v>
      </c>
      <c r="P1349" s="345" t="s">
        <v>3432</v>
      </c>
      <c r="Q1349" s="235" t="s">
        <v>73</v>
      </c>
      <c r="R1349" s="238" t="s">
        <v>3433</v>
      </c>
      <c r="S1349" s="541">
        <v>22.5</v>
      </c>
      <c r="T1349" s="467" t="s">
        <v>2965</v>
      </c>
      <c r="U1349" s="468">
        <f t="shared" si="21"/>
        <v>360</v>
      </c>
      <c r="V1349" s="170"/>
    </row>
    <row r="1350" spans="1:22" ht="20.399999999999999">
      <c r="A1350" s="235">
        <v>1347</v>
      </c>
      <c r="B1350" s="235">
        <v>109609630</v>
      </c>
      <c r="C1350" s="238" t="s">
        <v>183</v>
      </c>
      <c r="D1350" s="238" t="s">
        <v>184</v>
      </c>
      <c r="E1350" s="598" t="s">
        <v>36</v>
      </c>
      <c r="F1350" s="235">
        <v>16</v>
      </c>
      <c r="G1350" s="623" t="s">
        <v>3743</v>
      </c>
      <c r="H1350" s="410">
        <v>44936</v>
      </c>
      <c r="I1350" s="410">
        <v>44936</v>
      </c>
      <c r="J1350" s="235" t="s">
        <v>81</v>
      </c>
      <c r="K1350" s="235" t="s">
        <v>82</v>
      </c>
      <c r="L1350" s="235" t="s">
        <v>70</v>
      </c>
      <c r="M1350" s="235">
        <v>225546155</v>
      </c>
      <c r="N1350" s="235" t="s">
        <v>2960</v>
      </c>
      <c r="O1350" s="238" t="s">
        <v>57</v>
      </c>
      <c r="P1350" s="345" t="s">
        <v>3432</v>
      </c>
      <c r="Q1350" s="235" t="s">
        <v>73</v>
      </c>
      <c r="R1350" s="238" t="s">
        <v>3433</v>
      </c>
      <c r="S1350" s="541">
        <v>19.260000000000002</v>
      </c>
      <c r="T1350" s="467" t="s">
        <v>2965</v>
      </c>
      <c r="U1350" s="468">
        <f t="shared" si="21"/>
        <v>308.16000000000003</v>
      </c>
      <c r="V1350" s="170"/>
    </row>
    <row r="1351" spans="1:22">
      <c r="A1351" s="235">
        <v>1348</v>
      </c>
      <c r="B1351" s="235">
        <v>107156657</v>
      </c>
      <c r="C1351" s="238">
        <v>107156657</v>
      </c>
      <c r="D1351" s="238" t="s">
        <v>815</v>
      </c>
      <c r="E1351" s="598" t="s">
        <v>36</v>
      </c>
      <c r="F1351" s="235">
        <v>8</v>
      </c>
      <c r="G1351" s="623" t="s">
        <v>3743</v>
      </c>
      <c r="H1351" s="410">
        <v>44936</v>
      </c>
      <c r="I1351" s="410">
        <v>44936</v>
      </c>
      <c r="J1351" s="235" t="s">
        <v>81</v>
      </c>
      <c r="K1351" s="235" t="s">
        <v>82</v>
      </c>
      <c r="L1351" s="235" t="s">
        <v>70</v>
      </c>
      <c r="M1351" s="235">
        <v>225546155</v>
      </c>
      <c r="N1351" s="235" t="s">
        <v>2960</v>
      </c>
      <c r="O1351" s="238" t="s">
        <v>57</v>
      </c>
      <c r="P1351" s="345" t="s">
        <v>3432</v>
      </c>
      <c r="Q1351" s="235" t="s">
        <v>73</v>
      </c>
      <c r="R1351" s="238" t="s">
        <v>3433</v>
      </c>
      <c r="S1351" s="541">
        <v>13.68</v>
      </c>
      <c r="T1351" s="467" t="s">
        <v>2965</v>
      </c>
      <c r="U1351" s="468">
        <f t="shared" si="21"/>
        <v>109.44</v>
      </c>
      <c r="V1351" s="170"/>
    </row>
    <row r="1352" spans="1:22">
      <c r="A1352" s="235">
        <v>1349</v>
      </c>
      <c r="B1352" s="235">
        <v>110408291</v>
      </c>
      <c r="C1352" s="238" t="s">
        <v>1305</v>
      </c>
      <c r="D1352" s="238" t="s">
        <v>1306</v>
      </c>
      <c r="E1352" s="598" t="s">
        <v>36</v>
      </c>
      <c r="F1352" s="235">
        <v>12</v>
      </c>
      <c r="G1352" s="623" t="s">
        <v>3743</v>
      </c>
      <c r="H1352" s="410">
        <v>44936</v>
      </c>
      <c r="I1352" s="410">
        <v>44936</v>
      </c>
      <c r="J1352" s="235" t="s">
        <v>81</v>
      </c>
      <c r="K1352" s="235" t="s">
        <v>82</v>
      </c>
      <c r="L1352" s="235" t="s">
        <v>70</v>
      </c>
      <c r="M1352" s="235">
        <v>225546155</v>
      </c>
      <c r="N1352" s="235" t="s">
        <v>2960</v>
      </c>
      <c r="O1352" s="238" t="s">
        <v>57</v>
      </c>
      <c r="P1352" s="345" t="s">
        <v>3432</v>
      </c>
      <c r="Q1352" s="235" t="s">
        <v>73</v>
      </c>
      <c r="R1352" s="238" t="s">
        <v>3433</v>
      </c>
      <c r="S1352" s="171">
        <v>6</v>
      </c>
      <c r="T1352" s="467" t="s">
        <v>2965</v>
      </c>
      <c r="U1352" s="468">
        <f t="shared" si="21"/>
        <v>72</v>
      </c>
      <c r="V1352" s="170"/>
    </row>
    <row r="1353" spans="1:22">
      <c r="A1353" s="235">
        <v>1350</v>
      </c>
      <c r="B1353" s="235">
        <v>107156629</v>
      </c>
      <c r="C1353" s="238">
        <v>107156629</v>
      </c>
      <c r="D1353" s="238" t="s">
        <v>814</v>
      </c>
      <c r="E1353" s="598" t="s">
        <v>36</v>
      </c>
      <c r="F1353" s="235">
        <v>32</v>
      </c>
      <c r="G1353" s="623" t="s">
        <v>3743</v>
      </c>
      <c r="H1353" s="410">
        <v>44936</v>
      </c>
      <c r="I1353" s="410">
        <v>44936</v>
      </c>
      <c r="J1353" s="235" t="s">
        <v>81</v>
      </c>
      <c r="K1353" s="235" t="s">
        <v>82</v>
      </c>
      <c r="L1353" s="235" t="s">
        <v>70</v>
      </c>
      <c r="M1353" s="235">
        <v>225546155</v>
      </c>
      <c r="N1353" s="235" t="s">
        <v>2960</v>
      </c>
      <c r="O1353" s="238" t="s">
        <v>57</v>
      </c>
      <c r="P1353" s="345" t="s">
        <v>3432</v>
      </c>
      <c r="Q1353" s="235" t="s">
        <v>73</v>
      </c>
      <c r="R1353" s="238" t="s">
        <v>3433</v>
      </c>
      <c r="S1353" s="541">
        <v>16.2</v>
      </c>
      <c r="T1353" s="467" t="s">
        <v>2965</v>
      </c>
      <c r="U1353" s="468">
        <f t="shared" si="21"/>
        <v>518.4</v>
      </c>
      <c r="V1353" s="170"/>
    </row>
    <row r="1354" spans="1:22" ht="20.399999999999999">
      <c r="A1354" s="235">
        <v>1351</v>
      </c>
      <c r="B1354" s="238" t="s">
        <v>818</v>
      </c>
      <c r="C1354" s="238" t="s">
        <v>818</v>
      </c>
      <c r="D1354" s="238" t="s">
        <v>819</v>
      </c>
      <c r="E1354" s="598" t="s">
        <v>36</v>
      </c>
      <c r="F1354" s="235">
        <v>40</v>
      </c>
      <c r="G1354" s="623" t="s">
        <v>3743</v>
      </c>
      <c r="H1354" s="410">
        <v>44936</v>
      </c>
      <c r="I1354" s="410">
        <v>44936</v>
      </c>
      <c r="J1354" s="235" t="s">
        <v>81</v>
      </c>
      <c r="K1354" s="235" t="s">
        <v>82</v>
      </c>
      <c r="L1354" s="235" t="s">
        <v>70</v>
      </c>
      <c r="M1354" s="235">
        <v>225546155</v>
      </c>
      <c r="N1354" s="235" t="s">
        <v>2960</v>
      </c>
      <c r="O1354" s="238" t="s">
        <v>57</v>
      </c>
      <c r="P1354" s="345" t="s">
        <v>3432</v>
      </c>
      <c r="Q1354" s="235" t="s">
        <v>73</v>
      </c>
      <c r="R1354" s="238" t="s">
        <v>3433</v>
      </c>
      <c r="S1354" s="541">
        <v>3.84</v>
      </c>
      <c r="T1354" s="467" t="s">
        <v>2965</v>
      </c>
      <c r="U1354" s="468">
        <f t="shared" si="21"/>
        <v>153.6</v>
      </c>
      <c r="V1354" s="170"/>
    </row>
    <row r="1355" spans="1:22">
      <c r="A1355" s="235">
        <v>1352</v>
      </c>
      <c r="B1355" s="235">
        <v>111402534</v>
      </c>
      <c r="C1355" s="238" t="s">
        <v>1083</v>
      </c>
      <c r="D1355" s="238" t="s">
        <v>1084</v>
      </c>
      <c r="E1355" s="598" t="s">
        <v>36</v>
      </c>
      <c r="F1355" s="235">
        <v>5</v>
      </c>
      <c r="G1355" s="623" t="s">
        <v>3743</v>
      </c>
      <c r="H1355" s="410">
        <v>44936</v>
      </c>
      <c r="I1355" s="410">
        <v>44936</v>
      </c>
      <c r="J1355" s="235" t="s">
        <v>81</v>
      </c>
      <c r="K1355" s="235" t="s">
        <v>82</v>
      </c>
      <c r="L1355" s="235" t="s">
        <v>70</v>
      </c>
      <c r="M1355" s="235">
        <v>225546155</v>
      </c>
      <c r="N1355" s="235" t="s">
        <v>2960</v>
      </c>
      <c r="O1355" s="238" t="s">
        <v>57</v>
      </c>
      <c r="P1355" s="345" t="s">
        <v>3432</v>
      </c>
      <c r="Q1355" s="235" t="s">
        <v>73</v>
      </c>
      <c r="R1355" s="238" t="s">
        <v>3433</v>
      </c>
      <c r="S1355" s="541">
        <v>469.44</v>
      </c>
      <c r="T1355" s="467" t="s">
        <v>2965</v>
      </c>
      <c r="U1355" s="468">
        <f t="shared" si="21"/>
        <v>2347.1999999999998</v>
      </c>
      <c r="V1355" s="170"/>
    </row>
    <row r="1356" spans="1:22">
      <c r="A1356" s="235">
        <v>1353</v>
      </c>
      <c r="B1356" s="235">
        <v>109609637</v>
      </c>
      <c r="C1356" s="238" t="s">
        <v>573</v>
      </c>
      <c r="D1356" s="238" t="s">
        <v>574</v>
      </c>
      <c r="E1356" s="598" t="s">
        <v>36</v>
      </c>
      <c r="F1356" s="235">
        <v>10</v>
      </c>
      <c r="G1356" s="623" t="s">
        <v>3743</v>
      </c>
      <c r="H1356" s="410">
        <v>44936</v>
      </c>
      <c r="I1356" s="410">
        <v>44936</v>
      </c>
      <c r="J1356" s="235" t="s">
        <v>81</v>
      </c>
      <c r="K1356" s="235" t="s">
        <v>82</v>
      </c>
      <c r="L1356" s="235" t="s">
        <v>70</v>
      </c>
      <c r="M1356" s="235">
        <v>225546155</v>
      </c>
      <c r="N1356" s="235" t="s">
        <v>2960</v>
      </c>
      <c r="O1356" s="238" t="s">
        <v>57</v>
      </c>
      <c r="P1356" s="345" t="s">
        <v>3432</v>
      </c>
      <c r="Q1356" s="235" t="s">
        <v>73</v>
      </c>
      <c r="R1356" s="238" t="s">
        <v>3433</v>
      </c>
      <c r="S1356" s="541">
        <v>18.62</v>
      </c>
      <c r="T1356" s="467" t="s">
        <v>2965</v>
      </c>
      <c r="U1356" s="468">
        <f t="shared" si="21"/>
        <v>186.20000000000002</v>
      </c>
      <c r="V1356" s="170"/>
    </row>
    <row r="1357" spans="1:22">
      <c r="A1357" s="235">
        <v>1354</v>
      </c>
      <c r="B1357" s="235">
        <v>112137134</v>
      </c>
      <c r="C1357" s="238">
        <v>21038811406</v>
      </c>
      <c r="D1357" s="238" t="s">
        <v>2415</v>
      </c>
      <c r="E1357" s="598" t="s">
        <v>36</v>
      </c>
      <c r="F1357" s="235">
        <v>16</v>
      </c>
      <c r="G1357" s="623" t="s">
        <v>3743</v>
      </c>
      <c r="H1357" s="410">
        <v>44936</v>
      </c>
      <c r="I1357" s="410">
        <v>44936</v>
      </c>
      <c r="J1357" s="235" t="s">
        <v>81</v>
      </c>
      <c r="K1357" s="235" t="s">
        <v>82</v>
      </c>
      <c r="L1357" s="235" t="s">
        <v>70</v>
      </c>
      <c r="M1357" s="235">
        <v>225546155</v>
      </c>
      <c r="N1357" s="235" t="s">
        <v>2960</v>
      </c>
      <c r="O1357" s="238" t="s">
        <v>57</v>
      </c>
      <c r="P1357" s="345" t="s">
        <v>3432</v>
      </c>
      <c r="Q1357" s="235" t="s">
        <v>73</v>
      </c>
      <c r="R1357" s="238" t="s">
        <v>3433</v>
      </c>
      <c r="S1357" s="541">
        <v>930.97</v>
      </c>
      <c r="T1357" s="467" t="s">
        <v>2965</v>
      </c>
      <c r="U1357" s="468">
        <f t="shared" si="21"/>
        <v>14895.52</v>
      </c>
      <c r="V1357" s="170"/>
    </row>
    <row r="1358" spans="1:22">
      <c r="A1358" s="235">
        <v>1355</v>
      </c>
      <c r="B1358" s="235">
        <v>110316600</v>
      </c>
      <c r="C1358" s="238" t="s">
        <v>2551</v>
      </c>
      <c r="D1358" s="238" t="s">
        <v>2552</v>
      </c>
      <c r="E1358" s="598" t="s">
        <v>36</v>
      </c>
      <c r="F1358" s="235">
        <v>2</v>
      </c>
      <c r="G1358" s="623" t="s">
        <v>3743</v>
      </c>
      <c r="H1358" s="410">
        <v>44936</v>
      </c>
      <c r="I1358" s="410">
        <v>44936</v>
      </c>
      <c r="J1358" s="235" t="s">
        <v>81</v>
      </c>
      <c r="K1358" s="235" t="s">
        <v>82</v>
      </c>
      <c r="L1358" s="235" t="s">
        <v>70</v>
      </c>
      <c r="M1358" s="235">
        <v>225546155</v>
      </c>
      <c r="N1358" s="235" t="s">
        <v>2960</v>
      </c>
      <c r="O1358" s="238" t="s">
        <v>57</v>
      </c>
      <c r="P1358" s="345" t="s">
        <v>3432</v>
      </c>
      <c r="Q1358" s="235" t="s">
        <v>73</v>
      </c>
      <c r="R1358" s="238" t="s">
        <v>3433</v>
      </c>
      <c r="S1358" s="541">
        <v>330</v>
      </c>
      <c r="T1358" s="467" t="s">
        <v>2965</v>
      </c>
      <c r="U1358" s="468">
        <f t="shared" si="21"/>
        <v>660</v>
      </c>
      <c r="V1358" s="170"/>
    </row>
    <row r="1359" spans="1:22">
      <c r="A1359" s="235">
        <v>1356</v>
      </c>
      <c r="B1359" s="235">
        <v>109609634</v>
      </c>
      <c r="C1359" s="238">
        <v>21038812425</v>
      </c>
      <c r="D1359" s="238" t="s">
        <v>2740</v>
      </c>
      <c r="E1359" s="598" t="s">
        <v>36</v>
      </c>
      <c r="F1359" s="235">
        <v>2</v>
      </c>
      <c r="G1359" s="623" t="s">
        <v>3743</v>
      </c>
      <c r="H1359" s="410">
        <v>44936</v>
      </c>
      <c r="I1359" s="410">
        <v>44936</v>
      </c>
      <c r="J1359" s="235" t="s">
        <v>81</v>
      </c>
      <c r="K1359" s="235" t="s">
        <v>82</v>
      </c>
      <c r="L1359" s="235" t="s">
        <v>70</v>
      </c>
      <c r="M1359" s="235">
        <v>225546155</v>
      </c>
      <c r="N1359" s="235" t="s">
        <v>2960</v>
      </c>
      <c r="O1359" s="238" t="s">
        <v>57</v>
      </c>
      <c r="P1359" s="345" t="s">
        <v>3432</v>
      </c>
      <c r="Q1359" s="235" t="s">
        <v>73</v>
      </c>
      <c r="R1359" s="238" t="s">
        <v>3433</v>
      </c>
      <c r="S1359" s="541">
        <v>1069.1099999999999</v>
      </c>
      <c r="T1359" s="467" t="s">
        <v>2965</v>
      </c>
      <c r="U1359" s="468">
        <f t="shared" si="21"/>
        <v>2138.2199999999998</v>
      </c>
      <c r="V1359" s="170"/>
    </row>
    <row r="1360" spans="1:22">
      <c r="A1360" s="235">
        <v>1357</v>
      </c>
      <c r="B1360" s="235">
        <v>110408288</v>
      </c>
      <c r="C1360" s="238" t="s">
        <v>1749</v>
      </c>
      <c r="D1360" s="238" t="s">
        <v>1750</v>
      </c>
      <c r="E1360" s="598" t="s">
        <v>36</v>
      </c>
      <c r="F1360" s="235">
        <v>6</v>
      </c>
      <c r="G1360" s="623" t="s">
        <v>3743</v>
      </c>
      <c r="H1360" s="410">
        <v>44936</v>
      </c>
      <c r="I1360" s="410">
        <v>44936</v>
      </c>
      <c r="J1360" s="235" t="s">
        <v>81</v>
      </c>
      <c r="K1360" s="235" t="s">
        <v>82</v>
      </c>
      <c r="L1360" s="235" t="s">
        <v>70</v>
      </c>
      <c r="M1360" s="235">
        <v>225546155</v>
      </c>
      <c r="N1360" s="235" t="s">
        <v>2960</v>
      </c>
      <c r="O1360" s="238" t="s">
        <v>57</v>
      </c>
      <c r="P1360" s="345" t="s">
        <v>3432</v>
      </c>
      <c r="Q1360" s="235" t="s">
        <v>73</v>
      </c>
      <c r="R1360" s="238" t="s">
        <v>3433</v>
      </c>
      <c r="S1360" s="541">
        <v>6396.5</v>
      </c>
      <c r="T1360" s="467" t="s">
        <v>2965</v>
      </c>
      <c r="U1360" s="468">
        <f t="shared" si="21"/>
        <v>38379</v>
      </c>
      <c r="V1360" s="170"/>
    </row>
    <row r="1361" spans="1:22">
      <c r="A1361" s="235">
        <v>1358</v>
      </c>
      <c r="B1361" s="235">
        <v>112151015</v>
      </c>
      <c r="C1361" s="238">
        <v>12536686</v>
      </c>
      <c r="D1361" s="238" t="s">
        <v>1935</v>
      </c>
      <c r="E1361" s="598" t="s">
        <v>2729</v>
      </c>
      <c r="F1361" s="235">
        <v>100</v>
      </c>
      <c r="G1361" s="623" t="s">
        <v>3743</v>
      </c>
      <c r="H1361" s="410">
        <v>44936</v>
      </c>
      <c r="I1361" s="410">
        <v>44936</v>
      </c>
      <c r="J1361" s="235" t="s">
        <v>81</v>
      </c>
      <c r="K1361" s="235" t="s">
        <v>82</v>
      </c>
      <c r="L1361" s="235" t="s">
        <v>70</v>
      </c>
      <c r="M1361" s="235">
        <v>225546155</v>
      </c>
      <c r="N1361" s="235" t="s">
        <v>2960</v>
      </c>
      <c r="O1361" s="238" t="s">
        <v>57</v>
      </c>
      <c r="P1361" s="345" t="s">
        <v>3432</v>
      </c>
      <c r="Q1361" s="235" t="s">
        <v>73</v>
      </c>
      <c r="R1361" s="238" t="s">
        <v>3433</v>
      </c>
      <c r="S1361" s="541">
        <v>33.130000000000003</v>
      </c>
      <c r="T1361" s="467" t="s">
        <v>2965</v>
      </c>
      <c r="U1361" s="468">
        <f t="shared" si="21"/>
        <v>3313.0000000000005</v>
      </c>
      <c r="V1361" s="170"/>
    </row>
    <row r="1362" spans="1:22">
      <c r="A1362" s="235">
        <v>1359</v>
      </c>
      <c r="B1362" s="235">
        <v>112171911</v>
      </c>
      <c r="C1362" s="238" t="s">
        <v>3427</v>
      </c>
      <c r="D1362" s="238" t="s">
        <v>3588</v>
      </c>
      <c r="E1362" s="598" t="s">
        <v>36</v>
      </c>
      <c r="F1362" s="235">
        <v>1</v>
      </c>
      <c r="G1362" s="623" t="s">
        <v>3743</v>
      </c>
      <c r="H1362" s="410">
        <v>44936</v>
      </c>
      <c r="I1362" s="410">
        <v>44936</v>
      </c>
      <c r="J1362" s="235" t="s">
        <v>81</v>
      </c>
      <c r="K1362" s="235" t="s">
        <v>82</v>
      </c>
      <c r="L1362" s="235" t="s">
        <v>70</v>
      </c>
      <c r="M1362" s="235">
        <v>225546155</v>
      </c>
      <c r="N1362" s="235" t="s">
        <v>2960</v>
      </c>
      <c r="O1362" s="238" t="s">
        <v>57</v>
      </c>
      <c r="P1362" s="345" t="s">
        <v>3432</v>
      </c>
      <c r="Q1362" s="235" t="s">
        <v>73</v>
      </c>
      <c r="R1362" s="238" t="s">
        <v>3433</v>
      </c>
      <c r="S1362" s="541">
        <v>158500</v>
      </c>
      <c r="T1362" s="467" t="s">
        <v>2965</v>
      </c>
      <c r="U1362" s="468">
        <f t="shared" si="21"/>
        <v>158500</v>
      </c>
      <c r="V1362" s="170"/>
    </row>
    <row r="1363" spans="1:22">
      <c r="A1363" s="235">
        <v>1360</v>
      </c>
      <c r="B1363" s="235">
        <v>112158708</v>
      </c>
      <c r="C1363" s="238" t="s">
        <v>3681</v>
      </c>
      <c r="D1363" s="238" t="s">
        <v>3682</v>
      </c>
      <c r="E1363" s="598" t="s">
        <v>36</v>
      </c>
      <c r="F1363" s="235">
        <v>1</v>
      </c>
      <c r="G1363" s="623" t="s">
        <v>3743</v>
      </c>
      <c r="H1363" s="410">
        <v>44936</v>
      </c>
      <c r="I1363" s="410">
        <v>44936</v>
      </c>
      <c r="J1363" s="235" t="s">
        <v>81</v>
      </c>
      <c r="K1363" s="235" t="s">
        <v>82</v>
      </c>
      <c r="L1363" s="235" t="s">
        <v>70</v>
      </c>
      <c r="M1363" s="235">
        <v>225546155</v>
      </c>
      <c r="N1363" s="235" t="s">
        <v>2960</v>
      </c>
      <c r="O1363" s="238" t="s">
        <v>57</v>
      </c>
      <c r="P1363" s="345" t="s">
        <v>3432</v>
      </c>
      <c r="Q1363" s="235" t="s">
        <v>73</v>
      </c>
      <c r="R1363" s="238" t="s">
        <v>3433</v>
      </c>
      <c r="S1363" s="541">
        <v>1900</v>
      </c>
      <c r="T1363" s="467" t="s">
        <v>2965</v>
      </c>
      <c r="U1363" s="468">
        <f t="shared" si="21"/>
        <v>1900</v>
      </c>
      <c r="V1363" s="170"/>
    </row>
    <row r="1364" spans="1:22" ht="20.399999999999999">
      <c r="A1364" s="235">
        <v>1361</v>
      </c>
      <c r="B1364" s="235">
        <v>110408290</v>
      </c>
      <c r="C1364" s="238" t="s">
        <v>2260</v>
      </c>
      <c r="D1364" s="238" t="s">
        <v>2775</v>
      </c>
      <c r="E1364" s="598" t="s">
        <v>36</v>
      </c>
      <c r="F1364" s="235">
        <v>6</v>
      </c>
      <c r="G1364" s="623" t="s">
        <v>3743</v>
      </c>
      <c r="H1364" s="410">
        <v>44936</v>
      </c>
      <c r="I1364" s="410">
        <v>44936</v>
      </c>
      <c r="J1364" s="235" t="s">
        <v>81</v>
      </c>
      <c r="K1364" s="235" t="s">
        <v>82</v>
      </c>
      <c r="L1364" s="235" t="s">
        <v>70</v>
      </c>
      <c r="M1364" s="235">
        <v>225546155</v>
      </c>
      <c r="N1364" s="235" t="s">
        <v>2960</v>
      </c>
      <c r="O1364" s="238" t="s">
        <v>57</v>
      </c>
      <c r="P1364" s="345" t="s">
        <v>3432</v>
      </c>
      <c r="Q1364" s="235" t="s">
        <v>73</v>
      </c>
      <c r="R1364" s="238" t="s">
        <v>3433</v>
      </c>
      <c r="S1364" s="541">
        <v>540.54999999999995</v>
      </c>
      <c r="T1364" s="467" t="s">
        <v>2965</v>
      </c>
      <c r="U1364" s="468">
        <f t="shared" si="21"/>
        <v>3243.2999999999997</v>
      </c>
      <c r="V1364" s="170"/>
    </row>
    <row r="1365" spans="1:22" ht="30.6">
      <c r="A1365" s="235">
        <v>1362</v>
      </c>
      <c r="B1365" s="235">
        <v>112173808</v>
      </c>
      <c r="C1365" s="238" t="s">
        <v>3421</v>
      </c>
      <c r="D1365" s="238" t="s">
        <v>2819</v>
      </c>
      <c r="E1365" s="598" t="s">
        <v>247</v>
      </c>
      <c r="F1365" s="235">
        <v>1</v>
      </c>
      <c r="G1365" s="623" t="s">
        <v>3743</v>
      </c>
      <c r="H1365" s="410">
        <v>44936</v>
      </c>
      <c r="I1365" s="410">
        <v>44936</v>
      </c>
      <c r="J1365" s="235" t="s">
        <v>81</v>
      </c>
      <c r="K1365" s="235" t="s">
        <v>82</v>
      </c>
      <c r="L1365" s="235" t="s">
        <v>70</v>
      </c>
      <c r="M1365" s="235">
        <v>225546155</v>
      </c>
      <c r="N1365" s="235" t="s">
        <v>2960</v>
      </c>
      <c r="O1365" s="238" t="s">
        <v>57</v>
      </c>
      <c r="P1365" s="345" t="s">
        <v>3432</v>
      </c>
      <c r="Q1365" s="235" t="s">
        <v>73</v>
      </c>
      <c r="R1365" s="238" t="s">
        <v>3433</v>
      </c>
      <c r="S1365" s="541">
        <v>81601</v>
      </c>
      <c r="T1365" s="467" t="s">
        <v>2965</v>
      </c>
      <c r="U1365" s="468">
        <f t="shared" si="21"/>
        <v>81601</v>
      </c>
      <c r="V1365" s="170"/>
    </row>
    <row r="1366" spans="1:22" ht="20.399999999999999">
      <c r="A1366" s="235">
        <v>1363</v>
      </c>
      <c r="B1366" s="238" t="s">
        <v>820</v>
      </c>
      <c r="C1366" s="238" t="s">
        <v>820</v>
      </c>
      <c r="D1366" s="238" t="s">
        <v>821</v>
      </c>
      <c r="E1366" s="598" t="s">
        <v>36</v>
      </c>
      <c r="F1366" s="235">
        <v>40</v>
      </c>
      <c r="G1366" s="623" t="s">
        <v>3743</v>
      </c>
      <c r="H1366" s="410">
        <v>44936</v>
      </c>
      <c r="I1366" s="410">
        <v>44936</v>
      </c>
      <c r="J1366" s="235" t="s">
        <v>81</v>
      </c>
      <c r="K1366" s="235" t="s">
        <v>82</v>
      </c>
      <c r="L1366" s="235" t="s">
        <v>70</v>
      </c>
      <c r="M1366" s="235">
        <v>225546155</v>
      </c>
      <c r="N1366" s="235" t="s">
        <v>2960</v>
      </c>
      <c r="O1366" s="238" t="s">
        <v>57</v>
      </c>
      <c r="P1366" s="345" t="s">
        <v>3432</v>
      </c>
      <c r="Q1366" s="235" t="s">
        <v>73</v>
      </c>
      <c r="R1366" s="238" t="s">
        <v>3433</v>
      </c>
      <c r="S1366" s="171">
        <v>0.51</v>
      </c>
      <c r="T1366" s="467" t="s">
        <v>2965</v>
      </c>
      <c r="U1366" s="468">
        <f t="shared" si="21"/>
        <v>20.399999999999999</v>
      </c>
      <c r="V1366" s="170"/>
    </row>
    <row r="1367" spans="1:22" ht="20.399999999999999">
      <c r="A1367" s="235">
        <v>1364</v>
      </c>
      <c r="B1367" s="238" t="s">
        <v>3742</v>
      </c>
      <c r="C1367" s="238">
        <v>107184793</v>
      </c>
      <c r="D1367" s="238" t="s">
        <v>3050</v>
      </c>
      <c r="E1367" s="598" t="s">
        <v>36</v>
      </c>
      <c r="F1367" s="235">
        <v>40</v>
      </c>
      <c r="G1367" s="623" t="s">
        <v>3743</v>
      </c>
      <c r="H1367" s="410">
        <v>44936</v>
      </c>
      <c r="I1367" s="410">
        <v>44936</v>
      </c>
      <c r="J1367" s="235" t="s">
        <v>81</v>
      </c>
      <c r="K1367" s="235" t="s">
        <v>82</v>
      </c>
      <c r="L1367" s="235" t="s">
        <v>70</v>
      </c>
      <c r="M1367" s="235">
        <v>225546155</v>
      </c>
      <c r="N1367" s="235" t="s">
        <v>2960</v>
      </c>
      <c r="O1367" s="238" t="s">
        <v>57</v>
      </c>
      <c r="P1367" s="345" t="s">
        <v>3432</v>
      </c>
      <c r="Q1367" s="235" t="s">
        <v>73</v>
      </c>
      <c r="R1367" s="238" t="s">
        <v>3433</v>
      </c>
      <c r="S1367" s="541">
        <v>2.4500000000000002</v>
      </c>
      <c r="T1367" s="467" t="s">
        <v>2965</v>
      </c>
      <c r="U1367" s="468">
        <f t="shared" si="21"/>
        <v>98</v>
      </c>
      <c r="V1367" s="170"/>
    </row>
    <row r="1368" spans="1:22">
      <c r="A1368" s="235">
        <v>1365</v>
      </c>
      <c r="B1368" s="235">
        <v>107105353</v>
      </c>
      <c r="C1368" s="238">
        <v>45983010</v>
      </c>
      <c r="D1368" s="238" t="s">
        <v>2824</v>
      </c>
      <c r="E1368" s="598" t="s">
        <v>2729</v>
      </c>
      <c r="F1368" s="235">
        <v>25</v>
      </c>
      <c r="G1368" s="623" t="s">
        <v>3743</v>
      </c>
      <c r="H1368" s="410">
        <v>44936</v>
      </c>
      <c r="I1368" s="410">
        <v>44936</v>
      </c>
      <c r="J1368" s="235" t="s">
        <v>81</v>
      </c>
      <c r="K1368" s="235" t="s">
        <v>82</v>
      </c>
      <c r="L1368" s="235" t="s">
        <v>70</v>
      </c>
      <c r="M1368" s="235">
        <v>225546155</v>
      </c>
      <c r="N1368" s="235" t="s">
        <v>2960</v>
      </c>
      <c r="O1368" s="238" t="s">
        <v>57</v>
      </c>
      <c r="P1368" s="345" t="s">
        <v>3432</v>
      </c>
      <c r="Q1368" s="235" t="s">
        <v>73</v>
      </c>
      <c r="R1368" s="238" t="s">
        <v>3433</v>
      </c>
      <c r="S1368" s="541">
        <v>89.92</v>
      </c>
      <c r="T1368" s="467" t="s">
        <v>2965</v>
      </c>
      <c r="U1368" s="468">
        <f t="shared" si="21"/>
        <v>2248</v>
      </c>
      <c r="V1368" s="170"/>
    </row>
    <row r="1369" spans="1:22">
      <c r="A1369" s="235">
        <v>1366</v>
      </c>
      <c r="B1369" s="235">
        <v>109447742</v>
      </c>
      <c r="C1369" s="238">
        <v>803102</v>
      </c>
      <c r="D1369" s="238" t="s">
        <v>3731</v>
      </c>
      <c r="E1369" s="598" t="s">
        <v>36</v>
      </c>
      <c r="F1369" s="235">
        <v>199</v>
      </c>
      <c r="G1369" s="623" t="s">
        <v>3750</v>
      </c>
      <c r="H1369" s="410">
        <v>44936</v>
      </c>
      <c r="I1369" s="410">
        <v>44936</v>
      </c>
      <c r="J1369" s="235" t="s">
        <v>141</v>
      </c>
      <c r="K1369" s="235" t="s">
        <v>285</v>
      </c>
      <c r="L1369" s="235" t="s">
        <v>3664</v>
      </c>
      <c r="M1369" s="235">
        <v>225546156</v>
      </c>
      <c r="N1369" s="235" t="s">
        <v>85</v>
      </c>
      <c r="O1369" s="238" t="s">
        <v>3474</v>
      </c>
      <c r="P1369" s="345" t="s">
        <v>3413</v>
      </c>
      <c r="Q1369" s="347" t="s">
        <v>4025</v>
      </c>
      <c r="R1369" s="238" t="s">
        <v>3751</v>
      </c>
      <c r="S1369" s="541">
        <v>15563.46</v>
      </c>
      <c r="T1369" s="467" t="s">
        <v>2965</v>
      </c>
      <c r="U1369" s="468">
        <f t="shared" si="21"/>
        <v>3097128.54</v>
      </c>
      <c r="V1369" s="170"/>
    </row>
    <row r="1370" spans="1:22">
      <c r="A1370" s="235">
        <v>1367</v>
      </c>
      <c r="B1370" s="235">
        <v>109447744</v>
      </c>
      <c r="C1370" s="238">
        <v>803203</v>
      </c>
      <c r="D1370" s="239" t="s">
        <v>3732</v>
      </c>
      <c r="E1370" s="598" t="s">
        <v>36</v>
      </c>
      <c r="F1370" s="235">
        <v>76</v>
      </c>
      <c r="G1370" s="623" t="s">
        <v>3750</v>
      </c>
      <c r="H1370" s="410">
        <v>44936</v>
      </c>
      <c r="I1370" s="410">
        <v>44936</v>
      </c>
      <c r="J1370" s="235" t="s">
        <v>141</v>
      </c>
      <c r="K1370" s="235" t="s">
        <v>285</v>
      </c>
      <c r="L1370" s="235" t="s">
        <v>3664</v>
      </c>
      <c r="M1370" s="235">
        <v>225546156</v>
      </c>
      <c r="N1370" s="235" t="s">
        <v>85</v>
      </c>
      <c r="O1370" s="238" t="s">
        <v>3474</v>
      </c>
      <c r="P1370" s="345" t="s">
        <v>3413</v>
      </c>
      <c r="Q1370" s="347" t="s">
        <v>4025</v>
      </c>
      <c r="R1370" s="238" t="s">
        <v>3751</v>
      </c>
      <c r="S1370" s="541">
        <v>20246.41</v>
      </c>
      <c r="T1370" s="467" t="s">
        <v>2965</v>
      </c>
      <c r="U1370" s="468">
        <f t="shared" si="21"/>
        <v>1538727.16</v>
      </c>
      <c r="V1370" s="170"/>
    </row>
    <row r="1371" spans="1:22">
      <c r="A1371" s="235">
        <v>1368</v>
      </c>
      <c r="B1371" s="235">
        <v>109447744</v>
      </c>
      <c r="C1371" s="238">
        <v>803203</v>
      </c>
      <c r="D1371" s="239" t="s">
        <v>3732</v>
      </c>
      <c r="E1371" s="598" t="s">
        <v>36</v>
      </c>
      <c r="F1371" s="235">
        <v>20</v>
      </c>
      <c r="G1371" s="623" t="s">
        <v>3750</v>
      </c>
      <c r="H1371" s="410">
        <v>44936</v>
      </c>
      <c r="I1371" s="410">
        <v>44936</v>
      </c>
      <c r="J1371" s="235" t="s">
        <v>141</v>
      </c>
      <c r="K1371" s="235" t="s">
        <v>285</v>
      </c>
      <c r="L1371" s="235" t="s">
        <v>3664</v>
      </c>
      <c r="M1371" s="235">
        <v>225546156</v>
      </c>
      <c r="N1371" s="235" t="s">
        <v>85</v>
      </c>
      <c r="O1371" s="238" t="s">
        <v>3474</v>
      </c>
      <c r="P1371" s="345" t="s">
        <v>3413</v>
      </c>
      <c r="Q1371" s="347" t="s">
        <v>4025</v>
      </c>
      <c r="R1371" s="238" t="s">
        <v>3751</v>
      </c>
      <c r="S1371" s="541">
        <v>20246.41</v>
      </c>
      <c r="T1371" s="467" t="s">
        <v>2965</v>
      </c>
      <c r="U1371" s="468">
        <f t="shared" si="21"/>
        <v>404928.2</v>
      </c>
      <c r="V1371" s="170"/>
    </row>
    <row r="1372" spans="1:22">
      <c r="A1372" s="235">
        <v>1369</v>
      </c>
      <c r="B1372" s="235">
        <v>109447749</v>
      </c>
      <c r="C1372" s="238">
        <v>803401</v>
      </c>
      <c r="D1372" s="238" t="s">
        <v>346</v>
      </c>
      <c r="E1372" s="598" t="s">
        <v>36</v>
      </c>
      <c r="F1372" s="235">
        <v>30</v>
      </c>
      <c r="G1372" s="623" t="s">
        <v>3750</v>
      </c>
      <c r="H1372" s="410">
        <v>44936</v>
      </c>
      <c r="I1372" s="410">
        <v>44936</v>
      </c>
      <c r="J1372" s="235" t="s">
        <v>141</v>
      </c>
      <c r="K1372" s="235" t="s">
        <v>285</v>
      </c>
      <c r="L1372" s="235" t="s">
        <v>3664</v>
      </c>
      <c r="M1372" s="235">
        <v>225546156</v>
      </c>
      <c r="N1372" s="235" t="s">
        <v>85</v>
      </c>
      <c r="O1372" s="238" t="s">
        <v>3474</v>
      </c>
      <c r="P1372" s="345" t="s">
        <v>3413</v>
      </c>
      <c r="Q1372" s="347" t="s">
        <v>4025</v>
      </c>
      <c r="R1372" s="238" t="s">
        <v>3751</v>
      </c>
      <c r="S1372" s="541">
        <v>29047.599999999999</v>
      </c>
      <c r="T1372" s="467" t="s">
        <v>2965</v>
      </c>
      <c r="U1372" s="468">
        <f t="shared" si="21"/>
        <v>871428</v>
      </c>
      <c r="V1372" s="170"/>
    </row>
    <row r="1373" spans="1:22">
      <c r="A1373" s="235">
        <v>1370</v>
      </c>
      <c r="B1373" s="235">
        <v>109447743</v>
      </c>
      <c r="C1373" s="238">
        <v>803201</v>
      </c>
      <c r="D1373" s="238" t="s">
        <v>342</v>
      </c>
      <c r="E1373" s="598" t="s">
        <v>36</v>
      </c>
      <c r="F1373" s="235">
        <v>19</v>
      </c>
      <c r="G1373" s="623" t="s">
        <v>3750</v>
      </c>
      <c r="H1373" s="410">
        <v>44936</v>
      </c>
      <c r="I1373" s="410">
        <v>44936</v>
      </c>
      <c r="J1373" s="235" t="s">
        <v>141</v>
      </c>
      <c r="K1373" s="235" t="s">
        <v>285</v>
      </c>
      <c r="L1373" s="235" t="s">
        <v>3664</v>
      </c>
      <c r="M1373" s="235">
        <v>225546156</v>
      </c>
      <c r="N1373" s="235" t="s">
        <v>85</v>
      </c>
      <c r="O1373" s="238" t="s">
        <v>3474</v>
      </c>
      <c r="P1373" s="345" t="s">
        <v>3413</v>
      </c>
      <c r="Q1373" s="347" t="s">
        <v>4025</v>
      </c>
      <c r="R1373" s="238" t="s">
        <v>3751</v>
      </c>
      <c r="S1373" s="541">
        <v>18672.580000000002</v>
      </c>
      <c r="T1373" s="467" t="s">
        <v>2965</v>
      </c>
      <c r="U1373" s="468">
        <f t="shared" si="21"/>
        <v>354779.02</v>
      </c>
      <c r="V1373" s="170"/>
    </row>
    <row r="1374" spans="1:22">
      <c r="A1374" s="235">
        <v>1371</v>
      </c>
      <c r="B1374" s="235">
        <v>109447737</v>
      </c>
      <c r="C1374" s="238" t="s">
        <v>329</v>
      </c>
      <c r="D1374" s="238" t="s">
        <v>330</v>
      </c>
      <c r="E1374" s="598" t="s">
        <v>36</v>
      </c>
      <c r="F1374" s="235">
        <v>96</v>
      </c>
      <c r="G1374" s="623" t="s">
        <v>3750</v>
      </c>
      <c r="H1374" s="410">
        <v>44936</v>
      </c>
      <c r="I1374" s="410">
        <v>44936</v>
      </c>
      <c r="J1374" s="235" t="s">
        <v>141</v>
      </c>
      <c r="K1374" s="235" t="s">
        <v>285</v>
      </c>
      <c r="L1374" s="235" t="s">
        <v>3664</v>
      </c>
      <c r="M1374" s="235">
        <v>225546156</v>
      </c>
      <c r="N1374" s="235" t="s">
        <v>85</v>
      </c>
      <c r="O1374" s="238" t="s">
        <v>3474</v>
      </c>
      <c r="P1374" s="345" t="s">
        <v>3413</v>
      </c>
      <c r="Q1374" s="347" t="s">
        <v>4025</v>
      </c>
      <c r="R1374" s="238" t="s">
        <v>3751</v>
      </c>
      <c r="S1374" s="541">
        <v>18850.2</v>
      </c>
      <c r="T1374" s="467" t="s">
        <v>2965</v>
      </c>
      <c r="U1374" s="468">
        <f t="shared" si="21"/>
        <v>1809619.2000000002</v>
      </c>
      <c r="V1374" s="170"/>
    </row>
    <row r="1375" spans="1:22">
      <c r="A1375" s="235">
        <v>1372</v>
      </c>
      <c r="B1375" s="235">
        <v>102598643</v>
      </c>
      <c r="C1375" s="238" t="s">
        <v>1686</v>
      </c>
      <c r="D1375" s="238" t="s">
        <v>1687</v>
      </c>
      <c r="E1375" s="598" t="s">
        <v>36</v>
      </c>
      <c r="F1375" s="235">
        <v>12</v>
      </c>
      <c r="G1375" s="623" t="s">
        <v>3744</v>
      </c>
      <c r="H1375" s="410">
        <v>44938</v>
      </c>
      <c r="I1375" s="410">
        <v>44938</v>
      </c>
      <c r="J1375" s="235" t="s">
        <v>2492</v>
      </c>
      <c r="K1375" s="235" t="s">
        <v>92</v>
      </c>
      <c r="L1375" s="235" t="s">
        <v>70</v>
      </c>
      <c r="M1375" s="235">
        <v>414137920</v>
      </c>
      <c r="N1375" s="235" t="s">
        <v>3521</v>
      </c>
      <c r="O1375" s="238" t="s">
        <v>3474</v>
      </c>
      <c r="P1375" s="345" t="s">
        <v>3413</v>
      </c>
      <c r="Q1375" s="347" t="s">
        <v>4025</v>
      </c>
      <c r="R1375" s="238" t="s">
        <v>3435</v>
      </c>
      <c r="S1375" s="541">
        <v>1581</v>
      </c>
      <c r="T1375" s="467" t="s">
        <v>2965</v>
      </c>
      <c r="U1375" s="468">
        <f t="shared" si="21"/>
        <v>18972</v>
      </c>
      <c r="V1375" s="170"/>
    </row>
    <row r="1376" spans="1:22">
      <c r="A1376" s="235">
        <v>1373</v>
      </c>
      <c r="B1376" s="235">
        <v>102951260</v>
      </c>
      <c r="C1376" s="238" t="s">
        <v>1697</v>
      </c>
      <c r="D1376" s="238" t="s">
        <v>1698</v>
      </c>
      <c r="E1376" s="598" t="s">
        <v>36</v>
      </c>
      <c r="F1376" s="235">
        <v>12</v>
      </c>
      <c r="G1376" s="623" t="s">
        <v>3744</v>
      </c>
      <c r="H1376" s="410">
        <v>44938</v>
      </c>
      <c r="I1376" s="410">
        <v>44938</v>
      </c>
      <c r="J1376" s="235" t="s">
        <v>2492</v>
      </c>
      <c r="K1376" s="235" t="s">
        <v>92</v>
      </c>
      <c r="L1376" s="235" t="s">
        <v>70</v>
      </c>
      <c r="M1376" s="235">
        <v>414137920</v>
      </c>
      <c r="N1376" s="235" t="s">
        <v>3521</v>
      </c>
      <c r="O1376" s="238" t="s">
        <v>3474</v>
      </c>
      <c r="P1376" s="345" t="s">
        <v>3413</v>
      </c>
      <c r="Q1376" s="347" t="s">
        <v>4025</v>
      </c>
      <c r="R1376" s="238" t="s">
        <v>3435</v>
      </c>
      <c r="S1376" s="541">
        <v>216.59</v>
      </c>
      <c r="T1376" s="467" t="s">
        <v>2965</v>
      </c>
      <c r="U1376" s="468">
        <f t="shared" si="21"/>
        <v>2599.08</v>
      </c>
      <c r="V1376" s="170"/>
    </row>
    <row r="1377" spans="1:22" ht="20.399999999999999">
      <c r="A1377" s="235">
        <v>1374</v>
      </c>
      <c r="B1377" s="235">
        <v>110408292</v>
      </c>
      <c r="C1377" s="238" t="s">
        <v>1309</v>
      </c>
      <c r="D1377" s="238" t="s">
        <v>1310</v>
      </c>
      <c r="E1377" s="598" t="s">
        <v>36</v>
      </c>
      <c r="F1377" s="235">
        <v>144</v>
      </c>
      <c r="G1377" s="623" t="s">
        <v>3744</v>
      </c>
      <c r="H1377" s="410">
        <v>44938</v>
      </c>
      <c r="I1377" s="410">
        <v>44938</v>
      </c>
      <c r="J1377" s="235" t="s">
        <v>2492</v>
      </c>
      <c r="K1377" s="235" t="s">
        <v>92</v>
      </c>
      <c r="L1377" s="235" t="s">
        <v>70</v>
      </c>
      <c r="M1377" s="235">
        <v>414137920</v>
      </c>
      <c r="N1377" s="235" t="s">
        <v>3521</v>
      </c>
      <c r="O1377" s="238" t="s">
        <v>3474</v>
      </c>
      <c r="P1377" s="345" t="s">
        <v>3413</v>
      </c>
      <c r="Q1377" s="347" t="s">
        <v>4025</v>
      </c>
      <c r="R1377" s="238" t="s">
        <v>3435</v>
      </c>
      <c r="S1377" s="541">
        <v>10</v>
      </c>
      <c r="T1377" s="467" t="s">
        <v>2965</v>
      </c>
      <c r="U1377" s="468">
        <f t="shared" si="21"/>
        <v>1440</v>
      </c>
      <c r="V1377" s="170"/>
    </row>
    <row r="1378" spans="1:22">
      <c r="A1378" s="235">
        <v>1375</v>
      </c>
      <c r="B1378" s="235">
        <v>111400054</v>
      </c>
      <c r="C1378" s="238" t="s">
        <v>3274</v>
      </c>
      <c r="D1378" s="238" t="s">
        <v>650</v>
      </c>
      <c r="E1378" s="598" t="s">
        <v>36</v>
      </c>
      <c r="F1378" s="235">
        <v>36</v>
      </c>
      <c r="G1378" s="623" t="s">
        <v>3744</v>
      </c>
      <c r="H1378" s="410">
        <v>44938</v>
      </c>
      <c r="I1378" s="410">
        <v>44938</v>
      </c>
      <c r="J1378" s="235" t="s">
        <v>2492</v>
      </c>
      <c r="K1378" s="235" t="s">
        <v>92</v>
      </c>
      <c r="L1378" s="235" t="s">
        <v>70</v>
      </c>
      <c r="M1378" s="235">
        <v>414137920</v>
      </c>
      <c r="N1378" s="235" t="s">
        <v>3521</v>
      </c>
      <c r="O1378" s="238" t="s">
        <v>3474</v>
      </c>
      <c r="P1378" s="345" t="s">
        <v>3413</v>
      </c>
      <c r="Q1378" s="347" t="s">
        <v>4025</v>
      </c>
      <c r="R1378" s="238" t="s">
        <v>3435</v>
      </c>
      <c r="S1378" s="541">
        <v>1388.85</v>
      </c>
      <c r="T1378" s="467" t="s">
        <v>2965</v>
      </c>
      <c r="U1378" s="468">
        <f t="shared" si="21"/>
        <v>49998.6</v>
      </c>
      <c r="V1378" s="170"/>
    </row>
    <row r="1379" spans="1:22">
      <c r="A1379" s="235">
        <v>1376</v>
      </c>
      <c r="B1379" s="235">
        <v>111400055</v>
      </c>
      <c r="C1379" s="238" t="s">
        <v>3275</v>
      </c>
      <c r="D1379" s="238" t="s">
        <v>654</v>
      </c>
      <c r="E1379" s="598" t="s">
        <v>36</v>
      </c>
      <c r="F1379" s="235">
        <v>36</v>
      </c>
      <c r="G1379" s="623" t="s">
        <v>3744</v>
      </c>
      <c r="H1379" s="410">
        <v>44938</v>
      </c>
      <c r="I1379" s="410">
        <v>44938</v>
      </c>
      <c r="J1379" s="235" t="s">
        <v>2492</v>
      </c>
      <c r="K1379" s="235" t="s">
        <v>92</v>
      </c>
      <c r="L1379" s="235" t="s">
        <v>70</v>
      </c>
      <c r="M1379" s="235">
        <v>414137920</v>
      </c>
      <c r="N1379" s="235" t="s">
        <v>3521</v>
      </c>
      <c r="O1379" s="238" t="s">
        <v>3474</v>
      </c>
      <c r="P1379" s="345" t="s">
        <v>3413</v>
      </c>
      <c r="Q1379" s="347" t="s">
        <v>4025</v>
      </c>
      <c r="R1379" s="238" t="s">
        <v>3435</v>
      </c>
      <c r="S1379" s="541">
        <v>1706.02</v>
      </c>
      <c r="T1379" s="467" t="s">
        <v>2965</v>
      </c>
      <c r="U1379" s="468">
        <f t="shared" si="21"/>
        <v>61416.72</v>
      </c>
      <c r="V1379" s="170"/>
    </row>
    <row r="1380" spans="1:22">
      <c r="A1380" s="235">
        <v>1377</v>
      </c>
      <c r="B1380" s="235">
        <v>109710318</v>
      </c>
      <c r="C1380" s="238" t="s">
        <v>2994</v>
      </c>
      <c r="D1380" s="238" t="s">
        <v>2995</v>
      </c>
      <c r="E1380" s="598" t="s">
        <v>36</v>
      </c>
      <c r="F1380" s="235">
        <v>23</v>
      </c>
      <c r="G1380" s="623" t="s">
        <v>3744</v>
      </c>
      <c r="H1380" s="410">
        <v>44938</v>
      </c>
      <c r="I1380" s="410">
        <v>44938</v>
      </c>
      <c r="J1380" s="235" t="s">
        <v>2492</v>
      </c>
      <c r="K1380" s="235" t="s">
        <v>92</v>
      </c>
      <c r="L1380" s="235" t="s">
        <v>70</v>
      </c>
      <c r="M1380" s="235">
        <v>414137920</v>
      </c>
      <c r="N1380" s="235" t="s">
        <v>3521</v>
      </c>
      <c r="O1380" s="238" t="s">
        <v>3474</v>
      </c>
      <c r="P1380" s="345" t="s">
        <v>3413</v>
      </c>
      <c r="Q1380" s="347" t="s">
        <v>4025</v>
      </c>
      <c r="R1380" s="238" t="s">
        <v>3435</v>
      </c>
      <c r="S1380" s="541">
        <v>4986</v>
      </c>
      <c r="T1380" s="467" t="s">
        <v>2965</v>
      </c>
      <c r="U1380" s="468">
        <f t="shared" si="21"/>
        <v>114678</v>
      </c>
      <c r="V1380" s="170"/>
    </row>
    <row r="1381" spans="1:22">
      <c r="A1381" s="235">
        <v>1378</v>
      </c>
      <c r="B1381" s="235">
        <v>109710318</v>
      </c>
      <c r="C1381" s="238" t="s">
        <v>2994</v>
      </c>
      <c r="D1381" s="238" t="s">
        <v>2995</v>
      </c>
      <c r="E1381" s="598" t="s">
        <v>36</v>
      </c>
      <c r="F1381" s="235">
        <v>1</v>
      </c>
      <c r="G1381" s="623" t="s">
        <v>3744</v>
      </c>
      <c r="H1381" s="410">
        <v>44938</v>
      </c>
      <c r="I1381" s="410">
        <v>44938</v>
      </c>
      <c r="J1381" s="235" t="s">
        <v>2492</v>
      </c>
      <c r="K1381" s="235" t="s">
        <v>92</v>
      </c>
      <c r="L1381" s="235" t="s">
        <v>70</v>
      </c>
      <c r="M1381" s="235">
        <v>414137920</v>
      </c>
      <c r="N1381" s="235" t="s">
        <v>3521</v>
      </c>
      <c r="O1381" s="238" t="s">
        <v>3474</v>
      </c>
      <c r="P1381" s="345" t="s">
        <v>3413</v>
      </c>
      <c r="Q1381" s="347" t="s">
        <v>4025</v>
      </c>
      <c r="R1381" s="238" t="s">
        <v>3435</v>
      </c>
      <c r="S1381" s="541">
        <v>4986</v>
      </c>
      <c r="T1381" s="467" t="s">
        <v>2965</v>
      </c>
      <c r="U1381" s="468">
        <f t="shared" si="21"/>
        <v>4986</v>
      </c>
      <c r="V1381" s="170"/>
    </row>
    <row r="1382" spans="1:22">
      <c r="A1382" s="235">
        <v>1379</v>
      </c>
      <c r="B1382" s="235">
        <v>109710317</v>
      </c>
      <c r="C1382" s="238" t="s">
        <v>2992</v>
      </c>
      <c r="D1382" s="238" t="s">
        <v>2993</v>
      </c>
      <c r="E1382" s="598" t="s">
        <v>36</v>
      </c>
      <c r="F1382" s="235">
        <v>44</v>
      </c>
      <c r="G1382" s="623" t="s">
        <v>3744</v>
      </c>
      <c r="H1382" s="410">
        <v>44938</v>
      </c>
      <c r="I1382" s="410">
        <v>44938</v>
      </c>
      <c r="J1382" s="235" t="s">
        <v>2492</v>
      </c>
      <c r="K1382" s="235" t="s">
        <v>92</v>
      </c>
      <c r="L1382" s="235" t="s">
        <v>70</v>
      </c>
      <c r="M1382" s="235">
        <v>414137920</v>
      </c>
      <c r="N1382" s="235" t="s">
        <v>3521</v>
      </c>
      <c r="O1382" s="238" t="s">
        <v>3474</v>
      </c>
      <c r="P1382" s="345" t="s">
        <v>3413</v>
      </c>
      <c r="Q1382" s="347" t="s">
        <v>4025</v>
      </c>
      <c r="R1382" s="238" t="s">
        <v>3435</v>
      </c>
      <c r="S1382" s="541">
        <v>4974</v>
      </c>
      <c r="T1382" s="467" t="s">
        <v>2965</v>
      </c>
      <c r="U1382" s="468">
        <f t="shared" si="21"/>
        <v>218856</v>
      </c>
      <c r="V1382" s="170"/>
    </row>
    <row r="1383" spans="1:22">
      <c r="A1383" s="235">
        <v>1380</v>
      </c>
      <c r="B1383" s="235">
        <v>109710317</v>
      </c>
      <c r="C1383" s="238" t="s">
        <v>2992</v>
      </c>
      <c r="D1383" s="238" t="s">
        <v>2993</v>
      </c>
      <c r="E1383" s="598" t="s">
        <v>36</v>
      </c>
      <c r="F1383" s="235">
        <v>4</v>
      </c>
      <c r="G1383" s="623" t="s">
        <v>3744</v>
      </c>
      <c r="H1383" s="410">
        <v>44938</v>
      </c>
      <c r="I1383" s="410">
        <v>44938</v>
      </c>
      <c r="J1383" s="235" t="s">
        <v>2492</v>
      </c>
      <c r="K1383" s="235" t="s">
        <v>92</v>
      </c>
      <c r="L1383" s="235" t="s">
        <v>70</v>
      </c>
      <c r="M1383" s="235">
        <v>414137920</v>
      </c>
      <c r="N1383" s="235" t="s">
        <v>3521</v>
      </c>
      <c r="O1383" s="238" t="s">
        <v>3474</v>
      </c>
      <c r="P1383" s="345" t="s">
        <v>3413</v>
      </c>
      <c r="Q1383" s="347" t="s">
        <v>4025</v>
      </c>
      <c r="R1383" s="238" t="s">
        <v>3435</v>
      </c>
      <c r="S1383" s="541">
        <v>4974</v>
      </c>
      <c r="T1383" s="467" t="s">
        <v>2965</v>
      </c>
      <c r="U1383" s="468">
        <f t="shared" si="21"/>
        <v>19896</v>
      </c>
      <c r="V1383" s="170"/>
    </row>
    <row r="1384" spans="1:22">
      <c r="A1384" s="235">
        <v>1381</v>
      </c>
      <c r="B1384" s="235" t="s">
        <v>3013</v>
      </c>
      <c r="C1384" s="238" t="s">
        <v>3013</v>
      </c>
      <c r="D1384" s="238" t="s">
        <v>3014</v>
      </c>
      <c r="E1384" s="598" t="s">
        <v>36</v>
      </c>
      <c r="F1384" s="235">
        <v>24</v>
      </c>
      <c r="G1384" s="623" t="s">
        <v>3744</v>
      </c>
      <c r="H1384" s="410">
        <v>44938</v>
      </c>
      <c r="I1384" s="410">
        <v>44938</v>
      </c>
      <c r="J1384" s="235" t="s">
        <v>2492</v>
      </c>
      <c r="K1384" s="235" t="s">
        <v>92</v>
      </c>
      <c r="L1384" s="235" t="s">
        <v>70</v>
      </c>
      <c r="M1384" s="235">
        <v>414137920</v>
      </c>
      <c r="N1384" s="235" t="s">
        <v>3521</v>
      </c>
      <c r="O1384" s="238" t="s">
        <v>3474</v>
      </c>
      <c r="P1384" s="345" t="s">
        <v>3413</v>
      </c>
      <c r="Q1384" s="347" t="s">
        <v>4025</v>
      </c>
      <c r="R1384" s="238" t="s">
        <v>3435</v>
      </c>
      <c r="S1384" s="541">
        <v>3257.28</v>
      </c>
      <c r="T1384" s="467" t="s">
        <v>2965</v>
      </c>
      <c r="U1384" s="468">
        <f t="shared" si="21"/>
        <v>78174.720000000001</v>
      </c>
      <c r="V1384" s="170"/>
    </row>
    <row r="1385" spans="1:22">
      <c r="A1385" s="235">
        <v>1382</v>
      </c>
      <c r="B1385" s="235">
        <v>100718052</v>
      </c>
      <c r="C1385" s="238">
        <v>100718052</v>
      </c>
      <c r="D1385" s="238" t="s">
        <v>3329</v>
      </c>
      <c r="E1385" s="598" t="s">
        <v>36</v>
      </c>
      <c r="F1385" s="235">
        <v>816</v>
      </c>
      <c r="G1385" s="623" t="s">
        <v>3744</v>
      </c>
      <c r="H1385" s="410">
        <v>44938</v>
      </c>
      <c r="I1385" s="410">
        <v>44938</v>
      </c>
      <c r="J1385" s="235" t="s">
        <v>2492</v>
      </c>
      <c r="K1385" s="235" t="s">
        <v>92</v>
      </c>
      <c r="L1385" s="235" t="s">
        <v>70</v>
      </c>
      <c r="M1385" s="235">
        <v>414137920</v>
      </c>
      <c r="N1385" s="235" t="s">
        <v>3521</v>
      </c>
      <c r="O1385" s="238" t="s">
        <v>3474</v>
      </c>
      <c r="P1385" s="345" t="s">
        <v>3413</v>
      </c>
      <c r="Q1385" s="347" t="s">
        <v>4025</v>
      </c>
      <c r="R1385" s="238" t="s">
        <v>3435</v>
      </c>
      <c r="S1385" s="541">
        <v>10.93</v>
      </c>
      <c r="T1385" s="467" t="s">
        <v>2965</v>
      </c>
      <c r="U1385" s="468">
        <f t="shared" si="21"/>
        <v>8918.8799999999992</v>
      </c>
      <c r="V1385" s="170"/>
    </row>
    <row r="1386" spans="1:22" ht="20.399999999999999">
      <c r="A1386" s="235">
        <v>1383</v>
      </c>
      <c r="B1386" s="235">
        <v>108224587</v>
      </c>
      <c r="C1386" s="238">
        <v>108224587</v>
      </c>
      <c r="D1386" s="238" t="s">
        <v>2800</v>
      </c>
      <c r="E1386" s="598" t="s">
        <v>36</v>
      </c>
      <c r="F1386" s="235">
        <v>24</v>
      </c>
      <c r="G1386" s="623" t="s">
        <v>3744</v>
      </c>
      <c r="H1386" s="410">
        <v>44938</v>
      </c>
      <c r="I1386" s="410">
        <v>44938</v>
      </c>
      <c r="J1386" s="235" t="s">
        <v>2492</v>
      </c>
      <c r="K1386" s="235" t="s">
        <v>92</v>
      </c>
      <c r="L1386" s="235" t="s">
        <v>70</v>
      </c>
      <c r="M1386" s="235">
        <v>414137920</v>
      </c>
      <c r="N1386" s="235" t="s">
        <v>3521</v>
      </c>
      <c r="O1386" s="238" t="s">
        <v>3474</v>
      </c>
      <c r="P1386" s="345" t="s">
        <v>3413</v>
      </c>
      <c r="Q1386" s="347" t="s">
        <v>4025</v>
      </c>
      <c r="R1386" s="238" t="s">
        <v>3435</v>
      </c>
      <c r="S1386" s="541">
        <v>31383</v>
      </c>
      <c r="T1386" s="467" t="s">
        <v>2965</v>
      </c>
      <c r="U1386" s="468">
        <f t="shared" si="21"/>
        <v>753192</v>
      </c>
      <c r="V1386" s="170"/>
    </row>
    <row r="1387" spans="1:22" ht="20.399999999999999">
      <c r="A1387" s="235">
        <v>1384</v>
      </c>
      <c r="B1387" s="235">
        <v>109708568</v>
      </c>
      <c r="C1387" s="238" t="s">
        <v>2814</v>
      </c>
      <c r="D1387" s="238" t="s">
        <v>3315</v>
      </c>
      <c r="E1387" s="598" t="s">
        <v>36</v>
      </c>
      <c r="F1387" s="235">
        <v>72</v>
      </c>
      <c r="G1387" s="623" t="s">
        <v>3744</v>
      </c>
      <c r="H1387" s="410">
        <v>44938</v>
      </c>
      <c r="I1387" s="410">
        <v>44938</v>
      </c>
      <c r="J1387" s="235" t="s">
        <v>2492</v>
      </c>
      <c r="K1387" s="235" t="s">
        <v>92</v>
      </c>
      <c r="L1387" s="235" t="s">
        <v>70</v>
      </c>
      <c r="M1387" s="235">
        <v>414137920</v>
      </c>
      <c r="N1387" s="235" t="s">
        <v>3521</v>
      </c>
      <c r="O1387" s="238" t="s">
        <v>3474</v>
      </c>
      <c r="P1387" s="345" t="s">
        <v>3413</v>
      </c>
      <c r="Q1387" s="347" t="s">
        <v>4025</v>
      </c>
      <c r="R1387" s="238" t="s">
        <v>3435</v>
      </c>
      <c r="S1387" s="541">
        <v>3925</v>
      </c>
      <c r="T1387" s="467" t="s">
        <v>2965</v>
      </c>
      <c r="U1387" s="468">
        <f t="shared" si="21"/>
        <v>282600</v>
      </c>
      <c r="V1387" s="170"/>
    </row>
    <row r="1388" spans="1:22" ht="20.399999999999999">
      <c r="A1388" s="235">
        <v>1385</v>
      </c>
      <c r="B1388" s="235">
        <v>109708569</v>
      </c>
      <c r="C1388" s="238" t="s">
        <v>2815</v>
      </c>
      <c r="D1388" s="238" t="s">
        <v>3316</v>
      </c>
      <c r="E1388" s="598" t="s">
        <v>36</v>
      </c>
      <c r="F1388" s="235">
        <v>72</v>
      </c>
      <c r="G1388" s="623" t="s">
        <v>3744</v>
      </c>
      <c r="H1388" s="410">
        <v>44938</v>
      </c>
      <c r="I1388" s="410">
        <v>44938</v>
      </c>
      <c r="J1388" s="235" t="s">
        <v>2492</v>
      </c>
      <c r="K1388" s="235" t="s">
        <v>92</v>
      </c>
      <c r="L1388" s="235" t="s">
        <v>70</v>
      </c>
      <c r="M1388" s="235">
        <v>414137920</v>
      </c>
      <c r="N1388" s="235" t="s">
        <v>3521</v>
      </c>
      <c r="O1388" s="238" t="s">
        <v>3474</v>
      </c>
      <c r="P1388" s="345" t="s">
        <v>3413</v>
      </c>
      <c r="Q1388" s="347" t="s">
        <v>4025</v>
      </c>
      <c r="R1388" s="238" t="s">
        <v>3435</v>
      </c>
      <c r="S1388" s="541">
        <v>3925</v>
      </c>
      <c r="T1388" s="467" t="s">
        <v>2965</v>
      </c>
      <c r="U1388" s="468">
        <f t="shared" si="21"/>
        <v>282600</v>
      </c>
      <c r="V1388" s="170"/>
    </row>
    <row r="1389" spans="1:22">
      <c r="A1389" s="235">
        <v>1386</v>
      </c>
      <c r="B1389" s="235">
        <v>112303433</v>
      </c>
      <c r="C1389" s="238" t="s">
        <v>2983</v>
      </c>
      <c r="D1389" s="238" t="s">
        <v>2984</v>
      </c>
      <c r="E1389" s="598" t="s">
        <v>36</v>
      </c>
      <c r="F1389" s="235">
        <v>96</v>
      </c>
      <c r="G1389" s="623" t="s">
        <v>3744</v>
      </c>
      <c r="H1389" s="410">
        <v>44938</v>
      </c>
      <c r="I1389" s="410">
        <v>44938</v>
      </c>
      <c r="J1389" s="235" t="s">
        <v>2492</v>
      </c>
      <c r="K1389" s="235" t="s">
        <v>92</v>
      </c>
      <c r="L1389" s="235" t="s">
        <v>70</v>
      </c>
      <c r="M1389" s="235">
        <v>414137920</v>
      </c>
      <c r="N1389" s="235" t="s">
        <v>3521</v>
      </c>
      <c r="O1389" s="238" t="s">
        <v>3474</v>
      </c>
      <c r="P1389" s="345" t="s">
        <v>3413</v>
      </c>
      <c r="Q1389" s="347" t="s">
        <v>4025</v>
      </c>
      <c r="R1389" s="238" t="s">
        <v>3435</v>
      </c>
      <c r="S1389" s="541">
        <v>33.93</v>
      </c>
      <c r="T1389" s="467" t="s">
        <v>2965</v>
      </c>
      <c r="U1389" s="468">
        <f t="shared" si="21"/>
        <v>3257.2799999999997</v>
      </c>
      <c r="V1389" s="170"/>
    </row>
    <row r="1390" spans="1:22">
      <c r="A1390" s="235">
        <v>1387</v>
      </c>
      <c r="B1390" s="235">
        <v>100879970</v>
      </c>
      <c r="C1390" s="238" t="s">
        <v>2969</v>
      </c>
      <c r="D1390" s="238" t="s">
        <v>2970</v>
      </c>
      <c r="E1390" s="598" t="s">
        <v>36</v>
      </c>
      <c r="F1390" s="235">
        <v>288</v>
      </c>
      <c r="G1390" s="623" t="s">
        <v>3744</v>
      </c>
      <c r="H1390" s="410">
        <v>44938</v>
      </c>
      <c r="I1390" s="410">
        <v>44938</v>
      </c>
      <c r="J1390" s="235" t="s">
        <v>2492</v>
      </c>
      <c r="K1390" s="235" t="s">
        <v>92</v>
      </c>
      <c r="L1390" s="235" t="s">
        <v>70</v>
      </c>
      <c r="M1390" s="235">
        <v>414137920</v>
      </c>
      <c r="N1390" s="235" t="s">
        <v>3521</v>
      </c>
      <c r="O1390" s="238" t="s">
        <v>3474</v>
      </c>
      <c r="P1390" s="345" t="s">
        <v>3413</v>
      </c>
      <c r="Q1390" s="347" t="s">
        <v>4025</v>
      </c>
      <c r="R1390" s="238" t="s">
        <v>3435</v>
      </c>
      <c r="S1390" s="541">
        <v>34</v>
      </c>
      <c r="T1390" s="467" t="s">
        <v>2965</v>
      </c>
      <c r="U1390" s="468">
        <f t="shared" si="21"/>
        <v>9792</v>
      </c>
      <c r="V1390" s="170"/>
    </row>
    <row r="1391" spans="1:22">
      <c r="A1391" s="235">
        <v>1388</v>
      </c>
      <c r="B1391" s="235" t="s">
        <v>2971</v>
      </c>
      <c r="C1391" s="238" t="s">
        <v>2972</v>
      </c>
      <c r="D1391" s="238" t="s">
        <v>2973</v>
      </c>
      <c r="E1391" s="598" t="s">
        <v>36</v>
      </c>
      <c r="F1391" s="235">
        <v>384</v>
      </c>
      <c r="G1391" s="623" t="s">
        <v>3744</v>
      </c>
      <c r="H1391" s="410">
        <v>44938</v>
      </c>
      <c r="I1391" s="410">
        <v>44938</v>
      </c>
      <c r="J1391" s="235" t="s">
        <v>2492</v>
      </c>
      <c r="K1391" s="235" t="s">
        <v>92</v>
      </c>
      <c r="L1391" s="235" t="s">
        <v>70</v>
      </c>
      <c r="M1391" s="235">
        <v>414137920</v>
      </c>
      <c r="N1391" s="235" t="s">
        <v>3521</v>
      </c>
      <c r="O1391" s="238" t="s">
        <v>3474</v>
      </c>
      <c r="P1391" s="345" t="s">
        <v>3413</v>
      </c>
      <c r="Q1391" s="347" t="s">
        <v>4025</v>
      </c>
      <c r="R1391" s="238" t="s">
        <v>3435</v>
      </c>
      <c r="S1391" s="541">
        <v>23.19</v>
      </c>
      <c r="T1391" s="467" t="s">
        <v>2965</v>
      </c>
      <c r="U1391" s="468">
        <f t="shared" si="21"/>
        <v>8904.9600000000009</v>
      </c>
      <c r="V1391" s="170"/>
    </row>
    <row r="1392" spans="1:22">
      <c r="A1392" s="235">
        <v>1389</v>
      </c>
      <c r="B1392" s="235" t="s">
        <v>2974</v>
      </c>
      <c r="C1392" s="238" t="s">
        <v>2975</v>
      </c>
      <c r="D1392" s="238" t="s">
        <v>2976</v>
      </c>
      <c r="E1392" s="598" t="s">
        <v>36</v>
      </c>
      <c r="F1392" s="235">
        <v>48</v>
      </c>
      <c r="G1392" s="623" t="s">
        <v>3744</v>
      </c>
      <c r="H1392" s="410">
        <v>44938</v>
      </c>
      <c r="I1392" s="410">
        <v>44938</v>
      </c>
      <c r="J1392" s="235" t="s">
        <v>2492</v>
      </c>
      <c r="K1392" s="235" t="s">
        <v>92</v>
      </c>
      <c r="L1392" s="235" t="s">
        <v>70</v>
      </c>
      <c r="M1392" s="235">
        <v>414137920</v>
      </c>
      <c r="N1392" s="235" t="s">
        <v>3521</v>
      </c>
      <c r="O1392" s="238" t="s">
        <v>3474</v>
      </c>
      <c r="P1392" s="345" t="s">
        <v>3413</v>
      </c>
      <c r="Q1392" s="347" t="s">
        <v>4025</v>
      </c>
      <c r="R1392" s="238" t="s">
        <v>3435</v>
      </c>
      <c r="S1392" s="541">
        <v>41.29</v>
      </c>
      <c r="T1392" s="467" t="s">
        <v>2965</v>
      </c>
      <c r="U1392" s="468">
        <f t="shared" si="21"/>
        <v>1981.92</v>
      </c>
      <c r="V1392" s="170"/>
    </row>
    <row r="1393" spans="1:22">
      <c r="A1393" s="235">
        <v>1390</v>
      </c>
      <c r="B1393" s="235" t="s">
        <v>2980</v>
      </c>
      <c r="C1393" s="238" t="s">
        <v>2981</v>
      </c>
      <c r="D1393" s="238" t="s">
        <v>2982</v>
      </c>
      <c r="E1393" s="598" t="s">
        <v>36</v>
      </c>
      <c r="F1393" s="235">
        <v>384</v>
      </c>
      <c r="G1393" s="623" t="s">
        <v>3744</v>
      </c>
      <c r="H1393" s="410">
        <v>44938</v>
      </c>
      <c r="I1393" s="410">
        <v>44938</v>
      </c>
      <c r="J1393" s="235" t="s">
        <v>2492</v>
      </c>
      <c r="K1393" s="235" t="s">
        <v>92</v>
      </c>
      <c r="L1393" s="235" t="s">
        <v>70</v>
      </c>
      <c r="M1393" s="235">
        <v>414137920</v>
      </c>
      <c r="N1393" s="235" t="s">
        <v>3521</v>
      </c>
      <c r="O1393" s="238" t="s">
        <v>3474</v>
      </c>
      <c r="P1393" s="345" t="s">
        <v>3413</v>
      </c>
      <c r="Q1393" s="347" t="s">
        <v>4025</v>
      </c>
      <c r="R1393" s="238" t="s">
        <v>3435</v>
      </c>
      <c r="S1393" s="541">
        <v>7.81</v>
      </c>
      <c r="T1393" s="467" t="s">
        <v>2965</v>
      </c>
      <c r="U1393" s="468">
        <f t="shared" si="21"/>
        <v>2999.04</v>
      </c>
      <c r="V1393" s="170"/>
    </row>
    <row r="1394" spans="1:22">
      <c r="A1394" s="235">
        <v>1391</v>
      </c>
      <c r="B1394" s="235">
        <v>111402534</v>
      </c>
      <c r="C1394" s="238" t="s">
        <v>1083</v>
      </c>
      <c r="D1394" s="238" t="s">
        <v>1084</v>
      </c>
      <c r="E1394" s="598" t="s">
        <v>36</v>
      </c>
      <c r="F1394" s="235">
        <v>18</v>
      </c>
      <c r="G1394" s="623" t="s">
        <v>3744</v>
      </c>
      <c r="H1394" s="410">
        <v>44938</v>
      </c>
      <c r="I1394" s="410">
        <v>44938</v>
      </c>
      <c r="J1394" s="235" t="s">
        <v>2492</v>
      </c>
      <c r="K1394" s="235" t="s">
        <v>92</v>
      </c>
      <c r="L1394" s="235" t="s">
        <v>70</v>
      </c>
      <c r="M1394" s="235">
        <v>414137920</v>
      </c>
      <c r="N1394" s="235" t="s">
        <v>3521</v>
      </c>
      <c r="O1394" s="238" t="s">
        <v>3474</v>
      </c>
      <c r="P1394" s="345" t="s">
        <v>3413</v>
      </c>
      <c r="Q1394" s="347" t="s">
        <v>4025</v>
      </c>
      <c r="R1394" s="238" t="s">
        <v>3435</v>
      </c>
      <c r="S1394" s="541">
        <v>469.44</v>
      </c>
      <c r="T1394" s="467" t="s">
        <v>2965</v>
      </c>
      <c r="U1394" s="468">
        <f t="shared" si="21"/>
        <v>8449.92</v>
      </c>
      <c r="V1394" s="170"/>
    </row>
    <row r="1395" spans="1:22">
      <c r="A1395" s="235">
        <v>1392</v>
      </c>
      <c r="B1395" s="235">
        <v>110316600</v>
      </c>
      <c r="C1395" s="238" t="s">
        <v>2551</v>
      </c>
      <c r="D1395" s="238" t="s">
        <v>2552</v>
      </c>
      <c r="E1395" s="598" t="s">
        <v>36</v>
      </c>
      <c r="F1395" s="235">
        <v>12</v>
      </c>
      <c r="G1395" s="623" t="s">
        <v>3744</v>
      </c>
      <c r="H1395" s="410">
        <v>44938</v>
      </c>
      <c r="I1395" s="410">
        <v>44938</v>
      </c>
      <c r="J1395" s="235" t="s">
        <v>2492</v>
      </c>
      <c r="K1395" s="235" t="s">
        <v>92</v>
      </c>
      <c r="L1395" s="235" t="s">
        <v>70</v>
      </c>
      <c r="M1395" s="235">
        <v>414137920</v>
      </c>
      <c r="N1395" s="235" t="s">
        <v>3521</v>
      </c>
      <c r="O1395" s="238" t="s">
        <v>3474</v>
      </c>
      <c r="P1395" s="345" t="s">
        <v>3413</v>
      </c>
      <c r="Q1395" s="347" t="s">
        <v>4025</v>
      </c>
      <c r="R1395" s="238" t="s">
        <v>3435</v>
      </c>
      <c r="S1395" s="541">
        <v>330</v>
      </c>
      <c r="T1395" s="467" t="s">
        <v>2965</v>
      </c>
      <c r="U1395" s="468">
        <f t="shared" si="21"/>
        <v>3960</v>
      </c>
      <c r="V1395" s="170"/>
    </row>
    <row r="1396" spans="1:22">
      <c r="A1396" s="235">
        <v>1393</v>
      </c>
      <c r="B1396" s="235">
        <v>110408293</v>
      </c>
      <c r="C1396" s="238" t="s">
        <v>3321</v>
      </c>
      <c r="D1396" s="238" t="s">
        <v>3322</v>
      </c>
      <c r="E1396" s="598" t="s">
        <v>36</v>
      </c>
      <c r="F1396" s="235">
        <v>12</v>
      </c>
      <c r="G1396" s="623" t="s">
        <v>3744</v>
      </c>
      <c r="H1396" s="410">
        <v>44938</v>
      </c>
      <c r="I1396" s="410">
        <v>44938</v>
      </c>
      <c r="J1396" s="235" t="s">
        <v>2492</v>
      </c>
      <c r="K1396" s="235" t="s">
        <v>92</v>
      </c>
      <c r="L1396" s="235" t="s">
        <v>70</v>
      </c>
      <c r="M1396" s="235">
        <v>414137920</v>
      </c>
      <c r="N1396" s="235" t="s">
        <v>3521</v>
      </c>
      <c r="O1396" s="238" t="s">
        <v>3474</v>
      </c>
      <c r="P1396" s="345" t="s">
        <v>3413</v>
      </c>
      <c r="Q1396" s="347" t="s">
        <v>4025</v>
      </c>
      <c r="R1396" s="238" t="s">
        <v>3435</v>
      </c>
      <c r="S1396" s="541">
        <v>8339</v>
      </c>
      <c r="T1396" s="467" t="s">
        <v>2965</v>
      </c>
      <c r="U1396" s="468">
        <f t="shared" si="21"/>
        <v>100068</v>
      </c>
      <c r="V1396" s="170"/>
    </row>
    <row r="1397" spans="1:22">
      <c r="A1397" s="235">
        <v>1394</v>
      </c>
      <c r="B1397" s="235" t="s">
        <v>2977</v>
      </c>
      <c r="C1397" s="238" t="s">
        <v>2978</v>
      </c>
      <c r="D1397" s="238" t="s">
        <v>2979</v>
      </c>
      <c r="E1397" s="598" t="s">
        <v>36</v>
      </c>
      <c r="F1397" s="235">
        <v>816</v>
      </c>
      <c r="G1397" s="623" t="s">
        <v>3744</v>
      </c>
      <c r="H1397" s="410">
        <v>44938</v>
      </c>
      <c r="I1397" s="410">
        <v>44938</v>
      </c>
      <c r="J1397" s="235" t="s">
        <v>2492</v>
      </c>
      <c r="K1397" s="235" t="s">
        <v>92</v>
      </c>
      <c r="L1397" s="235" t="s">
        <v>70</v>
      </c>
      <c r="M1397" s="235">
        <v>414137920</v>
      </c>
      <c r="N1397" s="235" t="s">
        <v>3521</v>
      </c>
      <c r="O1397" s="238" t="s">
        <v>3474</v>
      </c>
      <c r="P1397" s="345" t="s">
        <v>3413</v>
      </c>
      <c r="Q1397" s="347" t="s">
        <v>4025</v>
      </c>
      <c r="R1397" s="238" t="s">
        <v>3435</v>
      </c>
      <c r="S1397" s="541">
        <v>3.99</v>
      </c>
      <c r="T1397" s="467" t="s">
        <v>2965</v>
      </c>
      <c r="U1397" s="468">
        <f t="shared" si="21"/>
        <v>3255.84</v>
      </c>
      <c r="V1397" s="170"/>
    </row>
    <row r="1398" spans="1:22" ht="20.399999999999999">
      <c r="A1398" s="235">
        <v>1395</v>
      </c>
      <c r="B1398" s="235">
        <v>108221261</v>
      </c>
      <c r="C1398" s="238" t="s">
        <v>2768</v>
      </c>
      <c r="D1398" s="238" t="s">
        <v>2571</v>
      </c>
      <c r="E1398" s="598" t="s">
        <v>247</v>
      </c>
      <c r="F1398" s="235">
        <v>6</v>
      </c>
      <c r="G1398" s="623" t="s">
        <v>3744</v>
      </c>
      <c r="H1398" s="410">
        <v>44938</v>
      </c>
      <c r="I1398" s="410">
        <v>44938</v>
      </c>
      <c r="J1398" s="235" t="s">
        <v>2492</v>
      </c>
      <c r="K1398" s="235" t="s">
        <v>92</v>
      </c>
      <c r="L1398" s="235" t="s">
        <v>70</v>
      </c>
      <c r="M1398" s="235">
        <v>414137920</v>
      </c>
      <c r="N1398" s="235" t="s">
        <v>3521</v>
      </c>
      <c r="O1398" s="238" t="s">
        <v>3474</v>
      </c>
      <c r="P1398" s="345" t="s">
        <v>3413</v>
      </c>
      <c r="Q1398" s="347" t="s">
        <v>4025</v>
      </c>
      <c r="R1398" s="238" t="s">
        <v>3435</v>
      </c>
      <c r="S1398" s="541">
        <v>477000</v>
      </c>
      <c r="T1398" s="467" t="s">
        <v>2965</v>
      </c>
      <c r="U1398" s="468">
        <f t="shared" si="21"/>
        <v>2862000</v>
      </c>
      <c r="V1398" s="170"/>
    </row>
    <row r="1399" spans="1:22">
      <c r="A1399" s="235">
        <v>1396</v>
      </c>
      <c r="B1399" s="235">
        <v>112295853</v>
      </c>
      <c r="C1399" s="238" t="s">
        <v>2924</v>
      </c>
      <c r="D1399" s="238" t="s">
        <v>2925</v>
      </c>
      <c r="E1399" s="598" t="s">
        <v>247</v>
      </c>
      <c r="F1399" s="235">
        <v>6</v>
      </c>
      <c r="G1399" s="623" t="s">
        <v>3744</v>
      </c>
      <c r="H1399" s="410">
        <v>44938</v>
      </c>
      <c r="I1399" s="410">
        <v>44938</v>
      </c>
      <c r="J1399" s="235" t="s">
        <v>2492</v>
      </c>
      <c r="K1399" s="235" t="s">
        <v>92</v>
      </c>
      <c r="L1399" s="235" t="s">
        <v>70</v>
      </c>
      <c r="M1399" s="235">
        <v>414137920</v>
      </c>
      <c r="N1399" s="235" t="s">
        <v>3521</v>
      </c>
      <c r="O1399" s="238" t="s">
        <v>3474</v>
      </c>
      <c r="P1399" s="345" t="s">
        <v>3413</v>
      </c>
      <c r="Q1399" s="347" t="s">
        <v>4025</v>
      </c>
      <c r="R1399" s="238" t="s">
        <v>3435</v>
      </c>
      <c r="S1399" s="541">
        <v>144200</v>
      </c>
      <c r="T1399" s="467" t="s">
        <v>2965</v>
      </c>
      <c r="U1399" s="468">
        <f t="shared" si="21"/>
        <v>865200</v>
      </c>
      <c r="V1399" s="170"/>
    </row>
    <row r="1400" spans="1:22">
      <c r="A1400" s="235">
        <v>1397</v>
      </c>
      <c r="B1400" s="235">
        <v>101999218</v>
      </c>
      <c r="C1400" s="238" t="s">
        <v>132</v>
      </c>
      <c r="D1400" s="424" t="s">
        <v>3615</v>
      </c>
      <c r="E1400" s="598" t="s">
        <v>36</v>
      </c>
      <c r="F1400" s="235">
        <v>45</v>
      </c>
      <c r="G1400" s="623" t="s">
        <v>3749</v>
      </c>
      <c r="H1400" s="410">
        <v>44939</v>
      </c>
      <c r="I1400" s="410">
        <v>44939</v>
      </c>
      <c r="J1400" s="235" t="s">
        <v>141</v>
      </c>
      <c r="K1400" s="235" t="s">
        <v>285</v>
      </c>
      <c r="L1400" s="235" t="s">
        <v>3664</v>
      </c>
      <c r="M1400" s="235">
        <v>222800772</v>
      </c>
      <c r="N1400" s="235" t="s">
        <v>85</v>
      </c>
      <c r="O1400" s="238" t="s">
        <v>3474</v>
      </c>
      <c r="P1400" s="345" t="s">
        <v>3413</v>
      </c>
      <c r="Q1400" s="347" t="s">
        <v>4025</v>
      </c>
      <c r="R1400" s="238"/>
      <c r="S1400" s="541">
        <v>262617.89</v>
      </c>
      <c r="T1400" s="467" t="s">
        <v>2965</v>
      </c>
      <c r="U1400" s="468">
        <f t="shared" si="21"/>
        <v>11817805.050000001</v>
      </c>
      <c r="V1400" s="170"/>
    </row>
    <row r="1401" spans="1:22" ht="51">
      <c r="A1401" s="235">
        <v>1398</v>
      </c>
      <c r="B1401" s="235">
        <v>112977221</v>
      </c>
      <c r="C1401" s="238" t="s">
        <v>3427</v>
      </c>
      <c r="D1401" s="245" t="s">
        <v>4353</v>
      </c>
      <c r="E1401" s="598" t="s">
        <v>247</v>
      </c>
      <c r="F1401" s="235">
        <v>4</v>
      </c>
      <c r="G1401" s="623" t="s">
        <v>3749</v>
      </c>
      <c r="H1401" s="410">
        <v>44939</v>
      </c>
      <c r="I1401" s="410">
        <v>44939</v>
      </c>
      <c r="J1401" s="235" t="s">
        <v>141</v>
      </c>
      <c r="K1401" s="235" t="s">
        <v>285</v>
      </c>
      <c r="L1401" s="235" t="s">
        <v>2832</v>
      </c>
      <c r="M1401" s="235">
        <v>222800772</v>
      </c>
      <c r="N1401" s="235" t="s">
        <v>85</v>
      </c>
      <c r="O1401" s="238" t="s">
        <v>3474</v>
      </c>
      <c r="P1401" s="345" t="s">
        <v>3413</v>
      </c>
      <c r="Q1401" s="347" t="s">
        <v>4025</v>
      </c>
      <c r="R1401" s="238" t="s">
        <v>2838</v>
      </c>
      <c r="S1401" s="541">
        <v>39500</v>
      </c>
      <c r="T1401" s="467" t="s">
        <v>2965</v>
      </c>
      <c r="U1401" s="468">
        <f t="shared" si="21"/>
        <v>158000</v>
      </c>
      <c r="V1401" s="170"/>
    </row>
    <row r="1402" spans="1:22" ht="51">
      <c r="A1402" s="235">
        <v>1399</v>
      </c>
      <c r="B1402" s="235">
        <v>112977221</v>
      </c>
      <c r="C1402" s="238" t="s">
        <v>3427</v>
      </c>
      <c r="D1402" s="245" t="s">
        <v>4353</v>
      </c>
      <c r="E1402" s="598" t="s">
        <v>247</v>
      </c>
      <c r="F1402" s="235">
        <v>4</v>
      </c>
      <c r="G1402" s="623" t="s">
        <v>3749</v>
      </c>
      <c r="H1402" s="410">
        <v>44939</v>
      </c>
      <c r="I1402" s="410">
        <v>44939</v>
      </c>
      <c r="J1402" s="235" t="s">
        <v>141</v>
      </c>
      <c r="K1402" s="235" t="s">
        <v>285</v>
      </c>
      <c r="L1402" s="235" t="s">
        <v>2832</v>
      </c>
      <c r="M1402" s="235">
        <v>222800772</v>
      </c>
      <c r="N1402" s="235" t="s">
        <v>85</v>
      </c>
      <c r="O1402" s="238" t="s">
        <v>3474</v>
      </c>
      <c r="P1402" s="345" t="s">
        <v>3413</v>
      </c>
      <c r="Q1402" s="347" t="s">
        <v>4025</v>
      </c>
      <c r="R1402" s="238" t="s">
        <v>2838</v>
      </c>
      <c r="S1402" s="541">
        <v>39500</v>
      </c>
      <c r="T1402" s="467" t="s">
        <v>2965</v>
      </c>
      <c r="U1402" s="468">
        <f t="shared" si="21"/>
        <v>158000</v>
      </c>
      <c r="V1402" s="170"/>
    </row>
    <row r="1403" spans="1:22">
      <c r="A1403" s="235">
        <v>1400</v>
      </c>
      <c r="B1403" s="235">
        <v>111443613</v>
      </c>
      <c r="C1403" s="238">
        <v>111443825</v>
      </c>
      <c r="D1403" s="238" t="s">
        <v>1712</v>
      </c>
      <c r="E1403" s="598" t="s">
        <v>36</v>
      </c>
      <c r="F1403" s="235">
        <v>2</v>
      </c>
      <c r="G1403" s="623" t="s">
        <v>3745</v>
      </c>
      <c r="H1403" s="410">
        <v>44939</v>
      </c>
      <c r="I1403" s="410">
        <v>44939</v>
      </c>
      <c r="J1403" s="235" t="s">
        <v>3746</v>
      </c>
      <c r="K1403" s="235" t="s">
        <v>3747</v>
      </c>
      <c r="L1403" s="235" t="s">
        <v>3540</v>
      </c>
      <c r="M1403" s="235">
        <v>222800773</v>
      </c>
      <c r="N1403" s="235" t="s">
        <v>85</v>
      </c>
      <c r="O1403" s="238" t="s">
        <v>3351</v>
      </c>
      <c r="P1403" s="337" t="s">
        <v>3748</v>
      </c>
      <c r="Q1403" s="235" t="s">
        <v>286</v>
      </c>
      <c r="R1403" s="238" t="s">
        <v>3748</v>
      </c>
      <c r="S1403" s="541">
        <v>4172</v>
      </c>
      <c r="T1403" s="467" t="s">
        <v>2965</v>
      </c>
      <c r="U1403" s="468">
        <f t="shared" si="21"/>
        <v>8344</v>
      </c>
      <c r="V1403" s="170"/>
    </row>
    <row r="1404" spans="1:22" ht="20.399999999999999">
      <c r="A1404" s="235">
        <v>1401</v>
      </c>
      <c r="B1404" s="235">
        <v>111397725</v>
      </c>
      <c r="C1404" s="337" t="s">
        <v>449</v>
      </c>
      <c r="D1404" s="238" t="s">
        <v>450</v>
      </c>
      <c r="E1404" s="598" t="s">
        <v>36</v>
      </c>
      <c r="F1404" s="235">
        <v>21</v>
      </c>
      <c r="G1404" s="624" t="s">
        <v>3759</v>
      </c>
      <c r="H1404" s="410">
        <v>44943</v>
      </c>
      <c r="I1404" s="410">
        <v>44943</v>
      </c>
      <c r="J1404" s="235" t="s">
        <v>206</v>
      </c>
      <c r="K1404" s="235" t="s">
        <v>285</v>
      </c>
      <c r="L1404" s="235" t="s">
        <v>2832</v>
      </c>
      <c r="M1404" s="347">
        <v>225546167</v>
      </c>
      <c r="N1404" s="235" t="s">
        <v>85</v>
      </c>
      <c r="O1404" s="238" t="s">
        <v>3474</v>
      </c>
      <c r="P1404" s="345" t="s">
        <v>3413</v>
      </c>
      <c r="Q1404" s="347" t="s">
        <v>4025</v>
      </c>
      <c r="R1404" s="239" t="s">
        <v>3665</v>
      </c>
      <c r="S1404" s="541">
        <v>52.81</v>
      </c>
      <c r="T1404" s="467" t="s">
        <v>2965</v>
      </c>
      <c r="U1404" s="468">
        <f t="shared" si="21"/>
        <v>1109.01</v>
      </c>
      <c r="V1404" s="170"/>
    </row>
    <row r="1405" spans="1:22">
      <c r="A1405" s="235">
        <v>1402</v>
      </c>
      <c r="B1405" s="235">
        <v>112148136</v>
      </c>
      <c r="C1405" s="238" t="s">
        <v>3726</v>
      </c>
      <c r="D1405" s="238" t="s">
        <v>3727</v>
      </c>
      <c r="E1405" s="598" t="s">
        <v>36</v>
      </c>
      <c r="F1405" s="235">
        <v>1</v>
      </c>
      <c r="G1405" s="623" t="s">
        <v>3760</v>
      </c>
      <c r="H1405" s="410">
        <v>44945</v>
      </c>
      <c r="I1405" s="410">
        <v>44945</v>
      </c>
      <c r="J1405" s="235" t="s">
        <v>87</v>
      </c>
      <c r="K1405" s="235" t="s">
        <v>88</v>
      </c>
      <c r="L1405" s="235" t="s">
        <v>70</v>
      </c>
      <c r="M1405" s="235">
        <v>222800452</v>
      </c>
      <c r="N1405" s="235" t="s">
        <v>85</v>
      </c>
      <c r="O1405" s="238" t="s">
        <v>3761</v>
      </c>
      <c r="P1405" s="345" t="s">
        <v>89</v>
      </c>
      <c r="Q1405" s="235" t="s">
        <v>3762</v>
      </c>
      <c r="R1405" s="238" t="s">
        <v>3763</v>
      </c>
      <c r="S1405" s="171">
        <v>16356.12</v>
      </c>
      <c r="T1405" s="467" t="s">
        <v>2965</v>
      </c>
      <c r="U1405" s="468">
        <f t="shared" si="21"/>
        <v>16356.12</v>
      </c>
      <c r="V1405" s="170"/>
    </row>
    <row r="1406" spans="1:22">
      <c r="A1406" s="235">
        <v>1403</v>
      </c>
      <c r="B1406" s="235">
        <v>109492179</v>
      </c>
      <c r="C1406" s="238">
        <v>12568935</v>
      </c>
      <c r="D1406" s="238" t="s">
        <v>2134</v>
      </c>
      <c r="E1406" s="598" t="s">
        <v>2729</v>
      </c>
      <c r="F1406" s="340">
        <v>5</v>
      </c>
      <c r="G1406" s="623" t="s">
        <v>3760</v>
      </c>
      <c r="H1406" s="410">
        <v>44945</v>
      </c>
      <c r="I1406" s="410">
        <v>44945</v>
      </c>
      <c r="J1406" s="235" t="s">
        <v>87</v>
      </c>
      <c r="K1406" s="235" t="s">
        <v>88</v>
      </c>
      <c r="L1406" s="235" t="s">
        <v>70</v>
      </c>
      <c r="M1406" s="235">
        <v>222800452</v>
      </c>
      <c r="N1406" s="235" t="s">
        <v>85</v>
      </c>
      <c r="O1406" s="238" t="s">
        <v>3761</v>
      </c>
      <c r="P1406" s="345" t="s">
        <v>89</v>
      </c>
      <c r="Q1406" s="235" t="s">
        <v>3762</v>
      </c>
      <c r="R1406" s="238" t="s">
        <v>3763</v>
      </c>
      <c r="S1406" s="171">
        <v>174.89</v>
      </c>
      <c r="T1406" s="467" t="s">
        <v>2965</v>
      </c>
      <c r="U1406" s="468">
        <f t="shared" si="21"/>
        <v>874.44999999999993</v>
      </c>
      <c r="V1406" s="170"/>
    </row>
    <row r="1407" spans="1:22">
      <c r="A1407" s="235">
        <v>1404</v>
      </c>
      <c r="B1407" s="235">
        <v>112173846</v>
      </c>
      <c r="C1407" s="238" t="s">
        <v>3757</v>
      </c>
      <c r="D1407" s="238" t="s">
        <v>3758</v>
      </c>
      <c r="E1407" s="598" t="s">
        <v>36</v>
      </c>
      <c r="F1407" s="235">
        <v>1</v>
      </c>
      <c r="G1407" s="623" t="s">
        <v>3760</v>
      </c>
      <c r="H1407" s="410">
        <v>44945</v>
      </c>
      <c r="I1407" s="410">
        <v>44945</v>
      </c>
      <c r="J1407" s="235" t="s">
        <v>87</v>
      </c>
      <c r="K1407" s="235" t="s">
        <v>88</v>
      </c>
      <c r="L1407" s="235" t="s">
        <v>70</v>
      </c>
      <c r="M1407" s="235">
        <v>222800452</v>
      </c>
      <c r="N1407" s="235" t="s">
        <v>85</v>
      </c>
      <c r="O1407" s="238" t="s">
        <v>3761</v>
      </c>
      <c r="P1407" s="345" t="s">
        <v>89</v>
      </c>
      <c r="Q1407" s="235" t="s">
        <v>3762</v>
      </c>
      <c r="R1407" s="238" t="s">
        <v>3763</v>
      </c>
      <c r="S1407" s="171">
        <v>2023</v>
      </c>
      <c r="T1407" s="467" t="s">
        <v>2965</v>
      </c>
      <c r="U1407" s="468">
        <f t="shared" si="21"/>
        <v>2023</v>
      </c>
      <c r="V1407" s="170"/>
    </row>
    <row r="1408" spans="1:22">
      <c r="A1408" s="235">
        <v>1405</v>
      </c>
      <c r="B1408" s="235">
        <v>112171911</v>
      </c>
      <c r="C1408" s="238" t="s">
        <v>3427</v>
      </c>
      <c r="D1408" s="238" t="s">
        <v>3588</v>
      </c>
      <c r="E1408" s="598" t="s">
        <v>36</v>
      </c>
      <c r="F1408" s="235">
        <v>1</v>
      </c>
      <c r="G1408" s="623" t="s">
        <v>3760</v>
      </c>
      <c r="H1408" s="410">
        <v>44945</v>
      </c>
      <c r="I1408" s="410">
        <v>44945</v>
      </c>
      <c r="J1408" s="235" t="s">
        <v>87</v>
      </c>
      <c r="K1408" s="235" t="s">
        <v>88</v>
      </c>
      <c r="L1408" s="235" t="s">
        <v>70</v>
      </c>
      <c r="M1408" s="235">
        <v>222800452</v>
      </c>
      <c r="N1408" s="235" t="s">
        <v>85</v>
      </c>
      <c r="O1408" s="238" t="s">
        <v>3761</v>
      </c>
      <c r="P1408" s="345" t="s">
        <v>89</v>
      </c>
      <c r="Q1408" s="235" t="s">
        <v>3762</v>
      </c>
      <c r="R1408" s="238" t="s">
        <v>3763</v>
      </c>
      <c r="S1408" s="171">
        <v>158500</v>
      </c>
      <c r="T1408" s="467" t="s">
        <v>2965</v>
      </c>
      <c r="U1408" s="468">
        <f t="shared" si="21"/>
        <v>158500</v>
      </c>
      <c r="V1408" s="170"/>
    </row>
    <row r="1409" spans="1:22">
      <c r="A1409" s="235">
        <v>1406</v>
      </c>
      <c r="B1409" s="235">
        <v>112158708</v>
      </c>
      <c r="C1409" s="238" t="s">
        <v>3681</v>
      </c>
      <c r="D1409" s="238" t="s">
        <v>3682</v>
      </c>
      <c r="E1409" s="598" t="s">
        <v>36</v>
      </c>
      <c r="F1409" s="235">
        <v>1</v>
      </c>
      <c r="G1409" s="623" t="s">
        <v>3760</v>
      </c>
      <c r="H1409" s="410">
        <v>44945</v>
      </c>
      <c r="I1409" s="410">
        <v>44945</v>
      </c>
      <c r="J1409" s="235" t="s">
        <v>87</v>
      </c>
      <c r="K1409" s="235" t="s">
        <v>88</v>
      </c>
      <c r="L1409" s="235" t="s">
        <v>70</v>
      </c>
      <c r="M1409" s="235">
        <v>222800452</v>
      </c>
      <c r="N1409" s="235" t="s">
        <v>85</v>
      </c>
      <c r="O1409" s="238" t="s">
        <v>3761</v>
      </c>
      <c r="P1409" s="345" t="s">
        <v>89</v>
      </c>
      <c r="Q1409" s="235" t="s">
        <v>3762</v>
      </c>
      <c r="R1409" s="238" t="s">
        <v>3763</v>
      </c>
      <c r="S1409" s="171">
        <v>1900</v>
      </c>
      <c r="T1409" s="467" t="s">
        <v>2965</v>
      </c>
      <c r="U1409" s="468">
        <f t="shared" si="21"/>
        <v>1900</v>
      </c>
      <c r="V1409" s="170"/>
    </row>
    <row r="1410" spans="1:22">
      <c r="A1410" s="235">
        <v>1407</v>
      </c>
      <c r="B1410" s="235">
        <v>111443614</v>
      </c>
      <c r="C1410" s="238">
        <v>111443828</v>
      </c>
      <c r="D1410" s="238" t="s">
        <v>1715</v>
      </c>
      <c r="E1410" s="598" t="s">
        <v>36</v>
      </c>
      <c r="F1410" s="235">
        <v>1</v>
      </c>
      <c r="G1410" s="623" t="s">
        <v>3796</v>
      </c>
      <c r="H1410" s="410">
        <v>44956</v>
      </c>
      <c r="I1410" s="410">
        <v>44956</v>
      </c>
      <c r="J1410" s="235" t="s">
        <v>3746</v>
      </c>
      <c r="K1410" s="235" t="s">
        <v>3747</v>
      </c>
      <c r="L1410" s="235" t="s">
        <v>3540</v>
      </c>
      <c r="M1410" s="235">
        <v>235473062</v>
      </c>
      <c r="N1410" s="235" t="s">
        <v>85</v>
      </c>
      <c r="O1410" s="238" t="s">
        <v>3351</v>
      </c>
      <c r="P1410" s="345" t="s">
        <v>3568</v>
      </c>
      <c r="Q1410" s="235" t="s">
        <v>286</v>
      </c>
      <c r="R1410" s="238" t="s">
        <v>3568</v>
      </c>
      <c r="S1410" s="541">
        <v>2738</v>
      </c>
      <c r="T1410" s="467" t="s">
        <v>2965</v>
      </c>
      <c r="U1410" s="468">
        <f t="shared" si="21"/>
        <v>2738</v>
      </c>
      <c r="V1410" s="170"/>
    </row>
    <row r="1411" spans="1:22">
      <c r="A1411" s="235">
        <v>1408</v>
      </c>
      <c r="B1411" s="235">
        <v>113562221</v>
      </c>
      <c r="C1411" s="238">
        <v>113562221</v>
      </c>
      <c r="D1411" s="238" t="s">
        <v>3768</v>
      </c>
      <c r="E1411" s="598" t="s">
        <v>36</v>
      </c>
      <c r="F1411" s="235">
        <v>1</v>
      </c>
      <c r="G1411" s="623" t="s">
        <v>3796</v>
      </c>
      <c r="H1411" s="410">
        <v>44956</v>
      </c>
      <c r="I1411" s="410">
        <v>44956</v>
      </c>
      <c r="J1411" s="235" t="s">
        <v>3746</v>
      </c>
      <c r="K1411" s="235" t="s">
        <v>3747</v>
      </c>
      <c r="L1411" s="235" t="s">
        <v>3540</v>
      </c>
      <c r="M1411" s="235">
        <v>235473062</v>
      </c>
      <c r="N1411" s="235" t="s">
        <v>85</v>
      </c>
      <c r="O1411" s="238" t="s">
        <v>3351</v>
      </c>
      <c r="P1411" s="345" t="s">
        <v>3568</v>
      </c>
      <c r="Q1411" s="235" t="s">
        <v>286</v>
      </c>
      <c r="R1411" s="238" t="s">
        <v>3568</v>
      </c>
      <c r="S1411" s="171">
        <v>5500</v>
      </c>
      <c r="T1411" s="467" t="s">
        <v>2965</v>
      </c>
      <c r="U1411" s="468">
        <f t="shared" si="21"/>
        <v>5500</v>
      </c>
      <c r="V1411" s="170"/>
    </row>
    <row r="1412" spans="1:22">
      <c r="A1412" s="235">
        <v>1409</v>
      </c>
      <c r="B1412" s="235">
        <v>112129061</v>
      </c>
      <c r="C1412" s="238" t="s">
        <v>1718</v>
      </c>
      <c r="D1412" s="238" t="s">
        <v>1719</v>
      </c>
      <c r="E1412" s="598" t="s">
        <v>36</v>
      </c>
      <c r="F1412" s="235">
        <v>2</v>
      </c>
      <c r="G1412" s="623" t="s">
        <v>3796</v>
      </c>
      <c r="H1412" s="410">
        <v>44956</v>
      </c>
      <c r="I1412" s="410">
        <v>44956</v>
      </c>
      <c r="J1412" s="235" t="s">
        <v>3746</v>
      </c>
      <c r="K1412" s="235" t="s">
        <v>3747</v>
      </c>
      <c r="L1412" s="235" t="s">
        <v>3540</v>
      </c>
      <c r="M1412" s="235">
        <v>235473062</v>
      </c>
      <c r="N1412" s="235" t="s">
        <v>85</v>
      </c>
      <c r="O1412" s="238" t="s">
        <v>3351</v>
      </c>
      <c r="P1412" s="345" t="s">
        <v>3568</v>
      </c>
      <c r="Q1412" s="235" t="s">
        <v>286</v>
      </c>
      <c r="R1412" s="238" t="s">
        <v>3568</v>
      </c>
      <c r="S1412" s="541">
        <v>13332</v>
      </c>
      <c r="T1412" s="467" t="s">
        <v>2965</v>
      </c>
      <c r="U1412" s="468">
        <f t="shared" ref="U1412:U1475" si="22">S1412*F1412</f>
        <v>26664</v>
      </c>
      <c r="V1412" s="170"/>
    </row>
    <row r="1413" spans="1:22">
      <c r="A1413" s="235">
        <v>1410</v>
      </c>
      <c r="B1413" s="235">
        <v>111400054</v>
      </c>
      <c r="C1413" s="238" t="s">
        <v>3274</v>
      </c>
      <c r="D1413" s="238" t="s">
        <v>650</v>
      </c>
      <c r="E1413" s="598" t="s">
        <v>36</v>
      </c>
      <c r="F1413" s="235">
        <v>54</v>
      </c>
      <c r="G1413" s="623" t="s">
        <v>3805</v>
      </c>
      <c r="H1413" s="410">
        <v>44956</v>
      </c>
      <c r="I1413" s="410">
        <v>44956</v>
      </c>
      <c r="J1413" s="235" t="s">
        <v>2492</v>
      </c>
      <c r="K1413" s="235" t="s">
        <v>92</v>
      </c>
      <c r="L1413" s="235" t="s">
        <v>70</v>
      </c>
      <c r="M1413" s="235">
        <v>235473063</v>
      </c>
      <c r="N1413" s="235" t="s">
        <v>85</v>
      </c>
      <c r="O1413" s="238" t="s">
        <v>3784</v>
      </c>
      <c r="P1413" s="345" t="s">
        <v>72</v>
      </c>
      <c r="Q1413" s="235" t="s">
        <v>73</v>
      </c>
      <c r="R1413" s="238" t="s">
        <v>3806</v>
      </c>
      <c r="S1413" s="541">
        <v>1388.85</v>
      </c>
      <c r="T1413" s="467" t="s">
        <v>2965</v>
      </c>
      <c r="U1413" s="468">
        <f t="shared" si="22"/>
        <v>74997.899999999994</v>
      </c>
      <c r="V1413" s="170"/>
    </row>
    <row r="1414" spans="1:22">
      <c r="A1414" s="235">
        <v>1411</v>
      </c>
      <c r="B1414" s="235">
        <v>111400054</v>
      </c>
      <c r="C1414" s="238" t="s">
        <v>3274</v>
      </c>
      <c r="D1414" s="238" t="s">
        <v>650</v>
      </c>
      <c r="E1414" s="598" t="s">
        <v>36</v>
      </c>
      <c r="F1414" s="235">
        <v>54</v>
      </c>
      <c r="G1414" s="623" t="s">
        <v>3805</v>
      </c>
      <c r="H1414" s="410">
        <v>44956</v>
      </c>
      <c r="I1414" s="410">
        <v>44956</v>
      </c>
      <c r="J1414" s="235" t="s">
        <v>2492</v>
      </c>
      <c r="K1414" s="235" t="s">
        <v>92</v>
      </c>
      <c r="L1414" s="235" t="s">
        <v>70</v>
      </c>
      <c r="M1414" s="235">
        <v>235473063</v>
      </c>
      <c r="N1414" s="235" t="s">
        <v>85</v>
      </c>
      <c r="O1414" s="238" t="s">
        <v>3784</v>
      </c>
      <c r="P1414" s="345" t="s">
        <v>72</v>
      </c>
      <c r="Q1414" s="235" t="s">
        <v>73</v>
      </c>
      <c r="R1414" s="238" t="s">
        <v>3806</v>
      </c>
      <c r="S1414" s="541">
        <v>1388.85</v>
      </c>
      <c r="T1414" s="467" t="s">
        <v>2965</v>
      </c>
      <c r="U1414" s="468">
        <f t="shared" si="22"/>
        <v>74997.899999999994</v>
      </c>
      <c r="V1414" s="170"/>
    </row>
    <row r="1415" spans="1:22">
      <c r="A1415" s="235">
        <v>1412</v>
      </c>
      <c r="B1415" s="235">
        <v>111400055</v>
      </c>
      <c r="C1415" s="238" t="s">
        <v>3275</v>
      </c>
      <c r="D1415" s="238" t="s">
        <v>654</v>
      </c>
      <c r="E1415" s="598" t="s">
        <v>36</v>
      </c>
      <c r="F1415" s="235">
        <v>54</v>
      </c>
      <c r="G1415" s="623" t="s">
        <v>3805</v>
      </c>
      <c r="H1415" s="410">
        <v>44956</v>
      </c>
      <c r="I1415" s="410">
        <v>44956</v>
      </c>
      <c r="J1415" s="235" t="s">
        <v>2492</v>
      </c>
      <c r="K1415" s="235" t="s">
        <v>92</v>
      </c>
      <c r="L1415" s="235" t="s">
        <v>70</v>
      </c>
      <c r="M1415" s="235">
        <v>235473063</v>
      </c>
      <c r="N1415" s="235" t="s">
        <v>85</v>
      </c>
      <c r="O1415" s="238" t="s">
        <v>57</v>
      </c>
      <c r="P1415" s="345" t="s">
        <v>72</v>
      </c>
      <c r="Q1415" s="235" t="s">
        <v>73</v>
      </c>
      <c r="R1415" s="238" t="s">
        <v>3806</v>
      </c>
      <c r="S1415" s="541">
        <v>1706.02</v>
      </c>
      <c r="T1415" s="467" t="s">
        <v>2965</v>
      </c>
      <c r="U1415" s="468">
        <f t="shared" si="22"/>
        <v>92125.08</v>
      </c>
      <c r="V1415" s="170"/>
    </row>
    <row r="1416" spans="1:22">
      <c r="A1416" s="235">
        <v>1413</v>
      </c>
      <c r="B1416" s="235">
        <v>111400055</v>
      </c>
      <c r="C1416" s="238" t="s">
        <v>3275</v>
      </c>
      <c r="D1416" s="238" t="s">
        <v>654</v>
      </c>
      <c r="E1416" s="598" t="s">
        <v>36</v>
      </c>
      <c r="F1416" s="235">
        <v>54</v>
      </c>
      <c r="G1416" s="623" t="s">
        <v>3805</v>
      </c>
      <c r="H1416" s="410">
        <v>44956</v>
      </c>
      <c r="I1416" s="410">
        <v>44956</v>
      </c>
      <c r="J1416" s="235" t="s">
        <v>2492</v>
      </c>
      <c r="K1416" s="235" t="s">
        <v>92</v>
      </c>
      <c r="L1416" s="235" t="s">
        <v>70</v>
      </c>
      <c r="M1416" s="235">
        <v>235473063</v>
      </c>
      <c r="N1416" s="235" t="s">
        <v>85</v>
      </c>
      <c r="O1416" s="238" t="s">
        <v>57</v>
      </c>
      <c r="P1416" s="345" t="s">
        <v>72</v>
      </c>
      <c r="Q1416" s="235" t="s">
        <v>73</v>
      </c>
      <c r="R1416" s="238" t="s">
        <v>3806</v>
      </c>
      <c r="S1416" s="541">
        <v>1706.02</v>
      </c>
      <c r="T1416" s="467" t="s">
        <v>2965</v>
      </c>
      <c r="U1416" s="468">
        <f t="shared" si="22"/>
        <v>92125.08</v>
      </c>
      <c r="V1416" s="170"/>
    </row>
    <row r="1417" spans="1:22">
      <c r="A1417" s="235">
        <v>1414</v>
      </c>
      <c r="B1417" s="235">
        <v>112148136</v>
      </c>
      <c r="C1417" s="238" t="s">
        <v>3726</v>
      </c>
      <c r="D1417" s="238" t="s">
        <v>3727</v>
      </c>
      <c r="E1417" s="598" t="s">
        <v>36</v>
      </c>
      <c r="F1417" s="235">
        <v>1</v>
      </c>
      <c r="G1417" s="623" t="s">
        <v>3797</v>
      </c>
      <c r="H1417" s="410">
        <v>44959</v>
      </c>
      <c r="I1417" s="410">
        <v>44959</v>
      </c>
      <c r="J1417" s="235" t="s">
        <v>87</v>
      </c>
      <c r="K1417" s="235" t="s">
        <v>88</v>
      </c>
      <c r="L1417" s="235" t="s">
        <v>70</v>
      </c>
      <c r="M1417" s="235">
        <v>235473064</v>
      </c>
      <c r="N1417" s="235" t="s">
        <v>85</v>
      </c>
      <c r="O1417" s="238" t="s">
        <v>3761</v>
      </c>
      <c r="P1417" s="345" t="s">
        <v>89</v>
      </c>
      <c r="Q1417" s="235" t="s">
        <v>3762</v>
      </c>
      <c r="R1417" s="238" t="s">
        <v>3763</v>
      </c>
      <c r="S1417" s="171">
        <v>16356.12</v>
      </c>
      <c r="T1417" s="467" t="s">
        <v>2965</v>
      </c>
      <c r="U1417" s="468">
        <f t="shared" si="22"/>
        <v>16356.12</v>
      </c>
      <c r="V1417" s="170"/>
    </row>
    <row r="1418" spans="1:22">
      <c r="A1418" s="235">
        <v>1415</v>
      </c>
      <c r="B1418" s="235">
        <v>109492179</v>
      </c>
      <c r="C1418" s="238">
        <v>12568935</v>
      </c>
      <c r="D1418" s="238" t="s">
        <v>2134</v>
      </c>
      <c r="E1418" s="598" t="s">
        <v>2729</v>
      </c>
      <c r="F1418" s="340">
        <v>5</v>
      </c>
      <c r="G1418" s="623" t="s">
        <v>3797</v>
      </c>
      <c r="H1418" s="410">
        <v>44959</v>
      </c>
      <c r="I1418" s="410">
        <v>44959</v>
      </c>
      <c r="J1418" s="235" t="s">
        <v>87</v>
      </c>
      <c r="K1418" s="235" t="s">
        <v>88</v>
      </c>
      <c r="L1418" s="235" t="s">
        <v>70</v>
      </c>
      <c r="M1418" s="235">
        <v>235473064</v>
      </c>
      <c r="N1418" s="235" t="s">
        <v>85</v>
      </c>
      <c r="O1418" s="238" t="s">
        <v>3761</v>
      </c>
      <c r="P1418" s="345" t="s">
        <v>89</v>
      </c>
      <c r="Q1418" s="235" t="s">
        <v>3762</v>
      </c>
      <c r="R1418" s="238" t="s">
        <v>3763</v>
      </c>
      <c r="S1418" s="171">
        <v>174.89</v>
      </c>
      <c r="T1418" s="467" t="s">
        <v>2965</v>
      </c>
      <c r="U1418" s="468">
        <f t="shared" si="22"/>
        <v>874.44999999999993</v>
      </c>
      <c r="V1418" s="170"/>
    </row>
    <row r="1419" spans="1:22">
      <c r="A1419" s="235">
        <v>1416</v>
      </c>
      <c r="B1419" s="235">
        <v>112173846</v>
      </c>
      <c r="C1419" s="238" t="s">
        <v>3757</v>
      </c>
      <c r="D1419" s="238" t="s">
        <v>3758</v>
      </c>
      <c r="E1419" s="598" t="s">
        <v>36</v>
      </c>
      <c r="F1419" s="235">
        <v>1</v>
      </c>
      <c r="G1419" s="623" t="s">
        <v>3797</v>
      </c>
      <c r="H1419" s="410">
        <v>44959</v>
      </c>
      <c r="I1419" s="410">
        <v>44959</v>
      </c>
      <c r="J1419" s="235" t="s">
        <v>87</v>
      </c>
      <c r="K1419" s="235" t="s">
        <v>88</v>
      </c>
      <c r="L1419" s="235" t="s">
        <v>70</v>
      </c>
      <c r="M1419" s="235">
        <v>235473064</v>
      </c>
      <c r="N1419" s="235" t="s">
        <v>85</v>
      </c>
      <c r="O1419" s="238" t="s">
        <v>3761</v>
      </c>
      <c r="P1419" s="345" t="s">
        <v>89</v>
      </c>
      <c r="Q1419" s="235" t="s">
        <v>3762</v>
      </c>
      <c r="R1419" s="238" t="s">
        <v>3763</v>
      </c>
      <c r="S1419" s="171">
        <v>2023</v>
      </c>
      <c r="T1419" s="467" t="s">
        <v>2965</v>
      </c>
      <c r="U1419" s="468">
        <f t="shared" si="22"/>
        <v>2023</v>
      </c>
      <c r="V1419" s="170"/>
    </row>
    <row r="1420" spans="1:22">
      <c r="A1420" s="235">
        <v>1417</v>
      </c>
      <c r="B1420" s="235">
        <v>112171911</v>
      </c>
      <c r="C1420" s="238" t="s">
        <v>3427</v>
      </c>
      <c r="D1420" s="238" t="s">
        <v>3588</v>
      </c>
      <c r="E1420" s="598" t="s">
        <v>36</v>
      </c>
      <c r="F1420" s="235">
        <v>1</v>
      </c>
      <c r="G1420" s="623" t="s">
        <v>3797</v>
      </c>
      <c r="H1420" s="410">
        <v>44959</v>
      </c>
      <c r="I1420" s="410">
        <v>44959</v>
      </c>
      <c r="J1420" s="235" t="s">
        <v>87</v>
      </c>
      <c r="K1420" s="235" t="s">
        <v>88</v>
      </c>
      <c r="L1420" s="235" t="s">
        <v>70</v>
      </c>
      <c r="M1420" s="235">
        <v>235473064</v>
      </c>
      <c r="N1420" s="235" t="s">
        <v>85</v>
      </c>
      <c r="O1420" s="238" t="s">
        <v>3761</v>
      </c>
      <c r="P1420" s="345" t="s">
        <v>89</v>
      </c>
      <c r="Q1420" s="235" t="s">
        <v>3762</v>
      </c>
      <c r="R1420" s="238" t="s">
        <v>3763</v>
      </c>
      <c r="S1420" s="171">
        <v>158500</v>
      </c>
      <c r="T1420" s="467" t="s">
        <v>2965</v>
      </c>
      <c r="U1420" s="468">
        <f t="shared" si="22"/>
        <v>158500</v>
      </c>
      <c r="V1420" s="170"/>
    </row>
    <row r="1421" spans="1:22">
      <c r="A1421" s="235">
        <v>1418</v>
      </c>
      <c r="B1421" s="235">
        <v>112158708</v>
      </c>
      <c r="C1421" s="238" t="s">
        <v>3681</v>
      </c>
      <c r="D1421" s="238" t="s">
        <v>3682</v>
      </c>
      <c r="E1421" s="598" t="s">
        <v>36</v>
      </c>
      <c r="F1421" s="235">
        <v>1</v>
      </c>
      <c r="G1421" s="623" t="s">
        <v>3797</v>
      </c>
      <c r="H1421" s="410">
        <v>44959</v>
      </c>
      <c r="I1421" s="410">
        <v>44959</v>
      </c>
      <c r="J1421" s="235" t="s">
        <v>87</v>
      </c>
      <c r="K1421" s="235" t="s">
        <v>88</v>
      </c>
      <c r="L1421" s="235" t="s">
        <v>70</v>
      </c>
      <c r="M1421" s="235">
        <v>235473064</v>
      </c>
      <c r="N1421" s="235" t="s">
        <v>85</v>
      </c>
      <c r="O1421" s="238" t="s">
        <v>3761</v>
      </c>
      <c r="P1421" s="345" t="s">
        <v>89</v>
      </c>
      <c r="Q1421" s="235" t="s">
        <v>3762</v>
      </c>
      <c r="R1421" s="238" t="s">
        <v>3763</v>
      </c>
      <c r="S1421" s="171">
        <v>1900</v>
      </c>
      <c r="T1421" s="467" t="s">
        <v>2965</v>
      </c>
      <c r="U1421" s="468">
        <f t="shared" si="22"/>
        <v>1900</v>
      </c>
      <c r="V1421" s="170"/>
    </row>
    <row r="1422" spans="1:22">
      <c r="A1422" s="235">
        <v>1419</v>
      </c>
      <c r="B1422" s="235">
        <v>112173846</v>
      </c>
      <c r="C1422" s="238" t="s">
        <v>3757</v>
      </c>
      <c r="D1422" s="238" t="s">
        <v>3758</v>
      </c>
      <c r="E1422" s="598" t="s">
        <v>36</v>
      </c>
      <c r="F1422" s="235">
        <v>1</v>
      </c>
      <c r="G1422" s="623" t="s">
        <v>3811</v>
      </c>
      <c r="H1422" s="410">
        <v>44959</v>
      </c>
      <c r="I1422" s="410">
        <v>44959</v>
      </c>
      <c r="J1422" s="235" t="s">
        <v>81</v>
      </c>
      <c r="K1422" s="235" t="s">
        <v>82</v>
      </c>
      <c r="L1422" s="235" t="s">
        <v>70</v>
      </c>
      <c r="M1422" s="235">
        <v>235473065</v>
      </c>
      <c r="N1422" s="235" t="s">
        <v>85</v>
      </c>
      <c r="O1422" s="238" t="s">
        <v>57</v>
      </c>
      <c r="P1422" s="345" t="s">
        <v>3432</v>
      </c>
      <c r="Q1422" s="235" t="s">
        <v>73</v>
      </c>
      <c r="R1422" s="238" t="s">
        <v>3433</v>
      </c>
      <c r="S1422" s="171">
        <v>2023</v>
      </c>
      <c r="T1422" s="467" t="s">
        <v>2965</v>
      </c>
      <c r="U1422" s="468">
        <f t="shared" si="22"/>
        <v>2023</v>
      </c>
      <c r="V1422" s="170"/>
    </row>
    <row r="1423" spans="1:22">
      <c r="A1423" s="235">
        <v>1420</v>
      </c>
      <c r="B1423" s="235">
        <v>112148136</v>
      </c>
      <c r="C1423" s="238" t="s">
        <v>3726</v>
      </c>
      <c r="D1423" s="238" t="s">
        <v>3727</v>
      </c>
      <c r="E1423" s="598" t="s">
        <v>36</v>
      </c>
      <c r="F1423" s="235">
        <v>5</v>
      </c>
      <c r="G1423" s="623" t="s">
        <v>3798</v>
      </c>
      <c r="H1423" s="410">
        <v>44960</v>
      </c>
      <c r="I1423" s="410">
        <v>44960</v>
      </c>
      <c r="J1423" s="235" t="s">
        <v>87</v>
      </c>
      <c r="K1423" s="235" t="s">
        <v>88</v>
      </c>
      <c r="L1423" s="235" t="s">
        <v>3799</v>
      </c>
      <c r="M1423" s="235">
        <v>235473070</v>
      </c>
      <c r="N1423" s="235" t="s">
        <v>85</v>
      </c>
      <c r="O1423" s="238" t="s">
        <v>3784</v>
      </c>
      <c r="P1423" s="345" t="s">
        <v>3800</v>
      </c>
      <c r="Q1423" s="235" t="s">
        <v>286</v>
      </c>
      <c r="R1423" s="238" t="s">
        <v>3801</v>
      </c>
      <c r="S1423" s="171">
        <v>16356.12</v>
      </c>
      <c r="T1423" s="467" t="s">
        <v>2965</v>
      </c>
      <c r="U1423" s="468">
        <f t="shared" si="22"/>
        <v>81780.600000000006</v>
      </c>
      <c r="V1423" s="170"/>
    </row>
    <row r="1424" spans="1:22">
      <c r="A1424" s="235">
        <v>1421</v>
      </c>
      <c r="B1424" s="235">
        <v>109492179</v>
      </c>
      <c r="C1424" s="238">
        <v>12568935</v>
      </c>
      <c r="D1424" s="238" t="s">
        <v>2134</v>
      </c>
      <c r="E1424" s="598" t="s">
        <v>2729</v>
      </c>
      <c r="F1424" s="340">
        <v>25</v>
      </c>
      <c r="G1424" s="623" t="s">
        <v>3798</v>
      </c>
      <c r="H1424" s="410">
        <v>44960</v>
      </c>
      <c r="I1424" s="410">
        <v>44960</v>
      </c>
      <c r="J1424" s="235" t="s">
        <v>87</v>
      </c>
      <c r="K1424" s="235" t="s">
        <v>88</v>
      </c>
      <c r="L1424" s="235" t="s">
        <v>3799</v>
      </c>
      <c r="M1424" s="235">
        <v>235473070</v>
      </c>
      <c r="N1424" s="235" t="s">
        <v>85</v>
      </c>
      <c r="O1424" s="238" t="s">
        <v>3784</v>
      </c>
      <c r="P1424" s="345" t="s">
        <v>3800</v>
      </c>
      <c r="Q1424" s="235" t="s">
        <v>286</v>
      </c>
      <c r="R1424" s="238" t="s">
        <v>3801</v>
      </c>
      <c r="S1424" s="171">
        <v>174.89</v>
      </c>
      <c r="T1424" s="467" t="s">
        <v>2965</v>
      </c>
      <c r="U1424" s="468">
        <f t="shared" si="22"/>
        <v>4372.25</v>
      </c>
      <c r="V1424" s="170"/>
    </row>
    <row r="1425" spans="1:22">
      <c r="A1425" s="235">
        <v>1422</v>
      </c>
      <c r="B1425" s="235">
        <v>112173846</v>
      </c>
      <c r="C1425" s="238" t="s">
        <v>3757</v>
      </c>
      <c r="D1425" s="238" t="s">
        <v>3758</v>
      </c>
      <c r="E1425" s="598" t="s">
        <v>36</v>
      </c>
      <c r="F1425" s="235">
        <v>5</v>
      </c>
      <c r="G1425" s="623" t="s">
        <v>3798</v>
      </c>
      <c r="H1425" s="410">
        <v>44960</v>
      </c>
      <c r="I1425" s="410">
        <v>44960</v>
      </c>
      <c r="J1425" s="235" t="s">
        <v>87</v>
      </c>
      <c r="K1425" s="235" t="s">
        <v>88</v>
      </c>
      <c r="L1425" s="235" t="s">
        <v>3799</v>
      </c>
      <c r="M1425" s="235">
        <v>235473070</v>
      </c>
      <c r="N1425" s="235" t="s">
        <v>85</v>
      </c>
      <c r="O1425" s="238" t="s">
        <v>3784</v>
      </c>
      <c r="P1425" s="345" t="s">
        <v>3800</v>
      </c>
      <c r="Q1425" s="235" t="s">
        <v>286</v>
      </c>
      <c r="R1425" s="238" t="s">
        <v>3801</v>
      </c>
      <c r="S1425" s="171">
        <v>2023</v>
      </c>
      <c r="T1425" s="467" t="s">
        <v>2965</v>
      </c>
      <c r="U1425" s="468">
        <f t="shared" si="22"/>
        <v>10115</v>
      </c>
      <c r="V1425" s="170"/>
    </row>
    <row r="1426" spans="1:22">
      <c r="A1426" s="235">
        <v>1423</v>
      </c>
      <c r="B1426" s="235">
        <v>112171911</v>
      </c>
      <c r="C1426" s="238" t="s">
        <v>3427</v>
      </c>
      <c r="D1426" s="238" t="s">
        <v>3588</v>
      </c>
      <c r="E1426" s="598" t="s">
        <v>36</v>
      </c>
      <c r="F1426" s="235">
        <v>5</v>
      </c>
      <c r="G1426" s="623" t="s">
        <v>3798</v>
      </c>
      <c r="H1426" s="410">
        <v>44960</v>
      </c>
      <c r="I1426" s="410">
        <v>44960</v>
      </c>
      <c r="J1426" s="235" t="s">
        <v>87</v>
      </c>
      <c r="K1426" s="235" t="s">
        <v>88</v>
      </c>
      <c r="L1426" s="235" t="s">
        <v>3799</v>
      </c>
      <c r="M1426" s="235">
        <v>235473070</v>
      </c>
      <c r="N1426" s="235" t="s">
        <v>85</v>
      </c>
      <c r="O1426" s="238" t="s">
        <v>3784</v>
      </c>
      <c r="P1426" s="345" t="s">
        <v>3800</v>
      </c>
      <c r="Q1426" s="235" t="s">
        <v>286</v>
      </c>
      <c r="R1426" s="238" t="s">
        <v>3807</v>
      </c>
      <c r="S1426" s="171">
        <v>158500</v>
      </c>
      <c r="T1426" s="467" t="s">
        <v>2965</v>
      </c>
      <c r="U1426" s="468">
        <f t="shared" si="22"/>
        <v>792500</v>
      </c>
      <c r="V1426" s="170"/>
    </row>
    <row r="1427" spans="1:22">
      <c r="A1427" s="235">
        <v>1424</v>
      </c>
      <c r="B1427" s="235">
        <v>112158708</v>
      </c>
      <c r="C1427" s="238" t="s">
        <v>3681</v>
      </c>
      <c r="D1427" s="238" t="s">
        <v>3682</v>
      </c>
      <c r="E1427" s="598" t="s">
        <v>36</v>
      </c>
      <c r="F1427" s="235">
        <v>5</v>
      </c>
      <c r="G1427" s="623" t="s">
        <v>3798</v>
      </c>
      <c r="H1427" s="410">
        <v>44960</v>
      </c>
      <c r="I1427" s="410">
        <v>44960</v>
      </c>
      <c r="J1427" s="235" t="s">
        <v>87</v>
      </c>
      <c r="K1427" s="235" t="s">
        <v>88</v>
      </c>
      <c r="L1427" s="235" t="s">
        <v>3799</v>
      </c>
      <c r="M1427" s="235">
        <v>235473070</v>
      </c>
      <c r="N1427" s="235" t="s">
        <v>85</v>
      </c>
      <c r="O1427" s="238" t="s">
        <v>3784</v>
      </c>
      <c r="P1427" s="345" t="s">
        <v>3800</v>
      </c>
      <c r="Q1427" s="235" t="s">
        <v>286</v>
      </c>
      <c r="R1427" s="238" t="s">
        <v>3801</v>
      </c>
      <c r="S1427" s="171">
        <v>1900</v>
      </c>
      <c r="T1427" s="467" t="s">
        <v>2965</v>
      </c>
      <c r="U1427" s="468">
        <f t="shared" si="22"/>
        <v>9500</v>
      </c>
      <c r="V1427" s="170"/>
    </row>
    <row r="1428" spans="1:22">
      <c r="A1428" s="235">
        <v>1425</v>
      </c>
      <c r="B1428" s="235">
        <v>112148136</v>
      </c>
      <c r="C1428" s="238" t="s">
        <v>3726</v>
      </c>
      <c r="D1428" s="238" t="s">
        <v>3727</v>
      </c>
      <c r="E1428" s="598" t="s">
        <v>36</v>
      </c>
      <c r="F1428" s="235">
        <v>5</v>
      </c>
      <c r="G1428" s="623" t="s">
        <v>3802</v>
      </c>
      <c r="H1428" s="410">
        <v>44960</v>
      </c>
      <c r="I1428" s="410">
        <v>44960</v>
      </c>
      <c r="J1428" s="235" t="s">
        <v>87</v>
      </c>
      <c r="K1428" s="235" t="s">
        <v>3479</v>
      </c>
      <c r="L1428" s="235" t="s">
        <v>3799</v>
      </c>
      <c r="M1428" s="235">
        <v>235473069</v>
      </c>
      <c r="N1428" s="235" t="s">
        <v>85</v>
      </c>
      <c r="O1428" s="238" t="s">
        <v>3784</v>
      </c>
      <c r="P1428" s="345" t="s">
        <v>3800</v>
      </c>
      <c r="Q1428" s="235" t="s">
        <v>286</v>
      </c>
      <c r="R1428" s="238" t="s">
        <v>3801</v>
      </c>
      <c r="S1428" s="171">
        <v>16356.12</v>
      </c>
      <c r="T1428" s="467" t="s">
        <v>2965</v>
      </c>
      <c r="U1428" s="468">
        <f t="shared" si="22"/>
        <v>81780.600000000006</v>
      </c>
      <c r="V1428" s="170"/>
    </row>
    <row r="1429" spans="1:22">
      <c r="A1429" s="235">
        <v>1426</v>
      </c>
      <c r="B1429" s="235">
        <v>109492179</v>
      </c>
      <c r="C1429" s="238">
        <v>12568935</v>
      </c>
      <c r="D1429" s="238" t="s">
        <v>2134</v>
      </c>
      <c r="E1429" s="598" t="s">
        <v>2729</v>
      </c>
      <c r="F1429" s="340">
        <v>25</v>
      </c>
      <c r="G1429" s="623" t="s">
        <v>3802</v>
      </c>
      <c r="H1429" s="410">
        <v>44960</v>
      </c>
      <c r="I1429" s="410">
        <v>44960</v>
      </c>
      <c r="J1429" s="235" t="s">
        <v>87</v>
      </c>
      <c r="K1429" s="235" t="s">
        <v>3479</v>
      </c>
      <c r="L1429" s="235" t="s">
        <v>3799</v>
      </c>
      <c r="M1429" s="235">
        <v>235473069</v>
      </c>
      <c r="N1429" s="235" t="s">
        <v>85</v>
      </c>
      <c r="O1429" s="238" t="s">
        <v>3784</v>
      </c>
      <c r="P1429" s="345" t="s">
        <v>3800</v>
      </c>
      <c r="Q1429" s="235" t="s">
        <v>286</v>
      </c>
      <c r="R1429" s="238" t="s">
        <v>3801</v>
      </c>
      <c r="S1429" s="171">
        <v>174.89</v>
      </c>
      <c r="T1429" s="467" t="s">
        <v>2965</v>
      </c>
      <c r="U1429" s="468">
        <f t="shared" si="22"/>
        <v>4372.25</v>
      </c>
      <c r="V1429" s="170"/>
    </row>
    <row r="1430" spans="1:22">
      <c r="A1430" s="235">
        <v>1427</v>
      </c>
      <c r="B1430" s="235">
        <v>112173846</v>
      </c>
      <c r="C1430" s="238" t="s">
        <v>3757</v>
      </c>
      <c r="D1430" s="238" t="s">
        <v>3758</v>
      </c>
      <c r="E1430" s="598" t="s">
        <v>36</v>
      </c>
      <c r="F1430" s="235">
        <v>5</v>
      </c>
      <c r="G1430" s="623" t="s">
        <v>3802</v>
      </c>
      <c r="H1430" s="410">
        <v>44960</v>
      </c>
      <c r="I1430" s="410">
        <v>44960</v>
      </c>
      <c r="J1430" s="235" t="s">
        <v>87</v>
      </c>
      <c r="K1430" s="235" t="s">
        <v>3479</v>
      </c>
      <c r="L1430" s="235" t="s">
        <v>3799</v>
      </c>
      <c r="M1430" s="235">
        <v>235473069</v>
      </c>
      <c r="N1430" s="235" t="s">
        <v>85</v>
      </c>
      <c r="O1430" s="238" t="s">
        <v>3784</v>
      </c>
      <c r="P1430" s="345" t="s">
        <v>3800</v>
      </c>
      <c r="Q1430" s="235" t="s">
        <v>286</v>
      </c>
      <c r="R1430" s="238" t="s">
        <v>3801</v>
      </c>
      <c r="S1430" s="171">
        <v>2023</v>
      </c>
      <c r="T1430" s="467" t="s">
        <v>2965</v>
      </c>
      <c r="U1430" s="468">
        <f t="shared" si="22"/>
        <v>10115</v>
      </c>
      <c r="V1430" s="170"/>
    </row>
    <row r="1431" spans="1:22">
      <c r="A1431" s="235">
        <v>1428</v>
      </c>
      <c r="B1431" s="235">
        <v>112171911</v>
      </c>
      <c r="C1431" s="238" t="s">
        <v>3427</v>
      </c>
      <c r="D1431" s="238" t="s">
        <v>3588</v>
      </c>
      <c r="E1431" s="598" t="s">
        <v>36</v>
      </c>
      <c r="F1431" s="235">
        <v>1</v>
      </c>
      <c r="G1431" s="623" t="s">
        <v>3802</v>
      </c>
      <c r="H1431" s="410">
        <v>44960</v>
      </c>
      <c r="I1431" s="410">
        <v>44960</v>
      </c>
      <c r="J1431" s="235" t="s">
        <v>87</v>
      </c>
      <c r="K1431" s="235" t="s">
        <v>3479</v>
      </c>
      <c r="L1431" s="235" t="s">
        <v>3799</v>
      </c>
      <c r="M1431" s="235">
        <v>235473069</v>
      </c>
      <c r="N1431" s="235" t="s">
        <v>85</v>
      </c>
      <c r="O1431" s="238" t="s">
        <v>3784</v>
      </c>
      <c r="P1431" s="345" t="s">
        <v>3800</v>
      </c>
      <c r="Q1431" s="235" t="s">
        <v>286</v>
      </c>
      <c r="R1431" s="238" t="s">
        <v>3808</v>
      </c>
      <c r="S1431" s="171">
        <v>158500</v>
      </c>
      <c r="T1431" s="467" t="s">
        <v>2965</v>
      </c>
      <c r="U1431" s="468">
        <f t="shared" si="22"/>
        <v>158500</v>
      </c>
      <c r="V1431" s="170"/>
    </row>
    <row r="1432" spans="1:22">
      <c r="A1432" s="235">
        <v>1429</v>
      </c>
      <c r="B1432" s="235">
        <v>112171911</v>
      </c>
      <c r="C1432" s="238" t="s">
        <v>3427</v>
      </c>
      <c r="D1432" s="238" t="s">
        <v>3588</v>
      </c>
      <c r="E1432" s="598" t="s">
        <v>36</v>
      </c>
      <c r="F1432" s="235">
        <v>4</v>
      </c>
      <c r="G1432" s="623" t="s">
        <v>3802</v>
      </c>
      <c r="H1432" s="410">
        <v>44960</v>
      </c>
      <c r="I1432" s="410">
        <v>44960</v>
      </c>
      <c r="J1432" s="235" t="s">
        <v>87</v>
      </c>
      <c r="K1432" s="235" t="s">
        <v>3479</v>
      </c>
      <c r="L1432" s="235" t="s">
        <v>3799</v>
      </c>
      <c r="M1432" s="235">
        <v>235473069</v>
      </c>
      <c r="N1432" s="235" t="s">
        <v>85</v>
      </c>
      <c r="O1432" s="238" t="s">
        <v>3784</v>
      </c>
      <c r="P1432" s="345" t="s">
        <v>3800</v>
      </c>
      <c r="Q1432" s="235" t="s">
        <v>286</v>
      </c>
      <c r="R1432" s="238" t="s">
        <v>3809</v>
      </c>
      <c r="S1432" s="171">
        <v>158500</v>
      </c>
      <c r="T1432" s="467" t="s">
        <v>2965</v>
      </c>
      <c r="U1432" s="468">
        <f t="shared" si="22"/>
        <v>634000</v>
      </c>
      <c r="V1432" s="170"/>
    </row>
    <row r="1433" spans="1:22">
      <c r="A1433" s="235">
        <v>1430</v>
      </c>
      <c r="B1433" s="235">
        <v>112158708</v>
      </c>
      <c r="C1433" s="238" t="s">
        <v>3681</v>
      </c>
      <c r="D1433" s="238" t="s">
        <v>3682</v>
      </c>
      <c r="E1433" s="598" t="s">
        <v>36</v>
      </c>
      <c r="F1433" s="235">
        <v>5</v>
      </c>
      <c r="G1433" s="623" t="s">
        <v>3802</v>
      </c>
      <c r="H1433" s="410">
        <v>44960</v>
      </c>
      <c r="I1433" s="410">
        <v>44960</v>
      </c>
      <c r="J1433" s="235" t="s">
        <v>87</v>
      </c>
      <c r="K1433" s="235" t="s">
        <v>3479</v>
      </c>
      <c r="L1433" s="235" t="s">
        <v>3799</v>
      </c>
      <c r="M1433" s="235">
        <v>235473069</v>
      </c>
      <c r="N1433" s="235" t="s">
        <v>85</v>
      </c>
      <c r="O1433" s="238" t="s">
        <v>3784</v>
      </c>
      <c r="P1433" s="345" t="s">
        <v>3800</v>
      </c>
      <c r="Q1433" s="235" t="s">
        <v>286</v>
      </c>
      <c r="R1433" s="238" t="s">
        <v>3801</v>
      </c>
      <c r="S1433" s="171">
        <v>1900</v>
      </c>
      <c r="T1433" s="467" t="s">
        <v>2965</v>
      </c>
      <c r="U1433" s="468">
        <f t="shared" si="22"/>
        <v>9500</v>
      </c>
      <c r="V1433" s="170"/>
    </row>
    <row r="1434" spans="1:22">
      <c r="A1434" s="235">
        <v>1431</v>
      </c>
      <c r="B1434" s="235">
        <v>112148136</v>
      </c>
      <c r="C1434" s="238" t="s">
        <v>3726</v>
      </c>
      <c r="D1434" s="238" t="s">
        <v>3727</v>
      </c>
      <c r="E1434" s="598" t="s">
        <v>36</v>
      </c>
      <c r="F1434" s="235">
        <v>5</v>
      </c>
      <c r="G1434" s="623" t="s">
        <v>3803</v>
      </c>
      <c r="H1434" s="410">
        <v>44960</v>
      </c>
      <c r="I1434" s="410">
        <v>44960</v>
      </c>
      <c r="J1434" s="235" t="s">
        <v>87</v>
      </c>
      <c r="K1434" s="235" t="s">
        <v>3804</v>
      </c>
      <c r="L1434" s="235" t="s">
        <v>3799</v>
      </c>
      <c r="M1434" s="235">
        <v>235473067</v>
      </c>
      <c r="N1434" s="235" t="s">
        <v>85</v>
      </c>
      <c r="O1434" s="238" t="s">
        <v>3784</v>
      </c>
      <c r="P1434" s="345" t="s">
        <v>3800</v>
      </c>
      <c r="Q1434" s="235" t="s">
        <v>286</v>
      </c>
      <c r="R1434" s="238" t="s">
        <v>3801</v>
      </c>
      <c r="S1434" s="171">
        <v>16356.12</v>
      </c>
      <c r="T1434" s="467" t="s">
        <v>2965</v>
      </c>
      <c r="U1434" s="468">
        <f t="shared" si="22"/>
        <v>81780.600000000006</v>
      </c>
      <c r="V1434" s="170"/>
    </row>
    <row r="1435" spans="1:22">
      <c r="A1435" s="235">
        <v>1432</v>
      </c>
      <c r="B1435" s="235">
        <v>109492179</v>
      </c>
      <c r="C1435" s="238">
        <v>12568935</v>
      </c>
      <c r="D1435" s="238" t="s">
        <v>2134</v>
      </c>
      <c r="E1435" s="598" t="s">
        <v>2729</v>
      </c>
      <c r="F1435" s="340">
        <v>25</v>
      </c>
      <c r="G1435" s="623" t="s">
        <v>3803</v>
      </c>
      <c r="H1435" s="410">
        <v>44960</v>
      </c>
      <c r="I1435" s="410">
        <v>44960</v>
      </c>
      <c r="J1435" s="235" t="s">
        <v>87</v>
      </c>
      <c r="K1435" s="235" t="s">
        <v>3804</v>
      </c>
      <c r="L1435" s="235" t="s">
        <v>3799</v>
      </c>
      <c r="M1435" s="235">
        <v>235473067</v>
      </c>
      <c r="N1435" s="235" t="s">
        <v>85</v>
      </c>
      <c r="O1435" s="238" t="s">
        <v>3784</v>
      </c>
      <c r="P1435" s="345" t="s">
        <v>3800</v>
      </c>
      <c r="Q1435" s="235" t="s">
        <v>286</v>
      </c>
      <c r="R1435" s="238" t="s">
        <v>3801</v>
      </c>
      <c r="S1435" s="171">
        <v>174.89</v>
      </c>
      <c r="T1435" s="467" t="s">
        <v>2965</v>
      </c>
      <c r="U1435" s="468">
        <f t="shared" si="22"/>
        <v>4372.25</v>
      </c>
      <c r="V1435" s="170"/>
    </row>
    <row r="1436" spans="1:22">
      <c r="A1436" s="235">
        <v>1433</v>
      </c>
      <c r="B1436" s="235">
        <v>112173846</v>
      </c>
      <c r="C1436" s="238" t="s">
        <v>3757</v>
      </c>
      <c r="D1436" s="238" t="s">
        <v>3758</v>
      </c>
      <c r="E1436" s="598" t="s">
        <v>36</v>
      </c>
      <c r="F1436" s="235">
        <v>5</v>
      </c>
      <c r="G1436" s="623" t="s">
        <v>3803</v>
      </c>
      <c r="H1436" s="410">
        <v>44960</v>
      </c>
      <c r="I1436" s="410">
        <v>44960</v>
      </c>
      <c r="J1436" s="235" t="s">
        <v>87</v>
      </c>
      <c r="K1436" s="235" t="s">
        <v>3804</v>
      </c>
      <c r="L1436" s="235" t="s">
        <v>3799</v>
      </c>
      <c r="M1436" s="235">
        <v>235473067</v>
      </c>
      <c r="N1436" s="235" t="s">
        <v>85</v>
      </c>
      <c r="O1436" s="238" t="s">
        <v>3784</v>
      </c>
      <c r="P1436" s="345" t="s">
        <v>3800</v>
      </c>
      <c r="Q1436" s="235" t="s">
        <v>286</v>
      </c>
      <c r="R1436" s="238" t="s">
        <v>3801</v>
      </c>
      <c r="S1436" s="171">
        <v>2023</v>
      </c>
      <c r="T1436" s="467" t="s">
        <v>2965</v>
      </c>
      <c r="U1436" s="468">
        <f t="shared" si="22"/>
        <v>10115</v>
      </c>
      <c r="V1436" s="170"/>
    </row>
    <row r="1437" spans="1:22">
      <c r="A1437" s="235">
        <v>1434</v>
      </c>
      <c r="B1437" s="235">
        <v>112171911</v>
      </c>
      <c r="C1437" s="238" t="s">
        <v>3427</v>
      </c>
      <c r="D1437" s="238" t="s">
        <v>3588</v>
      </c>
      <c r="E1437" s="598" t="s">
        <v>36</v>
      </c>
      <c r="F1437" s="235">
        <v>5</v>
      </c>
      <c r="G1437" s="623" t="s">
        <v>3803</v>
      </c>
      <c r="H1437" s="410">
        <v>44960</v>
      </c>
      <c r="I1437" s="410">
        <v>44960</v>
      </c>
      <c r="J1437" s="235" t="s">
        <v>87</v>
      </c>
      <c r="K1437" s="235" t="s">
        <v>3804</v>
      </c>
      <c r="L1437" s="235" t="s">
        <v>3799</v>
      </c>
      <c r="M1437" s="235">
        <v>235473067</v>
      </c>
      <c r="N1437" s="235" t="s">
        <v>85</v>
      </c>
      <c r="O1437" s="238" t="s">
        <v>3784</v>
      </c>
      <c r="P1437" s="345" t="s">
        <v>3800</v>
      </c>
      <c r="Q1437" s="235" t="s">
        <v>286</v>
      </c>
      <c r="R1437" s="238" t="s">
        <v>3810</v>
      </c>
      <c r="S1437" s="171">
        <v>158500</v>
      </c>
      <c r="T1437" s="467" t="s">
        <v>2965</v>
      </c>
      <c r="U1437" s="468">
        <f t="shared" si="22"/>
        <v>792500</v>
      </c>
      <c r="V1437" s="170"/>
    </row>
    <row r="1438" spans="1:22">
      <c r="A1438" s="235">
        <v>1435</v>
      </c>
      <c r="B1438" s="235">
        <v>112158708</v>
      </c>
      <c r="C1438" s="238" t="s">
        <v>3681</v>
      </c>
      <c r="D1438" s="238" t="s">
        <v>3682</v>
      </c>
      <c r="E1438" s="598" t="s">
        <v>36</v>
      </c>
      <c r="F1438" s="235">
        <v>5</v>
      </c>
      <c r="G1438" s="623" t="s">
        <v>3803</v>
      </c>
      <c r="H1438" s="410">
        <v>44960</v>
      </c>
      <c r="I1438" s="410">
        <v>44960</v>
      </c>
      <c r="J1438" s="235" t="s">
        <v>87</v>
      </c>
      <c r="K1438" s="235" t="s">
        <v>3804</v>
      </c>
      <c r="L1438" s="235" t="s">
        <v>3799</v>
      </c>
      <c r="M1438" s="235">
        <v>235473067</v>
      </c>
      <c r="N1438" s="235" t="s">
        <v>85</v>
      </c>
      <c r="O1438" s="238" t="s">
        <v>3784</v>
      </c>
      <c r="P1438" s="345" t="s">
        <v>3800</v>
      </c>
      <c r="Q1438" s="235" t="s">
        <v>286</v>
      </c>
      <c r="R1438" s="238" t="s">
        <v>3801</v>
      </c>
      <c r="S1438" s="171">
        <v>1900</v>
      </c>
      <c r="T1438" s="467" t="s">
        <v>2965</v>
      </c>
      <c r="U1438" s="468">
        <f t="shared" si="22"/>
        <v>9500</v>
      </c>
      <c r="V1438" s="170"/>
    </row>
    <row r="1439" spans="1:22" ht="20.399999999999999">
      <c r="A1439" s="235">
        <v>1436</v>
      </c>
      <c r="B1439" s="235">
        <v>109492174</v>
      </c>
      <c r="C1439" s="238" t="s">
        <v>488</v>
      </c>
      <c r="D1439" s="238" t="s">
        <v>489</v>
      </c>
      <c r="E1439" s="598" t="s">
        <v>36</v>
      </c>
      <c r="F1439" s="235">
        <v>40</v>
      </c>
      <c r="G1439" s="623" t="s">
        <v>3781</v>
      </c>
      <c r="H1439" s="410">
        <v>44960</v>
      </c>
      <c r="I1439" s="410">
        <v>44960</v>
      </c>
      <c r="J1439" s="235" t="s">
        <v>3782</v>
      </c>
      <c r="K1439" s="235" t="s">
        <v>285</v>
      </c>
      <c r="L1439" s="235" t="s">
        <v>3783</v>
      </c>
      <c r="M1439" s="235">
        <v>235473068</v>
      </c>
      <c r="N1439" s="235" t="s">
        <v>85</v>
      </c>
      <c r="O1439" s="238" t="s">
        <v>3784</v>
      </c>
      <c r="P1439" s="345" t="s">
        <v>3785</v>
      </c>
      <c r="Q1439" s="235" t="s">
        <v>286</v>
      </c>
      <c r="R1439" s="238" t="s">
        <v>3786</v>
      </c>
      <c r="S1439" s="541">
        <v>4051</v>
      </c>
      <c r="T1439" s="467" t="s">
        <v>2965</v>
      </c>
      <c r="U1439" s="468">
        <f t="shared" si="22"/>
        <v>162040</v>
      </c>
      <c r="V1439" s="170"/>
    </row>
    <row r="1440" spans="1:22">
      <c r="A1440" s="235">
        <v>1437</v>
      </c>
      <c r="B1440" s="235">
        <v>109492175</v>
      </c>
      <c r="C1440" s="238" t="s">
        <v>520</v>
      </c>
      <c r="D1440" s="238" t="s">
        <v>521</v>
      </c>
      <c r="E1440" s="598" t="s">
        <v>36</v>
      </c>
      <c r="F1440" s="235">
        <v>40</v>
      </c>
      <c r="G1440" s="623" t="s">
        <v>3781</v>
      </c>
      <c r="H1440" s="410">
        <v>44960</v>
      </c>
      <c r="I1440" s="410">
        <v>44960</v>
      </c>
      <c r="J1440" s="235" t="s">
        <v>3782</v>
      </c>
      <c r="K1440" s="235" t="s">
        <v>285</v>
      </c>
      <c r="L1440" s="235" t="s">
        <v>3783</v>
      </c>
      <c r="M1440" s="235">
        <v>235473068</v>
      </c>
      <c r="N1440" s="235" t="s">
        <v>85</v>
      </c>
      <c r="O1440" s="238" t="s">
        <v>3784</v>
      </c>
      <c r="P1440" s="345" t="s">
        <v>3785</v>
      </c>
      <c r="Q1440" s="235" t="s">
        <v>286</v>
      </c>
      <c r="R1440" s="238" t="s">
        <v>3786</v>
      </c>
      <c r="S1440" s="541">
        <v>1404</v>
      </c>
      <c r="T1440" s="467" t="s">
        <v>2965</v>
      </c>
      <c r="U1440" s="468">
        <f t="shared" si="22"/>
        <v>56160</v>
      </c>
      <c r="V1440" s="170"/>
    </row>
    <row r="1441" spans="1:22" ht="20.399999999999999">
      <c r="A1441" s="235">
        <v>1438</v>
      </c>
      <c r="B1441" s="235">
        <v>107171952</v>
      </c>
      <c r="C1441" s="238" t="s">
        <v>1475</v>
      </c>
      <c r="D1441" s="238" t="s">
        <v>1476</v>
      </c>
      <c r="E1441" s="598" t="s">
        <v>36</v>
      </c>
      <c r="F1441" s="235">
        <v>40</v>
      </c>
      <c r="G1441" s="623" t="s">
        <v>3781</v>
      </c>
      <c r="H1441" s="410">
        <v>44960</v>
      </c>
      <c r="I1441" s="410">
        <v>44960</v>
      </c>
      <c r="J1441" s="235" t="s">
        <v>3782</v>
      </c>
      <c r="K1441" s="235" t="s">
        <v>285</v>
      </c>
      <c r="L1441" s="235" t="s">
        <v>3783</v>
      </c>
      <c r="M1441" s="235">
        <v>235473068</v>
      </c>
      <c r="N1441" s="235" t="s">
        <v>85</v>
      </c>
      <c r="O1441" s="238" t="s">
        <v>3784</v>
      </c>
      <c r="P1441" s="345" t="s">
        <v>3785</v>
      </c>
      <c r="Q1441" s="235" t="s">
        <v>286</v>
      </c>
      <c r="R1441" s="238" t="s">
        <v>3786</v>
      </c>
      <c r="S1441" s="541">
        <v>2750</v>
      </c>
      <c r="T1441" s="467" t="s">
        <v>2965</v>
      </c>
      <c r="U1441" s="468">
        <f t="shared" si="22"/>
        <v>110000</v>
      </c>
      <c r="V1441" s="170"/>
    </row>
    <row r="1442" spans="1:22" ht="51">
      <c r="A1442" s="235">
        <v>1439</v>
      </c>
      <c r="B1442" s="238" t="s">
        <v>3780</v>
      </c>
      <c r="C1442" s="238" t="s">
        <v>2939</v>
      </c>
      <c r="D1442" s="238" t="s">
        <v>2940</v>
      </c>
      <c r="E1442" s="598" t="s">
        <v>2729</v>
      </c>
      <c r="F1442" s="235">
        <v>1600</v>
      </c>
      <c r="G1442" s="623" t="s">
        <v>3781</v>
      </c>
      <c r="H1442" s="410">
        <v>44960</v>
      </c>
      <c r="I1442" s="410">
        <v>44960</v>
      </c>
      <c r="J1442" s="235" t="s">
        <v>3782</v>
      </c>
      <c r="K1442" s="235" t="s">
        <v>285</v>
      </c>
      <c r="L1442" s="235" t="s">
        <v>3783</v>
      </c>
      <c r="M1442" s="235">
        <v>235473068</v>
      </c>
      <c r="N1442" s="235" t="s">
        <v>85</v>
      </c>
      <c r="O1442" s="238" t="s">
        <v>3784</v>
      </c>
      <c r="P1442" s="345" t="s">
        <v>3785</v>
      </c>
      <c r="Q1442" s="235" t="s">
        <v>286</v>
      </c>
      <c r="R1442" s="238" t="s">
        <v>3786</v>
      </c>
      <c r="S1442" s="541">
        <v>34.6</v>
      </c>
      <c r="T1442" s="467" t="s">
        <v>2965</v>
      </c>
      <c r="U1442" s="468">
        <f t="shared" si="22"/>
        <v>55360</v>
      </c>
      <c r="V1442" s="170"/>
    </row>
    <row r="1443" spans="1:22">
      <c r="A1443" s="235">
        <v>1440</v>
      </c>
      <c r="B1443" s="235">
        <v>112169822</v>
      </c>
      <c r="C1443" s="238" t="s">
        <v>2941</v>
      </c>
      <c r="D1443" s="238" t="s">
        <v>2942</v>
      </c>
      <c r="E1443" s="598" t="s">
        <v>2729</v>
      </c>
      <c r="F1443" s="235">
        <v>526</v>
      </c>
      <c r="G1443" s="623" t="s">
        <v>3781</v>
      </c>
      <c r="H1443" s="410">
        <v>44960</v>
      </c>
      <c r="I1443" s="410">
        <v>44960</v>
      </c>
      <c r="J1443" s="235" t="s">
        <v>3782</v>
      </c>
      <c r="K1443" s="235" t="s">
        <v>285</v>
      </c>
      <c r="L1443" s="235" t="s">
        <v>3783</v>
      </c>
      <c r="M1443" s="235">
        <v>235473068</v>
      </c>
      <c r="N1443" s="235" t="s">
        <v>85</v>
      </c>
      <c r="O1443" s="238" t="s">
        <v>3784</v>
      </c>
      <c r="P1443" s="345" t="s">
        <v>3785</v>
      </c>
      <c r="Q1443" s="235" t="s">
        <v>286</v>
      </c>
      <c r="R1443" s="238" t="s">
        <v>3786</v>
      </c>
      <c r="S1443" s="171">
        <v>22.7</v>
      </c>
      <c r="T1443" s="467" t="s">
        <v>2965</v>
      </c>
      <c r="U1443" s="468">
        <f t="shared" si="22"/>
        <v>11940.199999999999</v>
      </c>
      <c r="V1443" s="170"/>
    </row>
    <row r="1444" spans="1:22">
      <c r="A1444" s="235">
        <v>1441</v>
      </c>
      <c r="B1444" s="235">
        <v>112136081</v>
      </c>
      <c r="C1444" s="238" t="s">
        <v>997</v>
      </c>
      <c r="D1444" s="238" t="s">
        <v>998</v>
      </c>
      <c r="E1444" s="598" t="s">
        <v>36</v>
      </c>
      <c r="F1444" s="235">
        <v>40</v>
      </c>
      <c r="G1444" s="623" t="s">
        <v>3781</v>
      </c>
      <c r="H1444" s="410">
        <v>44960</v>
      </c>
      <c r="I1444" s="410">
        <v>44960</v>
      </c>
      <c r="J1444" s="235" t="s">
        <v>3782</v>
      </c>
      <c r="K1444" s="235" t="s">
        <v>285</v>
      </c>
      <c r="L1444" s="235" t="s">
        <v>3783</v>
      </c>
      <c r="M1444" s="235">
        <v>235473068</v>
      </c>
      <c r="N1444" s="235" t="s">
        <v>85</v>
      </c>
      <c r="O1444" s="238" t="s">
        <v>3784</v>
      </c>
      <c r="P1444" s="345" t="s">
        <v>3785</v>
      </c>
      <c r="Q1444" s="235" t="s">
        <v>286</v>
      </c>
      <c r="R1444" s="238" t="s">
        <v>3786</v>
      </c>
      <c r="S1444" s="541">
        <v>570.47</v>
      </c>
      <c r="T1444" s="467" t="s">
        <v>2965</v>
      </c>
      <c r="U1444" s="468">
        <f t="shared" si="22"/>
        <v>22818.800000000003</v>
      </c>
      <c r="V1444" s="170"/>
    </row>
    <row r="1445" spans="1:22" ht="20.399999999999999">
      <c r="A1445" s="235">
        <v>1442</v>
      </c>
      <c r="B1445" s="235">
        <v>109492197</v>
      </c>
      <c r="C1445" s="238" t="s">
        <v>186</v>
      </c>
      <c r="D1445" s="238" t="s">
        <v>187</v>
      </c>
      <c r="E1445" s="598" t="s">
        <v>36</v>
      </c>
      <c r="F1445" s="235">
        <v>102</v>
      </c>
      <c r="G1445" s="623" t="s">
        <v>3781</v>
      </c>
      <c r="H1445" s="410">
        <v>44960</v>
      </c>
      <c r="I1445" s="410">
        <v>44960</v>
      </c>
      <c r="J1445" s="235" t="s">
        <v>3782</v>
      </c>
      <c r="K1445" s="235" t="s">
        <v>285</v>
      </c>
      <c r="L1445" s="235" t="s">
        <v>3783</v>
      </c>
      <c r="M1445" s="235">
        <v>235473068</v>
      </c>
      <c r="N1445" s="235" t="s">
        <v>85</v>
      </c>
      <c r="O1445" s="238" t="s">
        <v>3784</v>
      </c>
      <c r="P1445" s="345" t="s">
        <v>3785</v>
      </c>
      <c r="Q1445" s="235" t="s">
        <v>286</v>
      </c>
      <c r="R1445" s="238" t="s">
        <v>3786</v>
      </c>
      <c r="S1445" s="541">
        <v>66.92</v>
      </c>
      <c r="T1445" s="467" t="s">
        <v>2965</v>
      </c>
      <c r="U1445" s="468">
        <f t="shared" si="22"/>
        <v>6825.84</v>
      </c>
      <c r="V1445" s="170"/>
    </row>
    <row r="1446" spans="1:22" ht="20.399999999999999">
      <c r="A1446" s="235">
        <v>1443</v>
      </c>
      <c r="B1446" s="235">
        <v>109492197</v>
      </c>
      <c r="C1446" s="238">
        <v>61030000067</v>
      </c>
      <c r="D1446" s="238" t="s">
        <v>187</v>
      </c>
      <c r="E1446" s="598" t="s">
        <v>36</v>
      </c>
      <c r="F1446" s="235">
        <v>178</v>
      </c>
      <c r="G1446" s="623" t="s">
        <v>3781</v>
      </c>
      <c r="H1446" s="410">
        <v>44960</v>
      </c>
      <c r="I1446" s="410">
        <v>44960</v>
      </c>
      <c r="J1446" s="235" t="s">
        <v>3782</v>
      </c>
      <c r="K1446" s="235" t="s">
        <v>285</v>
      </c>
      <c r="L1446" s="235" t="s">
        <v>3783</v>
      </c>
      <c r="M1446" s="235">
        <v>235473068</v>
      </c>
      <c r="N1446" s="235" t="s">
        <v>85</v>
      </c>
      <c r="O1446" s="238" t="s">
        <v>3784</v>
      </c>
      <c r="P1446" s="345" t="s">
        <v>3785</v>
      </c>
      <c r="Q1446" s="235" t="s">
        <v>286</v>
      </c>
      <c r="R1446" s="238" t="s">
        <v>3786</v>
      </c>
      <c r="S1446" s="171">
        <v>66.92</v>
      </c>
      <c r="T1446" s="467" t="s">
        <v>2965</v>
      </c>
      <c r="U1446" s="468">
        <f t="shared" si="22"/>
        <v>11911.76</v>
      </c>
      <c r="V1446" s="170"/>
    </row>
    <row r="1447" spans="1:22">
      <c r="A1447" s="235">
        <v>1444</v>
      </c>
      <c r="B1447" s="235">
        <v>109492180</v>
      </c>
      <c r="C1447" s="238" t="s">
        <v>201</v>
      </c>
      <c r="D1447" s="349" t="s">
        <v>2748</v>
      </c>
      <c r="E1447" s="598" t="s">
        <v>36</v>
      </c>
      <c r="F1447" s="235">
        <v>79</v>
      </c>
      <c r="G1447" s="623" t="s">
        <v>3781</v>
      </c>
      <c r="H1447" s="410">
        <v>44960</v>
      </c>
      <c r="I1447" s="410">
        <v>44960</v>
      </c>
      <c r="J1447" s="235" t="s">
        <v>3782</v>
      </c>
      <c r="K1447" s="235" t="s">
        <v>285</v>
      </c>
      <c r="L1447" s="235" t="s">
        <v>3783</v>
      </c>
      <c r="M1447" s="235">
        <v>235473068</v>
      </c>
      <c r="N1447" s="235" t="s">
        <v>85</v>
      </c>
      <c r="O1447" s="238" t="s">
        <v>3784</v>
      </c>
      <c r="P1447" s="345" t="s">
        <v>3785</v>
      </c>
      <c r="Q1447" s="235" t="s">
        <v>286</v>
      </c>
      <c r="R1447" s="238" t="s">
        <v>3786</v>
      </c>
      <c r="S1447" s="541">
        <v>32.22</v>
      </c>
      <c r="T1447" s="467" t="s">
        <v>2965</v>
      </c>
      <c r="U1447" s="468">
        <f t="shared" si="22"/>
        <v>2545.38</v>
      </c>
      <c r="V1447" s="170"/>
    </row>
    <row r="1448" spans="1:22">
      <c r="A1448" s="235">
        <v>1445</v>
      </c>
      <c r="B1448" s="235">
        <v>109492180</v>
      </c>
      <c r="C1448" s="238" t="s">
        <v>201</v>
      </c>
      <c r="D1448" s="349" t="s">
        <v>2748</v>
      </c>
      <c r="E1448" s="598" t="s">
        <v>36</v>
      </c>
      <c r="F1448" s="235">
        <v>81</v>
      </c>
      <c r="G1448" s="623" t="s">
        <v>3781</v>
      </c>
      <c r="H1448" s="410">
        <v>44960</v>
      </c>
      <c r="I1448" s="410">
        <v>44960</v>
      </c>
      <c r="J1448" s="235" t="s">
        <v>3782</v>
      </c>
      <c r="K1448" s="235" t="s">
        <v>285</v>
      </c>
      <c r="L1448" s="235" t="s">
        <v>3783</v>
      </c>
      <c r="M1448" s="235">
        <v>235473068</v>
      </c>
      <c r="N1448" s="235" t="s">
        <v>85</v>
      </c>
      <c r="O1448" s="238" t="s">
        <v>3784</v>
      </c>
      <c r="P1448" s="345" t="s">
        <v>3785</v>
      </c>
      <c r="Q1448" s="235" t="s">
        <v>286</v>
      </c>
      <c r="R1448" s="238" t="s">
        <v>3786</v>
      </c>
      <c r="S1448" s="541">
        <v>32.22</v>
      </c>
      <c r="T1448" s="467" t="s">
        <v>2965</v>
      </c>
      <c r="U1448" s="468">
        <f t="shared" si="22"/>
        <v>2609.8199999999997</v>
      </c>
      <c r="V1448" s="170"/>
    </row>
    <row r="1449" spans="1:22">
      <c r="A1449" s="235">
        <v>1446</v>
      </c>
      <c r="B1449" s="235">
        <v>109492192</v>
      </c>
      <c r="C1449" s="238" t="s">
        <v>1290</v>
      </c>
      <c r="D1449" s="238" t="s">
        <v>2746</v>
      </c>
      <c r="E1449" s="598" t="s">
        <v>36</v>
      </c>
      <c r="F1449" s="235">
        <v>160</v>
      </c>
      <c r="G1449" s="623" t="s">
        <v>3781</v>
      </c>
      <c r="H1449" s="410">
        <v>44960</v>
      </c>
      <c r="I1449" s="410">
        <v>44960</v>
      </c>
      <c r="J1449" s="235" t="s">
        <v>3782</v>
      </c>
      <c r="K1449" s="235" t="s">
        <v>285</v>
      </c>
      <c r="L1449" s="235" t="s">
        <v>3783</v>
      </c>
      <c r="M1449" s="235">
        <v>235473068</v>
      </c>
      <c r="N1449" s="235" t="s">
        <v>85</v>
      </c>
      <c r="O1449" s="238" t="s">
        <v>3784</v>
      </c>
      <c r="P1449" s="345" t="s">
        <v>3785</v>
      </c>
      <c r="Q1449" s="235" t="s">
        <v>286</v>
      </c>
      <c r="R1449" s="238" t="s">
        <v>3786</v>
      </c>
      <c r="S1449" s="541">
        <v>24.1</v>
      </c>
      <c r="T1449" s="467" t="s">
        <v>2965</v>
      </c>
      <c r="U1449" s="468">
        <f t="shared" si="22"/>
        <v>3856</v>
      </c>
      <c r="V1449" s="170"/>
    </row>
    <row r="1450" spans="1:22">
      <c r="A1450" s="235">
        <v>1447</v>
      </c>
      <c r="B1450" s="235">
        <v>109492193</v>
      </c>
      <c r="C1450" s="238" t="s">
        <v>2228</v>
      </c>
      <c r="D1450" s="239" t="s">
        <v>2739</v>
      </c>
      <c r="E1450" s="598" t="s">
        <v>36</v>
      </c>
      <c r="F1450" s="235">
        <v>800</v>
      </c>
      <c r="G1450" s="623" t="s">
        <v>3781</v>
      </c>
      <c r="H1450" s="410">
        <v>44960</v>
      </c>
      <c r="I1450" s="410">
        <v>44960</v>
      </c>
      <c r="J1450" s="235" t="s">
        <v>3782</v>
      </c>
      <c r="K1450" s="235" t="s">
        <v>285</v>
      </c>
      <c r="L1450" s="235" t="s">
        <v>3783</v>
      </c>
      <c r="M1450" s="235">
        <v>235473068</v>
      </c>
      <c r="N1450" s="235" t="s">
        <v>85</v>
      </c>
      <c r="O1450" s="238" t="s">
        <v>3784</v>
      </c>
      <c r="P1450" s="345" t="s">
        <v>3785</v>
      </c>
      <c r="Q1450" s="235" t="s">
        <v>286</v>
      </c>
      <c r="R1450" s="238" t="s">
        <v>3786</v>
      </c>
      <c r="S1450" s="541">
        <v>11.26</v>
      </c>
      <c r="T1450" s="467" t="s">
        <v>2965</v>
      </c>
      <c r="U1450" s="468">
        <f t="shared" si="22"/>
        <v>9008</v>
      </c>
      <c r="V1450" s="170"/>
    </row>
    <row r="1451" spans="1:22">
      <c r="A1451" s="235">
        <v>1448</v>
      </c>
      <c r="B1451" s="235">
        <v>109492212</v>
      </c>
      <c r="C1451" s="238" t="s">
        <v>571</v>
      </c>
      <c r="D1451" s="238" t="s">
        <v>2741</v>
      </c>
      <c r="E1451" s="598" t="s">
        <v>36</v>
      </c>
      <c r="F1451" s="235">
        <v>611</v>
      </c>
      <c r="G1451" s="623" t="s">
        <v>3781</v>
      </c>
      <c r="H1451" s="410">
        <v>44960</v>
      </c>
      <c r="I1451" s="410">
        <v>44960</v>
      </c>
      <c r="J1451" s="235" t="s">
        <v>3782</v>
      </c>
      <c r="K1451" s="235" t="s">
        <v>285</v>
      </c>
      <c r="L1451" s="235" t="s">
        <v>3783</v>
      </c>
      <c r="M1451" s="235">
        <v>235473068</v>
      </c>
      <c r="N1451" s="235" t="s">
        <v>85</v>
      </c>
      <c r="O1451" s="238" t="s">
        <v>3784</v>
      </c>
      <c r="P1451" s="345" t="s">
        <v>3785</v>
      </c>
      <c r="Q1451" s="235" t="s">
        <v>286</v>
      </c>
      <c r="R1451" s="238" t="s">
        <v>3786</v>
      </c>
      <c r="S1451" s="541">
        <v>11.26</v>
      </c>
      <c r="T1451" s="467" t="s">
        <v>2965</v>
      </c>
      <c r="U1451" s="468">
        <f t="shared" si="22"/>
        <v>6879.86</v>
      </c>
      <c r="V1451" s="170"/>
    </row>
    <row r="1452" spans="1:22">
      <c r="A1452" s="235">
        <v>1449</v>
      </c>
      <c r="B1452" s="235">
        <v>109492212</v>
      </c>
      <c r="C1452" s="238" t="s">
        <v>571</v>
      </c>
      <c r="D1452" s="238" t="s">
        <v>2741</v>
      </c>
      <c r="E1452" s="598" t="s">
        <v>36</v>
      </c>
      <c r="F1452" s="235">
        <v>669</v>
      </c>
      <c r="G1452" s="623" t="s">
        <v>3781</v>
      </c>
      <c r="H1452" s="410">
        <v>44960</v>
      </c>
      <c r="I1452" s="410">
        <v>44960</v>
      </c>
      <c r="J1452" s="235" t="s">
        <v>3782</v>
      </c>
      <c r="K1452" s="235" t="s">
        <v>285</v>
      </c>
      <c r="L1452" s="235" t="s">
        <v>3783</v>
      </c>
      <c r="M1452" s="235">
        <v>235473068</v>
      </c>
      <c r="N1452" s="235" t="s">
        <v>85</v>
      </c>
      <c r="O1452" s="238" t="s">
        <v>3784</v>
      </c>
      <c r="P1452" s="345" t="s">
        <v>3785</v>
      </c>
      <c r="Q1452" s="235" t="s">
        <v>286</v>
      </c>
      <c r="R1452" s="238" t="s">
        <v>3786</v>
      </c>
      <c r="S1452" s="541">
        <v>11.26</v>
      </c>
      <c r="T1452" s="467" t="s">
        <v>2965</v>
      </c>
      <c r="U1452" s="468">
        <f t="shared" si="22"/>
        <v>7532.94</v>
      </c>
      <c r="V1452" s="170"/>
    </row>
    <row r="1453" spans="1:22">
      <c r="A1453" s="235">
        <v>1450</v>
      </c>
      <c r="B1453" s="235">
        <v>109492179</v>
      </c>
      <c r="C1453" s="238">
        <v>12568935</v>
      </c>
      <c r="D1453" s="238" t="s">
        <v>2134</v>
      </c>
      <c r="E1453" s="598" t="s">
        <v>2729</v>
      </c>
      <c r="F1453" s="340">
        <v>395</v>
      </c>
      <c r="G1453" s="623" t="s">
        <v>3781</v>
      </c>
      <c r="H1453" s="410">
        <v>44960</v>
      </c>
      <c r="I1453" s="410">
        <v>44960</v>
      </c>
      <c r="J1453" s="235" t="s">
        <v>3782</v>
      </c>
      <c r="K1453" s="235" t="s">
        <v>285</v>
      </c>
      <c r="L1453" s="235" t="s">
        <v>3783</v>
      </c>
      <c r="M1453" s="235">
        <v>235473068</v>
      </c>
      <c r="N1453" s="235" t="s">
        <v>85</v>
      </c>
      <c r="O1453" s="238" t="s">
        <v>3784</v>
      </c>
      <c r="P1453" s="345" t="s">
        <v>3785</v>
      </c>
      <c r="Q1453" s="235" t="s">
        <v>286</v>
      </c>
      <c r="R1453" s="238" t="s">
        <v>3786</v>
      </c>
      <c r="S1453" s="171">
        <v>174.89</v>
      </c>
      <c r="T1453" s="467" t="s">
        <v>2965</v>
      </c>
      <c r="U1453" s="468">
        <f t="shared" si="22"/>
        <v>69081.549999999988</v>
      </c>
      <c r="V1453" s="170"/>
    </row>
    <row r="1454" spans="1:22">
      <c r="A1454" s="235">
        <v>1451</v>
      </c>
      <c r="B1454" s="235">
        <v>109492179</v>
      </c>
      <c r="C1454" s="238" t="s">
        <v>3332</v>
      </c>
      <c r="D1454" s="238" t="s">
        <v>2134</v>
      </c>
      <c r="E1454" s="598" t="s">
        <v>2729</v>
      </c>
      <c r="F1454" s="235">
        <v>2205</v>
      </c>
      <c r="G1454" s="623" t="s">
        <v>3781</v>
      </c>
      <c r="H1454" s="410">
        <v>44960</v>
      </c>
      <c r="I1454" s="410">
        <v>44960</v>
      </c>
      <c r="J1454" s="235" t="s">
        <v>3782</v>
      </c>
      <c r="K1454" s="235" t="s">
        <v>285</v>
      </c>
      <c r="L1454" s="235" t="s">
        <v>3783</v>
      </c>
      <c r="M1454" s="235">
        <v>235473068</v>
      </c>
      <c r="N1454" s="235" t="s">
        <v>85</v>
      </c>
      <c r="O1454" s="238" t="s">
        <v>3784</v>
      </c>
      <c r="P1454" s="345" t="s">
        <v>3785</v>
      </c>
      <c r="Q1454" s="235" t="s">
        <v>286</v>
      </c>
      <c r="R1454" s="238" t="s">
        <v>3786</v>
      </c>
      <c r="S1454" s="171">
        <v>75.989999999999995</v>
      </c>
      <c r="T1454" s="467" t="s">
        <v>2965</v>
      </c>
      <c r="U1454" s="468">
        <f t="shared" si="22"/>
        <v>167557.94999999998</v>
      </c>
      <c r="V1454" s="170"/>
    </row>
    <row r="1455" spans="1:22">
      <c r="A1455" s="235">
        <v>1452</v>
      </c>
      <c r="B1455" s="235">
        <v>112139784</v>
      </c>
      <c r="C1455" s="238" t="s">
        <v>2731</v>
      </c>
      <c r="D1455" s="239" t="s">
        <v>2809</v>
      </c>
      <c r="E1455" s="598" t="s">
        <v>2729</v>
      </c>
      <c r="F1455" s="235">
        <v>1400</v>
      </c>
      <c r="G1455" s="623" t="s">
        <v>3781</v>
      </c>
      <c r="H1455" s="410">
        <v>44960</v>
      </c>
      <c r="I1455" s="410">
        <v>44960</v>
      </c>
      <c r="J1455" s="235" t="s">
        <v>3782</v>
      </c>
      <c r="K1455" s="235" t="s">
        <v>285</v>
      </c>
      <c r="L1455" s="235" t="s">
        <v>3783</v>
      </c>
      <c r="M1455" s="235">
        <v>235473068</v>
      </c>
      <c r="N1455" s="235" t="s">
        <v>85</v>
      </c>
      <c r="O1455" s="238" t="s">
        <v>3784</v>
      </c>
      <c r="P1455" s="345" t="s">
        <v>3785</v>
      </c>
      <c r="Q1455" s="235" t="s">
        <v>286</v>
      </c>
      <c r="R1455" s="238" t="s">
        <v>3786</v>
      </c>
      <c r="S1455" s="541">
        <v>25.5</v>
      </c>
      <c r="T1455" s="467" t="s">
        <v>2965</v>
      </c>
      <c r="U1455" s="468">
        <f t="shared" si="22"/>
        <v>35700</v>
      </c>
      <c r="V1455" s="170"/>
    </row>
    <row r="1456" spans="1:22">
      <c r="A1456" s="235">
        <v>1453</v>
      </c>
      <c r="B1456" s="235">
        <v>109609632</v>
      </c>
      <c r="C1456" s="238" t="s">
        <v>197</v>
      </c>
      <c r="D1456" s="238" t="s">
        <v>2747</v>
      </c>
      <c r="E1456" s="598" t="s">
        <v>36</v>
      </c>
      <c r="F1456" s="235">
        <v>64</v>
      </c>
      <c r="G1456" s="623" t="s">
        <v>3781</v>
      </c>
      <c r="H1456" s="410">
        <v>44960</v>
      </c>
      <c r="I1456" s="410">
        <v>44960</v>
      </c>
      <c r="J1456" s="235" t="s">
        <v>3782</v>
      </c>
      <c r="K1456" s="235" t="s">
        <v>285</v>
      </c>
      <c r="L1456" s="235" t="s">
        <v>3783</v>
      </c>
      <c r="M1456" s="235">
        <v>235473068</v>
      </c>
      <c r="N1456" s="235" t="s">
        <v>85</v>
      </c>
      <c r="O1456" s="238" t="s">
        <v>3784</v>
      </c>
      <c r="P1456" s="345" t="s">
        <v>3785</v>
      </c>
      <c r="Q1456" s="235" t="s">
        <v>286</v>
      </c>
      <c r="R1456" s="238" t="s">
        <v>3786</v>
      </c>
      <c r="S1456" s="541">
        <v>100.06</v>
      </c>
      <c r="T1456" s="467" t="s">
        <v>2965</v>
      </c>
      <c r="U1456" s="468">
        <f t="shared" si="22"/>
        <v>6403.84</v>
      </c>
      <c r="V1456" s="170"/>
    </row>
    <row r="1457" spans="1:22">
      <c r="A1457" s="235">
        <v>1454</v>
      </c>
      <c r="B1457" s="235">
        <v>109609632</v>
      </c>
      <c r="C1457" s="238" t="s">
        <v>197</v>
      </c>
      <c r="D1457" s="238" t="s">
        <v>2747</v>
      </c>
      <c r="E1457" s="598" t="s">
        <v>36</v>
      </c>
      <c r="F1457" s="235">
        <v>16</v>
      </c>
      <c r="G1457" s="623" t="s">
        <v>3781</v>
      </c>
      <c r="H1457" s="410">
        <v>44960</v>
      </c>
      <c r="I1457" s="410">
        <v>44960</v>
      </c>
      <c r="J1457" s="235" t="s">
        <v>3782</v>
      </c>
      <c r="K1457" s="235" t="s">
        <v>285</v>
      </c>
      <c r="L1457" s="235" t="s">
        <v>3783</v>
      </c>
      <c r="M1457" s="235">
        <v>235473068</v>
      </c>
      <c r="N1457" s="235" t="s">
        <v>85</v>
      </c>
      <c r="O1457" s="238" t="s">
        <v>3784</v>
      </c>
      <c r="P1457" s="345" t="s">
        <v>3785</v>
      </c>
      <c r="Q1457" s="235" t="s">
        <v>286</v>
      </c>
      <c r="R1457" s="238" t="s">
        <v>3786</v>
      </c>
      <c r="S1457" s="541">
        <v>100.06</v>
      </c>
      <c r="T1457" s="467" t="s">
        <v>2965</v>
      </c>
      <c r="U1457" s="468">
        <f t="shared" si="22"/>
        <v>1600.96</v>
      </c>
      <c r="V1457" s="170"/>
    </row>
    <row r="1458" spans="1:22">
      <c r="A1458" s="235">
        <v>1455</v>
      </c>
      <c r="B1458" s="235">
        <v>112136066</v>
      </c>
      <c r="C1458" s="238" t="s">
        <v>2230</v>
      </c>
      <c r="D1458" s="238" t="s">
        <v>2745</v>
      </c>
      <c r="E1458" s="598" t="s">
        <v>36</v>
      </c>
      <c r="F1458" s="235">
        <v>40</v>
      </c>
      <c r="G1458" s="623" t="s">
        <v>3781</v>
      </c>
      <c r="H1458" s="410">
        <v>44960</v>
      </c>
      <c r="I1458" s="410">
        <v>44960</v>
      </c>
      <c r="J1458" s="235" t="s">
        <v>3782</v>
      </c>
      <c r="K1458" s="235" t="s">
        <v>285</v>
      </c>
      <c r="L1458" s="235" t="s">
        <v>3783</v>
      </c>
      <c r="M1458" s="235">
        <v>235473068</v>
      </c>
      <c r="N1458" s="235" t="s">
        <v>85</v>
      </c>
      <c r="O1458" s="238" t="s">
        <v>3784</v>
      </c>
      <c r="P1458" s="345" t="s">
        <v>3785</v>
      </c>
      <c r="Q1458" s="235" t="s">
        <v>286</v>
      </c>
      <c r="R1458" s="238" t="s">
        <v>3786</v>
      </c>
      <c r="S1458" s="541">
        <v>113.51</v>
      </c>
      <c r="T1458" s="467" t="s">
        <v>2965</v>
      </c>
      <c r="U1458" s="468">
        <f t="shared" si="22"/>
        <v>4540.4000000000005</v>
      </c>
      <c r="V1458" s="170"/>
    </row>
    <row r="1459" spans="1:22">
      <c r="A1459" s="235">
        <v>1456</v>
      </c>
      <c r="B1459" s="235">
        <v>112136070</v>
      </c>
      <c r="C1459" s="238">
        <v>19628060446</v>
      </c>
      <c r="D1459" s="238" t="s">
        <v>2751</v>
      </c>
      <c r="E1459" s="598" t="s">
        <v>36</v>
      </c>
      <c r="F1459" s="235">
        <v>40</v>
      </c>
      <c r="G1459" s="623" t="s">
        <v>3781</v>
      </c>
      <c r="H1459" s="410">
        <v>44960</v>
      </c>
      <c r="I1459" s="410">
        <v>44960</v>
      </c>
      <c r="J1459" s="235" t="s">
        <v>3782</v>
      </c>
      <c r="K1459" s="235" t="s">
        <v>285</v>
      </c>
      <c r="L1459" s="235" t="s">
        <v>3783</v>
      </c>
      <c r="M1459" s="235">
        <v>235473068</v>
      </c>
      <c r="N1459" s="235" t="s">
        <v>85</v>
      </c>
      <c r="O1459" s="238" t="s">
        <v>3784</v>
      </c>
      <c r="P1459" s="345" t="s">
        <v>3785</v>
      </c>
      <c r="Q1459" s="235" t="s">
        <v>286</v>
      </c>
      <c r="R1459" s="238" t="s">
        <v>3786</v>
      </c>
      <c r="S1459" s="541">
        <v>721.74</v>
      </c>
      <c r="T1459" s="467" t="s">
        <v>2965</v>
      </c>
      <c r="U1459" s="468">
        <f t="shared" si="22"/>
        <v>28869.599999999999</v>
      </c>
      <c r="V1459" s="170"/>
    </row>
    <row r="1460" spans="1:22">
      <c r="A1460" s="235">
        <v>1457</v>
      </c>
      <c r="B1460" s="235">
        <v>112136069</v>
      </c>
      <c r="C1460" s="238" t="s">
        <v>2235</v>
      </c>
      <c r="D1460" s="238" t="s">
        <v>2749</v>
      </c>
      <c r="E1460" s="598" t="s">
        <v>36</v>
      </c>
      <c r="F1460" s="235">
        <v>110</v>
      </c>
      <c r="G1460" s="623" t="s">
        <v>3781</v>
      </c>
      <c r="H1460" s="410">
        <v>44960</v>
      </c>
      <c r="I1460" s="410">
        <v>44960</v>
      </c>
      <c r="J1460" s="235" t="s">
        <v>3782</v>
      </c>
      <c r="K1460" s="235" t="s">
        <v>285</v>
      </c>
      <c r="L1460" s="235" t="s">
        <v>3783</v>
      </c>
      <c r="M1460" s="235">
        <v>235473068</v>
      </c>
      <c r="N1460" s="235" t="s">
        <v>85</v>
      </c>
      <c r="O1460" s="238" t="s">
        <v>3784</v>
      </c>
      <c r="P1460" s="345" t="s">
        <v>3785</v>
      </c>
      <c r="Q1460" s="235" t="s">
        <v>286</v>
      </c>
      <c r="R1460" s="238" t="s">
        <v>3786</v>
      </c>
      <c r="S1460" s="541">
        <v>45.6</v>
      </c>
      <c r="T1460" s="467" t="s">
        <v>2965</v>
      </c>
      <c r="U1460" s="468">
        <f t="shared" si="22"/>
        <v>5016</v>
      </c>
      <c r="V1460" s="170"/>
    </row>
    <row r="1461" spans="1:22">
      <c r="A1461" s="235">
        <v>1458</v>
      </c>
      <c r="B1461" s="235">
        <v>112136069</v>
      </c>
      <c r="C1461" s="238" t="s">
        <v>2235</v>
      </c>
      <c r="D1461" s="238" t="s">
        <v>2749</v>
      </c>
      <c r="E1461" s="598" t="s">
        <v>36</v>
      </c>
      <c r="F1461" s="235">
        <v>10</v>
      </c>
      <c r="G1461" s="623" t="s">
        <v>3781</v>
      </c>
      <c r="H1461" s="410">
        <v>44960</v>
      </c>
      <c r="I1461" s="410">
        <v>44960</v>
      </c>
      <c r="J1461" s="235" t="s">
        <v>3782</v>
      </c>
      <c r="K1461" s="235" t="s">
        <v>285</v>
      </c>
      <c r="L1461" s="235" t="s">
        <v>3783</v>
      </c>
      <c r="M1461" s="235">
        <v>235473068</v>
      </c>
      <c r="N1461" s="235" t="s">
        <v>85</v>
      </c>
      <c r="O1461" s="238" t="s">
        <v>3784</v>
      </c>
      <c r="P1461" s="345" t="s">
        <v>3785</v>
      </c>
      <c r="Q1461" s="235" t="s">
        <v>286</v>
      </c>
      <c r="R1461" s="238" t="s">
        <v>3786</v>
      </c>
      <c r="S1461" s="541">
        <v>45.6</v>
      </c>
      <c r="T1461" s="467" t="s">
        <v>2965</v>
      </c>
      <c r="U1461" s="468">
        <f t="shared" si="22"/>
        <v>456</v>
      </c>
      <c r="V1461" s="170"/>
    </row>
    <row r="1462" spans="1:22">
      <c r="A1462" s="235">
        <v>1459</v>
      </c>
      <c r="B1462" s="235">
        <v>112136080</v>
      </c>
      <c r="C1462" s="238" t="s">
        <v>888</v>
      </c>
      <c r="D1462" s="238" t="s">
        <v>889</v>
      </c>
      <c r="E1462" s="598" t="s">
        <v>36</v>
      </c>
      <c r="F1462" s="235">
        <v>108</v>
      </c>
      <c r="G1462" s="623" t="s">
        <v>3781</v>
      </c>
      <c r="H1462" s="410">
        <v>44960</v>
      </c>
      <c r="I1462" s="410">
        <v>44960</v>
      </c>
      <c r="J1462" s="235" t="s">
        <v>3782</v>
      </c>
      <c r="K1462" s="235" t="s">
        <v>285</v>
      </c>
      <c r="L1462" s="235" t="s">
        <v>3783</v>
      </c>
      <c r="M1462" s="235">
        <v>235473068</v>
      </c>
      <c r="N1462" s="235" t="s">
        <v>85</v>
      </c>
      <c r="O1462" s="238" t="s">
        <v>3784</v>
      </c>
      <c r="P1462" s="345" t="s">
        <v>3785</v>
      </c>
      <c r="Q1462" s="235" t="s">
        <v>286</v>
      </c>
      <c r="R1462" s="238" t="s">
        <v>3786</v>
      </c>
      <c r="S1462" s="541">
        <v>13.72</v>
      </c>
      <c r="T1462" s="467" t="s">
        <v>2965</v>
      </c>
      <c r="U1462" s="468">
        <f t="shared" si="22"/>
        <v>1481.76</v>
      </c>
      <c r="V1462" s="170"/>
    </row>
    <row r="1463" spans="1:22">
      <c r="A1463" s="235">
        <v>1460</v>
      </c>
      <c r="B1463" s="235">
        <v>112136080</v>
      </c>
      <c r="C1463" s="238" t="s">
        <v>888</v>
      </c>
      <c r="D1463" s="238" t="s">
        <v>889</v>
      </c>
      <c r="E1463" s="598" t="s">
        <v>36</v>
      </c>
      <c r="F1463" s="235">
        <v>52</v>
      </c>
      <c r="G1463" s="623" t="s">
        <v>3781</v>
      </c>
      <c r="H1463" s="410">
        <v>44960</v>
      </c>
      <c r="I1463" s="410">
        <v>44960</v>
      </c>
      <c r="J1463" s="235" t="s">
        <v>3782</v>
      </c>
      <c r="K1463" s="235" t="s">
        <v>285</v>
      </c>
      <c r="L1463" s="235" t="s">
        <v>3783</v>
      </c>
      <c r="M1463" s="235">
        <v>235473068</v>
      </c>
      <c r="N1463" s="235" t="s">
        <v>85</v>
      </c>
      <c r="O1463" s="238" t="s">
        <v>3784</v>
      </c>
      <c r="P1463" s="345" t="s">
        <v>3785</v>
      </c>
      <c r="Q1463" s="235" t="s">
        <v>286</v>
      </c>
      <c r="R1463" s="238" t="s">
        <v>3786</v>
      </c>
      <c r="S1463" s="541">
        <v>13.72</v>
      </c>
      <c r="T1463" s="467" t="s">
        <v>2965</v>
      </c>
      <c r="U1463" s="468">
        <f t="shared" si="22"/>
        <v>713.44</v>
      </c>
      <c r="V1463" s="170"/>
    </row>
    <row r="1464" spans="1:22">
      <c r="A1464" s="235">
        <v>1461</v>
      </c>
      <c r="B1464" s="235">
        <v>109609633</v>
      </c>
      <c r="C1464" s="238" t="s">
        <v>1078</v>
      </c>
      <c r="D1464" s="238" t="s">
        <v>1674</v>
      </c>
      <c r="E1464" s="598" t="s">
        <v>36</v>
      </c>
      <c r="F1464" s="235">
        <v>39</v>
      </c>
      <c r="G1464" s="623" t="s">
        <v>3781</v>
      </c>
      <c r="H1464" s="410">
        <v>44960</v>
      </c>
      <c r="I1464" s="410">
        <v>44960</v>
      </c>
      <c r="J1464" s="235" t="s">
        <v>3782</v>
      </c>
      <c r="K1464" s="235" t="s">
        <v>285</v>
      </c>
      <c r="L1464" s="235" t="s">
        <v>3783</v>
      </c>
      <c r="M1464" s="235">
        <v>235473068</v>
      </c>
      <c r="N1464" s="235" t="s">
        <v>85</v>
      </c>
      <c r="O1464" s="238" t="s">
        <v>3784</v>
      </c>
      <c r="P1464" s="345" t="s">
        <v>3785</v>
      </c>
      <c r="Q1464" s="235" t="s">
        <v>286</v>
      </c>
      <c r="R1464" s="238" t="s">
        <v>3786</v>
      </c>
      <c r="S1464" s="541">
        <v>97.29</v>
      </c>
      <c r="T1464" s="467" t="s">
        <v>2965</v>
      </c>
      <c r="U1464" s="468">
        <f t="shared" si="22"/>
        <v>3794.3100000000004</v>
      </c>
      <c r="V1464" s="170"/>
    </row>
    <row r="1465" spans="1:22">
      <c r="A1465" s="235">
        <v>1462</v>
      </c>
      <c r="B1465" s="235">
        <v>109609633</v>
      </c>
      <c r="C1465" s="238" t="s">
        <v>1078</v>
      </c>
      <c r="D1465" s="238" t="s">
        <v>1674</v>
      </c>
      <c r="E1465" s="598" t="s">
        <v>36</v>
      </c>
      <c r="F1465" s="235">
        <v>1</v>
      </c>
      <c r="G1465" s="623" t="s">
        <v>3781</v>
      </c>
      <c r="H1465" s="410">
        <v>44960</v>
      </c>
      <c r="I1465" s="410">
        <v>44960</v>
      </c>
      <c r="J1465" s="235" t="s">
        <v>3782</v>
      </c>
      <c r="K1465" s="235" t="s">
        <v>285</v>
      </c>
      <c r="L1465" s="235" t="s">
        <v>3783</v>
      </c>
      <c r="M1465" s="235">
        <v>235473068</v>
      </c>
      <c r="N1465" s="235" t="s">
        <v>85</v>
      </c>
      <c r="O1465" s="238" t="s">
        <v>3784</v>
      </c>
      <c r="P1465" s="345" t="s">
        <v>3785</v>
      </c>
      <c r="Q1465" s="235" t="s">
        <v>286</v>
      </c>
      <c r="R1465" s="238" t="s">
        <v>3786</v>
      </c>
      <c r="S1465" s="541">
        <v>97.29</v>
      </c>
      <c r="T1465" s="467" t="s">
        <v>2965</v>
      </c>
      <c r="U1465" s="468">
        <f t="shared" si="22"/>
        <v>97.29</v>
      </c>
      <c r="V1465" s="170"/>
    </row>
    <row r="1466" spans="1:22">
      <c r="A1466" s="235">
        <v>1463</v>
      </c>
      <c r="B1466" s="235">
        <v>109609628</v>
      </c>
      <c r="C1466" s="238" t="s">
        <v>2220</v>
      </c>
      <c r="D1466" s="238" t="s">
        <v>1673</v>
      </c>
      <c r="E1466" s="598" t="s">
        <v>36</v>
      </c>
      <c r="F1466" s="235">
        <v>40</v>
      </c>
      <c r="G1466" s="623" t="s">
        <v>3781</v>
      </c>
      <c r="H1466" s="410">
        <v>44960</v>
      </c>
      <c r="I1466" s="410">
        <v>44960</v>
      </c>
      <c r="J1466" s="235" t="s">
        <v>3782</v>
      </c>
      <c r="K1466" s="235" t="s">
        <v>285</v>
      </c>
      <c r="L1466" s="235" t="s">
        <v>3783</v>
      </c>
      <c r="M1466" s="235">
        <v>235473068</v>
      </c>
      <c r="N1466" s="235" t="s">
        <v>85</v>
      </c>
      <c r="O1466" s="238" t="s">
        <v>3784</v>
      </c>
      <c r="P1466" s="345" t="s">
        <v>3785</v>
      </c>
      <c r="Q1466" s="235" t="s">
        <v>286</v>
      </c>
      <c r="R1466" s="238" t="s">
        <v>3786</v>
      </c>
      <c r="S1466" s="541">
        <v>45.34</v>
      </c>
      <c r="T1466" s="467" t="s">
        <v>2965</v>
      </c>
      <c r="U1466" s="468">
        <f t="shared" si="22"/>
        <v>1813.6000000000001</v>
      </c>
      <c r="V1466" s="170"/>
    </row>
    <row r="1467" spans="1:22" ht="20.399999999999999">
      <c r="A1467" s="235">
        <v>1464</v>
      </c>
      <c r="B1467" s="235">
        <v>112136072</v>
      </c>
      <c r="C1467" s="238" t="s">
        <v>1667</v>
      </c>
      <c r="D1467" s="238" t="s">
        <v>457</v>
      </c>
      <c r="E1467" s="598" t="s">
        <v>36</v>
      </c>
      <c r="F1467" s="235">
        <v>40</v>
      </c>
      <c r="G1467" s="623" t="s">
        <v>3781</v>
      </c>
      <c r="H1467" s="410">
        <v>44960</v>
      </c>
      <c r="I1467" s="410">
        <v>44960</v>
      </c>
      <c r="J1467" s="235" t="s">
        <v>3782</v>
      </c>
      <c r="K1467" s="235" t="s">
        <v>285</v>
      </c>
      <c r="L1467" s="235" t="s">
        <v>3783</v>
      </c>
      <c r="M1467" s="235">
        <v>235473068</v>
      </c>
      <c r="N1467" s="235" t="s">
        <v>85</v>
      </c>
      <c r="O1467" s="238" t="s">
        <v>3784</v>
      </c>
      <c r="P1467" s="345" t="s">
        <v>3785</v>
      </c>
      <c r="Q1467" s="235" t="s">
        <v>286</v>
      </c>
      <c r="R1467" s="238" t="s">
        <v>3786</v>
      </c>
      <c r="S1467" s="541">
        <v>444.68</v>
      </c>
      <c r="T1467" s="467" t="s">
        <v>2965</v>
      </c>
      <c r="U1467" s="468">
        <f t="shared" si="22"/>
        <v>17787.2</v>
      </c>
      <c r="V1467" s="170"/>
    </row>
    <row r="1468" spans="1:22" ht="20.399999999999999">
      <c r="A1468" s="235">
        <v>1465</v>
      </c>
      <c r="B1468" s="235">
        <v>109492181</v>
      </c>
      <c r="C1468" s="238">
        <v>9670003476</v>
      </c>
      <c r="D1468" s="238" t="s">
        <v>171</v>
      </c>
      <c r="E1468" s="598" t="s">
        <v>36</v>
      </c>
      <c r="F1468" s="235">
        <v>640</v>
      </c>
      <c r="G1468" s="623" t="s">
        <v>3781</v>
      </c>
      <c r="H1468" s="410">
        <v>44960</v>
      </c>
      <c r="I1468" s="410">
        <v>44960</v>
      </c>
      <c r="J1468" s="235" t="s">
        <v>3782</v>
      </c>
      <c r="K1468" s="235" t="s">
        <v>285</v>
      </c>
      <c r="L1468" s="235" t="s">
        <v>3783</v>
      </c>
      <c r="M1468" s="235">
        <v>235473068</v>
      </c>
      <c r="N1468" s="235" t="s">
        <v>85</v>
      </c>
      <c r="O1468" s="238" t="s">
        <v>3784</v>
      </c>
      <c r="P1468" s="345" t="s">
        <v>3785</v>
      </c>
      <c r="Q1468" s="235" t="s">
        <v>286</v>
      </c>
      <c r="R1468" s="238" t="s">
        <v>3786</v>
      </c>
      <c r="S1468" s="171">
        <v>18.350000000000001</v>
      </c>
      <c r="T1468" s="467" t="s">
        <v>2965</v>
      </c>
      <c r="U1468" s="468">
        <f t="shared" si="22"/>
        <v>11744</v>
      </c>
      <c r="V1468" s="170"/>
    </row>
    <row r="1469" spans="1:22">
      <c r="A1469" s="235">
        <v>1466</v>
      </c>
      <c r="B1469" s="235">
        <v>112136078</v>
      </c>
      <c r="C1469" s="238" t="s">
        <v>879</v>
      </c>
      <c r="D1469" s="238" t="s">
        <v>880</v>
      </c>
      <c r="E1469" s="598" t="s">
        <v>36</v>
      </c>
      <c r="F1469" s="235">
        <v>40</v>
      </c>
      <c r="G1469" s="623" t="s">
        <v>3781</v>
      </c>
      <c r="H1469" s="410">
        <v>44960</v>
      </c>
      <c r="I1469" s="410">
        <v>44960</v>
      </c>
      <c r="J1469" s="235" t="s">
        <v>3782</v>
      </c>
      <c r="K1469" s="235" t="s">
        <v>285</v>
      </c>
      <c r="L1469" s="235" t="s">
        <v>3783</v>
      </c>
      <c r="M1469" s="235">
        <v>235473068</v>
      </c>
      <c r="N1469" s="235" t="s">
        <v>85</v>
      </c>
      <c r="O1469" s="238" t="s">
        <v>3784</v>
      </c>
      <c r="P1469" s="345" t="s">
        <v>3785</v>
      </c>
      <c r="Q1469" s="235" t="s">
        <v>286</v>
      </c>
      <c r="R1469" s="238" t="s">
        <v>3786</v>
      </c>
      <c r="S1469" s="541">
        <v>138.97999999999999</v>
      </c>
      <c r="T1469" s="467" t="s">
        <v>2965</v>
      </c>
      <c r="U1469" s="468">
        <f t="shared" si="22"/>
        <v>5559.2</v>
      </c>
      <c r="V1469" s="170"/>
    </row>
    <row r="1470" spans="1:22">
      <c r="A1470" s="235">
        <v>1467</v>
      </c>
      <c r="B1470" s="235">
        <v>112136075</v>
      </c>
      <c r="C1470" s="238" t="s">
        <v>63</v>
      </c>
      <c r="D1470" s="238" t="s">
        <v>64</v>
      </c>
      <c r="E1470" s="598" t="s">
        <v>36</v>
      </c>
      <c r="F1470" s="235">
        <v>24</v>
      </c>
      <c r="G1470" s="623" t="s">
        <v>3781</v>
      </c>
      <c r="H1470" s="410">
        <v>44960</v>
      </c>
      <c r="I1470" s="410">
        <v>44960</v>
      </c>
      <c r="J1470" s="235" t="s">
        <v>3782</v>
      </c>
      <c r="K1470" s="235" t="s">
        <v>285</v>
      </c>
      <c r="L1470" s="235" t="s">
        <v>3783</v>
      </c>
      <c r="M1470" s="235">
        <v>235473068</v>
      </c>
      <c r="N1470" s="235" t="s">
        <v>85</v>
      </c>
      <c r="O1470" s="238" t="s">
        <v>3784</v>
      </c>
      <c r="P1470" s="345" t="s">
        <v>3785</v>
      </c>
      <c r="Q1470" s="235" t="s">
        <v>286</v>
      </c>
      <c r="R1470" s="238" t="s">
        <v>3786</v>
      </c>
      <c r="S1470" s="541">
        <v>1196.19</v>
      </c>
      <c r="T1470" s="467" t="s">
        <v>2965</v>
      </c>
      <c r="U1470" s="468">
        <f t="shared" si="22"/>
        <v>28708.560000000001</v>
      </c>
      <c r="V1470" s="170"/>
    </row>
    <row r="1471" spans="1:22">
      <c r="A1471" s="235">
        <v>1468</v>
      </c>
      <c r="B1471" s="235">
        <v>112136075</v>
      </c>
      <c r="C1471" s="238" t="s">
        <v>63</v>
      </c>
      <c r="D1471" s="238" t="s">
        <v>64</v>
      </c>
      <c r="E1471" s="598" t="s">
        <v>36</v>
      </c>
      <c r="F1471" s="235">
        <v>16</v>
      </c>
      <c r="G1471" s="623" t="s">
        <v>3781</v>
      </c>
      <c r="H1471" s="410">
        <v>44960</v>
      </c>
      <c r="I1471" s="410">
        <v>44960</v>
      </c>
      <c r="J1471" s="235" t="s">
        <v>3782</v>
      </c>
      <c r="K1471" s="235" t="s">
        <v>285</v>
      </c>
      <c r="L1471" s="235" t="s">
        <v>3783</v>
      </c>
      <c r="M1471" s="235">
        <v>235473068</v>
      </c>
      <c r="N1471" s="235" t="s">
        <v>85</v>
      </c>
      <c r="O1471" s="238" t="s">
        <v>3784</v>
      </c>
      <c r="P1471" s="345" t="s">
        <v>3785</v>
      </c>
      <c r="Q1471" s="235" t="s">
        <v>286</v>
      </c>
      <c r="R1471" s="238" t="s">
        <v>3786</v>
      </c>
      <c r="S1471" s="541">
        <v>1196.19</v>
      </c>
      <c r="T1471" s="467" t="s">
        <v>2965</v>
      </c>
      <c r="U1471" s="468">
        <f t="shared" si="22"/>
        <v>19139.04</v>
      </c>
      <c r="V1471" s="170"/>
    </row>
    <row r="1472" spans="1:22" ht="20.399999999999999">
      <c r="A1472" s="235">
        <v>1469</v>
      </c>
      <c r="B1472" s="235">
        <v>109492194</v>
      </c>
      <c r="C1472" s="238">
        <v>61030012010</v>
      </c>
      <c r="D1472" s="238" t="s">
        <v>193</v>
      </c>
      <c r="E1472" s="598" t="s">
        <v>36</v>
      </c>
      <c r="F1472" s="235">
        <v>320</v>
      </c>
      <c r="G1472" s="623" t="s">
        <v>3781</v>
      </c>
      <c r="H1472" s="410">
        <v>44960</v>
      </c>
      <c r="I1472" s="410">
        <v>44960</v>
      </c>
      <c r="J1472" s="235" t="s">
        <v>3782</v>
      </c>
      <c r="K1472" s="235" t="s">
        <v>285</v>
      </c>
      <c r="L1472" s="235" t="s">
        <v>3783</v>
      </c>
      <c r="M1472" s="235">
        <v>235473068</v>
      </c>
      <c r="N1472" s="235" t="s">
        <v>85</v>
      </c>
      <c r="O1472" s="238" t="s">
        <v>3784</v>
      </c>
      <c r="P1472" s="345" t="s">
        <v>3785</v>
      </c>
      <c r="Q1472" s="235" t="s">
        <v>286</v>
      </c>
      <c r="R1472" s="238" t="s">
        <v>3786</v>
      </c>
      <c r="S1472" s="541">
        <v>234.9</v>
      </c>
      <c r="T1472" s="467" t="s">
        <v>2965</v>
      </c>
      <c r="U1472" s="468">
        <f t="shared" si="22"/>
        <v>75168</v>
      </c>
      <c r="V1472" s="170"/>
    </row>
    <row r="1473" spans="1:22">
      <c r="A1473" s="235">
        <v>1470</v>
      </c>
      <c r="B1473" s="235">
        <v>109492196</v>
      </c>
      <c r="C1473" s="238">
        <v>61030000054</v>
      </c>
      <c r="D1473" s="238" t="s">
        <v>1179</v>
      </c>
      <c r="E1473" s="598" t="s">
        <v>36</v>
      </c>
      <c r="F1473" s="235">
        <v>149</v>
      </c>
      <c r="G1473" s="623" t="s">
        <v>3781</v>
      </c>
      <c r="H1473" s="410">
        <v>44960</v>
      </c>
      <c r="I1473" s="410">
        <v>44960</v>
      </c>
      <c r="J1473" s="235" t="s">
        <v>3782</v>
      </c>
      <c r="K1473" s="235" t="s">
        <v>285</v>
      </c>
      <c r="L1473" s="235" t="s">
        <v>3783</v>
      </c>
      <c r="M1473" s="235">
        <v>235473068</v>
      </c>
      <c r="N1473" s="235" t="s">
        <v>85</v>
      </c>
      <c r="O1473" s="238" t="s">
        <v>3784</v>
      </c>
      <c r="P1473" s="345" t="s">
        <v>3785</v>
      </c>
      <c r="Q1473" s="235" t="s">
        <v>286</v>
      </c>
      <c r="R1473" s="238" t="s">
        <v>3786</v>
      </c>
      <c r="S1473" s="541">
        <v>22.5</v>
      </c>
      <c r="T1473" s="467" t="s">
        <v>2965</v>
      </c>
      <c r="U1473" s="468">
        <f t="shared" si="22"/>
        <v>3352.5</v>
      </c>
      <c r="V1473" s="170"/>
    </row>
    <row r="1474" spans="1:22">
      <c r="A1474" s="235">
        <v>1471</v>
      </c>
      <c r="B1474" s="235">
        <v>109492189</v>
      </c>
      <c r="C1474" s="238">
        <v>61030000054</v>
      </c>
      <c r="D1474" s="238" t="s">
        <v>1179</v>
      </c>
      <c r="E1474" s="598" t="s">
        <v>36</v>
      </c>
      <c r="F1474" s="235">
        <v>100</v>
      </c>
      <c r="G1474" s="623" t="s">
        <v>3781</v>
      </c>
      <c r="H1474" s="410">
        <v>44960</v>
      </c>
      <c r="I1474" s="410">
        <v>44960</v>
      </c>
      <c r="J1474" s="235" t="s">
        <v>3782</v>
      </c>
      <c r="K1474" s="235" t="s">
        <v>285</v>
      </c>
      <c r="L1474" s="235" t="s">
        <v>3783</v>
      </c>
      <c r="M1474" s="235">
        <v>235473068</v>
      </c>
      <c r="N1474" s="235" t="s">
        <v>85</v>
      </c>
      <c r="O1474" s="238" t="s">
        <v>3784</v>
      </c>
      <c r="P1474" s="345" t="s">
        <v>3785</v>
      </c>
      <c r="Q1474" s="235" t="s">
        <v>286</v>
      </c>
      <c r="R1474" s="238" t="s">
        <v>3786</v>
      </c>
      <c r="S1474" s="541">
        <v>22.5</v>
      </c>
      <c r="T1474" s="467" t="s">
        <v>2965</v>
      </c>
      <c r="U1474" s="468">
        <f t="shared" si="22"/>
        <v>2250</v>
      </c>
      <c r="V1474" s="170"/>
    </row>
    <row r="1475" spans="1:22">
      <c r="A1475" s="235">
        <v>1472</v>
      </c>
      <c r="B1475" s="235">
        <v>109492196</v>
      </c>
      <c r="C1475" s="238">
        <v>61030000054</v>
      </c>
      <c r="D1475" s="238" t="s">
        <v>1179</v>
      </c>
      <c r="E1475" s="598" t="s">
        <v>36</v>
      </c>
      <c r="F1475" s="235">
        <v>31</v>
      </c>
      <c r="G1475" s="623" t="s">
        <v>3781</v>
      </c>
      <c r="H1475" s="410">
        <v>44960</v>
      </c>
      <c r="I1475" s="410">
        <v>44960</v>
      </c>
      <c r="J1475" s="235" t="s">
        <v>3782</v>
      </c>
      <c r="K1475" s="235" t="s">
        <v>285</v>
      </c>
      <c r="L1475" s="235" t="s">
        <v>3783</v>
      </c>
      <c r="M1475" s="235">
        <v>235473068</v>
      </c>
      <c r="N1475" s="235" t="s">
        <v>85</v>
      </c>
      <c r="O1475" s="238" t="s">
        <v>3784</v>
      </c>
      <c r="P1475" s="345" t="s">
        <v>3785</v>
      </c>
      <c r="Q1475" s="235" t="s">
        <v>286</v>
      </c>
      <c r="R1475" s="238" t="s">
        <v>3786</v>
      </c>
      <c r="S1475" s="541">
        <v>22.5</v>
      </c>
      <c r="T1475" s="467" t="s">
        <v>2965</v>
      </c>
      <c r="U1475" s="468">
        <f t="shared" si="22"/>
        <v>697.5</v>
      </c>
      <c r="V1475" s="170"/>
    </row>
    <row r="1476" spans="1:22" ht="20.399999999999999">
      <c r="A1476" s="235">
        <v>1473</v>
      </c>
      <c r="B1476" s="235">
        <v>109609630</v>
      </c>
      <c r="C1476" s="238" t="s">
        <v>183</v>
      </c>
      <c r="D1476" s="238" t="s">
        <v>184</v>
      </c>
      <c r="E1476" s="598" t="s">
        <v>36</v>
      </c>
      <c r="F1476" s="235">
        <v>78</v>
      </c>
      <c r="G1476" s="623" t="s">
        <v>3781</v>
      </c>
      <c r="H1476" s="410">
        <v>44960</v>
      </c>
      <c r="I1476" s="410">
        <v>44960</v>
      </c>
      <c r="J1476" s="235" t="s">
        <v>3782</v>
      </c>
      <c r="K1476" s="235" t="s">
        <v>285</v>
      </c>
      <c r="L1476" s="235" t="s">
        <v>3783</v>
      </c>
      <c r="M1476" s="235">
        <v>235473068</v>
      </c>
      <c r="N1476" s="235" t="s">
        <v>85</v>
      </c>
      <c r="O1476" s="238" t="s">
        <v>3784</v>
      </c>
      <c r="P1476" s="345" t="s">
        <v>3785</v>
      </c>
      <c r="Q1476" s="235" t="s">
        <v>286</v>
      </c>
      <c r="R1476" s="238" t="s">
        <v>3786</v>
      </c>
      <c r="S1476" s="541">
        <v>19.260000000000002</v>
      </c>
      <c r="T1476" s="467" t="s">
        <v>2965</v>
      </c>
      <c r="U1476" s="468">
        <f t="shared" ref="U1476:U1539" si="23">S1476*F1476</f>
        <v>1502.2800000000002</v>
      </c>
      <c r="V1476" s="170"/>
    </row>
    <row r="1477" spans="1:22" ht="20.399999999999999">
      <c r="A1477" s="235">
        <v>1474</v>
      </c>
      <c r="B1477" s="235">
        <v>109609630</v>
      </c>
      <c r="C1477" s="238" t="s">
        <v>183</v>
      </c>
      <c r="D1477" s="238" t="s">
        <v>184</v>
      </c>
      <c r="E1477" s="598" t="s">
        <v>36</v>
      </c>
      <c r="F1477" s="235">
        <v>242</v>
      </c>
      <c r="G1477" s="623" t="s">
        <v>3781</v>
      </c>
      <c r="H1477" s="410">
        <v>44960</v>
      </c>
      <c r="I1477" s="410">
        <v>44960</v>
      </c>
      <c r="J1477" s="235" t="s">
        <v>3782</v>
      </c>
      <c r="K1477" s="235" t="s">
        <v>285</v>
      </c>
      <c r="L1477" s="235" t="s">
        <v>3783</v>
      </c>
      <c r="M1477" s="235">
        <v>235473068</v>
      </c>
      <c r="N1477" s="235" t="s">
        <v>85</v>
      </c>
      <c r="O1477" s="238" t="s">
        <v>3784</v>
      </c>
      <c r="P1477" s="345" t="s">
        <v>3785</v>
      </c>
      <c r="Q1477" s="235" t="s">
        <v>286</v>
      </c>
      <c r="R1477" s="238" t="s">
        <v>3786</v>
      </c>
      <c r="S1477" s="541">
        <v>19.260000000000002</v>
      </c>
      <c r="T1477" s="467" t="s">
        <v>2965</v>
      </c>
      <c r="U1477" s="468">
        <f t="shared" si="23"/>
        <v>4660.92</v>
      </c>
      <c r="V1477" s="170"/>
    </row>
    <row r="1478" spans="1:22">
      <c r="A1478" s="235">
        <v>1475</v>
      </c>
      <c r="B1478" s="235">
        <v>109609637</v>
      </c>
      <c r="C1478" s="238" t="s">
        <v>573</v>
      </c>
      <c r="D1478" s="238" t="s">
        <v>574</v>
      </c>
      <c r="E1478" s="598" t="s">
        <v>36</v>
      </c>
      <c r="F1478" s="235">
        <v>200</v>
      </c>
      <c r="G1478" s="623" t="s">
        <v>3781</v>
      </c>
      <c r="H1478" s="410">
        <v>44960</v>
      </c>
      <c r="I1478" s="410">
        <v>44960</v>
      </c>
      <c r="J1478" s="235" t="s">
        <v>3782</v>
      </c>
      <c r="K1478" s="235" t="s">
        <v>285</v>
      </c>
      <c r="L1478" s="235" t="s">
        <v>3783</v>
      </c>
      <c r="M1478" s="235">
        <v>235473068</v>
      </c>
      <c r="N1478" s="235" t="s">
        <v>85</v>
      </c>
      <c r="O1478" s="238" t="s">
        <v>3784</v>
      </c>
      <c r="P1478" s="345" t="s">
        <v>3785</v>
      </c>
      <c r="Q1478" s="235" t="s">
        <v>286</v>
      </c>
      <c r="R1478" s="238" t="s">
        <v>3786</v>
      </c>
      <c r="S1478" s="541">
        <v>18.62</v>
      </c>
      <c r="T1478" s="467" t="s">
        <v>2965</v>
      </c>
      <c r="U1478" s="468">
        <f t="shared" si="23"/>
        <v>3724</v>
      </c>
      <c r="V1478" s="170"/>
    </row>
    <row r="1479" spans="1:22">
      <c r="A1479" s="235">
        <v>1476</v>
      </c>
      <c r="B1479" s="235">
        <v>112137134</v>
      </c>
      <c r="C1479" s="238">
        <v>21038811406</v>
      </c>
      <c r="D1479" s="238" t="s">
        <v>2415</v>
      </c>
      <c r="E1479" s="598" t="s">
        <v>36</v>
      </c>
      <c r="F1479" s="235">
        <v>320</v>
      </c>
      <c r="G1479" s="623" t="s">
        <v>3781</v>
      </c>
      <c r="H1479" s="410">
        <v>44960</v>
      </c>
      <c r="I1479" s="410">
        <v>44960</v>
      </c>
      <c r="J1479" s="235" t="s">
        <v>3782</v>
      </c>
      <c r="K1479" s="235" t="s">
        <v>285</v>
      </c>
      <c r="L1479" s="235" t="s">
        <v>3783</v>
      </c>
      <c r="M1479" s="235">
        <v>235473068</v>
      </c>
      <c r="N1479" s="235" t="s">
        <v>85</v>
      </c>
      <c r="O1479" s="238" t="s">
        <v>3784</v>
      </c>
      <c r="P1479" s="345" t="s">
        <v>3785</v>
      </c>
      <c r="Q1479" s="235" t="s">
        <v>286</v>
      </c>
      <c r="R1479" s="238" t="s">
        <v>3786</v>
      </c>
      <c r="S1479" s="541">
        <v>930.97</v>
      </c>
      <c r="T1479" s="467" t="s">
        <v>2965</v>
      </c>
      <c r="U1479" s="468">
        <f t="shared" si="23"/>
        <v>297910.40000000002</v>
      </c>
      <c r="V1479" s="170"/>
    </row>
    <row r="1480" spans="1:22">
      <c r="A1480" s="235">
        <v>1477</v>
      </c>
      <c r="B1480" s="235">
        <v>109492176</v>
      </c>
      <c r="C1480" s="238">
        <v>45953050</v>
      </c>
      <c r="D1480" s="238" t="s">
        <v>2204</v>
      </c>
      <c r="E1480" s="598" t="s">
        <v>2729</v>
      </c>
      <c r="F1480" s="235">
        <v>1600</v>
      </c>
      <c r="G1480" s="623" t="s">
        <v>3781</v>
      </c>
      <c r="H1480" s="410">
        <v>44960</v>
      </c>
      <c r="I1480" s="410">
        <v>44960</v>
      </c>
      <c r="J1480" s="235" t="s">
        <v>3782</v>
      </c>
      <c r="K1480" s="235" t="s">
        <v>285</v>
      </c>
      <c r="L1480" s="235" t="s">
        <v>3783</v>
      </c>
      <c r="M1480" s="235">
        <v>235473068</v>
      </c>
      <c r="N1480" s="235" t="s">
        <v>85</v>
      </c>
      <c r="O1480" s="238" t="s">
        <v>3784</v>
      </c>
      <c r="P1480" s="345" t="s">
        <v>3785</v>
      </c>
      <c r="Q1480" s="235" t="s">
        <v>286</v>
      </c>
      <c r="R1480" s="238" t="s">
        <v>3786</v>
      </c>
      <c r="S1480" s="541">
        <v>210.77</v>
      </c>
      <c r="T1480" s="467" t="s">
        <v>2965</v>
      </c>
      <c r="U1480" s="468">
        <f t="shared" si="23"/>
        <v>337232</v>
      </c>
      <c r="V1480" s="170"/>
    </row>
    <row r="1481" spans="1:22">
      <c r="A1481" s="235">
        <v>1478</v>
      </c>
      <c r="B1481" s="235">
        <v>109609634</v>
      </c>
      <c r="C1481" s="238">
        <v>21038812425</v>
      </c>
      <c r="D1481" s="238" t="s">
        <v>2740</v>
      </c>
      <c r="E1481" s="598" t="s">
        <v>36</v>
      </c>
      <c r="F1481" s="235">
        <v>40</v>
      </c>
      <c r="G1481" s="623" t="s">
        <v>3781</v>
      </c>
      <c r="H1481" s="410">
        <v>44960</v>
      </c>
      <c r="I1481" s="410">
        <v>44960</v>
      </c>
      <c r="J1481" s="235" t="s">
        <v>3782</v>
      </c>
      <c r="K1481" s="235" t="s">
        <v>285</v>
      </c>
      <c r="L1481" s="235" t="s">
        <v>3783</v>
      </c>
      <c r="M1481" s="235">
        <v>235473068</v>
      </c>
      <c r="N1481" s="235" t="s">
        <v>85</v>
      </c>
      <c r="O1481" s="238" t="s">
        <v>3784</v>
      </c>
      <c r="P1481" s="345" t="s">
        <v>3785</v>
      </c>
      <c r="Q1481" s="235" t="s">
        <v>286</v>
      </c>
      <c r="R1481" s="238" t="s">
        <v>3786</v>
      </c>
      <c r="S1481" s="541">
        <v>1069.1099999999999</v>
      </c>
      <c r="T1481" s="467" t="s">
        <v>2965</v>
      </c>
      <c r="U1481" s="468">
        <f t="shared" si="23"/>
        <v>42764.399999999994</v>
      </c>
      <c r="V1481" s="170"/>
    </row>
    <row r="1482" spans="1:22">
      <c r="A1482" s="235">
        <v>1479</v>
      </c>
      <c r="B1482" s="235">
        <v>112151015</v>
      </c>
      <c r="C1482" s="238">
        <v>12536686</v>
      </c>
      <c r="D1482" s="238" t="s">
        <v>1935</v>
      </c>
      <c r="E1482" s="598" t="s">
        <v>2729</v>
      </c>
      <c r="F1482" s="235">
        <v>874</v>
      </c>
      <c r="G1482" s="623" t="s">
        <v>3781</v>
      </c>
      <c r="H1482" s="410">
        <v>44960</v>
      </c>
      <c r="I1482" s="410">
        <v>44960</v>
      </c>
      <c r="J1482" s="235" t="s">
        <v>3782</v>
      </c>
      <c r="K1482" s="235" t="s">
        <v>285</v>
      </c>
      <c r="L1482" s="235" t="s">
        <v>3783</v>
      </c>
      <c r="M1482" s="235">
        <v>235473068</v>
      </c>
      <c r="N1482" s="235" t="s">
        <v>85</v>
      </c>
      <c r="O1482" s="238" t="s">
        <v>3784</v>
      </c>
      <c r="P1482" s="345" t="s">
        <v>3785</v>
      </c>
      <c r="Q1482" s="235" t="s">
        <v>286</v>
      </c>
      <c r="R1482" s="238" t="s">
        <v>3786</v>
      </c>
      <c r="S1482" s="171">
        <v>33.130000000000003</v>
      </c>
      <c r="T1482" s="467" t="s">
        <v>2965</v>
      </c>
      <c r="U1482" s="468">
        <f t="shared" si="23"/>
        <v>28955.620000000003</v>
      </c>
      <c r="V1482" s="170"/>
    </row>
    <row r="1483" spans="1:22">
      <c r="A1483" s="235">
        <v>1480</v>
      </c>
      <c r="B1483" s="235">
        <v>107105353</v>
      </c>
      <c r="C1483" s="238" t="s">
        <v>3333</v>
      </c>
      <c r="D1483" s="238" t="s">
        <v>2824</v>
      </c>
      <c r="E1483" s="598" t="s">
        <v>2729</v>
      </c>
      <c r="F1483" s="235">
        <v>500</v>
      </c>
      <c r="G1483" s="623" t="s">
        <v>3781</v>
      </c>
      <c r="H1483" s="410">
        <v>44960</v>
      </c>
      <c r="I1483" s="410">
        <v>44960</v>
      </c>
      <c r="J1483" s="235" t="s">
        <v>3782</v>
      </c>
      <c r="K1483" s="235" t="s">
        <v>285</v>
      </c>
      <c r="L1483" s="235" t="s">
        <v>3783</v>
      </c>
      <c r="M1483" s="235">
        <v>235473068</v>
      </c>
      <c r="N1483" s="235" t="s">
        <v>85</v>
      </c>
      <c r="O1483" s="238" t="s">
        <v>3784</v>
      </c>
      <c r="P1483" s="345" t="s">
        <v>3785</v>
      </c>
      <c r="Q1483" s="235" t="s">
        <v>286</v>
      </c>
      <c r="R1483" s="238" t="s">
        <v>3786</v>
      </c>
      <c r="S1483" s="542">
        <v>89.92</v>
      </c>
      <c r="T1483" s="467" t="s">
        <v>2965</v>
      </c>
      <c r="U1483" s="468">
        <f t="shared" si="23"/>
        <v>44960</v>
      </c>
      <c r="V1483" s="170"/>
    </row>
    <row r="1484" spans="1:22" ht="51">
      <c r="A1484" s="235">
        <v>1481</v>
      </c>
      <c r="B1484" s="238" t="s">
        <v>3780</v>
      </c>
      <c r="C1484" s="238" t="s">
        <v>2939</v>
      </c>
      <c r="D1484" s="238" t="s">
        <v>2940</v>
      </c>
      <c r="E1484" s="598" t="s">
        <v>2729</v>
      </c>
      <c r="F1484" s="235">
        <v>100</v>
      </c>
      <c r="G1484" s="623" t="s">
        <v>3795</v>
      </c>
      <c r="H1484" s="410">
        <v>44963</v>
      </c>
      <c r="I1484" s="410">
        <v>44963</v>
      </c>
      <c r="J1484" s="235" t="s">
        <v>206</v>
      </c>
      <c r="K1484" s="235" t="s">
        <v>285</v>
      </c>
      <c r="L1484" s="235" t="s">
        <v>2832</v>
      </c>
      <c r="M1484" s="235">
        <v>235473888</v>
      </c>
      <c r="N1484" s="235" t="s">
        <v>85</v>
      </c>
      <c r="O1484" s="238" t="s">
        <v>3474</v>
      </c>
      <c r="P1484" s="345" t="s">
        <v>3413</v>
      </c>
      <c r="Q1484" s="347" t="s">
        <v>4025</v>
      </c>
      <c r="R1484" s="238" t="s">
        <v>3665</v>
      </c>
      <c r="S1484" s="541">
        <v>34.6</v>
      </c>
      <c r="T1484" s="467" t="s">
        <v>2965</v>
      </c>
      <c r="U1484" s="468">
        <f t="shared" si="23"/>
        <v>3460</v>
      </c>
      <c r="V1484" s="170"/>
    </row>
    <row r="1485" spans="1:22" ht="20.399999999999999">
      <c r="A1485" s="235">
        <v>1482</v>
      </c>
      <c r="B1485" s="235">
        <v>112169822</v>
      </c>
      <c r="C1485" s="238" t="s">
        <v>2941</v>
      </c>
      <c r="D1485" s="238" t="s">
        <v>2942</v>
      </c>
      <c r="E1485" s="598" t="s">
        <v>2729</v>
      </c>
      <c r="F1485" s="235">
        <v>160</v>
      </c>
      <c r="G1485" s="623" t="s">
        <v>3795</v>
      </c>
      <c r="H1485" s="410">
        <v>44963</v>
      </c>
      <c r="I1485" s="410">
        <v>44963</v>
      </c>
      <c r="J1485" s="235" t="s">
        <v>206</v>
      </c>
      <c r="K1485" s="235" t="s">
        <v>285</v>
      </c>
      <c r="L1485" s="235" t="s">
        <v>2832</v>
      </c>
      <c r="M1485" s="235">
        <v>235473888</v>
      </c>
      <c r="N1485" s="235" t="s">
        <v>85</v>
      </c>
      <c r="O1485" s="238" t="s">
        <v>3474</v>
      </c>
      <c r="P1485" s="345" t="s">
        <v>3413</v>
      </c>
      <c r="Q1485" s="347" t="s">
        <v>4025</v>
      </c>
      <c r="R1485" s="238" t="s">
        <v>3665</v>
      </c>
      <c r="S1485" s="171">
        <v>22.7</v>
      </c>
      <c r="T1485" s="467" t="s">
        <v>2965</v>
      </c>
      <c r="U1485" s="468">
        <f t="shared" si="23"/>
        <v>3632</v>
      </c>
      <c r="V1485" s="170"/>
    </row>
    <row r="1486" spans="1:22" ht="20.399999999999999">
      <c r="A1486" s="235">
        <v>1483</v>
      </c>
      <c r="B1486" s="235">
        <v>109492197</v>
      </c>
      <c r="C1486" s="238">
        <v>61030000067</v>
      </c>
      <c r="D1486" s="238" t="s">
        <v>187</v>
      </c>
      <c r="E1486" s="598" t="s">
        <v>36</v>
      </c>
      <c r="F1486" s="235">
        <v>10</v>
      </c>
      <c r="G1486" s="623" t="s">
        <v>3795</v>
      </c>
      <c r="H1486" s="410">
        <v>44963</v>
      </c>
      <c r="I1486" s="410">
        <v>44963</v>
      </c>
      <c r="J1486" s="235" t="s">
        <v>206</v>
      </c>
      <c r="K1486" s="235" t="s">
        <v>285</v>
      </c>
      <c r="L1486" s="235" t="s">
        <v>2832</v>
      </c>
      <c r="M1486" s="235">
        <v>235473888</v>
      </c>
      <c r="N1486" s="235" t="s">
        <v>85</v>
      </c>
      <c r="O1486" s="238" t="s">
        <v>3474</v>
      </c>
      <c r="P1486" s="345" t="s">
        <v>3413</v>
      </c>
      <c r="Q1486" s="347" t="s">
        <v>4025</v>
      </c>
      <c r="R1486" s="238" t="s">
        <v>3665</v>
      </c>
      <c r="S1486" s="171">
        <v>66.92</v>
      </c>
      <c r="T1486" s="467" t="s">
        <v>2965</v>
      </c>
      <c r="U1486" s="468">
        <f t="shared" si="23"/>
        <v>669.2</v>
      </c>
      <c r="V1486" s="170"/>
    </row>
    <row r="1487" spans="1:22" ht="20.399999999999999">
      <c r="A1487" s="235">
        <v>1484</v>
      </c>
      <c r="B1487" s="235">
        <v>109492180</v>
      </c>
      <c r="C1487" s="238" t="s">
        <v>201</v>
      </c>
      <c r="D1487" s="349" t="s">
        <v>2748</v>
      </c>
      <c r="E1487" s="598" t="s">
        <v>36</v>
      </c>
      <c r="F1487" s="235">
        <v>4</v>
      </c>
      <c r="G1487" s="623" t="s">
        <v>3795</v>
      </c>
      <c r="H1487" s="410">
        <v>44963</v>
      </c>
      <c r="I1487" s="410">
        <v>44963</v>
      </c>
      <c r="J1487" s="235" t="s">
        <v>206</v>
      </c>
      <c r="K1487" s="235" t="s">
        <v>285</v>
      </c>
      <c r="L1487" s="235" t="s">
        <v>2832</v>
      </c>
      <c r="M1487" s="235">
        <v>235473888</v>
      </c>
      <c r="N1487" s="235" t="s">
        <v>85</v>
      </c>
      <c r="O1487" s="238" t="s">
        <v>3474</v>
      </c>
      <c r="P1487" s="345" t="s">
        <v>3413</v>
      </c>
      <c r="Q1487" s="347" t="s">
        <v>4025</v>
      </c>
      <c r="R1487" s="238" t="s">
        <v>3665</v>
      </c>
      <c r="S1487" s="541">
        <v>32.22</v>
      </c>
      <c r="T1487" s="467" t="s">
        <v>2965</v>
      </c>
      <c r="U1487" s="468">
        <f t="shared" si="23"/>
        <v>128.88</v>
      </c>
      <c r="V1487" s="170"/>
    </row>
    <row r="1488" spans="1:22" ht="20.399999999999999">
      <c r="A1488" s="235">
        <v>1485</v>
      </c>
      <c r="B1488" s="235">
        <v>109492192</v>
      </c>
      <c r="C1488" s="238" t="s">
        <v>1290</v>
      </c>
      <c r="D1488" s="238" t="s">
        <v>2746</v>
      </c>
      <c r="E1488" s="598" t="s">
        <v>36</v>
      </c>
      <c r="F1488" s="235">
        <v>6</v>
      </c>
      <c r="G1488" s="623" t="s">
        <v>3795</v>
      </c>
      <c r="H1488" s="410">
        <v>44963</v>
      </c>
      <c r="I1488" s="410">
        <v>44963</v>
      </c>
      <c r="J1488" s="235" t="s">
        <v>206</v>
      </c>
      <c r="K1488" s="235" t="s">
        <v>285</v>
      </c>
      <c r="L1488" s="235" t="s">
        <v>2832</v>
      </c>
      <c r="M1488" s="235">
        <v>235473888</v>
      </c>
      <c r="N1488" s="235" t="s">
        <v>85</v>
      </c>
      <c r="O1488" s="238" t="s">
        <v>3474</v>
      </c>
      <c r="P1488" s="345" t="s">
        <v>3413</v>
      </c>
      <c r="Q1488" s="347" t="s">
        <v>4025</v>
      </c>
      <c r="R1488" s="238" t="s">
        <v>3665</v>
      </c>
      <c r="S1488" s="541">
        <v>24.1</v>
      </c>
      <c r="T1488" s="467" t="s">
        <v>2965</v>
      </c>
      <c r="U1488" s="468">
        <f t="shared" si="23"/>
        <v>144.60000000000002</v>
      </c>
      <c r="V1488" s="170"/>
    </row>
    <row r="1489" spans="1:22" ht="20.399999999999999">
      <c r="A1489" s="235">
        <v>1486</v>
      </c>
      <c r="B1489" s="235">
        <v>109492193</v>
      </c>
      <c r="C1489" s="238" t="s">
        <v>2228</v>
      </c>
      <c r="D1489" s="239" t="s">
        <v>2739</v>
      </c>
      <c r="E1489" s="598" t="s">
        <v>36</v>
      </c>
      <c r="F1489" s="235">
        <v>24</v>
      </c>
      <c r="G1489" s="623" t="s">
        <v>3795</v>
      </c>
      <c r="H1489" s="410">
        <v>44963</v>
      </c>
      <c r="I1489" s="410">
        <v>44963</v>
      </c>
      <c r="J1489" s="235" t="s">
        <v>206</v>
      </c>
      <c r="K1489" s="235" t="s">
        <v>285</v>
      </c>
      <c r="L1489" s="235" t="s">
        <v>2832</v>
      </c>
      <c r="M1489" s="235">
        <v>235473888</v>
      </c>
      <c r="N1489" s="235" t="s">
        <v>85</v>
      </c>
      <c r="O1489" s="238" t="s">
        <v>3474</v>
      </c>
      <c r="P1489" s="345" t="s">
        <v>3413</v>
      </c>
      <c r="Q1489" s="347" t="s">
        <v>4025</v>
      </c>
      <c r="R1489" s="238" t="s">
        <v>3665</v>
      </c>
      <c r="S1489" s="541">
        <v>11.26</v>
      </c>
      <c r="T1489" s="467" t="s">
        <v>2965</v>
      </c>
      <c r="U1489" s="468">
        <f t="shared" si="23"/>
        <v>270.24</v>
      </c>
      <c r="V1489" s="170"/>
    </row>
    <row r="1490" spans="1:22" ht="20.399999999999999">
      <c r="A1490" s="235">
        <v>1487</v>
      </c>
      <c r="B1490" s="235">
        <v>112139784</v>
      </c>
      <c r="C1490" s="238" t="s">
        <v>2731</v>
      </c>
      <c r="D1490" s="239" t="s">
        <v>2809</v>
      </c>
      <c r="E1490" s="598" t="s">
        <v>2729</v>
      </c>
      <c r="F1490" s="235">
        <v>90</v>
      </c>
      <c r="G1490" s="623" t="s">
        <v>3795</v>
      </c>
      <c r="H1490" s="410">
        <v>44963</v>
      </c>
      <c r="I1490" s="410">
        <v>44963</v>
      </c>
      <c r="J1490" s="235" t="s">
        <v>206</v>
      </c>
      <c r="K1490" s="235" t="s">
        <v>285</v>
      </c>
      <c r="L1490" s="235" t="s">
        <v>2832</v>
      </c>
      <c r="M1490" s="235">
        <v>235473888</v>
      </c>
      <c r="N1490" s="235" t="s">
        <v>85</v>
      </c>
      <c r="O1490" s="238" t="s">
        <v>3474</v>
      </c>
      <c r="P1490" s="345" t="s">
        <v>3413</v>
      </c>
      <c r="Q1490" s="347" t="s">
        <v>4025</v>
      </c>
      <c r="R1490" s="238" t="s">
        <v>3665</v>
      </c>
      <c r="S1490" s="541">
        <v>25.5</v>
      </c>
      <c r="T1490" s="467" t="s">
        <v>2965</v>
      </c>
      <c r="U1490" s="468">
        <f t="shared" si="23"/>
        <v>2295</v>
      </c>
      <c r="V1490" s="170"/>
    </row>
    <row r="1491" spans="1:22" ht="20.399999999999999">
      <c r="A1491" s="235">
        <v>1488</v>
      </c>
      <c r="B1491" s="235">
        <v>112136066</v>
      </c>
      <c r="C1491" s="238">
        <v>9330062702</v>
      </c>
      <c r="D1491" s="238" t="s">
        <v>2745</v>
      </c>
      <c r="E1491" s="598" t="s">
        <v>36</v>
      </c>
      <c r="F1491" s="235">
        <v>2</v>
      </c>
      <c r="G1491" s="623" t="s">
        <v>3795</v>
      </c>
      <c r="H1491" s="410">
        <v>44963</v>
      </c>
      <c r="I1491" s="410">
        <v>44963</v>
      </c>
      <c r="J1491" s="235" t="s">
        <v>206</v>
      </c>
      <c r="K1491" s="235" t="s">
        <v>285</v>
      </c>
      <c r="L1491" s="235" t="s">
        <v>2832</v>
      </c>
      <c r="M1491" s="235">
        <v>235473888</v>
      </c>
      <c r="N1491" s="235" t="s">
        <v>85</v>
      </c>
      <c r="O1491" s="238" t="s">
        <v>3474</v>
      </c>
      <c r="P1491" s="345" t="s">
        <v>3413</v>
      </c>
      <c r="Q1491" s="347" t="s">
        <v>4025</v>
      </c>
      <c r="R1491" s="238" t="s">
        <v>3665</v>
      </c>
      <c r="S1491" s="541">
        <v>113.51</v>
      </c>
      <c r="T1491" s="467" t="s">
        <v>2965</v>
      </c>
      <c r="U1491" s="468">
        <f t="shared" si="23"/>
        <v>227.02</v>
      </c>
      <c r="V1491" s="170"/>
    </row>
    <row r="1492" spans="1:22" ht="20.399999999999999">
      <c r="A1492" s="235">
        <v>1489</v>
      </c>
      <c r="B1492" s="235">
        <v>112136070</v>
      </c>
      <c r="C1492" s="238">
        <v>19628060446</v>
      </c>
      <c r="D1492" s="238" t="s">
        <v>2751</v>
      </c>
      <c r="E1492" s="598" t="s">
        <v>36</v>
      </c>
      <c r="F1492" s="235">
        <v>2</v>
      </c>
      <c r="G1492" s="623" t="s">
        <v>3795</v>
      </c>
      <c r="H1492" s="410">
        <v>44963</v>
      </c>
      <c r="I1492" s="410">
        <v>44963</v>
      </c>
      <c r="J1492" s="235" t="s">
        <v>206</v>
      </c>
      <c r="K1492" s="235" t="s">
        <v>285</v>
      </c>
      <c r="L1492" s="235" t="s">
        <v>2832</v>
      </c>
      <c r="M1492" s="235">
        <v>235473888</v>
      </c>
      <c r="N1492" s="235" t="s">
        <v>85</v>
      </c>
      <c r="O1492" s="238" t="s">
        <v>3474</v>
      </c>
      <c r="P1492" s="345" t="s">
        <v>3413</v>
      </c>
      <c r="Q1492" s="347" t="s">
        <v>4025</v>
      </c>
      <c r="R1492" s="238" t="s">
        <v>3665</v>
      </c>
      <c r="S1492" s="541">
        <v>721.74</v>
      </c>
      <c r="T1492" s="467" t="s">
        <v>2965</v>
      </c>
      <c r="U1492" s="468">
        <f t="shared" si="23"/>
        <v>1443.48</v>
      </c>
      <c r="V1492" s="170"/>
    </row>
    <row r="1493" spans="1:22" ht="20.399999999999999">
      <c r="A1493" s="235">
        <v>1490</v>
      </c>
      <c r="B1493" s="235">
        <v>112173252</v>
      </c>
      <c r="C1493" s="238">
        <v>19000005081</v>
      </c>
      <c r="D1493" s="238" t="s">
        <v>3272</v>
      </c>
      <c r="E1493" s="598" t="s">
        <v>36</v>
      </c>
      <c r="F1493" s="235">
        <v>4</v>
      </c>
      <c r="G1493" s="623" t="s">
        <v>3795</v>
      </c>
      <c r="H1493" s="410">
        <v>44963</v>
      </c>
      <c r="I1493" s="410">
        <v>44963</v>
      </c>
      <c r="J1493" s="235" t="s">
        <v>206</v>
      </c>
      <c r="K1493" s="235" t="s">
        <v>285</v>
      </c>
      <c r="L1493" s="235" t="s">
        <v>2832</v>
      </c>
      <c r="M1493" s="235">
        <v>235473888</v>
      </c>
      <c r="N1493" s="235" t="s">
        <v>85</v>
      </c>
      <c r="O1493" s="238" t="s">
        <v>3474</v>
      </c>
      <c r="P1493" s="345" t="s">
        <v>3413</v>
      </c>
      <c r="Q1493" s="347" t="s">
        <v>4025</v>
      </c>
      <c r="R1493" s="238" t="s">
        <v>3665</v>
      </c>
      <c r="S1493" s="541">
        <v>215.44</v>
      </c>
      <c r="T1493" s="467" t="s">
        <v>2965</v>
      </c>
      <c r="U1493" s="468">
        <f t="shared" si="23"/>
        <v>861.76</v>
      </c>
      <c r="V1493" s="170"/>
    </row>
    <row r="1494" spans="1:22" ht="20.399999999999999">
      <c r="A1494" s="235">
        <v>1491</v>
      </c>
      <c r="B1494" s="235">
        <v>112172911</v>
      </c>
      <c r="C1494" s="238" t="s">
        <v>441</v>
      </c>
      <c r="D1494" s="238" t="s">
        <v>442</v>
      </c>
      <c r="E1494" s="598" t="s">
        <v>36</v>
      </c>
      <c r="F1494" s="235">
        <v>12</v>
      </c>
      <c r="G1494" s="623" t="s">
        <v>3795</v>
      </c>
      <c r="H1494" s="410">
        <v>44963</v>
      </c>
      <c r="I1494" s="410">
        <v>44963</v>
      </c>
      <c r="J1494" s="235" t="s">
        <v>206</v>
      </c>
      <c r="K1494" s="235" t="s">
        <v>285</v>
      </c>
      <c r="L1494" s="235" t="s">
        <v>2832</v>
      </c>
      <c r="M1494" s="235">
        <v>235473888</v>
      </c>
      <c r="N1494" s="235" t="s">
        <v>85</v>
      </c>
      <c r="O1494" s="238" t="s">
        <v>3474</v>
      </c>
      <c r="P1494" s="345" t="s">
        <v>3413</v>
      </c>
      <c r="Q1494" s="347" t="s">
        <v>4025</v>
      </c>
      <c r="R1494" s="238" t="s">
        <v>3665</v>
      </c>
      <c r="S1494" s="541">
        <v>7.34</v>
      </c>
      <c r="T1494" s="467" t="s">
        <v>2965</v>
      </c>
      <c r="U1494" s="468">
        <f t="shared" si="23"/>
        <v>88.08</v>
      </c>
      <c r="V1494" s="170"/>
    </row>
    <row r="1495" spans="1:22" ht="20.399999999999999">
      <c r="A1495" s="235">
        <v>1492</v>
      </c>
      <c r="B1495" s="235">
        <v>112136069</v>
      </c>
      <c r="C1495" s="238" t="s">
        <v>2235</v>
      </c>
      <c r="D1495" s="238" t="s">
        <v>2749</v>
      </c>
      <c r="E1495" s="598" t="s">
        <v>36</v>
      </c>
      <c r="F1495" s="235">
        <v>12</v>
      </c>
      <c r="G1495" s="623" t="s">
        <v>3795</v>
      </c>
      <c r="H1495" s="410">
        <v>44963</v>
      </c>
      <c r="I1495" s="410">
        <v>44963</v>
      </c>
      <c r="J1495" s="235" t="s">
        <v>206</v>
      </c>
      <c r="K1495" s="235" t="s">
        <v>285</v>
      </c>
      <c r="L1495" s="235" t="s">
        <v>2832</v>
      </c>
      <c r="M1495" s="235">
        <v>235473888</v>
      </c>
      <c r="N1495" s="235" t="s">
        <v>85</v>
      </c>
      <c r="O1495" s="238" t="s">
        <v>3474</v>
      </c>
      <c r="P1495" s="345" t="s">
        <v>3413</v>
      </c>
      <c r="Q1495" s="347" t="s">
        <v>4025</v>
      </c>
      <c r="R1495" s="238" t="s">
        <v>3665</v>
      </c>
      <c r="S1495" s="541">
        <v>45.6</v>
      </c>
      <c r="T1495" s="467" t="s">
        <v>2965</v>
      </c>
      <c r="U1495" s="468">
        <f t="shared" si="23"/>
        <v>547.20000000000005</v>
      </c>
      <c r="V1495" s="170"/>
    </row>
    <row r="1496" spans="1:22" ht="20.399999999999999">
      <c r="A1496" s="235">
        <v>1493</v>
      </c>
      <c r="B1496" s="235">
        <v>112173248</v>
      </c>
      <c r="C1496" s="238" t="s">
        <v>751</v>
      </c>
      <c r="D1496" s="238" t="s">
        <v>2592</v>
      </c>
      <c r="E1496" s="598" t="s">
        <v>36</v>
      </c>
      <c r="F1496" s="235">
        <v>4</v>
      </c>
      <c r="G1496" s="623" t="s">
        <v>3795</v>
      </c>
      <c r="H1496" s="410">
        <v>44963</v>
      </c>
      <c r="I1496" s="410">
        <v>44963</v>
      </c>
      <c r="J1496" s="235" t="s">
        <v>206</v>
      </c>
      <c r="K1496" s="235" t="s">
        <v>285</v>
      </c>
      <c r="L1496" s="235" t="s">
        <v>2832</v>
      </c>
      <c r="M1496" s="235">
        <v>235473888</v>
      </c>
      <c r="N1496" s="235" t="s">
        <v>85</v>
      </c>
      <c r="O1496" s="238" t="s">
        <v>3474</v>
      </c>
      <c r="P1496" s="345" t="s">
        <v>3413</v>
      </c>
      <c r="Q1496" s="347" t="s">
        <v>4025</v>
      </c>
      <c r="R1496" s="238" t="s">
        <v>3665</v>
      </c>
      <c r="S1496" s="541">
        <v>169.15</v>
      </c>
      <c r="T1496" s="467" t="s">
        <v>2965</v>
      </c>
      <c r="U1496" s="468">
        <f t="shared" si="23"/>
        <v>676.6</v>
      </c>
      <c r="V1496" s="170"/>
    </row>
    <row r="1497" spans="1:22" ht="20.399999999999999">
      <c r="A1497" s="235">
        <v>1494</v>
      </c>
      <c r="B1497" s="235">
        <v>112136080</v>
      </c>
      <c r="C1497" s="238" t="s">
        <v>888</v>
      </c>
      <c r="D1497" s="238" t="s">
        <v>889</v>
      </c>
      <c r="E1497" s="598" t="s">
        <v>36</v>
      </c>
      <c r="F1497" s="235">
        <v>4</v>
      </c>
      <c r="G1497" s="623" t="s">
        <v>3795</v>
      </c>
      <c r="H1497" s="410">
        <v>44963</v>
      </c>
      <c r="I1497" s="410">
        <v>44963</v>
      </c>
      <c r="J1497" s="235" t="s">
        <v>206</v>
      </c>
      <c r="K1497" s="235" t="s">
        <v>285</v>
      </c>
      <c r="L1497" s="235" t="s">
        <v>2832</v>
      </c>
      <c r="M1497" s="235">
        <v>235473888</v>
      </c>
      <c r="N1497" s="235" t="s">
        <v>85</v>
      </c>
      <c r="O1497" s="238" t="s">
        <v>3474</v>
      </c>
      <c r="P1497" s="345" t="s">
        <v>3413</v>
      </c>
      <c r="Q1497" s="347" t="s">
        <v>4025</v>
      </c>
      <c r="R1497" s="238" t="s">
        <v>3665</v>
      </c>
      <c r="S1497" s="541">
        <v>13.72</v>
      </c>
      <c r="T1497" s="467" t="s">
        <v>2965</v>
      </c>
      <c r="U1497" s="468">
        <f t="shared" si="23"/>
        <v>54.88</v>
      </c>
      <c r="V1497" s="170"/>
    </row>
    <row r="1498" spans="1:22" ht="20.399999999999999">
      <c r="A1498" s="235">
        <v>1495</v>
      </c>
      <c r="B1498" s="235">
        <v>112172909</v>
      </c>
      <c r="C1498" s="238" t="s">
        <v>483</v>
      </c>
      <c r="D1498" s="238" t="s">
        <v>3269</v>
      </c>
      <c r="E1498" s="598" t="s">
        <v>36</v>
      </c>
      <c r="F1498" s="235">
        <v>2</v>
      </c>
      <c r="G1498" s="623" t="s">
        <v>3795</v>
      </c>
      <c r="H1498" s="410">
        <v>44963</v>
      </c>
      <c r="I1498" s="410">
        <v>44963</v>
      </c>
      <c r="J1498" s="235" t="s">
        <v>206</v>
      </c>
      <c r="K1498" s="235" t="s">
        <v>285</v>
      </c>
      <c r="L1498" s="235" t="s">
        <v>2832</v>
      </c>
      <c r="M1498" s="235">
        <v>235473888</v>
      </c>
      <c r="N1498" s="235" t="s">
        <v>85</v>
      </c>
      <c r="O1498" s="238" t="s">
        <v>3474</v>
      </c>
      <c r="P1498" s="345" t="s">
        <v>3413</v>
      </c>
      <c r="Q1498" s="347" t="s">
        <v>4025</v>
      </c>
      <c r="R1498" s="238" t="s">
        <v>3665</v>
      </c>
      <c r="S1498" s="541">
        <v>499.79</v>
      </c>
      <c r="T1498" s="467" t="s">
        <v>2965</v>
      </c>
      <c r="U1498" s="468">
        <f t="shared" si="23"/>
        <v>999.58</v>
      </c>
      <c r="V1498" s="170"/>
    </row>
    <row r="1499" spans="1:22" ht="20.399999999999999">
      <c r="A1499" s="235">
        <v>1496</v>
      </c>
      <c r="B1499" s="235">
        <v>112172904</v>
      </c>
      <c r="C1499" s="238" t="s">
        <v>419</v>
      </c>
      <c r="D1499" s="238" t="s">
        <v>420</v>
      </c>
      <c r="E1499" s="598" t="s">
        <v>36</v>
      </c>
      <c r="F1499" s="235">
        <v>4</v>
      </c>
      <c r="G1499" s="623" t="s">
        <v>3795</v>
      </c>
      <c r="H1499" s="410">
        <v>44963</v>
      </c>
      <c r="I1499" s="410">
        <v>44963</v>
      </c>
      <c r="J1499" s="235" t="s">
        <v>206</v>
      </c>
      <c r="K1499" s="235" t="s">
        <v>285</v>
      </c>
      <c r="L1499" s="235" t="s">
        <v>2832</v>
      </c>
      <c r="M1499" s="235">
        <v>235473888</v>
      </c>
      <c r="N1499" s="235" t="s">
        <v>85</v>
      </c>
      <c r="O1499" s="238" t="s">
        <v>3474</v>
      </c>
      <c r="P1499" s="345" t="s">
        <v>3413</v>
      </c>
      <c r="Q1499" s="347" t="s">
        <v>4025</v>
      </c>
      <c r="R1499" s="238" t="s">
        <v>3665</v>
      </c>
      <c r="S1499" s="541">
        <v>36.17</v>
      </c>
      <c r="T1499" s="467" t="s">
        <v>2965</v>
      </c>
      <c r="U1499" s="468">
        <f t="shared" si="23"/>
        <v>144.68</v>
      </c>
      <c r="V1499" s="170"/>
    </row>
    <row r="1500" spans="1:22" ht="20.399999999999999">
      <c r="A1500" s="235">
        <v>1497</v>
      </c>
      <c r="B1500" s="235">
        <v>112173254</v>
      </c>
      <c r="C1500" s="238" t="s">
        <v>432</v>
      </c>
      <c r="D1500" s="238" t="s">
        <v>433</v>
      </c>
      <c r="E1500" s="598" t="s">
        <v>36</v>
      </c>
      <c r="F1500" s="235">
        <v>26</v>
      </c>
      <c r="G1500" s="623" t="s">
        <v>3795</v>
      </c>
      <c r="H1500" s="410">
        <v>44963</v>
      </c>
      <c r="I1500" s="410">
        <v>44963</v>
      </c>
      <c r="J1500" s="235" t="s">
        <v>206</v>
      </c>
      <c r="K1500" s="235" t="s">
        <v>285</v>
      </c>
      <c r="L1500" s="235" t="s">
        <v>2832</v>
      </c>
      <c r="M1500" s="235">
        <v>235473888</v>
      </c>
      <c r="N1500" s="235" t="s">
        <v>85</v>
      </c>
      <c r="O1500" s="238" t="s">
        <v>3474</v>
      </c>
      <c r="P1500" s="345" t="s">
        <v>3413</v>
      </c>
      <c r="Q1500" s="347" t="s">
        <v>4025</v>
      </c>
      <c r="R1500" s="238" t="s">
        <v>3665</v>
      </c>
      <c r="S1500" s="541">
        <v>7.18</v>
      </c>
      <c r="T1500" s="467" t="s">
        <v>2965</v>
      </c>
      <c r="U1500" s="468">
        <f t="shared" si="23"/>
        <v>186.68</v>
      </c>
      <c r="V1500" s="170"/>
    </row>
    <row r="1501" spans="1:22" ht="20.399999999999999">
      <c r="A1501" s="235">
        <v>1498</v>
      </c>
      <c r="B1501" s="235">
        <v>111397725</v>
      </c>
      <c r="C1501" s="238" t="s">
        <v>449</v>
      </c>
      <c r="D1501" s="238" t="s">
        <v>450</v>
      </c>
      <c r="E1501" s="598" t="s">
        <v>36</v>
      </c>
      <c r="F1501" s="235">
        <v>4</v>
      </c>
      <c r="G1501" s="623" t="s">
        <v>3795</v>
      </c>
      <c r="H1501" s="410">
        <v>44963</v>
      </c>
      <c r="I1501" s="410">
        <v>44963</v>
      </c>
      <c r="J1501" s="235" t="s">
        <v>206</v>
      </c>
      <c r="K1501" s="235" t="s">
        <v>285</v>
      </c>
      <c r="L1501" s="235" t="s">
        <v>2832</v>
      </c>
      <c r="M1501" s="235">
        <v>235473888</v>
      </c>
      <c r="N1501" s="235" t="s">
        <v>85</v>
      </c>
      <c r="O1501" s="238" t="s">
        <v>3474</v>
      </c>
      <c r="P1501" s="345" t="s">
        <v>3413</v>
      </c>
      <c r="Q1501" s="347" t="s">
        <v>4025</v>
      </c>
      <c r="R1501" s="238" t="s">
        <v>3665</v>
      </c>
      <c r="S1501" s="541">
        <v>52.81</v>
      </c>
      <c r="T1501" s="467" t="s">
        <v>2965</v>
      </c>
      <c r="U1501" s="468">
        <f t="shared" si="23"/>
        <v>211.24</v>
      </c>
      <c r="V1501" s="170"/>
    </row>
    <row r="1502" spans="1:22" ht="20.399999999999999">
      <c r="A1502" s="235">
        <v>1499</v>
      </c>
      <c r="B1502" s="235">
        <v>112136072</v>
      </c>
      <c r="C1502" s="238" t="s">
        <v>1667</v>
      </c>
      <c r="D1502" s="238" t="s">
        <v>457</v>
      </c>
      <c r="E1502" s="598" t="s">
        <v>36</v>
      </c>
      <c r="F1502" s="235">
        <v>2</v>
      </c>
      <c r="G1502" s="623" t="s">
        <v>3795</v>
      </c>
      <c r="H1502" s="410">
        <v>44963</v>
      </c>
      <c r="I1502" s="410">
        <v>44963</v>
      </c>
      <c r="J1502" s="235" t="s">
        <v>206</v>
      </c>
      <c r="K1502" s="235" t="s">
        <v>285</v>
      </c>
      <c r="L1502" s="235" t="s">
        <v>2832</v>
      </c>
      <c r="M1502" s="235">
        <v>235473888</v>
      </c>
      <c r="N1502" s="235" t="s">
        <v>85</v>
      </c>
      <c r="O1502" s="238" t="s">
        <v>3474</v>
      </c>
      <c r="P1502" s="345" t="s">
        <v>3413</v>
      </c>
      <c r="Q1502" s="347" t="s">
        <v>4025</v>
      </c>
      <c r="R1502" s="238" t="s">
        <v>3665</v>
      </c>
      <c r="S1502" s="541">
        <v>444.68</v>
      </c>
      <c r="T1502" s="467" t="s">
        <v>2965</v>
      </c>
      <c r="U1502" s="468">
        <f t="shared" si="23"/>
        <v>889.36</v>
      </c>
      <c r="V1502" s="170"/>
    </row>
    <row r="1503" spans="1:22" ht="20.399999999999999">
      <c r="A1503" s="235">
        <v>1500</v>
      </c>
      <c r="B1503" s="235">
        <v>109492181</v>
      </c>
      <c r="C1503" s="238">
        <v>9670003476</v>
      </c>
      <c r="D1503" s="238" t="s">
        <v>171</v>
      </c>
      <c r="E1503" s="598" t="s">
        <v>36</v>
      </c>
      <c r="F1503" s="235">
        <v>16</v>
      </c>
      <c r="G1503" s="623" t="s">
        <v>3795</v>
      </c>
      <c r="H1503" s="410">
        <v>44963</v>
      </c>
      <c r="I1503" s="410">
        <v>44963</v>
      </c>
      <c r="J1503" s="235" t="s">
        <v>206</v>
      </c>
      <c r="K1503" s="235" t="s">
        <v>285</v>
      </c>
      <c r="L1503" s="235" t="s">
        <v>2832</v>
      </c>
      <c r="M1503" s="235">
        <v>235473888</v>
      </c>
      <c r="N1503" s="235" t="s">
        <v>85</v>
      </c>
      <c r="O1503" s="238" t="s">
        <v>3474</v>
      </c>
      <c r="P1503" s="345" t="s">
        <v>3413</v>
      </c>
      <c r="Q1503" s="347" t="s">
        <v>4025</v>
      </c>
      <c r="R1503" s="238" t="s">
        <v>3665</v>
      </c>
      <c r="S1503" s="171">
        <v>18.350000000000001</v>
      </c>
      <c r="T1503" s="467" t="s">
        <v>2965</v>
      </c>
      <c r="U1503" s="468">
        <f t="shared" si="23"/>
        <v>293.60000000000002</v>
      </c>
      <c r="V1503" s="170"/>
    </row>
    <row r="1504" spans="1:22" ht="20.399999999999999">
      <c r="A1504" s="235">
        <v>1501</v>
      </c>
      <c r="B1504" s="235">
        <v>112173253</v>
      </c>
      <c r="C1504" s="238">
        <v>19300061440</v>
      </c>
      <c r="D1504" s="238" t="s">
        <v>777</v>
      </c>
      <c r="E1504" s="598" t="s">
        <v>36</v>
      </c>
      <c r="F1504" s="235">
        <v>3</v>
      </c>
      <c r="G1504" s="623" t="s">
        <v>3795</v>
      </c>
      <c r="H1504" s="410">
        <v>44963</v>
      </c>
      <c r="I1504" s="410">
        <v>44963</v>
      </c>
      <c r="J1504" s="235" t="s">
        <v>206</v>
      </c>
      <c r="K1504" s="235" t="s">
        <v>285</v>
      </c>
      <c r="L1504" s="235" t="s">
        <v>2832</v>
      </c>
      <c r="M1504" s="235">
        <v>235473888</v>
      </c>
      <c r="N1504" s="235" t="s">
        <v>85</v>
      </c>
      <c r="O1504" s="238" t="s">
        <v>3474</v>
      </c>
      <c r="P1504" s="345" t="s">
        <v>3413</v>
      </c>
      <c r="Q1504" s="347" t="s">
        <v>4025</v>
      </c>
      <c r="R1504" s="238" t="s">
        <v>3665</v>
      </c>
      <c r="S1504" s="541">
        <v>267.55</v>
      </c>
      <c r="T1504" s="467" t="s">
        <v>2965</v>
      </c>
      <c r="U1504" s="468">
        <f t="shared" si="23"/>
        <v>802.65000000000009</v>
      </c>
      <c r="V1504" s="170"/>
    </row>
    <row r="1505" spans="1:22" ht="20.399999999999999">
      <c r="A1505" s="235">
        <v>1502</v>
      </c>
      <c r="B1505" s="235">
        <v>112173253</v>
      </c>
      <c r="C1505" s="238">
        <v>19300061440</v>
      </c>
      <c r="D1505" s="238" t="s">
        <v>777</v>
      </c>
      <c r="E1505" s="598" t="s">
        <v>36</v>
      </c>
      <c r="F1505" s="235">
        <v>1</v>
      </c>
      <c r="G1505" s="623" t="s">
        <v>3795</v>
      </c>
      <c r="H1505" s="410">
        <v>44963</v>
      </c>
      <c r="I1505" s="410">
        <v>44963</v>
      </c>
      <c r="J1505" s="235" t="s">
        <v>206</v>
      </c>
      <c r="K1505" s="235" t="s">
        <v>285</v>
      </c>
      <c r="L1505" s="235" t="s">
        <v>2832</v>
      </c>
      <c r="M1505" s="235">
        <v>235473888</v>
      </c>
      <c r="N1505" s="235" t="s">
        <v>85</v>
      </c>
      <c r="O1505" s="238" t="s">
        <v>3474</v>
      </c>
      <c r="P1505" s="345" t="s">
        <v>3413</v>
      </c>
      <c r="Q1505" s="347" t="s">
        <v>4025</v>
      </c>
      <c r="R1505" s="238" t="s">
        <v>3665</v>
      </c>
      <c r="S1505" s="541">
        <v>267.55</v>
      </c>
      <c r="T1505" s="467" t="s">
        <v>2965</v>
      </c>
      <c r="U1505" s="468">
        <f t="shared" si="23"/>
        <v>267.55</v>
      </c>
      <c r="V1505" s="170"/>
    </row>
    <row r="1506" spans="1:22" ht="20.399999999999999">
      <c r="A1506" s="235">
        <v>1503</v>
      </c>
      <c r="B1506" s="235">
        <v>109492194</v>
      </c>
      <c r="C1506" s="238">
        <v>61030012010</v>
      </c>
      <c r="D1506" s="238" t="s">
        <v>193</v>
      </c>
      <c r="E1506" s="598" t="s">
        <v>36</v>
      </c>
      <c r="F1506" s="235">
        <v>10</v>
      </c>
      <c r="G1506" s="623" t="s">
        <v>3795</v>
      </c>
      <c r="H1506" s="410">
        <v>44963</v>
      </c>
      <c r="I1506" s="410">
        <v>44963</v>
      </c>
      <c r="J1506" s="235" t="s">
        <v>206</v>
      </c>
      <c r="K1506" s="235" t="s">
        <v>285</v>
      </c>
      <c r="L1506" s="235" t="s">
        <v>2832</v>
      </c>
      <c r="M1506" s="235">
        <v>235473888</v>
      </c>
      <c r="N1506" s="235" t="s">
        <v>85</v>
      </c>
      <c r="O1506" s="238" t="s">
        <v>3474</v>
      </c>
      <c r="P1506" s="345" t="s">
        <v>3413</v>
      </c>
      <c r="Q1506" s="347" t="s">
        <v>4025</v>
      </c>
      <c r="R1506" s="238" t="s">
        <v>3665</v>
      </c>
      <c r="S1506" s="541">
        <v>234.9</v>
      </c>
      <c r="T1506" s="467" t="s">
        <v>2965</v>
      </c>
      <c r="U1506" s="468">
        <f t="shared" si="23"/>
        <v>2349</v>
      </c>
      <c r="V1506" s="170"/>
    </row>
    <row r="1507" spans="1:22" ht="20.399999999999999">
      <c r="A1507" s="235">
        <v>1504</v>
      </c>
      <c r="B1507" s="235">
        <v>109492196</v>
      </c>
      <c r="C1507" s="238" t="s">
        <v>3779</v>
      </c>
      <c r="D1507" s="238" t="s">
        <v>1179</v>
      </c>
      <c r="E1507" s="598" t="s">
        <v>36</v>
      </c>
      <c r="F1507" s="235">
        <v>10</v>
      </c>
      <c r="G1507" s="623" t="s">
        <v>3795</v>
      </c>
      <c r="H1507" s="410">
        <v>44963</v>
      </c>
      <c r="I1507" s="410">
        <v>44963</v>
      </c>
      <c r="J1507" s="235" t="s">
        <v>206</v>
      </c>
      <c r="K1507" s="235" t="s">
        <v>285</v>
      </c>
      <c r="L1507" s="235" t="s">
        <v>2832</v>
      </c>
      <c r="M1507" s="235">
        <v>235473888</v>
      </c>
      <c r="N1507" s="235" t="s">
        <v>85</v>
      </c>
      <c r="O1507" s="238" t="s">
        <v>3474</v>
      </c>
      <c r="P1507" s="345" t="s">
        <v>3413</v>
      </c>
      <c r="Q1507" s="347" t="s">
        <v>4025</v>
      </c>
      <c r="R1507" s="238" t="s">
        <v>3665</v>
      </c>
      <c r="S1507" s="541">
        <v>22.5</v>
      </c>
      <c r="T1507" s="467" t="s">
        <v>2965</v>
      </c>
      <c r="U1507" s="468">
        <f t="shared" si="23"/>
        <v>225</v>
      </c>
      <c r="V1507" s="170"/>
    </row>
    <row r="1508" spans="1:22" ht="20.399999999999999">
      <c r="A1508" s="235">
        <v>1505</v>
      </c>
      <c r="B1508" s="235">
        <v>109492176</v>
      </c>
      <c r="C1508" s="238">
        <v>45953050</v>
      </c>
      <c r="D1508" s="238" t="s">
        <v>2204</v>
      </c>
      <c r="E1508" s="598" t="s">
        <v>2729</v>
      </c>
      <c r="F1508" s="235">
        <v>80</v>
      </c>
      <c r="G1508" s="623" t="s">
        <v>3795</v>
      </c>
      <c r="H1508" s="410">
        <v>44963</v>
      </c>
      <c r="I1508" s="410">
        <v>44963</v>
      </c>
      <c r="J1508" s="235" t="s">
        <v>206</v>
      </c>
      <c r="K1508" s="235" t="s">
        <v>285</v>
      </c>
      <c r="L1508" s="235" t="s">
        <v>2832</v>
      </c>
      <c r="M1508" s="235">
        <v>235473888</v>
      </c>
      <c r="N1508" s="235" t="s">
        <v>85</v>
      </c>
      <c r="O1508" s="238" t="s">
        <v>3474</v>
      </c>
      <c r="P1508" s="345" t="s">
        <v>3413</v>
      </c>
      <c r="Q1508" s="347" t="s">
        <v>4025</v>
      </c>
      <c r="R1508" s="238" t="s">
        <v>3665</v>
      </c>
      <c r="S1508" s="541">
        <v>210.77</v>
      </c>
      <c r="T1508" s="467" t="s">
        <v>2965</v>
      </c>
      <c r="U1508" s="468">
        <f t="shared" si="23"/>
        <v>16861.600000000002</v>
      </c>
      <c r="V1508" s="170"/>
    </row>
    <row r="1509" spans="1:22" ht="51">
      <c r="A1509" s="235">
        <v>1506</v>
      </c>
      <c r="B1509" s="238" t="s">
        <v>3780</v>
      </c>
      <c r="C1509" s="238" t="s">
        <v>2939</v>
      </c>
      <c r="D1509" s="238" t="s">
        <v>2940</v>
      </c>
      <c r="E1509" s="598" t="s">
        <v>2729</v>
      </c>
      <c r="F1509" s="235">
        <v>600</v>
      </c>
      <c r="G1509" s="623" t="s">
        <v>3787</v>
      </c>
      <c r="H1509" s="410">
        <v>44963</v>
      </c>
      <c r="I1509" s="410">
        <v>44963</v>
      </c>
      <c r="J1509" s="235" t="s">
        <v>3788</v>
      </c>
      <c r="K1509" s="235" t="s">
        <v>3789</v>
      </c>
      <c r="L1509" s="235" t="s">
        <v>3783</v>
      </c>
      <c r="M1509" s="235">
        <v>235473889</v>
      </c>
      <c r="N1509" s="235" t="s">
        <v>3335</v>
      </c>
      <c r="O1509" s="238" t="s">
        <v>3790</v>
      </c>
      <c r="P1509" s="345" t="s">
        <v>3791</v>
      </c>
      <c r="Q1509" s="235"/>
      <c r="R1509" s="238" t="s">
        <v>3792</v>
      </c>
      <c r="S1509" s="541">
        <v>34.6</v>
      </c>
      <c r="T1509" s="467" t="s">
        <v>2965</v>
      </c>
      <c r="U1509" s="468">
        <f t="shared" si="23"/>
        <v>20760</v>
      </c>
      <c r="V1509" s="170"/>
    </row>
    <row r="1510" spans="1:22">
      <c r="A1510" s="235">
        <v>1507</v>
      </c>
      <c r="B1510" s="235">
        <v>109710328</v>
      </c>
      <c r="C1510" s="238" t="s">
        <v>622</v>
      </c>
      <c r="D1510" s="238" t="s">
        <v>623</v>
      </c>
      <c r="E1510" s="598" t="s">
        <v>36</v>
      </c>
      <c r="F1510" s="235">
        <v>4</v>
      </c>
      <c r="G1510" s="623" t="s">
        <v>3787</v>
      </c>
      <c r="H1510" s="410">
        <v>44963</v>
      </c>
      <c r="I1510" s="410">
        <v>44963</v>
      </c>
      <c r="J1510" s="235" t="s">
        <v>3788</v>
      </c>
      <c r="K1510" s="235" t="s">
        <v>3789</v>
      </c>
      <c r="L1510" s="235" t="s">
        <v>3783</v>
      </c>
      <c r="M1510" s="235">
        <v>235473889</v>
      </c>
      <c r="N1510" s="235" t="s">
        <v>3335</v>
      </c>
      <c r="O1510" s="238" t="s">
        <v>3790</v>
      </c>
      <c r="P1510" s="345" t="s">
        <v>3791</v>
      </c>
      <c r="Q1510" s="235"/>
      <c r="R1510" s="238" t="s">
        <v>3792</v>
      </c>
      <c r="S1510" s="171">
        <v>7.75</v>
      </c>
      <c r="T1510" s="467" t="s">
        <v>2965</v>
      </c>
      <c r="U1510" s="468">
        <f t="shared" si="23"/>
        <v>31</v>
      </c>
      <c r="V1510" s="170"/>
    </row>
    <row r="1511" spans="1:22">
      <c r="A1511" s="235">
        <v>1508</v>
      </c>
      <c r="B1511" s="235">
        <v>109710327</v>
      </c>
      <c r="C1511" s="238" t="s">
        <v>1183</v>
      </c>
      <c r="D1511" s="238" t="s">
        <v>1184</v>
      </c>
      <c r="E1511" s="598" t="s">
        <v>36</v>
      </c>
      <c r="F1511" s="235">
        <v>35</v>
      </c>
      <c r="G1511" s="623" t="s">
        <v>3787</v>
      </c>
      <c r="H1511" s="410">
        <v>44963</v>
      </c>
      <c r="I1511" s="410">
        <v>44963</v>
      </c>
      <c r="J1511" s="235" t="s">
        <v>3788</v>
      </c>
      <c r="K1511" s="235" t="s">
        <v>3789</v>
      </c>
      <c r="L1511" s="235" t="s">
        <v>3783</v>
      </c>
      <c r="M1511" s="235">
        <v>235473889</v>
      </c>
      <c r="N1511" s="235" t="s">
        <v>3335</v>
      </c>
      <c r="O1511" s="238" t="s">
        <v>3790</v>
      </c>
      <c r="P1511" s="345" t="s">
        <v>3791</v>
      </c>
      <c r="Q1511" s="235"/>
      <c r="R1511" s="238" t="s">
        <v>3792</v>
      </c>
      <c r="S1511" s="541">
        <v>25.31</v>
      </c>
      <c r="T1511" s="467" t="s">
        <v>2965</v>
      </c>
      <c r="U1511" s="468">
        <f t="shared" si="23"/>
        <v>885.84999999999991</v>
      </c>
      <c r="V1511" s="170"/>
    </row>
    <row r="1512" spans="1:22">
      <c r="A1512" s="235">
        <v>1509</v>
      </c>
      <c r="B1512" s="235">
        <v>109710326</v>
      </c>
      <c r="C1512" s="238" t="s">
        <v>1195</v>
      </c>
      <c r="D1512" s="238" t="s">
        <v>1196</v>
      </c>
      <c r="E1512" s="598" t="s">
        <v>36</v>
      </c>
      <c r="F1512" s="235">
        <v>4</v>
      </c>
      <c r="G1512" s="623" t="s">
        <v>3787</v>
      </c>
      <c r="H1512" s="410">
        <v>44963</v>
      </c>
      <c r="I1512" s="410">
        <v>44963</v>
      </c>
      <c r="J1512" s="235" t="s">
        <v>3788</v>
      </c>
      <c r="K1512" s="235" t="s">
        <v>3789</v>
      </c>
      <c r="L1512" s="235" t="s">
        <v>3783</v>
      </c>
      <c r="M1512" s="235">
        <v>235473889</v>
      </c>
      <c r="N1512" s="235" t="s">
        <v>3335</v>
      </c>
      <c r="O1512" s="238" t="s">
        <v>3790</v>
      </c>
      <c r="P1512" s="345" t="s">
        <v>3791</v>
      </c>
      <c r="Q1512" s="235"/>
      <c r="R1512" s="238" t="s">
        <v>3792</v>
      </c>
      <c r="S1512" s="541">
        <v>5.88</v>
      </c>
      <c r="T1512" s="467" t="s">
        <v>2965</v>
      </c>
      <c r="U1512" s="468">
        <f t="shared" si="23"/>
        <v>23.52</v>
      </c>
      <c r="V1512" s="170"/>
    </row>
    <row r="1513" spans="1:22">
      <c r="A1513" s="235">
        <v>1510</v>
      </c>
      <c r="B1513" s="235">
        <v>102598643</v>
      </c>
      <c r="C1513" s="238" t="s">
        <v>1686</v>
      </c>
      <c r="D1513" s="238" t="s">
        <v>1687</v>
      </c>
      <c r="E1513" s="598" t="s">
        <v>36</v>
      </c>
      <c r="F1513" s="235">
        <v>14</v>
      </c>
      <c r="G1513" s="623" t="s">
        <v>3793</v>
      </c>
      <c r="H1513" s="410">
        <v>44966</v>
      </c>
      <c r="I1513" s="410">
        <v>44966</v>
      </c>
      <c r="J1513" s="235" t="s">
        <v>2492</v>
      </c>
      <c r="K1513" s="235" t="s">
        <v>92</v>
      </c>
      <c r="L1513" s="235" t="s">
        <v>70</v>
      </c>
      <c r="M1513" s="235">
        <v>412749083</v>
      </c>
      <c r="N1513" s="235" t="s">
        <v>3521</v>
      </c>
      <c r="O1513" s="238" t="s">
        <v>3474</v>
      </c>
      <c r="P1513" s="345" t="s">
        <v>3413</v>
      </c>
      <c r="Q1513" s="347" t="s">
        <v>4025</v>
      </c>
      <c r="R1513" s="238" t="s">
        <v>3794</v>
      </c>
      <c r="S1513" s="541">
        <v>1581</v>
      </c>
      <c r="T1513" s="467" t="s">
        <v>2965</v>
      </c>
      <c r="U1513" s="468">
        <f t="shared" si="23"/>
        <v>22134</v>
      </c>
      <c r="V1513" s="170"/>
    </row>
    <row r="1514" spans="1:22">
      <c r="A1514" s="235">
        <v>1511</v>
      </c>
      <c r="B1514" s="235">
        <v>102951260</v>
      </c>
      <c r="C1514" s="238" t="s">
        <v>1697</v>
      </c>
      <c r="D1514" s="238" t="s">
        <v>1698</v>
      </c>
      <c r="E1514" s="598" t="s">
        <v>36</v>
      </c>
      <c r="F1514" s="235">
        <v>1</v>
      </c>
      <c r="G1514" s="623" t="s">
        <v>3793</v>
      </c>
      <c r="H1514" s="410">
        <v>44966</v>
      </c>
      <c r="I1514" s="410">
        <v>44966</v>
      </c>
      <c r="J1514" s="235" t="s">
        <v>2492</v>
      </c>
      <c r="K1514" s="235" t="s">
        <v>92</v>
      </c>
      <c r="L1514" s="235" t="s">
        <v>70</v>
      </c>
      <c r="M1514" s="235">
        <v>412749083</v>
      </c>
      <c r="N1514" s="235" t="s">
        <v>3521</v>
      </c>
      <c r="O1514" s="238" t="s">
        <v>3474</v>
      </c>
      <c r="P1514" s="345" t="s">
        <v>3413</v>
      </c>
      <c r="Q1514" s="347" t="s">
        <v>4025</v>
      </c>
      <c r="R1514" s="238" t="s">
        <v>3794</v>
      </c>
      <c r="S1514" s="541">
        <v>216.59</v>
      </c>
      <c r="T1514" s="467" t="s">
        <v>2965</v>
      </c>
      <c r="U1514" s="468">
        <f t="shared" si="23"/>
        <v>216.59</v>
      </c>
      <c r="V1514" s="170"/>
    </row>
    <row r="1515" spans="1:22">
      <c r="A1515" s="235">
        <v>1512</v>
      </c>
      <c r="B1515" s="235">
        <v>102951260</v>
      </c>
      <c r="C1515" s="238" t="s">
        <v>1697</v>
      </c>
      <c r="D1515" s="238" t="s">
        <v>1698</v>
      </c>
      <c r="E1515" s="598" t="s">
        <v>36</v>
      </c>
      <c r="F1515" s="235">
        <v>13</v>
      </c>
      <c r="G1515" s="623" t="s">
        <v>3793</v>
      </c>
      <c r="H1515" s="410">
        <v>44966</v>
      </c>
      <c r="I1515" s="410">
        <v>44966</v>
      </c>
      <c r="J1515" s="235" t="s">
        <v>2492</v>
      </c>
      <c r="K1515" s="235" t="s">
        <v>92</v>
      </c>
      <c r="L1515" s="235" t="s">
        <v>70</v>
      </c>
      <c r="M1515" s="235">
        <v>412749083</v>
      </c>
      <c r="N1515" s="235" t="s">
        <v>3521</v>
      </c>
      <c r="O1515" s="238" t="s">
        <v>3474</v>
      </c>
      <c r="P1515" s="345" t="s">
        <v>3413</v>
      </c>
      <c r="Q1515" s="347" t="s">
        <v>4025</v>
      </c>
      <c r="R1515" s="238" t="s">
        <v>3794</v>
      </c>
      <c r="S1515" s="541">
        <v>216.59</v>
      </c>
      <c r="T1515" s="467" t="s">
        <v>2965</v>
      </c>
      <c r="U1515" s="468">
        <f t="shared" si="23"/>
        <v>2815.67</v>
      </c>
      <c r="V1515" s="170"/>
    </row>
    <row r="1516" spans="1:22" ht="20.399999999999999">
      <c r="A1516" s="235">
        <v>1513</v>
      </c>
      <c r="B1516" s="235">
        <v>110408292</v>
      </c>
      <c r="C1516" s="238" t="s">
        <v>1309</v>
      </c>
      <c r="D1516" s="238" t="s">
        <v>1310</v>
      </c>
      <c r="E1516" s="598" t="s">
        <v>36</v>
      </c>
      <c r="F1516" s="235">
        <v>168</v>
      </c>
      <c r="G1516" s="623" t="s">
        <v>3793</v>
      </c>
      <c r="H1516" s="410">
        <v>44966</v>
      </c>
      <c r="I1516" s="410">
        <v>44966</v>
      </c>
      <c r="J1516" s="235" t="s">
        <v>2492</v>
      </c>
      <c r="K1516" s="235" t="s">
        <v>92</v>
      </c>
      <c r="L1516" s="235" t="s">
        <v>70</v>
      </c>
      <c r="M1516" s="235">
        <v>412749083</v>
      </c>
      <c r="N1516" s="235" t="s">
        <v>3521</v>
      </c>
      <c r="O1516" s="238" t="s">
        <v>3474</v>
      </c>
      <c r="P1516" s="345" t="s">
        <v>3413</v>
      </c>
      <c r="Q1516" s="347" t="s">
        <v>4025</v>
      </c>
      <c r="R1516" s="238" t="s">
        <v>3794</v>
      </c>
      <c r="S1516" s="541">
        <v>10</v>
      </c>
      <c r="T1516" s="467" t="s">
        <v>2965</v>
      </c>
      <c r="U1516" s="468">
        <f t="shared" si="23"/>
        <v>1680</v>
      </c>
      <c r="V1516" s="170"/>
    </row>
    <row r="1517" spans="1:22">
      <c r="A1517" s="235">
        <v>1514</v>
      </c>
      <c r="B1517" s="235">
        <v>111400054</v>
      </c>
      <c r="C1517" s="238" t="s">
        <v>3274</v>
      </c>
      <c r="D1517" s="238" t="s">
        <v>650</v>
      </c>
      <c r="E1517" s="598" t="s">
        <v>36</v>
      </c>
      <c r="F1517" s="235">
        <v>36</v>
      </c>
      <c r="G1517" s="623" t="s">
        <v>3793</v>
      </c>
      <c r="H1517" s="410">
        <v>44966</v>
      </c>
      <c r="I1517" s="410">
        <v>44966</v>
      </c>
      <c r="J1517" s="235" t="s">
        <v>2492</v>
      </c>
      <c r="K1517" s="235" t="s">
        <v>92</v>
      </c>
      <c r="L1517" s="235" t="s">
        <v>70</v>
      </c>
      <c r="M1517" s="235">
        <v>412749083</v>
      </c>
      <c r="N1517" s="235" t="s">
        <v>3521</v>
      </c>
      <c r="O1517" s="238" t="s">
        <v>3474</v>
      </c>
      <c r="P1517" s="345" t="s">
        <v>3413</v>
      </c>
      <c r="Q1517" s="347" t="s">
        <v>4025</v>
      </c>
      <c r="R1517" s="238" t="s">
        <v>3794</v>
      </c>
      <c r="S1517" s="541">
        <v>1388.85</v>
      </c>
      <c r="T1517" s="467" t="s">
        <v>2965</v>
      </c>
      <c r="U1517" s="468">
        <f t="shared" si="23"/>
        <v>49998.6</v>
      </c>
      <c r="V1517" s="170"/>
    </row>
    <row r="1518" spans="1:22">
      <c r="A1518" s="235">
        <v>1515</v>
      </c>
      <c r="B1518" s="235">
        <v>111400054</v>
      </c>
      <c r="C1518" s="238" t="s">
        <v>3274</v>
      </c>
      <c r="D1518" s="238" t="s">
        <v>650</v>
      </c>
      <c r="E1518" s="598" t="s">
        <v>36</v>
      </c>
      <c r="F1518" s="235">
        <v>6</v>
      </c>
      <c r="G1518" s="623" t="s">
        <v>3793</v>
      </c>
      <c r="H1518" s="410">
        <v>44966</v>
      </c>
      <c r="I1518" s="410">
        <v>44966</v>
      </c>
      <c r="J1518" s="235" t="s">
        <v>2492</v>
      </c>
      <c r="K1518" s="235" t="s">
        <v>92</v>
      </c>
      <c r="L1518" s="235" t="s">
        <v>70</v>
      </c>
      <c r="M1518" s="235">
        <v>412749083</v>
      </c>
      <c r="N1518" s="235" t="s">
        <v>3521</v>
      </c>
      <c r="O1518" s="238" t="s">
        <v>3474</v>
      </c>
      <c r="P1518" s="345" t="s">
        <v>3413</v>
      </c>
      <c r="Q1518" s="347" t="s">
        <v>4025</v>
      </c>
      <c r="R1518" s="238" t="s">
        <v>3794</v>
      </c>
      <c r="S1518" s="541">
        <v>1388.85</v>
      </c>
      <c r="T1518" s="467" t="s">
        <v>2965</v>
      </c>
      <c r="U1518" s="468">
        <f t="shared" si="23"/>
        <v>8333.0999999999985</v>
      </c>
      <c r="V1518" s="170"/>
    </row>
    <row r="1519" spans="1:22">
      <c r="A1519" s="235">
        <v>1516</v>
      </c>
      <c r="B1519" s="235">
        <v>111400055</v>
      </c>
      <c r="C1519" s="238" t="s">
        <v>3275</v>
      </c>
      <c r="D1519" s="238" t="s">
        <v>654</v>
      </c>
      <c r="E1519" s="598" t="s">
        <v>36</v>
      </c>
      <c r="F1519" s="235">
        <v>36</v>
      </c>
      <c r="G1519" s="623" t="s">
        <v>3793</v>
      </c>
      <c r="H1519" s="410">
        <v>44966</v>
      </c>
      <c r="I1519" s="410">
        <v>44966</v>
      </c>
      <c r="J1519" s="235" t="s">
        <v>2492</v>
      </c>
      <c r="K1519" s="235" t="s">
        <v>92</v>
      </c>
      <c r="L1519" s="235" t="s">
        <v>70</v>
      </c>
      <c r="M1519" s="235">
        <v>412749083</v>
      </c>
      <c r="N1519" s="235" t="s">
        <v>3521</v>
      </c>
      <c r="O1519" s="238" t="s">
        <v>3474</v>
      </c>
      <c r="P1519" s="345" t="s">
        <v>3413</v>
      </c>
      <c r="Q1519" s="347" t="s">
        <v>4025</v>
      </c>
      <c r="R1519" s="238" t="s">
        <v>3794</v>
      </c>
      <c r="S1519" s="541">
        <v>1706.02</v>
      </c>
      <c r="T1519" s="467" t="s">
        <v>2965</v>
      </c>
      <c r="U1519" s="468">
        <f t="shared" si="23"/>
        <v>61416.72</v>
      </c>
      <c r="V1519" s="170"/>
    </row>
    <row r="1520" spans="1:22">
      <c r="A1520" s="235">
        <v>1517</v>
      </c>
      <c r="B1520" s="235">
        <v>111400055</v>
      </c>
      <c r="C1520" s="238" t="s">
        <v>3275</v>
      </c>
      <c r="D1520" s="238" t="s">
        <v>654</v>
      </c>
      <c r="E1520" s="598" t="s">
        <v>36</v>
      </c>
      <c r="F1520" s="235">
        <v>6</v>
      </c>
      <c r="G1520" s="623" t="s">
        <v>3793</v>
      </c>
      <c r="H1520" s="410">
        <v>44966</v>
      </c>
      <c r="I1520" s="410">
        <v>44966</v>
      </c>
      <c r="J1520" s="235" t="s">
        <v>2492</v>
      </c>
      <c r="K1520" s="235" t="s">
        <v>92</v>
      </c>
      <c r="L1520" s="235" t="s">
        <v>70</v>
      </c>
      <c r="M1520" s="235">
        <v>412749083</v>
      </c>
      <c r="N1520" s="235" t="s">
        <v>3521</v>
      </c>
      <c r="O1520" s="238" t="s">
        <v>3474</v>
      </c>
      <c r="P1520" s="345" t="s">
        <v>3413</v>
      </c>
      <c r="Q1520" s="347" t="s">
        <v>4025</v>
      </c>
      <c r="R1520" s="238" t="s">
        <v>3794</v>
      </c>
      <c r="S1520" s="541">
        <v>1706.02</v>
      </c>
      <c r="T1520" s="467" t="s">
        <v>2965</v>
      </c>
      <c r="U1520" s="468">
        <f t="shared" si="23"/>
        <v>10236.119999999999</v>
      </c>
      <c r="V1520" s="170"/>
    </row>
    <row r="1521" spans="1:22">
      <c r="A1521" s="235">
        <v>1518</v>
      </c>
      <c r="B1521" s="235" t="s">
        <v>3013</v>
      </c>
      <c r="C1521" s="238" t="s">
        <v>3013</v>
      </c>
      <c r="D1521" s="238" t="s">
        <v>3014</v>
      </c>
      <c r="E1521" s="598" t="s">
        <v>36</v>
      </c>
      <c r="F1521" s="235">
        <v>28</v>
      </c>
      <c r="G1521" s="623" t="s">
        <v>3793</v>
      </c>
      <c r="H1521" s="410">
        <v>44966</v>
      </c>
      <c r="I1521" s="410">
        <v>44966</v>
      </c>
      <c r="J1521" s="235" t="s">
        <v>2492</v>
      </c>
      <c r="K1521" s="235" t="s">
        <v>92</v>
      </c>
      <c r="L1521" s="235" t="s">
        <v>70</v>
      </c>
      <c r="M1521" s="235">
        <v>412749083</v>
      </c>
      <c r="N1521" s="235" t="s">
        <v>3521</v>
      </c>
      <c r="O1521" s="238" t="s">
        <v>3474</v>
      </c>
      <c r="P1521" s="345" t="s">
        <v>3413</v>
      </c>
      <c r="Q1521" s="347" t="s">
        <v>4025</v>
      </c>
      <c r="R1521" s="238" t="s">
        <v>3794</v>
      </c>
      <c r="S1521" s="541">
        <v>3257.28</v>
      </c>
      <c r="T1521" s="467" t="s">
        <v>2965</v>
      </c>
      <c r="U1521" s="468">
        <f t="shared" si="23"/>
        <v>91203.840000000011</v>
      </c>
      <c r="V1521" s="170"/>
    </row>
    <row r="1522" spans="1:22">
      <c r="A1522" s="235">
        <v>1519</v>
      </c>
      <c r="B1522" s="235">
        <v>100718052</v>
      </c>
      <c r="C1522" s="238">
        <v>100718052</v>
      </c>
      <c r="D1522" s="238" t="s">
        <v>3329</v>
      </c>
      <c r="E1522" s="598" t="s">
        <v>36</v>
      </c>
      <c r="F1522" s="235">
        <v>952</v>
      </c>
      <c r="G1522" s="623" t="s">
        <v>3793</v>
      </c>
      <c r="H1522" s="410">
        <v>44966</v>
      </c>
      <c r="I1522" s="410">
        <v>44966</v>
      </c>
      <c r="J1522" s="235" t="s">
        <v>2492</v>
      </c>
      <c r="K1522" s="235" t="s">
        <v>92</v>
      </c>
      <c r="L1522" s="235" t="s">
        <v>70</v>
      </c>
      <c r="M1522" s="235">
        <v>412749083</v>
      </c>
      <c r="N1522" s="235" t="s">
        <v>3521</v>
      </c>
      <c r="O1522" s="238" t="s">
        <v>3474</v>
      </c>
      <c r="P1522" s="345" t="s">
        <v>3413</v>
      </c>
      <c r="Q1522" s="347" t="s">
        <v>4025</v>
      </c>
      <c r="R1522" s="238" t="s">
        <v>3794</v>
      </c>
      <c r="S1522" s="541">
        <v>10.93</v>
      </c>
      <c r="T1522" s="467" t="s">
        <v>2965</v>
      </c>
      <c r="U1522" s="468">
        <f t="shared" si="23"/>
        <v>10405.36</v>
      </c>
      <c r="V1522" s="170"/>
    </row>
    <row r="1523" spans="1:22" ht="20.399999999999999">
      <c r="A1523" s="235">
        <v>1520</v>
      </c>
      <c r="B1523" s="235">
        <v>108224587</v>
      </c>
      <c r="C1523" s="238">
        <v>108224587</v>
      </c>
      <c r="D1523" s="238" t="s">
        <v>2800</v>
      </c>
      <c r="E1523" s="598" t="s">
        <v>36</v>
      </c>
      <c r="F1523" s="235">
        <v>12</v>
      </c>
      <c r="G1523" s="623" t="s">
        <v>3793</v>
      </c>
      <c r="H1523" s="410">
        <v>44966</v>
      </c>
      <c r="I1523" s="410">
        <v>44966</v>
      </c>
      <c r="J1523" s="235" t="s">
        <v>2492</v>
      </c>
      <c r="K1523" s="235" t="s">
        <v>92</v>
      </c>
      <c r="L1523" s="235" t="s">
        <v>70</v>
      </c>
      <c r="M1523" s="235">
        <v>412749083</v>
      </c>
      <c r="N1523" s="235" t="s">
        <v>3521</v>
      </c>
      <c r="O1523" s="238" t="s">
        <v>3474</v>
      </c>
      <c r="P1523" s="345" t="s">
        <v>3413</v>
      </c>
      <c r="Q1523" s="347" t="s">
        <v>4025</v>
      </c>
      <c r="R1523" s="238" t="s">
        <v>3794</v>
      </c>
      <c r="S1523" s="541">
        <v>31383</v>
      </c>
      <c r="T1523" s="467" t="s">
        <v>2965</v>
      </c>
      <c r="U1523" s="468">
        <f t="shared" si="23"/>
        <v>376596</v>
      </c>
      <c r="V1523" s="170"/>
    </row>
    <row r="1524" spans="1:22" ht="20.399999999999999">
      <c r="A1524" s="235">
        <v>1521</v>
      </c>
      <c r="B1524" s="235">
        <v>108224587</v>
      </c>
      <c r="C1524" s="238">
        <v>108224587</v>
      </c>
      <c r="D1524" s="238" t="s">
        <v>2800</v>
      </c>
      <c r="E1524" s="598" t="s">
        <v>36</v>
      </c>
      <c r="F1524" s="235">
        <v>16</v>
      </c>
      <c r="G1524" s="623" t="s">
        <v>3793</v>
      </c>
      <c r="H1524" s="410">
        <v>44966</v>
      </c>
      <c r="I1524" s="410">
        <v>44966</v>
      </c>
      <c r="J1524" s="235" t="s">
        <v>2492</v>
      </c>
      <c r="K1524" s="235" t="s">
        <v>92</v>
      </c>
      <c r="L1524" s="235" t="s">
        <v>70</v>
      </c>
      <c r="M1524" s="235">
        <v>412749083</v>
      </c>
      <c r="N1524" s="235" t="s">
        <v>3521</v>
      </c>
      <c r="O1524" s="238" t="s">
        <v>3474</v>
      </c>
      <c r="P1524" s="345" t="s">
        <v>3413</v>
      </c>
      <c r="Q1524" s="347" t="s">
        <v>4025</v>
      </c>
      <c r="R1524" s="238" t="s">
        <v>3794</v>
      </c>
      <c r="S1524" s="541">
        <v>31383</v>
      </c>
      <c r="T1524" s="467" t="s">
        <v>2965</v>
      </c>
      <c r="U1524" s="468">
        <f t="shared" si="23"/>
        <v>502128</v>
      </c>
      <c r="V1524" s="170"/>
    </row>
    <row r="1525" spans="1:22" ht="20.399999999999999">
      <c r="A1525" s="235">
        <v>1522</v>
      </c>
      <c r="B1525" s="235">
        <v>109708568</v>
      </c>
      <c r="C1525" s="238" t="s">
        <v>2814</v>
      </c>
      <c r="D1525" s="238" t="s">
        <v>3315</v>
      </c>
      <c r="E1525" s="598" t="s">
        <v>36</v>
      </c>
      <c r="F1525" s="235">
        <v>84</v>
      </c>
      <c r="G1525" s="623" t="s">
        <v>3793</v>
      </c>
      <c r="H1525" s="410">
        <v>44966</v>
      </c>
      <c r="I1525" s="410">
        <v>44966</v>
      </c>
      <c r="J1525" s="235" t="s">
        <v>2492</v>
      </c>
      <c r="K1525" s="235" t="s">
        <v>92</v>
      </c>
      <c r="L1525" s="235" t="s">
        <v>70</v>
      </c>
      <c r="M1525" s="235">
        <v>412749083</v>
      </c>
      <c r="N1525" s="235" t="s">
        <v>3521</v>
      </c>
      <c r="O1525" s="238" t="s">
        <v>3474</v>
      </c>
      <c r="P1525" s="345" t="s">
        <v>3413</v>
      </c>
      <c r="Q1525" s="347" t="s">
        <v>4025</v>
      </c>
      <c r="R1525" s="238" t="s">
        <v>3794</v>
      </c>
      <c r="S1525" s="541">
        <v>3925</v>
      </c>
      <c r="T1525" s="467" t="s">
        <v>2965</v>
      </c>
      <c r="U1525" s="468">
        <f t="shared" si="23"/>
        <v>329700</v>
      </c>
      <c r="V1525" s="170"/>
    </row>
    <row r="1526" spans="1:22" ht="20.399999999999999">
      <c r="A1526" s="235">
        <v>1523</v>
      </c>
      <c r="B1526" s="235">
        <v>109708569</v>
      </c>
      <c r="C1526" s="238" t="s">
        <v>2815</v>
      </c>
      <c r="D1526" s="238" t="s">
        <v>3316</v>
      </c>
      <c r="E1526" s="598" t="s">
        <v>36</v>
      </c>
      <c r="F1526" s="235">
        <v>84</v>
      </c>
      <c r="G1526" s="623" t="s">
        <v>3793</v>
      </c>
      <c r="H1526" s="410">
        <v>44966</v>
      </c>
      <c r="I1526" s="410">
        <v>44966</v>
      </c>
      <c r="J1526" s="235" t="s">
        <v>2492</v>
      </c>
      <c r="K1526" s="235" t="s">
        <v>92</v>
      </c>
      <c r="L1526" s="235" t="s">
        <v>70</v>
      </c>
      <c r="M1526" s="235">
        <v>412749083</v>
      </c>
      <c r="N1526" s="235" t="s">
        <v>3521</v>
      </c>
      <c r="O1526" s="238" t="s">
        <v>3474</v>
      </c>
      <c r="P1526" s="345" t="s">
        <v>3413</v>
      </c>
      <c r="Q1526" s="347" t="s">
        <v>4025</v>
      </c>
      <c r="R1526" s="238" t="s">
        <v>3794</v>
      </c>
      <c r="S1526" s="541">
        <v>3925</v>
      </c>
      <c r="T1526" s="467" t="s">
        <v>2965</v>
      </c>
      <c r="U1526" s="468">
        <f t="shared" si="23"/>
        <v>329700</v>
      </c>
      <c r="V1526" s="170"/>
    </row>
    <row r="1527" spans="1:22">
      <c r="A1527" s="235">
        <v>1524</v>
      </c>
      <c r="B1527" s="235">
        <v>112303433</v>
      </c>
      <c r="C1527" s="238" t="s">
        <v>2983</v>
      </c>
      <c r="D1527" s="238" t="s">
        <v>2984</v>
      </c>
      <c r="E1527" s="598" t="s">
        <v>36</v>
      </c>
      <c r="F1527" s="235">
        <v>112</v>
      </c>
      <c r="G1527" s="623" t="s">
        <v>3793</v>
      </c>
      <c r="H1527" s="410">
        <v>44966</v>
      </c>
      <c r="I1527" s="410">
        <v>44966</v>
      </c>
      <c r="J1527" s="235" t="s">
        <v>2492</v>
      </c>
      <c r="K1527" s="235" t="s">
        <v>92</v>
      </c>
      <c r="L1527" s="235" t="s">
        <v>70</v>
      </c>
      <c r="M1527" s="235">
        <v>412749083</v>
      </c>
      <c r="N1527" s="235" t="s">
        <v>3521</v>
      </c>
      <c r="O1527" s="238" t="s">
        <v>3474</v>
      </c>
      <c r="P1527" s="345" t="s">
        <v>3413</v>
      </c>
      <c r="Q1527" s="347" t="s">
        <v>4025</v>
      </c>
      <c r="R1527" s="238" t="s">
        <v>3794</v>
      </c>
      <c r="S1527" s="541">
        <v>33.93</v>
      </c>
      <c r="T1527" s="467" t="s">
        <v>2965</v>
      </c>
      <c r="U1527" s="468">
        <f t="shared" si="23"/>
        <v>3800.16</v>
      </c>
      <c r="V1527" s="170"/>
    </row>
    <row r="1528" spans="1:22">
      <c r="A1528" s="235">
        <v>1525</v>
      </c>
      <c r="B1528" s="235">
        <v>100879970</v>
      </c>
      <c r="C1528" s="238" t="s">
        <v>2969</v>
      </c>
      <c r="D1528" s="238" t="s">
        <v>2970</v>
      </c>
      <c r="E1528" s="598" t="s">
        <v>36</v>
      </c>
      <c r="F1528" s="235">
        <v>336</v>
      </c>
      <c r="G1528" s="623" t="s">
        <v>3793</v>
      </c>
      <c r="H1528" s="410">
        <v>44966</v>
      </c>
      <c r="I1528" s="410">
        <v>44966</v>
      </c>
      <c r="J1528" s="235" t="s">
        <v>2492</v>
      </c>
      <c r="K1528" s="235" t="s">
        <v>92</v>
      </c>
      <c r="L1528" s="235" t="s">
        <v>70</v>
      </c>
      <c r="M1528" s="235">
        <v>412749083</v>
      </c>
      <c r="N1528" s="235" t="s">
        <v>3521</v>
      </c>
      <c r="O1528" s="238" t="s">
        <v>3474</v>
      </c>
      <c r="P1528" s="345" t="s">
        <v>3413</v>
      </c>
      <c r="Q1528" s="347" t="s">
        <v>4025</v>
      </c>
      <c r="R1528" s="238" t="s">
        <v>3794</v>
      </c>
      <c r="S1528" s="541">
        <v>34</v>
      </c>
      <c r="T1528" s="467" t="s">
        <v>2965</v>
      </c>
      <c r="U1528" s="468">
        <f t="shared" si="23"/>
        <v>11424</v>
      </c>
      <c r="V1528" s="170"/>
    </row>
    <row r="1529" spans="1:22">
      <c r="A1529" s="235">
        <v>1526</v>
      </c>
      <c r="B1529" s="235" t="s">
        <v>2971</v>
      </c>
      <c r="C1529" s="238" t="s">
        <v>2972</v>
      </c>
      <c r="D1529" s="238" t="s">
        <v>2973</v>
      </c>
      <c r="E1529" s="598" t="s">
        <v>36</v>
      </c>
      <c r="F1529" s="235">
        <v>448</v>
      </c>
      <c r="G1529" s="623" t="s">
        <v>3793</v>
      </c>
      <c r="H1529" s="410">
        <v>44966</v>
      </c>
      <c r="I1529" s="410">
        <v>44966</v>
      </c>
      <c r="J1529" s="235" t="s">
        <v>2492</v>
      </c>
      <c r="K1529" s="235" t="s">
        <v>92</v>
      </c>
      <c r="L1529" s="235" t="s">
        <v>70</v>
      </c>
      <c r="M1529" s="235">
        <v>412749083</v>
      </c>
      <c r="N1529" s="235" t="s">
        <v>3521</v>
      </c>
      <c r="O1529" s="238" t="s">
        <v>3474</v>
      </c>
      <c r="P1529" s="345" t="s">
        <v>3413</v>
      </c>
      <c r="Q1529" s="347" t="s">
        <v>4025</v>
      </c>
      <c r="R1529" s="238" t="s">
        <v>3794</v>
      </c>
      <c r="S1529" s="541">
        <v>23.19</v>
      </c>
      <c r="T1529" s="467" t="s">
        <v>2965</v>
      </c>
      <c r="U1529" s="468">
        <f t="shared" si="23"/>
        <v>10389.120000000001</v>
      </c>
      <c r="V1529" s="170"/>
    </row>
    <row r="1530" spans="1:22">
      <c r="A1530" s="235">
        <v>1527</v>
      </c>
      <c r="B1530" s="235" t="s">
        <v>2974</v>
      </c>
      <c r="C1530" s="238" t="s">
        <v>2975</v>
      </c>
      <c r="D1530" s="238" t="s">
        <v>2976</v>
      </c>
      <c r="E1530" s="598" t="s">
        <v>36</v>
      </c>
      <c r="F1530" s="235">
        <v>56</v>
      </c>
      <c r="G1530" s="623" t="s">
        <v>3793</v>
      </c>
      <c r="H1530" s="410">
        <v>44966</v>
      </c>
      <c r="I1530" s="410">
        <v>44966</v>
      </c>
      <c r="J1530" s="235" t="s">
        <v>2492</v>
      </c>
      <c r="K1530" s="235" t="s">
        <v>92</v>
      </c>
      <c r="L1530" s="235" t="s">
        <v>70</v>
      </c>
      <c r="M1530" s="235">
        <v>412749083</v>
      </c>
      <c r="N1530" s="235" t="s">
        <v>3521</v>
      </c>
      <c r="O1530" s="238" t="s">
        <v>3474</v>
      </c>
      <c r="P1530" s="345" t="s">
        <v>3413</v>
      </c>
      <c r="Q1530" s="347" t="s">
        <v>4025</v>
      </c>
      <c r="R1530" s="238" t="s">
        <v>3794</v>
      </c>
      <c r="S1530" s="541">
        <v>41.29</v>
      </c>
      <c r="T1530" s="467" t="s">
        <v>2965</v>
      </c>
      <c r="U1530" s="468">
        <f t="shared" si="23"/>
        <v>2312.2399999999998</v>
      </c>
      <c r="V1530" s="170"/>
    </row>
    <row r="1531" spans="1:22">
      <c r="A1531" s="235">
        <v>1528</v>
      </c>
      <c r="B1531" s="235" t="s">
        <v>2980</v>
      </c>
      <c r="C1531" s="238" t="s">
        <v>2981</v>
      </c>
      <c r="D1531" s="238" t="s">
        <v>2982</v>
      </c>
      <c r="E1531" s="598" t="s">
        <v>36</v>
      </c>
      <c r="F1531" s="235">
        <v>448</v>
      </c>
      <c r="G1531" s="623" t="s">
        <v>3793</v>
      </c>
      <c r="H1531" s="410">
        <v>44966</v>
      </c>
      <c r="I1531" s="410">
        <v>44966</v>
      </c>
      <c r="J1531" s="235" t="s">
        <v>2492</v>
      </c>
      <c r="K1531" s="235" t="s">
        <v>92</v>
      </c>
      <c r="L1531" s="235" t="s">
        <v>70</v>
      </c>
      <c r="M1531" s="235">
        <v>412749083</v>
      </c>
      <c r="N1531" s="235" t="s">
        <v>3521</v>
      </c>
      <c r="O1531" s="238" t="s">
        <v>3474</v>
      </c>
      <c r="P1531" s="345" t="s">
        <v>3413</v>
      </c>
      <c r="Q1531" s="347" t="s">
        <v>4025</v>
      </c>
      <c r="R1531" s="238" t="s">
        <v>3794</v>
      </c>
      <c r="S1531" s="541">
        <v>7.81</v>
      </c>
      <c r="T1531" s="467" t="s">
        <v>2965</v>
      </c>
      <c r="U1531" s="468">
        <f t="shared" si="23"/>
        <v>3498.8799999999997</v>
      </c>
      <c r="V1531" s="170"/>
    </row>
    <row r="1532" spans="1:22">
      <c r="A1532" s="235">
        <v>1529</v>
      </c>
      <c r="B1532" s="235">
        <v>111402534</v>
      </c>
      <c r="C1532" s="238" t="s">
        <v>1083</v>
      </c>
      <c r="D1532" s="238" t="s">
        <v>1084</v>
      </c>
      <c r="E1532" s="598" t="s">
        <v>36</v>
      </c>
      <c r="F1532" s="235">
        <v>21</v>
      </c>
      <c r="G1532" s="623" t="s">
        <v>3793</v>
      </c>
      <c r="H1532" s="410">
        <v>44966</v>
      </c>
      <c r="I1532" s="410">
        <v>44966</v>
      </c>
      <c r="J1532" s="235" t="s">
        <v>2492</v>
      </c>
      <c r="K1532" s="235" t="s">
        <v>92</v>
      </c>
      <c r="L1532" s="235" t="s">
        <v>70</v>
      </c>
      <c r="M1532" s="235">
        <v>412749083</v>
      </c>
      <c r="N1532" s="235" t="s">
        <v>3521</v>
      </c>
      <c r="O1532" s="238" t="s">
        <v>3474</v>
      </c>
      <c r="P1532" s="345" t="s">
        <v>3413</v>
      </c>
      <c r="Q1532" s="347" t="s">
        <v>4025</v>
      </c>
      <c r="R1532" s="238" t="s">
        <v>3794</v>
      </c>
      <c r="S1532" s="541">
        <v>469.44</v>
      </c>
      <c r="T1532" s="467" t="s">
        <v>2965</v>
      </c>
      <c r="U1532" s="468">
        <f t="shared" si="23"/>
        <v>9858.24</v>
      </c>
      <c r="V1532" s="170"/>
    </row>
    <row r="1533" spans="1:22">
      <c r="A1533" s="235">
        <v>1530</v>
      </c>
      <c r="B1533" s="235">
        <v>110316600</v>
      </c>
      <c r="C1533" s="238" t="s">
        <v>2551</v>
      </c>
      <c r="D1533" s="238" t="s">
        <v>2552</v>
      </c>
      <c r="E1533" s="598" t="s">
        <v>36</v>
      </c>
      <c r="F1533" s="235">
        <v>14</v>
      </c>
      <c r="G1533" s="623" t="s">
        <v>3793</v>
      </c>
      <c r="H1533" s="410">
        <v>44966</v>
      </c>
      <c r="I1533" s="410">
        <v>44966</v>
      </c>
      <c r="J1533" s="235" t="s">
        <v>2492</v>
      </c>
      <c r="K1533" s="235" t="s">
        <v>92</v>
      </c>
      <c r="L1533" s="235" t="s">
        <v>70</v>
      </c>
      <c r="M1533" s="235">
        <v>412749083</v>
      </c>
      <c r="N1533" s="235" t="s">
        <v>3521</v>
      </c>
      <c r="O1533" s="238" t="s">
        <v>3474</v>
      </c>
      <c r="P1533" s="345" t="s">
        <v>3413</v>
      </c>
      <c r="Q1533" s="347" t="s">
        <v>4025</v>
      </c>
      <c r="R1533" s="238" t="s">
        <v>3794</v>
      </c>
      <c r="S1533" s="541">
        <v>330</v>
      </c>
      <c r="T1533" s="467" t="s">
        <v>2965</v>
      </c>
      <c r="U1533" s="468">
        <f t="shared" si="23"/>
        <v>4620</v>
      </c>
      <c r="V1533" s="170"/>
    </row>
    <row r="1534" spans="1:22">
      <c r="A1534" s="235">
        <v>1531</v>
      </c>
      <c r="B1534" s="235">
        <v>110408293</v>
      </c>
      <c r="C1534" s="238" t="s">
        <v>3321</v>
      </c>
      <c r="D1534" s="238" t="s">
        <v>3322</v>
      </c>
      <c r="E1534" s="598" t="s">
        <v>36</v>
      </c>
      <c r="F1534" s="235">
        <v>14</v>
      </c>
      <c r="G1534" s="623" t="s">
        <v>3793</v>
      </c>
      <c r="H1534" s="410">
        <v>44966</v>
      </c>
      <c r="I1534" s="410">
        <v>44966</v>
      </c>
      <c r="J1534" s="235" t="s">
        <v>2492</v>
      </c>
      <c r="K1534" s="235" t="s">
        <v>92</v>
      </c>
      <c r="L1534" s="235" t="s">
        <v>70</v>
      </c>
      <c r="M1534" s="235">
        <v>412749083</v>
      </c>
      <c r="N1534" s="235" t="s">
        <v>3521</v>
      </c>
      <c r="O1534" s="238" t="s">
        <v>3474</v>
      </c>
      <c r="P1534" s="345" t="s">
        <v>3413</v>
      </c>
      <c r="Q1534" s="347" t="s">
        <v>4025</v>
      </c>
      <c r="R1534" s="238" t="s">
        <v>3794</v>
      </c>
      <c r="S1534" s="541">
        <v>8339</v>
      </c>
      <c r="T1534" s="467" t="s">
        <v>2965</v>
      </c>
      <c r="U1534" s="468">
        <f t="shared" si="23"/>
        <v>116746</v>
      </c>
      <c r="V1534" s="170"/>
    </row>
    <row r="1535" spans="1:22">
      <c r="A1535" s="235">
        <v>1532</v>
      </c>
      <c r="B1535" s="235" t="s">
        <v>2977</v>
      </c>
      <c r="C1535" s="238" t="s">
        <v>2978</v>
      </c>
      <c r="D1535" s="238" t="s">
        <v>2979</v>
      </c>
      <c r="E1535" s="598" t="s">
        <v>36</v>
      </c>
      <c r="F1535" s="235">
        <v>952</v>
      </c>
      <c r="G1535" s="623" t="s">
        <v>3793</v>
      </c>
      <c r="H1535" s="410">
        <v>44966</v>
      </c>
      <c r="I1535" s="410">
        <v>44966</v>
      </c>
      <c r="J1535" s="235" t="s">
        <v>2492</v>
      </c>
      <c r="K1535" s="235" t="s">
        <v>92</v>
      </c>
      <c r="L1535" s="235" t="s">
        <v>70</v>
      </c>
      <c r="M1535" s="235">
        <v>412749083</v>
      </c>
      <c r="N1535" s="235" t="s">
        <v>3521</v>
      </c>
      <c r="O1535" s="238" t="s">
        <v>3474</v>
      </c>
      <c r="P1535" s="345" t="s">
        <v>3413</v>
      </c>
      <c r="Q1535" s="347" t="s">
        <v>4025</v>
      </c>
      <c r="R1535" s="238" t="s">
        <v>3794</v>
      </c>
      <c r="S1535" s="541">
        <v>3.99</v>
      </c>
      <c r="T1535" s="467" t="s">
        <v>2965</v>
      </c>
      <c r="U1535" s="468">
        <f t="shared" si="23"/>
        <v>3798.48</v>
      </c>
      <c r="V1535" s="170"/>
    </row>
    <row r="1536" spans="1:22" ht="20.399999999999999">
      <c r="A1536" s="235">
        <v>1533</v>
      </c>
      <c r="B1536" s="235">
        <v>108221261</v>
      </c>
      <c r="C1536" s="238" t="s">
        <v>3592</v>
      </c>
      <c r="D1536" s="238" t="s">
        <v>2571</v>
      </c>
      <c r="E1536" s="598" t="s">
        <v>247</v>
      </c>
      <c r="F1536" s="235">
        <v>7</v>
      </c>
      <c r="G1536" s="623" t="s">
        <v>3793</v>
      </c>
      <c r="H1536" s="410">
        <v>44966</v>
      </c>
      <c r="I1536" s="410">
        <v>44966</v>
      </c>
      <c r="J1536" s="235" t="s">
        <v>2492</v>
      </c>
      <c r="K1536" s="235" t="s">
        <v>92</v>
      </c>
      <c r="L1536" s="235" t="s">
        <v>70</v>
      </c>
      <c r="M1536" s="235">
        <v>412749083</v>
      </c>
      <c r="N1536" s="235" t="s">
        <v>3521</v>
      </c>
      <c r="O1536" s="238" t="s">
        <v>3474</v>
      </c>
      <c r="P1536" s="345" t="s">
        <v>3413</v>
      </c>
      <c r="Q1536" s="347" t="s">
        <v>4025</v>
      </c>
      <c r="R1536" s="238" t="s">
        <v>3794</v>
      </c>
      <c r="S1536" s="541">
        <v>477000</v>
      </c>
      <c r="T1536" s="467" t="s">
        <v>2965</v>
      </c>
      <c r="U1536" s="468">
        <f t="shared" si="23"/>
        <v>3339000</v>
      </c>
      <c r="V1536" s="170"/>
    </row>
    <row r="1537" spans="1:22">
      <c r="A1537" s="235">
        <v>1534</v>
      </c>
      <c r="B1537" s="235">
        <v>112295853</v>
      </c>
      <c r="C1537" s="238" t="s">
        <v>2924</v>
      </c>
      <c r="D1537" s="238" t="s">
        <v>2925</v>
      </c>
      <c r="E1537" s="598" t="s">
        <v>247</v>
      </c>
      <c r="F1537" s="235">
        <v>7</v>
      </c>
      <c r="G1537" s="623" t="s">
        <v>3793</v>
      </c>
      <c r="H1537" s="410">
        <v>44966</v>
      </c>
      <c r="I1537" s="410">
        <v>44966</v>
      </c>
      <c r="J1537" s="235" t="s">
        <v>2492</v>
      </c>
      <c r="K1537" s="235" t="s">
        <v>92</v>
      </c>
      <c r="L1537" s="235" t="s">
        <v>70</v>
      </c>
      <c r="M1537" s="235">
        <v>412749083</v>
      </c>
      <c r="N1537" s="235" t="s">
        <v>3521</v>
      </c>
      <c r="O1537" s="238" t="s">
        <v>3474</v>
      </c>
      <c r="P1537" s="345" t="s">
        <v>3413</v>
      </c>
      <c r="Q1537" s="347" t="s">
        <v>4025</v>
      </c>
      <c r="R1537" s="238" t="s">
        <v>3794</v>
      </c>
      <c r="S1537" s="541">
        <v>144200</v>
      </c>
      <c r="T1537" s="467" t="s">
        <v>2965</v>
      </c>
      <c r="U1537" s="468">
        <f t="shared" si="23"/>
        <v>1009400</v>
      </c>
      <c r="V1537" s="170"/>
    </row>
    <row r="1538" spans="1:22" ht="30.6">
      <c r="A1538" s="235">
        <v>1535</v>
      </c>
      <c r="B1538" s="235">
        <v>109611234</v>
      </c>
      <c r="C1538" s="238">
        <v>3742612236</v>
      </c>
      <c r="D1538" s="238" t="s">
        <v>281</v>
      </c>
      <c r="E1538" s="598" t="s">
        <v>36</v>
      </c>
      <c r="F1538" s="235">
        <v>1</v>
      </c>
      <c r="G1538" s="623" t="s">
        <v>3822</v>
      </c>
      <c r="H1538" s="410">
        <v>44968</v>
      </c>
      <c r="I1538" s="410">
        <v>44968</v>
      </c>
      <c r="J1538" s="235" t="s">
        <v>3746</v>
      </c>
      <c r="K1538" s="235" t="s">
        <v>3479</v>
      </c>
      <c r="L1538" s="235" t="s">
        <v>3799</v>
      </c>
      <c r="M1538" s="235">
        <v>235472141</v>
      </c>
      <c r="N1538" s="235" t="s">
        <v>85</v>
      </c>
      <c r="O1538" s="238" t="s">
        <v>3784</v>
      </c>
      <c r="P1538" s="345" t="s">
        <v>3432</v>
      </c>
      <c r="Q1538" s="235"/>
      <c r="R1538" s="238" t="s">
        <v>3823</v>
      </c>
      <c r="S1538" s="171">
        <v>19072.55</v>
      </c>
      <c r="T1538" s="467" t="s">
        <v>2965</v>
      </c>
      <c r="U1538" s="468">
        <f t="shared" si="23"/>
        <v>19072.55</v>
      </c>
      <c r="V1538" s="170"/>
    </row>
    <row r="1539" spans="1:22">
      <c r="A1539" s="235">
        <v>1536</v>
      </c>
      <c r="B1539" s="235">
        <v>111443613</v>
      </c>
      <c r="C1539" s="238">
        <v>111443825</v>
      </c>
      <c r="D1539" s="238" t="s">
        <v>1712</v>
      </c>
      <c r="E1539" s="598" t="s">
        <v>36</v>
      </c>
      <c r="F1539" s="235">
        <v>5</v>
      </c>
      <c r="G1539" s="623" t="s">
        <v>3820</v>
      </c>
      <c r="H1539" s="410">
        <v>44970</v>
      </c>
      <c r="I1539" s="410">
        <v>44970</v>
      </c>
      <c r="J1539" s="235" t="s">
        <v>3746</v>
      </c>
      <c r="K1539" s="235" t="s">
        <v>3747</v>
      </c>
      <c r="L1539" s="235" t="s">
        <v>3540</v>
      </c>
      <c r="M1539" s="235">
        <v>235473075</v>
      </c>
      <c r="N1539" s="235" t="s">
        <v>85</v>
      </c>
      <c r="O1539" s="238" t="s">
        <v>3351</v>
      </c>
      <c r="P1539" s="345" t="s">
        <v>3568</v>
      </c>
      <c r="Q1539" s="235" t="s">
        <v>286</v>
      </c>
      <c r="R1539" s="238" t="s">
        <v>3568</v>
      </c>
      <c r="S1539" s="541">
        <v>4172</v>
      </c>
      <c r="T1539" s="467" t="s">
        <v>2965</v>
      </c>
      <c r="U1539" s="468">
        <f t="shared" si="23"/>
        <v>20860</v>
      </c>
      <c r="V1539" s="170"/>
    </row>
    <row r="1540" spans="1:22">
      <c r="A1540" s="235">
        <v>1537</v>
      </c>
      <c r="B1540" s="235">
        <v>111443614</v>
      </c>
      <c r="C1540" s="238">
        <v>111443828</v>
      </c>
      <c r="D1540" s="238" t="s">
        <v>1715</v>
      </c>
      <c r="E1540" s="598" t="s">
        <v>36</v>
      </c>
      <c r="F1540" s="235">
        <v>5</v>
      </c>
      <c r="G1540" s="623" t="s">
        <v>3820</v>
      </c>
      <c r="H1540" s="410">
        <v>44970</v>
      </c>
      <c r="I1540" s="410">
        <v>44970</v>
      </c>
      <c r="J1540" s="235" t="s">
        <v>3746</v>
      </c>
      <c r="K1540" s="235" t="s">
        <v>3747</v>
      </c>
      <c r="L1540" s="235" t="s">
        <v>3540</v>
      </c>
      <c r="M1540" s="235">
        <v>235473075</v>
      </c>
      <c r="N1540" s="235" t="s">
        <v>85</v>
      </c>
      <c r="O1540" s="238" t="s">
        <v>3351</v>
      </c>
      <c r="P1540" s="345" t="s">
        <v>3568</v>
      </c>
      <c r="Q1540" s="235" t="s">
        <v>286</v>
      </c>
      <c r="R1540" s="238" t="s">
        <v>3568</v>
      </c>
      <c r="S1540" s="541">
        <v>2738</v>
      </c>
      <c r="T1540" s="467" t="s">
        <v>2965</v>
      </c>
      <c r="U1540" s="468">
        <f t="shared" ref="U1540:U1603" si="24">S1540*F1540</f>
        <v>13690</v>
      </c>
      <c r="V1540" s="170"/>
    </row>
    <row r="1541" spans="1:22">
      <c r="A1541" s="235">
        <v>1538</v>
      </c>
      <c r="B1541" s="235">
        <v>113562220</v>
      </c>
      <c r="C1541" s="238">
        <v>113562220</v>
      </c>
      <c r="D1541" s="238" t="s">
        <v>3767</v>
      </c>
      <c r="E1541" s="598" t="s">
        <v>36</v>
      </c>
      <c r="F1541" s="235">
        <v>5</v>
      </c>
      <c r="G1541" s="623" t="s">
        <v>3820</v>
      </c>
      <c r="H1541" s="410">
        <v>44970</v>
      </c>
      <c r="I1541" s="410">
        <v>44970</v>
      </c>
      <c r="J1541" s="235" t="s">
        <v>3746</v>
      </c>
      <c r="K1541" s="235" t="s">
        <v>3747</v>
      </c>
      <c r="L1541" s="235" t="s">
        <v>3540</v>
      </c>
      <c r="M1541" s="235">
        <v>235473075</v>
      </c>
      <c r="N1541" s="235" t="s">
        <v>85</v>
      </c>
      <c r="O1541" s="238" t="s">
        <v>3351</v>
      </c>
      <c r="P1541" s="345" t="s">
        <v>3568</v>
      </c>
      <c r="Q1541" s="235" t="s">
        <v>286</v>
      </c>
      <c r="R1541" s="238" t="s">
        <v>3568</v>
      </c>
      <c r="S1541" s="541">
        <v>250</v>
      </c>
      <c r="T1541" s="467" t="s">
        <v>2965</v>
      </c>
      <c r="U1541" s="468">
        <f t="shared" si="24"/>
        <v>1250</v>
      </c>
      <c r="V1541" s="170"/>
    </row>
    <row r="1542" spans="1:22">
      <c r="A1542" s="235">
        <v>1539</v>
      </c>
      <c r="B1542" s="235">
        <v>113562221</v>
      </c>
      <c r="C1542" s="238">
        <v>113562221</v>
      </c>
      <c r="D1542" s="238" t="s">
        <v>3768</v>
      </c>
      <c r="E1542" s="598" t="s">
        <v>36</v>
      </c>
      <c r="F1542" s="235">
        <v>5</v>
      </c>
      <c r="G1542" s="623" t="s">
        <v>3820</v>
      </c>
      <c r="H1542" s="410">
        <v>44970</v>
      </c>
      <c r="I1542" s="410">
        <v>44970</v>
      </c>
      <c r="J1542" s="235" t="s">
        <v>3746</v>
      </c>
      <c r="K1542" s="235" t="s">
        <v>3747</v>
      </c>
      <c r="L1542" s="235" t="s">
        <v>3540</v>
      </c>
      <c r="M1542" s="235">
        <v>235473075</v>
      </c>
      <c r="N1542" s="235" t="s">
        <v>85</v>
      </c>
      <c r="O1542" s="238" t="s">
        <v>3351</v>
      </c>
      <c r="P1542" s="345" t="s">
        <v>3568</v>
      </c>
      <c r="Q1542" s="235" t="s">
        <v>286</v>
      </c>
      <c r="R1542" s="238" t="s">
        <v>3568</v>
      </c>
      <c r="S1542" s="541">
        <v>5500</v>
      </c>
      <c r="T1542" s="467" t="s">
        <v>2965</v>
      </c>
      <c r="U1542" s="468">
        <f t="shared" si="24"/>
        <v>27500</v>
      </c>
      <c r="V1542" s="170"/>
    </row>
    <row r="1543" spans="1:22">
      <c r="A1543" s="235">
        <v>1540</v>
      </c>
      <c r="B1543" s="235">
        <v>112129061</v>
      </c>
      <c r="C1543" s="238" t="s">
        <v>1718</v>
      </c>
      <c r="D1543" s="238" t="s">
        <v>1719</v>
      </c>
      <c r="E1543" s="598" t="s">
        <v>36</v>
      </c>
      <c r="F1543" s="235">
        <v>5</v>
      </c>
      <c r="G1543" s="623" t="s">
        <v>3820</v>
      </c>
      <c r="H1543" s="410">
        <v>44970</v>
      </c>
      <c r="I1543" s="410">
        <v>44970</v>
      </c>
      <c r="J1543" s="235" t="s">
        <v>3746</v>
      </c>
      <c r="K1543" s="235" t="s">
        <v>3747</v>
      </c>
      <c r="L1543" s="235" t="s">
        <v>3540</v>
      </c>
      <c r="M1543" s="235">
        <v>235473075</v>
      </c>
      <c r="N1543" s="235" t="s">
        <v>85</v>
      </c>
      <c r="O1543" s="238" t="s">
        <v>3351</v>
      </c>
      <c r="P1543" s="345" t="s">
        <v>3568</v>
      </c>
      <c r="Q1543" s="235" t="s">
        <v>286</v>
      </c>
      <c r="R1543" s="238" t="s">
        <v>3568</v>
      </c>
      <c r="S1543" s="541">
        <v>13332</v>
      </c>
      <c r="T1543" s="467" t="s">
        <v>2965</v>
      </c>
      <c r="U1543" s="468">
        <f t="shared" si="24"/>
        <v>66660</v>
      </c>
      <c r="V1543" s="170"/>
    </row>
    <row r="1544" spans="1:22">
      <c r="A1544" s="235">
        <v>1541</v>
      </c>
      <c r="B1544" s="235">
        <v>112139784</v>
      </c>
      <c r="C1544" s="238" t="s">
        <v>2731</v>
      </c>
      <c r="D1544" s="239" t="s">
        <v>2809</v>
      </c>
      <c r="E1544" s="598" t="s">
        <v>2729</v>
      </c>
      <c r="F1544" s="235">
        <v>25</v>
      </c>
      <c r="G1544" s="623" t="s">
        <v>3824</v>
      </c>
      <c r="H1544" s="410">
        <v>44970</v>
      </c>
      <c r="I1544" s="410">
        <v>44970</v>
      </c>
      <c r="J1544" s="235" t="s">
        <v>81</v>
      </c>
      <c r="K1544" s="235" t="s">
        <v>82</v>
      </c>
      <c r="L1544" s="235" t="s">
        <v>3783</v>
      </c>
      <c r="M1544" s="235">
        <v>235473077</v>
      </c>
      <c r="N1544" s="235" t="s">
        <v>85</v>
      </c>
      <c r="O1544" s="238" t="s">
        <v>3825</v>
      </c>
      <c r="P1544" s="345" t="s">
        <v>83</v>
      </c>
      <c r="Q1544" s="235" t="s">
        <v>2840</v>
      </c>
      <c r="R1544" s="238" t="s">
        <v>3826</v>
      </c>
      <c r="S1544" s="541">
        <v>25.5</v>
      </c>
      <c r="T1544" s="467" t="s">
        <v>2965</v>
      </c>
      <c r="U1544" s="468">
        <f t="shared" si="24"/>
        <v>637.5</v>
      </c>
      <c r="V1544" s="170"/>
    </row>
    <row r="1545" spans="1:22">
      <c r="A1545" s="235">
        <v>1542</v>
      </c>
      <c r="B1545" s="235" t="s">
        <v>3816</v>
      </c>
      <c r="C1545" s="238">
        <v>12548125</v>
      </c>
      <c r="D1545" s="238" t="s">
        <v>1866</v>
      </c>
      <c r="E1545" s="598" t="s">
        <v>2729</v>
      </c>
      <c r="F1545" s="235">
        <v>400</v>
      </c>
      <c r="G1545" s="623" t="s">
        <v>3824</v>
      </c>
      <c r="H1545" s="410">
        <v>44970</v>
      </c>
      <c r="I1545" s="410">
        <v>44970</v>
      </c>
      <c r="J1545" s="235" t="s">
        <v>81</v>
      </c>
      <c r="K1545" s="235" t="s">
        <v>82</v>
      </c>
      <c r="L1545" s="235" t="s">
        <v>3783</v>
      </c>
      <c r="M1545" s="235">
        <v>235473077</v>
      </c>
      <c r="N1545" s="235" t="s">
        <v>85</v>
      </c>
      <c r="O1545" s="238" t="s">
        <v>3825</v>
      </c>
      <c r="P1545" s="345" t="s">
        <v>83</v>
      </c>
      <c r="Q1545" s="235" t="s">
        <v>2840</v>
      </c>
      <c r="R1545" s="238" t="s">
        <v>3826</v>
      </c>
      <c r="S1545" s="541">
        <v>13.6</v>
      </c>
      <c r="T1545" s="467" t="s">
        <v>2965</v>
      </c>
      <c r="U1545" s="468">
        <f t="shared" si="24"/>
        <v>5440</v>
      </c>
      <c r="V1545" s="170"/>
    </row>
    <row r="1546" spans="1:22">
      <c r="A1546" s="235">
        <v>1543</v>
      </c>
      <c r="B1546" s="235">
        <v>102464571</v>
      </c>
      <c r="C1546" s="238" t="s">
        <v>1693</v>
      </c>
      <c r="D1546" s="238" t="s">
        <v>1694</v>
      </c>
      <c r="E1546" s="598" t="s">
        <v>36</v>
      </c>
      <c r="F1546" s="235">
        <v>2</v>
      </c>
      <c r="G1546" s="623" t="s">
        <v>3817</v>
      </c>
      <c r="H1546" s="410">
        <v>44970</v>
      </c>
      <c r="I1546" s="410">
        <v>44970</v>
      </c>
      <c r="J1546" s="235" t="s">
        <v>2492</v>
      </c>
      <c r="K1546" s="235" t="s">
        <v>92</v>
      </c>
      <c r="L1546" s="235" t="s">
        <v>70</v>
      </c>
      <c r="M1546" s="235">
        <v>21908</v>
      </c>
      <c r="N1546" s="235" t="s">
        <v>3455</v>
      </c>
      <c r="O1546" s="238" t="s">
        <v>3818</v>
      </c>
      <c r="P1546" s="345" t="s">
        <v>72</v>
      </c>
      <c r="Q1546" s="235" t="s">
        <v>73</v>
      </c>
      <c r="R1546" s="238" t="s">
        <v>3819</v>
      </c>
      <c r="S1546" s="541">
        <v>1374</v>
      </c>
      <c r="T1546" s="467" t="s">
        <v>2965</v>
      </c>
      <c r="U1546" s="468">
        <f t="shared" si="24"/>
        <v>2748</v>
      </c>
      <c r="V1546" s="170"/>
    </row>
    <row r="1547" spans="1:22">
      <c r="A1547" s="235">
        <v>1544</v>
      </c>
      <c r="B1547" s="235">
        <v>102951260</v>
      </c>
      <c r="C1547" s="238" t="s">
        <v>1697</v>
      </c>
      <c r="D1547" s="238" t="s">
        <v>1698</v>
      </c>
      <c r="E1547" s="598" t="s">
        <v>36</v>
      </c>
      <c r="F1547" s="235">
        <v>2</v>
      </c>
      <c r="G1547" s="623" t="s">
        <v>3817</v>
      </c>
      <c r="H1547" s="410">
        <v>44970</v>
      </c>
      <c r="I1547" s="410">
        <v>44970</v>
      </c>
      <c r="J1547" s="235" t="s">
        <v>2492</v>
      </c>
      <c r="K1547" s="235" t="s">
        <v>92</v>
      </c>
      <c r="L1547" s="235" t="s">
        <v>70</v>
      </c>
      <c r="M1547" s="235">
        <v>21908</v>
      </c>
      <c r="N1547" s="235" t="s">
        <v>3455</v>
      </c>
      <c r="O1547" s="238" t="s">
        <v>3818</v>
      </c>
      <c r="P1547" s="345" t="s">
        <v>72</v>
      </c>
      <c r="Q1547" s="235" t="s">
        <v>73</v>
      </c>
      <c r="R1547" s="238" t="s">
        <v>3819</v>
      </c>
      <c r="S1547" s="541">
        <v>210</v>
      </c>
      <c r="T1547" s="467" t="s">
        <v>2965</v>
      </c>
      <c r="U1547" s="468">
        <f t="shared" si="24"/>
        <v>420</v>
      </c>
      <c r="V1547" s="170"/>
    </row>
    <row r="1548" spans="1:22">
      <c r="A1548" s="235">
        <v>1545</v>
      </c>
      <c r="B1548" s="235">
        <v>112148136</v>
      </c>
      <c r="C1548" s="238" t="s">
        <v>3726</v>
      </c>
      <c r="D1548" s="238" t="s">
        <v>3727</v>
      </c>
      <c r="E1548" s="598" t="s">
        <v>36</v>
      </c>
      <c r="F1548" s="235">
        <v>1</v>
      </c>
      <c r="G1548" s="623" t="s">
        <v>3817</v>
      </c>
      <c r="H1548" s="410">
        <v>44970</v>
      </c>
      <c r="I1548" s="410">
        <v>44970</v>
      </c>
      <c r="J1548" s="235" t="s">
        <v>2492</v>
      </c>
      <c r="K1548" s="235" t="s">
        <v>92</v>
      </c>
      <c r="L1548" s="235" t="s">
        <v>70</v>
      </c>
      <c r="M1548" s="235">
        <v>21908</v>
      </c>
      <c r="N1548" s="235" t="s">
        <v>3455</v>
      </c>
      <c r="O1548" s="238" t="s">
        <v>3818</v>
      </c>
      <c r="P1548" s="345" t="s">
        <v>72</v>
      </c>
      <c r="Q1548" s="235" t="s">
        <v>73</v>
      </c>
      <c r="R1548" s="238" t="s">
        <v>3819</v>
      </c>
      <c r="S1548" s="541">
        <v>16356.12</v>
      </c>
      <c r="T1548" s="467" t="s">
        <v>2965</v>
      </c>
      <c r="U1548" s="468">
        <f t="shared" si="24"/>
        <v>16356.12</v>
      </c>
      <c r="V1548" s="170"/>
    </row>
    <row r="1549" spans="1:22" ht="30.6">
      <c r="A1549" s="235">
        <v>1546</v>
      </c>
      <c r="B1549" s="235">
        <v>109611234</v>
      </c>
      <c r="C1549" s="238">
        <v>3742612236</v>
      </c>
      <c r="D1549" s="238" t="s">
        <v>281</v>
      </c>
      <c r="E1549" s="598" t="s">
        <v>36</v>
      </c>
      <c r="F1549" s="235">
        <v>6</v>
      </c>
      <c r="G1549" s="623" t="s">
        <v>3817</v>
      </c>
      <c r="H1549" s="410">
        <v>44970</v>
      </c>
      <c r="I1549" s="410">
        <v>44970</v>
      </c>
      <c r="J1549" s="235" t="s">
        <v>2492</v>
      </c>
      <c r="K1549" s="235" t="s">
        <v>92</v>
      </c>
      <c r="L1549" s="235" t="s">
        <v>70</v>
      </c>
      <c r="M1549" s="235">
        <v>21908</v>
      </c>
      <c r="N1549" s="235" t="s">
        <v>3455</v>
      </c>
      <c r="O1549" s="238" t="s">
        <v>3818</v>
      </c>
      <c r="P1549" s="345" t="s">
        <v>72</v>
      </c>
      <c r="Q1549" s="235" t="s">
        <v>73</v>
      </c>
      <c r="R1549" s="238" t="s">
        <v>3819</v>
      </c>
      <c r="S1549" s="541">
        <v>19072.55</v>
      </c>
      <c r="T1549" s="467" t="s">
        <v>2965</v>
      </c>
      <c r="U1549" s="468">
        <f t="shared" si="24"/>
        <v>114435.29999999999</v>
      </c>
      <c r="V1549" s="170"/>
    </row>
    <row r="1550" spans="1:22" ht="20.399999999999999">
      <c r="A1550" s="235">
        <v>1547</v>
      </c>
      <c r="B1550" s="235">
        <v>110408292</v>
      </c>
      <c r="C1550" s="238" t="s">
        <v>1309</v>
      </c>
      <c r="D1550" s="238" t="s">
        <v>1310</v>
      </c>
      <c r="E1550" s="598" t="s">
        <v>36</v>
      </c>
      <c r="F1550" s="235">
        <v>60</v>
      </c>
      <c r="G1550" s="623" t="s">
        <v>3817</v>
      </c>
      <c r="H1550" s="410">
        <v>44970</v>
      </c>
      <c r="I1550" s="410">
        <v>44970</v>
      </c>
      <c r="J1550" s="235" t="s">
        <v>2492</v>
      </c>
      <c r="K1550" s="235" t="s">
        <v>92</v>
      </c>
      <c r="L1550" s="235" t="s">
        <v>70</v>
      </c>
      <c r="M1550" s="235">
        <v>21908</v>
      </c>
      <c r="N1550" s="235" t="s">
        <v>3455</v>
      </c>
      <c r="O1550" s="238" t="s">
        <v>3818</v>
      </c>
      <c r="P1550" s="345" t="s">
        <v>72</v>
      </c>
      <c r="Q1550" s="235" t="s">
        <v>73</v>
      </c>
      <c r="R1550" s="238" t="s">
        <v>3819</v>
      </c>
      <c r="S1550" s="541">
        <v>10</v>
      </c>
      <c r="T1550" s="467" t="s">
        <v>2965</v>
      </c>
      <c r="U1550" s="468">
        <f t="shared" si="24"/>
        <v>600</v>
      </c>
      <c r="V1550" s="170"/>
    </row>
    <row r="1551" spans="1:22">
      <c r="A1551" s="235">
        <v>1548</v>
      </c>
      <c r="B1551" s="235">
        <v>110710681</v>
      </c>
      <c r="C1551" s="238" t="s">
        <v>1997</v>
      </c>
      <c r="D1551" s="238" t="s">
        <v>2209</v>
      </c>
      <c r="E1551" s="598" t="s">
        <v>36</v>
      </c>
      <c r="F1551" s="235">
        <v>8</v>
      </c>
      <c r="G1551" s="623" t="s">
        <v>3817</v>
      </c>
      <c r="H1551" s="410">
        <v>44970</v>
      </c>
      <c r="I1551" s="410">
        <v>44970</v>
      </c>
      <c r="J1551" s="235" t="s">
        <v>2492</v>
      </c>
      <c r="K1551" s="235" t="s">
        <v>92</v>
      </c>
      <c r="L1551" s="235" t="s">
        <v>70</v>
      </c>
      <c r="M1551" s="235">
        <v>21908</v>
      </c>
      <c r="N1551" s="235" t="s">
        <v>3455</v>
      </c>
      <c r="O1551" s="238" t="s">
        <v>3818</v>
      </c>
      <c r="P1551" s="345" t="s">
        <v>72</v>
      </c>
      <c r="Q1551" s="235" t="s">
        <v>73</v>
      </c>
      <c r="R1551" s="238" t="s">
        <v>3819</v>
      </c>
      <c r="S1551" s="541">
        <v>2033</v>
      </c>
      <c r="T1551" s="467" t="s">
        <v>2965</v>
      </c>
      <c r="U1551" s="468">
        <f t="shared" si="24"/>
        <v>16264</v>
      </c>
      <c r="V1551" s="170"/>
    </row>
    <row r="1552" spans="1:22">
      <c r="A1552" s="235">
        <v>1549</v>
      </c>
      <c r="B1552" s="235">
        <v>110710682</v>
      </c>
      <c r="C1552" s="238" t="s">
        <v>2001</v>
      </c>
      <c r="D1552" s="238" t="s">
        <v>2216</v>
      </c>
      <c r="E1552" s="598" t="s">
        <v>36</v>
      </c>
      <c r="F1552" s="235">
        <v>8</v>
      </c>
      <c r="G1552" s="623" t="s">
        <v>3817</v>
      </c>
      <c r="H1552" s="410">
        <v>44970</v>
      </c>
      <c r="I1552" s="410">
        <v>44970</v>
      </c>
      <c r="J1552" s="235" t="s">
        <v>2492</v>
      </c>
      <c r="K1552" s="235" t="s">
        <v>92</v>
      </c>
      <c r="L1552" s="235" t="s">
        <v>70</v>
      </c>
      <c r="M1552" s="235">
        <v>21908</v>
      </c>
      <c r="N1552" s="235" t="s">
        <v>3455</v>
      </c>
      <c r="O1552" s="238" t="s">
        <v>3818</v>
      </c>
      <c r="P1552" s="345" t="s">
        <v>72</v>
      </c>
      <c r="Q1552" s="235" t="s">
        <v>73</v>
      </c>
      <c r="R1552" s="238" t="s">
        <v>3819</v>
      </c>
      <c r="S1552" s="541">
        <v>2047</v>
      </c>
      <c r="T1552" s="467" t="s">
        <v>2965</v>
      </c>
      <c r="U1552" s="468">
        <f t="shared" si="24"/>
        <v>16376</v>
      </c>
      <c r="V1552" s="170"/>
    </row>
    <row r="1553" spans="1:22">
      <c r="A1553" s="235">
        <v>1550</v>
      </c>
      <c r="B1553" s="235">
        <v>110710684</v>
      </c>
      <c r="C1553" s="238" t="s">
        <v>2002</v>
      </c>
      <c r="D1553" s="239" t="s">
        <v>2213</v>
      </c>
      <c r="E1553" s="598" t="s">
        <v>36</v>
      </c>
      <c r="F1553" s="235">
        <v>4</v>
      </c>
      <c r="G1553" s="623" t="s">
        <v>3817</v>
      </c>
      <c r="H1553" s="410">
        <v>44970</v>
      </c>
      <c r="I1553" s="410">
        <v>44970</v>
      </c>
      <c r="J1553" s="235" t="s">
        <v>2492</v>
      </c>
      <c r="K1553" s="235" t="s">
        <v>92</v>
      </c>
      <c r="L1553" s="235" t="s">
        <v>70</v>
      </c>
      <c r="M1553" s="235">
        <v>21908</v>
      </c>
      <c r="N1553" s="235" t="s">
        <v>3455</v>
      </c>
      <c r="O1553" s="238" t="s">
        <v>3818</v>
      </c>
      <c r="P1553" s="345" t="s">
        <v>72</v>
      </c>
      <c r="Q1553" s="235" t="s">
        <v>73</v>
      </c>
      <c r="R1553" s="238" t="s">
        <v>3819</v>
      </c>
      <c r="S1553" s="541">
        <v>2047</v>
      </c>
      <c r="T1553" s="467" t="s">
        <v>2965</v>
      </c>
      <c r="U1553" s="468">
        <f t="shared" si="24"/>
        <v>8188</v>
      </c>
      <c r="V1553" s="170"/>
    </row>
    <row r="1554" spans="1:22">
      <c r="A1554" s="235">
        <v>1551</v>
      </c>
      <c r="B1554" s="235">
        <v>112141778</v>
      </c>
      <c r="C1554" s="238">
        <v>112141778</v>
      </c>
      <c r="D1554" s="238" t="s">
        <v>2566</v>
      </c>
      <c r="E1554" s="598" t="s">
        <v>36</v>
      </c>
      <c r="F1554" s="235">
        <v>20</v>
      </c>
      <c r="G1554" s="623" t="s">
        <v>3817</v>
      </c>
      <c r="H1554" s="410">
        <v>44970</v>
      </c>
      <c r="I1554" s="410">
        <v>44970</v>
      </c>
      <c r="J1554" s="235" t="s">
        <v>2492</v>
      </c>
      <c r="K1554" s="235" t="s">
        <v>92</v>
      </c>
      <c r="L1554" s="235" t="s">
        <v>70</v>
      </c>
      <c r="M1554" s="235">
        <v>21908</v>
      </c>
      <c r="N1554" s="235" t="s">
        <v>3455</v>
      </c>
      <c r="O1554" s="238" t="s">
        <v>3818</v>
      </c>
      <c r="P1554" s="345" t="s">
        <v>72</v>
      </c>
      <c r="Q1554" s="235" t="s">
        <v>73</v>
      </c>
      <c r="R1554" s="238" t="s">
        <v>3819</v>
      </c>
      <c r="S1554" s="541">
        <v>1.6</v>
      </c>
      <c r="T1554" s="467" t="s">
        <v>2965</v>
      </c>
      <c r="U1554" s="468">
        <f t="shared" si="24"/>
        <v>32</v>
      </c>
      <c r="V1554" s="170"/>
    </row>
    <row r="1555" spans="1:22">
      <c r="A1555" s="235">
        <v>1552</v>
      </c>
      <c r="B1555" s="235">
        <v>112141777</v>
      </c>
      <c r="C1555" s="238">
        <v>112141777</v>
      </c>
      <c r="D1555" s="238" t="s">
        <v>2563</v>
      </c>
      <c r="E1555" s="598" t="s">
        <v>36</v>
      </c>
      <c r="F1555" s="235">
        <v>36</v>
      </c>
      <c r="G1555" s="623" t="s">
        <v>3817</v>
      </c>
      <c r="H1555" s="410">
        <v>44970</v>
      </c>
      <c r="I1555" s="410">
        <v>44970</v>
      </c>
      <c r="J1555" s="235" t="s">
        <v>2492</v>
      </c>
      <c r="K1555" s="235" t="s">
        <v>92</v>
      </c>
      <c r="L1555" s="235" t="s">
        <v>70</v>
      </c>
      <c r="M1555" s="235">
        <v>21908</v>
      </c>
      <c r="N1555" s="235" t="s">
        <v>3455</v>
      </c>
      <c r="O1555" s="238" t="s">
        <v>3818</v>
      </c>
      <c r="P1555" s="345" t="s">
        <v>72</v>
      </c>
      <c r="Q1555" s="235" t="s">
        <v>73</v>
      </c>
      <c r="R1555" s="238" t="s">
        <v>3819</v>
      </c>
      <c r="S1555" s="541">
        <v>5.4</v>
      </c>
      <c r="T1555" s="467" t="s">
        <v>2965</v>
      </c>
      <c r="U1555" s="468">
        <f t="shared" si="24"/>
        <v>194.4</v>
      </c>
      <c r="V1555" s="170"/>
    </row>
    <row r="1556" spans="1:22">
      <c r="A1556" s="235">
        <v>1553</v>
      </c>
      <c r="B1556" s="235" t="s">
        <v>2458</v>
      </c>
      <c r="C1556" s="238" t="s">
        <v>2458</v>
      </c>
      <c r="D1556" s="238" t="s">
        <v>2459</v>
      </c>
      <c r="E1556" s="598" t="s">
        <v>36</v>
      </c>
      <c r="F1556" s="235">
        <v>4</v>
      </c>
      <c r="G1556" s="623" t="s">
        <v>3817</v>
      </c>
      <c r="H1556" s="410">
        <v>44970</v>
      </c>
      <c r="I1556" s="410">
        <v>44970</v>
      </c>
      <c r="J1556" s="235" t="s">
        <v>2492</v>
      </c>
      <c r="K1556" s="235" t="s">
        <v>92</v>
      </c>
      <c r="L1556" s="235" t="s">
        <v>70</v>
      </c>
      <c r="M1556" s="235">
        <v>21908</v>
      </c>
      <c r="N1556" s="235" t="s">
        <v>3455</v>
      </c>
      <c r="O1556" s="238" t="s">
        <v>3818</v>
      </c>
      <c r="P1556" s="345" t="s">
        <v>72</v>
      </c>
      <c r="Q1556" s="235" t="s">
        <v>73</v>
      </c>
      <c r="R1556" s="238" t="s">
        <v>3819</v>
      </c>
      <c r="S1556" s="541">
        <v>1798</v>
      </c>
      <c r="T1556" s="467" t="s">
        <v>2965</v>
      </c>
      <c r="U1556" s="468">
        <f t="shared" si="24"/>
        <v>7192</v>
      </c>
      <c r="V1556" s="170"/>
    </row>
    <row r="1557" spans="1:22">
      <c r="A1557" s="235">
        <v>1554</v>
      </c>
      <c r="B1557" s="235" t="s">
        <v>2336</v>
      </c>
      <c r="C1557" s="238" t="s">
        <v>2337</v>
      </c>
      <c r="D1557" s="238" t="s">
        <v>2605</v>
      </c>
      <c r="E1557" s="598" t="s">
        <v>36</v>
      </c>
      <c r="F1557" s="235">
        <v>8</v>
      </c>
      <c r="G1557" s="623" t="s">
        <v>3817</v>
      </c>
      <c r="H1557" s="410">
        <v>44970</v>
      </c>
      <c r="I1557" s="410">
        <v>44970</v>
      </c>
      <c r="J1557" s="235" t="s">
        <v>2492</v>
      </c>
      <c r="K1557" s="235" t="s">
        <v>92</v>
      </c>
      <c r="L1557" s="235" t="s">
        <v>70</v>
      </c>
      <c r="M1557" s="235">
        <v>21908</v>
      </c>
      <c r="N1557" s="235" t="s">
        <v>3455</v>
      </c>
      <c r="O1557" s="238" t="s">
        <v>3818</v>
      </c>
      <c r="P1557" s="345" t="s">
        <v>72</v>
      </c>
      <c r="Q1557" s="235" t="s">
        <v>73</v>
      </c>
      <c r="R1557" s="238" t="s">
        <v>3819</v>
      </c>
      <c r="S1557" s="541">
        <v>1784</v>
      </c>
      <c r="T1557" s="467" t="s">
        <v>2965</v>
      </c>
      <c r="U1557" s="468">
        <f t="shared" si="24"/>
        <v>14272</v>
      </c>
      <c r="V1557" s="170"/>
    </row>
    <row r="1558" spans="1:22">
      <c r="A1558" s="235">
        <v>1555</v>
      </c>
      <c r="B1558" s="235">
        <v>109492179</v>
      </c>
      <c r="C1558" s="238">
        <v>12568935</v>
      </c>
      <c r="D1558" s="238" t="s">
        <v>2134</v>
      </c>
      <c r="E1558" s="598" t="s">
        <v>2729</v>
      </c>
      <c r="F1558" s="235">
        <v>5</v>
      </c>
      <c r="G1558" s="623" t="s">
        <v>3817</v>
      </c>
      <c r="H1558" s="410">
        <v>44970</v>
      </c>
      <c r="I1558" s="410">
        <v>44970</v>
      </c>
      <c r="J1558" s="235" t="s">
        <v>2492</v>
      </c>
      <c r="K1558" s="235" t="s">
        <v>92</v>
      </c>
      <c r="L1558" s="235" t="s">
        <v>70</v>
      </c>
      <c r="M1558" s="235">
        <v>21908</v>
      </c>
      <c r="N1558" s="235" t="s">
        <v>3455</v>
      </c>
      <c r="O1558" s="238" t="s">
        <v>3818</v>
      </c>
      <c r="P1558" s="345" t="s">
        <v>72</v>
      </c>
      <c r="Q1558" s="235" t="s">
        <v>73</v>
      </c>
      <c r="R1558" s="238" t="s">
        <v>3819</v>
      </c>
      <c r="S1558" s="171">
        <v>174.89</v>
      </c>
      <c r="T1558" s="467" t="s">
        <v>2965</v>
      </c>
      <c r="U1558" s="468">
        <f t="shared" si="24"/>
        <v>874.44999999999993</v>
      </c>
      <c r="V1558" s="170"/>
    </row>
    <row r="1559" spans="1:22">
      <c r="A1559" s="235">
        <v>1556</v>
      </c>
      <c r="B1559" s="235">
        <v>107156657</v>
      </c>
      <c r="C1559" s="238">
        <v>107156657</v>
      </c>
      <c r="D1559" s="238" t="s">
        <v>815</v>
      </c>
      <c r="E1559" s="598" t="s">
        <v>36</v>
      </c>
      <c r="F1559" s="235">
        <v>8</v>
      </c>
      <c r="G1559" s="623" t="s">
        <v>3817</v>
      </c>
      <c r="H1559" s="410">
        <v>44970</v>
      </c>
      <c r="I1559" s="410">
        <v>44970</v>
      </c>
      <c r="J1559" s="235" t="s">
        <v>2492</v>
      </c>
      <c r="K1559" s="235" t="s">
        <v>92</v>
      </c>
      <c r="L1559" s="235" t="s">
        <v>70</v>
      </c>
      <c r="M1559" s="235">
        <v>21908</v>
      </c>
      <c r="N1559" s="235" t="s">
        <v>3455</v>
      </c>
      <c r="O1559" s="238" t="s">
        <v>3818</v>
      </c>
      <c r="P1559" s="345" t="s">
        <v>72</v>
      </c>
      <c r="Q1559" s="235" t="s">
        <v>73</v>
      </c>
      <c r="R1559" s="238" t="s">
        <v>3819</v>
      </c>
      <c r="S1559" s="541">
        <v>13.68</v>
      </c>
      <c r="T1559" s="467" t="s">
        <v>2965</v>
      </c>
      <c r="U1559" s="468">
        <f t="shared" si="24"/>
        <v>109.44</v>
      </c>
      <c r="V1559" s="170"/>
    </row>
    <row r="1560" spans="1:22">
      <c r="A1560" s="235">
        <v>1557</v>
      </c>
      <c r="B1560" s="235">
        <v>110408291</v>
      </c>
      <c r="C1560" s="238" t="s">
        <v>1305</v>
      </c>
      <c r="D1560" s="238" t="s">
        <v>1306</v>
      </c>
      <c r="E1560" s="598" t="s">
        <v>36</v>
      </c>
      <c r="F1560" s="235">
        <v>12</v>
      </c>
      <c r="G1560" s="623" t="s">
        <v>3817</v>
      </c>
      <c r="H1560" s="410">
        <v>44970</v>
      </c>
      <c r="I1560" s="410">
        <v>44970</v>
      </c>
      <c r="J1560" s="235" t="s">
        <v>2492</v>
      </c>
      <c r="K1560" s="235" t="s">
        <v>92</v>
      </c>
      <c r="L1560" s="235" t="s">
        <v>70</v>
      </c>
      <c r="M1560" s="235">
        <v>21908</v>
      </c>
      <c r="N1560" s="235" t="s">
        <v>3455</v>
      </c>
      <c r="O1560" s="238" t="s">
        <v>3818</v>
      </c>
      <c r="P1560" s="345" t="s">
        <v>72</v>
      </c>
      <c r="Q1560" s="235" t="s">
        <v>73</v>
      </c>
      <c r="R1560" s="238" t="s">
        <v>3819</v>
      </c>
      <c r="S1560" s="541">
        <v>6</v>
      </c>
      <c r="T1560" s="467" t="s">
        <v>2965</v>
      </c>
      <c r="U1560" s="468">
        <f t="shared" si="24"/>
        <v>72</v>
      </c>
      <c r="V1560" s="170"/>
    </row>
    <row r="1561" spans="1:22">
      <c r="A1561" s="235">
        <v>1558</v>
      </c>
      <c r="B1561" s="235">
        <v>107156629</v>
      </c>
      <c r="C1561" s="238">
        <v>107156629</v>
      </c>
      <c r="D1561" s="238" t="s">
        <v>814</v>
      </c>
      <c r="E1561" s="598" t="s">
        <v>36</v>
      </c>
      <c r="F1561" s="235">
        <v>32</v>
      </c>
      <c r="G1561" s="623" t="s">
        <v>3817</v>
      </c>
      <c r="H1561" s="410">
        <v>44970</v>
      </c>
      <c r="I1561" s="410">
        <v>44970</v>
      </c>
      <c r="J1561" s="235" t="s">
        <v>2492</v>
      </c>
      <c r="K1561" s="235" t="s">
        <v>92</v>
      </c>
      <c r="L1561" s="235" t="s">
        <v>70</v>
      </c>
      <c r="M1561" s="235">
        <v>21908</v>
      </c>
      <c r="N1561" s="235" t="s">
        <v>3455</v>
      </c>
      <c r="O1561" s="238" t="s">
        <v>3818</v>
      </c>
      <c r="P1561" s="345" t="s">
        <v>72</v>
      </c>
      <c r="Q1561" s="235" t="s">
        <v>73</v>
      </c>
      <c r="R1561" s="238" t="s">
        <v>3819</v>
      </c>
      <c r="S1561" s="541">
        <v>16.28</v>
      </c>
      <c r="T1561" s="467" t="s">
        <v>2965</v>
      </c>
      <c r="U1561" s="468">
        <f t="shared" si="24"/>
        <v>520.96</v>
      </c>
      <c r="V1561" s="170"/>
    </row>
    <row r="1562" spans="1:22" ht="20.399999999999999">
      <c r="A1562" s="235">
        <v>1559</v>
      </c>
      <c r="B1562" s="235" t="s">
        <v>818</v>
      </c>
      <c r="C1562" s="238" t="s">
        <v>818</v>
      </c>
      <c r="D1562" s="238" t="s">
        <v>819</v>
      </c>
      <c r="E1562" s="598" t="s">
        <v>36</v>
      </c>
      <c r="F1562" s="235">
        <v>40</v>
      </c>
      <c r="G1562" s="623" t="s">
        <v>3817</v>
      </c>
      <c r="H1562" s="410">
        <v>44970</v>
      </c>
      <c r="I1562" s="410">
        <v>44970</v>
      </c>
      <c r="J1562" s="235" t="s">
        <v>2492</v>
      </c>
      <c r="K1562" s="235" t="s">
        <v>92</v>
      </c>
      <c r="L1562" s="235" t="s">
        <v>70</v>
      </c>
      <c r="M1562" s="235">
        <v>21908</v>
      </c>
      <c r="N1562" s="235" t="s">
        <v>3455</v>
      </c>
      <c r="O1562" s="238" t="s">
        <v>3818</v>
      </c>
      <c r="P1562" s="345" t="s">
        <v>72</v>
      </c>
      <c r="Q1562" s="235" t="s">
        <v>73</v>
      </c>
      <c r="R1562" s="238" t="s">
        <v>3819</v>
      </c>
      <c r="S1562" s="541">
        <v>3.84</v>
      </c>
      <c r="T1562" s="467" t="s">
        <v>2965</v>
      </c>
      <c r="U1562" s="468">
        <f t="shared" si="24"/>
        <v>153.6</v>
      </c>
      <c r="V1562" s="170"/>
    </row>
    <row r="1563" spans="1:22">
      <c r="A1563" s="235">
        <v>1560</v>
      </c>
      <c r="B1563" s="235">
        <v>111402534</v>
      </c>
      <c r="C1563" s="238" t="s">
        <v>1083</v>
      </c>
      <c r="D1563" s="238" t="s">
        <v>1084</v>
      </c>
      <c r="E1563" s="598" t="s">
        <v>36</v>
      </c>
      <c r="F1563" s="235">
        <v>5</v>
      </c>
      <c r="G1563" s="623" t="s">
        <v>3817</v>
      </c>
      <c r="H1563" s="410">
        <v>44970</v>
      </c>
      <c r="I1563" s="410">
        <v>44970</v>
      </c>
      <c r="J1563" s="235" t="s">
        <v>2492</v>
      </c>
      <c r="K1563" s="235" t="s">
        <v>92</v>
      </c>
      <c r="L1563" s="235" t="s">
        <v>70</v>
      </c>
      <c r="M1563" s="235">
        <v>21908</v>
      </c>
      <c r="N1563" s="235" t="s">
        <v>3455</v>
      </c>
      <c r="O1563" s="238" t="s">
        <v>3818</v>
      </c>
      <c r="P1563" s="345" t="s">
        <v>72</v>
      </c>
      <c r="Q1563" s="235" t="s">
        <v>73</v>
      </c>
      <c r="R1563" s="238" t="s">
        <v>3819</v>
      </c>
      <c r="S1563" s="541">
        <v>469.44</v>
      </c>
      <c r="T1563" s="467" t="s">
        <v>2965</v>
      </c>
      <c r="U1563" s="468">
        <f t="shared" si="24"/>
        <v>2347.1999999999998</v>
      </c>
      <c r="V1563" s="170"/>
    </row>
    <row r="1564" spans="1:22">
      <c r="A1564" s="235">
        <v>1561</v>
      </c>
      <c r="B1564" s="235">
        <v>112173846</v>
      </c>
      <c r="C1564" s="238" t="s">
        <v>3757</v>
      </c>
      <c r="D1564" s="238" t="s">
        <v>3758</v>
      </c>
      <c r="E1564" s="598" t="s">
        <v>36</v>
      </c>
      <c r="F1564" s="235">
        <v>1</v>
      </c>
      <c r="G1564" s="623" t="s">
        <v>3817</v>
      </c>
      <c r="H1564" s="410">
        <v>44970</v>
      </c>
      <c r="I1564" s="410">
        <v>44970</v>
      </c>
      <c r="J1564" s="235" t="s">
        <v>2492</v>
      </c>
      <c r="K1564" s="235" t="s">
        <v>92</v>
      </c>
      <c r="L1564" s="235" t="s">
        <v>70</v>
      </c>
      <c r="M1564" s="235">
        <v>21908</v>
      </c>
      <c r="N1564" s="235" t="s">
        <v>3455</v>
      </c>
      <c r="O1564" s="238" t="s">
        <v>3818</v>
      </c>
      <c r="P1564" s="345" t="s">
        <v>72</v>
      </c>
      <c r="Q1564" s="235" t="s">
        <v>73</v>
      </c>
      <c r="R1564" s="238" t="s">
        <v>3819</v>
      </c>
      <c r="S1564" s="541">
        <v>2023</v>
      </c>
      <c r="T1564" s="467" t="s">
        <v>2965</v>
      </c>
      <c r="U1564" s="468">
        <f t="shared" si="24"/>
        <v>2023</v>
      </c>
      <c r="V1564" s="170"/>
    </row>
    <row r="1565" spans="1:22">
      <c r="A1565" s="235">
        <v>1562</v>
      </c>
      <c r="B1565" s="235">
        <v>110316600</v>
      </c>
      <c r="C1565" s="238" t="s">
        <v>2551</v>
      </c>
      <c r="D1565" s="238" t="s">
        <v>2552</v>
      </c>
      <c r="E1565" s="598" t="s">
        <v>36</v>
      </c>
      <c r="F1565" s="235">
        <v>2</v>
      </c>
      <c r="G1565" s="623" t="s">
        <v>3817</v>
      </c>
      <c r="H1565" s="410">
        <v>44970</v>
      </c>
      <c r="I1565" s="410">
        <v>44970</v>
      </c>
      <c r="J1565" s="235" t="s">
        <v>2492</v>
      </c>
      <c r="K1565" s="235" t="s">
        <v>92</v>
      </c>
      <c r="L1565" s="235" t="s">
        <v>70</v>
      </c>
      <c r="M1565" s="235">
        <v>21908</v>
      </c>
      <c r="N1565" s="235" t="s">
        <v>3455</v>
      </c>
      <c r="O1565" s="238" t="s">
        <v>3818</v>
      </c>
      <c r="P1565" s="345" t="s">
        <v>72</v>
      </c>
      <c r="Q1565" s="235" t="s">
        <v>73</v>
      </c>
      <c r="R1565" s="238" t="s">
        <v>3819</v>
      </c>
      <c r="S1565" s="541">
        <v>330</v>
      </c>
      <c r="T1565" s="467" t="s">
        <v>2965</v>
      </c>
      <c r="U1565" s="468">
        <f t="shared" si="24"/>
        <v>660</v>
      </c>
      <c r="V1565" s="170"/>
    </row>
    <row r="1566" spans="1:22">
      <c r="A1566" s="235">
        <v>1563</v>
      </c>
      <c r="B1566" s="235">
        <v>110408288</v>
      </c>
      <c r="C1566" s="238" t="s">
        <v>1749</v>
      </c>
      <c r="D1566" s="238" t="s">
        <v>1750</v>
      </c>
      <c r="E1566" s="598" t="s">
        <v>36</v>
      </c>
      <c r="F1566" s="235">
        <v>6</v>
      </c>
      <c r="G1566" s="623" t="s">
        <v>3817</v>
      </c>
      <c r="H1566" s="410">
        <v>44970</v>
      </c>
      <c r="I1566" s="410">
        <v>44970</v>
      </c>
      <c r="J1566" s="235" t="s">
        <v>2492</v>
      </c>
      <c r="K1566" s="235" t="s">
        <v>92</v>
      </c>
      <c r="L1566" s="235" t="s">
        <v>70</v>
      </c>
      <c r="M1566" s="235">
        <v>21908</v>
      </c>
      <c r="N1566" s="235" t="s">
        <v>3455</v>
      </c>
      <c r="O1566" s="238" t="s">
        <v>3818</v>
      </c>
      <c r="P1566" s="345" t="s">
        <v>72</v>
      </c>
      <c r="Q1566" s="235" t="s">
        <v>73</v>
      </c>
      <c r="R1566" s="238" t="s">
        <v>3819</v>
      </c>
      <c r="S1566" s="541">
        <v>6396.5</v>
      </c>
      <c r="T1566" s="467" t="s">
        <v>2965</v>
      </c>
      <c r="U1566" s="468">
        <f t="shared" si="24"/>
        <v>38379</v>
      </c>
      <c r="V1566" s="170"/>
    </row>
    <row r="1567" spans="1:22">
      <c r="A1567" s="235">
        <v>1564</v>
      </c>
      <c r="B1567" s="235">
        <v>112171911</v>
      </c>
      <c r="C1567" s="238" t="s">
        <v>3427</v>
      </c>
      <c r="D1567" s="238" t="s">
        <v>3588</v>
      </c>
      <c r="E1567" s="598" t="s">
        <v>36</v>
      </c>
      <c r="F1567" s="235">
        <v>1</v>
      </c>
      <c r="G1567" s="623" t="s">
        <v>3817</v>
      </c>
      <c r="H1567" s="410">
        <v>44970</v>
      </c>
      <c r="I1567" s="410">
        <v>44970</v>
      </c>
      <c r="J1567" s="235" t="s">
        <v>2492</v>
      </c>
      <c r="K1567" s="235" t="s">
        <v>92</v>
      </c>
      <c r="L1567" s="235" t="s">
        <v>70</v>
      </c>
      <c r="M1567" s="235">
        <v>21908</v>
      </c>
      <c r="N1567" s="235" t="s">
        <v>3455</v>
      </c>
      <c r="O1567" s="238" t="s">
        <v>3818</v>
      </c>
      <c r="P1567" s="345" t="s">
        <v>72</v>
      </c>
      <c r="Q1567" s="235" t="s">
        <v>73</v>
      </c>
      <c r="R1567" s="238" t="s">
        <v>3819</v>
      </c>
      <c r="S1567" s="541">
        <v>158500</v>
      </c>
      <c r="T1567" s="467" t="s">
        <v>2965</v>
      </c>
      <c r="U1567" s="468">
        <f t="shared" si="24"/>
        <v>158500</v>
      </c>
      <c r="V1567" s="170"/>
    </row>
    <row r="1568" spans="1:22">
      <c r="A1568" s="235">
        <v>1565</v>
      </c>
      <c r="B1568" s="235">
        <v>112158708</v>
      </c>
      <c r="C1568" s="238" t="s">
        <v>3681</v>
      </c>
      <c r="D1568" s="238" t="s">
        <v>3682</v>
      </c>
      <c r="E1568" s="598" t="s">
        <v>36</v>
      </c>
      <c r="F1568" s="235">
        <v>1</v>
      </c>
      <c r="G1568" s="623" t="s">
        <v>3817</v>
      </c>
      <c r="H1568" s="410">
        <v>44970</v>
      </c>
      <c r="I1568" s="410">
        <v>44970</v>
      </c>
      <c r="J1568" s="235" t="s">
        <v>2492</v>
      </c>
      <c r="K1568" s="235" t="s">
        <v>92</v>
      </c>
      <c r="L1568" s="235" t="s">
        <v>70</v>
      </c>
      <c r="M1568" s="235">
        <v>21908</v>
      </c>
      <c r="N1568" s="235" t="s">
        <v>3455</v>
      </c>
      <c r="O1568" s="238" t="s">
        <v>3818</v>
      </c>
      <c r="P1568" s="345" t="s">
        <v>72</v>
      </c>
      <c r="Q1568" s="235" t="s">
        <v>73</v>
      </c>
      <c r="R1568" s="238" t="s">
        <v>3819</v>
      </c>
      <c r="S1568" s="541">
        <v>1900</v>
      </c>
      <c r="T1568" s="467" t="s">
        <v>2965</v>
      </c>
      <c r="U1568" s="468">
        <f t="shared" si="24"/>
        <v>1900</v>
      </c>
      <c r="V1568" s="170"/>
    </row>
    <row r="1569" spans="1:22" ht="20.399999999999999">
      <c r="A1569" s="235">
        <v>1566</v>
      </c>
      <c r="B1569" s="235">
        <v>110408290</v>
      </c>
      <c r="C1569" s="238" t="s">
        <v>2260</v>
      </c>
      <c r="D1569" s="238" t="s">
        <v>2775</v>
      </c>
      <c r="E1569" s="598" t="s">
        <v>36</v>
      </c>
      <c r="F1569" s="235">
        <v>6</v>
      </c>
      <c r="G1569" s="623" t="s">
        <v>3817</v>
      </c>
      <c r="H1569" s="410">
        <v>44970</v>
      </c>
      <c r="I1569" s="410">
        <v>44970</v>
      </c>
      <c r="J1569" s="235" t="s">
        <v>2492</v>
      </c>
      <c r="K1569" s="235" t="s">
        <v>92</v>
      </c>
      <c r="L1569" s="235" t="s">
        <v>70</v>
      </c>
      <c r="M1569" s="235">
        <v>21908</v>
      </c>
      <c r="N1569" s="235" t="s">
        <v>3455</v>
      </c>
      <c r="O1569" s="238" t="s">
        <v>3818</v>
      </c>
      <c r="P1569" s="345" t="s">
        <v>72</v>
      </c>
      <c r="Q1569" s="235" t="s">
        <v>73</v>
      </c>
      <c r="R1569" s="238" t="s">
        <v>3819</v>
      </c>
      <c r="S1569" s="541">
        <v>540.54999999999995</v>
      </c>
      <c r="T1569" s="467" t="s">
        <v>2965</v>
      </c>
      <c r="U1569" s="468">
        <f t="shared" si="24"/>
        <v>3243.2999999999997</v>
      </c>
      <c r="V1569" s="170"/>
    </row>
    <row r="1570" spans="1:22" ht="20.399999999999999">
      <c r="A1570" s="235">
        <v>1567</v>
      </c>
      <c r="B1570" s="235" t="s">
        <v>820</v>
      </c>
      <c r="C1570" s="238" t="s">
        <v>820</v>
      </c>
      <c r="D1570" s="238" t="s">
        <v>821</v>
      </c>
      <c r="E1570" s="598" t="s">
        <v>36</v>
      </c>
      <c r="F1570" s="235">
        <v>40</v>
      </c>
      <c r="G1570" s="623" t="s">
        <v>3817</v>
      </c>
      <c r="H1570" s="410">
        <v>44970</v>
      </c>
      <c r="I1570" s="410">
        <v>44970</v>
      </c>
      <c r="J1570" s="235" t="s">
        <v>2492</v>
      </c>
      <c r="K1570" s="235" t="s">
        <v>92</v>
      </c>
      <c r="L1570" s="235" t="s">
        <v>70</v>
      </c>
      <c r="M1570" s="235">
        <v>21908</v>
      </c>
      <c r="N1570" s="235" t="s">
        <v>3455</v>
      </c>
      <c r="O1570" s="238" t="s">
        <v>3818</v>
      </c>
      <c r="P1570" s="345" t="s">
        <v>72</v>
      </c>
      <c r="Q1570" s="235" t="s">
        <v>73</v>
      </c>
      <c r="R1570" s="238" t="s">
        <v>3819</v>
      </c>
      <c r="S1570" s="171">
        <v>0.51</v>
      </c>
      <c r="T1570" s="467" t="s">
        <v>2965</v>
      </c>
      <c r="U1570" s="468">
        <f t="shared" si="24"/>
        <v>20.399999999999999</v>
      </c>
      <c r="V1570" s="170"/>
    </row>
    <row r="1571" spans="1:22" ht="20.399999999999999">
      <c r="A1571" s="235">
        <v>1568</v>
      </c>
      <c r="B1571" s="238" t="s">
        <v>3742</v>
      </c>
      <c r="C1571" s="238">
        <v>107184793</v>
      </c>
      <c r="D1571" s="238" t="s">
        <v>3050</v>
      </c>
      <c r="E1571" s="598" t="s">
        <v>36</v>
      </c>
      <c r="F1571" s="235">
        <v>40</v>
      </c>
      <c r="G1571" s="623" t="s">
        <v>3817</v>
      </c>
      <c r="H1571" s="410">
        <v>44970</v>
      </c>
      <c r="I1571" s="410">
        <v>44970</v>
      </c>
      <c r="J1571" s="235" t="s">
        <v>2492</v>
      </c>
      <c r="K1571" s="235" t="s">
        <v>92</v>
      </c>
      <c r="L1571" s="235" t="s">
        <v>70</v>
      </c>
      <c r="M1571" s="235">
        <v>21908</v>
      </c>
      <c r="N1571" s="235" t="s">
        <v>3455</v>
      </c>
      <c r="O1571" s="238" t="s">
        <v>3818</v>
      </c>
      <c r="P1571" s="345" t="s">
        <v>72</v>
      </c>
      <c r="Q1571" s="235" t="s">
        <v>73</v>
      </c>
      <c r="R1571" s="238" t="s">
        <v>3819</v>
      </c>
      <c r="S1571" s="541">
        <v>2.4500000000000002</v>
      </c>
      <c r="T1571" s="467" t="s">
        <v>2965</v>
      </c>
      <c r="U1571" s="468">
        <f t="shared" si="24"/>
        <v>98</v>
      </c>
      <c r="V1571" s="170"/>
    </row>
    <row r="1572" spans="1:22">
      <c r="A1572" s="235">
        <v>1569</v>
      </c>
      <c r="B1572" s="235">
        <v>109710318</v>
      </c>
      <c r="C1572" s="238" t="s">
        <v>2994</v>
      </c>
      <c r="D1572" s="238" t="s">
        <v>2995</v>
      </c>
      <c r="E1572" s="598" t="s">
        <v>36</v>
      </c>
      <c r="F1572" s="235">
        <v>19</v>
      </c>
      <c r="G1572" s="623" t="s">
        <v>3827</v>
      </c>
      <c r="H1572" s="410">
        <v>44970</v>
      </c>
      <c r="I1572" s="410">
        <v>44970</v>
      </c>
      <c r="J1572" s="235" t="s">
        <v>2492</v>
      </c>
      <c r="K1572" s="235" t="s">
        <v>92</v>
      </c>
      <c r="L1572" s="235" t="s">
        <v>2832</v>
      </c>
      <c r="M1572" s="235">
        <v>21908</v>
      </c>
      <c r="N1572" s="235" t="s">
        <v>3455</v>
      </c>
      <c r="O1572" s="238" t="s">
        <v>3474</v>
      </c>
      <c r="P1572" s="345" t="s">
        <v>3413</v>
      </c>
      <c r="Q1572" s="347" t="s">
        <v>4025</v>
      </c>
      <c r="R1572" s="238" t="s">
        <v>3794</v>
      </c>
      <c r="S1572" s="541">
        <v>4833</v>
      </c>
      <c r="T1572" s="467" t="s">
        <v>2965</v>
      </c>
      <c r="U1572" s="468">
        <f t="shared" si="24"/>
        <v>91827</v>
      </c>
      <c r="V1572" s="170"/>
    </row>
    <row r="1573" spans="1:22">
      <c r="A1573" s="235">
        <v>1570</v>
      </c>
      <c r="B1573" s="235">
        <v>109710318</v>
      </c>
      <c r="C1573" s="238" t="s">
        <v>2994</v>
      </c>
      <c r="D1573" s="238" t="s">
        <v>2995</v>
      </c>
      <c r="E1573" s="598" t="s">
        <v>36</v>
      </c>
      <c r="F1573" s="235">
        <v>9</v>
      </c>
      <c r="G1573" s="623" t="s">
        <v>3827</v>
      </c>
      <c r="H1573" s="410">
        <v>44970</v>
      </c>
      <c r="I1573" s="410">
        <v>44970</v>
      </c>
      <c r="J1573" s="235" t="s">
        <v>2492</v>
      </c>
      <c r="K1573" s="235" t="s">
        <v>92</v>
      </c>
      <c r="L1573" s="235" t="s">
        <v>2832</v>
      </c>
      <c r="M1573" s="235">
        <v>21908</v>
      </c>
      <c r="N1573" s="235" t="s">
        <v>3455</v>
      </c>
      <c r="O1573" s="238" t="s">
        <v>3474</v>
      </c>
      <c r="P1573" s="345" t="s">
        <v>3413</v>
      </c>
      <c r="Q1573" s="347" t="s">
        <v>4025</v>
      </c>
      <c r="R1573" s="238" t="s">
        <v>3794</v>
      </c>
      <c r="S1573" s="541">
        <v>4833</v>
      </c>
      <c r="T1573" s="467" t="s">
        <v>2965</v>
      </c>
      <c r="U1573" s="468">
        <f t="shared" si="24"/>
        <v>43497</v>
      </c>
      <c r="V1573" s="170"/>
    </row>
    <row r="1574" spans="1:22">
      <c r="A1574" s="235">
        <v>1571</v>
      </c>
      <c r="B1574" s="235">
        <v>109710317</v>
      </c>
      <c r="C1574" s="238" t="s">
        <v>2992</v>
      </c>
      <c r="D1574" s="238" t="s">
        <v>2993</v>
      </c>
      <c r="E1574" s="598" t="s">
        <v>36</v>
      </c>
      <c r="F1574" s="235">
        <v>40</v>
      </c>
      <c r="G1574" s="623" t="s">
        <v>3827</v>
      </c>
      <c r="H1574" s="410">
        <v>44970</v>
      </c>
      <c r="I1574" s="410">
        <v>44970</v>
      </c>
      <c r="J1574" s="235" t="s">
        <v>2492</v>
      </c>
      <c r="K1574" s="235" t="s">
        <v>92</v>
      </c>
      <c r="L1574" s="235" t="s">
        <v>2832</v>
      </c>
      <c r="M1574" s="235">
        <v>21908</v>
      </c>
      <c r="N1574" s="235" t="s">
        <v>3455</v>
      </c>
      <c r="O1574" s="238" t="s">
        <v>3474</v>
      </c>
      <c r="P1574" s="345" t="s">
        <v>3413</v>
      </c>
      <c r="Q1574" s="347" t="s">
        <v>4025</v>
      </c>
      <c r="R1574" s="238" t="s">
        <v>3794</v>
      </c>
      <c r="S1574" s="541">
        <v>4825</v>
      </c>
      <c r="T1574" s="467" t="s">
        <v>2965</v>
      </c>
      <c r="U1574" s="468">
        <f t="shared" si="24"/>
        <v>193000</v>
      </c>
      <c r="V1574" s="170"/>
    </row>
    <row r="1575" spans="1:22">
      <c r="A1575" s="235">
        <v>1572</v>
      </c>
      <c r="B1575" s="235">
        <v>109710317</v>
      </c>
      <c r="C1575" s="238" t="s">
        <v>2992</v>
      </c>
      <c r="D1575" s="238" t="s">
        <v>2993</v>
      </c>
      <c r="E1575" s="598" t="s">
        <v>36</v>
      </c>
      <c r="F1575" s="235">
        <v>16</v>
      </c>
      <c r="G1575" s="623" t="s">
        <v>3827</v>
      </c>
      <c r="H1575" s="410">
        <v>44970</v>
      </c>
      <c r="I1575" s="410">
        <v>44970</v>
      </c>
      <c r="J1575" s="235" t="s">
        <v>2492</v>
      </c>
      <c r="K1575" s="235" t="s">
        <v>92</v>
      </c>
      <c r="L1575" s="235" t="s">
        <v>2832</v>
      </c>
      <c r="M1575" s="235">
        <v>21908</v>
      </c>
      <c r="N1575" s="235" t="s">
        <v>3455</v>
      </c>
      <c r="O1575" s="238" t="s">
        <v>3474</v>
      </c>
      <c r="P1575" s="345" t="s">
        <v>3413</v>
      </c>
      <c r="Q1575" s="347" t="s">
        <v>4025</v>
      </c>
      <c r="R1575" s="238" t="s">
        <v>3794</v>
      </c>
      <c r="S1575" s="541">
        <v>4825</v>
      </c>
      <c r="T1575" s="467" t="s">
        <v>2965</v>
      </c>
      <c r="U1575" s="468">
        <f t="shared" si="24"/>
        <v>77200</v>
      </c>
      <c r="V1575" s="170"/>
    </row>
    <row r="1576" spans="1:22">
      <c r="A1576" s="235">
        <v>1573</v>
      </c>
      <c r="B1576" s="235">
        <v>111443613</v>
      </c>
      <c r="C1576" s="238">
        <v>111443825</v>
      </c>
      <c r="D1576" s="238" t="s">
        <v>1712</v>
      </c>
      <c r="E1576" s="598" t="s">
        <v>36</v>
      </c>
      <c r="F1576" s="235">
        <v>8</v>
      </c>
      <c r="G1576" s="623" t="s">
        <v>3821</v>
      </c>
      <c r="H1576" s="410">
        <v>44970</v>
      </c>
      <c r="I1576" s="410">
        <v>44970</v>
      </c>
      <c r="J1576" s="235" t="s">
        <v>3663</v>
      </c>
      <c r="K1576" s="235" t="s">
        <v>1875</v>
      </c>
      <c r="L1576" s="235" t="s">
        <v>3540</v>
      </c>
      <c r="M1576" s="235">
        <v>235473076</v>
      </c>
      <c r="N1576" s="235" t="s">
        <v>85</v>
      </c>
      <c r="O1576" s="238" t="s">
        <v>3351</v>
      </c>
      <c r="P1576" s="345" t="s">
        <v>3568</v>
      </c>
      <c r="Q1576" s="235" t="s">
        <v>286</v>
      </c>
      <c r="R1576" s="238" t="s">
        <v>3568</v>
      </c>
      <c r="S1576" s="541">
        <v>4172</v>
      </c>
      <c r="T1576" s="467" t="s">
        <v>2965</v>
      </c>
      <c r="U1576" s="468">
        <f t="shared" si="24"/>
        <v>33376</v>
      </c>
      <c r="V1576" s="170"/>
    </row>
    <row r="1577" spans="1:22">
      <c r="A1577" s="235">
        <v>1574</v>
      </c>
      <c r="B1577" s="235">
        <v>113562220</v>
      </c>
      <c r="C1577" s="238">
        <v>113562220</v>
      </c>
      <c r="D1577" s="238" t="s">
        <v>3767</v>
      </c>
      <c r="E1577" s="598" t="s">
        <v>36</v>
      </c>
      <c r="F1577" s="235">
        <v>5</v>
      </c>
      <c r="G1577" s="623" t="s">
        <v>3821</v>
      </c>
      <c r="H1577" s="410">
        <v>44970</v>
      </c>
      <c r="I1577" s="410">
        <v>44970</v>
      </c>
      <c r="J1577" s="235" t="s">
        <v>3663</v>
      </c>
      <c r="K1577" s="235" t="s">
        <v>1875</v>
      </c>
      <c r="L1577" s="235" t="s">
        <v>3540</v>
      </c>
      <c r="M1577" s="235">
        <v>235473076</v>
      </c>
      <c r="N1577" s="235" t="s">
        <v>85</v>
      </c>
      <c r="O1577" s="238" t="s">
        <v>3351</v>
      </c>
      <c r="P1577" s="345" t="s">
        <v>3568</v>
      </c>
      <c r="Q1577" s="235" t="s">
        <v>286</v>
      </c>
      <c r="R1577" s="238" t="s">
        <v>3568</v>
      </c>
      <c r="S1577" s="541">
        <v>250</v>
      </c>
      <c r="T1577" s="467" t="s">
        <v>2965</v>
      </c>
      <c r="U1577" s="468">
        <f t="shared" si="24"/>
        <v>1250</v>
      </c>
      <c r="V1577" s="170"/>
    </row>
    <row r="1578" spans="1:22">
      <c r="A1578" s="235">
        <v>1575</v>
      </c>
      <c r="B1578" s="235">
        <v>109492247</v>
      </c>
      <c r="C1578" s="238">
        <v>20772083003</v>
      </c>
      <c r="D1578" s="238" t="s">
        <v>2497</v>
      </c>
      <c r="E1578" s="598" t="s">
        <v>36</v>
      </c>
      <c r="F1578" s="235">
        <v>3</v>
      </c>
      <c r="G1578" s="623" t="s">
        <v>3867</v>
      </c>
      <c r="H1578" s="410">
        <v>44972</v>
      </c>
      <c r="I1578" s="410">
        <v>44972</v>
      </c>
      <c r="J1578" s="235" t="s">
        <v>141</v>
      </c>
      <c r="K1578" s="235" t="s">
        <v>285</v>
      </c>
      <c r="L1578" s="235" t="s">
        <v>2832</v>
      </c>
      <c r="M1578" s="235">
        <v>235473139</v>
      </c>
      <c r="N1578" s="235" t="s">
        <v>85</v>
      </c>
      <c r="O1578" s="238" t="s">
        <v>3474</v>
      </c>
      <c r="P1578" s="345" t="s">
        <v>3413</v>
      </c>
      <c r="Q1578" s="347" t="s">
        <v>4025</v>
      </c>
      <c r="R1578" s="238" t="s">
        <v>2838</v>
      </c>
      <c r="S1578" s="541">
        <v>44921</v>
      </c>
      <c r="T1578" s="467" t="s">
        <v>2965</v>
      </c>
      <c r="U1578" s="468">
        <f t="shared" si="24"/>
        <v>134763</v>
      </c>
      <c r="V1578" s="170"/>
    </row>
    <row r="1579" spans="1:22">
      <c r="A1579" s="235">
        <v>1576</v>
      </c>
      <c r="B1579" s="235">
        <v>109492247</v>
      </c>
      <c r="C1579" s="238">
        <v>20772083003</v>
      </c>
      <c r="D1579" s="238" t="s">
        <v>2497</v>
      </c>
      <c r="E1579" s="598" t="s">
        <v>36</v>
      </c>
      <c r="F1579" s="235">
        <v>13</v>
      </c>
      <c r="G1579" s="623" t="s">
        <v>3867</v>
      </c>
      <c r="H1579" s="410">
        <v>44972</v>
      </c>
      <c r="I1579" s="410">
        <v>44972</v>
      </c>
      <c r="J1579" s="235" t="s">
        <v>141</v>
      </c>
      <c r="K1579" s="235" t="s">
        <v>285</v>
      </c>
      <c r="L1579" s="235" t="s">
        <v>2832</v>
      </c>
      <c r="M1579" s="235">
        <v>235473139</v>
      </c>
      <c r="N1579" s="235" t="s">
        <v>85</v>
      </c>
      <c r="O1579" s="238" t="s">
        <v>3474</v>
      </c>
      <c r="P1579" s="345" t="s">
        <v>3413</v>
      </c>
      <c r="Q1579" s="347" t="s">
        <v>4025</v>
      </c>
      <c r="R1579" s="238" t="s">
        <v>2838</v>
      </c>
      <c r="S1579" s="541">
        <v>44921</v>
      </c>
      <c r="T1579" s="467" t="s">
        <v>2965</v>
      </c>
      <c r="U1579" s="468">
        <f t="shared" si="24"/>
        <v>583973</v>
      </c>
      <c r="V1579" s="170"/>
    </row>
    <row r="1580" spans="1:22">
      <c r="A1580" s="235">
        <v>1577</v>
      </c>
      <c r="B1580" s="235">
        <v>109492247</v>
      </c>
      <c r="C1580" s="238">
        <v>20772083003</v>
      </c>
      <c r="D1580" s="238" t="s">
        <v>2497</v>
      </c>
      <c r="E1580" s="598" t="s">
        <v>36</v>
      </c>
      <c r="F1580" s="235">
        <v>9</v>
      </c>
      <c r="G1580" s="623" t="s">
        <v>3867</v>
      </c>
      <c r="H1580" s="410">
        <v>44972</v>
      </c>
      <c r="I1580" s="410">
        <v>44972</v>
      </c>
      <c r="J1580" s="235" t="s">
        <v>141</v>
      </c>
      <c r="K1580" s="235" t="s">
        <v>285</v>
      </c>
      <c r="L1580" s="235" t="s">
        <v>2832</v>
      </c>
      <c r="M1580" s="235">
        <v>235473139</v>
      </c>
      <c r="N1580" s="235" t="s">
        <v>85</v>
      </c>
      <c r="O1580" s="238" t="s">
        <v>3474</v>
      </c>
      <c r="P1580" s="345" t="s">
        <v>3413</v>
      </c>
      <c r="Q1580" s="347" t="s">
        <v>4025</v>
      </c>
      <c r="R1580" s="238" t="s">
        <v>2838</v>
      </c>
      <c r="S1580" s="541">
        <v>44921</v>
      </c>
      <c r="T1580" s="467" t="s">
        <v>2965</v>
      </c>
      <c r="U1580" s="468">
        <f t="shared" si="24"/>
        <v>404289</v>
      </c>
      <c r="V1580" s="170"/>
    </row>
    <row r="1581" spans="1:22" ht="30.6">
      <c r="A1581" s="235">
        <v>1578</v>
      </c>
      <c r="B1581" s="235">
        <v>109443666</v>
      </c>
      <c r="C1581" s="238" t="s">
        <v>108</v>
      </c>
      <c r="D1581" s="238" t="s">
        <v>109</v>
      </c>
      <c r="E1581" s="598" t="s">
        <v>36</v>
      </c>
      <c r="F1581" s="235">
        <v>1</v>
      </c>
      <c r="G1581" s="623" t="s">
        <v>3867</v>
      </c>
      <c r="H1581" s="410">
        <v>44972</v>
      </c>
      <c r="I1581" s="410">
        <v>44972</v>
      </c>
      <c r="J1581" s="235" t="s">
        <v>141</v>
      </c>
      <c r="K1581" s="235" t="s">
        <v>285</v>
      </c>
      <c r="L1581" s="235" t="s">
        <v>2832</v>
      </c>
      <c r="M1581" s="235">
        <v>235473139</v>
      </c>
      <c r="N1581" s="235" t="s">
        <v>85</v>
      </c>
      <c r="O1581" s="238" t="s">
        <v>3474</v>
      </c>
      <c r="P1581" s="345" t="s">
        <v>3413</v>
      </c>
      <c r="Q1581" s="347" t="s">
        <v>4025</v>
      </c>
      <c r="R1581" s="238" t="s">
        <v>2838</v>
      </c>
      <c r="S1581" s="541">
        <v>3358.21</v>
      </c>
      <c r="T1581" s="467" t="s">
        <v>2965</v>
      </c>
      <c r="U1581" s="468">
        <f t="shared" si="24"/>
        <v>3358.21</v>
      </c>
      <c r="V1581" s="170"/>
    </row>
    <row r="1582" spans="1:22">
      <c r="A1582" s="235">
        <v>1579</v>
      </c>
      <c r="B1582" s="235">
        <v>112171911</v>
      </c>
      <c r="C1582" s="238" t="s">
        <v>3427</v>
      </c>
      <c r="D1582" s="238" t="s">
        <v>3588</v>
      </c>
      <c r="E1582" s="598" t="s">
        <v>36</v>
      </c>
      <c r="F1582" s="235">
        <v>1</v>
      </c>
      <c r="G1582" s="623" t="s">
        <v>3867</v>
      </c>
      <c r="H1582" s="410">
        <v>44972</v>
      </c>
      <c r="I1582" s="410">
        <v>44972</v>
      </c>
      <c r="J1582" s="235" t="s">
        <v>141</v>
      </c>
      <c r="K1582" s="235" t="s">
        <v>285</v>
      </c>
      <c r="L1582" s="235" t="s">
        <v>2832</v>
      </c>
      <c r="M1582" s="235">
        <v>235473139</v>
      </c>
      <c r="N1582" s="235" t="s">
        <v>85</v>
      </c>
      <c r="O1582" s="238" t="s">
        <v>3474</v>
      </c>
      <c r="P1582" s="345" t="s">
        <v>3413</v>
      </c>
      <c r="Q1582" s="347" t="s">
        <v>4025</v>
      </c>
      <c r="R1582" s="238" t="s">
        <v>3868</v>
      </c>
      <c r="S1582" s="541">
        <v>158500</v>
      </c>
      <c r="T1582" s="467" t="s">
        <v>2965</v>
      </c>
      <c r="U1582" s="468">
        <f t="shared" si="24"/>
        <v>158500</v>
      </c>
      <c r="V1582" s="170"/>
    </row>
    <row r="1583" spans="1:22" ht="20.399999999999999">
      <c r="A1583" s="235">
        <v>1580</v>
      </c>
      <c r="B1583" s="235" t="s">
        <v>2954</v>
      </c>
      <c r="C1583" s="238" t="s">
        <v>2790</v>
      </c>
      <c r="D1583" s="238" t="s">
        <v>2955</v>
      </c>
      <c r="E1583" s="598" t="s">
        <v>36</v>
      </c>
      <c r="F1583" s="235">
        <v>2</v>
      </c>
      <c r="G1583" s="623" t="s">
        <v>3867</v>
      </c>
      <c r="H1583" s="410">
        <v>44972</v>
      </c>
      <c r="I1583" s="410">
        <v>44972</v>
      </c>
      <c r="J1583" s="235" t="s">
        <v>141</v>
      </c>
      <c r="K1583" s="235" t="s">
        <v>285</v>
      </c>
      <c r="L1583" s="235" t="s">
        <v>2832</v>
      </c>
      <c r="M1583" s="235">
        <v>235473139</v>
      </c>
      <c r="N1583" s="235" t="s">
        <v>85</v>
      </c>
      <c r="O1583" s="238" t="s">
        <v>3474</v>
      </c>
      <c r="P1583" s="345" t="s">
        <v>3413</v>
      </c>
      <c r="Q1583" s="347" t="s">
        <v>4025</v>
      </c>
      <c r="R1583" s="238" t="s">
        <v>2838</v>
      </c>
      <c r="S1583" s="541">
        <v>39002.800000000003</v>
      </c>
      <c r="T1583" s="467" t="s">
        <v>2965</v>
      </c>
      <c r="U1583" s="468">
        <f t="shared" si="24"/>
        <v>78005.600000000006</v>
      </c>
      <c r="V1583" s="170"/>
    </row>
    <row r="1584" spans="1:22">
      <c r="A1584" s="235">
        <v>1581</v>
      </c>
      <c r="B1584" s="235">
        <v>112148136</v>
      </c>
      <c r="C1584" s="238" t="s">
        <v>3726</v>
      </c>
      <c r="D1584" s="238" t="s">
        <v>3727</v>
      </c>
      <c r="E1584" s="598" t="s">
        <v>36</v>
      </c>
      <c r="F1584" s="235">
        <v>1</v>
      </c>
      <c r="G1584" s="623" t="s">
        <v>3862</v>
      </c>
      <c r="H1584" s="410">
        <v>44972</v>
      </c>
      <c r="I1584" s="410">
        <v>44972</v>
      </c>
      <c r="J1584" s="235" t="s">
        <v>81</v>
      </c>
      <c r="K1584" s="235" t="s">
        <v>82</v>
      </c>
      <c r="L1584" s="235" t="s">
        <v>70</v>
      </c>
      <c r="M1584" s="235">
        <v>235473138</v>
      </c>
      <c r="N1584" s="235" t="s">
        <v>85</v>
      </c>
      <c r="O1584" s="238" t="s">
        <v>3784</v>
      </c>
      <c r="P1584" s="345" t="s">
        <v>3432</v>
      </c>
      <c r="Q1584" s="235" t="s">
        <v>73</v>
      </c>
      <c r="R1584" s="238" t="s">
        <v>3863</v>
      </c>
      <c r="S1584" s="541">
        <v>16356.12</v>
      </c>
      <c r="T1584" s="467" t="s">
        <v>2965</v>
      </c>
      <c r="U1584" s="468">
        <f t="shared" si="24"/>
        <v>16356.12</v>
      </c>
      <c r="V1584" s="170"/>
    </row>
    <row r="1585" spans="1:22">
      <c r="A1585" s="235">
        <v>1582</v>
      </c>
      <c r="B1585" s="235">
        <v>109492179</v>
      </c>
      <c r="C1585" s="238">
        <v>12568935</v>
      </c>
      <c r="D1585" s="238" t="s">
        <v>2134</v>
      </c>
      <c r="E1585" s="598" t="s">
        <v>2729</v>
      </c>
      <c r="F1585" s="235">
        <v>5</v>
      </c>
      <c r="G1585" s="623" t="s">
        <v>3862</v>
      </c>
      <c r="H1585" s="410">
        <v>44972</v>
      </c>
      <c r="I1585" s="410">
        <v>44972</v>
      </c>
      <c r="J1585" s="235" t="s">
        <v>81</v>
      </c>
      <c r="K1585" s="235" t="s">
        <v>82</v>
      </c>
      <c r="L1585" s="235" t="s">
        <v>70</v>
      </c>
      <c r="M1585" s="235">
        <v>235473138</v>
      </c>
      <c r="N1585" s="235" t="s">
        <v>85</v>
      </c>
      <c r="O1585" s="238" t="s">
        <v>3784</v>
      </c>
      <c r="P1585" s="345" t="s">
        <v>3432</v>
      </c>
      <c r="Q1585" s="235" t="s">
        <v>73</v>
      </c>
      <c r="R1585" s="238" t="s">
        <v>3863</v>
      </c>
      <c r="S1585" s="171">
        <v>174.89</v>
      </c>
      <c r="T1585" s="467" t="s">
        <v>2965</v>
      </c>
      <c r="U1585" s="468">
        <f t="shared" si="24"/>
        <v>874.44999999999993</v>
      </c>
      <c r="V1585" s="170"/>
    </row>
    <row r="1586" spans="1:22">
      <c r="A1586" s="235">
        <v>1583</v>
      </c>
      <c r="B1586" s="235">
        <v>112173846</v>
      </c>
      <c r="C1586" s="238" t="s">
        <v>3757</v>
      </c>
      <c r="D1586" s="238" t="s">
        <v>3758</v>
      </c>
      <c r="E1586" s="598" t="s">
        <v>36</v>
      </c>
      <c r="F1586" s="235">
        <v>1</v>
      </c>
      <c r="G1586" s="623" t="s">
        <v>3862</v>
      </c>
      <c r="H1586" s="410">
        <v>44972</v>
      </c>
      <c r="I1586" s="410">
        <v>44972</v>
      </c>
      <c r="J1586" s="235" t="s">
        <v>81</v>
      </c>
      <c r="K1586" s="235" t="s">
        <v>82</v>
      </c>
      <c r="L1586" s="235" t="s">
        <v>70</v>
      </c>
      <c r="M1586" s="235">
        <v>235473138</v>
      </c>
      <c r="N1586" s="235" t="s">
        <v>85</v>
      </c>
      <c r="O1586" s="238" t="s">
        <v>3784</v>
      </c>
      <c r="P1586" s="345" t="s">
        <v>3432</v>
      </c>
      <c r="Q1586" s="235" t="s">
        <v>73</v>
      </c>
      <c r="R1586" s="238" t="s">
        <v>3863</v>
      </c>
      <c r="S1586" s="541">
        <v>2023</v>
      </c>
      <c r="T1586" s="467" t="s">
        <v>2965</v>
      </c>
      <c r="U1586" s="468">
        <f t="shared" si="24"/>
        <v>2023</v>
      </c>
      <c r="V1586" s="170"/>
    </row>
    <row r="1587" spans="1:22">
      <c r="A1587" s="235">
        <v>1584</v>
      </c>
      <c r="B1587" s="235">
        <v>112171911</v>
      </c>
      <c r="C1587" s="238" t="s">
        <v>3427</v>
      </c>
      <c r="D1587" s="238" t="s">
        <v>3588</v>
      </c>
      <c r="E1587" s="598" t="s">
        <v>36</v>
      </c>
      <c r="F1587" s="235">
        <v>1</v>
      </c>
      <c r="G1587" s="623" t="s">
        <v>3862</v>
      </c>
      <c r="H1587" s="410">
        <v>44972</v>
      </c>
      <c r="I1587" s="410">
        <v>44972</v>
      </c>
      <c r="J1587" s="235" t="s">
        <v>81</v>
      </c>
      <c r="K1587" s="235" t="s">
        <v>82</v>
      </c>
      <c r="L1587" s="235" t="s">
        <v>70</v>
      </c>
      <c r="M1587" s="235">
        <v>235473138</v>
      </c>
      <c r="N1587" s="235" t="s">
        <v>85</v>
      </c>
      <c r="O1587" s="238" t="s">
        <v>3784</v>
      </c>
      <c r="P1587" s="345" t="s">
        <v>3432</v>
      </c>
      <c r="Q1587" s="235" t="s">
        <v>73</v>
      </c>
      <c r="R1587" s="238" t="s">
        <v>3869</v>
      </c>
      <c r="S1587" s="541">
        <v>158500</v>
      </c>
      <c r="T1587" s="467" t="s">
        <v>2965</v>
      </c>
      <c r="U1587" s="468">
        <f t="shared" si="24"/>
        <v>158500</v>
      </c>
      <c r="V1587" s="170"/>
    </row>
    <row r="1588" spans="1:22">
      <c r="A1588" s="235">
        <v>1585</v>
      </c>
      <c r="B1588" s="235">
        <v>112158708</v>
      </c>
      <c r="C1588" s="238" t="s">
        <v>3681</v>
      </c>
      <c r="D1588" s="238" t="s">
        <v>3682</v>
      </c>
      <c r="E1588" s="598" t="s">
        <v>36</v>
      </c>
      <c r="F1588" s="235">
        <v>1</v>
      </c>
      <c r="G1588" s="623" t="s">
        <v>3862</v>
      </c>
      <c r="H1588" s="410">
        <v>44972</v>
      </c>
      <c r="I1588" s="410">
        <v>44972</v>
      </c>
      <c r="J1588" s="235" t="s">
        <v>81</v>
      </c>
      <c r="K1588" s="235" t="s">
        <v>82</v>
      </c>
      <c r="L1588" s="235" t="s">
        <v>70</v>
      </c>
      <c r="M1588" s="235">
        <v>235473138</v>
      </c>
      <c r="N1588" s="235" t="s">
        <v>85</v>
      </c>
      <c r="O1588" s="238" t="s">
        <v>3784</v>
      </c>
      <c r="P1588" s="345" t="s">
        <v>3432</v>
      </c>
      <c r="Q1588" s="235" t="s">
        <v>73</v>
      </c>
      <c r="R1588" s="238" t="s">
        <v>3863</v>
      </c>
      <c r="S1588" s="541">
        <v>1900</v>
      </c>
      <c r="T1588" s="467" t="s">
        <v>2965</v>
      </c>
      <c r="U1588" s="468">
        <f t="shared" si="24"/>
        <v>1900</v>
      </c>
      <c r="V1588" s="170"/>
    </row>
    <row r="1589" spans="1:22">
      <c r="A1589" s="235">
        <v>1586</v>
      </c>
      <c r="B1589" s="235">
        <v>111443614</v>
      </c>
      <c r="C1589" s="238">
        <v>111443828</v>
      </c>
      <c r="D1589" s="238" t="s">
        <v>1715</v>
      </c>
      <c r="E1589" s="598" t="s">
        <v>36</v>
      </c>
      <c r="F1589" s="235">
        <v>3</v>
      </c>
      <c r="G1589" s="623" t="s">
        <v>3861</v>
      </c>
      <c r="H1589" s="410">
        <v>44977</v>
      </c>
      <c r="I1589" s="410">
        <v>44977</v>
      </c>
      <c r="J1589" s="235" t="s">
        <v>3746</v>
      </c>
      <c r="K1589" s="235" t="s">
        <v>1875</v>
      </c>
      <c r="L1589" s="235" t="s">
        <v>3540</v>
      </c>
      <c r="M1589" s="235">
        <v>235473082</v>
      </c>
      <c r="N1589" s="235" t="s">
        <v>85</v>
      </c>
      <c r="O1589" s="238" t="s">
        <v>3351</v>
      </c>
      <c r="P1589" s="345" t="s">
        <v>3568</v>
      </c>
      <c r="Q1589" s="235" t="s">
        <v>286</v>
      </c>
      <c r="R1589" s="238" t="s">
        <v>3568</v>
      </c>
      <c r="S1589" s="541">
        <v>2738</v>
      </c>
      <c r="T1589" s="467" t="s">
        <v>2965</v>
      </c>
      <c r="U1589" s="468">
        <f t="shared" si="24"/>
        <v>8214</v>
      </c>
      <c r="V1589" s="170"/>
    </row>
    <row r="1590" spans="1:22">
      <c r="A1590" s="235">
        <v>1587</v>
      </c>
      <c r="B1590" s="235">
        <v>113562221</v>
      </c>
      <c r="C1590" s="238">
        <v>113562221</v>
      </c>
      <c r="D1590" s="238" t="s">
        <v>3768</v>
      </c>
      <c r="E1590" s="598" t="s">
        <v>36</v>
      </c>
      <c r="F1590" s="235">
        <v>3</v>
      </c>
      <c r="G1590" s="623" t="s">
        <v>3861</v>
      </c>
      <c r="H1590" s="410">
        <v>44977</v>
      </c>
      <c r="I1590" s="410">
        <v>44977</v>
      </c>
      <c r="J1590" s="235" t="s">
        <v>3746</v>
      </c>
      <c r="K1590" s="235" t="s">
        <v>1875</v>
      </c>
      <c r="L1590" s="235" t="s">
        <v>3540</v>
      </c>
      <c r="M1590" s="235">
        <v>235473082</v>
      </c>
      <c r="N1590" s="235" t="s">
        <v>85</v>
      </c>
      <c r="O1590" s="238" t="s">
        <v>3351</v>
      </c>
      <c r="P1590" s="345" t="s">
        <v>3568</v>
      </c>
      <c r="Q1590" s="235" t="s">
        <v>286</v>
      </c>
      <c r="R1590" s="238" t="s">
        <v>3568</v>
      </c>
      <c r="S1590" s="541">
        <v>5500</v>
      </c>
      <c r="T1590" s="467" t="s">
        <v>2965</v>
      </c>
      <c r="U1590" s="468">
        <f t="shared" si="24"/>
        <v>16500</v>
      </c>
      <c r="V1590" s="170"/>
    </row>
    <row r="1591" spans="1:22">
      <c r="A1591" s="235">
        <v>1588</v>
      </c>
      <c r="B1591" s="235">
        <v>112129061</v>
      </c>
      <c r="C1591" s="238" t="s">
        <v>1718</v>
      </c>
      <c r="D1591" s="238" t="s">
        <v>1719</v>
      </c>
      <c r="E1591" s="598" t="s">
        <v>36</v>
      </c>
      <c r="F1591" s="235">
        <v>3</v>
      </c>
      <c r="G1591" s="623" t="s">
        <v>3861</v>
      </c>
      <c r="H1591" s="410">
        <v>44977</v>
      </c>
      <c r="I1591" s="410">
        <v>44977</v>
      </c>
      <c r="J1591" s="235" t="s">
        <v>3746</v>
      </c>
      <c r="K1591" s="235" t="s">
        <v>1875</v>
      </c>
      <c r="L1591" s="235" t="s">
        <v>3540</v>
      </c>
      <c r="M1591" s="235">
        <v>235473082</v>
      </c>
      <c r="N1591" s="235" t="s">
        <v>85</v>
      </c>
      <c r="O1591" s="238" t="s">
        <v>3351</v>
      </c>
      <c r="P1591" s="345" t="s">
        <v>3568</v>
      </c>
      <c r="Q1591" s="235" t="s">
        <v>286</v>
      </c>
      <c r="R1591" s="238" t="s">
        <v>3568</v>
      </c>
      <c r="S1591" s="541">
        <v>13332</v>
      </c>
      <c r="T1591" s="467" t="s">
        <v>2965</v>
      </c>
      <c r="U1591" s="468">
        <f t="shared" si="24"/>
        <v>39996</v>
      </c>
      <c r="V1591" s="170"/>
    </row>
    <row r="1592" spans="1:22">
      <c r="A1592" s="235">
        <v>1589</v>
      </c>
      <c r="B1592" s="235">
        <v>112148136</v>
      </c>
      <c r="C1592" s="238" t="s">
        <v>3726</v>
      </c>
      <c r="D1592" s="238" t="s">
        <v>3727</v>
      </c>
      <c r="E1592" s="598" t="s">
        <v>36</v>
      </c>
      <c r="F1592" s="235">
        <v>10</v>
      </c>
      <c r="G1592" s="623" t="s">
        <v>3864</v>
      </c>
      <c r="H1592" s="410">
        <v>44977</v>
      </c>
      <c r="I1592" s="410">
        <v>44977</v>
      </c>
      <c r="J1592" s="235" t="s">
        <v>3865</v>
      </c>
      <c r="K1592" s="235" t="s">
        <v>88</v>
      </c>
      <c r="L1592" s="235" t="s">
        <v>70</v>
      </c>
      <c r="M1592" s="235">
        <v>235473083</v>
      </c>
      <c r="N1592" s="235" t="s">
        <v>85</v>
      </c>
      <c r="O1592" s="238" t="s">
        <v>3784</v>
      </c>
      <c r="P1592" s="345"/>
      <c r="Q1592" s="235"/>
      <c r="R1592" s="238" t="s">
        <v>3863</v>
      </c>
      <c r="S1592" s="541">
        <v>16356.12</v>
      </c>
      <c r="T1592" s="467" t="s">
        <v>2965</v>
      </c>
      <c r="U1592" s="468">
        <f t="shared" si="24"/>
        <v>163561.20000000001</v>
      </c>
      <c r="V1592" s="170"/>
    </row>
    <row r="1593" spans="1:22">
      <c r="A1593" s="235">
        <v>1590</v>
      </c>
      <c r="B1593" s="235">
        <v>109492179</v>
      </c>
      <c r="C1593" s="238">
        <v>12568935</v>
      </c>
      <c r="D1593" s="238" t="s">
        <v>2134</v>
      </c>
      <c r="E1593" s="598" t="s">
        <v>2729</v>
      </c>
      <c r="F1593" s="235">
        <v>20</v>
      </c>
      <c r="G1593" s="623" t="s">
        <v>3864</v>
      </c>
      <c r="H1593" s="410">
        <v>44977</v>
      </c>
      <c r="I1593" s="410">
        <v>44977</v>
      </c>
      <c r="J1593" s="235" t="s">
        <v>3865</v>
      </c>
      <c r="K1593" s="235" t="s">
        <v>88</v>
      </c>
      <c r="L1593" s="235" t="s">
        <v>70</v>
      </c>
      <c r="M1593" s="235">
        <v>235473083</v>
      </c>
      <c r="N1593" s="235" t="s">
        <v>85</v>
      </c>
      <c r="O1593" s="238" t="s">
        <v>3784</v>
      </c>
      <c r="P1593" s="345"/>
      <c r="Q1593" s="235"/>
      <c r="R1593" s="238" t="s">
        <v>3863</v>
      </c>
      <c r="S1593" s="171">
        <v>174.89</v>
      </c>
      <c r="T1593" s="467" t="s">
        <v>2965</v>
      </c>
      <c r="U1593" s="468">
        <f t="shared" si="24"/>
        <v>3497.7999999999997</v>
      </c>
      <c r="V1593" s="170"/>
    </row>
    <row r="1594" spans="1:22">
      <c r="A1594" s="235">
        <v>1591</v>
      </c>
      <c r="B1594" s="235">
        <v>112173846</v>
      </c>
      <c r="C1594" s="238" t="s">
        <v>3757</v>
      </c>
      <c r="D1594" s="238" t="s">
        <v>3758</v>
      </c>
      <c r="E1594" s="598" t="s">
        <v>36</v>
      </c>
      <c r="F1594" s="235">
        <v>10</v>
      </c>
      <c r="G1594" s="623" t="s">
        <v>3864</v>
      </c>
      <c r="H1594" s="410">
        <v>44977</v>
      </c>
      <c r="I1594" s="410">
        <v>44977</v>
      </c>
      <c r="J1594" s="235" t="s">
        <v>3865</v>
      </c>
      <c r="K1594" s="235" t="s">
        <v>88</v>
      </c>
      <c r="L1594" s="235" t="s">
        <v>70</v>
      </c>
      <c r="M1594" s="235">
        <v>235473083</v>
      </c>
      <c r="N1594" s="235" t="s">
        <v>85</v>
      </c>
      <c r="O1594" s="238" t="s">
        <v>3784</v>
      </c>
      <c r="P1594" s="345"/>
      <c r="Q1594" s="235"/>
      <c r="R1594" s="238" t="s">
        <v>3863</v>
      </c>
      <c r="S1594" s="541">
        <v>2023</v>
      </c>
      <c r="T1594" s="467" t="s">
        <v>2965</v>
      </c>
      <c r="U1594" s="468">
        <f t="shared" si="24"/>
        <v>20230</v>
      </c>
      <c r="V1594" s="170"/>
    </row>
    <row r="1595" spans="1:22" ht="30.6">
      <c r="A1595" s="235">
        <v>1592</v>
      </c>
      <c r="B1595" s="235">
        <v>112171911</v>
      </c>
      <c r="C1595" s="238" t="s">
        <v>3427</v>
      </c>
      <c r="D1595" s="238" t="s">
        <v>3588</v>
      </c>
      <c r="E1595" s="598" t="s">
        <v>36</v>
      </c>
      <c r="F1595" s="235">
        <v>10</v>
      </c>
      <c r="G1595" s="623" t="s">
        <v>3864</v>
      </c>
      <c r="H1595" s="410">
        <v>44977</v>
      </c>
      <c r="I1595" s="410">
        <v>44977</v>
      </c>
      <c r="J1595" s="235" t="s">
        <v>3865</v>
      </c>
      <c r="K1595" s="235" t="s">
        <v>88</v>
      </c>
      <c r="L1595" s="235" t="s">
        <v>70</v>
      </c>
      <c r="M1595" s="235">
        <v>235473083</v>
      </c>
      <c r="N1595" s="235" t="s">
        <v>85</v>
      </c>
      <c r="O1595" s="238" t="s">
        <v>3784</v>
      </c>
      <c r="P1595" s="345"/>
      <c r="Q1595" s="235"/>
      <c r="R1595" s="238" t="s">
        <v>3872</v>
      </c>
      <c r="S1595" s="541">
        <v>158500</v>
      </c>
      <c r="T1595" s="467" t="s">
        <v>2965</v>
      </c>
      <c r="U1595" s="468">
        <f t="shared" si="24"/>
        <v>1585000</v>
      </c>
      <c r="V1595" s="170"/>
    </row>
    <row r="1596" spans="1:22">
      <c r="A1596" s="235">
        <v>1593</v>
      </c>
      <c r="B1596" s="235">
        <v>112158708</v>
      </c>
      <c r="C1596" s="238" t="s">
        <v>3681</v>
      </c>
      <c r="D1596" s="238" t="s">
        <v>3682</v>
      </c>
      <c r="E1596" s="598" t="s">
        <v>36</v>
      </c>
      <c r="F1596" s="235">
        <v>4</v>
      </c>
      <c r="G1596" s="623" t="s">
        <v>3864</v>
      </c>
      <c r="H1596" s="410">
        <v>44977</v>
      </c>
      <c r="I1596" s="410">
        <v>44977</v>
      </c>
      <c r="J1596" s="235" t="s">
        <v>3865</v>
      </c>
      <c r="K1596" s="235" t="s">
        <v>88</v>
      </c>
      <c r="L1596" s="235" t="s">
        <v>70</v>
      </c>
      <c r="M1596" s="235">
        <v>235473083</v>
      </c>
      <c r="N1596" s="235" t="s">
        <v>85</v>
      </c>
      <c r="O1596" s="238" t="s">
        <v>3784</v>
      </c>
      <c r="P1596" s="345"/>
      <c r="Q1596" s="235"/>
      <c r="R1596" s="238" t="s">
        <v>3863</v>
      </c>
      <c r="S1596" s="541">
        <v>1900</v>
      </c>
      <c r="T1596" s="467" t="s">
        <v>2965</v>
      </c>
      <c r="U1596" s="468">
        <f t="shared" si="24"/>
        <v>7600</v>
      </c>
      <c r="V1596" s="170"/>
    </row>
    <row r="1597" spans="1:22">
      <c r="A1597" s="235">
        <v>1594</v>
      </c>
      <c r="B1597" s="235">
        <v>112148136</v>
      </c>
      <c r="C1597" s="238" t="s">
        <v>3726</v>
      </c>
      <c r="D1597" s="238" t="s">
        <v>3727</v>
      </c>
      <c r="E1597" s="598" t="s">
        <v>36</v>
      </c>
      <c r="F1597" s="235">
        <v>4</v>
      </c>
      <c r="G1597" s="623" t="s">
        <v>3870</v>
      </c>
      <c r="H1597" s="410">
        <v>44977</v>
      </c>
      <c r="I1597" s="410">
        <v>44977</v>
      </c>
      <c r="J1597" s="235" t="s">
        <v>3865</v>
      </c>
      <c r="K1597" s="235" t="s">
        <v>3479</v>
      </c>
      <c r="L1597" s="235" t="s">
        <v>70</v>
      </c>
      <c r="M1597" s="235">
        <v>235473081</v>
      </c>
      <c r="N1597" s="235" t="s">
        <v>85</v>
      </c>
      <c r="O1597" s="238" t="s">
        <v>3784</v>
      </c>
      <c r="P1597" s="345"/>
      <c r="Q1597" s="235"/>
      <c r="R1597" s="238" t="s">
        <v>3863</v>
      </c>
      <c r="S1597" s="541">
        <v>16356.12</v>
      </c>
      <c r="T1597" s="467" t="s">
        <v>2965</v>
      </c>
      <c r="U1597" s="468">
        <f t="shared" si="24"/>
        <v>65424.480000000003</v>
      </c>
      <c r="V1597" s="170"/>
    </row>
    <row r="1598" spans="1:22">
      <c r="A1598" s="235">
        <v>1595</v>
      </c>
      <c r="B1598" s="235">
        <v>112173846</v>
      </c>
      <c r="C1598" s="238" t="s">
        <v>3757</v>
      </c>
      <c r="D1598" s="238" t="s">
        <v>3758</v>
      </c>
      <c r="E1598" s="598" t="s">
        <v>36</v>
      </c>
      <c r="F1598" s="235">
        <v>1</v>
      </c>
      <c r="G1598" s="623" t="s">
        <v>3870</v>
      </c>
      <c r="H1598" s="410">
        <v>44977</v>
      </c>
      <c r="I1598" s="410">
        <v>44977</v>
      </c>
      <c r="J1598" s="235" t="s">
        <v>3865</v>
      </c>
      <c r="K1598" s="235" t="s">
        <v>3479</v>
      </c>
      <c r="L1598" s="235" t="s">
        <v>70</v>
      </c>
      <c r="M1598" s="235">
        <v>235473081</v>
      </c>
      <c r="N1598" s="235" t="s">
        <v>85</v>
      </c>
      <c r="O1598" s="238" t="s">
        <v>3784</v>
      </c>
      <c r="P1598" s="345"/>
      <c r="Q1598" s="235"/>
      <c r="R1598" s="238" t="s">
        <v>3863</v>
      </c>
      <c r="S1598" s="541">
        <v>2023</v>
      </c>
      <c r="T1598" s="467" t="s">
        <v>2965</v>
      </c>
      <c r="U1598" s="468">
        <f t="shared" si="24"/>
        <v>2023</v>
      </c>
      <c r="V1598" s="170"/>
    </row>
    <row r="1599" spans="1:22">
      <c r="A1599" s="235">
        <v>1596</v>
      </c>
      <c r="B1599" s="235">
        <v>112173846</v>
      </c>
      <c r="C1599" s="238" t="s">
        <v>3757</v>
      </c>
      <c r="D1599" s="238" t="s">
        <v>3758</v>
      </c>
      <c r="E1599" s="598" t="s">
        <v>36</v>
      </c>
      <c r="F1599" s="235">
        <v>3</v>
      </c>
      <c r="G1599" s="623" t="s">
        <v>3870</v>
      </c>
      <c r="H1599" s="410">
        <v>44977</v>
      </c>
      <c r="I1599" s="410">
        <v>44977</v>
      </c>
      <c r="J1599" s="235" t="s">
        <v>3865</v>
      </c>
      <c r="K1599" s="235" t="s">
        <v>3479</v>
      </c>
      <c r="L1599" s="235" t="s">
        <v>70</v>
      </c>
      <c r="M1599" s="235">
        <v>235473081</v>
      </c>
      <c r="N1599" s="235" t="s">
        <v>85</v>
      </c>
      <c r="O1599" s="238" t="s">
        <v>3784</v>
      </c>
      <c r="P1599" s="345"/>
      <c r="Q1599" s="235"/>
      <c r="R1599" s="238" t="s">
        <v>3863</v>
      </c>
      <c r="S1599" s="541">
        <v>2023</v>
      </c>
      <c r="T1599" s="467" t="s">
        <v>2965</v>
      </c>
      <c r="U1599" s="468">
        <f t="shared" si="24"/>
        <v>6069</v>
      </c>
      <c r="V1599" s="170"/>
    </row>
    <row r="1600" spans="1:22" ht="20.399999999999999">
      <c r="A1600" s="235">
        <v>1597</v>
      </c>
      <c r="B1600" s="235">
        <v>112171911</v>
      </c>
      <c r="C1600" s="238" t="s">
        <v>3427</v>
      </c>
      <c r="D1600" s="238" t="s">
        <v>3588</v>
      </c>
      <c r="E1600" s="598" t="s">
        <v>36</v>
      </c>
      <c r="F1600" s="235">
        <v>4</v>
      </c>
      <c r="G1600" s="623" t="s">
        <v>3870</v>
      </c>
      <c r="H1600" s="410">
        <v>44977</v>
      </c>
      <c r="I1600" s="410">
        <v>44977</v>
      </c>
      <c r="J1600" s="235" t="s">
        <v>3865</v>
      </c>
      <c r="K1600" s="235" t="s">
        <v>3479</v>
      </c>
      <c r="L1600" s="235" t="s">
        <v>70</v>
      </c>
      <c r="M1600" s="235">
        <v>235473081</v>
      </c>
      <c r="N1600" s="235" t="s">
        <v>85</v>
      </c>
      <c r="O1600" s="238" t="s">
        <v>3784</v>
      </c>
      <c r="P1600" s="345"/>
      <c r="Q1600" s="235"/>
      <c r="R1600" s="238" t="s">
        <v>3871</v>
      </c>
      <c r="S1600" s="541">
        <v>158500</v>
      </c>
      <c r="T1600" s="467" t="s">
        <v>2965</v>
      </c>
      <c r="U1600" s="468">
        <f t="shared" si="24"/>
        <v>634000</v>
      </c>
      <c r="V1600" s="170"/>
    </row>
    <row r="1601" spans="1:22" ht="20.399999999999999">
      <c r="A1601" s="235">
        <v>1598</v>
      </c>
      <c r="B1601" s="235">
        <v>107983770</v>
      </c>
      <c r="C1601" s="238" t="s">
        <v>123</v>
      </c>
      <c r="D1601" s="238" t="s">
        <v>3022</v>
      </c>
      <c r="E1601" s="598" t="s">
        <v>36</v>
      </c>
      <c r="F1601" s="235">
        <v>8</v>
      </c>
      <c r="G1601" s="623" t="s">
        <v>3854</v>
      </c>
      <c r="H1601" s="410">
        <v>44977</v>
      </c>
      <c r="I1601" s="410">
        <v>44977</v>
      </c>
      <c r="J1601" s="235" t="s">
        <v>141</v>
      </c>
      <c r="K1601" s="235" t="s">
        <v>285</v>
      </c>
      <c r="L1601" s="235" t="s">
        <v>3540</v>
      </c>
      <c r="M1601" s="235">
        <v>235473084</v>
      </c>
      <c r="N1601" s="235" t="s">
        <v>85</v>
      </c>
      <c r="O1601" s="238" t="s">
        <v>3351</v>
      </c>
      <c r="P1601" s="345"/>
      <c r="Q1601" s="235"/>
      <c r="R1601" s="238" t="s">
        <v>3855</v>
      </c>
      <c r="S1601" s="541">
        <v>4954</v>
      </c>
      <c r="T1601" s="467" t="s">
        <v>2965</v>
      </c>
      <c r="U1601" s="468">
        <f t="shared" si="24"/>
        <v>39632</v>
      </c>
      <c r="V1601" s="170"/>
    </row>
    <row r="1602" spans="1:22">
      <c r="A1602" s="235">
        <v>1599</v>
      </c>
      <c r="B1602" s="235">
        <v>112148136</v>
      </c>
      <c r="C1602" s="238" t="s">
        <v>3726</v>
      </c>
      <c r="D1602" s="238" t="s">
        <v>3727</v>
      </c>
      <c r="E1602" s="598" t="s">
        <v>36</v>
      </c>
      <c r="F1602" s="235">
        <v>12</v>
      </c>
      <c r="G1602" s="623" t="s">
        <v>3866</v>
      </c>
      <c r="H1602" s="410">
        <v>44977</v>
      </c>
      <c r="I1602" s="410">
        <v>44977</v>
      </c>
      <c r="J1602" s="235" t="s">
        <v>2843</v>
      </c>
      <c r="K1602" s="235" t="s">
        <v>3804</v>
      </c>
      <c r="L1602" s="235" t="s">
        <v>70</v>
      </c>
      <c r="M1602" s="235">
        <v>235473085</v>
      </c>
      <c r="N1602" s="235" t="s">
        <v>85</v>
      </c>
      <c r="O1602" s="238" t="s">
        <v>3784</v>
      </c>
      <c r="P1602" s="345"/>
      <c r="Q1602" s="235"/>
      <c r="R1602" s="238" t="s">
        <v>3863</v>
      </c>
      <c r="S1602" s="541">
        <v>16356.12</v>
      </c>
      <c r="T1602" s="467" t="s">
        <v>2965</v>
      </c>
      <c r="U1602" s="468">
        <f t="shared" si="24"/>
        <v>196273.44</v>
      </c>
      <c r="V1602" s="170"/>
    </row>
    <row r="1603" spans="1:22">
      <c r="A1603" s="235">
        <v>1600</v>
      </c>
      <c r="B1603" s="235">
        <v>109492179</v>
      </c>
      <c r="C1603" s="238">
        <v>12568935</v>
      </c>
      <c r="D1603" s="238" t="s">
        <v>2134</v>
      </c>
      <c r="E1603" s="598" t="s">
        <v>2729</v>
      </c>
      <c r="F1603" s="235">
        <v>30</v>
      </c>
      <c r="G1603" s="623" t="s">
        <v>3866</v>
      </c>
      <c r="H1603" s="410">
        <v>44977</v>
      </c>
      <c r="I1603" s="410">
        <v>44977</v>
      </c>
      <c r="J1603" s="235" t="s">
        <v>2843</v>
      </c>
      <c r="K1603" s="235" t="s">
        <v>3804</v>
      </c>
      <c r="L1603" s="235" t="s">
        <v>70</v>
      </c>
      <c r="M1603" s="235">
        <v>235473085</v>
      </c>
      <c r="N1603" s="235" t="s">
        <v>85</v>
      </c>
      <c r="O1603" s="238" t="s">
        <v>3784</v>
      </c>
      <c r="P1603" s="345"/>
      <c r="Q1603" s="235"/>
      <c r="R1603" s="238" t="s">
        <v>3863</v>
      </c>
      <c r="S1603" s="171">
        <v>174.89</v>
      </c>
      <c r="T1603" s="467" t="s">
        <v>2965</v>
      </c>
      <c r="U1603" s="468">
        <f t="shared" si="24"/>
        <v>5246.7</v>
      </c>
      <c r="V1603" s="170"/>
    </row>
    <row r="1604" spans="1:22">
      <c r="A1604" s="235">
        <v>1601</v>
      </c>
      <c r="B1604" s="235">
        <v>112173846</v>
      </c>
      <c r="C1604" s="238" t="s">
        <v>3757</v>
      </c>
      <c r="D1604" s="238" t="s">
        <v>3758</v>
      </c>
      <c r="E1604" s="598" t="s">
        <v>36</v>
      </c>
      <c r="F1604" s="235">
        <v>12</v>
      </c>
      <c r="G1604" s="623" t="s">
        <v>3866</v>
      </c>
      <c r="H1604" s="410">
        <v>44977</v>
      </c>
      <c r="I1604" s="410">
        <v>44977</v>
      </c>
      <c r="J1604" s="235" t="s">
        <v>2843</v>
      </c>
      <c r="K1604" s="235" t="s">
        <v>3804</v>
      </c>
      <c r="L1604" s="235" t="s">
        <v>70</v>
      </c>
      <c r="M1604" s="235">
        <v>235473085</v>
      </c>
      <c r="N1604" s="235" t="s">
        <v>85</v>
      </c>
      <c r="O1604" s="238" t="s">
        <v>3784</v>
      </c>
      <c r="P1604" s="345"/>
      <c r="Q1604" s="235"/>
      <c r="R1604" s="238" t="s">
        <v>3863</v>
      </c>
      <c r="S1604" s="541">
        <v>2023</v>
      </c>
      <c r="T1604" s="467" t="s">
        <v>2965</v>
      </c>
      <c r="U1604" s="468">
        <f t="shared" ref="U1604:U1667" si="25">S1604*F1604</f>
        <v>24276</v>
      </c>
      <c r="V1604" s="170"/>
    </row>
    <row r="1605" spans="1:22" ht="30.6">
      <c r="A1605" s="235">
        <v>1602</v>
      </c>
      <c r="B1605" s="235">
        <v>112171911</v>
      </c>
      <c r="C1605" s="238" t="s">
        <v>3427</v>
      </c>
      <c r="D1605" s="238" t="s">
        <v>3588</v>
      </c>
      <c r="E1605" s="598" t="s">
        <v>36</v>
      </c>
      <c r="F1605" s="235">
        <v>10</v>
      </c>
      <c r="G1605" s="623" t="s">
        <v>3866</v>
      </c>
      <c r="H1605" s="410">
        <v>44977</v>
      </c>
      <c r="I1605" s="410">
        <v>44977</v>
      </c>
      <c r="J1605" s="235" t="s">
        <v>2843</v>
      </c>
      <c r="K1605" s="235" t="s">
        <v>3804</v>
      </c>
      <c r="L1605" s="235" t="s">
        <v>70</v>
      </c>
      <c r="M1605" s="235">
        <v>235473085</v>
      </c>
      <c r="N1605" s="235" t="s">
        <v>85</v>
      </c>
      <c r="O1605" s="238" t="s">
        <v>3784</v>
      </c>
      <c r="P1605" s="345"/>
      <c r="Q1605" s="235"/>
      <c r="R1605" s="238" t="s">
        <v>3873</v>
      </c>
      <c r="S1605" s="541">
        <v>158500</v>
      </c>
      <c r="T1605" s="467" t="s">
        <v>2965</v>
      </c>
      <c r="U1605" s="468">
        <f t="shared" si="25"/>
        <v>1585000</v>
      </c>
      <c r="V1605" s="170"/>
    </row>
    <row r="1606" spans="1:22">
      <c r="A1606" s="235">
        <v>1603</v>
      </c>
      <c r="B1606" s="235">
        <v>112158708</v>
      </c>
      <c r="C1606" s="238" t="s">
        <v>3681</v>
      </c>
      <c r="D1606" s="238" t="s">
        <v>3682</v>
      </c>
      <c r="E1606" s="598" t="s">
        <v>36</v>
      </c>
      <c r="F1606" s="235">
        <v>6</v>
      </c>
      <c r="G1606" s="623" t="s">
        <v>3866</v>
      </c>
      <c r="H1606" s="410">
        <v>44977</v>
      </c>
      <c r="I1606" s="410">
        <v>44977</v>
      </c>
      <c r="J1606" s="235" t="s">
        <v>2843</v>
      </c>
      <c r="K1606" s="235" t="s">
        <v>3804</v>
      </c>
      <c r="L1606" s="235" t="s">
        <v>70</v>
      </c>
      <c r="M1606" s="235">
        <v>235473085</v>
      </c>
      <c r="N1606" s="235" t="s">
        <v>85</v>
      </c>
      <c r="O1606" s="238" t="s">
        <v>3784</v>
      </c>
      <c r="P1606" s="345"/>
      <c r="Q1606" s="235"/>
      <c r="R1606" s="238" t="s">
        <v>3863</v>
      </c>
      <c r="S1606" s="541">
        <v>1900</v>
      </c>
      <c r="T1606" s="467" t="s">
        <v>2965</v>
      </c>
      <c r="U1606" s="468">
        <f t="shared" si="25"/>
        <v>11400</v>
      </c>
      <c r="V1606" s="170"/>
    </row>
    <row r="1607" spans="1:22">
      <c r="A1607" s="235">
        <v>1604</v>
      </c>
      <c r="B1607" s="235">
        <v>102464571</v>
      </c>
      <c r="C1607" s="238" t="s">
        <v>1693</v>
      </c>
      <c r="D1607" s="238" t="s">
        <v>1694</v>
      </c>
      <c r="E1607" s="598" t="s">
        <v>36</v>
      </c>
      <c r="F1607" s="235">
        <v>2</v>
      </c>
      <c r="G1607" s="623" t="s">
        <v>3856</v>
      </c>
      <c r="H1607" s="410">
        <v>44980</v>
      </c>
      <c r="I1607" s="410">
        <v>44980</v>
      </c>
      <c r="J1607" s="235" t="s">
        <v>3857</v>
      </c>
      <c r="K1607" s="235" t="s">
        <v>82</v>
      </c>
      <c r="L1607" s="235" t="s">
        <v>3858</v>
      </c>
      <c r="M1607" s="235">
        <v>235473790</v>
      </c>
      <c r="N1607" s="235" t="s">
        <v>85</v>
      </c>
      <c r="O1607" s="238" t="s">
        <v>3859</v>
      </c>
      <c r="P1607" s="345" t="s">
        <v>3432</v>
      </c>
      <c r="Q1607" s="235" t="s">
        <v>73</v>
      </c>
      <c r="R1607" s="238" t="s">
        <v>3860</v>
      </c>
      <c r="S1607" s="541">
        <v>1007.25</v>
      </c>
      <c r="T1607" s="467" t="s">
        <v>2965</v>
      </c>
      <c r="U1607" s="468">
        <f t="shared" si="25"/>
        <v>2014.5</v>
      </c>
      <c r="V1607" s="170"/>
    </row>
    <row r="1608" spans="1:22">
      <c r="A1608" s="235">
        <v>1605</v>
      </c>
      <c r="B1608" s="235">
        <v>102951260</v>
      </c>
      <c r="C1608" s="238" t="s">
        <v>1697</v>
      </c>
      <c r="D1608" s="238" t="s">
        <v>1698</v>
      </c>
      <c r="E1608" s="598" t="s">
        <v>36</v>
      </c>
      <c r="F1608" s="235">
        <v>2</v>
      </c>
      <c r="G1608" s="623" t="s">
        <v>3856</v>
      </c>
      <c r="H1608" s="410">
        <v>44980</v>
      </c>
      <c r="I1608" s="410">
        <v>44980</v>
      </c>
      <c r="J1608" s="235" t="s">
        <v>3857</v>
      </c>
      <c r="K1608" s="235" t="s">
        <v>82</v>
      </c>
      <c r="L1608" s="235" t="s">
        <v>3858</v>
      </c>
      <c r="M1608" s="235">
        <v>235473790</v>
      </c>
      <c r="N1608" s="235" t="s">
        <v>85</v>
      </c>
      <c r="O1608" s="238" t="s">
        <v>3859</v>
      </c>
      <c r="P1608" s="345" t="s">
        <v>3432</v>
      </c>
      <c r="Q1608" s="235" t="s">
        <v>73</v>
      </c>
      <c r="R1608" s="238" t="s">
        <v>3860</v>
      </c>
      <c r="S1608" s="541">
        <v>216.59</v>
      </c>
      <c r="T1608" s="467" t="s">
        <v>2965</v>
      </c>
      <c r="U1608" s="468">
        <f t="shared" si="25"/>
        <v>433.18</v>
      </c>
      <c r="V1608" s="170"/>
    </row>
    <row r="1609" spans="1:22">
      <c r="A1609" s="235">
        <v>1606</v>
      </c>
      <c r="B1609" s="235">
        <v>112148136</v>
      </c>
      <c r="C1609" s="238" t="s">
        <v>3726</v>
      </c>
      <c r="D1609" s="238" t="s">
        <v>3727</v>
      </c>
      <c r="E1609" s="598" t="s">
        <v>36</v>
      </c>
      <c r="F1609" s="235">
        <v>1</v>
      </c>
      <c r="G1609" s="623" t="s">
        <v>3856</v>
      </c>
      <c r="H1609" s="410">
        <v>44980</v>
      </c>
      <c r="I1609" s="410">
        <v>44980</v>
      </c>
      <c r="J1609" s="235" t="s">
        <v>3857</v>
      </c>
      <c r="K1609" s="235" t="s">
        <v>82</v>
      </c>
      <c r="L1609" s="235" t="s">
        <v>3858</v>
      </c>
      <c r="M1609" s="235">
        <v>235473790</v>
      </c>
      <c r="N1609" s="235" t="s">
        <v>85</v>
      </c>
      <c r="O1609" s="238" t="s">
        <v>3859</v>
      </c>
      <c r="P1609" s="345" t="s">
        <v>3432</v>
      </c>
      <c r="Q1609" s="235" t="s">
        <v>73</v>
      </c>
      <c r="R1609" s="238" t="s">
        <v>3860</v>
      </c>
      <c r="S1609" s="541">
        <v>16356.12</v>
      </c>
      <c r="T1609" s="467" t="s">
        <v>2965</v>
      </c>
      <c r="U1609" s="468">
        <f t="shared" si="25"/>
        <v>16356.12</v>
      </c>
      <c r="V1609" s="170"/>
    </row>
    <row r="1610" spans="1:22" ht="30.6">
      <c r="A1610" s="235">
        <v>1607</v>
      </c>
      <c r="B1610" s="235">
        <v>109611234</v>
      </c>
      <c r="C1610" s="238">
        <v>3742612236</v>
      </c>
      <c r="D1610" s="238" t="s">
        <v>281</v>
      </c>
      <c r="E1610" s="598" t="s">
        <v>36</v>
      </c>
      <c r="F1610" s="235">
        <v>6</v>
      </c>
      <c r="G1610" s="623" t="s">
        <v>3856</v>
      </c>
      <c r="H1610" s="410">
        <v>44980</v>
      </c>
      <c r="I1610" s="410">
        <v>44980</v>
      </c>
      <c r="J1610" s="235" t="s">
        <v>3857</v>
      </c>
      <c r="K1610" s="235" t="s">
        <v>82</v>
      </c>
      <c r="L1610" s="235" t="s">
        <v>3858</v>
      </c>
      <c r="M1610" s="235">
        <v>235473790</v>
      </c>
      <c r="N1610" s="235" t="s">
        <v>85</v>
      </c>
      <c r="O1610" s="238" t="s">
        <v>3859</v>
      </c>
      <c r="P1610" s="345" t="s">
        <v>3432</v>
      </c>
      <c r="Q1610" s="235" t="s">
        <v>73</v>
      </c>
      <c r="R1610" s="238" t="s">
        <v>3860</v>
      </c>
      <c r="S1610" s="541">
        <v>19072.55</v>
      </c>
      <c r="T1610" s="467" t="s">
        <v>2965</v>
      </c>
      <c r="U1610" s="468">
        <f t="shared" si="25"/>
        <v>114435.29999999999</v>
      </c>
      <c r="V1610" s="170"/>
    </row>
    <row r="1611" spans="1:22" ht="20.399999999999999">
      <c r="A1611" s="235">
        <v>1608</v>
      </c>
      <c r="B1611" s="235">
        <v>110408292</v>
      </c>
      <c r="C1611" s="238" t="s">
        <v>1309</v>
      </c>
      <c r="D1611" s="238" t="s">
        <v>1310</v>
      </c>
      <c r="E1611" s="598" t="s">
        <v>36</v>
      </c>
      <c r="F1611" s="235">
        <v>60</v>
      </c>
      <c r="G1611" s="623" t="s">
        <v>3856</v>
      </c>
      <c r="H1611" s="410">
        <v>44980</v>
      </c>
      <c r="I1611" s="410">
        <v>44980</v>
      </c>
      <c r="J1611" s="235" t="s">
        <v>3857</v>
      </c>
      <c r="K1611" s="235" t="s">
        <v>82</v>
      </c>
      <c r="L1611" s="235" t="s">
        <v>3858</v>
      </c>
      <c r="M1611" s="235">
        <v>235473790</v>
      </c>
      <c r="N1611" s="235" t="s">
        <v>85</v>
      </c>
      <c r="O1611" s="238" t="s">
        <v>3859</v>
      </c>
      <c r="P1611" s="345" t="s">
        <v>3432</v>
      </c>
      <c r="Q1611" s="235" t="s">
        <v>73</v>
      </c>
      <c r="R1611" s="238" t="s">
        <v>3860</v>
      </c>
      <c r="S1611" s="541">
        <v>10</v>
      </c>
      <c r="T1611" s="467" t="s">
        <v>2965</v>
      </c>
      <c r="U1611" s="468">
        <f t="shared" si="25"/>
        <v>600</v>
      </c>
      <c r="V1611" s="170"/>
    </row>
    <row r="1612" spans="1:22">
      <c r="A1612" s="235">
        <v>1609</v>
      </c>
      <c r="B1612" s="235">
        <v>111400054</v>
      </c>
      <c r="C1612" s="238" t="s">
        <v>3274</v>
      </c>
      <c r="D1612" s="238" t="s">
        <v>650</v>
      </c>
      <c r="E1612" s="598" t="s">
        <v>36</v>
      </c>
      <c r="F1612" s="235">
        <v>6</v>
      </c>
      <c r="G1612" s="623" t="s">
        <v>3856</v>
      </c>
      <c r="H1612" s="410">
        <v>44980</v>
      </c>
      <c r="I1612" s="410">
        <v>44980</v>
      </c>
      <c r="J1612" s="235" t="s">
        <v>3857</v>
      </c>
      <c r="K1612" s="235" t="s">
        <v>82</v>
      </c>
      <c r="L1612" s="235" t="s">
        <v>3858</v>
      </c>
      <c r="M1612" s="235">
        <v>235473790</v>
      </c>
      <c r="N1612" s="235" t="s">
        <v>85</v>
      </c>
      <c r="O1612" s="238" t="s">
        <v>3859</v>
      </c>
      <c r="P1612" s="345" t="s">
        <v>3432</v>
      </c>
      <c r="Q1612" s="235" t="s">
        <v>73</v>
      </c>
      <c r="R1612" s="238" t="s">
        <v>3860</v>
      </c>
      <c r="S1612" s="541">
        <v>1410</v>
      </c>
      <c r="T1612" s="467" t="s">
        <v>2965</v>
      </c>
      <c r="U1612" s="468">
        <f t="shared" si="25"/>
        <v>8460</v>
      </c>
      <c r="V1612" s="170"/>
    </row>
    <row r="1613" spans="1:22">
      <c r="A1613" s="235">
        <v>1610</v>
      </c>
      <c r="B1613" s="235">
        <v>111400055</v>
      </c>
      <c r="C1613" s="238" t="s">
        <v>3275</v>
      </c>
      <c r="D1613" s="238" t="s">
        <v>654</v>
      </c>
      <c r="E1613" s="598" t="s">
        <v>36</v>
      </c>
      <c r="F1613" s="235">
        <v>6</v>
      </c>
      <c r="G1613" s="623" t="s">
        <v>3856</v>
      </c>
      <c r="H1613" s="410">
        <v>44980</v>
      </c>
      <c r="I1613" s="410">
        <v>44980</v>
      </c>
      <c r="J1613" s="235" t="s">
        <v>3857</v>
      </c>
      <c r="K1613" s="235" t="s">
        <v>82</v>
      </c>
      <c r="L1613" s="235" t="s">
        <v>3858</v>
      </c>
      <c r="M1613" s="235">
        <v>235473790</v>
      </c>
      <c r="N1613" s="235" t="s">
        <v>85</v>
      </c>
      <c r="O1613" s="238" t="s">
        <v>3859</v>
      </c>
      <c r="P1613" s="345" t="s">
        <v>3432</v>
      </c>
      <c r="Q1613" s="235" t="s">
        <v>73</v>
      </c>
      <c r="R1613" s="238" t="s">
        <v>3860</v>
      </c>
      <c r="S1613" s="541">
        <v>1732</v>
      </c>
      <c r="T1613" s="467" t="s">
        <v>2965</v>
      </c>
      <c r="U1613" s="468">
        <f t="shared" si="25"/>
        <v>10392</v>
      </c>
      <c r="V1613" s="170"/>
    </row>
    <row r="1614" spans="1:22">
      <c r="A1614" s="235">
        <v>1611</v>
      </c>
      <c r="B1614" s="235">
        <v>110710681</v>
      </c>
      <c r="C1614" s="238" t="s">
        <v>1997</v>
      </c>
      <c r="D1614" s="238" t="s">
        <v>2209</v>
      </c>
      <c r="E1614" s="598" t="s">
        <v>36</v>
      </c>
      <c r="F1614" s="235">
        <v>8</v>
      </c>
      <c r="G1614" s="623" t="s">
        <v>3856</v>
      </c>
      <c r="H1614" s="410">
        <v>44980</v>
      </c>
      <c r="I1614" s="410">
        <v>44980</v>
      </c>
      <c r="J1614" s="235" t="s">
        <v>3857</v>
      </c>
      <c r="K1614" s="235" t="s">
        <v>82</v>
      </c>
      <c r="L1614" s="235" t="s">
        <v>3858</v>
      </c>
      <c r="M1614" s="235">
        <v>235473790</v>
      </c>
      <c r="N1614" s="235" t="s">
        <v>85</v>
      </c>
      <c r="O1614" s="238" t="s">
        <v>3859</v>
      </c>
      <c r="P1614" s="345" t="s">
        <v>3432</v>
      </c>
      <c r="Q1614" s="235" t="s">
        <v>73</v>
      </c>
      <c r="R1614" s="238" t="s">
        <v>3860</v>
      </c>
      <c r="S1614" s="541">
        <v>2047</v>
      </c>
      <c r="T1614" s="467" t="s">
        <v>2965</v>
      </c>
      <c r="U1614" s="468">
        <f t="shared" si="25"/>
        <v>16376</v>
      </c>
      <c r="V1614" s="170"/>
    </row>
    <row r="1615" spans="1:22">
      <c r="A1615" s="235">
        <v>1612</v>
      </c>
      <c r="B1615" s="235">
        <v>110710682</v>
      </c>
      <c r="C1615" s="238" t="s">
        <v>2001</v>
      </c>
      <c r="D1615" s="238" t="s">
        <v>2216</v>
      </c>
      <c r="E1615" s="598" t="s">
        <v>36</v>
      </c>
      <c r="F1615" s="235">
        <v>8</v>
      </c>
      <c r="G1615" s="623" t="s">
        <v>3856</v>
      </c>
      <c r="H1615" s="410">
        <v>44980</v>
      </c>
      <c r="I1615" s="410">
        <v>44980</v>
      </c>
      <c r="J1615" s="235" t="s">
        <v>3857</v>
      </c>
      <c r="K1615" s="235" t="s">
        <v>82</v>
      </c>
      <c r="L1615" s="235" t="s">
        <v>3858</v>
      </c>
      <c r="M1615" s="235">
        <v>235473790</v>
      </c>
      <c r="N1615" s="235" t="s">
        <v>85</v>
      </c>
      <c r="O1615" s="238" t="s">
        <v>3859</v>
      </c>
      <c r="P1615" s="345" t="s">
        <v>3432</v>
      </c>
      <c r="Q1615" s="235" t="s">
        <v>73</v>
      </c>
      <c r="R1615" s="238" t="s">
        <v>3860</v>
      </c>
      <c r="S1615" s="541">
        <v>2047</v>
      </c>
      <c r="T1615" s="467" t="s">
        <v>2965</v>
      </c>
      <c r="U1615" s="468">
        <f t="shared" si="25"/>
        <v>16376</v>
      </c>
      <c r="V1615" s="170"/>
    </row>
    <row r="1616" spans="1:22">
      <c r="A1616" s="235">
        <v>1613</v>
      </c>
      <c r="B1616" s="235">
        <v>110710684</v>
      </c>
      <c r="C1616" s="238" t="s">
        <v>2002</v>
      </c>
      <c r="D1616" s="239" t="s">
        <v>2213</v>
      </c>
      <c r="E1616" s="598" t="s">
        <v>36</v>
      </c>
      <c r="F1616" s="235">
        <v>4</v>
      </c>
      <c r="G1616" s="623" t="s">
        <v>3856</v>
      </c>
      <c r="H1616" s="410">
        <v>44980</v>
      </c>
      <c r="I1616" s="410">
        <v>44980</v>
      </c>
      <c r="J1616" s="235" t="s">
        <v>3857</v>
      </c>
      <c r="K1616" s="235" t="s">
        <v>82</v>
      </c>
      <c r="L1616" s="235" t="s">
        <v>3858</v>
      </c>
      <c r="M1616" s="235">
        <v>235473790</v>
      </c>
      <c r="N1616" s="235" t="s">
        <v>85</v>
      </c>
      <c r="O1616" s="238" t="s">
        <v>3859</v>
      </c>
      <c r="P1616" s="345" t="s">
        <v>3432</v>
      </c>
      <c r="Q1616" s="235" t="s">
        <v>73</v>
      </c>
      <c r="R1616" s="238" t="s">
        <v>3860</v>
      </c>
      <c r="S1616" s="541">
        <v>2047</v>
      </c>
      <c r="T1616" s="467" t="s">
        <v>2965</v>
      </c>
      <c r="U1616" s="468">
        <f t="shared" si="25"/>
        <v>8188</v>
      </c>
      <c r="V1616" s="170"/>
    </row>
    <row r="1617" spans="1:22">
      <c r="A1617" s="235">
        <v>1614</v>
      </c>
      <c r="B1617" s="235">
        <v>112141778</v>
      </c>
      <c r="C1617" s="238">
        <v>112141778</v>
      </c>
      <c r="D1617" s="238" t="s">
        <v>2566</v>
      </c>
      <c r="E1617" s="598" t="s">
        <v>36</v>
      </c>
      <c r="F1617" s="235">
        <v>20</v>
      </c>
      <c r="G1617" s="623" t="s">
        <v>3856</v>
      </c>
      <c r="H1617" s="410">
        <v>44980</v>
      </c>
      <c r="I1617" s="410">
        <v>44980</v>
      </c>
      <c r="J1617" s="235" t="s">
        <v>3857</v>
      </c>
      <c r="K1617" s="235" t="s">
        <v>82</v>
      </c>
      <c r="L1617" s="235" t="s">
        <v>3858</v>
      </c>
      <c r="M1617" s="235">
        <v>235473790</v>
      </c>
      <c r="N1617" s="235" t="s">
        <v>85</v>
      </c>
      <c r="O1617" s="238" t="s">
        <v>3859</v>
      </c>
      <c r="P1617" s="345" t="s">
        <v>3432</v>
      </c>
      <c r="Q1617" s="235" t="s">
        <v>73</v>
      </c>
      <c r="R1617" s="238" t="s">
        <v>3860</v>
      </c>
      <c r="S1617" s="541">
        <v>1.5</v>
      </c>
      <c r="T1617" s="467" t="s">
        <v>2965</v>
      </c>
      <c r="U1617" s="468">
        <f t="shared" si="25"/>
        <v>30</v>
      </c>
      <c r="V1617" s="170"/>
    </row>
    <row r="1618" spans="1:22">
      <c r="A1618" s="235">
        <v>1615</v>
      </c>
      <c r="B1618" s="235">
        <v>112141777</v>
      </c>
      <c r="C1618" s="238">
        <v>112141777</v>
      </c>
      <c r="D1618" s="238" t="s">
        <v>2563</v>
      </c>
      <c r="E1618" s="598" t="s">
        <v>36</v>
      </c>
      <c r="F1618" s="235">
        <v>36</v>
      </c>
      <c r="G1618" s="623" t="s">
        <v>3856</v>
      </c>
      <c r="H1618" s="410">
        <v>44980</v>
      </c>
      <c r="I1618" s="410">
        <v>44980</v>
      </c>
      <c r="J1618" s="235" t="s">
        <v>3857</v>
      </c>
      <c r="K1618" s="235" t="s">
        <v>82</v>
      </c>
      <c r="L1618" s="235" t="s">
        <v>3858</v>
      </c>
      <c r="M1618" s="235">
        <v>235473790</v>
      </c>
      <c r="N1618" s="235" t="s">
        <v>85</v>
      </c>
      <c r="O1618" s="238" t="s">
        <v>3859</v>
      </c>
      <c r="P1618" s="345" t="s">
        <v>3432</v>
      </c>
      <c r="Q1618" s="235" t="s">
        <v>73</v>
      </c>
      <c r="R1618" s="238" t="s">
        <v>3860</v>
      </c>
      <c r="S1618" s="541">
        <v>5.4</v>
      </c>
      <c r="T1618" s="467" t="s">
        <v>2965</v>
      </c>
      <c r="U1618" s="468">
        <f t="shared" si="25"/>
        <v>194.4</v>
      </c>
      <c r="V1618" s="170"/>
    </row>
    <row r="1619" spans="1:22">
      <c r="A1619" s="235">
        <v>1616</v>
      </c>
      <c r="B1619" s="235" t="s">
        <v>2458</v>
      </c>
      <c r="C1619" s="238" t="s">
        <v>2458</v>
      </c>
      <c r="D1619" s="238" t="s">
        <v>2459</v>
      </c>
      <c r="E1619" s="598" t="s">
        <v>36</v>
      </c>
      <c r="F1619" s="235">
        <v>4</v>
      </c>
      <c r="G1619" s="623" t="s">
        <v>3856</v>
      </c>
      <c r="H1619" s="410">
        <v>44980</v>
      </c>
      <c r="I1619" s="410">
        <v>44980</v>
      </c>
      <c r="J1619" s="235" t="s">
        <v>3857</v>
      </c>
      <c r="K1619" s="235" t="s">
        <v>82</v>
      </c>
      <c r="L1619" s="235" t="s">
        <v>3858</v>
      </c>
      <c r="M1619" s="235">
        <v>235473790</v>
      </c>
      <c r="N1619" s="235" t="s">
        <v>85</v>
      </c>
      <c r="O1619" s="238" t="s">
        <v>3859</v>
      </c>
      <c r="P1619" s="345" t="s">
        <v>3432</v>
      </c>
      <c r="Q1619" s="235" t="s">
        <v>73</v>
      </c>
      <c r="R1619" s="238" t="s">
        <v>3860</v>
      </c>
      <c r="S1619" s="541">
        <v>1798.2</v>
      </c>
      <c r="T1619" s="467" t="s">
        <v>2965</v>
      </c>
      <c r="U1619" s="468">
        <f t="shared" si="25"/>
        <v>7192.8</v>
      </c>
      <c r="V1619" s="170"/>
    </row>
    <row r="1620" spans="1:22">
      <c r="A1620" s="235">
        <v>1617</v>
      </c>
      <c r="B1620" s="235" t="s">
        <v>2336</v>
      </c>
      <c r="C1620" s="238" t="s">
        <v>2337</v>
      </c>
      <c r="D1620" s="238" t="s">
        <v>2605</v>
      </c>
      <c r="E1620" s="598" t="s">
        <v>36</v>
      </c>
      <c r="F1620" s="235">
        <v>2</v>
      </c>
      <c r="G1620" s="623" t="s">
        <v>3856</v>
      </c>
      <c r="H1620" s="410">
        <v>44980</v>
      </c>
      <c r="I1620" s="410">
        <v>44980</v>
      </c>
      <c r="J1620" s="235" t="s">
        <v>3857</v>
      </c>
      <c r="K1620" s="235" t="s">
        <v>82</v>
      </c>
      <c r="L1620" s="235" t="s">
        <v>3858</v>
      </c>
      <c r="M1620" s="235">
        <v>235473790</v>
      </c>
      <c r="N1620" s="235" t="s">
        <v>85</v>
      </c>
      <c r="O1620" s="238" t="s">
        <v>3859</v>
      </c>
      <c r="P1620" s="345" t="s">
        <v>3432</v>
      </c>
      <c r="Q1620" s="235" t="s">
        <v>73</v>
      </c>
      <c r="R1620" s="238" t="s">
        <v>3860</v>
      </c>
      <c r="S1620" s="541">
        <v>1241.95</v>
      </c>
      <c r="T1620" s="467" t="s">
        <v>2965</v>
      </c>
      <c r="U1620" s="468">
        <f t="shared" si="25"/>
        <v>2483.9</v>
      </c>
      <c r="V1620" s="170"/>
    </row>
    <row r="1621" spans="1:22">
      <c r="A1621" s="235">
        <v>1618</v>
      </c>
      <c r="B1621" s="235" t="s">
        <v>2336</v>
      </c>
      <c r="C1621" s="238" t="s">
        <v>2337</v>
      </c>
      <c r="D1621" s="238" t="s">
        <v>2605</v>
      </c>
      <c r="E1621" s="598" t="s">
        <v>36</v>
      </c>
      <c r="F1621" s="235">
        <v>6</v>
      </c>
      <c r="G1621" s="623" t="s">
        <v>3856</v>
      </c>
      <c r="H1621" s="410">
        <v>44980</v>
      </c>
      <c r="I1621" s="410">
        <v>44980</v>
      </c>
      <c r="J1621" s="235" t="s">
        <v>3857</v>
      </c>
      <c r="K1621" s="235" t="s">
        <v>82</v>
      </c>
      <c r="L1621" s="235" t="s">
        <v>3858</v>
      </c>
      <c r="M1621" s="235">
        <v>235473790</v>
      </c>
      <c r="N1621" s="235" t="s">
        <v>85</v>
      </c>
      <c r="O1621" s="238" t="s">
        <v>3859</v>
      </c>
      <c r="P1621" s="345" t="s">
        <v>3432</v>
      </c>
      <c r="Q1621" s="235" t="s">
        <v>73</v>
      </c>
      <c r="R1621" s="238" t="s">
        <v>3860</v>
      </c>
      <c r="S1621" s="541">
        <v>1241.95</v>
      </c>
      <c r="T1621" s="467" t="s">
        <v>2965</v>
      </c>
      <c r="U1621" s="468">
        <f t="shared" si="25"/>
        <v>7451.7000000000007</v>
      </c>
      <c r="V1621" s="170"/>
    </row>
    <row r="1622" spans="1:22">
      <c r="A1622" s="235">
        <v>1619</v>
      </c>
      <c r="B1622" s="235">
        <v>109492179</v>
      </c>
      <c r="C1622" s="238">
        <v>12568935</v>
      </c>
      <c r="D1622" s="238" t="s">
        <v>2134</v>
      </c>
      <c r="E1622" s="598" t="s">
        <v>2729</v>
      </c>
      <c r="F1622" s="235">
        <v>5</v>
      </c>
      <c r="G1622" s="623" t="s">
        <v>3856</v>
      </c>
      <c r="H1622" s="410">
        <v>44980</v>
      </c>
      <c r="I1622" s="410">
        <v>44980</v>
      </c>
      <c r="J1622" s="235" t="s">
        <v>3857</v>
      </c>
      <c r="K1622" s="235" t="s">
        <v>82</v>
      </c>
      <c r="L1622" s="235" t="s">
        <v>3858</v>
      </c>
      <c r="M1622" s="235">
        <v>235473790</v>
      </c>
      <c r="N1622" s="235" t="s">
        <v>85</v>
      </c>
      <c r="O1622" s="238" t="s">
        <v>3859</v>
      </c>
      <c r="P1622" s="345" t="s">
        <v>3432</v>
      </c>
      <c r="Q1622" s="235" t="s">
        <v>73</v>
      </c>
      <c r="R1622" s="238" t="s">
        <v>3860</v>
      </c>
      <c r="S1622" s="171">
        <v>174.89</v>
      </c>
      <c r="T1622" s="467" t="s">
        <v>2965</v>
      </c>
      <c r="U1622" s="468">
        <f t="shared" si="25"/>
        <v>874.44999999999993</v>
      </c>
      <c r="V1622" s="170"/>
    </row>
    <row r="1623" spans="1:22">
      <c r="A1623" s="235">
        <v>1620</v>
      </c>
      <c r="B1623" s="235">
        <v>107156657</v>
      </c>
      <c r="C1623" s="238">
        <v>107156657</v>
      </c>
      <c r="D1623" s="238" t="s">
        <v>815</v>
      </c>
      <c r="E1623" s="598" t="s">
        <v>36</v>
      </c>
      <c r="F1623" s="235">
        <v>8</v>
      </c>
      <c r="G1623" s="623" t="s">
        <v>3856</v>
      </c>
      <c r="H1623" s="410">
        <v>44980</v>
      </c>
      <c r="I1623" s="410">
        <v>44980</v>
      </c>
      <c r="J1623" s="235" t="s">
        <v>3857</v>
      </c>
      <c r="K1623" s="235" t="s">
        <v>82</v>
      </c>
      <c r="L1623" s="235" t="s">
        <v>3858</v>
      </c>
      <c r="M1623" s="235">
        <v>235473790</v>
      </c>
      <c r="N1623" s="235" t="s">
        <v>85</v>
      </c>
      <c r="O1623" s="238" t="s">
        <v>3859</v>
      </c>
      <c r="P1623" s="345" t="s">
        <v>3432</v>
      </c>
      <c r="Q1623" s="235" t="s">
        <v>73</v>
      </c>
      <c r="R1623" s="238" t="s">
        <v>3860</v>
      </c>
      <c r="S1623" s="541">
        <v>13.68</v>
      </c>
      <c r="T1623" s="467" t="s">
        <v>2965</v>
      </c>
      <c r="U1623" s="468">
        <f t="shared" si="25"/>
        <v>109.44</v>
      </c>
      <c r="V1623" s="170"/>
    </row>
    <row r="1624" spans="1:22">
      <c r="A1624" s="235">
        <v>1621</v>
      </c>
      <c r="B1624" s="235">
        <v>110408291</v>
      </c>
      <c r="C1624" s="238" t="s">
        <v>1305</v>
      </c>
      <c r="D1624" s="238" t="s">
        <v>1306</v>
      </c>
      <c r="E1624" s="598" t="s">
        <v>36</v>
      </c>
      <c r="F1624" s="235">
        <v>12</v>
      </c>
      <c r="G1624" s="623" t="s">
        <v>3856</v>
      </c>
      <c r="H1624" s="410">
        <v>44980</v>
      </c>
      <c r="I1624" s="410">
        <v>44980</v>
      </c>
      <c r="J1624" s="235" t="s">
        <v>3857</v>
      </c>
      <c r="K1624" s="235" t="s">
        <v>82</v>
      </c>
      <c r="L1624" s="235" t="s">
        <v>3858</v>
      </c>
      <c r="M1624" s="235">
        <v>235473790</v>
      </c>
      <c r="N1624" s="235" t="s">
        <v>85</v>
      </c>
      <c r="O1624" s="238" t="s">
        <v>3859</v>
      </c>
      <c r="P1624" s="345" t="s">
        <v>3432</v>
      </c>
      <c r="Q1624" s="235" t="s">
        <v>73</v>
      </c>
      <c r="R1624" s="238" t="s">
        <v>3860</v>
      </c>
      <c r="S1624" s="541">
        <v>6</v>
      </c>
      <c r="T1624" s="467" t="s">
        <v>2965</v>
      </c>
      <c r="U1624" s="468">
        <f t="shared" si="25"/>
        <v>72</v>
      </c>
      <c r="V1624" s="170"/>
    </row>
    <row r="1625" spans="1:22">
      <c r="A1625" s="235">
        <v>1622</v>
      </c>
      <c r="B1625" s="235">
        <v>107156629</v>
      </c>
      <c r="C1625" s="238">
        <v>107156629</v>
      </c>
      <c r="D1625" s="238" t="s">
        <v>814</v>
      </c>
      <c r="E1625" s="598" t="s">
        <v>36</v>
      </c>
      <c r="F1625" s="235">
        <v>32</v>
      </c>
      <c r="G1625" s="623" t="s">
        <v>3856</v>
      </c>
      <c r="H1625" s="410">
        <v>44980</v>
      </c>
      <c r="I1625" s="410">
        <v>44980</v>
      </c>
      <c r="J1625" s="235" t="s">
        <v>3857</v>
      </c>
      <c r="K1625" s="235" t="s">
        <v>82</v>
      </c>
      <c r="L1625" s="235" t="s">
        <v>3858</v>
      </c>
      <c r="M1625" s="235">
        <v>235473790</v>
      </c>
      <c r="N1625" s="235" t="s">
        <v>85</v>
      </c>
      <c r="O1625" s="238" t="s">
        <v>3859</v>
      </c>
      <c r="P1625" s="345" t="s">
        <v>3432</v>
      </c>
      <c r="Q1625" s="235" t="s">
        <v>73</v>
      </c>
      <c r="R1625" s="238" t="s">
        <v>3860</v>
      </c>
      <c r="S1625" s="541">
        <v>16.2</v>
      </c>
      <c r="T1625" s="467" t="s">
        <v>2965</v>
      </c>
      <c r="U1625" s="468">
        <f t="shared" si="25"/>
        <v>518.4</v>
      </c>
      <c r="V1625" s="170"/>
    </row>
    <row r="1626" spans="1:22" ht="20.399999999999999">
      <c r="A1626" s="235">
        <v>1623</v>
      </c>
      <c r="B1626" s="235" t="s">
        <v>818</v>
      </c>
      <c r="C1626" s="238" t="s">
        <v>818</v>
      </c>
      <c r="D1626" s="238" t="s">
        <v>819</v>
      </c>
      <c r="E1626" s="598" t="s">
        <v>36</v>
      </c>
      <c r="F1626" s="235">
        <v>40</v>
      </c>
      <c r="G1626" s="623" t="s">
        <v>3856</v>
      </c>
      <c r="H1626" s="410">
        <v>44980</v>
      </c>
      <c r="I1626" s="410">
        <v>44980</v>
      </c>
      <c r="J1626" s="235" t="s">
        <v>3857</v>
      </c>
      <c r="K1626" s="235" t="s">
        <v>82</v>
      </c>
      <c r="L1626" s="235" t="s">
        <v>3858</v>
      </c>
      <c r="M1626" s="235">
        <v>235473790</v>
      </c>
      <c r="N1626" s="235" t="s">
        <v>85</v>
      </c>
      <c r="O1626" s="238" t="s">
        <v>3859</v>
      </c>
      <c r="P1626" s="345" t="s">
        <v>3432</v>
      </c>
      <c r="Q1626" s="235" t="s">
        <v>73</v>
      </c>
      <c r="R1626" s="238" t="s">
        <v>3860</v>
      </c>
      <c r="S1626" s="541">
        <v>3.84</v>
      </c>
      <c r="T1626" s="467" t="s">
        <v>2965</v>
      </c>
      <c r="U1626" s="468">
        <f t="shared" si="25"/>
        <v>153.6</v>
      </c>
      <c r="V1626" s="170"/>
    </row>
    <row r="1627" spans="1:22">
      <c r="A1627" s="235">
        <v>1624</v>
      </c>
      <c r="B1627" s="235">
        <v>111402534</v>
      </c>
      <c r="C1627" s="238" t="s">
        <v>1083</v>
      </c>
      <c r="D1627" s="238" t="s">
        <v>1084</v>
      </c>
      <c r="E1627" s="598" t="s">
        <v>36</v>
      </c>
      <c r="F1627" s="235">
        <v>5</v>
      </c>
      <c r="G1627" s="623" t="s">
        <v>3856</v>
      </c>
      <c r="H1627" s="410">
        <v>44980</v>
      </c>
      <c r="I1627" s="410">
        <v>44980</v>
      </c>
      <c r="J1627" s="235" t="s">
        <v>3857</v>
      </c>
      <c r="K1627" s="235" t="s">
        <v>82</v>
      </c>
      <c r="L1627" s="235" t="s">
        <v>3858</v>
      </c>
      <c r="M1627" s="235">
        <v>235473790</v>
      </c>
      <c r="N1627" s="235" t="s">
        <v>85</v>
      </c>
      <c r="O1627" s="238" t="s">
        <v>3859</v>
      </c>
      <c r="P1627" s="345" t="s">
        <v>3432</v>
      </c>
      <c r="Q1627" s="235" t="s">
        <v>73</v>
      </c>
      <c r="R1627" s="238" t="s">
        <v>3860</v>
      </c>
      <c r="S1627" s="541">
        <v>469.44</v>
      </c>
      <c r="T1627" s="467" t="s">
        <v>2965</v>
      </c>
      <c r="U1627" s="468">
        <f t="shared" si="25"/>
        <v>2347.1999999999998</v>
      </c>
      <c r="V1627" s="170"/>
    </row>
    <row r="1628" spans="1:22">
      <c r="A1628" s="235">
        <v>1625</v>
      </c>
      <c r="B1628" s="235">
        <v>112173846</v>
      </c>
      <c r="C1628" s="238" t="s">
        <v>3757</v>
      </c>
      <c r="D1628" s="238" t="s">
        <v>3758</v>
      </c>
      <c r="E1628" s="598" t="s">
        <v>36</v>
      </c>
      <c r="F1628" s="235">
        <v>1</v>
      </c>
      <c r="G1628" s="623" t="s">
        <v>3856</v>
      </c>
      <c r="H1628" s="410">
        <v>44980</v>
      </c>
      <c r="I1628" s="410">
        <v>44980</v>
      </c>
      <c r="J1628" s="235" t="s">
        <v>3857</v>
      </c>
      <c r="K1628" s="235" t="s">
        <v>82</v>
      </c>
      <c r="L1628" s="235" t="s">
        <v>3858</v>
      </c>
      <c r="M1628" s="235">
        <v>235473790</v>
      </c>
      <c r="N1628" s="235" t="s">
        <v>85</v>
      </c>
      <c r="O1628" s="238" t="s">
        <v>3859</v>
      </c>
      <c r="P1628" s="345" t="s">
        <v>3432</v>
      </c>
      <c r="Q1628" s="235" t="s">
        <v>73</v>
      </c>
      <c r="R1628" s="238" t="s">
        <v>3860</v>
      </c>
      <c r="S1628" s="541">
        <v>2023</v>
      </c>
      <c r="T1628" s="467" t="s">
        <v>2965</v>
      </c>
      <c r="U1628" s="468">
        <f t="shared" si="25"/>
        <v>2023</v>
      </c>
      <c r="V1628" s="170"/>
    </row>
    <row r="1629" spans="1:22">
      <c r="A1629" s="235">
        <v>1626</v>
      </c>
      <c r="B1629" s="235">
        <v>110316600</v>
      </c>
      <c r="C1629" s="238" t="s">
        <v>2551</v>
      </c>
      <c r="D1629" s="238" t="s">
        <v>2552</v>
      </c>
      <c r="E1629" s="598" t="s">
        <v>36</v>
      </c>
      <c r="F1629" s="235">
        <v>2</v>
      </c>
      <c r="G1629" s="623" t="s">
        <v>3856</v>
      </c>
      <c r="H1629" s="410">
        <v>44980</v>
      </c>
      <c r="I1629" s="410">
        <v>44980</v>
      </c>
      <c r="J1629" s="235" t="s">
        <v>3857</v>
      </c>
      <c r="K1629" s="235" t="s">
        <v>82</v>
      </c>
      <c r="L1629" s="235" t="s">
        <v>3858</v>
      </c>
      <c r="M1629" s="235">
        <v>235473790</v>
      </c>
      <c r="N1629" s="235" t="s">
        <v>85</v>
      </c>
      <c r="O1629" s="238" t="s">
        <v>3859</v>
      </c>
      <c r="P1629" s="345" t="s">
        <v>3432</v>
      </c>
      <c r="Q1629" s="235" t="s">
        <v>73</v>
      </c>
      <c r="R1629" s="238" t="s">
        <v>3860</v>
      </c>
      <c r="S1629" s="541">
        <v>330</v>
      </c>
      <c r="T1629" s="467" t="s">
        <v>2965</v>
      </c>
      <c r="U1629" s="468">
        <f t="shared" si="25"/>
        <v>660</v>
      </c>
      <c r="V1629" s="170"/>
    </row>
    <row r="1630" spans="1:22">
      <c r="A1630" s="235">
        <v>1627</v>
      </c>
      <c r="B1630" s="235">
        <v>110408288</v>
      </c>
      <c r="C1630" s="238" t="s">
        <v>1749</v>
      </c>
      <c r="D1630" s="238" t="s">
        <v>1750</v>
      </c>
      <c r="E1630" s="598" t="s">
        <v>36</v>
      </c>
      <c r="F1630" s="235">
        <v>6</v>
      </c>
      <c r="G1630" s="623" t="s">
        <v>3856</v>
      </c>
      <c r="H1630" s="410">
        <v>44980</v>
      </c>
      <c r="I1630" s="410">
        <v>44980</v>
      </c>
      <c r="J1630" s="235" t="s">
        <v>3857</v>
      </c>
      <c r="K1630" s="235" t="s">
        <v>82</v>
      </c>
      <c r="L1630" s="235" t="s">
        <v>3858</v>
      </c>
      <c r="M1630" s="235">
        <v>235473790</v>
      </c>
      <c r="N1630" s="235" t="s">
        <v>85</v>
      </c>
      <c r="O1630" s="238" t="s">
        <v>3859</v>
      </c>
      <c r="P1630" s="345" t="s">
        <v>3432</v>
      </c>
      <c r="Q1630" s="235" t="s">
        <v>73</v>
      </c>
      <c r="R1630" s="238" t="s">
        <v>3860</v>
      </c>
      <c r="S1630" s="541">
        <v>6396.5</v>
      </c>
      <c r="T1630" s="467" t="s">
        <v>2965</v>
      </c>
      <c r="U1630" s="468">
        <f t="shared" si="25"/>
        <v>38379</v>
      </c>
      <c r="V1630" s="170"/>
    </row>
    <row r="1631" spans="1:22">
      <c r="A1631" s="235">
        <v>1628</v>
      </c>
      <c r="B1631" s="235">
        <v>112171911</v>
      </c>
      <c r="C1631" s="238" t="s">
        <v>3427</v>
      </c>
      <c r="D1631" s="238" t="s">
        <v>3588</v>
      </c>
      <c r="E1631" s="598" t="s">
        <v>36</v>
      </c>
      <c r="F1631" s="235">
        <v>1</v>
      </c>
      <c r="G1631" s="623" t="s">
        <v>3856</v>
      </c>
      <c r="H1631" s="410">
        <v>44980</v>
      </c>
      <c r="I1631" s="410">
        <v>44980</v>
      </c>
      <c r="J1631" s="235" t="s">
        <v>3857</v>
      </c>
      <c r="K1631" s="235" t="s">
        <v>82</v>
      </c>
      <c r="L1631" s="235" t="s">
        <v>3858</v>
      </c>
      <c r="M1631" s="235">
        <v>235473790</v>
      </c>
      <c r="N1631" s="235" t="s">
        <v>85</v>
      </c>
      <c r="O1631" s="238" t="s">
        <v>3859</v>
      </c>
      <c r="P1631" s="345" t="s">
        <v>3432</v>
      </c>
      <c r="Q1631" s="235" t="s">
        <v>73</v>
      </c>
      <c r="R1631" s="238" t="s">
        <v>3860</v>
      </c>
      <c r="S1631" s="541">
        <v>158500</v>
      </c>
      <c r="T1631" s="467" t="s">
        <v>2965</v>
      </c>
      <c r="U1631" s="468">
        <f t="shared" si="25"/>
        <v>158500</v>
      </c>
      <c r="V1631" s="170"/>
    </row>
    <row r="1632" spans="1:22">
      <c r="A1632" s="235">
        <v>1629</v>
      </c>
      <c r="B1632" s="235">
        <v>112158708</v>
      </c>
      <c r="C1632" s="238" t="s">
        <v>3681</v>
      </c>
      <c r="D1632" s="238" t="s">
        <v>3682</v>
      </c>
      <c r="E1632" s="598" t="s">
        <v>36</v>
      </c>
      <c r="F1632" s="235">
        <v>1</v>
      </c>
      <c r="G1632" s="623" t="s">
        <v>3856</v>
      </c>
      <c r="H1632" s="410">
        <v>44980</v>
      </c>
      <c r="I1632" s="410">
        <v>44980</v>
      </c>
      <c r="J1632" s="235" t="s">
        <v>3857</v>
      </c>
      <c r="K1632" s="235" t="s">
        <v>82</v>
      </c>
      <c r="L1632" s="235" t="s">
        <v>3858</v>
      </c>
      <c r="M1632" s="235">
        <v>235473790</v>
      </c>
      <c r="N1632" s="235" t="s">
        <v>85</v>
      </c>
      <c r="O1632" s="238" t="s">
        <v>3859</v>
      </c>
      <c r="P1632" s="345" t="s">
        <v>3432</v>
      </c>
      <c r="Q1632" s="235" t="s">
        <v>73</v>
      </c>
      <c r="R1632" s="238" t="s">
        <v>3860</v>
      </c>
      <c r="S1632" s="541">
        <v>1900</v>
      </c>
      <c r="T1632" s="467" t="s">
        <v>2965</v>
      </c>
      <c r="U1632" s="468">
        <f t="shared" si="25"/>
        <v>1900</v>
      </c>
      <c r="V1632" s="170"/>
    </row>
    <row r="1633" spans="1:22" ht="20.399999999999999">
      <c r="A1633" s="235">
        <v>1630</v>
      </c>
      <c r="B1633" s="235">
        <v>110408290</v>
      </c>
      <c r="C1633" s="238" t="s">
        <v>2260</v>
      </c>
      <c r="D1633" s="238" t="s">
        <v>2775</v>
      </c>
      <c r="E1633" s="598" t="s">
        <v>36</v>
      </c>
      <c r="F1633" s="235">
        <v>6</v>
      </c>
      <c r="G1633" s="623" t="s">
        <v>3856</v>
      </c>
      <c r="H1633" s="410">
        <v>44980</v>
      </c>
      <c r="I1633" s="410">
        <v>44980</v>
      </c>
      <c r="J1633" s="235" t="s">
        <v>3857</v>
      </c>
      <c r="K1633" s="235" t="s">
        <v>82</v>
      </c>
      <c r="L1633" s="235" t="s">
        <v>3858</v>
      </c>
      <c r="M1633" s="235">
        <v>235473790</v>
      </c>
      <c r="N1633" s="235" t="s">
        <v>85</v>
      </c>
      <c r="O1633" s="238" t="s">
        <v>3859</v>
      </c>
      <c r="P1633" s="345" t="s">
        <v>3432</v>
      </c>
      <c r="Q1633" s="235" t="s">
        <v>73</v>
      </c>
      <c r="R1633" s="238" t="s">
        <v>3860</v>
      </c>
      <c r="S1633" s="541">
        <v>540.54999999999995</v>
      </c>
      <c r="T1633" s="467" t="s">
        <v>2965</v>
      </c>
      <c r="U1633" s="468">
        <f t="shared" si="25"/>
        <v>3243.2999999999997</v>
      </c>
      <c r="V1633" s="170"/>
    </row>
    <row r="1634" spans="1:22" ht="30.6">
      <c r="A1634" s="235">
        <v>1631</v>
      </c>
      <c r="B1634" s="235">
        <v>112173808</v>
      </c>
      <c r="C1634" s="238" t="s">
        <v>3421</v>
      </c>
      <c r="D1634" s="238" t="s">
        <v>2819</v>
      </c>
      <c r="E1634" s="598" t="s">
        <v>247</v>
      </c>
      <c r="F1634" s="235">
        <v>1</v>
      </c>
      <c r="G1634" s="623" t="s">
        <v>3856</v>
      </c>
      <c r="H1634" s="410">
        <v>44980</v>
      </c>
      <c r="I1634" s="410">
        <v>44980</v>
      </c>
      <c r="J1634" s="235" t="s">
        <v>3857</v>
      </c>
      <c r="K1634" s="235" t="s">
        <v>82</v>
      </c>
      <c r="L1634" s="235" t="s">
        <v>3858</v>
      </c>
      <c r="M1634" s="235">
        <v>235473790</v>
      </c>
      <c r="N1634" s="235" t="s">
        <v>85</v>
      </c>
      <c r="O1634" s="238" t="s">
        <v>3859</v>
      </c>
      <c r="P1634" s="345" t="s">
        <v>3432</v>
      </c>
      <c r="Q1634" s="235" t="s">
        <v>73</v>
      </c>
      <c r="R1634" s="238" t="s">
        <v>3860</v>
      </c>
      <c r="S1634" s="541">
        <v>117480</v>
      </c>
      <c r="T1634" s="467" t="s">
        <v>2965</v>
      </c>
      <c r="U1634" s="468">
        <f t="shared" si="25"/>
        <v>117480</v>
      </c>
      <c r="V1634" s="170"/>
    </row>
    <row r="1635" spans="1:22" ht="20.399999999999999">
      <c r="A1635" s="235">
        <v>1632</v>
      </c>
      <c r="B1635" s="235" t="s">
        <v>820</v>
      </c>
      <c r="C1635" s="238" t="s">
        <v>820</v>
      </c>
      <c r="D1635" s="238" t="s">
        <v>821</v>
      </c>
      <c r="E1635" s="598" t="s">
        <v>36</v>
      </c>
      <c r="F1635" s="235">
        <v>40</v>
      </c>
      <c r="G1635" s="623" t="s">
        <v>3856</v>
      </c>
      <c r="H1635" s="410">
        <v>44980</v>
      </c>
      <c r="I1635" s="410">
        <v>44980</v>
      </c>
      <c r="J1635" s="235" t="s">
        <v>3857</v>
      </c>
      <c r="K1635" s="235" t="s">
        <v>82</v>
      </c>
      <c r="L1635" s="235" t="s">
        <v>3858</v>
      </c>
      <c r="M1635" s="235">
        <v>235473790</v>
      </c>
      <c r="N1635" s="235" t="s">
        <v>85</v>
      </c>
      <c r="O1635" s="238" t="s">
        <v>3859</v>
      </c>
      <c r="P1635" s="345" t="s">
        <v>3432</v>
      </c>
      <c r="Q1635" s="235" t="s">
        <v>73</v>
      </c>
      <c r="R1635" s="238" t="s">
        <v>3860</v>
      </c>
      <c r="S1635" s="171">
        <v>0.51</v>
      </c>
      <c r="T1635" s="467" t="s">
        <v>2965</v>
      </c>
      <c r="U1635" s="468">
        <f t="shared" si="25"/>
        <v>20.399999999999999</v>
      </c>
      <c r="V1635" s="170"/>
    </row>
    <row r="1636" spans="1:22" ht="20.399999999999999">
      <c r="A1636" s="235">
        <v>1633</v>
      </c>
      <c r="B1636" s="238" t="s">
        <v>3742</v>
      </c>
      <c r="C1636" s="238">
        <v>107184793</v>
      </c>
      <c r="D1636" s="238" t="s">
        <v>3050</v>
      </c>
      <c r="E1636" s="598" t="s">
        <v>36</v>
      </c>
      <c r="F1636" s="235">
        <v>40</v>
      </c>
      <c r="G1636" s="623" t="s">
        <v>3856</v>
      </c>
      <c r="H1636" s="410">
        <v>44980</v>
      </c>
      <c r="I1636" s="410">
        <v>44980</v>
      </c>
      <c r="J1636" s="235" t="s">
        <v>3857</v>
      </c>
      <c r="K1636" s="235" t="s">
        <v>82</v>
      </c>
      <c r="L1636" s="235" t="s">
        <v>3858</v>
      </c>
      <c r="M1636" s="235">
        <v>235473790</v>
      </c>
      <c r="N1636" s="235" t="s">
        <v>85</v>
      </c>
      <c r="O1636" s="238" t="s">
        <v>3859</v>
      </c>
      <c r="P1636" s="345" t="s">
        <v>3432</v>
      </c>
      <c r="Q1636" s="235" t="s">
        <v>73</v>
      </c>
      <c r="R1636" s="238" t="s">
        <v>3860</v>
      </c>
      <c r="S1636" s="541">
        <v>2.4500000000000002</v>
      </c>
      <c r="T1636" s="467" t="s">
        <v>2965</v>
      </c>
      <c r="U1636" s="468">
        <f t="shared" si="25"/>
        <v>98</v>
      </c>
      <c r="V1636" s="170"/>
    </row>
    <row r="1637" spans="1:22">
      <c r="A1637" s="235">
        <v>1634</v>
      </c>
      <c r="B1637" s="235">
        <v>113562220</v>
      </c>
      <c r="C1637" s="238">
        <v>113562220</v>
      </c>
      <c r="D1637" s="238" t="s">
        <v>3767</v>
      </c>
      <c r="E1637" s="598" t="s">
        <v>36</v>
      </c>
      <c r="F1637" s="235">
        <v>2</v>
      </c>
      <c r="G1637" s="623" t="s">
        <v>3877</v>
      </c>
      <c r="H1637" s="410">
        <v>44980</v>
      </c>
      <c r="I1637" s="410">
        <v>44980</v>
      </c>
      <c r="J1637" s="235" t="s">
        <v>3857</v>
      </c>
      <c r="K1637" s="235" t="s">
        <v>82</v>
      </c>
      <c r="L1637" s="235" t="s">
        <v>3540</v>
      </c>
      <c r="M1637" s="235">
        <v>235473788</v>
      </c>
      <c r="N1637" s="235" t="s">
        <v>85</v>
      </c>
      <c r="O1637" s="238" t="s">
        <v>3351</v>
      </c>
      <c r="P1637" s="345" t="s">
        <v>3568</v>
      </c>
      <c r="Q1637" s="235"/>
      <c r="R1637" s="238" t="s">
        <v>3568</v>
      </c>
      <c r="S1637" s="541">
        <v>250</v>
      </c>
      <c r="T1637" s="467" t="s">
        <v>2965</v>
      </c>
      <c r="U1637" s="468">
        <f t="shared" si="25"/>
        <v>500</v>
      </c>
      <c r="V1637" s="170"/>
    </row>
    <row r="1638" spans="1:22" ht="30.6">
      <c r="A1638" s="235">
        <v>1635</v>
      </c>
      <c r="B1638" s="235">
        <v>109447744</v>
      </c>
      <c r="C1638" s="238">
        <v>803203</v>
      </c>
      <c r="D1638" s="239" t="s">
        <v>3732</v>
      </c>
      <c r="E1638" s="598" t="s">
        <v>36</v>
      </c>
      <c r="F1638" s="235">
        <v>8</v>
      </c>
      <c r="G1638" s="623" t="s">
        <v>3874</v>
      </c>
      <c r="H1638" s="410">
        <v>44982</v>
      </c>
      <c r="I1638" s="410">
        <v>44982</v>
      </c>
      <c r="J1638" s="235" t="s">
        <v>87</v>
      </c>
      <c r="K1638" s="235" t="s">
        <v>88</v>
      </c>
      <c r="L1638" s="235" t="s">
        <v>3799</v>
      </c>
      <c r="M1638" s="235">
        <v>235472410</v>
      </c>
      <c r="N1638" s="235" t="s">
        <v>85</v>
      </c>
      <c r="O1638" s="238" t="s">
        <v>3790</v>
      </c>
      <c r="P1638" s="345" t="s">
        <v>3875</v>
      </c>
      <c r="Q1638" s="235" t="s">
        <v>286</v>
      </c>
      <c r="R1638" s="238" t="s">
        <v>3876</v>
      </c>
      <c r="S1638" s="541">
        <v>19040</v>
      </c>
      <c r="T1638" s="467" t="s">
        <v>2965</v>
      </c>
      <c r="U1638" s="468">
        <f t="shared" si="25"/>
        <v>152320</v>
      </c>
      <c r="V1638" s="170"/>
    </row>
    <row r="1639" spans="1:22">
      <c r="A1639" s="235">
        <v>1636</v>
      </c>
      <c r="B1639" s="235">
        <v>112139784</v>
      </c>
      <c r="C1639" s="238" t="s">
        <v>2731</v>
      </c>
      <c r="D1639" s="239" t="s">
        <v>2809</v>
      </c>
      <c r="E1639" s="598" t="s">
        <v>2729</v>
      </c>
      <c r="F1639" s="235">
        <v>8</v>
      </c>
      <c r="G1639" s="623" t="s">
        <v>3891</v>
      </c>
      <c r="H1639" s="410">
        <v>44986</v>
      </c>
      <c r="I1639" s="410">
        <v>44986</v>
      </c>
      <c r="J1639" s="235" t="s">
        <v>2849</v>
      </c>
      <c r="K1639" s="235" t="s">
        <v>92</v>
      </c>
      <c r="L1639" s="235" t="s">
        <v>3783</v>
      </c>
      <c r="M1639" s="347">
        <v>235472414</v>
      </c>
      <c r="N1639" s="235" t="s">
        <v>85</v>
      </c>
      <c r="O1639" s="238" t="s">
        <v>3892</v>
      </c>
      <c r="P1639" s="345" t="s">
        <v>3413</v>
      </c>
      <c r="Q1639" s="235"/>
      <c r="R1639" s="239" t="s">
        <v>3893</v>
      </c>
      <c r="S1639" s="541">
        <v>25.5</v>
      </c>
      <c r="T1639" s="467" t="s">
        <v>2965</v>
      </c>
      <c r="U1639" s="468">
        <f t="shared" si="25"/>
        <v>204</v>
      </c>
      <c r="V1639" s="170"/>
    </row>
    <row r="1640" spans="1:22" ht="20.399999999999999">
      <c r="A1640" s="235">
        <v>1637</v>
      </c>
      <c r="B1640" s="238" t="s">
        <v>3816</v>
      </c>
      <c r="C1640" s="238">
        <v>12548125</v>
      </c>
      <c r="D1640" s="238" t="s">
        <v>1866</v>
      </c>
      <c r="E1640" s="598" t="s">
        <v>2729</v>
      </c>
      <c r="F1640" s="235">
        <v>28</v>
      </c>
      <c r="G1640" s="623" t="s">
        <v>3891</v>
      </c>
      <c r="H1640" s="410">
        <v>44986</v>
      </c>
      <c r="I1640" s="410">
        <v>44986</v>
      </c>
      <c r="J1640" s="235" t="s">
        <v>2849</v>
      </c>
      <c r="K1640" s="235" t="s">
        <v>92</v>
      </c>
      <c r="L1640" s="235" t="s">
        <v>3783</v>
      </c>
      <c r="M1640" s="347">
        <v>235472414</v>
      </c>
      <c r="N1640" s="235" t="s">
        <v>85</v>
      </c>
      <c r="O1640" s="238" t="s">
        <v>3892</v>
      </c>
      <c r="P1640" s="345" t="s">
        <v>3413</v>
      </c>
      <c r="Q1640" s="235"/>
      <c r="R1640" s="239" t="s">
        <v>3893</v>
      </c>
      <c r="S1640" s="541">
        <v>13.6</v>
      </c>
      <c r="T1640" s="467" t="s">
        <v>2965</v>
      </c>
      <c r="U1640" s="468">
        <f t="shared" si="25"/>
        <v>380.8</v>
      </c>
      <c r="V1640" s="170"/>
    </row>
    <row r="1641" spans="1:22">
      <c r="A1641" s="235">
        <v>1638</v>
      </c>
      <c r="B1641" s="235">
        <v>109710327</v>
      </c>
      <c r="C1641" s="238" t="s">
        <v>1183</v>
      </c>
      <c r="D1641" s="238" t="s">
        <v>1184</v>
      </c>
      <c r="E1641" s="598" t="s">
        <v>36</v>
      </c>
      <c r="F1641" s="235">
        <v>4</v>
      </c>
      <c r="G1641" s="624" t="s">
        <v>3891</v>
      </c>
      <c r="H1641" s="410">
        <v>44986</v>
      </c>
      <c r="I1641" s="410">
        <v>44986</v>
      </c>
      <c r="J1641" s="235" t="s">
        <v>2849</v>
      </c>
      <c r="K1641" s="235" t="s">
        <v>92</v>
      </c>
      <c r="L1641" s="235" t="s">
        <v>3783</v>
      </c>
      <c r="M1641" s="347">
        <v>235472414</v>
      </c>
      <c r="N1641" s="235" t="s">
        <v>85</v>
      </c>
      <c r="O1641" s="238" t="s">
        <v>3892</v>
      </c>
      <c r="P1641" s="345" t="s">
        <v>3413</v>
      </c>
      <c r="Q1641" s="235"/>
      <c r="R1641" s="239" t="s">
        <v>3893</v>
      </c>
      <c r="S1641" s="171">
        <v>25.31</v>
      </c>
      <c r="T1641" s="467" t="s">
        <v>2965</v>
      </c>
      <c r="U1641" s="468">
        <f t="shared" si="25"/>
        <v>101.24</v>
      </c>
      <c r="V1641" s="170"/>
    </row>
    <row r="1642" spans="1:22">
      <c r="A1642" s="235">
        <v>1639</v>
      </c>
      <c r="B1642" s="424">
        <v>112148136</v>
      </c>
      <c r="C1642" s="424" t="s">
        <v>3726</v>
      </c>
      <c r="D1642" s="424" t="s">
        <v>3727</v>
      </c>
      <c r="E1642" s="599" t="s">
        <v>36</v>
      </c>
      <c r="F1642" s="333">
        <v>1</v>
      </c>
      <c r="G1642" s="623" t="s">
        <v>3894</v>
      </c>
      <c r="H1642" s="410">
        <v>44986</v>
      </c>
      <c r="I1642" s="410">
        <v>44986</v>
      </c>
      <c r="J1642" s="235" t="s">
        <v>3895</v>
      </c>
      <c r="K1642" s="235" t="s">
        <v>1875</v>
      </c>
      <c r="L1642" s="235" t="s">
        <v>3858</v>
      </c>
      <c r="M1642" s="235">
        <v>235472413</v>
      </c>
      <c r="N1642" s="235" t="s">
        <v>85</v>
      </c>
      <c r="O1642" s="238" t="s">
        <v>3859</v>
      </c>
      <c r="P1642" s="345" t="s">
        <v>3432</v>
      </c>
      <c r="Q1642" s="235" t="s">
        <v>73</v>
      </c>
      <c r="R1642" s="235" t="s">
        <v>3896</v>
      </c>
      <c r="S1642" s="171">
        <v>14138.273000000001</v>
      </c>
      <c r="T1642" s="467" t="s">
        <v>2965</v>
      </c>
      <c r="U1642" s="468">
        <f t="shared" si="25"/>
        <v>14138.273000000001</v>
      </c>
      <c r="V1642" s="170"/>
    </row>
    <row r="1643" spans="1:22">
      <c r="A1643" s="235">
        <v>1640</v>
      </c>
      <c r="B1643" s="235">
        <v>109492179</v>
      </c>
      <c r="C1643" s="238">
        <v>12568935</v>
      </c>
      <c r="D1643" s="238" t="s">
        <v>2134</v>
      </c>
      <c r="E1643" s="598" t="s">
        <v>2729</v>
      </c>
      <c r="F1643" s="235">
        <v>5</v>
      </c>
      <c r="G1643" s="623" t="s">
        <v>3894</v>
      </c>
      <c r="H1643" s="410">
        <v>44986</v>
      </c>
      <c r="I1643" s="410">
        <v>44986</v>
      </c>
      <c r="J1643" s="235" t="s">
        <v>3895</v>
      </c>
      <c r="K1643" s="235" t="s">
        <v>1875</v>
      </c>
      <c r="L1643" s="235" t="s">
        <v>3858</v>
      </c>
      <c r="M1643" s="235">
        <v>235472413</v>
      </c>
      <c r="N1643" s="235" t="s">
        <v>85</v>
      </c>
      <c r="O1643" s="238" t="s">
        <v>3859</v>
      </c>
      <c r="P1643" s="345" t="s">
        <v>3432</v>
      </c>
      <c r="Q1643" s="235" t="s">
        <v>73</v>
      </c>
      <c r="R1643" s="235" t="s">
        <v>3896</v>
      </c>
      <c r="S1643" s="171">
        <v>174.89</v>
      </c>
      <c r="T1643" s="467" t="s">
        <v>2965</v>
      </c>
      <c r="U1643" s="468">
        <f t="shared" si="25"/>
        <v>874.44999999999993</v>
      </c>
      <c r="V1643" s="170"/>
    </row>
    <row r="1644" spans="1:22">
      <c r="A1644" s="235">
        <v>1641</v>
      </c>
      <c r="B1644" s="424">
        <v>112173846</v>
      </c>
      <c r="C1644" s="469" t="s">
        <v>3757</v>
      </c>
      <c r="D1644" s="424" t="s">
        <v>3758</v>
      </c>
      <c r="E1644" s="599" t="s">
        <v>36</v>
      </c>
      <c r="F1644" s="333">
        <v>1</v>
      </c>
      <c r="G1644" s="623" t="s">
        <v>3894</v>
      </c>
      <c r="H1644" s="410">
        <v>44986</v>
      </c>
      <c r="I1644" s="410">
        <v>44986</v>
      </c>
      <c r="J1644" s="235" t="s">
        <v>3895</v>
      </c>
      <c r="K1644" s="235" t="s">
        <v>1875</v>
      </c>
      <c r="L1644" s="235" t="s">
        <v>3858</v>
      </c>
      <c r="M1644" s="235">
        <v>235472413</v>
      </c>
      <c r="N1644" s="235" t="s">
        <v>85</v>
      </c>
      <c r="O1644" s="238" t="s">
        <v>3859</v>
      </c>
      <c r="P1644" s="345" t="s">
        <v>3432</v>
      </c>
      <c r="Q1644" s="235" t="s">
        <v>73</v>
      </c>
      <c r="R1644" s="235" t="s">
        <v>3896</v>
      </c>
      <c r="S1644" s="541">
        <v>2023</v>
      </c>
      <c r="T1644" s="467" t="s">
        <v>2965</v>
      </c>
      <c r="U1644" s="468">
        <f t="shared" si="25"/>
        <v>2023</v>
      </c>
      <c r="V1644" s="170"/>
    </row>
    <row r="1645" spans="1:22">
      <c r="A1645" s="235">
        <v>1642</v>
      </c>
      <c r="B1645" s="235">
        <v>112171911</v>
      </c>
      <c r="C1645" s="239" t="s">
        <v>3427</v>
      </c>
      <c r="D1645" s="239" t="s">
        <v>3588</v>
      </c>
      <c r="E1645" s="600" t="s">
        <v>36</v>
      </c>
      <c r="F1645" s="333">
        <v>1</v>
      </c>
      <c r="G1645" s="623" t="s">
        <v>3894</v>
      </c>
      <c r="H1645" s="410">
        <v>44986</v>
      </c>
      <c r="I1645" s="410">
        <v>44986</v>
      </c>
      <c r="J1645" s="235" t="s">
        <v>3895</v>
      </c>
      <c r="K1645" s="235" t="s">
        <v>1875</v>
      </c>
      <c r="L1645" s="235" t="s">
        <v>3858</v>
      </c>
      <c r="M1645" s="235">
        <v>235472413</v>
      </c>
      <c r="N1645" s="235" t="s">
        <v>85</v>
      </c>
      <c r="O1645" s="238" t="s">
        <v>3859</v>
      </c>
      <c r="P1645" s="345" t="s">
        <v>3432</v>
      </c>
      <c r="Q1645" s="235" t="s">
        <v>73</v>
      </c>
      <c r="R1645" s="235" t="s">
        <v>3896</v>
      </c>
      <c r="S1645" s="541">
        <v>158500</v>
      </c>
      <c r="T1645" s="467" t="s">
        <v>2965</v>
      </c>
      <c r="U1645" s="468">
        <f t="shared" si="25"/>
        <v>158500</v>
      </c>
      <c r="V1645" s="170"/>
    </row>
    <row r="1646" spans="1:22">
      <c r="A1646" s="235">
        <v>1643</v>
      </c>
      <c r="B1646" s="235">
        <v>112158708</v>
      </c>
      <c r="C1646" s="239" t="s">
        <v>3681</v>
      </c>
      <c r="D1646" s="238" t="s">
        <v>3682</v>
      </c>
      <c r="E1646" s="600" t="s">
        <v>36</v>
      </c>
      <c r="F1646" s="333">
        <v>1</v>
      </c>
      <c r="G1646" s="623" t="s">
        <v>3894</v>
      </c>
      <c r="H1646" s="410">
        <v>44986</v>
      </c>
      <c r="I1646" s="410">
        <v>44986</v>
      </c>
      <c r="J1646" s="235" t="s">
        <v>3895</v>
      </c>
      <c r="K1646" s="235" t="s">
        <v>1875</v>
      </c>
      <c r="L1646" s="235" t="s">
        <v>3858</v>
      </c>
      <c r="M1646" s="235">
        <v>235472413</v>
      </c>
      <c r="N1646" s="235" t="s">
        <v>85</v>
      </c>
      <c r="O1646" s="238" t="s">
        <v>3859</v>
      </c>
      <c r="P1646" s="345" t="s">
        <v>3432</v>
      </c>
      <c r="Q1646" s="235" t="s">
        <v>73</v>
      </c>
      <c r="R1646" s="235" t="s">
        <v>3896</v>
      </c>
      <c r="S1646" s="541">
        <v>1900</v>
      </c>
      <c r="T1646" s="467" t="s">
        <v>2965</v>
      </c>
      <c r="U1646" s="468">
        <f t="shared" si="25"/>
        <v>1900</v>
      </c>
      <c r="V1646" s="170"/>
    </row>
    <row r="1647" spans="1:22">
      <c r="A1647" s="235">
        <v>1644</v>
      </c>
      <c r="B1647" s="235">
        <v>102464571</v>
      </c>
      <c r="C1647" s="238" t="s">
        <v>1693</v>
      </c>
      <c r="D1647" s="238" t="s">
        <v>1694</v>
      </c>
      <c r="E1647" s="598" t="s">
        <v>36</v>
      </c>
      <c r="F1647" s="235">
        <v>10</v>
      </c>
      <c r="G1647" s="623" t="s">
        <v>3887</v>
      </c>
      <c r="H1647" s="410">
        <v>44995</v>
      </c>
      <c r="I1647" s="410">
        <v>44995</v>
      </c>
      <c r="J1647" s="235" t="s">
        <v>3857</v>
      </c>
      <c r="K1647" s="235" t="s">
        <v>82</v>
      </c>
      <c r="L1647" s="235" t="s">
        <v>70</v>
      </c>
      <c r="M1647" s="235">
        <v>235473988</v>
      </c>
      <c r="N1647" s="235" t="s">
        <v>85</v>
      </c>
      <c r="O1647" s="238" t="s">
        <v>3859</v>
      </c>
      <c r="P1647" s="345" t="s">
        <v>3432</v>
      </c>
      <c r="Q1647" s="235" t="s">
        <v>73</v>
      </c>
      <c r="R1647" s="235" t="s">
        <v>3888</v>
      </c>
      <c r="S1647" s="171">
        <v>1374</v>
      </c>
      <c r="T1647" s="467" t="s">
        <v>2965</v>
      </c>
      <c r="U1647" s="468">
        <f t="shared" si="25"/>
        <v>13740</v>
      </c>
      <c r="V1647" s="170"/>
    </row>
    <row r="1648" spans="1:22">
      <c r="A1648" s="235">
        <v>1645</v>
      </c>
      <c r="B1648" s="235">
        <v>102951260</v>
      </c>
      <c r="C1648" s="238" t="s">
        <v>1697</v>
      </c>
      <c r="D1648" s="238" t="s">
        <v>1698</v>
      </c>
      <c r="E1648" s="598" t="s">
        <v>36</v>
      </c>
      <c r="F1648" s="235">
        <v>10</v>
      </c>
      <c r="G1648" s="623" t="s">
        <v>3887</v>
      </c>
      <c r="H1648" s="410">
        <v>44995</v>
      </c>
      <c r="I1648" s="410">
        <v>44995</v>
      </c>
      <c r="J1648" s="235" t="s">
        <v>3857</v>
      </c>
      <c r="K1648" s="235" t="s">
        <v>82</v>
      </c>
      <c r="L1648" s="235" t="s">
        <v>70</v>
      </c>
      <c r="M1648" s="235">
        <v>235473988</v>
      </c>
      <c r="N1648" s="235" t="s">
        <v>85</v>
      </c>
      <c r="O1648" s="238" t="s">
        <v>3859</v>
      </c>
      <c r="P1648" s="345" t="s">
        <v>3432</v>
      </c>
      <c r="Q1648" s="235" t="s">
        <v>73</v>
      </c>
      <c r="R1648" s="235" t="s">
        <v>3888</v>
      </c>
      <c r="S1648" s="541">
        <v>210</v>
      </c>
      <c r="T1648" s="467" t="s">
        <v>2965</v>
      </c>
      <c r="U1648" s="468">
        <f t="shared" si="25"/>
        <v>2100</v>
      </c>
      <c r="V1648" s="170"/>
    </row>
    <row r="1649" spans="1:22" ht="30.6">
      <c r="A1649" s="235">
        <v>1646</v>
      </c>
      <c r="B1649" s="235">
        <v>109611234</v>
      </c>
      <c r="C1649" s="238">
        <v>3742612236</v>
      </c>
      <c r="D1649" s="238" t="s">
        <v>281</v>
      </c>
      <c r="E1649" s="598" t="s">
        <v>36</v>
      </c>
      <c r="F1649" s="235">
        <v>12</v>
      </c>
      <c r="G1649" s="623" t="s">
        <v>3887</v>
      </c>
      <c r="H1649" s="410">
        <v>44995</v>
      </c>
      <c r="I1649" s="410">
        <v>44995</v>
      </c>
      <c r="J1649" s="235" t="s">
        <v>3857</v>
      </c>
      <c r="K1649" s="235" t="s">
        <v>82</v>
      </c>
      <c r="L1649" s="235" t="s">
        <v>70</v>
      </c>
      <c r="M1649" s="235">
        <v>235473988</v>
      </c>
      <c r="N1649" s="235" t="s">
        <v>85</v>
      </c>
      <c r="O1649" s="238" t="s">
        <v>3859</v>
      </c>
      <c r="P1649" s="345" t="s">
        <v>3432</v>
      </c>
      <c r="Q1649" s="235" t="s">
        <v>73</v>
      </c>
      <c r="R1649" s="235" t="s">
        <v>3888</v>
      </c>
      <c r="S1649" s="541">
        <v>19072.55</v>
      </c>
      <c r="T1649" s="467" t="s">
        <v>2965</v>
      </c>
      <c r="U1649" s="468">
        <f t="shared" si="25"/>
        <v>228870.59999999998</v>
      </c>
      <c r="V1649" s="170"/>
    </row>
    <row r="1650" spans="1:22" ht="30.6">
      <c r="A1650" s="235">
        <v>1647</v>
      </c>
      <c r="B1650" s="235">
        <v>109611234</v>
      </c>
      <c r="C1650" s="238">
        <v>3742612236</v>
      </c>
      <c r="D1650" s="337" t="s">
        <v>281</v>
      </c>
      <c r="E1650" s="598" t="s">
        <v>36</v>
      </c>
      <c r="F1650" s="333">
        <v>18</v>
      </c>
      <c r="G1650" s="624" t="s">
        <v>3887</v>
      </c>
      <c r="H1650" s="410">
        <v>44995</v>
      </c>
      <c r="I1650" s="410">
        <v>44995</v>
      </c>
      <c r="J1650" s="235" t="s">
        <v>3857</v>
      </c>
      <c r="K1650" s="235" t="s">
        <v>82</v>
      </c>
      <c r="L1650" s="235" t="s">
        <v>70</v>
      </c>
      <c r="M1650" s="235">
        <v>235473988</v>
      </c>
      <c r="N1650" s="235" t="s">
        <v>85</v>
      </c>
      <c r="O1650" s="238" t="s">
        <v>3859</v>
      </c>
      <c r="P1650" s="345" t="s">
        <v>3432</v>
      </c>
      <c r="Q1650" s="235" t="s">
        <v>73</v>
      </c>
      <c r="R1650" s="235" t="s">
        <v>3888</v>
      </c>
      <c r="S1650" s="541">
        <v>19072.55</v>
      </c>
      <c r="T1650" s="467" t="s">
        <v>2965</v>
      </c>
      <c r="U1650" s="468">
        <f t="shared" si="25"/>
        <v>343305.89999999997</v>
      </c>
      <c r="V1650" s="170"/>
    </row>
    <row r="1651" spans="1:22" ht="20.399999999999999">
      <c r="A1651" s="235">
        <v>1648</v>
      </c>
      <c r="B1651" s="235">
        <v>110408292</v>
      </c>
      <c r="C1651" s="238" t="s">
        <v>1309</v>
      </c>
      <c r="D1651" s="238" t="s">
        <v>1310</v>
      </c>
      <c r="E1651" s="598" t="s">
        <v>36</v>
      </c>
      <c r="F1651" s="235">
        <v>300</v>
      </c>
      <c r="G1651" s="623" t="s">
        <v>3887</v>
      </c>
      <c r="H1651" s="410">
        <v>44995</v>
      </c>
      <c r="I1651" s="410">
        <v>44995</v>
      </c>
      <c r="J1651" s="235" t="s">
        <v>3857</v>
      </c>
      <c r="K1651" s="235" t="s">
        <v>82</v>
      </c>
      <c r="L1651" s="235" t="s">
        <v>70</v>
      </c>
      <c r="M1651" s="235">
        <v>235473988</v>
      </c>
      <c r="N1651" s="235" t="s">
        <v>85</v>
      </c>
      <c r="O1651" s="238" t="s">
        <v>3859</v>
      </c>
      <c r="P1651" s="345" t="s">
        <v>3432</v>
      </c>
      <c r="Q1651" s="235" t="s">
        <v>73</v>
      </c>
      <c r="R1651" s="235" t="s">
        <v>3888</v>
      </c>
      <c r="S1651" s="541">
        <v>10</v>
      </c>
      <c r="T1651" s="467" t="s">
        <v>2965</v>
      </c>
      <c r="U1651" s="468">
        <f t="shared" si="25"/>
        <v>3000</v>
      </c>
      <c r="V1651" s="170"/>
    </row>
    <row r="1652" spans="1:22">
      <c r="A1652" s="235">
        <v>1649</v>
      </c>
      <c r="B1652" s="235">
        <v>111400054</v>
      </c>
      <c r="C1652" s="238" t="s">
        <v>3274</v>
      </c>
      <c r="D1652" s="238" t="s">
        <v>650</v>
      </c>
      <c r="E1652" s="598" t="s">
        <v>36</v>
      </c>
      <c r="F1652" s="333">
        <v>30</v>
      </c>
      <c r="G1652" s="623" t="s">
        <v>3887</v>
      </c>
      <c r="H1652" s="410">
        <v>44995</v>
      </c>
      <c r="I1652" s="410">
        <v>44995</v>
      </c>
      <c r="J1652" s="235" t="s">
        <v>3857</v>
      </c>
      <c r="K1652" s="235" t="s">
        <v>82</v>
      </c>
      <c r="L1652" s="235" t="s">
        <v>70</v>
      </c>
      <c r="M1652" s="235">
        <v>235473988</v>
      </c>
      <c r="N1652" s="235" t="s">
        <v>85</v>
      </c>
      <c r="O1652" s="238" t="s">
        <v>3859</v>
      </c>
      <c r="P1652" s="345" t="s">
        <v>3432</v>
      </c>
      <c r="Q1652" s="235" t="s">
        <v>73</v>
      </c>
      <c r="R1652" s="235" t="s">
        <v>3888</v>
      </c>
      <c r="S1652" s="171">
        <v>1388.85</v>
      </c>
      <c r="T1652" s="467" t="s">
        <v>2965</v>
      </c>
      <c r="U1652" s="468">
        <f t="shared" si="25"/>
        <v>41665.5</v>
      </c>
      <c r="V1652" s="170"/>
    </row>
    <row r="1653" spans="1:22">
      <c r="A1653" s="235">
        <v>1650</v>
      </c>
      <c r="B1653" s="235">
        <v>111400055</v>
      </c>
      <c r="C1653" s="238" t="s">
        <v>3275</v>
      </c>
      <c r="D1653" s="238" t="s">
        <v>654</v>
      </c>
      <c r="E1653" s="598" t="s">
        <v>36</v>
      </c>
      <c r="F1653" s="333">
        <v>30</v>
      </c>
      <c r="G1653" s="623" t="s">
        <v>3887</v>
      </c>
      <c r="H1653" s="410">
        <v>44995</v>
      </c>
      <c r="I1653" s="410">
        <v>44995</v>
      </c>
      <c r="J1653" s="235" t="s">
        <v>3857</v>
      </c>
      <c r="K1653" s="235" t="s">
        <v>82</v>
      </c>
      <c r="L1653" s="235" t="s">
        <v>70</v>
      </c>
      <c r="M1653" s="235">
        <v>235473988</v>
      </c>
      <c r="N1653" s="235" t="s">
        <v>85</v>
      </c>
      <c r="O1653" s="238" t="s">
        <v>3859</v>
      </c>
      <c r="P1653" s="345" t="s">
        <v>3432</v>
      </c>
      <c r="Q1653" s="235" t="s">
        <v>73</v>
      </c>
      <c r="R1653" s="235" t="s">
        <v>3888</v>
      </c>
      <c r="S1653" s="171">
        <v>1706.02</v>
      </c>
      <c r="T1653" s="467" t="s">
        <v>2965</v>
      </c>
      <c r="U1653" s="468">
        <f t="shared" si="25"/>
        <v>51180.6</v>
      </c>
      <c r="V1653" s="170"/>
    </row>
    <row r="1654" spans="1:22">
      <c r="A1654" s="235">
        <v>1651</v>
      </c>
      <c r="B1654" s="235">
        <v>110710681</v>
      </c>
      <c r="C1654" s="238" t="s">
        <v>1997</v>
      </c>
      <c r="D1654" s="238" t="s">
        <v>2209</v>
      </c>
      <c r="E1654" s="598" t="s">
        <v>36</v>
      </c>
      <c r="F1654" s="235">
        <v>40</v>
      </c>
      <c r="G1654" s="623" t="s">
        <v>3887</v>
      </c>
      <c r="H1654" s="410">
        <v>44995</v>
      </c>
      <c r="I1654" s="410">
        <v>44995</v>
      </c>
      <c r="J1654" s="235" t="s">
        <v>3857</v>
      </c>
      <c r="K1654" s="235" t="s">
        <v>82</v>
      </c>
      <c r="L1654" s="235" t="s">
        <v>70</v>
      </c>
      <c r="M1654" s="235">
        <v>235473988</v>
      </c>
      <c r="N1654" s="235" t="s">
        <v>85</v>
      </c>
      <c r="O1654" s="238" t="s">
        <v>3859</v>
      </c>
      <c r="P1654" s="345" t="s">
        <v>3432</v>
      </c>
      <c r="Q1654" s="235" t="s">
        <v>73</v>
      </c>
      <c r="R1654" s="235" t="s">
        <v>3888</v>
      </c>
      <c r="S1654" s="541">
        <v>2047</v>
      </c>
      <c r="T1654" s="467" t="s">
        <v>2965</v>
      </c>
      <c r="U1654" s="468">
        <f t="shared" si="25"/>
        <v>81880</v>
      </c>
      <c r="V1654" s="170"/>
    </row>
    <row r="1655" spans="1:22">
      <c r="A1655" s="235">
        <v>1652</v>
      </c>
      <c r="B1655" s="235">
        <v>110710682</v>
      </c>
      <c r="C1655" s="238" t="s">
        <v>2001</v>
      </c>
      <c r="D1655" s="238" t="s">
        <v>2216</v>
      </c>
      <c r="E1655" s="598" t="s">
        <v>36</v>
      </c>
      <c r="F1655" s="235">
        <v>40</v>
      </c>
      <c r="G1655" s="623" t="s">
        <v>3887</v>
      </c>
      <c r="H1655" s="410">
        <v>44995</v>
      </c>
      <c r="I1655" s="410">
        <v>44995</v>
      </c>
      <c r="J1655" s="235" t="s">
        <v>3857</v>
      </c>
      <c r="K1655" s="235" t="s">
        <v>82</v>
      </c>
      <c r="L1655" s="235" t="s">
        <v>70</v>
      </c>
      <c r="M1655" s="235">
        <v>235473988</v>
      </c>
      <c r="N1655" s="235" t="s">
        <v>85</v>
      </c>
      <c r="O1655" s="238" t="s">
        <v>3859</v>
      </c>
      <c r="P1655" s="345" t="s">
        <v>3432</v>
      </c>
      <c r="Q1655" s="235" t="s">
        <v>73</v>
      </c>
      <c r="R1655" s="235" t="s">
        <v>3888</v>
      </c>
      <c r="S1655" s="541">
        <v>2047</v>
      </c>
      <c r="T1655" s="467" t="s">
        <v>2965</v>
      </c>
      <c r="U1655" s="468">
        <f t="shared" si="25"/>
        <v>81880</v>
      </c>
      <c r="V1655" s="170"/>
    </row>
    <row r="1656" spans="1:22">
      <c r="A1656" s="235">
        <v>1653</v>
      </c>
      <c r="B1656" s="235">
        <v>110710684</v>
      </c>
      <c r="C1656" s="238" t="s">
        <v>2002</v>
      </c>
      <c r="D1656" s="239" t="s">
        <v>2213</v>
      </c>
      <c r="E1656" s="598" t="s">
        <v>36</v>
      </c>
      <c r="F1656" s="235">
        <v>20</v>
      </c>
      <c r="G1656" s="623" t="s">
        <v>3887</v>
      </c>
      <c r="H1656" s="410">
        <v>44995</v>
      </c>
      <c r="I1656" s="410">
        <v>44995</v>
      </c>
      <c r="J1656" s="235" t="s">
        <v>3857</v>
      </c>
      <c r="K1656" s="235" t="s">
        <v>82</v>
      </c>
      <c r="L1656" s="235" t="s">
        <v>70</v>
      </c>
      <c r="M1656" s="235">
        <v>235473988</v>
      </c>
      <c r="N1656" s="235" t="s">
        <v>85</v>
      </c>
      <c r="O1656" s="238" t="s">
        <v>3859</v>
      </c>
      <c r="P1656" s="345" t="s">
        <v>3432</v>
      </c>
      <c r="Q1656" s="235" t="s">
        <v>73</v>
      </c>
      <c r="R1656" s="235" t="s">
        <v>3888</v>
      </c>
      <c r="S1656" s="541">
        <v>2047</v>
      </c>
      <c r="T1656" s="467" t="s">
        <v>2965</v>
      </c>
      <c r="U1656" s="468">
        <f t="shared" si="25"/>
        <v>40940</v>
      </c>
      <c r="V1656" s="170"/>
    </row>
    <row r="1657" spans="1:22">
      <c r="A1657" s="235">
        <v>1654</v>
      </c>
      <c r="B1657" s="235">
        <v>112141778</v>
      </c>
      <c r="C1657" s="238">
        <v>112141778</v>
      </c>
      <c r="D1657" s="238" t="s">
        <v>2566</v>
      </c>
      <c r="E1657" s="598" t="s">
        <v>36</v>
      </c>
      <c r="F1657" s="235">
        <v>100</v>
      </c>
      <c r="G1657" s="623" t="s">
        <v>3887</v>
      </c>
      <c r="H1657" s="410">
        <v>44995</v>
      </c>
      <c r="I1657" s="410">
        <v>44995</v>
      </c>
      <c r="J1657" s="235" t="s">
        <v>3857</v>
      </c>
      <c r="K1657" s="235" t="s">
        <v>82</v>
      </c>
      <c r="L1657" s="235" t="s">
        <v>70</v>
      </c>
      <c r="M1657" s="235">
        <v>235473988</v>
      </c>
      <c r="N1657" s="235" t="s">
        <v>85</v>
      </c>
      <c r="O1657" s="238" t="s">
        <v>3859</v>
      </c>
      <c r="P1657" s="345" t="s">
        <v>3432</v>
      </c>
      <c r="Q1657" s="235" t="s">
        <v>73</v>
      </c>
      <c r="R1657" s="235" t="s">
        <v>3888</v>
      </c>
      <c r="S1657" s="541">
        <v>1.5</v>
      </c>
      <c r="T1657" s="467" t="s">
        <v>2965</v>
      </c>
      <c r="U1657" s="468">
        <f t="shared" si="25"/>
        <v>150</v>
      </c>
      <c r="V1657" s="170"/>
    </row>
    <row r="1658" spans="1:22">
      <c r="A1658" s="235">
        <v>1655</v>
      </c>
      <c r="B1658" s="235">
        <v>112141777</v>
      </c>
      <c r="C1658" s="238">
        <v>112141777</v>
      </c>
      <c r="D1658" s="238" t="s">
        <v>2563</v>
      </c>
      <c r="E1658" s="598" t="s">
        <v>36</v>
      </c>
      <c r="F1658" s="235">
        <v>180</v>
      </c>
      <c r="G1658" s="623" t="s">
        <v>3887</v>
      </c>
      <c r="H1658" s="410">
        <v>44995</v>
      </c>
      <c r="I1658" s="410">
        <v>44995</v>
      </c>
      <c r="J1658" s="235" t="s">
        <v>3857</v>
      </c>
      <c r="K1658" s="235" t="s">
        <v>82</v>
      </c>
      <c r="L1658" s="235" t="s">
        <v>70</v>
      </c>
      <c r="M1658" s="235">
        <v>235473988</v>
      </c>
      <c r="N1658" s="235" t="s">
        <v>85</v>
      </c>
      <c r="O1658" s="238" t="s">
        <v>3859</v>
      </c>
      <c r="P1658" s="345" t="s">
        <v>3432</v>
      </c>
      <c r="Q1658" s="235" t="s">
        <v>73</v>
      </c>
      <c r="R1658" s="235" t="s">
        <v>3888</v>
      </c>
      <c r="S1658" s="541">
        <v>5.4</v>
      </c>
      <c r="T1658" s="467" t="s">
        <v>2965</v>
      </c>
      <c r="U1658" s="468">
        <f t="shared" si="25"/>
        <v>972.00000000000011</v>
      </c>
      <c r="V1658" s="170"/>
    </row>
    <row r="1659" spans="1:22">
      <c r="A1659" s="235">
        <v>1656</v>
      </c>
      <c r="B1659" s="235" t="s">
        <v>2458</v>
      </c>
      <c r="C1659" s="238" t="s">
        <v>2458</v>
      </c>
      <c r="D1659" s="238" t="s">
        <v>2459</v>
      </c>
      <c r="E1659" s="598" t="s">
        <v>36</v>
      </c>
      <c r="F1659" s="235">
        <v>20</v>
      </c>
      <c r="G1659" s="623" t="s">
        <v>3887</v>
      </c>
      <c r="H1659" s="410">
        <v>44995</v>
      </c>
      <c r="I1659" s="410">
        <v>44995</v>
      </c>
      <c r="J1659" s="235" t="s">
        <v>3857</v>
      </c>
      <c r="K1659" s="235" t="s">
        <v>82</v>
      </c>
      <c r="L1659" s="235" t="s">
        <v>70</v>
      </c>
      <c r="M1659" s="235">
        <v>235473988</v>
      </c>
      <c r="N1659" s="235" t="s">
        <v>85</v>
      </c>
      <c r="O1659" s="238" t="s">
        <v>3859</v>
      </c>
      <c r="P1659" s="345" t="s">
        <v>3432</v>
      </c>
      <c r="Q1659" s="235" t="s">
        <v>73</v>
      </c>
      <c r="R1659" s="235" t="s">
        <v>3888</v>
      </c>
      <c r="S1659" s="541">
        <v>1798.2</v>
      </c>
      <c r="T1659" s="467" t="s">
        <v>2965</v>
      </c>
      <c r="U1659" s="468">
        <f t="shared" si="25"/>
        <v>35964</v>
      </c>
      <c r="V1659" s="170"/>
    </row>
    <row r="1660" spans="1:22">
      <c r="A1660" s="235">
        <v>1657</v>
      </c>
      <c r="B1660" s="235" t="s">
        <v>2336</v>
      </c>
      <c r="C1660" s="235" t="s">
        <v>2337</v>
      </c>
      <c r="D1660" s="238" t="s">
        <v>2605</v>
      </c>
      <c r="E1660" s="598" t="s">
        <v>36</v>
      </c>
      <c r="F1660" s="235">
        <v>40</v>
      </c>
      <c r="G1660" s="623" t="s">
        <v>3887</v>
      </c>
      <c r="H1660" s="410">
        <v>44995</v>
      </c>
      <c r="I1660" s="410">
        <v>44995</v>
      </c>
      <c r="J1660" s="235" t="s">
        <v>3857</v>
      </c>
      <c r="K1660" s="235" t="s">
        <v>82</v>
      </c>
      <c r="L1660" s="235" t="s">
        <v>70</v>
      </c>
      <c r="M1660" s="235">
        <v>235473988</v>
      </c>
      <c r="N1660" s="235" t="s">
        <v>85</v>
      </c>
      <c r="O1660" s="238" t="s">
        <v>3859</v>
      </c>
      <c r="P1660" s="345" t="s">
        <v>3432</v>
      </c>
      <c r="Q1660" s="235" t="s">
        <v>73</v>
      </c>
      <c r="R1660" s="235" t="s">
        <v>3888</v>
      </c>
      <c r="S1660" s="541">
        <v>1784.3</v>
      </c>
      <c r="T1660" s="467" t="s">
        <v>2965</v>
      </c>
      <c r="U1660" s="468">
        <f t="shared" si="25"/>
        <v>71372</v>
      </c>
      <c r="V1660" s="170"/>
    </row>
    <row r="1661" spans="1:22">
      <c r="A1661" s="235">
        <v>1658</v>
      </c>
      <c r="B1661" s="235">
        <v>107156657</v>
      </c>
      <c r="C1661" s="238">
        <v>107156657</v>
      </c>
      <c r="D1661" s="238" t="s">
        <v>815</v>
      </c>
      <c r="E1661" s="598" t="s">
        <v>36</v>
      </c>
      <c r="F1661" s="235">
        <v>40</v>
      </c>
      <c r="G1661" s="623" t="s">
        <v>3887</v>
      </c>
      <c r="H1661" s="410">
        <v>44995</v>
      </c>
      <c r="I1661" s="410">
        <v>44995</v>
      </c>
      <c r="J1661" s="235" t="s">
        <v>3857</v>
      </c>
      <c r="K1661" s="235" t="s">
        <v>82</v>
      </c>
      <c r="L1661" s="235" t="s">
        <v>70</v>
      </c>
      <c r="M1661" s="235">
        <v>235473988</v>
      </c>
      <c r="N1661" s="235" t="s">
        <v>85</v>
      </c>
      <c r="O1661" s="238" t="s">
        <v>3859</v>
      </c>
      <c r="P1661" s="345" t="s">
        <v>3432</v>
      </c>
      <c r="Q1661" s="235" t="s">
        <v>73</v>
      </c>
      <c r="R1661" s="235" t="s">
        <v>3888</v>
      </c>
      <c r="S1661" s="541">
        <v>13.68</v>
      </c>
      <c r="T1661" s="467" t="s">
        <v>2965</v>
      </c>
      <c r="U1661" s="468">
        <f t="shared" si="25"/>
        <v>547.20000000000005</v>
      </c>
      <c r="V1661" s="170"/>
    </row>
    <row r="1662" spans="1:22">
      <c r="A1662" s="235">
        <v>1659</v>
      </c>
      <c r="B1662" s="235">
        <v>110408291</v>
      </c>
      <c r="C1662" s="238" t="s">
        <v>1305</v>
      </c>
      <c r="D1662" s="238" t="s">
        <v>1306</v>
      </c>
      <c r="E1662" s="598" t="s">
        <v>36</v>
      </c>
      <c r="F1662" s="235">
        <v>60</v>
      </c>
      <c r="G1662" s="623" t="s">
        <v>3887</v>
      </c>
      <c r="H1662" s="410">
        <v>44995</v>
      </c>
      <c r="I1662" s="410">
        <v>44995</v>
      </c>
      <c r="J1662" s="235" t="s">
        <v>3857</v>
      </c>
      <c r="K1662" s="235" t="s">
        <v>82</v>
      </c>
      <c r="L1662" s="235" t="s">
        <v>70</v>
      </c>
      <c r="M1662" s="235">
        <v>235473988</v>
      </c>
      <c r="N1662" s="235" t="s">
        <v>85</v>
      </c>
      <c r="O1662" s="238" t="s">
        <v>3859</v>
      </c>
      <c r="P1662" s="345" t="s">
        <v>3432</v>
      </c>
      <c r="Q1662" s="235" t="s">
        <v>73</v>
      </c>
      <c r="R1662" s="235" t="s">
        <v>3888</v>
      </c>
      <c r="S1662" s="541">
        <v>6</v>
      </c>
      <c r="T1662" s="467" t="s">
        <v>2965</v>
      </c>
      <c r="U1662" s="468">
        <f t="shared" si="25"/>
        <v>360</v>
      </c>
      <c r="V1662" s="170"/>
    </row>
    <row r="1663" spans="1:22">
      <c r="A1663" s="235">
        <v>1660</v>
      </c>
      <c r="B1663" s="235">
        <v>107156629</v>
      </c>
      <c r="C1663" s="238">
        <v>107156629</v>
      </c>
      <c r="D1663" s="238" t="s">
        <v>814</v>
      </c>
      <c r="E1663" s="598" t="s">
        <v>36</v>
      </c>
      <c r="F1663" s="235">
        <v>160</v>
      </c>
      <c r="G1663" s="623" t="s">
        <v>3887</v>
      </c>
      <c r="H1663" s="410">
        <v>44995</v>
      </c>
      <c r="I1663" s="410">
        <v>44995</v>
      </c>
      <c r="J1663" s="235" t="s">
        <v>3857</v>
      </c>
      <c r="K1663" s="235" t="s">
        <v>82</v>
      </c>
      <c r="L1663" s="235" t="s">
        <v>70</v>
      </c>
      <c r="M1663" s="235">
        <v>235473988</v>
      </c>
      <c r="N1663" s="235" t="s">
        <v>85</v>
      </c>
      <c r="O1663" s="238" t="s">
        <v>3859</v>
      </c>
      <c r="P1663" s="345" t="s">
        <v>3432</v>
      </c>
      <c r="Q1663" s="235" t="s">
        <v>73</v>
      </c>
      <c r="R1663" s="235" t="s">
        <v>3888</v>
      </c>
      <c r="S1663" s="541">
        <v>16.2</v>
      </c>
      <c r="T1663" s="467" t="s">
        <v>2965</v>
      </c>
      <c r="U1663" s="468">
        <f t="shared" si="25"/>
        <v>2592</v>
      </c>
      <c r="V1663" s="170"/>
    </row>
    <row r="1664" spans="1:22" ht="20.399999999999999">
      <c r="A1664" s="235">
        <v>1661</v>
      </c>
      <c r="B1664" s="238" t="s">
        <v>818</v>
      </c>
      <c r="C1664" s="238" t="s">
        <v>818</v>
      </c>
      <c r="D1664" s="238" t="s">
        <v>819</v>
      </c>
      <c r="E1664" s="598" t="s">
        <v>36</v>
      </c>
      <c r="F1664" s="235">
        <v>184</v>
      </c>
      <c r="G1664" s="623" t="s">
        <v>3887</v>
      </c>
      <c r="H1664" s="410">
        <v>44995</v>
      </c>
      <c r="I1664" s="410">
        <v>44995</v>
      </c>
      <c r="J1664" s="235" t="s">
        <v>3857</v>
      </c>
      <c r="K1664" s="235" t="s">
        <v>82</v>
      </c>
      <c r="L1664" s="235" t="s">
        <v>70</v>
      </c>
      <c r="M1664" s="235">
        <v>235473988</v>
      </c>
      <c r="N1664" s="235" t="s">
        <v>85</v>
      </c>
      <c r="O1664" s="238" t="s">
        <v>3859</v>
      </c>
      <c r="P1664" s="345" t="s">
        <v>3432</v>
      </c>
      <c r="Q1664" s="235" t="s">
        <v>73</v>
      </c>
      <c r="R1664" s="235" t="s">
        <v>3888</v>
      </c>
      <c r="S1664" s="541">
        <v>3.84</v>
      </c>
      <c r="T1664" s="467" t="s">
        <v>2965</v>
      </c>
      <c r="U1664" s="468">
        <f t="shared" si="25"/>
        <v>706.56</v>
      </c>
      <c r="V1664" s="170"/>
    </row>
    <row r="1665" spans="1:22" ht="20.399999999999999">
      <c r="A1665" s="235">
        <v>1662</v>
      </c>
      <c r="B1665" s="238" t="s">
        <v>818</v>
      </c>
      <c r="C1665" s="238" t="s">
        <v>818</v>
      </c>
      <c r="D1665" s="238" t="s">
        <v>819</v>
      </c>
      <c r="E1665" s="598" t="s">
        <v>36</v>
      </c>
      <c r="F1665" s="235">
        <v>16</v>
      </c>
      <c r="G1665" s="623" t="s">
        <v>3887</v>
      </c>
      <c r="H1665" s="410">
        <v>44995</v>
      </c>
      <c r="I1665" s="410">
        <v>44995</v>
      </c>
      <c r="J1665" s="235" t="s">
        <v>3857</v>
      </c>
      <c r="K1665" s="235" t="s">
        <v>82</v>
      </c>
      <c r="L1665" s="235" t="s">
        <v>70</v>
      </c>
      <c r="M1665" s="235">
        <v>235473988</v>
      </c>
      <c r="N1665" s="235" t="s">
        <v>85</v>
      </c>
      <c r="O1665" s="238" t="s">
        <v>3859</v>
      </c>
      <c r="P1665" s="345" t="s">
        <v>3432</v>
      </c>
      <c r="Q1665" s="235" t="s">
        <v>73</v>
      </c>
      <c r="R1665" s="235" t="s">
        <v>3888</v>
      </c>
      <c r="S1665" s="541">
        <v>3.84</v>
      </c>
      <c r="T1665" s="467" t="s">
        <v>2965</v>
      </c>
      <c r="U1665" s="468">
        <f t="shared" si="25"/>
        <v>61.44</v>
      </c>
      <c r="V1665" s="170"/>
    </row>
    <row r="1666" spans="1:22">
      <c r="A1666" s="235">
        <v>1663</v>
      </c>
      <c r="B1666" s="235">
        <v>111402534</v>
      </c>
      <c r="C1666" s="238" t="s">
        <v>1083</v>
      </c>
      <c r="D1666" s="238" t="s">
        <v>1084</v>
      </c>
      <c r="E1666" s="598" t="s">
        <v>36</v>
      </c>
      <c r="F1666" s="235">
        <v>25</v>
      </c>
      <c r="G1666" s="623" t="s">
        <v>3887</v>
      </c>
      <c r="H1666" s="410">
        <v>44995</v>
      </c>
      <c r="I1666" s="410">
        <v>44995</v>
      </c>
      <c r="J1666" s="235" t="s">
        <v>3857</v>
      </c>
      <c r="K1666" s="235" t="s">
        <v>82</v>
      </c>
      <c r="L1666" s="235" t="s">
        <v>70</v>
      </c>
      <c r="M1666" s="235">
        <v>235473988</v>
      </c>
      <c r="N1666" s="235" t="s">
        <v>85</v>
      </c>
      <c r="O1666" s="238" t="s">
        <v>3859</v>
      </c>
      <c r="P1666" s="345" t="s">
        <v>3432</v>
      </c>
      <c r="Q1666" s="235" t="s">
        <v>73</v>
      </c>
      <c r="R1666" s="235" t="s">
        <v>3888</v>
      </c>
      <c r="S1666" s="541">
        <v>469.44</v>
      </c>
      <c r="T1666" s="467" t="s">
        <v>2965</v>
      </c>
      <c r="U1666" s="468">
        <f t="shared" si="25"/>
        <v>11736</v>
      </c>
      <c r="V1666" s="170"/>
    </row>
    <row r="1667" spans="1:22">
      <c r="A1667" s="235">
        <v>1664</v>
      </c>
      <c r="B1667" s="235">
        <v>110316600</v>
      </c>
      <c r="C1667" s="238" t="s">
        <v>2551</v>
      </c>
      <c r="D1667" s="238" t="s">
        <v>2552</v>
      </c>
      <c r="E1667" s="598" t="s">
        <v>36</v>
      </c>
      <c r="F1667" s="235">
        <v>10</v>
      </c>
      <c r="G1667" s="623" t="s">
        <v>3887</v>
      </c>
      <c r="H1667" s="410">
        <v>44995</v>
      </c>
      <c r="I1667" s="410">
        <v>44995</v>
      </c>
      <c r="J1667" s="235" t="s">
        <v>3857</v>
      </c>
      <c r="K1667" s="235" t="s">
        <v>82</v>
      </c>
      <c r="L1667" s="235" t="s">
        <v>70</v>
      </c>
      <c r="M1667" s="235">
        <v>235473988</v>
      </c>
      <c r="N1667" s="235" t="s">
        <v>85</v>
      </c>
      <c r="O1667" s="238" t="s">
        <v>3859</v>
      </c>
      <c r="P1667" s="345" t="s">
        <v>3432</v>
      </c>
      <c r="Q1667" s="235" t="s">
        <v>73</v>
      </c>
      <c r="R1667" s="235" t="s">
        <v>3888</v>
      </c>
      <c r="S1667" s="541">
        <v>330</v>
      </c>
      <c r="T1667" s="467" t="s">
        <v>2965</v>
      </c>
      <c r="U1667" s="468">
        <f t="shared" si="25"/>
        <v>3300</v>
      </c>
      <c r="V1667" s="170"/>
    </row>
    <row r="1668" spans="1:22">
      <c r="A1668" s="235">
        <v>1665</v>
      </c>
      <c r="B1668" s="235">
        <v>110408288</v>
      </c>
      <c r="C1668" s="238" t="s">
        <v>1749</v>
      </c>
      <c r="D1668" s="238" t="s">
        <v>1750</v>
      </c>
      <c r="E1668" s="598" t="s">
        <v>36</v>
      </c>
      <c r="F1668" s="235">
        <v>30</v>
      </c>
      <c r="G1668" s="623" t="s">
        <v>3887</v>
      </c>
      <c r="H1668" s="410">
        <v>44995</v>
      </c>
      <c r="I1668" s="410">
        <v>44995</v>
      </c>
      <c r="J1668" s="235" t="s">
        <v>3857</v>
      </c>
      <c r="K1668" s="235" t="s">
        <v>82</v>
      </c>
      <c r="L1668" s="235" t="s">
        <v>70</v>
      </c>
      <c r="M1668" s="235">
        <v>235473988</v>
      </c>
      <c r="N1668" s="235" t="s">
        <v>85</v>
      </c>
      <c r="O1668" s="238" t="s">
        <v>3859</v>
      </c>
      <c r="P1668" s="345" t="s">
        <v>3432</v>
      </c>
      <c r="Q1668" s="235" t="s">
        <v>73</v>
      </c>
      <c r="R1668" s="235" t="s">
        <v>3888</v>
      </c>
      <c r="S1668" s="541">
        <v>6396.5</v>
      </c>
      <c r="T1668" s="467" t="s">
        <v>2965</v>
      </c>
      <c r="U1668" s="468">
        <f t="shared" ref="U1668:U1731" si="26">S1668*F1668</f>
        <v>191895</v>
      </c>
      <c r="V1668" s="170"/>
    </row>
    <row r="1669" spans="1:22" ht="20.399999999999999">
      <c r="A1669" s="235">
        <v>1666</v>
      </c>
      <c r="B1669" s="235">
        <v>110408290</v>
      </c>
      <c r="C1669" s="238" t="s">
        <v>2260</v>
      </c>
      <c r="D1669" s="238" t="s">
        <v>2775</v>
      </c>
      <c r="E1669" s="598" t="s">
        <v>36</v>
      </c>
      <c r="F1669" s="235">
        <v>30</v>
      </c>
      <c r="G1669" s="623" t="s">
        <v>3887</v>
      </c>
      <c r="H1669" s="410">
        <v>44995</v>
      </c>
      <c r="I1669" s="410">
        <v>44995</v>
      </c>
      <c r="J1669" s="235" t="s">
        <v>3857</v>
      </c>
      <c r="K1669" s="235" t="s">
        <v>82</v>
      </c>
      <c r="L1669" s="235" t="s">
        <v>70</v>
      </c>
      <c r="M1669" s="235">
        <v>235473988</v>
      </c>
      <c r="N1669" s="235" t="s">
        <v>85</v>
      </c>
      <c r="O1669" s="238" t="s">
        <v>3859</v>
      </c>
      <c r="P1669" s="345" t="s">
        <v>3432</v>
      </c>
      <c r="Q1669" s="235" t="s">
        <v>73</v>
      </c>
      <c r="R1669" s="235" t="s">
        <v>3888</v>
      </c>
      <c r="S1669" s="541">
        <v>540.55000000000007</v>
      </c>
      <c r="T1669" s="467" t="s">
        <v>2965</v>
      </c>
      <c r="U1669" s="468">
        <f t="shared" si="26"/>
        <v>16216.500000000002</v>
      </c>
      <c r="V1669" s="170"/>
    </row>
    <row r="1670" spans="1:22" ht="30.6">
      <c r="A1670" s="235">
        <v>1667</v>
      </c>
      <c r="B1670" s="235">
        <v>112173808</v>
      </c>
      <c r="C1670" s="238" t="s">
        <v>3421</v>
      </c>
      <c r="D1670" s="238" t="s">
        <v>2819</v>
      </c>
      <c r="E1670" s="598" t="s">
        <v>247</v>
      </c>
      <c r="F1670" s="235">
        <v>3</v>
      </c>
      <c r="G1670" s="623" t="s">
        <v>3887</v>
      </c>
      <c r="H1670" s="410">
        <v>44995</v>
      </c>
      <c r="I1670" s="410">
        <v>44995</v>
      </c>
      <c r="J1670" s="235" t="s">
        <v>3857</v>
      </c>
      <c r="K1670" s="235" t="s">
        <v>82</v>
      </c>
      <c r="L1670" s="235" t="s">
        <v>70</v>
      </c>
      <c r="M1670" s="235">
        <v>235473988</v>
      </c>
      <c r="N1670" s="235" t="s">
        <v>85</v>
      </c>
      <c r="O1670" s="238" t="s">
        <v>3859</v>
      </c>
      <c r="P1670" s="345" t="s">
        <v>3432</v>
      </c>
      <c r="Q1670" s="235" t="s">
        <v>73</v>
      </c>
      <c r="R1670" s="235" t="s">
        <v>3888</v>
      </c>
      <c r="S1670" s="541">
        <v>81601</v>
      </c>
      <c r="T1670" s="467" t="s">
        <v>2965</v>
      </c>
      <c r="U1670" s="468">
        <f t="shared" si="26"/>
        <v>244803</v>
      </c>
      <c r="V1670" s="170"/>
    </row>
    <row r="1671" spans="1:22" ht="30.6">
      <c r="A1671" s="235">
        <v>1668</v>
      </c>
      <c r="B1671" s="235">
        <v>112173808</v>
      </c>
      <c r="C1671" s="239" t="s">
        <v>3421</v>
      </c>
      <c r="D1671" s="238" t="s">
        <v>2819</v>
      </c>
      <c r="E1671" s="598" t="s">
        <v>36</v>
      </c>
      <c r="F1671" s="333">
        <v>2</v>
      </c>
      <c r="G1671" s="624" t="s">
        <v>3887</v>
      </c>
      <c r="H1671" s="410">
        <v>44995</v>
      </c>
      <c r="I1671" s="410">
        <v>44995</v>
      </c>
      <c r="J1671" s="235" t="s">
        <v>3857</v>
      </c>
      <c r="K1671" s="235" t="s">
        <v>82</v>
      </c>
      <c r="L1671" s="235" t="s">
        <v>70</v>
      </c>
      <c r="M1671" s="235">
        <v>235473988</v>
      </c>
      <c r="N1671" s="235" t="s">
        <v>85</v>
      </c>
      <c r="O1671" s="238" t="s">
        <v>3859</v>
      </c>
      <c r="P1671" s="345" t="s">
        <v>3432</v>
      </c>
      <c r="Q1671" s="235" t="s">
        <v>73</v>
      </c>
      <c r="R1671" s="235" t="s">
        <v>3888</v>
      </c>
      <c r="S1671" s="541">
        <v>81601</v>
      </c>
      <c r="T1671" s="467" t="s">
        <v>2965</v>
      </c>
      <c r="U1671" s="468">
        <f t="shared" si="26"/>
        <v>163202</v>
      </c>
      <c r="V1671" s="170"/>
    </row>
    <row r="1672" spans="1:22" ht="20.399999999999999">
      <c r="A1672" s="235">
        <v>1669</v>
      </c>
      <c r="B1672" s="238" t="s">
        <v>820</v>
      </c>
      <c r="C1672" s="238" t="s">
        <v>820</v>
      </c>
      <c r="D1672" s="238" t="s">
        <v>821</v>
      </c>
      <c r="E1672" s="598" t="s">
        <v>36</v>
      </c>
      <c r="F1672" s="235">
        <v>200</v>
      </c>
      <c r="G1672" s="623" t="s">
        <v>3887</v>
      </c>
      <c r="H1672" s="410">
        <v>44995</v>
      </c>
      <c r="I1672" s="410">
        <v>44995</v>
      </c>
      <c r="J1672" s="235" t="s">
        <v>3857</v>
      </c>
      <c r="K1672" s="235" t="s">
        <v>82</v>
      </c>
      <c r="L1672" s="235" t="s">
        <v>70</v>
      </c>
      <c r="M1672" s="235">
        <v>235473988</v>
      </c>
      <c r="N1672" s="235" t="s">
        <v>85</v>
      </c>
      <c r="O1672" s="238" t="s">
        <v>3859</v>
      </c>
      <c r="P1672" s="345" t="s">
        <v>3432</v>
      </c>
      <c r="Q1672" s="235" t="s">
        <v>73</v>
      </c>
      <c r="R1672" s="235" t="s">
        <v>3888</v>
      </c>
      <c r="S1672" s="171">
        <v>0.51</v>
      </c>
      <c r="T1672" s="467" t="s">
        <v>2965</v>
      </c>
      <c r="U1672" s="468">
        <f t="shared" si="26"/>
        <v>102</v>
      </c>
      <c r="V1672" s="170"/>
    </row>
    <row r="1673" spans="1:22" ht="20.399999999999999">
      <c r="A1673" s="235">
        <v>1670</v>
      </c>
      <c r="B1673" s="238" t="s">
        <v>3742</v>
      </c>
      <c r="C1673" s="238">
        <v>107184793</v>
      </c>
      <c r="D1673" s="238" t="s">
        <v>3050</v>
      </c>
      <c r="E1673" s="598" t="s">
        <v>36</v>
      </c>
      <c r="F1673" s="235">
        <v>200</v>
      </c>
      <c r="G1673" s="623" t="s">
        <v>3887</v>
      </c>
      <c r="H1673" s="410">
        <v>44995</v>
      </c>
      <c r="I1673" s="410">
        <v>44995</v>
      </c>
      <c r="J1673" s="235" t="s">
        <v>3857</v>
      </c>
      <c r="K1673" s="235" t="s">
        <v>82</v>
      </c>
      <c r="L1673" s="235" t="s">
        <v>70</v>
      </c>
      <c r="M1673" s="235">
        <v>235473988</v>
      </c>
      <c r="N1673" s="235" t="s">
        <v>85</v>
      </c>
      <c r="O1673" s="238" t="s">
        <v>3859</v>
      </c>
      <c r="P1673" s="345" t="s">
        <v>3432</v>
      </c>
      <c r="Q1673" s="235" t="s">
        <v>73</v>
      </c>
      <c r="R1673" s="235" t="s">
        <v>3888</v>
      </c>
      <c r="S1673" s="541">
        <v>2.4500000000000002</v>
      </c>
      <c r="T1673" s="467" t="s">
        <v>2965</v>
      </c>
      <c r="U1673" s="468">
        <f t="shared" si="26"/>
        <v>490.00000000000006</v>
      </c>
      <c r="V1673" s="170"/>
    </row>
    <row r="1674" spans="1:22">
      <c r="A1674" s="235">
        <v>1671</v>
      </c>
      <c r="B1674" s="235">
        <v>111443613</v>
      </c>
      <c r="C1674" s="238">
        <v>111443825</v>
      </c>
      <c r="D1674" s="238" t="s">
        <v>1712</v>
      </c>
      <c r="E1674" s="598" t="s">
        <v>36</v>
      </c>
      <c r="F1674" s="235">
        <v>4</v>
      </c>
      <c r="G1674" s="623" t="s">
        <v>3889</v>
      </c>
      <c r="H1674" s="410">
        <v>44995</v>
      </c>
      <c r="I1674" s="410">
        <v>44995</v>
      </c>
      <c r="J1674" s="235" t="s">
        <v>3890</v>
      </c>
      <c r="K1674" s="235" t="s">
        <v>88</v>
      </c>
      <c r="L1674" s="235" t="s">
        <v>3540</v>
      </c>
      <c r="M1674" s="235">
        <v>235473989</v>
      </c>
      <c r="N1674" s="235" t="s">
        <v>85</v>
      </c>
      <c r="O1674" s="238" t="s">
        <v>3351</v>
      </c>
      <c r="P1674" s="337" t="s">
        <v>3568</v>
      </c>
      <c r="Q1674" s="235" t="s">
        <v>286</v>
      </c>
      <c r="R1674" s="238" t="s">
        <v>3568</v>
      </c>
      <c r="S1674" s="541">
        <v>4172</v>
      </c>
      <c r="T1674" s="467" t="s">
        <v>2965</v>
      </c>
      <c r="U1674" s="468">
        <f t="shared" si="26"/>
        <v>16688</v>
      </c>
      <c r="V1674" s="170"/>
    </row>
    <row r="1675" spans="1:22">
      <c r="A1675" s="235">
        <v>1672</v>
      </c>
      <c r="B1675" s="235">
        <v>111443614</v>
      </c>
      <c r="C1675" s="238">
        <v>111443828</v>
      </c>
      <c r="D1675" s="238" t="s">
        <v>1715</v>
      </c>
      <c r="E1675" s="598" t="s">
        <v>36</v>
      </c>
      <c r="F1675" s="235">
        <v>2</v>
      </c>
      <c r="G1675" s="623" t="s">
        <v>3889</v>
      </c>
      <c r="H1675" s="410">
        <v>44995</v>
      </c>
      <c r="I1675" s="410">
        <v>44995</v>
      </c>
      <c r="J1675" s="235" t="s">
        <v>3890</v>
      </c>
      <c r="K1675" s="235" t="s">
        <v>88</v>
      </c>
      <c r="L1675" s="235" t="s">
        <v>3540</v>
      </c>
      <c r="M1675" s="235">
        <v>235473989</v>
      </c>
      <c r="N1675" s="235" t="s">
        <v>85</v>
      </c>
      <c r="O1675" s="238" t="s">
        <v>3351</v>
      </c>
      <c r="P1675" s="337" t="s">
        <v>3568</v>
      </c>
      <c r="Q1675" s="235" t="s">
        <v>286</v>
      </c>
      <c r="R1675" s="238" t="s">
        <v>3568</v>
      </c>
      <c r="S1675" s="541">
        <v>2738</v>
      </c>
      <c r="T1675" s="467" t="s">
        <v>2965</v>
      </c>
      <c r="U1675" s="468">
        <f t="shared" si="26"/>
        <v>5476</v>
      </c>
      <c r="V1675" s="170"/>
    </row>
    <row r="1676" spans="1:22">
      <c r="A1676" s="235">
        <v>1673</v>
      </c>
      <c r="B1676" s="424">
        <v>113562220</v>
      </c>
      <c r="C1676" s="424">
        <v>113562220</v>
      </c>
      <c r="D1676" s="424" t="s">
        <v>3767</v>
      </c>
      <c r="E1676" s="599" t="s">
        <v>36</v>
      </c>
      <c r="F1676" s="424">
        <v>1</v>
      </c>
      <c r="G1676" s="623" t="s">
        <v>3889</v>
      </c>
      <c r="H1676" s="410">
        <v>44995</v>
      </c>
      <c r="I1676" s="410">
        <v>44995</v>
      </c>
      <c r="J1676" s="235" t="s">
        <v>3890</v>
      </c>
      <c r="K1676" s="235" t="s">
        <v>88</v>
      </c>
      <c r="L1676" s="235" t="s">
        <v>3540</v>
      </c>
      <c r="M1676" s="235">
        <v>235473989</v>
      </c>
      <c r="N1676" s="235" t="s">
        <v>85</v>
      </c>
      <c r="O1676" s="238" t="s">
        <v>3351</v>
      </c>
      <c r="P1676" s="337" t="s">
        <v>3568</v>
      </c>
      <c r="Q1676" s="235" t="s">
        <v>286</v>
      </c>
      <c r="R1676" s="238" t="s">
        <v>3568</v>
      </c>
      <c r="S1676" s="541">
        <v>250</v>
      </c>
      <c r="T1676" s="467" t="s">
        <v>2965</v>
      </c>
      <c r="U1676" s="468">
        <f t="shared" si="26"/>
        <v>250</v>
      </c>
      <c r="V1676" s="170"/>
    </row>
    <row r="1677" spans="1:22">
      <c r="A1677" s="235">
        <v>1674</v>
      </c>
      <c r="B1677" s="235">
        <v>112129061</v>
      </c>
      <c r="C1677" s="238" t="s">
        <v>1718</v>
      </c>
      <c r="D1677" s="238" t="s">
        <v>1719</v>
      </c>
      <c r="E1677" s="598" t="s">
        <v>36</v>
      </c>
      <c r="F1677" s="235">
        <v>2</v>
      </c>
      <c r="G1677" s="623" t="s">
        <v>3889</v>
      </c>
      <c r="H1677" s="410">
        <v>44995</v>
      </c>
      <c r="I1677" s="410">
        <v>44995</v>
      </c>
      <c r="J1677" s="235" t="s">
        <v>3890</v>
      </c>
      <c r="K1677" s="235" t="s">
        <v>88</v>
      </c>
      <c r="L1677" s="235" t="s">
        <v>3540</v>
      </c>
      <c r="M1677" s="235">
        <v>235473989</v>
      </c>
      <c r="N1677" s="235" t="s">
        <v>85</v>
      </c>
      <c r="O1677" s="238" t="s">
        <v>3351</v>
      </c>
      <c r="P1677" s="337" t="s">
        <v>3568</v>
      </c>
      <c r="Q1677" s="235" t="s">
        <v>286</v>
      </c>
      <c r="R1677" s="238" t="s">
        <v>3568</v>
      </c>
      <c r="S1677" s="541">
        <v>13332</v>
      </c>
      <c r="T1677" s="467" t="s">
        <v>2965</v>
      </c>
      <c r="U1677" s="468">
        <f t="shared" si="26"/>
        <v>26664</v>
      </c>
      <c r="V1677" s="170"/>
    </row>
    <row r="1678" spans="1:22">
      <c r="A1678" s="235">
        <v>1675</v>
      </c>
      <c r="B1678" s="235">
        <v>110315405</v>
      </c>
      <c r="C1678" s="350" t="s">
        <v>2641</v>
      </c>
      <c r="D1678" s="349" t="s">
        <v>2642</v>
      </c>
      <c r="E1678" s="598" t="s">
        <v>36</v>
      </c>
      <c r="F1678" s="235">
        <v>55</v>
      </c>
      <c r="G1678" s="624" t="s">
        <v>3919</v>
      </c>
      <c r="H1678" s="410">
        <v>45001</v>
      </c>
      <c r="I1678" s="410">
        <v>45001</v>
      </c>
      <c r="J1678" s="235" t="s">
        <v>3920</v>
      </c>
      <c r="K1678" s="235" t="s">
        <v>82</v>
      </c>
      <c r="L1678" s="235" t="s">
        <v>70</v>
      </c>
      <c r="M1678" s="235">
        <v>919652193</v>
      </c>
      <c r="N1678" s="235" t="s">
        <v>3917</v>
      </c>
      <c r="O1678" s="235" t="s">
        <v>57</v>
      </c>
      <c r="P1678" s="345" t="s">
        <v>3432</v>
      </c>
      <c r="Q1678" s="235" t="s">
        <v>73</v>
      </c>
      <c r="R1678" s="235" t="s">
        <v>3921</v>
      </c>
      <c r="S1678" s="541">
        <v>20.38</v>
      </c>
      <c r="T1678" s="467" t="s">
        <v>2965</v>
      </c>
      <c r="U1678" s="468">
        <f t="shared" si="26"/>
        <v>1120.8999999999999</v>
      </c>
      <c r="V1678" s="170"/>
    </row>
    <row r="1679" spans="1:22">
      <c r="A1679" s="235">
        <v>1676</v>
      </c>
      <c r="B1679" s="235">
        <v>112172545</v>
      </c>
      <c r="C1679" s="235">
        <v>112172545</v>
      </c>
      <c r="D1679" s="238" t="s">
        <v>2378</v>
      </c>
      <c r="E1679" s="598" t="s">
        <v>36</v>
      </c>
      <c r="F1679" s="235">
        <v>60</v>
      </c>
      <c r="G1679" s="624" t="s">
        <v>3916</v>
      </c>
      <c r="H1679" s="410">
        <v>45001</v>
      </c>
      <c r="I1679" s="410">
        <v>45001</v>
      </c>
      <c r="J1679" s="235" t="s">
        <v>3857</v>
      </c>
      <c r="K1679" s="235" t="s">
        <v>82</v>
      </c>
      <c r="L1679" s="235" t="s">
        <v>70</v>
      </c>
      <c r="M1679" s="235">
        <v>919652182</v>
      </c>
      <c r="N1679" s="235" t="s">
        <v>3917</v>
      </c>
      <c r="O1679" s="235" t="s">
        <v>57</v>
      </c>
      <c r="P1679" s="345" t="s">
        <v>3432</v>
      </c>
      <c r="Q1679" s="235" t="s">
        <v>73</v>
      </c>
      <c r="R1679" s="238" t="s">
        <v>3918</v>
      </c>
      <c r="S1679" s="541">
        <v>8.5</v>
      </c>
      <c r="T1679" s="467" t="s">
        <v>2965</v>
      </c>
      <c r="U1679" s="468">
        <f t="shared" si="26"/>
        <v>510</v>
      </c>
      <c r="V1679" s="170"/>
    </row>
    <row r="1680" spans="1:22">
      <c r="A1680" s="235">
        <v>1677</v>
      </c>
      <c r="B1680" s="235">
        <v>112172546</v>
      </c>
      <c r="C1680" s="235">
        <v>112172546</v>
      </c>
      <c r="D1680" s="238" t="s">
        <v>2380</v>
      </c>
      <c r="E1680" s="598" t="s">
        <v>36</v>
      </c>
      <c r="F1680" s="235">
        <v>40</v>
      </c>
      <c r="G1680" s="624" t="s">
        <v>3916</v>
      </c>
      <c r="H1680" s="410">
        <v>45001</v>
      </c>
      <c r="I1680" s="410">
        <v>45001</v>
      </c>
      <c r="J1680" s="235" t="s">
        <v>3857</v>
      </c>
      <c r="K1680" s="235" t="s">
        <v>82</v>
      </c>
      <c r="L1680" s="235" t="s">
        <v>70</v>
      </c>
      <c r="M1680" s="235">
        <v>919652182</v>
      </c>
      <c r="N1680" s="235" t="s">
        <v>3917</v>
      </c>
      <c r="O1680" s="235" t="s">
        <v>57</v>
      </c>
      <c r="P1680" s="345" t="s">
        <v>3432</v>
      </c>
      <c r="Q1680" s="235" t="s">
        <v>73</v>
      </c>
      <c r="R1680" s="238" t="s">
        <v>3918</v>
      </c>
      <c r="S1680" s="541">
        <v>10.5</v>
      </c>
      <c r="T1680" s="467" t="s">
        <v>2965</v>
      </c>
      <c r="U1680" s="468">
        <f t="shared" si="26"/>
        <v>420</v>
      </c>
      <c r="V1680" s="170"/>
    </row>
    <row r="1681" spans="1:22">
      <c r="A1681" s="235">
        <v>1678</v>
      </c>
      <c r="B1681" s="235">
        <v>112170848</v>
      </c>
      <c r="C1681" s="235">
        <v>112170848</v>
      </c>
      <c r="D1681" s="238" t="s">
        <v>2381</v>
      </c>
      <c r="E1681" s="598" t="s">
        <v>36</v>
      </c>
      <c r="F1681" s="235">
        <v>60</v>
      </c>
      <c r="G1681" s="624" t="s">
        <v>3916</v>
      </c>
      <c r="H1681" s="410">
        <v>45001</v>
      </c>
      <c r="I1681" s="410">
        <v>45001</v>
      </c>
      <c r="J1681" s="235" t="s">
        <v>3857</v>
      </c>
      <c r="K1681" s="235" t="s">
        <v>82</v>
      </c>
      <c r="L1681" s="235" t="s">
        <v>70</v>
      </c>
      <c r="M1681" s="235">
        <v>919652182</v>
      </c>
      <c r="N1681" s="235" t="s">
        <v>3917</v>
      </c>
      <c r="O1681" s="235" t="s">
        <v>57</v>
      </c>
      <c r="P1681" s="345" t="s">
        <v>3432</v>
      </c>
      <c r="Q1681" s="235" t="s">
        <v>73</v>
      </c>
      <c r="R1681" s="238" t="s">
        <v>3918</v>
      </c>
      <c r="S1681" s="541">
        <v>14</v>
      </c>
      <c r="T1681" s="467" t="s">
        <v>2965</v>
      </c>
      <c r="U1681" s="468">
        <f t="shared" si="26"/>
        <v>840</v>
      </c>
      <c r="V1681" s="170"/>
    </row>
    <row r="1682" spans="1:22">
      <c r="A1682" s="235">
        <v>1679</v>
      </c>
      <c r="B1682" s="235">
        <v>112172543</v>
      </c>
      <c r="C1682" s="235">
        <v>112172543</v>
      </c>
      <c r="D1682" s="238" t="s">
        <v>1145</v>
      </c>
      <c r="E1682" s="598" t="s">
        <v>36</v>
      </c>
      <c r="F1682" s="235">
        <v>10</v>
      </c>
      <c r="G1682" s="624" t="s">
        <v>3916</v>
      </c>
      <c r="H1682" s="410">
        <v>45001</v>
      </c>
      <c r="I1682" s="410">
        <v>45001</v>
      </c>
      <c r="J1682" s="235" t="s">
        <v>3857</v>
      </c>
      <c r="K1682" s="235" t="s">
        <v>82</v>
      </c>
      <c r="L1682" s="235" t="s">
        <v>70</v>
      </c>
      <c r="M1682" s="235">
        <v>919652182</v>
      </c>
      <c r="N1682" s="235" t="s">
        <v>3917</v>
      </c>
      <c r="O1682" s="235" t="s">
        <v>57</v>
      </c>
      <c r="P1682" s="345" t="s">
        <v>3432</v>
      </c>
      <c r="Q1682" s="235" t="s">
        <v>73</v>
      </c>
      <c r="R1682" s="238" t="s">
        <v>3918</v>
      </c>
      <c r="S1682" s="543">
        <v>3480</v>
      </c>
      <c r="T1682" s="467" t="s">
        <v>2965</v>
      </c>
      <c r="U1682" s="468">
        <f t="shared" si="26"/>
        <v>34800</v>
      </c>
      <c r="V1682" s="170"/>
    </row>
    <row r="1683" spans="1:22">
      <c r="A1683" s="235">
        <v>1680</v>
      </c>
      <c r="B1683" s="235">
        <v>112172541</v>
      </c>
      <c r="C1683" s="235">
        <v>112172541</v>
      </c>
      <c r="D1683" s="239" t="s">
        <v>2373</v>
      </c>
      <c r="E1683" s="598" t="s">
        <v>36</v>
      </c>
      <c r="F1683" s="235">
        <v>10</v>
      </c>
      <c r="G1683" s="624" t="s">
        <v>3916</v>
      </c>
      <c r="H1683" s="410">
        <v>45001</v>
      </c>
      <c r="I1683" s="410">
        <v>45001</v>
      </c>
      <c r="J1683" s="235" t="s">
        <v>3857</v>
      </c>
      <c r="K1683" s="235" t="s">
        <v>82</v>
      </c>
      <c r="L1683" s="235" t="s">
        <v>70</v>
      </c>
      <c r="M1683" s="235">
        <v>919652182</v>
      </c>
      <c r="N1683" s="235" t="s">
        <v>3917</v>
      </c>
      <c r="O1683" s="235" t="s">
        <v>57</v>
      </c>
      <c r="P1683" s="345" t="s">
        <v>3432</v>
      </c>
      <c r="Q1683" s="235" t="s">
        <v>73</v>
      </c>
      <c r="R1683" s="238" t="s">
        <v>3918</v>
      </c>
      <c r="S1683" s="543">
        <v>630</v>
      </c>
      <c r="T1683" s="467" t="s">
        <v>2965</v>
      </c>
      <c r="U1683" s="468">
        <f t="shared" si="26"/>
        <v>6300</v>
      </c>
      <c r="V1683" s="170"/>
    </row>
    <row r="1684" spans="1:22">
      <c r="A1684" s="235">
        <v>1681</v>
      </c>
      <c r="B1684" s="235">
        <v>112172542</v>
      </c>
      <c r="C1684" s="235">
        <v>112172542</v>
      </c>
      <c r="D1684" s="238" t="s">
        <v>2376</v>
      </c>
      <c r="E1684" s="598" t="s">
        <v>36</v>
      </c>
      <c r="F1684" s="235">
        <v>30</v>
      </c>
      <c r="G1684" s="624" t="s">
        <v>3916</v>
      </c>
      <c r="H1684" s="410">
        <v>45001</v>
      </c>
      <c r="I1684" s="410">
        <v>45001</v>
      </c>
      <c r="J1684" s="235" t="s">
        <v>3857</v>
      </c>
      <c r="K1684" s="235" t="s">
        <v>82</v>
      </c>
      <c r="L1684" s="235" t="s">
        <v>70</v>
      </c>
      <c r="M1684" s="235">
        <v>919652182</v>
      </c>
      <c r="N1684" s="235" t="s">
        <v>3917</v>
      </c>
      <c r="O1684" s="235" t="s">
        <v>57</v>
      </c>
      <c r="P1684" s="345" t="s">
        <v>3432</v>
      </c>
      <c r="Q1684" s="235" t="s">
        <v>73</v>
      </c>
      <c r="R1684" s="238" t="s">
        <v>3918</v>
      </c>
      <c r="S1684" s="543">
        <v>65</v>
      </c>
      <c r="T1684" s="467" t="s">
        <v>2965</v>
      </c>
      <c r="U1684" s="468">
        <f t="shared" si="26"/>
        <v>1950</v>
      </c>
      <c r="V1684" s="170"/>
    </row>
    <row r="1685" spans="1:22">
      <c r="A1685" s="235">
        <v>1682</v>
      </c>
      <c r="B1685" s="235">
        <v>112172544</v>
      </c>
      <c r="C1685" s="238">
        <v>112172544</v>
      </c>
      <c r="D1685" s="238" t="s">
        <v>2377</v>
      </c>
      <c r="E1685" s="598" t="s">
        <v>36</v>
      </c>
      <c r="F1685" s="235">
        <v>20</v>
      </c>
      <c r="G1685" s="624" t="s">
        <v>3916</v>
      </c>
      <c r="H1685" s="410">
        <v>45001</v>
      </c>
      <c r="I1685" s="410">
        <v>45001</v>
      </c>
      <c r="J1685" s="235" t="s">
        <v>3857</v>
      </c>
      <c r="K1685" s="235" t="s">
        <v>82</v>
      </c>
      <c r="L1685" s="235" t="s">
        <v>70</v>
      </c>
      <c r="M1685" s="235">
        <v>919652182</v>
      </c>
      <c r="N1685" s="235" t="s">
        <v>3917</v>
      </c>
      <c r="O1685" s="235" t="s">
        <v>57</v>
      </c>
      <c r="P1685" s="345" t="s">
        <v>3432</v>
      </c>
      <c r="Q1685" s="235" t="s">
        <v>73</v>
      </c>
      <c r="R1685" s="238" t="s">
        <v>3918</v>
      </c>
      <c r="S1685" s="543">
        <v>100</v>
      </c>
      <c r="T1685" s="467" t="s">
        <v>2965</v>
      </c>
      <c r="U1685" s="468">
        <f t="shared" si="26"/>
        <v>2000</v>
      </c>
      <c r="V1685" s="170"/>
    </row>
    <row r="1686" spans="1:22">
      <c r="A1686" s="235">
        <v>1683</v>
      </c>
      <c r="B1686" s="235">
        <v>112170849</v>
      </c>
      <c r="C1686" s="235">
        <v>112170849</v>
      </c>
      <c r="D1686" s="238" t="s">
        <v>2382</v>
      </c>
      <c r="E1686" s="598" t="s">
        <v>36</v>
      </c>
      <c r="F1686" s="235">
        <v>60</v>
      </c>
      <c r="G1686" s="624" t="s">
        <v>3916</v>
      </c>
      <c r="H1686" s="410">
        <v>45001</v>
      </c>
      <c r="I1686" s="410">
        <v>45001</v>
      </c>
      <c r="J1686" s="235" t="s">
        <v>3857</v>
      </c>
      <c r="K1686" s="235" t="s">
        <v>82</v>
      </c>
      <c r="L1686" s="235" t="s">
        <v>70</v>
      </c>
      <c r="M1686" s="235">
        <v>919652182</v>
      </c>
      <c r="N1686" s="235" t="s">
        <v>3917</v>
      </c>
      <c r="O1686" s="235" t="s">
        <v>57</v>
      </c>
      <c r="P1686" s="345" t="s">
        <v>3432</v>
      </c>
      <c r="Q1686" s="235" t="s">
        <v>73</v>
      </c>
      <c r="R1686" s="238" t="s">
        <v>3918</v>
      </c>
      <c r="S1686" s="541">
        <v>5.5</v>
      </c>
      <c r="T1686" s="467" t="s">
        <v>2965</v>
      </c>
      <c r="U1686" s="468">
        <f t="shared" si="26"/>
        <v>330</v>
      </c>
      <c r="V1686" s="170"/>
    </row>
    <row r="1687" spans="1:22">
      <c r="A1687" s="235">
        <v>1684</v>
      </c>
      <c r="B1687" s="235">
        <v>109447742</v>
      </c>
      <c r="C1687" s="238">
        <v>803102</v>
      </c>
      <c r="D1687" s="238" t="s">
        <v>3731</v>
      </c>
      <c r="E1687" s="598" t="s">
        <v>36</v>
      </c>
      <c r="F1687" s="333">
        <v>41</v>
      </c>
      <c r="G1687" s="625" t="s">
        <v>3922</v>
      </c>
      <c r="H1687" s="410">
        <v>45002</v>
      </c>
      <c r="I1687" s="410">
        <v>45003</v>
      </c>
      <c r="J1687" s="235" t="s">
        <v>141</v>
      </c>
      <c r="K1687" s="333" t="s">
        <v>285</v>
      </c>
      <c r="L1687" s="333" t="s">
        <v>3664</v>
      </c>
      <c r="M1687" s="333">
        <v>919652565</v>
      </c>
      <c r="N1687" s="333" t="s">
        <v>3917</v>
      </c>
      <c r="O1687" s="333" t="s">
        <v>3405</v>
      </c>
      <c r="P1687" s="333" t="s">
        <v>286</v>
      </c>
      <c r="Q1687" s="333" t="s">
        <v>286</v>
      </c>
      <c r="R1687" s="333" t="s">
        <v>3923</v>
      </c>
      <c r="S1687" s="171">
        <v>16375.412926829269</v>
      </c>
      <c r="T1687" s="467" t="s">
        <v>2965</v>
      </c>
      <c r="U1687" s="468">
        <f t="shared" si="26"/>
        <v>671391.93</v>
      </c>
      <c r="V1687" s="170"/>
    </row>
    <row r="1688" spans="1:22">
      <c r="A1688" s="235">
        <v>1685</v>
      </c>
      <c r="B1688" s="235">
        <v>10947744</v>
      </c>
      <c r="C1688" s="424">
        <v>803203</v>
      </c>
      <c r="D1688" s="239" t="s">
        <v>3732</v>
      </c>
      <c r="E1688" s="599" t="s">
        <v>36</v>
      </c>
      <c r="F1688" s="333">
        <v>160</v>
      </c>
      <c r="G1688" s="625" t="s">
        <v>3922</v>
      </c>
      <c r="H1688" s="410">
        <v>45002</v>
      </c>
      <c r="I1688" s="410">
        <v>45003</v>
      </c>
      <c r="J1688" s="235" t="s">
        <v>141</v>
      </c>
      <c r="K1688" s="333" t="s">
        <v>285</v>
      </c>
      <c r="L1688" s="333" t="s">
        <v>3664</v>
      </c>
      <c r="M1688" s="333">
        <v>919652565</v>
      </c>
      <c r="N1688" s="333" t="s">
        <v>3917</v>
      </c>
      <c r="O1688" s="333" t="s">
        <v>3405</v>
      </c>
      <c r="P1688" s="333" t="s">
        <v>286</v>
      </c>
      <c r="Q1688" s="333" t="s">
        <v>286</v>
      </c>
      <c r="R1688" s="333" t="s">
        <v>3923</v>
      </c>
      <c r="S1688" s="171">
        <v>21048.199749999996</v>
      </c>
      <c r="T1688" s="467" t="s">
        <v>2965</v>
      </c>
      <c r="U1688" s="468">
        <f t="shared" si="26"/>
        <v>3367711.9599999995</v>
      </c>
      <c r="V1688" s="170"/>
    </row>
    <row r="1689" spans="1:22">
      <c r="A1689" s="235">
        <v>1686</v>
      </c>
      <c r="B1689" s="235">
        <v>109447737</v>
      </c>
      <c r="C1689" s="337">
        <v>800103</v>
      </c>
      <c r="D1689" s="424" t="s">
        <v>330</v>
      </c>
      <c r="E1689" s="599" t="s">
        <v>36</v>
      </c>
      <c r="F1689" s="333">
        <v>29</v>
      </c>
      <c r="G1689" s="625" t="s">
        <v>3922</v>
      </c>
      <c r="H1689" s="410">
        <v>45002</v>
      </c>
      <c r="I1689" s="410">
        <v>45003</v>
      </c>
      <c r="J1689" s="235" t="s">
        <v>141</v>
      </c>
      <c r="K1689" s="333" t="s">
        <v>285</v>
      </c>
      <c r="L1689" s="333" t="s">
        <v>3664</v>
      </c>
      <c r="M1689" s="333">
        <v>919652565</v>
      </c>
      <c r="N1689" s="333" t="s">
        <v>3917</v>
      </c>
      <c r="O1689" s="333" t="s">
        <v>3405</v>
      </c>
      <c r="P1689" s="333" t="s">
        <v>286</v>
      </c>
      <c r="Q1689" s="333" t="s">
        <v>286</v>
      </c>
      <c r="R1689" s="333" t="s">
        <v>3923</v>
      </c>
      <c r="S1689" s="171">
        <v>20211.399999999998</v>
      </c>
      <c r="T1689" s="467" t="s">
        <v>2965</v>
      </c>
      <c r="U1689" s="468">
        <f t="shared" si="26"/>
        <v>586130.6</v>
      </c>
      <c r="V1689" s="170"/>
    </row>
    <row r="1690" spans="1:22">
      <c r="A1690" s="235">
        <v>1687</v>
      </c>
      <c r="B1690" s="235">
        <v>102464571</v>
      </c>
      <c r="C1690" s="238" t="s">
        <v>1693</v>
      </c>
      <c r="D1690" s="238" t="s">
        <v>1694</v>
      </c>
      <c r="E1690" s="598" t="s">
        <v>36</v>
      </c>
      <c r="F1690" s="235">
        <v>6</v>
      </c>
      <c r="G1690" s="623" t="s">
        <v>3935</v>
      </c>
      <c r="H1690" s="410">
        <v>45006</v>
      </c>
      <c r="I1690" s="410">
        <v>45006</v>
      </c>
      <c r="J1690" s="235" t="s">
        <v>2492</v>
      </c>
      <c r="K1690" s="235" t="s">
        <v>92</v>
      </c>
      <c r="L1690" s="235" t="s">
        <v>70</v>
      </c>
      <c r="M1690" s="235">
        <v>919652285</v>
      </c>
      <c r="N1690" s="235" t="s">
        <v>3917</v>
      </c>
      <c r="O1690" s="238" t="s">
        <v>3859</v>
      </c>
      <c r="P1690" s="345" t="s">
        <v>72</v>
      </c>
      <c r="Q1690" s="235" t="s">
        <v>3936</v>
      </c>
      <c r="R1690" s="235" t="s">
        <v>3937</v>
      </c>
      <c r="S1690" s="541">
        <v>1374</v>
      </c>
      <c r="T1690" s="467" t="s">
        <v>2965</v>
      </c>
      <c r="U1690" s="468">
        <f t="shared" si="26"/>
        <v>8244</v>
      </c>
      <c r="V1690" s="170"/>
    </row>
    <row r="1691" spans="1:22">
      <c r="A1691" s="235">
        <v>1688</v>
      </c>
      <c r="B1691" s="235">
        <v>102951260</v>
      </c>
      <c r="C1691" s="238" t="s">
        <v>1697</v>
      </c>
      <c r="D1691" s="238" t="s">
        <v>1698</v>
      </c>
      <c r="E1691" s="598" t="s">
        <v>36</v>
      </c>
      <c r="F1691" s="235">
        <v>6</v>
      </c>
      <c r="G1691" s="623" t="s">
        <v>3935</v>
      </c>
      <c r="H1691" s="410">
        <v>45006</v>
      </c>
      <c r="I1691" s="410">
        <v>45006</v>
      </c>
      <c r="J1691" s="235" t="s">
        <v>2492</v>
      </c>
      <c r="K1691" s="235" t="s">
        <v>92</v>
      </c>
      <c r="L1691" s="235" t="s">
        <v>70</v>
      </c>
      <c r="M1691" s="235">
        <v>919652285</v>
      </c>
      <c r="N1691" s="235" t="s">
        <v>3917</v>
      </c>
      <c r="O1691" s="238" t="s">
        <v>3859</v>
      </c>
      <c r="P1691" s="345" t="s">
        <v>72</v>
      </c>
      <c r="Q1691" s="235" t="s">
        <v>3936</v>
      </c>
      <c r="R1691" s="235" t="s">
        <v>3937</v>
      </c>
      <c r="S1691" s="541">
        <v>210</v>
      </c>
      <c r="T1691" s="467" t="s">
        <v>2965</v>
      </c>
      <c r="U1691" s="468">
        <f t="shared" si="26"/>
        <v>1260</v>
      </c>
      <c r="V1691" s="170"/>
    </row>
    <row r="1692" spans="1:22">
      <c r="A1692" s="235">
        <v>1689</v>
      </c>
      <c r="B1692" s="235">
        <v>112148136</v>
      </c>
      <c r="C1692" s="424" t="s">
        <v>3726</v>
      </c>
      <c r="D1692" s="424" t="s">
        <v>3727</v>
      </c>
      <c r="E1692" s="599" t="s">
        <v>36</v>
      </c>
      <c r="F1692" s="333">
        <v>3</v>
      </c>
      <c r="G1692" s="623" t="s">
        <v>3935</v>
      </c>
      <c r="H1692" s="410">
        <v>45006</v>
      </c>
      <c r="I1692" s="410">
        <v>45006</v>
      </c>
      <c r="J1692" s="235" t="s">
        <v>2492</v>
      </c>
      <c r="K1692" s="235" t="s">
        <v>92</v>
      </c>
      <c r="L1692" s="235" t="s">
        <v>70</v>
      </c>
      <c r="M1692" s="235">
        <v>919652285</v>
      </c>
      <c r="N1692" s="235" t="s">
        <v>3917</v>
      </c>
      <c r="O1692" s="238" t="s">
        <v>3859</v>
      </c>
      <c r="P1692" s="345" t="s">
        <v>72</v>
      </c>
      <c r="Q1692" s="235" t="s">
        <v>3936</v>
      </c>
      <c r="R1692" s="235" t="s">
        <v>3937</v>
      </c>
      <c r="S1692" s="171">
        <v>16356.12</v>
      </c>
      <c r="T1692" s="467" t="s">
        <v>2965</v>
      </c>
      <c r="U1692" s="468">
        <f t="shared" si="26"/>
        <v>49068.36</v>
      </c>
      <c r="V1692" s="170"/>
    </row>
    <row r="1693" spans="1:22" ht="30.6">
      <c r="A1693" s="235">
        <v>1690</v>
      </c>
      <c r="B1693" s="235">
        <v>109611234</v>
      </c>
      <c r="C1693" s="238">
        <v>3742612236</v>
      </c>
      <c r="D1693" s="337" t="s">
        <v>281</v>
      </c>
      <c r="E1693" s="598" t="s">
        <v>36</v>
      </c>
      <c r="F1693" s="333">
        <v>18</v>
      </c>
      <c r="G1693" s="624" t="s">
        <v>3935</v>
      </c>
      <c r="H1693" s="410">
        <v>45006</v>
      </c>
      <c r="I1693" s="410">
        <v>45006</v>
      </c>
      <c r="J1693" s="235" t="s">
        <v>2492</v>
      </c>
      <c r="K1693" s="235" t="s">
        <v>92</v>
      </c>
      <c r="L1693" s="235" t="s">
        <v>70</v>
      </c>
      <c r="M1693" s="235">
        <v>919652285</v>
      </c>
      <c r="N1693" s="235" t="s">
        <v>3917</v>
      </c>
      <c r="O1693" s="238" t="s">
        <v>3859</v>
      </c>
      <c r="P1693" s="345" t="s">
        <v>72</v>
      </c>
      <c r="Q1693" s="235" t="s">
        <v>3936</v>
      </c>
      <c r="R1693" s="235" t="s">
        <v>3937</v>
      </c>
      <c r="S1693" s="171">
        <v>23880</v>
      </c>
      <c r="T1693" s="467" t="s">
        <v>2965</v>
      </c>
      <c r="U1693" s="468">
        <f t="shared" si="26"/>
        <v>429840</v>
      </c>
      <c r="V1693" s="170"/>
    </row>
    <row r="1694" spans="1:22" ht="20.399999999999999">
      <c r="A1694" s="235">
        <v>1691</v>
      </c>
      <c r="B1694" s="235">
        <v>110408292</v>
      </c>
      <c r="C1694" s="238" t="s">
        <v>1309</v>
      </c>
      <c r="D1694" s="238" t="s">
        <v>1310</v>
      </c>
      <c r="E1694" s="598" t="s">
        <v>36</v>
      </c>
      <c r="F1694" s="235">
        <v>180</v>
      </c>
      <c r="G1694" s="623" t="s">
        <v>3935</v>
      </c>
      <c r="H1694" s="410">
        <v>45006</v>
      </c>
      <c r="I1694" s="410">
        <v>45006</v>
      </c>
      <c r="J1694" s="235" t="s">
        <v>2492</v>
      </c>
      <c r="K1694" s="235" t="s">
        <v>92</v>
      </c>
      <c r="L1694" s="235" t="s">
        <v>70</v>
      </c>
      <c r="M1694" s="235">
        <v>919652285</v>
      </c>
      <c r="N1694" s="235" t="s">
        <v>3917</v>
      </c>
      <c r="O1694" s="238" t="s">
        <v>3859</v>
      </c>
      <c r="P1694" s="345" t="s">
        <v>72</v>
      </c>
      <c r="Q1694" s="345" t="s">
        <v>3936</v>
      </c>
      <c r="R1694" s="235" t="s">
        <v>3937</v>
      </c>
      <c r="S1694" s="541">
        <v>10</v>
      </c>
      <c r="T1694" s="467" t="s">
        <v>2965</v>
      </c>
      <c r="U1694" s="468">
        <f t="shared" si="26"/>
        <v>1800</v>
      </c>
      <c r="V1694" s="170"/>
    </row>
    <row r="1695" spans="1:22">
      <c r="A1695" s="235">
        <v>1692</v>
      </c>
      <c r="B1695" s="235">
        <v>110710681</v>
      </c>
      <c r="C1695" s="238" t="s">
        <v>1997</v>
      </c>
      <c r="D1695" s="238" t="s">
        <v>2209</v>
      </c>
      <c r="E1695" s="598" t="s">
        <v>36</v>
      </c>
      <c r="F1695" s="235">
        <v>24</v>
      </c>
      <c r="G1695" s="623" t="s">
        <v>3935</v>
      </c>
      <c r="H1695" s="410">
        <v>45006</v>
      </c>
      <c r="I1695" s="410">
        <v>45006</v>
      </c>
      <c r="J1695" s="235" t="s">
        <v>2492</v>
      </c>
      <c r="K1695" s="235" t="s">
        <v>92</v>
      </c>
      <c r="L1695" s="235" t="s">
        <v>70</v>
      </c>
      <c r="M1695" s="235">
        <v>919652285</v>
      </c>
      <c r="N1695" s="235" t="s">
        <v>3917</v>
      </c>
      <c r="O1695" s="238" t="s">
        <v>3859</v>
      </c>
      <c r="P1695" s="345" t="s">
        <v>72</v>
      </c>
      <c r="Q1695" s="235" t="s">
        <v>3936</v>
      </c>
      <c r="R1695" s="235" t="s">
        <v>3937</v>
      </c>
      <c r="S1695" s="171">
        <v>2047</v>
      </c>
      <c r="T1695" s="467" t="s">
        <v>2965</v>
      </c>
      <c r="U1695" s="468">
        <f t="shared" si="26"/>
        <v>49128</v>
      </c>
      <c r="V1695" s="170"/>
    </row>
    <row r="1696" spans="1:22">
      <c r="A1696" s="235">
        <v>1693</v>
      </c>
      <c r="B1696" s="235">
        <v>110710682</v>
      </c>
      <c r="C1696" s="238" t="s">
        <v>2001</v>
      </c>
      <c r="D1696" s="238" t="s">
        <v>2216</v>
      </c>
      <c r="E1696" s="598" t="s">
        <v>36</v>
      </c>
      <c r="F1696" s="235">
        <v>24</v>
      </c>
      <c r="G1696" s="623" t="s">
        <v>3935</v>
      </c>
      <c r="H1696" s="410">
        <v>45006</v>
      </c>
      <c r="I1696" s="410">
        <v>45006</v>
      </c>
      <c r="J1696" s="235" t="s">
        <v>2492</v>
      </c>
      <c r="K1696" s="235" t="s">
        <v>92</v>
      </c>
      <c r="L1696" s="235" t="s">
        <v>70</v>
      </c>
      <c r="M1696" s="235">
        <v>919652285</v>
      </c>
      <c r="N1696" s="235" t="s">
        <v>3917</v>
      </c>
      <c r="O1696" s="238" t="s">
        <v>3859</v>
      </c>
      <c r="P1696" s="345" t="s">
        <v>72</v>
      </c>
      <c r="Q1696" s="235" t="s">
        <v>3936</v>
      </c>
      <c r="R1696" s="235" t="s">
        <v>3937</v>
      </c>
      <c r="S1696" s="541">
        <v>1966</v>
      </c>
      <c r="T1696" s="467" t="s">
        <v>2965</v>
      </c>
      <c r="U1696" s="468">
        <f t="shared" si="26"/>
        <v>47184</v>
      </c>
      <c r="V1696" s="170"/>
    </row>
    <row r="1697" spans="1:22">
      <c r="A1697" s="235">
        <v>1694</v>
      </c>
      <c r="B1697" s="235">
        <v>110710684</v>
      </c>
      <c r="C1697" s="238" t="s">
        <v>2002</v>
      </c>
      <c r="D1697" s="239" t="s">
        <v>2213</v>
      </c>
      <c r="E1697" s="598" t="s">
        <v>36</v>
      </c>
      <c r="F1697" s="235">
        <v>12</v>
      </c>
      <c r="G1697" s="623" t="s">
        <v>3935</v>
      </c>
      <c r="H1697" s="410">
        <v>45006</v>
      </c>
      <c r="I1697" s="410">
        <v>45006</v>
      </c>
      <c r="J1697" s="235" t="s">
        <v>2492</v>
      </c>
      <c r="K1697" s="235" t="s">
        <v>92</v>
      </c>
      <c r="L1697" s="235" t="s">
        <v>70</v>
      </c>
      <c r="M1697" s="235">
        <v>919652285</v>
      </c>
      <c r="N1697" s="235" t="s">
        <v>3917</v>
      </c>
      <c r="O1697" s="238" t="s">
        <v>3859</v>
      </c>
      <c r="P1697" s="345" t="s">
        <v>72</v>
      </c>
      <c r="Q1697" s="235" t="s">
        <v>3936</v>
      </c>
      <c r="R1697" s="235" t="s">
        <v>3937</v>
      </c>
      <c r="S1697" s="541">
        <v>2548</v>
      </c>
      <c r="T1697" s="467" t="s">
        <v>2965</v>
      </c>
      <c r="U1697" s="468">
        <f t="shared" si="26"/>
        <v>30576</v>
      </c>
      <c r="V1697" s="170"/>
    </row>
    <row r="1698" spans="1:22">
      <c r="A1698" s="235">
        <v>1695</v>
      </c>
      <c r="B1698" s="235">
        <v>112141778</v>
      </c>
      <c r="C1698" s="238">
        <v>112141778</v>
      </c>
      <c r="D1698" s="238" t="s">
        <v>2566</v>
      </c>
      <c r="E1698" s="598" t="s">
        <v>36</v>
      </c>
      <c r="F1698" s="235">
        <v>60</v>
      </c>
      <c r="G1698" s="623" t="s">
        <v>3935</v>
      </c>
      <c r="H1698" s="410">
        <v>45006</v>
      </c>
      <c r="I1698" s="410">
        <v>45006</v>
      </c>
      <c r="J1698" s="235" t="s">
        <v>2492</v>
      </c>
      <c r="K1698" s="235" t="s">
        <v>92</v>
      </c>
      <c r="L1698" s="235" t="s">
        <v>70</v>
      </c>
      <c r="M1698" s="235">
        <v>919652285</v>
      </c>
      <c r="N1698" s="235" t="s">
        <v>3917</v>
      </c>
      <c r="O1698" s="238" t="s">
        <v>3859</v>
      </c>
      <c r="P1698" s="345" t="s">
        <v>72</v>
      </c>
      <c r="Q1698" s="235" t="s">
        <v>3936</v>
      </c>
      <c r="R1698" s="235" t="s">
        <v>3937</v>
      </c>
      <c r="S1698" s="541">
        <v>1.5</v>
      </c>
      <c r="T1698" s="467" t="s">
        <v>2965</v>
      </c>
      <c r="U1698" s="468">
        <f t="shared" si="26"/>
        <v>90</v>
      </c>
      <c r="V1698" s="170"/>
    </row>
    <row r="1699" spans="1:22">
      <c r="A1699" s="235">
        <v>1696</v>
      </c>
      <c r="B1699" s="235">
        <v>112141777</v>
      </c>
      <c r="C1699" s="238">
        <v>112141777</v>
      </c>
      <c r="D1699" s="238" t="s">
        <v>2563</v>
      </c>
      <c r="E1699" s="598" t="s">
        <v>36</v>
      </c>
      <c r="F1699" s="235">
        <v>108</v>
      </c>
      <c r="G1699" s="623" t="s">
        <v>3935</v>
      </c>
      <c r="H1699" s="410">
        <v>45006</v>
      </c>
      <c r="I1699" s="410">
        <v>45006</v>
      </c>
      <c r="J1699" s="235" t="s">
        <v>2492</v>
      </c>
      <c r="K1699" s="235" t="s">
        <v>92</v>
      </c>
      <c r="L1699" s="235" t="s">
        <v>70</v>
      </c>
      <c r="M1699" s="235">
        <v>919652285</v>
      </c>
      <c r="N1699" s="235" t="s">
        <v>3917</v>
      </c>
      <c r="O1699" s="238" t="s">
        <v>3859</v>
      </c>
      <c r="P1699" s="345" t="s">
        <v>72</v>
      </c>
      <c r="Q1699" s="235" t="s">
        <v>3936</v>
      </c>
      <c r="R1699" s="235" t="s">
        <v>3937</v>
      </c>
      <c r="S1699" s="541">
        <v>5.4</v>
      </c>
      <c r="T1699" s="467" t="s">
        <v>2965</v>
      </c>
      <c r="U1699" s="468">
        <f t="shared" si="26"/>
        <v>583.20000000000005</v>
      </c>
      <c r="V1699" s="170"/>
    </row>
    <row r="1700" spans="1:22">
      <c r="A1700" s="235">
        <v>1697</v>
      </c>
      <c r="B1700" s="235" t="s">
        <v>2458</v>
      </c>
      <c r="C1700" s="238" t="s">
        <v>2458</v>
      </c>
      <c r="D1700" s="238" t="s">
        <v>2459</v>
      </c>
      <c r="E1700" s="598" t="s">
        <v>36</v>
      </c>
      <c r="F1700" s="235">
        <v>12</v>
      </c>
      <c r="G1700" s="623" t="s">
        <v>3935</v>
      </c>
      <c r="H1700" s="410">
        <v>45006</v>
      </c>
      <c r="I1700" s="410">
        <v>45006</v>
      </c>
      <c r="J1700" s="235" t="s">
        <v>2492</v>
      </c>
      <c r="K1700" s="235" t="s">
        <v>92</v>
      </c>
      <c r="L1700" s="235" t="s">
        <v>70</v>
      </c>
      <c r="M1700" s="235">
        <v>919652285</v>
      </c>
      <c r="N1700" s="235" t="s">
        <v>3917</v>
      </c>
      <c r="O1700" s="238" t="s">
        <v>3859</v>
      </c>
      <c r="P1700" s="345" t="s">
        <v>72</v>
      </c>
      <c r="Q1700" s="235" t="s">
        <v>3936</v>
      </c>
      <c r="R1700" s="235" t="s">
        <v>3937</v>
      </c>
      <c r="S1700" s="541">
        <v>1798.2</v>
      </c>
      <c r="T1700" s="467" t="s">
        <v>2965</v>
      </c>
      <c r="U1700" s="468">
        <f t="shared" si="26"/>
        <v>21578.400000000001</v>
      </c>
      <c r="V1700" s="170"/>
    </row>
    <row r="1701" spans="1:22">
      <c r="A1701" s="235">
        <v>1698</v>
      </c>
      <c r="B1701" s="235" t="s">
        <v>2336</v>
      </c>
      <c r="C1701" s="235" t="s">
        <v>2337</v>
      </c>
      <c r="D1701" s="238" t="s">
        <v>2605</v>
      </c>
      <c r="E1701" s="598" t="s">
        <v>36</v>
      </c>
      <c r="F1701" s="235">
        <v>24</v>
      </c>
      <c r="G1701" s="623" t="s">
        <v>3935</v>
      </c>
      <c r="H1701" s="410">
        <v>45006</v>
      </c>
      <c r="I1701" s="410">
        <v>45006</v>
      </c>
      <c r="J1701" s="235" t="s">
        <v>2492</v>
      </c>
      <c r="K1701" s="235" t="s">
        <v>92</v>
      </c>
      <c r="L1701" s="235" t="s">
        <v>70</v>
      </c>
      <c r="M1701" s="235">
        <v>919652285</v>
      </c>
      <c r="N1701" s="235" t="s">
        <v>3917</v>
      </c>
      <c r="O1701" s="238" t="s">
        <v>3859</v>
      </c>
      <c r="P1701" s="345" t="s">
        <v>72</v>
      </c>
      <c r="Q1701" s="235" t="s">
        <v>3936</v>
      </c>
      <c r="R1701" s="235" t="s">
        <v>3937</v>
      </c>
      <c r="S1701" s="541">
        <v>1784.3</v>
      </c>
      <c r="T1701" s="467" t="s">
        <v>2965</v>
      </c>
      <c r="U1701" s="468">
        <f t="shared" si="26"/>
        <v>42823.199999999997</v>
      </c>
      <c r="V1701" s="170"/>
    </row>
    <row r="1702" spans="1:22">
      <c r="A1702" s="235">
        <v>1699</v>
      </c>
      <c r="B1702" s="235">
        <v>109492179</v>
      </c>
      <c r="C1702" s="238">
        <v>12568935</v>
      </c>
      <c r="D1702" s="238" t="s">
        <v>2134</v>
      </c>
      <c r="E1702" s="598" t="s">
        <v>2729</v>
      </c>
      <c r="F1702" s="235">
        <v>15</v>
      </c>
      <c r="G1702" s="623" t="s">
        <v>3935</v>
      </c>
      <c r="H1702" s="410">
        <v>45006</v>
      </c>
      <c r="I1702" s="410">
        <v>45006</v>
      </c>
      <c r="J1702" s="235" t="s">
        <v>2492</v>
      </c>
      <c r="K1702" s="235" t="s">
        <v>92</v>
      </c>
      <c r="L1702" s="235" t="s">
        <v>70</v>
      </c>
      <c r="M1702" s="235">
        <v>919652285</v>
      </c>
      <c r="N1702" s="235" t="s">
        <v>3917</v>
      </c>
      <c r="O1702" s="238" t="s">
        <v>3859</v>
      </c>
      <c r="P1702" s="345" t="s">
        <v>72</v>
      </c>
      <c r="Q1702" s="235" t="s">
        <v>3936</v>
      </c>
      <c r="R1702" s="235" t="s">
        <v>3937</v>
      </c>
      <c r="S1702" s="171">
        <v>174.89</v>
      </c>
      <c r="T1702" s="467" t="s">
        <v>2965</v>
      </c>
      <c r="U1702" s="468">
        <f t="shared" si="26"/>
        <v>2623.35</v>
      </c>
      <c r="V1702" s="170"/>
    </row>
    <row r="1703" spans="1:22">
      <c r="A1703" s="235">
        <v>1700</v>
      </c>
      <c r="B1703" s="235">
        <v>107156657</v>
      </c>
      <c r="C1703" s="238">
        <v>107156657</v>
      </c>
      <c r="D1703" s="238" t="s">
        <v>815</v>
      </c>
      <c r="E1703" s="598" t="s">
        <v>36</v>
      </c>
      <c r="F1703" s="235">
        <v>24</v>
      </c>
      <c r="G1703" s="623" t="s">
        <v>3935</v>
      </c>
      <c r="H1703" s="410">
        <v>45006</v>
      </c>
      <c r="I1703" s="410">
        <v>45006</v>
      </c>
      <c r="J1703" s="235" t="s">
        <v>2492</v>
      </c>
      <c r="K1703" s="235" t="s">
        <v>92</v>
      </c>
      <c r="L1703" s="235" t="s">
        <v>70</v>
      </c>
      <c r="M1703" s="235">
        <v>919652285</v>
      </c>
      <c r="N1703" s="235" t="s">
        <v>3917</v>
      </c>
      <c r="O1703" s="238" t="s">
        <v>3859</v>
      </c>
      <c r="P1703" s="345" t="s">
        <v>72</v>
      </c>
      <c r="Q1703" s="345" t="s">
        <v>3936</v>
      </c>
      <c r="R1703" s="235" t="s">
        <v>3937</v>
      </c>
      <c r="S1703" s="541">
        <v>13.68</v>
      </c>
      <c r="T1703" s="467" t="s">
        <v>2965</v>
      </c>
      <c r="U1703" s="468">
        <f t="shared" si="26"/>
        <v>328.32</v>
      </c>
      <c r="V1703" s="170"/>
    </row>
    <row r="1704" spans="1:22">
      <c r="A1704" s="235">
        <v>1701</v>
      </c>
      <c r="B1704" s="235">
        <v>110408291</v>
      </c>
      <c r="C1704" s="238" t="s">
        <v>1305</v>
      </c>
      <c r="D1704" s="238" t="s">
        <v>1306</v>
      </c>
      <c r="E1704" s="598" t="s">
        <v>36</v>
      </c>
      <c r="F1704" s="235">
        <v>36</v>
      </c>
      <c r="G1704" s="623" t="s">
        <v>3935</v>
      </c>
      <c r="H1704" s="410">
        <v>45006</v>
      </c>
      <c r="I1704" s="410">
        <v>45006</v>
      </c>
      <c r="J1704" s="235" t="s">
        <v>2492</v>
      </c>
      <c r="K1704" s="235" t="s">
        <v>92</v>
      </c>
      <c r="L1704" s="235" t="s">
        <v>70</v>
      </c>
      <c r="M1704" s="235">
        <v>919652285</v>
      </c>
      <c r="N1704" s="235" t="s">
        <v>3917</v>
      </c>
      <c r="O1704" s="238" t="s">
        <v>3859</v>
      </c>
      <c r="P1704" s="345" t="s">
        <v>72</v>
      </c>
      <c r="Q1704" s="345" t="s">
        <v>3936</v>
      </c>
      <c r="R1704" s="235" t="s">
        <v>3937</v>
      </c>
      <c r="S1704" s="541">
        <v>6</v>
      </c>
      <c r="T1704" s="467" t="s">
        <v>2965</v>
      </c>
      <c r="U1704" s="468">
        <f t="shared" si="26"/>
        <v>216</v>
      </c>
      <c r="V1704" s="170"/>
    </row>
    <row r="1705" spans="1:22">
      <c r="A1705" s="235">
        <v>1702</v>
      </c>
      <c r="B1705" s="235">
        <v>107156629</v>
      </c>
      <c r="C1705" s="238">
        <v>107156629</v>
      </c>
      <c r="D1705" s="238" t="s">
        <v>814</v>
      </c>
      <c r="E1705" s="598" t="s">
        <v>36</v>
      </c>
      <c r="F1705" s="235">
        <v>96</v>
      </c>
      <c r="G1705" s="623" t="s">
        <v>3935</v>
      </c>
      <c r="H1705" s="410">
        <v>45006</v>
      </c>
      <c r="I1705" s="410">
        <v>45006</v>
      </c>
      <c r="J1705" s="235" t="s">
        <v>2492</v>
      </c>
      <c r="K1705" s="235" t="s">
        <v>92</v>
      </c>
      <c r="L1705" s="235" t="s">
        <v>70</v>
      </c>
      <c r="M1705" s="235">
        <v>919652285</v>
      </c>
      <c r="N1705" s="235" t="s">
        <v>3917</v>
      </c>
      <c r="O1705" s="238" t="s">
        <v>3859</v>
      </c>
      <c r="P1705" s="345" t="s">
        <v>72</v>
      </c>
      <c r="Q1705" s="235" t="s">
        <v>3936</v>
      </c>
      <c r="R1705" s="235" t="s">
        <v>3937</v>
      </c>
      <c r="S1705" s="541">
        <v>16.2</v>
      </c>
      <c r="T1705" s="467" t="s">
        <v>2965</v>
      </c>
      <c r="U1705" s="468">
        <f t="shared" si="26"/>
        <v>1555.1999999999998</v>
      </c>
      <c r="V1705" s="170"/>
    </row>
    <row r="1706" spans="1:22" ht="20.399999999999999">
      <c r="A1706" s="235">
        <v>1703</v>
      </c>
      <c r="B1706" s="238" t="s">
        <v>818</v>
      </c>
      <c r="C1706" s="238" t="s">
        <v>818</v>
      </c>
      <c r="D1706" s="238" t="s">
        <v>819</v>
      </c>
      <c r="E1706" s="598" t="s">
        <v>36</v>
      </c>
      <c r="F1706" s="235">
        <v>120</v>
      </c>
      <c r="G1706" s="623" t="s">
        <v>3935</v>
      </c>
      <c r="H1706" s="410">
        <v>45006</v>
      </c>
      <c r="I1706" s="410">
        <v>45006</v>
      </c>
      <c r="J1706" s="235" t="s">
        <v>2492</v>
      </c>
      <c r="K1706" s="235" t="s">
        <v>92</v>
      </c>
      <c r="L1706" s="235" t="s">
        <v>70</v>
      </c>
      <c r="M1706" s="235">
        <v>919652285</v>
      </c>
      <c r="N1706" s="235" t="s">
        <v>3917</v>
      </c>
      <c r="O1706" s="238" t="s">
        <v>3859</v>
      </c>
      <c r="P1706" s="345" t="s">
        <v>72</v>
      </c>
      <c r="Q1706" s="235" t="s">
        <v>3936</v>
      </c>
      <c r="R1706" s="235" t="s">
        <v>3937</v>
      </c>
      <c r="S1706" s="541">
        <v>5.78</v>
      </c>
      <c r="T1706" s="467" t="s">
        <v>2965</v>
      </c>
      <c r="U1706" s="468">
        <f t="shared" si="26"/>
        <v>693.6</v>
      </c>
      <c r="V1706" s="170"/>
    </row>
    <row r="1707" spans="1:22">
      <c r="A1707" s="235">
        <v>1704</v>
      </c>
      <c r="B1707" s="235">
        <v>111402534</v>
      </c>
      <c r="C1707" s="238" t="s">
        <v>1083</v>
      </c>
      <c r="D1707" s="238" t="s">
        <v>1084</v>
      </c>
      <c r="E1707" s="598" t="s">
        <v>36</v>
      </c>
      <c r="F1707" s="235">
        <v>15</v>
      </c>
      <c r="G1707" s="623" t="s">
        <v>3935</v>
      </c>
      <c r="H1707" s="410">
        <v>45006</v>
      </c>
      <c r="I1707" s="410">
        <v>45006</v>
      </c>
      <c r="J1707" s="235" t="s">
        <v>2492</v>
      </c>
      <c r="K1707" s="235" t="s">
        <v>92</v>
      </c>
      <c r="L1707" s="235" t="s">
        <v>70</v>
      </c>
      <c r="M1707" s="235">
        <v>919652285</v>
      </c>
      <c r="N1707" s="235" t="s">
        <v>3917</v>
      </c>
      <c r="O1707" s="238" t="s">
        <v>3859</v>
      </c>
      <c r="P1707" s="345" t="s">
        <v>72</v>
      </c>
      <c r="Q1707" s="235" t="s">
        <v>3936</v>
      </c>
      <c r="R1707" s="235" t="s">
        <v>3937</v>
      </c>
      <c r="S1707" s="171">
        <v>469.44</v>
      </c>
      <c r="T1707" s="467" t="s">
        <v>2965</v>
      </c>
      <c r="U1707" s="468">
        <f t="shared" si="26"/>
        <v>7041.6</v>
      </c>
      <c r="V1707" s="170"/>
    </row>
    <row r="1708" spans="1:22">
      <c r="A1708" s="235">
        <v>1705</v>
      </c>
      <c r="B1708" s="235">
        <v>112173846</v>
      </c>
      <c r="C1708" s="469" t="s">
        <v>3757</v>
      </c>
      <c r="D1708" s="424" t="s">
        <v>3758</v>
      </c>
      <c r="E1708" s="599" t="s">
        <v>36</v>
      </c>
      <c r="F1708" s="333">
        <v>3</v>
      </c>
      <c r="G1708" s="623" t="s">
        <v>3935</v>
      </c>
      <c r="H1708" s="410">
        <v>45006</v>
      </c>
      <c r="I1708" s="410">
        <v>45006</v>
      </c>
      <c r="J1708" s="235" t="s">
        <v>2492</v>
      </c>
      <c r="K1708" s="235" t="s">
        <v>92</v>
      </c>
      <c r="L1708" s="235" t="s">
        <v>70</v>
      </c>
      <c r="M1708" s="235">
        <v>919652285</v>
      </c>
      <c r="N1708" s="235" t="s">
        <v>3917</v>
      </c>
      <c r="O1708" s="238" t="s">
        <v>3859</v>
      </c>
      <c r="P1708" s="345" t="s">
        <v>72</v>
      </c>
      <c r="Q1708" s="235" t="s">
        <v>3936</v>
      </c>
      <c r="R1708" s="235" t="s">
        <v>3937</v>
      </c>
      <c r="S1708" s="541">
        <v>2023</v>
      </c>
      <c r="T1708" s="467" t="s">
        <v>2965</v>
      </c>
      <c r="U1708" s="468">
        <f t="shared" si="26"/>
        <v>6069</v>
      </c>
      <c r="V1708" s="170"/>
    </row>
    <row r="1709" spans="1:22">
      <c r="A1709" s="235">
        <v>1706</v>
      </c>
      <c r="B1709" s="235">
        <v>110316600</v>
      </c>
      <c r="C1709" s="238" t="s">
        <v>2551</v>
      </c>
      <c r="D1709" s="238" t="s">
        <v>2552</v>
      </c>
      <c r="E1709" s="598" t="s">
        <v>36</v>
      </c>
      <c r="F1709" s="235">
        <v>6</v>
      </c>
      <c r="G1709" s="623" t="s">
        <v>3935</v>
      </c>
      <c r="H1709" s="410">
        <v>45006</v>
      </c>
      <c r="I1709" s="410">
        <v>45006</v>
      </c>
      <c r="J1709" s="235" t="s">
        <v>2492</v>
      </c>
      <c r="K1709" s="235" t="s">
        <v>92</v>
      </c>
      <c r="L1709" s="235" t="s">
        <v>70</v>
      </c>
      <c r="M1709" s="235">
        <v>919652285</v>
      </c>
      <c r="N1709" s="235" t="s">
        <v>3917</v>
      </c>
      <c r="O1709" s="238" t="s">
        <v>3859</v>
      </c>
      <c r="P1709" s="345" t="s">
        <v>72</v>
      </c>
      <c r="Q1709" s="235" t="s">
        <v>3936</v>
      </c>
      <c r="R1709" s="235" t="s">
        <v>3937</v>
      </c>
      <c r="S1709" s="541">
        <v>330</v>
      </c>
      <c r="T1709" s="467" t="s">
        <v>2965</v>
      </c>
      <c r="U1709" s="468">
        <f t="shared" si="26"/>
        <v>1980</v>
      </c>
      <c r="V1709" s="170"/>
    </row>
    <row r="1710" spans="1:22">
      <c r="A1710" s="235">
        <v>1707</v>
      </c>
      <c r="B1710" s="235">
        <v>110408288</v>
      </c>
      <c r="C1710" s="238" t="s">
        <v>1749</v>
      </c>
      <c r="D1710" s="238" t="s">
        <v>1750</v>
      </c>
      <c r="E1710" s="598" t="s">
        <v>36</v>
      </c>
      <c r="F1710" s="235">
        <v>18</v>
      </c>
      <c r="G1710" s="623" t="s">
        <v>3935</v>
      </c>
      <c r="H1710" s="410">
        <v>45006</v>
      </c>
      <c r="I1710" s="410">
        <v>45006</v>
      </c>
      <c r="J1710" s="235" t="s">
        <v>2492</v>
      </c>
      <c r="K1710" s="235" t="s">
        <v>92</v>
      </c>
      <c r="L1710" s="235" t="s">
        <v>70</v>
      </c>
      <c r="M1710" s="235">
        <v>919652285</v>
      </c>
      <c r="N1710" s="235" t="s">
        <v>3917</v>
      </c>
      <c r="O1710" s="238" t="s">
        <v>3859</v>
      </c>
      <c r="P1710" s="345" t="s">
        <v>72</v>
      </c>
      <c r="Q1710" s="235" t="s">
        <v>3936</v>
      </c>
      <c r="R1710" s="235" t="s">
        <v>3937</v>
      </c>
      <c r="S1710" s="171">
        <v>6396.5</v>
      </c>
      <c r="T1710" s="467" t="s">
        <v>2965</v>
      </c>
      <c r="U1710" s="468">
        <f t="shared" si="26"/>
        <v>115137</v>
      </c>
      <c r="V1710" s="170"/>
    </row>
    <row r="1711" spans="1:22">
      <c r="A1711" s="235">
        <v>1708</v>
      </c>
      <c r="B1711" s="235">
        <v>112171911</v>
      </c>
      <c r="C1711" s="239" t="s">
        <v>3427</v>
      </c>
      <c r="D1711" s="239" t="s">
        <v>3588</v>
      </c>
      <c r="E1711" s="600" t="s">
        <v>36</v>
      </c>
      <c r="F1711" s="333">
        <v>3</v>
      </c>
      <c r="G1711" s="623" t="s">
        <v>3935</v>
      </c>
      <c r="H1711" s="410">
        <v>45006</v>
      </c>
      <c r="I1711" s="410">
        <v>45006</v>
      </c>
      <c r="J1711" s="235" t="s">
        <v>2492</v>
      </c>
      <c r="K1711" s="235" t="s">
        <v>92</v>
      </c>
      <c r="L1711" s="235" t="s">
        <v>70</v>
      </c>
      <c r="M1711" s="235">
        <v>919652285</v>
      </c>
      <c r="N1711" s="235" t="s">
        <v>3917</v>
      </c>
      <c r="O1711" s="238" t="s">
        <v>3859</v>
      </c>
      <c r="P1711" s="345" t="s">
        <v>72</v>
      </c>
      <c r="Q1711" s="235" t="s">
        <v>3936</v>
      </c>
      <c r="R1711" s="235" t="s">
        <v>3937</v>
      </c>
      <c r="S1711" s="541">
        <v>158500</v>
      </c>
      <c r="T1711" s="467" t="s">
        <v>2965</v>
      </c>
      <c r="U1711" s="468">
        <f t="shared" si="26"/>
        <v>475500</v>
      </c>
      <c r="V1711" s="170"/>
    </row>
    <row r="1712" spans="1:22">
      <c r="A1712" s="235">
        <v>1709</v>
      </c>
      <c r="B1712" s="235">
        <v>112158708</v>
      </c>
      <c r="C1712" s="239" t="s">
        <v>3681</v>
      </c>
      <c r="D1712" s="238" t="s">
        <v>3682</v>
      </c>
      <c r="E1712" s="600" t="s">
        <v>36</v>
      </c>
      <c r="F1712" s="333">
        <v>3</v>
      </c>
      <c r="G1712" s="623" t="s">
        <v>3935</v>
      </c>
      <c r="H1712" s="410">
        <v>45006</v>
      </c>
      <c r="I1712" s="410">
        <v>45006</v>
      </c>
      <c r="J1712" s="235" t="s">
        <v>2492</v>
      </c>
      <c r="K1712" s="235" t="s">
        <v>92</v>
      </c>
      <c r="L1712" s="235" t="s">
        <v>70</v>
      </c>
      <c r="M1712" s="235">
        <v>919652285</v>
      </c>
      <c r="N1712" s="235" t="s">
        <v>3917</v>
      </c>
      <c r="O1712" s="238" t="s">
        <v>3859</v>
      </c>
      <c r="P1712" s="345" t="s">
        <v>72</v>
      </c>
      <c r="Q1712" s="235" t="s">
        <v>3936</v>
      </c>
      <c r="R1712" s="235" t="s">
        <v>3937</v>
      </c>
      <c r="S1712" s="541">
        <v>1900</v>
      </c>
      <c r="T1712" s="467" t="s">
        <v>2965</v>
      </c>
      <c r="U1712" s="468">
        <f t="shared" si="26"/>
        <v>5700</v>
      </c>
      <c r="V1712" s="170"/>
    </row>
    <row r="1713" spans="1:22" ht="20.399999999999999">
      <c r="A1713" s="235">
        <v>1710</v>
      </c>
      <c r="B1713" s="235">
        <v>110408290</v>
      </c>
      <c r="C1713" s="238" t="s">
        <v>2260</v>
      </c>
      <c r="D1713" s="238" t="s">
        <v>2775</v>
      </c>
      <c r="E1713" s="598" t="s">
        <v>36</v>
      </c>
      <c r="F1713" s="235">
        <v>18</v>
      </c>
      <c r="G1713" s="623" t="s">
        <v>3935</v>
      </c>
      <c r="H1713" s="410">
        <v>45006</v>
      </c>
      <c r="I1713" s="410">
        <v>45006</v>
      </c>
      <c r="J1713" s="235" t="s">
        <v>2492</v>
      </c>
      <c r="K1713" s="235" t="s">
        <v>92</v>
      </c>
      <c r="L1713" s="235" t="s">
        <v>70</v>
      </c>
      <c r="M1713" s="235">
        <v>919652285</v>
      </c>
      <c r="N1713" s="235" t="s">
        <v>3917</v>
      </c>
      <c r="O1713" s="238" t="s">
        <v>3859</v>
      </c>
      <c r="P1713" s="345" t="s">
        <v>72</v>
      </c>
      <c r="Q1713" s="235" t="s">
        <v>3936</v>
      </c>
      <c r="R1713" s="235" t="s">
        <v>3937</v>
      </c>
      <c r="S1713" s="541">
        <v>540.54999999999995</v>
      </c>
      <c r="T1713" s="467" t="s">
        <v>2965</v>
      </c>
      <c r="U1713" s="468">
        <f t="shared" si="26"/>
        <v>9729.9</v>
      </c>
      <c r="V1713" s="170"/>
    </row>
    <row r="1714" spans="1:22" ht="20.399999999999999">
      <c r="A1714" s="235">
        <v>1711</v>
      </c>
      <c r="B1714" s="238" t="s">
        <v>820</v>
      </c>
      <c r="C1714" s="238" t="s">
        <v>820</v>
      </c>
      <c r="D1714" s="238" t="s">
        <v>821</v>
      </c>
      <c r="E1714" s="598" t="s">
        <v>36</v>
      </c>
      <c r="F1714" s="235">
        <v>120</v>
      </c>
      <c r="G1714" s="623" t="s">
        <v>3935</v>
      </c>
      <c r="H1714" s="410">
        <v>45006</v>
      </c>
      <c r="I1714" s="410">
        <v>45006</v>
      </c>
      <c r="J1714" s="235" t="s">
        <v>2492</v>
      </c>
      <c r="K1714" s="235" t="s">
        <v>92</v>
      </c>
      <c r="L1714" s="235" t="s">
        <v>70</v>
      </c>
      <c r="M1714" s="235">
        <v>919652285</v>
      </c>
      <c r="N1714" s="235" t="s">
        <v>3917</v>
      </c>
      <c r="O1714" s="238" t="s">
        <v>3859</v>
      </c>
      <c r="P1714" s="345" t="s">
        <v>72</v>
      </c>
      <c r="Q1714" s="345" t="s">
        <v>3936</v>
      </c>
      <c r="R1714" s="235" t="s">
        <v>3937</v>
      </c>
      <c r="S1714" s="541">
        <v>0.51</v>
      </c>
      <c r="T1714" s="467" t="s">
        <v>2965</v>
      </c>
      <c r="U1714" s="468">
        <f t="shared" si="26"/>
        <v>61.2</v>
      </c>
      <c r="V1714" s="170"/>
    </row>
    <row r="1715" spans="1:22" ht="20.399999999999999">
      <c r="A1715" s="235">
        <v>1712</v>
      </c>
      <c r="B1715" s="238" t="s">
        <v>3742</v>
      </c>
      <c r="C1715" s="238">
        <v>107184793</v>
      </c>
      <c r="D1715" s="238" t="s">
        <v>3050</v>
      </c>
      <c r="E1715" s="598" t="s">
        <v>36</v>
      </c>
      <c r="F1715" s="235">
        <v>120</v>
      </c>
      <c r="G1715" s="623" t="s">
        <v>3935</v>
      </c>
      <c r="H1715" s="410">
        <v>45006</v>
      </c>
      <c r="I1715" s="410">
        <v>45006</v>
      </c>
      <c r="J1715" s="235" t="s">
        <v>2492</v>
      </c>
      <c r="K1715" s="235" t="s">
        <v>92</v>
      </c>
      <c r="L1715" s="235" t="s">
        <v>70</v>
      </c>
      <c r="M1715" s="235">
        <v>919652285</v>
      </c>
      <c r="N1715" s="235" t="s">
        <v>3917</v>
      </c>
      <c r="O1715" s="238" t="s">
        <v>3859</v>
      </c>
      <c r="P1715" s="345" t="s">
        <v>72</v>
      </c>
      <c r="Q1715" s="345" t="s">
        <v>3936</v>
      </c>
      <c r="R1715" s="235" t="s">
        <v>3937</v>
      </c>
      <c r="S1715" s="541">
        <v>2.4500000000000002</v>
      </c>
      <c r="T1715" s="467" t="s">
        <v>2965</v>
      </c>
      <c r="U1715" s="468">
        <f t="shared" si="26"/>
        <v>294</v>
      </c>
      <c r="V1715" s="170"/>
    </row>
    <row r="1716" spans="1:22">
      <c r="A1716" s="235">
        <v>1713</v>
      </c>
      <c r="B1716" s="235">
        <v>109492175</v>
      </c>
      <c r="C1716" s="238" t="s">
        <v>520</v>
      </c>
      <c r="D1716" s="238" t="s">
        <v>521</v>
      </c>
      <c r="E1716" s="598" t="s">
        <v>36</v>
      </c>
      <c r="F1716" s="235">
        <v>1</v>
      </c>
      <c r="G1716" s="626" t="s">
        <v>3938</v>
      </c>
      <c r="H1716" s="410">
        <v>45008</v>
      </c>
      <c r="I1716" s="410">
        <v>45008</v>
      </c>
      <c r="J1716" s="235" t="s">
        <v>3782</v>
      </c>
      <c r="K1716" s="235" t="s">
        <v>285</v>
      </c>
      <c r="L1716" s="235" t="s">
        <v>3783</v>
      </c>
      <c r="M1716" s="235">
        <v>919652554</v>
      </c>
      <c r="N1716" s="235" t="s">
        <v>3917</v>
      </c>
      <c r="O1716" s="238" t="s">
        <v>3784</v>
      </c>
      <c r="P1716" s="345" t="s">
        <v>3785</v>
      </c>
      <c r="Q1716" s="345" t="s">
        <v>286</v>
      </c>
      <c r="R1716" s="238" t="s">
        <v>3786</v>
      </c>
      <c r="S1716" s="541">
        <v>1404</v>
      </c>
      <c r="T1716" s="467" t="s">
        <v>2965</v>
      </c>
      <c r="U1716" s="468">
        <f t="shared" si="26"/>
        <v>1404</v>
      </c>
      <c r="V1716" s="170"/>
    </row>
    <row r="1717" spans="1:22">
      <c r="A1717" s="235">
        <v>1714</v>
      </c>
      <c r="B1717" s="235">
        <v>109492176</v>
      </c>
      <c r="C1717" s="238">
        <v>45953050</v>
      </c>
      <c r="D1717" s="238" t="s">
        <v>2204</v>
      </c>
      <c r="E1717" s="598" t="s">
        <v>2729</v>
      </c>
      <c r="F1717" s="333">
        <v>230</v>
      </c>
      <c r="G1717" s="626" t="s">
        <v>3938</v>
      </c>
      <c r="H1717" s="410">
        <v>45008</v>
      </c>
      <c r="I1717" s="410">
        <v>45008</v>
      </c>
      <c r="J1717" s="235" t="s">
        <v>3782</v>
      </c>
      <c r="K1717" s="235" t="s">
        <v>285</v>
      </c>
      <c r="L1717" s="235" t="s">
        <v>3783</v>
      </c>
      <c r="M1717" s="235">
        <v>919652554</v>
      </c>
      <c r="N1717" s="235" t="s">
        <v>3917</v>
      </c>
      <c r="O1717" s="238" t="s">
        <v>3784</v>
      </c>
      <c r="P1717" s="345" t="s">
        <v>3785</v>
      </c>
      <c r="Q1717" s="235" t="s">
        <v>286</v>
      </c>
      <c r="R1717" s="238" t="s">
        <v>3786</v>
      </c>
      <c r="S1717" s="541">
        <v>210.77</v>
      </c>
      <c r="T1717" s="467" t="s">
        <v>2965</v>
      </c>
      <c r="U1717" s="468">
        <f t="shared" si="26"/>
        <v>48477.100000000006</v>
      </c>
      <c r="V1717" s="170"/>
    </row>
    <row r="1718" spans="1:22">
      <c r="A1718" s="235">
        <v>1715</v>
      </c>
      <c r="B1718" s="235">
        <v>111443613</v>
      </c>
      <c r="C1718" s="238">
        <v>111443825</v>
      </c>
      <c r="D1718" s="238" t="s">
        <v>1712</v>
      </c>
      <c r="E1718" s="598" t="s">
        <v>36</v>
      </c>
      <c r="F1718" s="235">
        <v>1</v>
      </c>
      <c r="G1718" s="623" t="s">
        <v>3939</v>
      </c>
      <c r="H1718" s="410">
        <v>45010</v>
      </c>
      <c r="I1718" s="410">
        <v>45010</v>
      </c>
      <c r="J1718" s="235" t="s">
        <v>3890</v>
      </c>
      <c r="K1718" s="235" t="s">
        <v>88</v>
      </c>
      <c r="L1718" s="235" t="s">
        <v>3540</v>
      </c>
      <c r="M1718" s="235">
        <v>923387555</v>
      </c>
      <c r="N1718" s="235" t="s">
        <v>3917</v>
      </c>
      <c r="O1718" s="238" t="s">
        <v>3351</v>
      </c>
      <c r="P1718" s="345" t="s">
        <v>3568</v>
      </c>
      <c r="Q1718" s="235" t="s">
        <v>286</v>
      </c>
      <c r="R1718" s="238" t="s">
        <v>3568</v>
      </c>
      <c r="S1718" s="541">
        <v>4172</v>
      </c>
      <c r="T1718" s="467" t="s">
        <v>2965</v>
      </c>
      <c r="U1718" s="468">
        <f t="shared" si="26"/>
        <v>4172</v>
      </c>
      <c r="V1718" s="170"/>
    </row>
    <row r="1719" spans="1:22">
      <c r="A1719" s="235">
        <v>1716</v>
      </c>
      <c r="B1719" s="235">
        <v>111443614</v>
      </c>
      <c r="C1719" s="238">
        <v>111443828</v>
      </c>
      <c r="D1719" s="238" t="s">
        <v>1715</v>
      </c>
      <c r="E1719" s="598" t="s">
        <v>36</v>
      </c>
      <c r="F1719" s="235">
        <v>2</v>
      </c>
      <c r="G1719" s="623" t="s">
        <v>3939</v>
      </c>
      <c r="H1719" s="410">
        <v>45010</v>
      </c>
      <c r="I1719" s="410">
        <v>45010</v>
      </c>
      <c r="J1719" s="235" t="s">
        <v>3890</v>
      </c>
      <c r="K1719" s="235" t="s">
        <v>88</v>
      </c>
      <c r="L1719" s="235" t="s">
        <v>3540</v>
      </c>
      <c r="M1719" s="235">
        <v>923387555</v>
      </c>
      <c r="N1719" s="235" t="s">
        <v>3917</v>
      </c>
      <c r="O1719" s="238" t="s">
        <v>3351</v>
      </c>
      <c r="P1719" s="345" t="s">
        <v>3568</v>
      </c>
      <c r="Q1719" s="235" t="s">
        <v>286</v>
      </c>
      <c r="R1719" s="238" t="s">
        <v>3568</v>
      </c>
      <c r="S1719" s="541">
        <v>2738</v>
      </c>
      <c r="T1719" s="467" t="s">
        <v>2965</v>
      </c>
      <c r="U1719" s="468">
        <f t="shared" si="26"/>
        <v>5476</v>
      </c>
      <c r="V1719" s="170"/>
    </row>
    <row r="1720" spans="1:22">
      <c r="A1720" s="235">
        <v>1717</v>
      </c>
      <c r="B1720" s="235">
        <v>112129061</v>
      </c>
      <c r="C1720" s="238" t="s">
        <v>1718</v>
      </c>
      <c r="D1720" s="238" t="s">
        <v>1719</v>
      </c>
      <c r="E1720" s="598" t="s">
        <v>36</v>
      </c>
      <c r="F1720" s="235">
        <v>8</v>
      </c>
      <c r="G1720" s="623" t="s">
        <v>3939</v>
      </c>
      <c r="H1720" s="410">
        <v>45010</v>
      </c>
      <c r="I1720" s="410">
        <v>45010</v>
      </c>
      <c r="J1720" s="235" t="s">
        <v>3890</v>
      </c>
      <c r="K1720" s="235" t="s">
        <v>88</v>
      </c>
      <c r="L1720" s="235" t="s">
        <v>3540</v>
      </c>
      <c r="M1720" s="235">
        <v>923387555</v>
      </c>
      <c r="N1720" s="235" t="s">
        <v>3917</v>
      </c>
      <c r="O1720" s="238" t="s">
        <v>3351</v>
      </c>
      <c r="P1720" s="345" t="s">
        <v>3568</v>
      </c>
      <c r="Q1720" s="235" t="s">
        <v>286</v>
      </c>
      <c r="R1720" s="238" t="s">
        <v>3568</v>
      </c>
      <c r="S1720" s="541">
        <v>13332</v>
      </c>
      <c r="T1720" s="467" t="s">
        <v>2965</v>
      </c>
      <c r="U1720" s="468">
        <f t="shared" si="26"/>
        <v>106656</v>
      </c>
      <c r="V1720" s="170"/>
    </row>
    <row r="1721" spans="1:22">
      <c r="A1721" s="235">
        <v>1718</v>
      </c>
      <c r="B1721" s="235">
        <v>112129061</v>
      </c>
      <c r="C1721" s="238" t="s">
        <v>1718</v>
      </c>
      <c r="D1721" s="238" t="s">
        <v>1719</v>
      </c>
      <c r="E1721" s="598" t="s">
        <v>36</v>
      </c>
      <c r="F1721" s="235">
        <v>1</v>
      </c>
      <c r="G1721" s="623" t="s">
        <v>3940</v>
      </c>
      <c r="H1721" s="410">
        <v>45010</v>
      </c>
      <c r="I1721" s="410">
        <v>45010</v>
      </c>
      <c r="J1721" s="235" t="s">
        <v>3890</v>
      </c>
      <c r="K1721" s="235" t="s">
        <v>3571</v>
      </c>
      <c r="L1721" s="235" t="s">
        <v>3540</v>
      </c>
      <c r="M1721" s="235">
        <v>923387566</v>
      </c>
      <c r="N1721" s="235" t="s">
        <v>3917</v>
      </c>
      <c r="O1721" s="238" t="s">
        <v>3351</v>
      </c>
      <c r="P1721" s="345" t="s">
        <v>3568</v>
      </c>
      <c r="Q1721" s="235" t="s">
        <v>286</v>
      </c>
      <c r="R1721" s="238" t="s">
        <v>3568</v>
      </c>
      <c r="S1721" s="541">
        <v>13332</v>
      </c>
      <c r="T1721" s="467" t="s">
        <v>2965</v>
      </c>
      <c r="U1721" s="468">
        <f t="shared" si="26"/>
        <v>13332</v>
      </c>
      <c r="V1721" s="170"/>
    </row>
    <row r="1722" spans="1:22" ht="20.399999999999999">
      <c r="A1722" s="235">
        <v>1719</v>
      </c>
      <c r="B1722" s="235">
        <v>102464571</v>
      </c>
      <c r="C1722" s="238" t="s">
        <v>1693</v>
      </c>
      <c r="D1722" s="238" t="s">
        <v>1694</v>
      </c>
      <c r="E1722" s="598" t="s">
        <v>36</v>
      </c>
      <c r="F1722" s="235">
        <v>6</v>
      </c>
      <c r="G1722" s="623" t="s">
        <v>3951</v>
      </c>
      <c r="H1722" s="410">
        <v>45012</v>
      </c>
      <c r="I1722" s="410">
        <v>45012</v>
      </c>
      <c r="J1722" s="235" t="s">
        <v>3952</v>
      </c>
      <c r="K1722" s="235" t="s">
        <v>692</v>
      </c>
      <c r="L1722" s="235" t="s">
        <v>70</v>
      </c>
      <c r="M1722" s="235" t="s">
        <v>3953</v>
      </c>
      <c r="N1722" s="238" t="s">
        <v>3517</v>
      </c>
      <c r="O1722" s="238" t="s">
        <v>3859</v>
      </c>
      <c r="P1722" s="345" t="s">
        <v>3954</v>
      </c>
      <c r="Q1722" s="235" t="s">
        <v>3955</v>
      </c>
      <c r="R1722" s="235" t="s">
        <v>3956</v>
      </c>
      <c r="S1722" s="541">
        <v>1374</v>
      </c>
      <c r="T1722" s="467" t="s">
        <v>2965</v>
      </c>
      <c r="U1722" s="468">
        <f t="shared" si="26"/>
        <v>8244</v>
      </c>
      <c r="V1722" s="170"/>
    </row>
    <row r="1723" spans="1:22" ht="20.399999999999999">
      <c r="A1723" s="235">
        <v>1720</v>
      </c>
      <c r="B1723" s="235">
        <v>102951260</v>
      </c>
      <c r="C1723" s="238" t="s">
        <v>1697</v>
      </c>
      <c r="D1723" s="238" t="s">
        <v>1698</v>
      </c>
      <c r="E1723" s="598" t="s">
        <v>36</v>
      </c>
      <c r="F1723" s="235">
        <v>6</v>
      </c>
      <c r="G1723" s="623" t="s">
        <v>3951</v>
      </c>
      <c r="H1723" s="410">
        <v>45012</v>
      </c>
      <c r="I1723" s="410">
        <v>45012</v>
      </c>
      <c r="J1723" s="235" t="s">
        <v>3952</v>
      </c>
      <c r="K1723" s="235" t="s">
        <v>692</v>
      </c>
      <c r="L1723" s="235" t="s">
        <v>70</v>
      </c>
      <c r="M1723" s="235" t="s">
        <v>3953</v>
      </c>
      <c r="N1723" s="238" t="s">
        <v>3517</v>
      </c>
      <c r="O1723" s="238" t="s">
        <v>3859</v>
      </c>
      <c r="P1723" s="345" t="s">
        <v>3954</v>
      </c>
      <c r="Q1723" s="235" t="s">
        <v>3955</v>
      </c>
      <c r="R1723" s="235" t="s">
        <v>3956</v>
      </c>
      <c r="S1723" s="541">
        <v>210</v>
      </c>
      <c r="T1723" s="467" t="s">
        <v>2965</v>
      </c>
      <c r="U1723" s="468">
        <f t="shared" si="26"/>
        <v>1260</v>
      </c>
      <c r="V1723" s="170"/>
    </row>
    <row r="1724" spans="1:22" ht="20.399999999999999">
      <c r="A1724" s="235">
        <v>1721</v>
      </c>
      <c r="B1724" s="235">
        <v>112148136</v>
      </c>
      <c r="C1724" s="424" t="s">
        <v>3726</v>
      </c>
      <c r="D1724" s="424" t="s">
        <v>3727</v>
      </c>
      <c r="E1724" s="599" t="s">
        <v>36</v>
      </c>
      <c r="F1724" s="333">
        <v>3</v>
      </c>
      <c r="G1724" s="623" t="s">
        <v>3951</v>
      </c>
      <c r="H1724" s="410">
        <v>45012</v>
      </c>
      <c r="I1724" s="410">
        <v>45012</v>
      </c>
      <c r="J1724" s="235" t="s">
        <v>3952</v>
      </c>
      <c r="K1724" s="235" t="s">
        <v>692</v>
      </c>
      <c r="L1724" s="235" t="s">
        <v>70</v>
      </c>
      <c r="M1724" s="235" t="s">
        <v>3953</v>
      </c>
      <c r="N1724" s="238" t="s">
        <v>3517</v>
      </c>
      <c r="O1724" s="238" t="s">
        <v>3859</v>
      </c>
      <c r="P1724" s="345" t="s">
        <v>3954</v>
      </c>
      <c r="Q1724" s="235" t="s">
        <v>3955</v>
      </c>
      <c r="R1724" s="235" t="s">
        <v>3956</v>
      </c>
      <c r="S1724" s="171">
        <v>12747.28</v>
      </c>
      <c r="T1724" s="467" t="s">
        <v>2965</v>
      </c>
      <c r="U1724" s="468">
        <f t="shared" si="26"/>
        <v>38241.840000000004</v>
      </c>
      <c r="V1724" s="170"/>
    </row>
    <row r="1725" spans="1:22" ht="30.6">
      <c r="A1725" s="235">
        <v>1722</v>
      </c>
      <c r="B1725" s="235">
        <v>109611234</v>
      </c>
      <c r="C1725" s="238">
        <v>3742612236</v>
      </c>
      <c r="D1725" s="337" t="s">
        <v>281</v>
      </c>
      <c r="E1725" s="598" t="s">
        <v>36</v>
      </c>
      <c r="F1725" s="333">
        <v>18</v>
      </c>
      <c r="G1725" s="623" t="s">
        <v>3951</v>
      </c>
      <c r="H1725" s="410">
        <v>45012</v>
      </c>
      <c r="I1725" s="410">
        <v>45012</v>
      </c>
      <c r="J1725" s="235" t="s">
        <v>3952</v>
      </c>
      <c r="K1725" s="235" t="s">
        <v>692</v>
      </c>
      <c r="L1725" s="235" t="s">
        <v>70</v>
      </c>
      <c r="M1725" s="235" t="s">
        <v>3953</v>
      </c>
      <c r="N1725" s="238" t="s">
        <v>3517</v>
      </c>
      <c r="O1725" s="238" t="s">
        <v>3859</v>
      </c>
      <c r="P1725" s="345" t="s">
        <v>3954</v>
      </c>
      <c r="Q1725" s="235" t="s">
        <v>3955</v>
      </c>
      <c r="R1725" s="235" t="s">
        <v>3956</v>
      </c>
      <c r="S1725" s="171">
        <v>23880</v>
      </c>
      <c r="T1725" s="467" t="s">
        <v>2965</v>
      </c>
      <c r="U1725" s="468">
        <f t="shared" si="26"/>
        <v>429840</v>
      </c>
      <c r="V1725" s="170"/>
    </row>
    <row r="1726" spans="1:22" ht="20.399999999999999">
      <c r="A1726" s="235">
        <v>1723</v>
      </c>
      <c r="B1726" s="235">
        <v>110408292</v>
      </c>
      <c r="C1726" s="238" t="s">
        <v>1309</v>
      </c>
      <c r="D1726" s="238" t="s">
        <v>1310</v>
      </c>
      <c r="E1726" s="598" t="s">
        <v>36</v>
      </c>
      <c r="F1726" s="235">
        <v>180</v>
      </c>
      <c r="G1726" s="623" t="s">
        <v>3951</v>
      </c>
      <c r="H1726" s="410">
        <v>45012</v>
      </c>
      <c r="I1726" s="410">
        <v>45012</v>
      </c>
      <c r="J1726" s="235" t="s">
        <v>3952</v>
      </c>
      <c r="K1726" s="235" t="s">
        <v>692</v>
      </c>
      <c r="L1726" s="235" t="s">
        <v>70</v>
      </c>
      <c r="M1726" s="235" t="s">
        <v>3953</v>
      </c>
      <c r="N1726" s="238" t="s">
        <v>3517</v>
      </c>
      <c r="O1726" s="238" t="s">
        <v>3859</v>
      </c>
      <c r="P1726" s="345" t="s">
        <v>3954</v>
      </c>
      <c r="Q1726" s="235" t="s">
        <v>3955</v>
      </c>
      <c r="R1726" s="235" t="s">
        <v>3956</v>
      </c>
      <c r="S1726" s="541">
        <v>10</v>
      </c>
      <c r="T1726" s="467" t="s">
        <v>2965</v>
      </c>
      <c r="U1726" s="468">
        <f t="shared" si="26"/>
        <v>1800</v>
      </c>
      <c r="V1726" s="170"/>
    </row>
    <row r="1727" spans="1:22" ht="20.399999999999999">
      <c r="A1727" s="235">
        <v>1724</v>
      </c>
      <c r="B1727" s="235">
        <v>111400054</v>
      </c>
      <c r="C1727" s="238" t="s">
        <v>3274</v>
      </c>
      <c r="D1727" s="238" t="s">
        <v>650</v>
      </c>
      <c r="E1727" s="598" t="s">
        <v>36</v>
      </c>
      <c r="F1727" s="333">
        <v>18</v>
      </c>
      <c r="G1727" s="623" t="s">
        <v>3951</v>
      </c>
      <c r="H1727" s="410">
        <v>45012</v>
      </c>
      <c r="I1727" s="410">
        <v>45012</v>
      </c>
      <c r="J1727" s="235" t="s">
        <v>3952</v>
      </c>
      <c r="K1727" s="235" t="s">
        <v>692</v>
      </c>
      <c r="L1727" s="235" t="s">
        <v>70</v>
      </c>
      <c r="M1727" s="235" t="s">
        <v>3953</v>
      </c>
      <c r="N1727" s="238" t="s">
        <v>3517</v>
      </c>
      <c r="O1727" s="238" t="s">
        <v>3859</v>
      </c>
      <c r="P1727" s="345" t="s">
        <v>3954</v>
      </c>
      <c r="Q1727" s="235" t="s">
        <v>3955</v>
      </c>
      <c r="R1727" s="235" t="s">
        <v>3956</v>
      </c>
      <c r="S1727" s="171">
        <v>1388.85</v>
      </c>
      <c r="T1727" s="467" t="s">
        <v>2965</v>
      </c>
      <c r="U1727" s="468">
        <f t="shared" si="26"/>
        <v>24999.3</v>
      </c>
      <c r="V1727" s="170"/>
    </row>
    <row r="1728" spans="1:22" ht="20.399999999999999">
      <c r="A1728" s="235">
        <v>1725</v>
      </c>
      <c r="B1728" s="235">
        <v>111400055</v>
      </c>
      <c r="C1728" s="238" t="s">
        <v>3275</v>
      </c>
      <c r="D1728" s="238" t="s">
        <v>654</v>
      </c>
      <c r="E1728" s="598" t="s">
        <v>36</v>
      </c>
      <c r="F1728" s="333">
        <v>18</v>
      </c>
      <c r="G1728" s="623" t="s">
        <v>3951</v>
      </c>
      <c r="H1728" s="410">
        <v>45012</v>
      </c>
      <c r="I1728" s="410">
        <v>45012</v>
      </c>
      <c r="J1728" s="235" t="s">
        <v>3952</v>
      </c>
      <c r="K1728" s="235" t="s">
        <v>692</v>
      </c>
      <c r="L1728" s="235" t="s">
        <v>70</v>
      </c>
      <c r="M1728" s="235" t="s">
        <v>3953</v>
      </c>
      <c r="N1728" s="238" t="s">
        <v>3517</v>
      </c>
      <c r="O1728" s="238" t="s">
        <v>3859</v>
      </c>
      <c r="P1728" s="345" t="s">
        <v>3954</v>
      </c>
      <c r="Q1728" s="235" t="s">
        <v>3955</v>
      </c>
      <c r="R1728" s="235" t="s">
        <v>3956</v>
      </c>
      <c r="S1728" s="171">
        <v>1706.02</v>
      </c>
      <c r="T1728" s="467" t="s">
        <v>2965</v>
      </c>
      <c r="U1728" s="468">
        <f t="shared" si="26"/>
        <v>30708.36</v>
      </c>
      <c r="V1728" s="170"/>
    </row>
    <row r="1729" spans="1:22" ht="20.399999999999999">
      <c r="A1729" s="235">
        <v>1726</v>
      </c>
      <c r="B1729" s="235">
        <v>110710681</v>
      </c>
      <c r="C1729" s="238" t="s">
        <v>1997</v>
      </c>
      <c r="D1729" s="238" t="s">
        <v>2209</v>
      </c>
      <c r="E1729" s="598" t="s">
        <v>36</v>
      </c>
      <c r="F1729" s="235">
        <v>24</v>
      </c>
      <c r="G1729" s="623" t="s">
        <v>3951</v>
      </c>
      <c r="H1729" s="410">
        <v>45012</v>
      </c>
      <c r="I1729" s="410">
        <v>45012</v>
      </c>
      <c r="J1729" s="235" t="s">
        <v>3952</v>
      </c>
      <c r="K1729" s="235" t="s">
        <v>692</v>
      </c>
      <c r="L1729" s="235" t="s">
        <v>70</v>
      </c>
      <c r="M1729" s="235" t="s">
        <v>3953</v>
      </c>
      <c r="N1729" s="238" t="s">
        <v>3517</v>
      </c>
      <c r="O1729" s="238" t="s">
        <v>3859</v>
      </c>
      <c r="P1729" s="345" t="s">
        <v>3954</v>
      </c>
      <c r="Q1729" s="235" t="s">
        <v>3955</v>
      </c>
      <c r="R1729" s="235" t="s">
        <v>3956</v>
      </c>
      <c r="S1729" s="171">
        <v>2047</v>
      </c>
      <c r="T1729" s="467" t="s">
        <v>2965</v>
      </c>
      <c r="U1729" s="468">
        <f t="shared" si="26"/>
        <v>49128</v>
      </c>
      <c r="V1729" s="170"/>
    </row>
    <row r="1730" spans="1:22" ht="20.399999999999999">
      <c r="A1730" s="235">
        <v>1727</v>
      </c>
      <c r="B1730" s="235">
        <v>110710682</v>
      </c>
      <c r="C1730" s="238" t="s">
        <v>2001</v>
      </c>
      <c r="D1730" s="238" t="s">
        <v>2216</v>
      </c>
      <c r="E1730" s="598" t="s">
        <v>36</v>
      </c>
      <c r="F1730" s="235">
        <v>24</v>
      </c>
      <c r="G1730" s="623" t="s">
        <v>3951</v>
      </c>
      <c r="H1730" s="410">
        <v>45012</v>
      </c>
      <c r="I1730" s="410">
        <v>45012</v>
      </c>
      <c r="J1730" s="235" t="s">
        <v>3952</v>
      </c>
      <c r="K1730" s="235" t="s">
        <v>692</v>
      </c>
      <c r="L1730" s="235" t="s">
        <v>70</v>
      </c>
      <c r="M1730" s="235" t="s">
        <v>3953</v>
      </c>
      <c r="N1730" s="238" t="s">
        <v>3517</v>
      </c>
      <c r="O1730" s="238" t="s">
        <v>3859</v>
      </c>
      <c r="P1730" s="345" t="s">
        <v>3954</v>
      </c>
      <c r="Q1730" s="235" t="s">
        <v>3955</v>
      </c>
      <c r="R1730" s="235" t="s">
        <v>3956</v>
      </c>
      <c r="S1730" s="541">
        <v>1966</v>
      </c>
      <c r="T1730" s="467" t="s">
        <v>2965</v>
      </c>
      <c r="U1730" s="468">
        <f t="shared" si="26"/>
        <v>47184</v>
      </c>
      <c r="V1730" s="170"/>
    </row>
    <row r="1731" spans="1:22" ht="20.399999999999999">
      <c r="A1731" s="235">
        <v>1728</v>
      </c>
      <c r="B1731" s="235">
        <v>110710684</v>
      </c>
      <c r="C1731" s="238" t="s">
        <v>3950</v>
      </c>
      <c r="D1731" s="239" t="s">
        <v>2213</v>
      </c>
      <c r="E1731" s="598" t="s">
        <v>36</v>
      </c>
      <c r="F1731" s="235">
        <v>12</v>
      </c>
      <c r="G1731" s="623" t="s">
        <v>3951</v>
      </c>
      <c r="H1731" s="410">
        <v>45012</v>
      </c>
      <c r="I1731" s="410">
        <v>45012</v>
      </c>
      <c r="J1731" s="235" t="s">
        <v>3952</v>
      </c>
      <c r="K1731" s="235" t="s">
        <v>692</v>
      </c>
      <c r="L1731" s="235" t="s">
        <v>70</v>
      </c>
      <c r="M1731" s="235" t="s">
        <v>3953</v>
      </c>
      <c r="N1731" s="238" t="s">
        <v>3517</v>
      </c>
      <c r="O1731" s="238" t="s">
        <v>3859</v>
      </c>
      <c r="P1731" s="345" t="s">
        <v>3954</v>
      </c>
      <c r="Q1731" s="235" t="s">
        <v>3955</v>
      </c>
      <c r="R1731" s="235" t="s">
        <v>3956</v>
      </c>
      <c r="S1731" s="541">
        <v>2548</v>
      </c>
      <c r="T1731" s="467" t="s">
        <v>2965</v>
      </c>
      <c r="U1731" s="468">
        <f t="shared" si="26"/>
        <v>30576</v>
      </c>
      <c r="V1731" s="170"/>
    </row>
    <row r="1732" spans="1:22" ht="20.399999999999999">
      <c r="A1732" s="235">
        <v>1729</v>
      </c>
      <c r="B1732" s="235">
        <v>112141778</v>
      </c>
      <c r="C1732" s="238">
        <v>112141778</v>
      </c>
      <c r="D1732" s="238" t="s">
        <v>2566</v>
      </c>
      <c r="E1732" s="598" t="s">
        <v>36</v>
      </c>
      <c r="F1732" s="235">
        <v>60</v>
      </c>
      <c r="G1732" s="623" t="s">
        <v>3951</v>
      </c>
      <c r="H1732" s="410">
        <v>45012</v>
      </c>
      <c r="I1732" s="410">
        <v>45012</v>
      </c>
      <c r="J1732" s="235" t="s">
        <v>3952</v>
      </c>
      <c r="K1732" s="235" t="s">
        <v>692</v>
      </c>
      <c r="L1732" s="235" t="s">
        <v>70</v>
      </c>
      <c r="M1732" s="235" t="s">
        <v>3953</v>
      </c>
      <c r="N1732" s="238" t="s">
        <v>3517</v>
      </c>
      <c r="O1732" s="238" t="s">
        <v>3859</v>
      </c>
      <c r="P1732" s="345" t="s">
        <v>3954</v>
      </c>
      <c r="Q1732" s="235" t="s">
        <v>3955</v>
      </c>
      <c r="R1732" s="235" t="s">
        <v>3956</v>
      </c>
      <c r="S1732" s="541">
        <v>1.5</v>
      </c>
      <c r="T1732" s="467" t="s">
        <v>2965</v>
      </c>
      <c r="U1732" s="468">
        <f t="shared" ref="U1732:U1795" si="27">S1732*F1732</f>
        <v>90</v>
      </c>
      <c r="V1732" s="170"/>
    </row>
    <row r="1733" spans="1:22" ht="20.399999999999999">
      <c r="A1733" s="235">
        <v>1730</v>
      </c>
      <c r="B1733" s="235">
        <v>112141777</v>
      </c>
      <c r="C1733" s="238">
        <v>112141777</v>
      </c>
      <c r="D1733" s="238" t="s">
        <v>2563</v>
      </c>
      <c r="E1733" s="598" t="s">
        <v>36</v>
      </c>
      <c r="F1733" s="235">
        <v>108</v>
      </c>
      <c r="G1733" s="623" t="s">
        <v>3951</v>
      </c>
      <c r="H1733" s="410">
        <v>45012</v>
      </c>
      <c r="I1733" s="410">
        <v>45012</v>
      </c>
      <c r="J1733" s="235" t="s">
        <v>3952</v>
      </c>
      <c r="K1733" s="235" t="s">
        <v>692</v>
      </c>
      <c r="L1733" s="235" t="s">
        <v>70</v>
      </c>
      <c r="M1733" s="235" t="s">
        <v>3953</v>
      </c>
      <c r="N1733" s="238" t="s">
        <v>3517</v>
      </c>
      <c r="O1733" s="238" t="s">
        <v>3859</v>
      </c>
      <c r="P1733" s="345" t="s">
        <v>3954</v>
      </c>
      <c r="Q1733" s="235" t="s">
        <v>3955</v>
      </c>
      <c r="R1733" s="235" t="s">
        <v>3956</v>
      </c>
      <c r="S1733" s="541">
        <v>5.4</v>
      </c>
      <c r="T1733" s="467" t="s">
        <v>2965</v>
      </c>
      <c r="U1733" s="468">
        <f t="shared" si="27"/>
        <v>583.20000000000005</v>
      </c>
      <c r="V1733" s="170"/>
    </row>
    <row r="1734" spans="1:22" ht="20.399999999999999">
      <c r="A1734" s="235">
        <v>1731</v>
      </c>
      <c r="B1734" s="235" t="s">
        <v>2458</v>
      </c>
      <c r="C1734" s="238" t="s">
        <v>2458</v>
      </c>
      <c r="D1734" s="238" t="s">
        <v>2459</v>
      </c>
      <c r="E1734" s="598" t="s">
        <v>36</v>
      </c>
      <c r="F1734" s="235">
        <v>12</v>
      </c>
      <c r="G1734" s="623" t="s">
        <v>3951</v>
      </c>
      <c r="H1734" s="410">
        <v>45012</v>
      </c>
      <c r="I1734" s="410">
        <v>45012</v>
      </c>
      <c r="J1734" s="235" t="s">
        <v>3952</v>
      </c>
      <c r="K1734" s="235" t="s">
        <v>692</v>
      </c>
      <c r="L1734" s="235" t="s">
        <v>70</v>
      </c>
      <c r="M1734" s="235" t="s">
        <v>3953</v>
      </c>
      <c r="N1734" s="238" t="s">
        <v>3517</v>
      </c>
      <c r="O1734" s="238" t="s">
        <v>3859</v>
      </c>
      <c r="P1734" s="345" t="s">
        <v>3954</v>
      </c>
      <c r="Q1734" s="235" t="s">
        <v>3955</v>
      </c>
      <c r="R1734" s="235" t="s">
        <v>3956</v>
      </c>
      <c r="S1734" s="541">
        <v>1798.2</v>
      </c>
      <c r="T1734" s="467" t="s">
        <v>2965</v>
      </c>
      <c r="U1734" s="468">
        <f t="shared" si="27"/>
        <v>21578.400000000001</v>
      </c>
      <c r="V1734" s="170"/>
    </row>
    <row r="1735" spans="1:22" ht="20.399999999999999">
      <c r="A1735" s="235">
        <v>1732</v>
      </c>
      <c r="B1735" s="235" t="s">
        <v>2336</v>
      </c>
      <c r="C1735" s="235" t="s">
        <v>2337</v>
      </c>
      <c r="D1735" s="238" t="s">
        <v>2605</v>
      </c>
      <c r="E1735" s="598" t="s">
        <v>36</v>
      </c>
      <c r="F1735" s="235">
        <v>24</v>
      </c>
      <c r="G1735" s="623" t="s">
        <v>3951</v>
      </c>
      <c r="H1735" s="410">
        <v>45012</v>
      </c>
      <c r="I1735" s="410">
        <v>45012</v>
      </c>
      <c r="J1735" s="235" t="s">
        <v>3952</v>
      </c>
      <c r="K1735" s="235" t="s">
        <v>692</v>
      </c>
      <c r="L1735" s="235" t="s">
        <v>70</v>
      </c>
      <c r="M1735" s="235" t="s">
        <v>3953</v>
      </c>
      <c r="N1735" s="238" t="s">
        <v>3517</v>
      </c>
      <c r="O1735" s="238" t="s">
        <v>3859</v>
      </c>
      <c r="P1735" s="345" t="s">
        <v>3954</v>
      </c>
      <c r="Q1735" s="235" t="s">
        <v>3955</v>
      </c>
      <c r="R1735" s="235" t="s">
        <v>3956</v>
      </c>
      <c r="S1735" s="541">
        <v>1784.3</v>
      </c>
      <c r="T1735" s="467" t="s">
        <v>2965</v>
      </c>
      <c r="U1735" s="468">
        <f t="shared" si="27"/>
        <v>42823.199999999997</v>
      </c>
      <c r="V1735" s="170"/>
    </row>
    <row r="1736" spans="1:22" ht="20.399999999999999">
      <c r="A1736" s="235">
        <v>1733</v>
      </c>
      <c r="B1736" s="235">
        <v>109492179</v>
      </c>
      <c r="C1736" s="238">
        <v>12568935</v>
      </c>
      <c r="D1736" s="238" t="s">
        <v>2134</v>
      </c>
      <c r="E1736" s="598" t="s">
        <v>2729</v>
      </c>
      <c r="F1736" s="235">
        <v>15</v>
      </c>
      <c r="G1736" s="623" t="s">
        <v>3951</v>
      </c>
      <c r="H1736" s="410">
        <v>45012</v>
      </c>
      <c r="I1736" s="410">
        <v>45012</v>
      </c>
      <c r="J1736" s="235" t="s">
        <v>3952</v>
      </c>
      <c r="K1736" s="235" t="s">
        <v>692</v>
      </c>
      <c r="L1736" s="235" t="s">
        <v>70</v>
      </c>
      <c r="M1736" s="235" t="s">
        <v>3953</v>
      </c>
      <c r="N1736" s="238" t="s">
        <v>3517</v>
      </c>
      <c r="O1736" s="238" t="s">
        <v>3859</v>
      </c>
      <c r="P1736" s="345" t="s">
        <v>3954</v>
      </c>
      <c r="Q1736" s="235" t="s">
        <v>3955</v>
      </c>
      <c r="R1736" s="235" t="s">
        <v>3956</v>
      </c>
      <c r="S1736" s="171">
        <v>174.89</v>
      </c>
      <c r="T1736" s="467" t="s">
        <v>2965</v>
      </c>
      <c r="U1736" s="468">
        <f t="shared" si="27"/>
        <v>2623.35</v>
      </c>
      <c r="V1736" s="170"/>
    </row>
    <row r="1737" spans="1:22" ht="20.399999999999999">
      <c r="A1737" s="235">
        <v>1734</v>
      </c>
      <c r="B1737" s="235">
        <v>107156657</v>
      </c>
      <c r="C1737" s="238">
        <v>107156657</v>
      </c>
      <c r="D1737" s="238" t="s">
        <v>815</v>
      </c>
      <c r="E1737" s="598" t="s">
        <v>36</v>
      </c>
      <c r="F1737" s="235">
        <v>24</v>
      </c>
      <c r="G1737" s="623" t="s">
        <v>3951</v>
      </c>
      <c r="H1737" s="410">
        <v>45012</v>
      </c>
      <c r="I1737" s="410">
        <v>45012</v>
      </c>
      <c r="J1737" s="235" t="s">
        <v>3952</v>
      </c>
      <c r="K1737" s="235" t="s">
        <v>692</v>
      </c>
      <c r="L1737" s="235" t="s">
        <v>70</v>
      </c>
      <c r="M1737" s="235" t="s">
        <v>3953</v>
      </c>
      <c r="N1737" s="238" t="s">
        <v>3517</v>
      </c>
      <c r="O1737" s="238" t="s">
        <v>3859</v>
      </c>
      <c r="P1737" s="345" t="s">
        <v>3954</v>
      </c>
      <c r="Q1737" s="235" t="s">
        <v>3955</v>
      </c>
      <c r="R1737" s="235" t="s">
        <v>3956</v>
      </c>
      <c r="S1737" s="541">
        <v>13.68</v>
      </c>
      <c r="T1737" s="467" t="s">
        <v>2965</v>
      </c>
      <c r="U1737" s="468">
        <f t="shared" si="27"/>
        <v>328.32</v>
      </c>
      <c r="V1737" s="170"/>
    </row>
    <row r="1738" spans="1:22" ht="20.399999999999999">
      <c r="A1738" s="235">
        <v>1735</v>
      </c>
      <c r="B1738" s="235">
        <v>110408291</v>
      </c>
      <c r="C1738" s="238" t="s">
        <v>1305</v>
      </c>
      <c r="D1738" s="238" t="s">
        <v>1306</v>
      </c>
      <c r="E1738" s="598" t="s">
        <v>36</v>
      </c>
      <c r="F1738" s="235">
        <v>36</v>
      </c>
      <c r="G1738" s="623" t="s">
        <v>3951</v>
      </c>
      <c r="H1738" s="410">
        <v>45012</v>
      </c>
      <c r="I1738" s="410">
        <v>45012</v>
      </c>
      <c r="J1738" s="235" t="s">
        <v>3952</v>
      </c>
      <c r="K1738" s="235" t="s">
        <v>692</v>
      </c>
      <c r="L1738" s="235" t="s">
        <v>70</v>
      </c>
      <c r="M1738" s="235" t="s">
        <v>3953</v>
      </c>
      <c r="N1738" s="238" t="s">
        <v>3517</v>
      </c>
      <c r="O1738" s="238" t="s">
        <v>3859</v>
      </c>
      <c r="P1738" s="345" t="s">
        <v>3954</v>
      </c>
      <c r="Q1738" s="235" t="s">
        <v>3955</v>
      </c>
      <c r="R1738" s="235" t="s">
        <v>3956</v>
      </c>
      <c r="S1738" s="541">
        <v>6</v>
      </c>
      <c r="T1738" s="467" t="s">
        <v>2965</v>
      </c>
      <c r="U1738" s="468">
        <f t="shared" si="27"/>
        <v>216</v>
      </c>
      <c r="V1738" s="170"/>
    </row>
    <row r="1739" spans="1:22" ht="20.399999999999999">
      <c r="A1739" s="235">
        <v>1736</v>
      </c>
      <c r="B1739" s="235">
        <v>107156629</v>
      </c>
      <c r="C1739" s="238">
        <v>107156629</v>
      </c>
      <c r="D1739" s="238" t="s">
        <v>814</v>
      </c>
      <c r="E1739" s="598" t="s">
        <v>36</v>
      </c>
      <c r="F1739" s="235">
        <v>96</v>
      </c>
      <c r="G1739" s="623" t="s">
        <v>3951</v>
      </c>
      <c r="H1739" s="410">
        <v>45012</v>
      </c>
      <c r="I1739" s="410">
        <v>45012</v>
      </c>
      <c r="J1739" s="235" t="s">
        <v>3952</v>
      </c>
      <c r="K1739" s="235" t="s">
        <v>692</v>
      </c>
      <c r="L1739" s="235" t="s">
        <v>70</v>
      </c>
      <c r="M1739" s="235" t="s">
        <v>3953</v>
      </c>
      <c r="N1739" s="238" t="s">
        <v>3517</v>
      </c>
      <c r="O1739" s="238" t="s">
        <v>3859</v>
      </c>
      <c r="P1739" s="345" t="s">
        <v>3954</v>
      </c>
      <c r="Q1739" s="235" t="s">
        <v>3955</v>
      </c>
      <c r="R1739" s="235" t="s">
        <v>3956</v>
      </c>
      <c r="S1739" s="541">
        <v>16.2</v>
      </c>
      <c r="T1739" s="467" t="s">
        <v>2965</v>
      </c>
      <c r="U1739" s="468">
        <f t="shared" si="27"/>
        <v>1555.1999999999998</v>
      </c>
      <c r="V1739" s="170"/>
    </row>
    <row r="1740" spans="1:22" ht="20.399999999999999">
      <c r="A1740" s="235">
        <v>1737</v>
      </c>
      <c r="B1740" s="238" t="s">
        <v>818</v>
      </c>
      <c r="C1740" s="238" t="s">
        <v>818</v>
      </c>
      <c r="D1740" s="238" t="s">
        <v>819</v>
      </c>
      <c r="E1740" s="598" t="s">
        <v>36</v>
      </c>
      <c r="F1740" s="235">
        <v>120</v>
      </c>
      <c r="G1740" s="623" t="s">
        <v>3951</v>
      </c>
      <c r="H1740" s="410">
        <v>45012</v>
      </c>
      <c r="I1740" s="410">
        <v>45012</v>
      </c>
      <c r="J1740" s="235" t="s">
        <v>3952</v>
      </c>
      <c r="K1740" s="235" t="s">
        <v>692</v>
      </c>
      <c r="L1740" s="235" t="s">
        <v>70</v>
      </c>
      <c r="M1740" s="235" t="s">
        <v>3953</v>
      </c>
      <c r="N1740" s="238" t="s">
        <v>3517</v>
      </c>
      <c r="O1740" s="238" t="s">
        <v>3859</v>
      </c>
      <c r="P1740" s="345" t="s">
        <v>3954</v>
      </c>
      <c r="Q1740" s="235" t="s">
        <v>3955</v>
      </c>
      <c r="R1740" s="235" t="s">
        <v>3956</v>
      </c>
      <c r="S1740" s="541">
        <v>5.78</v>
      </c>
      <c r="T1740" s="467" t="s">
        <v>2965</v>
      </c>
      <c r="U1740" s="468">
        <f t="shared" si="27"/>
        <v>693.6</v>
      </c>
      <c r="V1740" s="170"/>
    </row>
    <row r="1741" spans="1:22" ht="20.399999999999999">
      <c r="A1741" s="235">
        <v>1738</v>
      </c>
      <c r="B1741" s="235">
        <v>112177659</v>
      </c>
      <c r="C1741" s="235">
        <v>112177659</v>
      </c>
      <c r="D1741" s="239" t="s">
        <v>3493</v>
      </c>
      <c r="E1741" s="600" t="s">
        <v>36</v>
      </c>
      <c r="F1741" s="333">
        <v>1</v>
      </c>
      <c r="G1741" s="623" t="s">
        <v>3951</v>
      </c>
      <c r="H1741" s="410">
        <v>45012</v>
      </c>
      <c r="I1741" s="410">
        <v>45012</v>
      </c>
      <c r="J1741" s="235" t="s">
        <v>3952</v>
      </c>
      <c r="K1741" s="235" t="s">
        <v>692</v>
      </c>
      <c r="L1741" s="235" t="s">
        <v>70</v>
      </c>
      <c r="M1741" s="235" t="s">
        <v>3953</v>
      </c>
      <c r="N1741" s="238" t="s">
        <v>3517</v>
      </c>
      <c r="O1741" s="238" t="s">
        <v>3859</v>
      </c>
      <c r="P1741" s="345" t="s">
        <v>3954</v>
      </c>
      <c r="Q1741" s="235" t="s">
        <v>3955</v>
      </c>
      <c r="R1741" s="235"/>
      <c r="S1741" s="541">
        <v>120000</v>
      </c>
      <c r="T1741" s="467" t="s">
        <v>2965</v>
      </c>
      <c r="U1741" s="468">
        <f t="shared" si="27"/>
        <v>120000</v>
      </c>
      <c r="V1741" s="170"/>
    </row>
    <row r="1742" spans="1:22" ht="20.399999999999999">
      <c r="A1742" s="235">
        <v>1739</v>
      </c>
      <c r="B1742" s="235">
        <v>112170850</v>
      </c>
      <c r="C1742" s="337">
        <v>112170850</v>
      </c>
      <c r="D1742" s="239" t="s">
        <v>3533</v>
      </c>
      <c r="E1742" s="600" t="s">
        <v>36</v>
      </c>
      <c r="F1742" s="333">
        <v>1</v>
      </c>
      <c r="G1742" s="623" t="s">
        <v>3951</v>
      </c>
      <c r="H1742" s="410">
        <v>45012</v>
      </c>
      <c r="I1742" s="410">
        <v>45012</v>
      </c>
      <c r="J1742" s="235" t="s">
        <v>3952</v>
      </c>
      <c r="K1742" s="235" t="s">
        <v>692</v>
      </c>
      <c r="L1742" s="235" t="s">
        <v>70</v>
      </c>
      <c r="M1742" s="235" t="s">
        <v>3953</v>
      </c>
      <c r="N1742" s="238" t="s">
        <v>3517</v>
      </c>
      <c r="O1742" s="238" t="s">
        <v>3859</v>
      </c>
      <c r="P1742" s="345" t="s">
        <v>3954</v>
      </c>
      <c r="Q1742" s="235" t="s">
        <v>3955</v>
      </c>
      <c r="R1742" s="235"/>
      <c r="S1742" s="541">
        <v>70000</v>
      </c>
      <c r="T1742" s="467" t="s">
        <v>2965</v>
      </c>
      <c r="U1742" s="468">
        <f t="shared" si="27"/>
        <v>70000</v>
      </c>
      <c r="V1742" s="170"/>
    </row>
    <row r="1743" spans="1:22" ht="20.399999999999999">
      <c r="A1743" s="235">
        <v>1740</v>
      </c>
      <c r="B1743" s="235">
        <v>111402534</v>
      </c>
      <c r="C1743" s="238" t="s">
        <v>1083</v>
      </c>
      <c r="D1743" s="238" t="s">
        <v>1084</v>
      </c>
      <c r="E1743" s="598" t="s">
        <v>36</v>
      </c>
      <c r="F1743" s="235">
        <v>15</v>
      </c>
      <c r="G1743" s="623" t="s">
        <v>3951</v>
      </c>
      <c r="H1743" s="410">
        <v>45012</v>
      </c>
      <c r="I1743" s="410">
        <v>45012</v>
      </c>
      <c r="J1743" s="235" t="s">
        <v>3952</v>
      </c>
      <c r="K1743" s="235" t="s">
        <v>692</v>
      </c>
      <c r="L1743" s="235" t="s">
        <v>70</v>
      </c>
      <c r="M1743" s="235" t="s">
        <v>3953</v>
      </c>
      <c r="N1743" s="238" t="s">
        <v>3517</v>
      </c>
      <c r="O1743" s="238" t="s">
        <v>3859</v>
      </c>
      <c r="P1743" s="345" t="s">
        <v>3954</v>
      </c>
      <c r="Q1743" s="235" t="s">
        <v>3955</v>
      </c>
      <c r="R1743" s="235" t="s">
        <v>3956</v>
      </c>
      <c r="S1743" s="171">
        <v>469.44</v>
      </c>
      <c r="T1743" s="467" t="s">
        <v>2965</v>
      </c>
      <c r="U1743" s="468">
        <f t="shared" si="27"/>
        <v>7041.6</v>
      </c>
      <c r="V1743" s="170"/>
    </row>
    <row r="1744" spans="1:22">
      <c r="A1744" s="235">
        <v>1741</v>
      </c>
      <c r="B1744" s="235">
        <v>112173846</v>
      </c>
      <c r="C1744" s="238" t="s">
        <v>3757</v>
      </c>
      <c r="D1744" s="238" t="s">
        <v>3758</v>
      </c>
      <c r="E1744" s="598" t="s">
        <v>36</v>
      </c>
      <c r="F1744" s="333">
        <v>3</v>
      </c>
      <c r="G1744" s="625" t="s">
        <v>3951</v>
      </c>
      <c r="H1744" s="410">
        <v>45012</v>
      </c>
      <c r="I1744" s="410">
        <v>45012</v>
      </c>
      <c r="J1744" s="333" t="s">
        <v>3952</v>
      </c>
      <c r="K1744" s="333" t="s">
        <v>692</v>
      </c>
      <c r="L1744" s="333" t="s">
        <v>70</v>
      </c>
      <c r="M1744" s="333" t="s">
        <v>3953</v>
      </c>
      <c r="N1744" s="235" t="s">
        <v>3517</v>
      </c>
      <c r="O1744" s="333" t="s">
        <v>3859</v>
      </c>
      <c r="P1744" s="345" t="s">
        <v>3954</v>
      </c>
      <c r="Q1744" s="235" t="s">
        <v>3955</v>
      </c>
      <c r="R1744" s="333" t="s">
        <v>3956</v>
      </c>
      <c r="S1744" s="541">
        <v>2023</v>
      </c>
      <c r="T1744" s="467" t="s">
        <v>2965</v>
      </c>
      <c r="U1744" s="468">
        <f t="shared" si="27"/>
        <v>6069</v>
      </c>
      <c r="V1744" s="170"/>
    </row>
    <row r="1745" spans="1:22" ht="20.399999999999999">
      <c r="A1745" s="235">
        <v>1742</v>
      </c>
      <c r="B1745" s="235">
        <v>110316600</v>
      </c>
      <c r="C1745" s="238" t="s">
        <v>2551</v>
      </c>
      <c r="D1745" s="238" t="s">
        <v>2552</v>
      </c>
      <c r="E1745" s="598" t="s">
        <v>36</v>
      </c>
      <c r="F1745" s="235">
        <v>6</v>
      </c>
      <c r="G1745" s="623" t="s">
        <v>3951</v>
      </c>
      <c r="H1745" s="410">
        <v>45012</v>
      </c>
      <c r="I1745" s="410">
        <v>45012</v>
      </c>
      <c r="J1745" s="235" t="s">
        <v>3952</v>
      </c>
      <c r="K1745" s="235" t="s">
        <v>692</v>
      </c>
      <c r="L1745" s="235" t="s">
        <v>70</v>
      </c>
      <c r="M1745" s="235" t="s">
        <v>3953</v>
      </c>
      <c r="N1745" s="238" t="s">
        <v>3517</v>
      </c>
      <c r="O1745" s="238" t="s">
        <v>3859</v>
      </c>
      <c r="P1745" s="345" t="s">
        <v>3954</v>
      </c>
      <c r="Q1745" s="235" t="s">
        <v>3955</v>
      </c>
      <c r="R1745" s="235" t="s">
        <v>3956</v>
      </c>
      <c r="S1745" s="541">
        <v>330</v>
      </c>
      <c r="T1745" s="467" t="s">
        <v>2965</v>
      </c>
      <c r="U1745" s="468">
        <f t="shared" si="27"/>
        <v>1980</v>
      </c>
      <c r="V1745" s="170"/>
    </row>
    <row r="1746" spans="1:22" ht="20.399999999999999">
      <c r="A1746" s="235">
        <v>1743</v>
      </c>
      <c r="B1746" s="235">
        <v>110408288</v>
      </c>
      <c r="C1746" s="238" t="s">
        <v>1749</v>
      </c>
      <c r="D1746" s="238" t="s">
        <v>1750</v>
      </c>
      <c r="E1746" s="598" t="s">
        <v>36</v>
      </c>
      <c r="F1746" s="235">
        <v>18</v>
      </c>
      <c r="G1746" s="623" t="s">
        <v>3951</v>
      </c>
      <c r="H1746" s="410">
        <v>45012</v>
      </c>
      <c r="I1746" s="410">
        <v>45012</v>
      </c>
      <c r="J1746" s="235" t="s">
        <v>3952</v>
      </c>
      <c r="K1746" s="235" t="s">
        <v>692</v>
      </c>
      <c r="L1746" s="235" t="s">
        <v>70</v>
      </c>
      <c r="M1746" s="235" t="s">
        <v>3953</v>
      </c>
      <c r="N1746" s="238" t="s">
        <v>3517</v>
      </c>
      <c r="O1746" s="238" t="s">
        <v>3859</v>
      </c>
      <c r="P1746" s="345" t="s">
        <v>3954</v>
      </c>
      <c r="Q1746" s="235" t="s">
        <v>3955</v>
      </c>
      <c r="R1746" s="235" t="s">
        <v>3956</v>
      </c>
      <c r="S1746" s="171">
        <v>6396.5</v>
      </c>
      <c r="T1746" s="467" t="s">
        <v>2965</v>
      </c>
      <c r="U1746" s="468">
        <f t="shared" si="27"/>
        <v>115137</v>
      </c>
      <c r="V1746" s="170"/>
    </row>
    <row r="1747" spans="1:22" ht="20.399999999999999">
      <c r="A1747" s="235">
        <v>1744</v>
      </c>
      <c r="B1747" s="235">
        <v>112171911</v>
      </c>
      <c r="C1747" s="239" t="s">
        <v>3427</v>
      </c>
      <c r="D1747" s="239" t="s">
        <v>3588</v>
      </c>
      <c r="E1747" s="600" t="s">
        <v>36</v>
      </c>
      <c r="F1747" s="333">
        <v>2</v>
      </c>
      <c r="G1747" s="623" t="s">
        <v>3951</v>
      </c>
      <c r="H1747" s="410">
        <v>45012</v>
      </c>
      <c r="I1747" s="410">
        <v>45012</v>
      </c>
      <c r="J1747" s="235" t="s">
        <v>3952</v>
      </c>
      <c r="K1747" s="235" t="s">
        <v>692</v>
      </c>
      <c r="L1747" s="235" t="s">
        <v>70</v>
      </c>
      <c r="M1747" s="235" t="s">
        <v>3953</v>
      </c>
      <c r="N1747" s="238" t="s">
        <v>3517</v>
      </c>
      <c r="O1747" s="238" t="s">
        <v>3859</v>
      </c>
      <c r="P1747" s="345" t="s">
        <v>3954</v>
      </c>
      <c r="Q1747" s="235" t="s">
        <v>3955</v>
      </c>
      <c r="R1747" s="235" t="s">
        <v>3956</v>
      </c>
      <c r="S1747" s="541">
        <v>158500</v>
      </c>
      <c r="T1747" s="467" t="s">
        <v>2965</v>
      </c>
      <c r="U1747" s="468">
        <f t="shared" si="27"/>
        <v>317000</v>
      </c>
      <c r="V1747" s="170"/>
    </row>
    <row r="1748" spans="1:22" ht="20.399999999999999">
      <c r="A1748" s="235">
        <v>1745</v>
      </c>
      <c r="B1748" s="235">
        <v>112171911</v>
      </c>
      <c r="C1748" s="239" t="s">
        <v>3427</v>
      </c>
      <c r="D1748" s="239" t="s">
        <v>3588</v>
      </c>
      <c r="E1748" s="600" t="s">
        <v>36</v>
      </c>
      <c r="F1748" s="333">
        <v>1</v>
      </c>
      <c r="G1748" s="623" t="s">
        <v>3951</v>
      </c>
      <c r="H1748" s="410">
        <v>45012</v>
      </c>
      <c r="I1748" s="410">
        <v>45012</v>
      </c>
      <c r="J1748" s="235" t="s">
        <v>3952</v>
      </c>
      <c r="K1748" s="235" t="s">
        <v>692</v>
      </c>
      <c r="L1748" s="235" t="s">
        <v>70</v>
      </c>
      <c r="M1748" s="235" t="s">
        <v>3953</v>
      </c>
      <c r="N1748" s="238" t="s">
        <v>3517</v>
      </c>
      <c r="O1748" s="238" t="s">
        <v>3859</v>
      </c>
      <c r="P1748" s="345" t="s">
        <v>3954</v>
      </c>
      <c r="Q1748" s="235" t="s">
        <v>3955</v>
      </c>
      <c r="R1748" s="235" t="s">
        <v>3956</v>
      </c>
      <c r="S1748" s="541">
        <v>158500</v>
      </c>
      <c r="T1748" s="467" t="s">
        <v>2965</v>
      </c>
      <c r="U1748" s="468">
        <f t="shared" si="27"/>
        <v>158500</v>
      </c>
      <c r="V1748" s="170"/>
    </row>
    <row r="1749" spans="1:22" ht="20.399999999999999">
      <c r="A1749" s="235">
        <v>1746</v>
      </c>
      <c r="B1749" s="235">
        <v>112158708</v>
      </c>
      <c r="C1749" s="239" t="s">
        <v>3681</v>
      </c>
      <c r="D1749" s="238" t="s">
        <v>3682</v>
      </c>
      <c r="E1749" s="600" t="s">
        <v>36</v>
      </c>
      <c r="F1749" s="333">
        <v>3</v>
      </c>
      <c r="G1749" s="623" t="s">
        <v>3951</v>
      </c>
      <c r="H1749" s="410">
        <v>45012</v>
      </c>
      <c r="I1749" s="410">
        <v>45012</v>
      </c>
      <c r="J1749" s="235" t="s">
        <v>3952</v>
      </c>
      <c r="K1749" s="235" t="s">
        <v>692</v>
      </c>
      <c r="L1749" s="235" t="s">
        <v>70</v>
      </c>
      <c r="M1749" s="235" t="s">
        <v>3953</v>
      </c>
      <c r="N1749" s="238" t="s">
        <v>3517</v>
      </c>
      <c r="O1749" s="238" t="s">
        <v>3859</v>
      </c>
      <c r="P1749" s="345" t="s">
        <v>3954</v>
      </c>
      <c r="Q1749" s="235" t="s">
        <v>3955</v>
      </c>
      <c r="R1749" s="235" t="s">
        <v>3956</v>
      </c>
      <c r="S1749" s="541">
        <v>1900</v>
      </c>
      <c r="T1749" s="467" t="s">
        <v>2965</v>
      </c>
      <c r="U1749" s="468">
        <f t="shared" si="27"/>
        <v>5700</v>
      </c>
      <c r="V1749" s="170"/>
    </row>
    <row r="1750" spans="1:22" ht="20.399999999999999">
      <c r="A1750" s="235">
        <v>1747</v>
      </c>
      <c r="B1750" s="235">
        <v>110408290</v>
      </c>
      <c r="C1750" s="238" t="s">
        <v>2260</v>
      </c>
      <c r="D1750" s="238" t="s">
        <v>2775</v>
      </c>
      <c r="E1750" s="598" t="s">
        <v>36</v>
      </c>
      <c r="F1750" s="235">
        <v>18</v>
      </c>
      <c r="G1750" s="623" t="s">
        <v>3951</v>
      </c>
      <c r="H1750" s="410">
        <v>45012</v>
      </c>
      <c r="I1750" s="410">
        <v>45012</v>
      </c>
      <c r="J1750" s="235" t="s">
        <v>3952</v>
      </c>
      <c r="K1750" s="235" t="s">
        <v>692</v>
      </c>
      <c r="L1750" s="235" t="s">
        <v>70</v>
      </c>
      <c r="M1750" s="235" t="s">
        <v>3953</v>
      </c>
      <c r="N1750" s="238" t="s">
        <v>3517</v>
      </c>
      <c r="O1750" s="238" t="s">
        <v>3859</v>
      </c>
      <c r="P1750" s="345" t="s">
        <v>3954</v>
      </c>
      <c r="Q1750" s="235" t="s">
        <v>3955</v>
      </c>
      <c r="R1750" s="235" t="s">
        <v>3956</v>
      </c>
      <c r="S1750" s="541">
        <v>540.54999999999995</v>
      </c>
      <c r="T1750" s="467" t="s">
        <v>2965</v>
      </c>
      <c r="U1750" s="468">
        <f t="shared" si="27"/>
        <v>9729.9</v>
      </c>
      <c r="V1750" s="170"/>
    </row>
    <row r="1751" spans="1:22" ht="30.6">
      <c r="A1751" s="235">
        <v>1748</v>
      </c>
      <c r="B1751" s="235">
        <v>112173808</v>
      </c>
      <c r="C1751" s="239" t="s">
        <v>3421</v>
      </c>
      <c r="D1751" s="238" t="s">
        <v>2819</v>
      </c>
      <c r="E1751" s="598" t="s">
        <v>36</v>
      </c>
      <c r="F1751" s="333">
        <v>3</v>
      </c>
      <c r="G1751" s="623" t="s">
        <v>3951</v>
      </c>
      <c r="H1751" s="410">
        <v>45012</v>
      </c>
      <c r="I1751" s="410">
        <v>45012</v>
      </c>
      <c r="J1751" s="235" t="s">
        <v>3952</v>
      </c>
      <c r="K1751" s="235" t="s">
        <v>692</v>
      </c>
      <c r="L1751" s="235" t="s">
        <v>70</v>
      </c>
      <c r="M1751" s="235" t="s">
        <v>3953</v>
      </c>
      <c r="N1751" s="238" t="s">
        <v>3517</v>
      </c>
      <c r="O1751" s="238" t="s">
        <v>3859</v>
      </c>
      <c r="P1751" s="345" t="s">
        <v>3954</v>
      </c>
      <c r="Q1751" s="235" t="s">
        <v>3955</v>
      </c>
      <c r="R1751" s="235" t="s">
        <v>3956</v>
      </c>
      <c r="S1751" s="541">
        <v>81601</v>
      </c>
      <c r="T1751" s="467" t="s">
        <v>2965</v>
      </c>
      <c r="U1751" s="468">
        <f t="shared" si="27"/>
        <v>244803</v>
      </c>
      <c r="V1751" s="170"/>
    </row>
    <row r="1752" spans="1:22" ht="20.399999999999999">
      <c r="A1752" s="235">
        <v>1749</v>
      </c>
      <c r="B1752" s="238" t="s">
        <v>820</v>
      </c>
      <c r="C1752" s="238" t="s">
        <v>820</v>
      </c>
      <c r="D1752" s="238" t="s">
        <v>821</v>
      </c>
      <c r="E1752" s="598" t="s">
        <v>36</v>
      </c>
      <c r="F1752" s="235">
        <v>120</v>
      </c>
      <c r="G1752" s="623" t="s">
        <v>3951</v>
      </c>
      <c r="H1752" s="410">
        <v>45012</v>
      </c>
      <c r="I1752" s="410">
        <v>45012</v>
      </c>
      <c r="J1752" s="235" t="s">
        <v>3952</v>
      </c>
      <c r="K1752" s="235" t="s">
        <v>692</v>
      </c>
      <c r="L1752" s="235" t="s">
        <v>70</v>
      </c>
      <c r="M1752" s="235" t="s">
        <v>3953</v>
      </c>
      <c r="N1752" s="238" t="s">
        <v>3517</v>
      </c>
      <c r="O1752" s="238" t="s">
        <v>3859</v>
      </c>
      <c r="P1752" s="345" t="s">
        <v>3954</v>
      </c>
      <c r="Q1752" s="235" t="s">
        <v>3955</v>
      </c>
      <c r="R1752" s="235" t="s">
        <v>3956</v>
      </c>
      <c r="S1752" s="541">
        <v>0.51</v>
      </c>
      <c r="T1752" s="467" t="s">
        <v>2965</v>
      </c>
      <c r="U1752" s="468">
        <f t="shared" si="27"/>
        <v>61.2</v>
      </c>
      <c r="V1752" s="170"/>
    </row>
    <row r="1753" spans="1:22" ht="20.399999999999999">
      <c r="A1753" s="235">
        <v>1750</v>
      </c>
      <c r="B1753" s="238" t="s">
        <v>3742</v>
      </c>
      <c r="C1753" s="238">
        <v>107184793</v>
      </c>
      <c r="D1753" s="238" t="s">
        <v>3050</v>
      </c>
      <c r="E1753" s="598" t="s">
        <v>36</v>
      </c>
      <c r="F1753" s="235">
        <v>120</v>
      </c>
      <c r="G1753" s="623" t="s">
        <v>3951</v>
      </c>
      <c r="H1753" s="410">
        <v>45012</v>
      </c>
      <c r="I1753" s="410">
        <v>45012</v>
      </c>
      <c r="J1753" s="235" t="s">
        <v>3952</v>
      </c>
      <c r="K1753" s="235" t="s">
        <v>692</v>
      </c>
      <c r="L1753" s="235" t="s">
        <v>70</v>
      </c>
      <c r="M1753" s="235" t="s">
        <v>3953</v>
      </c>
      <c r="N1753" s="238" t="s">
        <v>3517</v>
      </c>
      <c r="O1753" s="238" t="s">
        <v>3859</v>
      </c>
      <c r="P1753" s="345" t="s">
        <v>3954</v>
      </c>
      <c r="Q1753" s="235" t="s">
        <v>3955</v>
      </c>
      <c r="R1753" s="235" t="s">
        <v>3956</v>
      </c>
      <c r="S1753" s="541">
        <v>2.4500000000000002</v>
      </c>
      <c r="T1753" s="467" t="s">
        <v>2965</v>
      </c>
      <c r="U1753" s="468">
        <f t="shared" si="27"/>
        <v>294</v>
      </c>
      <c r="V1753" s="170"/>
    </row>
    <row r="1754" spans="1:22">
      <c r="A1754" s="235">
        <v>1751</v>
      </c>
      <c r="B1754" s="235">
        <v>111367611</v>
      </c>
      <c r="C1754" s="238">
        <v>111367611</v>
      </c>
      <c r="D1754" s="238" t="s">
        <v>3778</v>
      </c>
      <c r="E1754" s="598" t="s">
        <v>36</v>
      </c>
      <c r="F1754" s="333">
        <v>1</v>
      </c>
      <c r="G1754" s="625" t="s">
        <v>3961</v>
      </c>
      <c r="H1754" s="410">
        <v>45012</v>
      </c>
      <c r="I1754" s="410">
        <v>45013</v>
      </c>
      <c r="J1754" s="333" t="s">
        <v>3962</v>
      </c>
      <c r="K1754" s="333" t="s">
        <v>2844</v>
      </c>
      <c r="L1754" s="333" t="s">
        <v>2832</v>
      </c>
      <c r="M1754" s="333">
        <v>919652230</v>
      </c>
      <c r="N1754" s="235" t="s">
        <v>3917</v>
      </c>
      <c r="O1754" s="333" t="s">
        <v>3351</v>
      </c>
      <c r="P1754" s="345" t="s">
        <v>3568</v>
      </c>
      <c r="Q1754" s="235" t="s">
        <v>286</v>
      </c>
      <c r="R1754" s="333" t="s">
        <v>3963</v>
      </c>
      <c r="S1754" s="541">
        <v>32750</v>
      </c>
      <c r="T1754" s="467" t="s">
        <v>2965</v>
      </c>
      <c r="U1754" s="468">
        <f t="shared" si="27"/>
        <v>32750</v>
      </c>
      <c r="V1754" s="170"/>
    </row>
    <row r="1755" spans="1:22">
      <c r="A1755" s="235">
        <v>1752</v>
      </c>
      <c r="B1755" s="235">
        <v>112129061</v>
      </c>
      <c r="C1755" s="238" t="s">
        <v>1718</v>
      </c>
      <c r="D1755" s="238" t="s">
        <v>1719</v>
      </c>
      <c r="E1755" s="598" t="s">
        <v>36</v>
      </c>
      <c r="F1755" s="235">
        <v>1</v>
      </c>
      <c r="G1755" s="623" t="s">
        <v>3959</v>
      </c>
      <c r="H1755" s="410">
        <v>45012</v>
      </c>
      <c r="I1755" s="410">
        <v>45013</v>
      </c>
      <c r="J1755" s="235" t="s">
        <v>3890</v>
      </c>
      <c r="K1755" s="235" t="s">
        <v>3571</v>
      </c>
      <c r="L1755" s="235" t="s">
        <v>3540</v>
      </c>
      <c r="M1755" s="235">
        <v>919652226</v>
      </c>
      <c r="N1755" s="235" t="s">
        <v>3917</v>
      </c>
      <c r="O1755" s="238" t="s">
        <v>3351</v>
      </c>
      <c r="P1755" s="345" t="s">
        <v>3568</v>
      </c>
      <c r="Q1755" s="235" t="s">
        <v>286</v>
      </c>
      <c r="R1755" s="238" t="s">
        <v>3960</v>
      </c>
      <c r="S1755" s="541">
        <v>13332</v>
      </c>
      <c r="T1755" s="467" t="s">
        <v>2965</v>
      </c>
      <c r="U1755" s="468">
        <f t="shared" si="27"/>
        <v>13332</v>
      </c>
      <c r="V1755" s="170"/>
    </row>
    <row r="1756" spans="1:22" ht="20.399999999999999">
      <c r="A1756" s="235">
        <v>1753</v>
      </c>
      <c r="B1756" s="235">
        <v>107171952</v>
      </c>
      <c r="C1756" s="238" t="s">
        <v>1475</v>
      </c>
      <c r="D1756" s="238" t="s">
        <v>1476</v>
      </c>
      <c r="E1756" s="598" t="s">
        <v>36</v>
      </c>
      <c r="F1756" s="235">
        <v>2</v>
      </c>
      <c r="G1756" s="626" t="s">
        <v>3957</v>
      </c>
      <c r="H1756" s="410">
        <v>45013</v>
      </c>
      <c r="I1756" s="410">
        <v>45013</v>
      </c>
      <c r="J1756" s="235" t="s">
        <v>81</v>
      </c>
      <c r="K1756" s="235" t="s">
        <v>82</v>
      </c>
      <c r="L1756" s="235" t="s">
        <v>3783</v>
      </c>
      <c r="M1756" s="235">
        <v>919652241</v>
      </c>
      <c r="N1756" s="235" t="s">
        <v>3917</v>
      </c>
      <c r="O1756" s="238" t="s">
        <v>3784</v>
      </c>
      <c r="P1756" s="345" t="s">
        <v>3432</v>
      </c>
      <c r="Q1756" s="235" t="s">
        <v>3958</v>
      </c>
      <c r="R1756" s="238" t="s">
        <v>3433</v>
      </c>
      <c r="S1756" s="541">
        <v>2750</v>
      </c>
      <c r="T1756" s="467" t="s">
        <v>2965</v>
      </c>
      <c r="U1756" s="468">
        <f t="shared" si="27"/>
        <v>5500</v>
      </c>
      <c r="V1756" s="170"/>
    </row>
    <row r="1757" spans="1:22">
      <c r="A1757" s="235">
        <v>1754</v>
      </c>
      <c r="B1757" s="235">
        <v>109447737</v>
      </c>
      <c r="C1757" s="238" t="s">
        <v>329</v>
      </c>
      <c r="D1757" s="238" t="s">
        <v>330</v>
      </c>
      <c r="E1757" s="598" t="s">
        <v>36</v>
      </c>
      <c r="F1757" s="333">
        <v>1</v>
      </c>
      <c r="G1757" s="625" t="s">
        <v>3995</v>
      </c>
      <c r="H1757" s="410">
        <v>45022</v>
      </c>
      <c r="I1757" s="410">
        <v>45022</v>
      </c>
      <c r="J1757" s="333" t="s">
        <v>2843</v>
      </c>
      <c r="K1757" s="333" t="s">
        <v>1875</v>
      </c>
      <c r="L1757" s="333" t="s">
        <v>3799</v>
      </c>
      <c r="M1757" s="333">
        <v>919652333</v>
      </c>
      <c r="N1757" s="235" t="s">
        <v>3917</v>
      </c>
      <c r="O1757" s="333" t="s">
        <v>57</v>
      </c>
      <c r="P1757" s="345" t="s">
        <v>3432</v>
      </c>
      <c r="Q1757" s="235" t="s">
        <v>3958</v>
      </c>
      <c r="R1757" s="333" t="s">
        <v>3996</v>
      </c>
      <c r="S1757" s="541">
        <v>16982.16</v>
      </c>
      <c r="T1757" s="467" t="s">
        <v>2965</v>
      </c>
      <c r="U1757" s="468">
        <f t="shared" si="27"/>
        <v>16982.16</v>
      </c>
      <c r="V1757" s="170"/>
    </row>
    <row r="1758" spans="1:22" ht="20.399999999999999">
      <c r="A1758" s="235">
        <v>1755</v>
      </c>
      <c r="B1758" s="235">
        <v>109492174</v>
      </c>
      <c r="C1758" s="238" t="s">
        <v>488</v>
      </c>
      <c r="D1758" s="238" t="s">
        <v>489</v>
      </c>
      <c r="E1758" s="598" t="s">
        <v>36</v>
      </c>
      <c r="F1758" s="333">
        <v>40</v>
      </c>
      <c r="G1758" s="625" t="s">
        <v>3993</v>
      </c>
      <c r="H1758" s="410">
        <v>45030</v>
      </c>
      <c r="I1758" s="410">
        <v>45030</v>
      </c>
      <c r="J1758" s="333" t="s">
        <v>3782</v>
      </c>
      <c r="K1758" s="333" t="s">
        <v>285</v>
      </c>
      <c r="L1758" s="333" t="s">
        <v>3783</v>
      </c>
      <c r="M1758" s="333">
        <v>919652344</v>
      </c>
      <c r="N1758" s="235" t="s">
        <v>3917</v>
      </c>
      <c r="O1758" s="333" t="s">
        <v>3784</v>
      </c>
      <c r="P1758" s="345" t="s">
        <v>3994</v>
      </c>
      <c r="Q1758" s="235" t="s">
        <v>286</v>
      </c>
      <c r="R1758" s="333" t="s">
        <v>3786</v>
      </c>
      <c r="S1758" s="541">
        <v>4051</v>
      </c>
      <c r="T1758" s="467" t="s">
        <v>2965</v>
      </c>
      <c r="U1758" s="468">
        <f t="shared" si="27"/>
        <v>162040</v>
      </c>
      <c r="V1758" s="170"/>
    </row>
    <row r="1759" spans="1:22">
      <c r="A1759" s="235">
        <v>1756</v>
      </c>
      <c r="B1759" s="235">
        <v>109492175</v>
      </c>
      <c r="C1759" s="238" t="s">
        <v>520</v>
      </c>
      <c r="D1759" s="238" t="s">
        <v>521</v>
      </c>
      <c r="E1759" s="598" t="s">
        <v>36</v>
      </c>
      <c r="F1759" s="333">
        <v>40</v>
      </c>
      <c r="G1759" s="625" t="s">
        <v>3993</v>
      </c>
      <c r="H1759" s="410">
        <v>45030</v>
      </c>
      <c r="I1759" s="410">
        <v>45030</v>
      </c>
      <c r="J1759" s="333" t="s">
        <v>3782</v>
      </c>
      <c r="K1759" s="333" t="s">
        <v>285</v>
      </c>
      <c r="L1759" s="333" t="s">
        <v>3783</v>
      </c>
      <c r="M1759" s="333">
        <v>919652344</v>
      </c>
      <c r="N1759" s="235" t="s">
        <v>3917</v>
      </c>
      <c r="O1759" s="333" t="s">
        <v>3784</v>
      </c>
      <c r="P1759" s="345" t="s">
        <v>3994</v>
      </c>
      <c r="Q1759" s="235" t="s">
        <v>286</v>
      </c>
      <c r="R1759" s="333" t="s">
        <v>3786</v>
      </c>
      <c r="S1759" s="541">
        <v>1404</v>
      </c>
      <c r="T1759" s="467" t="s">
        <v>2965</v>
      </c>
      <c r="U1759" s="468">
        <f t="shared" si="27"/>
        <v>56160</v>
      </c>
      <c r="V1759" s="170"/>
    </row>
    <row r="1760" spans="1:22" ht="20.399999999999999">
      <c r="A1760" s="235">
        <v>1757</v>
      </c>
      <c r="B1760" s="235">
        <v>107171952</v>
      </c>
      <c r="C1760" s="238" t="s">
        <v>1475</v>
      </c>
      <c r="D1760" s="238" t="s">
        <v>1476</v>
      </c>
      <c r="E1760" s="598" t="s">
        <v>36</v>
      </c>
      <c r="F1760" s="333">
        <v>40</v>
      </c>
      <c r="G1760" s="625" t="s">
        <v>3993</v>
      </c>
      <c r="H1760" s="410">
        <v>45030</v>
      </c>
      <c r="I1760" s="410">
        <v>45030</v>
      </c>
      <c r="J1760" s="333" t="s">
        <v>3782</v>
      </c>
      <c r="K1760" s="333" t="s">
        <v>285</v>
      </c>
      <c r="L1760" s="333" t="s">
        <v>3783</v>
      </c>
      <c r="M1760" s="333">
        <v>919652344</v>
      </c>
      <c r="N1760" s="235" t="s">
        <v>3917</v>
      </c>
      <c r="O1760" s="333" t="s">
        <v>3784</v>
      </c>
      <c r="P1760" s="345" t="s">
        <v>3994</v>
      </c>
      <c r="Q1760" s="235" t="s">
        <v>286</v>
      </c>
      <c r="R1760" s="333" t="s">
        <v>3786</v>
      </c>
      <c r="S1760" s="541">
        <v>2750</v>
      </c>
      <c r="T1760" s="467" t="s">
        <v>2965</v>
      </c>
      <c r="U1760" s="468">
        <f t="shared" si="27"/>
        <v>110000</v>
      </c>
      <c r="V1760" s="170"/>
    </row>
    <row r="1761" spans="1:22">
      <c r="A1761" s="235">
        <v>1758</v>
      </c>
      <c r="B1761" s="235" t="s">
        <v>3780</v>
      </c>
      <c r="C1761" s="238" t="s">
        <v>2939</v>
      </c>
      <c r="D1761" s="238" t="s">
        <v>2940</v>
      </c>
      <c r="E1761" s="598" t="s">
        <v>2729</v>
      </c>
      <c r="F1761" s="333">
        <v>1600</v>
      </c>
      <c r="G1761" s="625" t="s">
        <v>3993</v>
      </c>
      <c r="H1761" s="410">
        <v>45030</v>
      </c>
      <c r="I1761" s="410">
        <v>45030</v>
      </c>
      <c r="J1761" s="333" t="s">
        <v>3782</v>
      </c>
      <c r="K1761" s="333" t="s">
        <v>285</v>
      </c>
      <c r="L1761" s="333" t="s">
        <v>3783</v>
      </c>
      <c r="M1761" s="333">
        <v>919652344</v>
      </c>
      <c r="N1761" s="235" t="s">
        <v>3917</v>
      </c>
      <c r="O1761" s="333" t="s">
        <v>3784</v>
      </c>
      <c r="P1761" s="345" t="s">
        <v>3994</v>
      </c>
      <c r="Q1761" s="235" t="s">
        <v>286</v>
      </c>
      <c r="R1761" s="333" t="s">
        <v>3786</v>
      </c>
      <c r="S1761" s="541">
        <v>34.6</v>
      </c>
      <c r="T1761" s="467" t="s">
        <v>2965</v>
      </c>
      <c r="U1761" s="468">
        <f t="shared" si="27"/>
        <v>55360</v>
      </c>
      <c r="V1761" s="170"/>
    </row>
    <row r="1762" spans="1:22">
      <c r="A1762" s="235">
        <v>1759</v>
      </c>
      <c r="B1762" s="235">
        <v>112169822</v>
      </c>
      <c r="C1762" s="238" t="s">
        <v>2941</v>
      </c>
      <c r="D1762" s="238" t="s">
        <v>2942</v>
      </c>
      <c r="E1762" s="598" t="s">
        <v>2729</v>
      </c>
      <c r="F1762" s="333">
        <v>1400</v>
      </c>
      <c r="G1762" s="625" t="s">
        <v>3993</v>
      </c>
      <c r="H1762" s="410">
        <v>45030</v>
      </c>
      <c r="I1762" s="410">
        <v>45030</v>
      </c>
      <c r="J1762" s="333" t="s">
        <v>3782</v>
      </c>
      <c r="K1762" s="333" t="s">
        <v>285</v>
      </c>
      <c r="L1762" s="333" t="s">
        <v>3783</v>
      </c>
      <c r="M1762" s="333">
        <v>919652344</v>
      </c>
      <c r="N1762" s="235" t="s">
        <v>3917</v>
      </c>
      <c r="O1762" s="333" t="s">
        <v>3784</v>
      </c>
      <c r="P1762" s="345" t="s">
        <v>3994</v>
      </c>
      <c r="Q1762" s="235" t="s">
        <v>286</v>
      </c>
      <c r="R1762" s="333" t="s">
        <v>3786</v>
      </c>
      <c r="S1762" s="541">
        <v>22.7</v>
      </c>
      <c r="T1762" s="467" t="s">
        <v>2965</v>
      </c>
      <c r="U1762" s="468">
        <f t="shared" si="27"/>
        <v>31780</v>
      </c>
      <c r="V1762" s="170"/>
    </row>
    <row r="1763" spans="1:22">
      <c r="A1763" s="235">
        <v>1760</v>
      </c>
      <c r="B1763" s="235">
        <v>112136081</v>
      </c>
      <c r="C1763" s="238" t="s">
        <v>997</v>
      </c>
      <c r="D1763" s="238" t="s">
        <v>998</v>
      </c>
      <c r="E1763" s="598" t="s">
        <v>36</v>
      </c>
      <c r="F1763" s="333">
        <v>26</v>
      </c>
      <c r="G1763" s="625" t="s">
        <v>3993</v>
      </c>
      <c r="H1763" s="410">
        <v>45030</v>
      </c>
      <c r="I1763" s="410">
        <v>45030</v>
      </c>
      <c r="J1763" s="333" t="s">
        <v>3782</v>
      </c>
      <c r="K1763" s="333" t="s">
        <v>285</v>
      </c>
      <c r="L1763" s="333" t="s">
        <v>3783</v>
      </c>
      <c r="M1763" s="333">
        <v>919652344</v>
      </c>
      <c r="N1763" s="235" t="s">
        <v>3917</v>
      </c>
      <c r="O1763" s="333" t="s">
        <v>3784</v>
      </c>
      <c r="P1763" s="345" t="s">
        <v>3994</v>
      </c>
      <c r="Q1763" s="235" t="s">
        <v>286</v>
      </c>
      <c r="R1763" s="333" t="s">
        <v>3786</v>
      </c>
      <c r="S1763" s="541">
        <v>570.47</v>
      </c>
      <c r="T1763" s="467" t="s">
        <v>2965</v>
      </c>
      <c r="U1763" s="468">
        <f t="shared" si="27"/>
        <v>14832.220000000001</v>
      </c>
      <c r="V1763" s="170"/>
    </row>
    <row r="1764" spans="1:22">
      <c r="A1764" s="235">
        <v>1761</v>
      </c>
      <c r="B1764" s="235">
        <v>112136081</v>
      </c>
      <c r="C1764" s="238" t="s">
        <v>997</v>
      </c>
      <c r="D1764" s="238" t="s">
        <v>998</v>
      </c>
      <c r="E1764" s="598" t="s">
        <v>36</v>
      </c>
      <c r="F1764" s="333">
        <v>14</v>
      </c>
      <c r="G1764" s="625" t="s">
        <v>3993</v>
      </c>
      <c r="H1764" s="410">
        <v>45030</v>
      </c>
      <c r="I1764" s="410">
        <v>45030</v>
      </c>
      <c r="J1764" s="333" t="s">
        <v>3782</v>
      </c>
      <c r="K1764" s="333" t="s">
        <v>285</v>
      </c>
      <c r="L1764" s="333" t="s">
        <v>3783</v>
      </c>
      <c r="M1764" s="333">
        <v>919652344</v>
      </c>
      <c r="N1764" s="235" t="s">
        <v>3917</v>
      </c>
      <c r="O1764" s="333" t="s">
        <v>3784</v>
      </c>
      <c r="P1764" s="345" t="s">
        <v>3994</v>
      </c>
      <c r="Q1764" s="235" t="s">
        <v>286</v>
      </c>
      <c r="R1764" s="333" t="s">
        <v>3786</v>
      </c>
      <c r="S1764" s="541">
        <v>570.47</v>
      </c>
      <c r="T1764" s="467" t="s">
        <v>2965</v>
      </c>
      <c r="U1764" s="468">
        <f t="shared" si="27"/>
        <v>7986.58</v>
      </c>
      <c r="V1764" s="170"/>
    </row>
    <row r="1765" spans="1:22" ht="20.399999999999999">
      <c r="A1765" s="235">
        <v>1762</v>
      </c>
      <c r="B1765" s="235">
        <v>109492197</v>
      </c>
      <c r="C1765" s="238">
        <v>61030000067</v>
      </c>
      <c r="D1765" s="238" t="s">
        <v>187</v>
      </c>
      <c r="E1765" s="598" t="s">
        <v>36</v>
      </c>
      <c r="F1765" s="333">
        <v>280</v>
      </c>
      <c r="G1765" s="625" t="s">
        <v>3993</v>
      </c>
      <c r="H1765" s="410">
        <v>45030</v>
      </c>
      <c r="I1765" s="410">
        <v>45030</v>
      </c>
      <c r="J1765" s="333" t="s">
        <v>3782</v>
      </c>
      <c r="K1765" s="333" t="s">
        <v>285</v>
      </c>
      <c r="L1765" s="333" t="s">
        <v>3783</v>
      </c>
      <c r="M1765" s="333">
        <v>919652344</v>
      </c>
      <c r="N1765" s="235" t="s">
        <v>3917</v>
      </c>
      <c r="O1765" s="333" t="s">
        <v>3784</v>
      </c>
      <c r="P1765" s="345" t="s">
        <v>3994</v>
      </c>
      <c r="Q1765" s="235" t="s">
        <v>286</v>
      </c>
      <c r="R1765" s="333" t="s">
        <v>3786</v>
      </c>
      <c r="S1765" s="541">
        <v>66.92</v>
      </c>
      <c r="T1765" s="467" t="s">
        <v>2965</v>
      </c>
      <c r="U1765" s="468">
        <f t="shared" si="27"/>
        <v>18737.600000000002</v>
      </c>
      <c r="V1765" s="170"/>
    </row>
    <row r="1766" spans="1:22">
      <c r="A1766" s="235">
        <v>1763</v>
      </c>
      <c r="B1766" s="235">
        <v>109492180</v>
      </c>
      <c r="C1766" s="238" t="s">
        <v>201</v>
      </c>
      <c r="D1766" s="238" t="s">
        <v>2748</v>
      </c>
      <c r="E1766" s="598" t="s">
        <v>36</v>
      </c>
      <c r="F1766" s="333">
        <v>160</v>
      </c>
      <c r="G1766" s="625" t="s">
        <v>3993</v>
      </c>
      <c r="H1766" s="410">
        <v>45030</v>
      </c>
      <c r="I1766" s="410">
        <v>45030</v>
      </c>
      <c r="J1766" s="333" t="s">
        <v>3782</v>
      </c>
      <c r="K1766" s="333" t="s">
        <v>285</v>
      </c>
      <c r="L1766" s="333" t="s">
        <v>3783</v>
      </c>
      <c r="M1766" s="333">
        <v>919652344</v>
      </c>
      <c r="N1766" s="235" t="s">
        <v>3917</v>
      </c>
      <c r="O1766" s="333" t="s">
        <v>3784</v>
      </c>
      <c r="P1766" s="345" t="s">
        <v>3994</v>
      </c>
      <c r="Q1766" s="235" t="s">
        <v>286</v>
      </c>
      <c r="R1766" s="333" t="s">
        <v>3786</v>
      </c>
      <c r="S1766" s="541">
        <v>32.22</v>
      </c>
      <c r="T1766" s="467" t="s">
        <v>2965</v>
      </c>
      <c r="U1766" s="468">
        <f t="shared" si="27"/>
        <v>5155.2</v>
      </c>
      <c r="V1766" s="170"/>
    </row>
    <row r="1767" spans="1:22">
      <c r="A1767" s="235">
        <v>1764</v>
      </c>
      <c r="B1767" s="235">
        <v>109492192</v>
      </c>
      <c r="C1767" s="238" t="s">
        <v>1290</v>
      </c>
      <c r="D1767" s="238" t="s">
        <v>2746</v>
      </c>
      <c r="E1767" s="598" t="s">
        <v>36</v>
      </c>
      <c r="F1767" s="333">
        <v>160</v>
      </c>
      <c r="G1767" s="625" t="s">
        <v>3993</v>
      </c>
      <c r="H1767" s="410">
        <v>45030</v>
      </c>
      <c r="I1767" s="410">
        <v>45030</v>
      </c>
      <c r="J1767" s="333" t="s">
        <v>3782</v>
      </c>
      <c r="K1767" s="333" t="s">
        <v>285</v>
      </c>
      <c r="L1767" s="333" t="s">
        <v>3783</v>
      </c>
      <c r="M1767" s="333">
        <v>919652344</v>
      </c>
      <c r="N1767" s="235" t="s">
        <v>3917</v>
      </c>
      <c r="O1767" s="333" t="s">
        <v>3784</v>
      </c>
      <c r="P1767" s="345" t="s">
        <v>3994</v>
      </c>
      <c r="Q1767" s="235" t="s">
        <v>286</v>
      </c>
      <c r="R1767" s="333" t="s">
        <v>3786</v>
      </c>
      <c r="S1767" s="541">
        <v>24.1</v>
      </c>
      <c r="T1767" s="467" t="s">
        <v>2965</v>
      </c>
      <c r="U1767" s="468">
        <f t="shared" si="27"/>
        <v>3856</v>
      </c>
      <c r="V1767" s="170"/>
    </row>
    <row r="1768" spans="1:22">
      <c r="A1768" s="235">
        <v>1765</v>
      </c>
      <c r="B1768" s="235">
        <v>109492193</v>
      </c>
      <c r="C1768" s="238" t="s">
        <v>2228</v>
      </c>
      <c r="D1768" s="238" t="s">
        <v>2739</v>
      </c>
      <c r="E1768" s="598" t="s">
        <v>36</v>
      </c>
      <c r="F1768" s="333">
        <v>222</v>
      </c>
      <c r="G1768" s="625" t="s">
        <v>3993</v>
      </c>
      <c r="H1768" s="410">
        <v>45030</v>
      </c>
      <c r="I1768" s="410">
        <v>45030</v>
      </c>
      <c r="J1768" s="333" t="s">
        <v>3782</v>
      </c>
      <c r="K1768" s="333" t="s">
        <v>285</v>
      </c>
      <c r="L1768" s="333" t="s">
        <v>3783</v>
      </c>
      <c r="M1768" s="333">
        <v>919652344</v>
      </c>
      <c r="N1768" s="235" t="s">
        <v>3917</v>
      </c>
      <c r="O1768" s="333" t="s">
        <v>3784</v>
      </c>
      <c r="P1768" s="345" t="s">
        <v>3994</v>
      </c>
      <c r="Q1768" s="235" t="s">
        <v>286</v>
      </c>
      <c r="R1768" s="333" t="s">
        <v>3786</v>
      </c>
      <c r="S1768" s="541">
        <v>11.26</v>
      </c>
      <c r="T1768" s="467" t="s">
        <v>2965</v>
      </c>
      <c r="U1768" s="468">
        <f t="shared" si="27"/>
        <v>2499.7199999999998</v>
      </c>
      <c r="V1768" s="170"/>
    </row>
    <row r="1769" spans="1:22">
      <c r="A1769" s="235">
        <v>1766</v>
      </c>
      <c r="B1769" s="235">
        <v>112172901</v>
      </c>
      <c r="C1769" s="238">
        <v>9670003576</v>
      </c>
      <c r="D1769" s="238" t="s">
        <v>2739</v>
      </c>
      <c r="E1769" s="598" t="s">
        <v>36</v>
      </c>
      <c r="F1769" s="333">
        <v>578</v>
      </c>
      <c r="G1769" s="625" t="s">
        <v>3993</v>
      </c>
      <c r="H1769" s="410">
        <v>45030</v>
      </c>
      <c r="I1769" s="410">
        <v>45030</v>
      </c>
      <c r="J1769" s="333" t="s">
        <v>3782</v>
      </c>
      <c r="K1769" s="333" t="s">
        <v>285</v>
      </c>
      <c r="L1769" s="333" t="s">
        <v>3783</v>
      </c>
      <c r="M1769" s="333">
        <v>919652344</v>
      </c>
      <c r="N1769" s="235" t="s">
        <v>3917</v>
      </c>
      <c r="O1769" s="333" t="s">
        <v>3784</v>
      </c>
      <c r="P1769" s="345" t="s">
        <v>3994</v>
      </c>
      <c r="Q1769" s="235" t="s">
        <v>286</v>
      </c>
      <c r="R1769" s="333" t="s">
        <v>3786</v>
      </c>
      <c r="S1769" s="541">
        <v>11.26</v>
      </c>
      <c r="T1769" s="467" t="s">
        <v>2965</v>
      </c>
      <c r="U1769" s="468">
        <f t="shared" si="27"/>
        <v>6508.28</v>
      </c>
      <c r="V1769" s="170"/>
    </row>
    <row r="1770" spans="1:22">
      <c r="A1770" s="235">
        <v>1767</v>
      </c>
      <c r="B1770" s="235">
        <v>109492212</v>
      </c>
      <c r="C1770" s="238" t="s">
        <v>571</v>
      </c>
      <c r="D1770" s="238" t="s">
        <v>2741</v>
      </c>
      <c r="E1770" s="598" t="s">
        <v>36</v>
      </c>
      <c r="F1770" s="333">
        <v>331</v>
      </c>
      <c r="G1770" s="625" t="s">
        <v>3993</v>
      </c>
      <c r="H1770" s="410">
        <v>45030</v>
      </c>
      <c r="I1770" s="410">
        <v>45030</v>
      </c>
      <c r="J1770" s="333" t="s">
        <v>3782</v>
      </c>
      <c r="K1770" s="333" t="s">
        <v>285</v>
      </c>
      <c r="L1770" s="333" t="s">
        <v>3783</v>
      </c>
      <c r="M1770" s="333">
        <v>919652344</v>
      </c>
      <c r="N1770" s="235" t="s">
        <v>3917</v>
      </c>
      <c r="O1770" s="333" t="s">
        <v>3784</v>
      </c>
      <c r="P1770" s="345" t="s">
        <v>3994</v>
      </c>
      <c r="Q1770" s="235" t="s">
        <v>286</v>
      </c>
      <c r="R1770" s="333" t="s">
        <v>3786</v>
      </c>
      <c r="S1770" s="541">
        <v>11.26</v>
      </c>
      <c r="T1770" s="467" t="s">
        <v>2965</v>
      </c>
      <c r="U1770" s="468">
        <f t="shared" si="27"/>
        <v>3727.06</v>
      </c>
      <c r="V1770" s="170"/>
    </row>
    <row r="1771" spans="1:22">
      <c r="A1771" s="235">
        <v>1768</v>
      </c>
      <c r="B1771" s="235">
        <v>109492212</v>
      </c>
      <c r="C1771" s="238" t="s">
        <v>571</v>
      </c>
      <c r="D1771" s="238" t="s">
        <v>2741</v>
      </c>
      <c r="E1771" s="598" t="s">
        <v>36</v>
      </c>
      <c r="F1771" s="333">
        <v>799</v>
      </c>
      <c r="G1771" s="625" t="s">
        <v>3993</v>
      </c>
      <c r="H1771" s="410">
        <v>45030</v>
      </c>
      <c r="I1771" s="410">
        <v>45030</v>
      </c>
      <c r="J1771" s="333" t="s">
        <v>3782</v>
      </c>
      <c r="K1771" s="333" t="s">
        <v>285</v>
      </c>
      <c r="L1771" s="333" t="s">
        <v>3783</v>
      </c>
      <c r="M1771" s="333">
        <v>919652344</v>
      </c>
      <c r="N1771" s="235" t="s">
        <v>3917</v>
      </c>
      <c r="O1771" s="333" t="s">
        <v>3784</v>
      </c>
      <c r="P1771" s="345" t="s">
        <v>3994</v>
      </c>
      <c r="Q1771" s="235" t="s">
        <v>286</v>
      </c>
      <c r="R1771" s="333" t="s">
        <v>3786</v>
      </c>
      <c r="S1771" s="541">
        <v>11.26</v>
      </c>
      <c r="T1771" s="467" t="s">
        <v>2965</v>
      </c>
      <c r="U1771" s="468">
        <f t="shared" si="27"/>
        <v>8996.74</v>
      </c>
      <c r="V1771" s="170"/>
    </row>
    <row r="1772" spans="1:22">
      <c r="A1772" s="235">
        <v>1769</v>
      </c>
      <c r="B1772" s="235">
        <v>109492212</v>
      </c>
      <c r="C1772" s="238" t="s">
        <v>571</v>
      </c>
      <c r="D1772" s="238" t="s">
        <v>2741</v>
      </c>
      <c r="E1772" s="598" t="s">
        <v>36</v>
      </c>
      <c r="F1772" s="333">
        <v>150</v>
      </c>
      <c r="G1772" s="625" t="s">
        <v>3993</v>
      </c>
      <c r="H1772" s="410">
        <v>45030</v>
      </c>
      <c r="I1772" s="410">
        <v>45030</v>
      </c>
      <c r="J1772" s="333" t="s">
        <v>3782</v>
      </c>
      <c r="K1772" s="333" t="s">
        <v>285</v>
      </c>
      <c r="L1772" s="333" t="s">
        <v>3783</v>
      </c>
      <c r="M1772" s="333">
        <v>919652344</v>
      </c>
      <c r="N1772" s="235" t="s">
        <v>3917</v>
      </c>
      <c r="O1772" s="333" t="s">
        <v>3784</v>
      </c>
      <c r="P1772" s="345" t="s">
        <v>3994</v>
      </c>
      <c r="Q1772" s="235" t="s">
        <v>286</v>
      </c>
      <c r="R1772" s="333" t="s">
        <v>3786</v>
      </c>
      <c r="S1772" s="541">
        <v>11.26</v>
      </c>
      <c r="T1772" s="467" t="s">
        <v>2965</v>
      </c>
      <c r="U1772" s="468">
        <f t="shared" si="27"/>
        <v>1689</v>
      </c>
      <c r="V1772" s="170"/>
    </row>
    <row r="1773" spans="1:22">
      <c r="A1773" s="235">
        <v>1770</v>
      </c>
      <c r="B1773" s="235">
        <v>109492179</v>
      </c>
      <c r="C1773" s="238">
        <v>12568935</v>
      </c>
      <c r="D1773" s="238" t="s">
        <v>2134</v>
      </c>
      <c r="E1773" s="598" t="s">
        <v>2729</v>
      </c>
      <c r="F1773" s="333">
        <v>215</v>
      </c>
      <c r="G1773" s="625" t="s">
        <v>3993</v>
      </c>
      <c r="H1773" s="410">
        <v>45030</v>
      </c>
      <c r="I1773" s="410">
        <v>45030</v>
      </c>
      <c r="J1773" s="333" t="s">
        <v>3782</v>
      </c>
      <c r="K1773" s="333" t="s">
        <v>285</v>
      </c>
      <c r="L1773" s="333" t="s">
        <v>3783</v>
      </c>
      <c r="M1773" s="333">
        <v>919652344</v>
      </c>
      <c r="N1773" s="235" t="s">
        <v>3917</v>
      </c>
      <c r="O1773" s="333" t="s">
        <v>3784</v>
      </c>
      <c r="P1773" s="345" t="s">
        <v>3994</v>
      </c>
      <c r="Q1773" s="235" t="s">
        <v>286</v>
      </c>
      <c r="R1773" s="333" t="s">
        <v>3786</v>
      </c>
      <c r="S1773" s="171">
        <v>75.989999999999995</v>
      </c>
      <c r="T1773" s="467" t="s">
        <v>2965</v>
      </c>
      <c r="U1773" s="468">
        <f t="shared" si="27"/>
        <v>16337.849999999999</v>
      </c>
      <c r="V1773" s="170"/>
    </row>
    <row r="1774" spans="1:22">
      <c r="A1774" s="235">
        <v>1771</v>
      </c>
      <c r="B1774" s="235">
        <v>109492179</v>
      </c>
      <c r="C1774" s="238" t="s">
        <v>3332</v>
      </c>
      <c r="D1774" s="238" t="s">
        <v>2134</v>
      </c>
      <c r="E1774" s="598" t="s">
        <v>2729</v>
      </c>
      <c r="F1774" s="333">
        <v>2385</v>
      </c>
      <c r="G1774" s="625" t="s">
        <v>3993</v>
      </c>
      <c r="H1774" s="410">
        <v>45030</v>
      </c>
      <c r="I1774" s="410">
        <v>45030</v>
      </c>
      <c r="J1774" s="333" t="s">
        <v>3782</v>
      </c>
      <c r="K1774" s="333" t="s">
        <v>285</v>
      </c>
      <c r="L1774" s="333" t="s">
        <v>3783</v>
      </c>
      <c r="M1774" s="333">
        <v>919652344</v>
      </c>
      <c r="N1774" s="235" t="s">
        <v>3917</v>
      </c>
      <c r="O1774" s="333" t="s">
        <v>3784</v>
      </c>
      <c r="P1774" s="345" t="s">
        <v>3994</v>
      </c>
      <c r="Q1774" s="235" t="s">
        <v>286</v>
      </c>
      <c r="R1774" s="333" t="s">
        <v>3786</v>
      </c>
      <c r="S1774" s="171">
        <v>75.989999999999995</v>
      </c>
      <c r="T1774" s="467" t="s">
        <v>2965</v>
      </c>
      <c r="U1774" s="468">
        <f t="shared" si="27"/>
        <v>181236.15</v>
      </c>
      <c r="V1774" s="170"/>
    </row>
    <row r="1775" spans="1:22">
      <c r="A1775" s="235">
        <v>1772</v>
      </c>
      <c r="B1775" s="235">
        <v>112139784</v>
      </c>
      <c r="C1775" s="238" t="s">
        <v>2731</v>
      </c>
      <c r="D1775" s="238" t="s">
        <v>2809</v>
      </c>
      <c r="E1775" s="598" t="s">
        <v>2729</v>
      </c>
      <c r="F1775" s="333">
        <v>1400</v>
      </c>
      <c r="G1775" s="625" t="s">
        <v>3993</v>
      </c>
      <c r="H1775" s="410">
        <v>45030</v>
      </c>
      <c r="I1775" s="410">
        <v>45030</v>
      </c>
      <c r="J1775" s="333" t="s">
        <v>3782</v>
      </c>
      <c r="K1775" s="333" t="s">
        <v>285</v>
      </c>
      <c r="L1775" s="333" t="s">
        <v>3783</v>
      </c>
      <c r="M1775" s="333">
        <v>919652344</v>
      </c>
      <c r="N1775" s="235" t="s">
        <v>3917</v>
      </c>
      <c r="O1775" s="333" t="s">
        <v>3784</v>
      </c>
      <c r="P1775" s="345" t="s">
        <v>3994</v>
      </c>
      <c r="Q1775" s="235" t="s">
        <v>286</v>
      </c>
      <c r="R1775" s="333" t="s">
        <v>3786</v>
      </c>
      <c r="S1775" s="541">
        <v>25.5</v>
      </c>
      <c r="T1775" s="467" t="s">
        <v>2965</v>
      </c>
      <c r="U1775" s="468">
        <f t="shared" si="27"/>
        <v>35700</v>
      </c>
      <c r="V1775" s="170"/>
    </row>
    <row r="1776" spans="1:22">
      <c r="A1776" s="235">
        <v>1773</v>
      </c>
      <c r="B1776" s="235">
        <v>109609632</v>
      </c>
      <c r="C1776" s="238" t="s">
        <v>197</v>
      </c>
      <c r="D1776" s="238" t="s">
        <v>2747</v>
      </c>
      <c r="E1776" s="598" t="s">
        <v>36</v>
      </c>
      <c r="F1776" s="333">
        <v>44</v>
      </c>
      <c r="G1776" s="625" t="s">
        <v>3993</v>
      </c>
      <c r="H1776" s="410">
        <v>45030</v>
      </c>
      <c r="I1776" s="410">
        <v>45030</v>
      </c>
      <c r="J1776" s="333" t="s">
        <v>3782</v>
      </c>
      <c r="K1776" s="333" t="s">
        <v>285</v>
      </c>
      <c r="L1776" s="333" t="s">
        <v>3783</v>
      </c>
      <c r="M1776" s="333">
        <v>919652344</v>
      </c>
      <c r="N1776" s="235" t="s">
        <v>3917</v>
      </c>
      <c r="O1776" s="333" t="s">
        <v>3784</v>
      </c>
      <c r="P1776" s="345" t="s">
        <v>3994</v>
      </c>
      <c r="Q1776" s="235" t="s">
        <v>286</v>
      </c>
      <c r="R1776" s="333" t="s">
        <v>3786</v>
      </c>
      <c r="S1776" s="541">
        <v>100.06</v>
      </c>
      <c r="T1776" s="467" t="s">
        <v>2965</v>
      </c>
      <c r="U1776" s="468">
        <f t="shared" si="27"/>
        <v>4402.6400000000003</v>
      </c>
      <c r="V1776" s="170"/>
    </row>
    <row r="1777" spans="1:22">
      <c r="A1777" s="235">
        <v>1774</v>
      </c>
      <c r="B1777" s="235">
        <v>109609632</v>
      </c>
      <c r="C1777" s="238" t="s">
        <v>197</v>
      </c>
      <c r="D1777" s="238" t="s">
        <v>2747</v>
      </c>
      <c r="E1777" s="598" t="s">
        <v>36</v>
      </c>
      <c r="F1777" s="333">
        <v>36</v>
      </c>
      <c r="G1777" s="625" t="s">
        <v>3993</v>
      </c>
      <c r="H1777" s="410">
        <v>45030</v>
      </c>
      <c r="I1777" s="410">
        <v>45030</v>
      </c>
      <c r="J1777" s="333" t="s">
        <v>3782</v>
      </c>
      <c r="K1777" s="333" t="s">
        <v>285</v>
      </c>
      <c r="L1777" s="333" t="s">
        <v>3783</v>
      </c>
      <c r="M1777" s="333">
        <v>919652344</v>
      </c>
      <c r="N1777" s="235" t="s">
        <v>3917</v>
      </c>
      <c r="O1777" s="333" t="s">
        <v>3784</v>
      </c>
      <c r="P1777" s="345" t="s">
        <v>3994</v>
      </c>
      <c r="Q1777" s="235" t="s">
        <v>286</v>
      </c>
      <c r="R1777" s="333" t="s">
        <v>3786</v>
      </c>
      <c r="S1777" s="541">
        <v>100.06</v>
      </c>
      <c r="T1777" s="467" t="s">
        <v>2965</v>
      </c>
      <c r="U1777" s="468">
        <f t="shared" si="27"/>
        <v>3602.16</v>
      </c>
      <c r="V1777" s="170"/>
    </row>
    <row r="1778" spans="1:22">
      <c r="A1778" s="235">
        <v>1775</v>
      </c>
      <c r="B1778" s="235">
        <v>112136066</v>
      </c>
      <c r="C1778" s="238">
        <v>9330062702</v>
      </c>
      <c r="D1778" s="238" t="s">
        <v>2745</v>
      </c>
      <c r="E1778" s="598" t="s">
        <v>36</v>
      </c>
      <c r="F1778" s="333">
        <v>4</v>
      </c>
      <c r="G1778" s="625" t="s">
        <v>3993</v>
      </c>
      <c r="H1778" s="410">
        <v>45030</v>
      </c>
      <c r="I1778" s="410">
        <v>45030</v>
      </c>
      <c r="J1778" s="333" t="s">
        <v>3782</v>
      </c>
      <c r="K1778" s="333" t="s">
        <v>285</v>
      </c>
      <c r="L1778" s="333" t="s">
        <v>3783</v>
      </c>
      <c r="M1778" s="333">
        <v>919652344</v>
      </c>
      <c r="N1778" s="235" t="s">
        <v>3917</v>
      </c>
      <c r="O1778" s="333" t="s">
        <v>3784</v>
      </c>
      <c r="P1778" s="345" t="s">
        <v>3994</v>
      </c>
      <c r="Q1778" s="235" t="s">
        <v>286</v>
      </c>
      <c r="R1778" s="333" t="s">
        <v>3786</v>
      </c>
      <c r="S1778" s="541">
        <v>113.51</v>
      </c>
      <c r="T1778" s="467" t="s">
        <v>2965</v>
      </c>
      <c r="U1778" s="468">
        <f t="shared" si="27"/>
        <v>454.04</v>
      </c>
      <c r="V1778" s="170"/>
    </row>
    <row r="1779" spans="1:22">
      <c r="A1779" s="235">
        <v>1776</v>
      </c>
      <c r="B1779" s="235">
        <v>112136066</v>
      </c>
      <c r="C1779" s="238">
        <v>9330062702</v>
      </c>
      <c r="D1779" s="238" t="s">
        <v>2745</v>
      </c>
      <c r="E1779" s="598" t="s">
        <v>36</v>
      </c>
      <c r="F1779" s="333">
        <v>13</v>
      </c>
      <c r="G1779" s="625" t="s">
        <v>3993</v>
      </c>
      <c r="H1779" s="410">
        <v>45030</v>
      </c>
      <c r="I1779" s="410">
        <v>45030</v>
      </c>
      <c r="J1779" s="333" t="s">
        <v>3782</v>
      </c>
      <c r="K1779" s="333" t="s">
        <v>285</v>
      </c>
      <c r="L1779" s="333" t="s">
        <v>3783</v>
      </c>
      <c r="M1779" s="333">
        <v>919652344</v>
      </c>
      <c r="N1779" s="235" t="s">
        <v>3917</v>
      </c>
      <c r="O1779" s="333" t="s">
        <v>3784</v>
      </c>
      <c r="P1779" s="345" t="s">
        <v>3994</v>
      </c>
      <c r="Q1779" s="235" t="s">
        <v>286</v>
      </c>
      <c r="R1779" s="333" t="s">
        <v>3786</v>
      </c>
      <c r="S1779" s="541">
        <v>113.51</v>
      </c>
      <c r="T1779" s="467" t="s">
        <v>2965</v>
      </c>
      <c r="U1779" s="468">
        <f t="shared" si="27"/>
        <v>1475.63</v>
      </c>
      <c r="V1779" s="170"/>
    </row>
    <row r="1780" spans="1:22">
      <c r="A1780" s="235">
        <v>1777</v>
      </c>
      <c r="B1780" s="235">
        <v>112172905</v>
      </c>
      <c r="C1780" s="238">
        <v>9330062702</v>
      </c>
      <c r="D1780" s="238" t="s">
        <v>2745</v>
      </c>
      <c r="E1780" s="598" t="s">
        <v>36</v>
      </c>
      <c r="F1780" s="333">
        <v>23</v>
      </c>
      <c r="G1780" s="625" t="s">
        <v>3993</v>
      </c>
      <c r="H1780" s="410">
        <v>45030</v>
      </c>
      <c r="I1780" s="410">
        <v>45030</v>
      </c>
      <c r="J1780" s="333" t="s">
        <v>3782</v>
      </c>
      <c r="K1780" s="333" t="s">
        <v>285</v>
      </c>
      <c r="L1780" s="333" t="s">
        <v>3783</v>
      </c>
      <c r="M1780" s="333">
        <v>919652344</v>
      </c>
      <c r="N1780" s="235" t="s">
        <v>3917</v>
      </c>
      <c r="O1780" s="333" t="s">
        <v>3784</v>
      </c>
      <c r="P1780" s="345" t="s">
        <v>3994</v>
      </c>
      <c r="Q1780" s="235" t="s">
        <v>286</v>
      </c>
      <c r="R1780" s="333" t="s">
        <v>3786</v>
      </c>
      <c r="S1780" s="541">
        <v>113.51</v>
      </c>
      <c r="T1780" s="467" t="s">
        <v>2965</v>
      </c>
      <c r="U1780" s="468">
        <f t="shared" si="27"/>
        <v>2610.73</v>
      </c>
      <c r="V1780" s="170"/>
    </row>
    <row r="1781" spans="1:22">
      <c r="A1781" s="235">
        <v>1778</v>
      </c>
      <c r="B1781" s="235">
        <v>112136070</v>
      </c>
      <c r="C1781" s="238">
        <v>19628060446</v>
      </c>
      <c r="D1781" s="238" t="s">
        <v>2751</v>
      </c>
      <c r="E1781" s="598" t="s">
        <v>36</v>
      </c>
      <c r="F1781" s="333">
        <v>18</v>
      </c>
      <c r="G1781" s="625" t="s">
        <v>3993</v>
      </c>
      <c r="H1781" s="410">
        <v>45030</v>
      </c>
      <c r="I1781" s="410">
        <v>45030</v>
      </c>
      <c r="J1781" s="333" t="s">
        <v>3782</v>
      </c>
      <c r="K1781" s="333" t="s">
        <v>285</v>
      </c>
      <c r="L1781" s="333" t="s">
        <v>3783</v>
      </c>
      <c r="M1781" s="333">
        <v>919652344</v>
      </c>
      <c r="N1781" s="235" t="s">
        <v>3917</v>
      </c>
      <c r="O1781" s="333" t="s">
        <v>3784</v>
      </c>
      <c r="P1781" s="345" t="s">
        <v>3994</v>
      </c>
      <c r="Q1781" s="235" t="s">
        <v>286</v>
      </c>
      <c r="R1781" s="333" t="s">
        <v>3786</v>
      </c>
      <c r="S1781" s="541">
        <v>721.74</v>
      </c>
      <c r="T1781" s="467" t="s">
        <v>2965</v>
      </c>
      <c r="U1781" s="468">
        <f t="shared" si="27"/>
        <v>12991.32</v>
      </c>
      <c r="V1781" s="170"/>
    </row>
    <row r="1782" spans="1:22">
      <c r="A1782" s="235">
        <v>1779</v>
      </c>
      <c r="B1782" s="235">
        <v>112172907</v>
      </c>
      <c r="C1782" s="238">
        <v>19628060446</v>
      </c>
      <c r="D1782" s="238" t="s">
        <v>2751</v>
      </c>
      <c r="E1782" s="598" t="s">
        <v>36</v>
      </c>
      <c r="F1782" s="333">
        <v>22</v>
      </c>
      <c r="G1782" s="625" t="s">
        <v>3993</v>
      </c>
      <c r="H1782" s="410">
        <v>45030</v>
      </c>
      <c r="I1782" s="410">
        <v>45030</v>
      </c>
      <c r="J1782" s="333" t="s">
        <v>3782</v>
      </c>
      <c r="K1782" s="333" t="s">
        <v>285</v>
      </c>
      <c r="L1782" s="333" t="s">
        <v>3783</v>
      </c>
      <c r="M1782" s="333">
        <v>919652344</v>
      </c>
      <c r="N1782" s="235" t="s">
        <v>3917</v>
      </c>
      <c r="O1782" s="333" t="s">
        <v>3784</v>
      </c>
      <c r="P1782" s="345" t="s">
        <v>3994</v>
      </c>
      <c r="Q1782" s="235" t="s">
        <v>286</v>
      </c>
      <c r="R1782" s="333" t="s">
        <v>3786</v>
      </c>
      <c r="S1782" s="541">
        <v>721.74</v>
      </c>
      <c r="T1782" s="467" t="s">
        <v>2965</v>
      </c>
      <c r="U1782" s="468">
        <f t="shared" si="27"/>
        <v>15878.28</v>
      </c>
      <c r="V1782" s="170"/>
    </row>
    <row r="1783" spans="1:22">
      <c r="A1783" s="235">
        <v>1780</v>
      </c>
      <c r="B1783" s="235">
        <v>112136069</v>
      </c>
      <c r="C1783" s="238" t="s">
        <v>2235</v>
      </c>
      <c r="D1783" s="238" t="s">
        <v>2749</v>
      </c>
      <c r="E1783" s="598" t="s">
        <v>36</v>
      </c>
      <c r="F1783" s="333">
        <v>78</v>
      </c>
      <c r="G1783" s="625" t="s">
        <v>3993</v>
      </c>
      <c r="H1783" s="410">
        <v>45030</v>
      </c>
      <c r="I1783" s="410">
        <v>45030</v>
      </c>
      <c r="J1783" s="333" t="s">
        <v>3782</v>
      </c>
      <c r="K1783" s="333" t="s">
        <v>285</v>
      </c>
      <c r="L1783" s="333" t="s">
        <v>3783</v>
      </c>
      <c r="M1783" s="333">
        <v>919652344</v>
      </c>
      <c r="N1783" s="235" t="s">
        <v>3917</v>
      </c>
      <c r="O1783" s="333" t="s">
        <v>3784</v>
      </c>
      <c r="P1783" s="345" t="s">
        <v>3994</v>
      </c>
      <c r="Q1783" s="235" t="s">
        <v>286</v>
      </c>
      <c r="R1783" s="333" t="s">
        <v>3786</v>
      </c>
      <c r="S1783" s="541">
        <v>45.6</v>
      </c>
      <c r="T1783" s="467" t="s">
        <v>2965</v>
      </c>
      <c r="U1783" s="468">
        <f t="shared" si="27"/>
        <v>3556.8</v>
      </c>
      <c r="V1783" s="170"/>
    </row>
    <row r="1784" spans="1:22">
      <c r="A1784" s="235">
        <v>1781</v>
      </c>
      <c r="B1784" s="235">
        <v>112172906</v>
      </c>
      <c r="C1784" s="238">
        <v>9330006223</v>
      </c>
      <c r="D1784" s="238" t="s">
        <v>2749</v>
      </c>
      <c r="E1784" s="598" t="s">
        <v>36</v>
      </c>
      <c r="F1784" s="333">
        <v>42</v>
      </c>
      <c r="G1784" s="625" t="s">
        <v>3993</v>
      </c>
      <c r="H1784" s="410">
        <v>45030</v>
      </c>
      <c r="I1784" s="410">
        <v>45030</v>
      </c>
      <c r="J1784" s="333" t="s">
        <v>3782</v>
      </c>
      <c r="K1784" s="333" t="s">
        <v>285</v>
      </c>
      <c r="L1784" s="333" t="s">
        <v>3783</v>
      </c>
      <c r="M1784" s="333">
        <v>919652344</v>
      </c>
      <c r="N1784" s="235" t="s">
        <v>3917</v>
      </c>
      <c r="O1784" s="333" t="s">
        <v>3784</v>
      </c>
      <c r="P1784" s="345" t="s">
        <v>3994</v>
      </c>
      <c r="Q1784" s="235" t="s">
        <v>286</v>
      </c>
      <c r="R1784" s="333" t="s">
        <v>3786</v>
      </c>
      <c r="S1784" s="541">
        <v>45.6</v>
      </c>
      <c r="T1784" s="467" t="s">
        <v>2965</v>
      </c>
      <c r="U1784" s="468">
        <f t="shared" si="27"/>
        <v>1915.2</v>
      </c>
      <c r="V1784" s="170"/>
    </row>
    <row r="1785" spans="1:22">
      <c r="A1785" s="235">
        <v>1782</v>
      </c>
      <c r="B1785" s="235">
        <v>112136080</v>
      </c>
      <c r="C1785" s="238" t="s">
        <v>2222</v>
      </c>
      <c r="D1785" s="238" t="s">
        <v>889</v>
      </c>
      <c r="E1785" s="598" t="s">
        <v>36</v>
      </c>
      <c r="F1785" s="333">
        <v>160</v>
      </c>
      <c r="G1785" s="625" t="s">
        <v>3993</v>
      </c>
      <c r="H1785" s="410">
        <v>45030</v>
      </c>
      <c r="I1785" s="410">
        <v>45030</v>
      </c>
      <c r="J1785" s="333" t="s">
        <v>3782</v>
      </c>
      <c r="K1785" s="333" t="s">
        <v>285</v>
      </c>
      <c r="L1785" s="333" t="s">
        <v>3783</v>
      </c>
      <c r="M1785" s="333">
        <v>919652344</v>
      </c>
      <c r="N1785" s="235" t="s">
        <v>3917</v>
      </c>
      <c r="O1785" s="333" t="s">
        <v>3784</v>
      </c>
      <c r="P1785" s="345" t="s">
        <v>3994</v>
      </c>
      <c r="Q1785" s="235" t="s">
        <v>286</v>
      </c>
      <c r="R1785" s="333" t="s">
        <v>3786</v>
      </c>
      <c r="S1785" s="541">
        <v>15.08</v>
      </c>
      <c r="T1785" s="467" t="s">
        <v>2965</v>
      </c>
      <c r="U1785" s="468">
        <f t="shared" si="27"/>
        <v>2412.8000000000002</v>
      </c>
      <c r="V1785" s="170"/>
    </row>
    <row r="1786" spans="1:22">
      <c r="A1786" s="235">
        <v>1783</v>
      </c>
      <c r="B1786" s="235">
        <v>109609633</v>
      </c>
      <c r="C1786" s="238" t="s">
        <v>1078</v>
      </c>
      <c r="D1786" s="238" t="s">
        <v>1674</v>
      </c>
      <c r="E1786" s="598" t="s">
        <v>36</v>
      </c>
      <c r="F1786" s="333">
        <v>40</v>
      </c>
      <c r="G1786" s="625" t="s">
        <v>3993</v>
      </c>
      <c r="H1786" s="410">
        <v>45030</v>
      </c>
      <c r="I1786" s="410">
        <v>45030</v>
      </c>
      <c r="J1786" s="333" t="s">
        <v>3782</v>
      </c>
      <c r="K1786" s="333" t="s">
        <v>285</v>
      </c>
      <c r="L1786" s="333" t="s">
        <v>3783</v>
      </c>
      <c r="M1786" s="333">
        <v>919652344</v>
      </c>
      <c r="N1786" s="235" t="s">
        <v>3917</v>
      </c>
      <c r="O1786" s="333" t="s">
        <v>3784</v>
      </c>
      <c r="P1786" s="345" t="s">
        <v>3994</v>
      </c>
      <c r="Q1786" s="235" t="s">
        <v>286</v>
      </c>
      <c r="R1786" s="333" t="s">
        <v>3786</v>
      </c>
      <c r="S1786" s="541">
        <v>97.29</v>
      </c>
      <c r="T1786" s="467" t="s">
        <v>2965</v>
      </c>
      <c r="U1786" s="468">
        <f t="shared" si="27"/>
        <v>3891.6000000000004</v>
      </c>
      <c r="V1786" s="170"/>
    </row>
    <row r="1787" spans="1:22">
      <c r="A1787" s="235">
        <v>1784</v>
      </c>
      <c r="B1787" s="235">
        <v>109609628</v>
      </c>
      <c r="C1787" s="238" t="s">
        <v>2220</v>
      </c>
      <c r="D1787" s="238" t="s">
        <v>1673</v>
      </c>
      <c r="E1787" s="598" t="s">
        <v>36</v>
      </c>
      <c r="F1787" s="333">
        <v>2</v>
      </c>
      <c r="G1787" s="625" t="s">
        <v>3993</v>
      </c>
      <c r="H1787" s="410">
        <v>45030</v>
      </c>
      <c r="I1787" s="410">
        <v>45030</v>
      </c>
      <c r="J1787" s="333" t="s">
        <v>3782</v>
      </c>
      <c r="K1787" s="333" t="s">
        <v>285</v>
      </c>
      <c r="L1787" s="333" t="s">
        <v>3783</v>
      </c>
      <c r="M1787" s="333">
        <v>919652344</v>
      </c>
      <c r="N1787" s="235" t="s">
        <v>3917</v>
      </c>
      <c r="O1787" s="333" t="s">
        <v>3784</v>
      </c>
      <c r="P1787" s="345" t="s">
        <v>3994</v>
      </c>
      <c r="Q1787" s="235" t="s">
        <v>286</v>
      </c>
      <c r="R1787" s="333" t="s">
        <v>3786</v>
      </c>
      <c r="S1787" s="541">
        <v>45.34</v>
      </c>
      <c r="T1787" s="467" t="s">
        <v>2965</v>
      </c>
      <c r="U1787" s="468">
        <f t="shared" si="27"/>
        <v>90.68</v>
      </c>
      <c r="V1787" s="170"/>
    </row>
    <row r="1788" spans="1:22">
      <c r="A1788" s="235">
        <v>1785</v>
      </c>
      <c r="B1788" s="235">
        <v>109609628</v>
      </c>
      <c r="C1788" s="238" t="s">
        <v>1672</v>
      </c>
      <c r="D1788" s="238" t="s">
        <v>1673</v>
      </c>
      <c r="E1788" s="598" t="s">
        <v>36</v>
      </c>
      <c r="F1788" s="333">
        <v>38</v>
      </c>
      <c r="G1788" s="625" t="s">
        <v>3993</v>
      </c>
      <c r="H1788" s="410">
        <v>45030</v>
      </c>
      <c r="I1788" s="410">
        <v>45030</v>
      </c>
      <c r="J1788" s="333" t="s">
        <v>3782</v>
      </c>
      <c r="K1788" s="333" t="s">
        <v>285</v>
      </c>
      <c r="L1788" s="333" t="s">
        <v>3783</v>
      </c>
      <c r="M1788" s="333">
        <v>919652344</v>
      </c>
      <c r="N1788" s="235" t="s">
        <v>3917</v>
      </c>
      <c r="O1788" s="333" t="s">
        <v>3784</v>
      </c>
      <c r="P1788" s="345" t="s">
        <v>3994</v>
      </c>
      <c r="Q1788" s="235" t="s">
        <v>286</v>
      </c>
      <c r="R1788" s="333" t="s">
        <v>3786</v>
      </c>
      <c r="S1788" s="541">
        <v>45.34</v>
      </c>
      <c r="T1788" s="467" t="s">
        <v>2965</v>
      </c>
      <c r="U1788" s="468">
        <f t="shared" si="27"/>
        <v>1722.92</v>
      </c>
      <c r="V1788" s="170"/>
    </row>
    <row r="1789" spans="1:22" ht="20.399999999999999">
      <c r="A1789" s="235">
        <v>1786</v>
      </c>
      <c r="B1789" s="235">
        <v>112136072</v>
      </c>
      <c r="C1789" s="238" t="s">
        <v>1667</v>
      </c>
      <c r="D1789" s="238" t="s">
        <v>457</v>
      </c>
      <c r="E1789" s="598" t="s">
        <v>36</v>
      </c>
      <c r="F1789" s="333">
        <v>40</v>
      </c>
      <c r="G1789" s="625" t="s">
        <v>3993</v>
      </c>
      <c r="H1789" s="410">
        <v>45030</v>
      </c>
      <c r="I1789" s="410">
        <v>45030</v>
      </c>
      <c r="J1789" s="333" t="s">
        <v>3782</v>
      </c>
      <c r="K1789" s="333" t="s">
        <v>285</v>
      </c>
      <c r="L1789" s="333" t="s">
        <v>3783</v>
      </c>
      <c r="M1789" s="333">
        <v>919652344</v>
      </c>
      <c r="N1789" s="235" t="s">
        <v>3917</v>
      </c>
      <c r="O1789" s="333" t="s">
        <v>3784</v>
      </c>
      <c r="P1789" s="345" t="s">
        <v>3994</v>
      </c>
      <c r="Q1789" s="235" t="s">
        <v>286</v>
      </c>
      <c r="R1789" s="333" t="s">
        <v>3786</v>
      </c>
      <c r="S1789" s="541">
        <v>444.68</v>
      </c>
      <c r="T1789" s="467" t="s">
        <v>2965</v>
      </c>
      <c r="U1789" s="468">
        <f t="shared" si="27"/>
        <v>17787.2</v>
      </c>
      <c r="V1789" s="170"/>
    </row>
    <row r="1790" spans="1:22" ht="20.399999999999999">
      <c r="A1790" s="235">
        <v>1787</v>
      </c>
      <c r="B1790" s="235">
        <v>109492181</v>
      </c>
      <c r="C1790" s="238">
        <v>9670003476</v>
      </c>
      <c r="D1790" s="238" t="s">
        <v>171</v>
      </c>
      <c r="E1790" s="598" t="s">
        <v>36</v>
      </c>
      <c r="F1790" s="333">
        <v>640</v>
      </c>
      <c r="G1790" s="625" t="s">
        <v>3993</v>
      </c>
      <c r="H1790" s="410">
        <v>45030</v>
      </c>
      <c r="I1790" s="410">
        <v>45030</v>
      </c>
      <c r="J1790" s="333" t="s">
        <v>3782</v>
      </c>
      <c r="K1790" s="333" t="s">
        <v>285</v>
      </c>
      <c r="L1790" s="333" t="s">
        <v>3783</v>
      </c>
      <c r="M1790" s="333">
        <v>919652344</v>
      </c>
      <c r="N1790" s="235" t="s">
        <v>3917</v>
      </c>
      <c r="O1790" s="333" t="s">
        <v>3784</v>
      </c>
      <c r="P1790" s="345" t="s">
        <v>3994</v>
      </c>
      <c r="Q1790" s="235" t="s">
        <v>286</v>
      </c>
      <c r="R1790" s="333" t="s">
        <v>3786</v>
      </c>
      <c r="S1790" s="541">
        <v>18.350000000000001</v>
      </c>
      <c r="T1790" s="467" t="s">
        <v>2965</v>
      </c>
      <c r="U1790" s="468">
        <f t="shared" si="27"/>
        <v>11744</v>
      </c>
      <c r="V1790" s="170"/>
    </row>
    <row r="1791" spans="1:22">
      <c r="A1791" s="235">
        <v>1788</v>
      </c>
      <c r="B1791" s="235">
        <v>112136078</v>
      </c>
      <c r="C1791" s="238">
        <v>9140240313</v>
      </c>
      <c r="D1791" s="238" t="s">
        <v>880</v>
      </c>
      <c r="E1791" s="598" t="s">
        <v>36</v>
      </c>
      <c r="F1791" s="333">
        <v>14</v>
      </c>
      <c r="G1791" s="625" t="s">
        <v>3993</v>
      </c>
      <c r="H1791" s="410">
        <v>45030</v>
      </c>
      <c r="I1791" s="410">
        <v>45030</v>
      </c>
      <c r="J1791" s="333" t="s">
        <v>3782</v>
      </c>
      <c r="K1791" s="333" t="s">
        <v>285</v>
      </c>
      <c r="L1791" s="333" t="s">
        <v>3783</v>
      </c>
      <c r="M1791" s="333">
        <v>919652344</v>
      </c>
      <c r="N1791" s="235" t="s">
        <v>3917</v>
      </c>
      <c r="O1791" s="333" t="s">
        <v>3784</v>
      </c>
      <c r="P1791" s="345" t="s">
        <v>3994</v>
      </c>
      <c r="Q1791" s="235" t="s">
        <v>286</v>
      </c>
      <c r="R1791" s="333" t="s">
        <v>3786</v>
      </c>
      <c r="S1791" s="541">
        <v>138.97999999999999</v>
      </c>
      <c r="T1791" s="467" t="s">
        <v>2965</v>
      </c>
      <c r="U1791" s="468">
        <f t="shared" si="27"/>
        <v>1945.7199999999998</v>
      </c>
      <c r="V1791" s="170"/>
    </row>
    <row r="1792" spans="1:22">
      <c r="A1792" s="235">
        <v>1789</v>
      </c>
      <c r="B1792" s="235">
        <v>112136078</v>
      </c>
      <c r="C1792" s="238" t="s">
        <v>879</v>
      </c>
      <c r="D1792" s="238" t="s">
        <v>880</v>
      </c>
      <c r="E1792" s="598" t="s">
        <v>36</v>
      </c>
      <c r="F1792" s="333">
        <v>26</v>
      </c>
      <c r="G1792" s="625" t="s">
        <v>3993</v>
      </c>
      <c r="H1792" s="410">
        <v>45030</v>
      </c>
      <c r="I1792" s="410">
        <v>45030</v>
      </c>
      <c r="J1792" s="333" t="s">
        <v>3782</v>
      </c>
      <c r="K1792" s="333" t="s">
        <v>285</v>
      </c>
      <c r="L1792" s="333" t="s">
        <v>3783</v>
      </c>
      <c r="M1792" s="333">
        <v>919652344</v>
      </c>
      <c r="N1792" s="235" t="s">
        <v>3917</v>
      </c>
      <c r="O1792" s="333" t="s">
        <v>3784</v>
      </c>
      <c r="P1792" s="345" t="s">
        <v>3994</v>
      </c>
      <c r="Q1792" s="235" t="s">
        <v>286</v>
      </c>
      <c r="R1792" s="333" t="s">
        <v>3786</v>
      </c>
      <c r="S1792" s="541">
        <v>138.97999999999999</v>
      </c>
      <c r="T1792" s="467" t="s">
        <v>2965</v>
      </c>
      <c r="U1792" s="468">
        <f t="shared" si="27"/>
        <v>3613.4799999999996</v>
      </c>
      <c r="V1792" s="170"/>
    </row>
    <row r="1793" spans="1:22">
      <c r="A1793" s="235">
        <v>1790</v>
      </c>
      <c r="B1793" s="235">
        <v>112136075</v>
      </c>
      <c r="C1793" s="238">
        <v>9300240581</v>
      </c>
      <c r="D1793" s="238" t="s">
        <v>64</v>
      </c>
      <c r="E1793" s="598" t="s">
        <v>36</v>
      </c>
      <c r="F1793" s="333">
        <v>40</v>
      </c>
      <c r="G1793" s="625" t="s">
        <v>3993</v>
      </c>
      <c r="H1793" s="410">
        <v>45030</v>
      </c>
      <c r="I1793" s="410">
        <v>45030</v>
      </c>
      <c r="J1793" s="333" t="s">
        <v>3782</v>
      </c>
      <c r="K1793" s="333" t="s">
        <v>285</v>
      </c>
      <c r="L1793" s="333" t="s">
        <v>3783</v>
      </c>
      <c r="M1793" s="333">
        <v>919652344</v>
      </c>
      <c r="N1793" s="235" t="s">
        <v>3917</v>
      </c>
      <c r="O1793" s="333" t="s">
        <v>3784</v>
      </c>
      <c r="P1793" s="345" t="s">
        <v>3994</v>
      </c>
      <c r="Q1793" s="235" t="s">
        <v>286</v>
      </c>
      <c r="R1793" s="333" t="s">
        <v>3786</v>
      </c>
      <c r="S1793" s="541">
        <v>1196.19</v>
      </c>
      <c r="T1793" s="467" t="s">
        <v>2965</v>
      </c>
      <c r="U1793" s="468">
        <f t="shared" si="27"/>
        <v>47847.600000000006</v>
      </c>
      <c r="V1793" s="170"/>
    </row>
    <row r="1794" spans="1:22" ht="20.399999999999999">
      <c r="A1794" s="235">
        <v>1791</v>
      </c>
      <c r="B1794" s="235">
        <v>109492194</v>
      </c>
      <c r="C1794" s="238">
        <v>61030012010</v>
      </c>
      <c r="D1794" s="238" t="s">
        <v>193</v>
      </c>
      <c r="E1794" s="598" t="s">
        <v>36</v>
      </c>
      <c r="F1794" s="333">
        <v>320</v>
      </c>
      <c r="G1794" s="625" t="s">
        <v>3993</v>
      </c>
      <c r="H1794" s="410">
        <v>45030</v>
      </c>
      <c r="I1794" s="410">
        <v>45030</v>
      </c>
      <c r="J1794" s="333" t="s">
        <v>3782</v>
      </c>
      <c r="K1794" s="333" t="s">
        <v>285</v>
      </c>
      <c r="L1794" s="333" t="s">
        <v>3783</v>
      </c>
      <c r="M1794" s="333">
        <v>919652344</v>
      </c>
      <c r="N1794" s="235" t="s">
        <v>3917</v>
      </c>
      <c r="O1794" s="333" t="s">
        <v>3784</v>
      </c>
      <c r="P1794" s="345" t="s">
        <v>3994</v>
      </c>
      <c r="Q1794" s="235" t="s">
        <v>286</v>
      </c>
      <c r="R1794" s="333" t="s">
        <v>3786</v>
      </c>
      <c r="S1794" s="541">
        <v>234.9</v>
      </c>
      <c r="T1794" s="467" t="s">
        <v>2965</v>
      </c>
      <c r="U1794" s="468">
        <f t="shared" si="27"/>
        <v>75168</v>
      </c>
      <c r="V1794" s="170"/>
    </row>
    <row r="1795" spans="1:22" ht="20.399999999999999">
      <c r="A1795" s="235">
        <v>1792</v>
      </c>
      <c r="B1795" s="235">
        <v>109492196</v>
      </c>
      <c r="C1795" s="238" t="s">
        <v>3779</v>
      </c>
      <c r="D1795" s="238" t="s">
        <v>1179</v>
      </c>
      <c r="E1795" s="598" t="s">
        <v>36</v>
      </c>
      <c r="F1795" s="333">
        <v>280</v>
      </c>
      <c r="G1795" s="625" t="s">
        <v>3993</v>
      </c>
      <c r="H1795" s="410">
        <v>45030</v>
      </c>
      <c r="I1795" s="410">
        <v>45030</v>
      </c>
      <c r="J1795" s="333" t="s">
        <v>3782</v>
      </c>
      <c r="K1795" s="333" t="s">
        <v>285</v>
      </c>
      <c r="L1795" s="333" t="s">
        <v>3783</v>
      </c>
      <c r="M1795" s="333">
        <v>919652344</v>
      </c>
      <c r="N1795" s="235" t="s">
        <v>3917</v>
      </c>
      <c r="O1795" s="333" t="s">
        <v>3784</v>
      </c>
      <c r="P1795" s="345" t="s">
        <v>3994</v>
      </c>
      <c r="Q1795" s="235" t="s">
        <v>286</v>
      </c>
      <c r="R1795" s="333" t="s">
        <v>3786</v>
      </c>
      <c r="S1795" s="541">
        <v>22.5</v>
      </c>
      <c r="T1795" s="467" t="s">
        <v>2965</v>
      </c>
      <c r="U1795" s="468">
        <f t="shared" si="27"/>
        <v>6300</v>
      </c>
      <c r="V1795" s="170"/>
    </row>
    <row r="1796" spans="1:22" ht="20.399999999999999">
      <c r="A1796" s="235">
        <v>1793</v>
      </c>
      <c r="B1796" s="235">
        <v>109609630</v>
      </c>
      <c r="C1796" s="238" t="s">
        <v>183</v>
      </c>
      <c r="D1796" s="238" t="s">
        <v>184</v>
      </c>
      <c r="E1796" s="598" t="s">
        <v>36</v>
      </c>
      <c r="F1796" s="333">
        <v>97</v>
      </c>
      <c r="G1796" s="625" t="s">
        <v>3993</v>
      </c>
      <c r="H1796" s="410">
        <v>45030</v>
      </c>
      <c r="I1796" s="410">
        <v>45030</v>
      </c>
      <c r="J1796" s="333" t="s">
        <v>3782</v>
      </c>
      <c r="K1796" s="333" t="s">
        <v>285</v>
      </c>
      <c r="L1796" s="333" t="s">
        <v>3783</v>
      </c>
      <c r="M1796" s="333">
        <v>919652344</v>
      </c>
      <c r="N1796" s="235" t="s">
        <v>3917</v>
      </c>
      <c r="O1796" s="333" t="s">
        <v>3784</v>
      </c>
      <c r="P1796" s="345" t="s">
        <v>3994</v>
      </c>
      <c r="Q1796" s="235" t="s">
        <v>286</v>
      </c>
      <c r="R1796" s="333" t="s">
        <v>3786</v>
      </c>
      <c r="S1796" s="541">
        <v>19.260000000000002</v>
      </c>
      <c r="T1796" s="467" t="s">
        <v>2965</v>
      </c>
      <c r="U1796" s="468">
        <f t="shared" ref="U1796:U1859" si="28">S1796*F1796</f>
        <v>1868.2200000000003</v>
      </c>
      <c r="V1796" s="170"/>
    </row>
    <row r="1797" spans="1:22" ht="20.399999999999999">
      <c r="A1797" s="235">
        <v>1794</v>
      </c>
      <c r="B1797" s="235">
        <v>112168333</v>
      </c>
      <c r="C1797" s="238">
        <v>9150006123</v>
      </c>
      <c r="D1797" s="238" t="s">
        <v>184</v>
      </c>
      <c r="E1797" s="598" t="s">
        <v>36</v>
      </c>
      <c r="F1797" s="333">
        <v>223</v>
      </c>
      <c r="G1797" s="625" t="s">
        <v>3993</v>
      </c>
      <c r="H1797" s="410">
        <v>45030</v>
      </c>
      <c r="I1797" s="410">
        <v>45030</v>
      </c>
      <c r="J1797" s="333" t="s">
        <v>3782</v>
      </c>
      <c r="K1797" s="333" t="s">
        <v>285</v>
      </c>
      <c r="L1797" s="333" t="s">
        <v>3783</v>
      </c>
      <c r="M1797" s="333">
        <v>919652344</v>
      </c>
      <c r="N1797" s="235" t="s">
        <v>3917</v>
      </c>
      <c r="O1797" s="333" t="s">
        <v>3784</v>
      </c>
      <c r="P1797" s="345" t="s">
        <v>3994</v>
      </c>
      <c r="Q1797" s="235" t="s">
        <v>286</v>
      </c>
      <c r="R1797" s="333" t="s">
        <v>3786</v>
      </c>
      <c r="S1797" s="541">
        <v>19.260000000000002</v>
      </c>
      <c r="T1797" s="467" t="s">
        <v>2965</v>
      </c>
      <c r="U1797" s="468">
        <f t="shared" si="28"/>
        <v>4294.9800000000005</v>
      </c>
      <c r="V1797" s="170"/>
    </row>
    <row r="1798" spans="1:22">
      <c r="A1798" s="235">
        <v>1795</v>
      </c>
      <c r="B1798" s="235">
        <v>109609637</v>
      </c>
      <c r="C1798" s="238" t="s">
        <v>573</v>
      </c>
      <c r="D1798" s="238" t="s">
        <v>574</v>
      </c>
      <c r="E1798" s="598" t="s">
        <v>36</v>
      </c>
      <c r="F1798" s="333">
        <v>70</v>
      </c>
      <c r="G1798" s="625" t="s">
        <v>3993</v>
      </c>
      <c r="H1798" s="410">
        <v>45030</v>
      </c>
      <c r="I1798" s="410">
        <v>45030</v>
      </c>
      <c r="J1798" s="333" t="s">
        <v>3782</v>
      </c>
      <c r="K1798" s="333" t="s">
        <v>285</v>
      </c>
      <c r="L1798" s="333" t="s">
        <v>3783</v>
      </c>
      <c r="M1798" s="333">
        <v>919652344</v>
      </c>
      <c r="N1798" s="235" t="s">
        <v>3917</v>
      </c>
      <c r="O1798" s="333" t="s">
        <v>3784</v>
      </c>
      <c r="P1798" s="345" t="s">
        <v>3994</v>
      </c>
      <c r="Q1798" s="235" t="s">
        <v>286</v>
      </c>
      <c r="R1798" s="333" t="s">
        <v>3786</v>
      </c>
      <c r="S1798" s="541">
        <v>18.62</v>
      </c>
      <c r="T1798" s="467" t="s">
        <v>2965</v>
      </c>
      <c r="U1798" s="468">
        <f t="shared" si="28"/>
        <v>1303.4000000000001</v>
      </c>
      <c r="V1798" s="170"/>
    </row>
    <row r="1799" spans="1:22">
      <c r="A1799" s="235">
        <v>1796</v>
      </c>
      <c r="B1799" s="235">
        <v>109609637</v>
      </c>
      <c r="C1799" s="238" t="s">
        <v>573</v>
      </c>
      <c r="D1799" s="238" t="s">
        <v>574</v>
      </c>
      <c r="E1799" s="598" t="s">
        <v>36</v>
      </c>
      <c r="F1799" s="333">
        <v>130</v>
      </c>
      <c r="G1799" s="625" t="s">
        <v>3993</v>
      </c>
      <c r="H1799" s="410">
        <v>45030</v>
      </c>
      <c r="I1799" s="410">
        <v>45030</v>
      </c>
      <c r="J1799" s="333" t="s">
        <v>3782</v>
      </c>
      <c r="K1799" s="333" t="s">
        <v>285</v>
      </c>
      <c r="L1799" s="333" t="s">
        <v>3783</v>
      </c>
      <c r="M1799" s="333">
        <v>919652344</v>
      </c>
      <c r="N1799" s="235" t="s">
        <v>3917</v>
      </c>
      <c r="O1799" s="333" t="s">
        <v>3784</v>
      </c>
      <c r="P1799" s="345" t="s">
        <v>3994</v>
      </c>
      <c r="Q1799" s="235" t="s">
        <v>286</v>
      </c>
      <c r="R1799" s="333" t="s">
        <v>3786</v>
      </c>
      <c r="S1799" s="541">
        <v>18.62</v>
      </c>
      <c r="T1799" s="467" t="s">
        <v>2965</v>
      </c>
      <c r="U1799" s="468">
        <f t="shared" si="28"/>
        <v>2420.6</v>
      </c>
      <c r="V1799" s="170"/>
    </row>
    <row r="1800" spans="1:22">
      <c r="A1800" s="235">
        <v>1797</v>
      </c>
      <c r="B1800" s="235">
        <v>112137134</v>
      </c>
      <c r="C1800" s="238">
        <v>21038811406</v>
      </c>
      <c r="D1800" s="238" t="s">
        <v>2415</v>
      </c>
      <c r="E1800" s="598" t="s">
        <v>36</v>
      </c>
      <c r="F1800" s="333">
        <v>79</v>
      </c>
      <c r="G1800" s="625" t="s">
        <v>3993</v>
      </c>
      <c r="H1800" s="410">
        <v>45030</v>
      </c>
      <c r="I1800" s="410">
        <v>45030</v>
      </c>
      <c r="J1800" s="333" t="s">
        <v>3782</v>
      </c>
      <c r="K1800" s="333" t="s">
        <v>285</v>
      </c>
      <c r="L1800" s="333" t="s">
        <v>3783</v>
      </c>
      <c r="M1800" s="333">
        <v>919652344</v>
      </c>
      <c r="N1800" s="235" t="s">
        <v>3917</v>
      </c>
      <c r="O1800" s="333" t="s">
        <v>3784</v>
      </c>
      <c r="P1800" s="345" t="s">
        <v>3994</v>
      </c>
      <c r="Q1800" s="235" t="s">
        <v>286</v>
      </c>
      <c r="R1800" s="333" t="s">
        <v>3786</v>
      </c>
      <c r="S1800" s="541">
        <v>930.97</v>
      </c>
      <c r="T1800" s="467" t="s">
        <v>2965</v>
      </c>
      <c r="U1800" s="468">
        <f t="shared" si="28"/>
        <v>73546.63</v>
      </c>
      <c r="V1800" s="170"/>
    </row>
    <row r="1801" spans="1:22">
      <c r="A1801" s="235">
        <v>1798</v>
      </c>
      <c r="B1801" s="235">
        <v>112137134</v>
      </c>
      <c r="C1801" s="238">
        <v>21038811406</v>
      </c>
      <c r="D1801" s="238" t="s">
        <v>2415</v>
      </c>
      <c r="E1801" s="598" t="s">
        <v>36</v>
      </c>
      <c r="F1801" s="333">
        <v>241</v>
      </c>
      <c r="G1801" s="625" t="s">
        <v>3993</v>
      </c>
      <c r="H1801" s="410">
        <v>45030</v>
      </c>
      <c r="I1801" s="410">
        <v>45030</v>
      </c>
      <c r="J1801" s="333" t="s">
        <v>3782</v>
      </c>
      <c r="K1801" s="333" t="s">
        <v>285</v>
      </c>
      <c r="L1801" s="333" t="s">
        <v>3783</v>
      </c>
      <c r="M1801" s="333">
        <v>919652344</v>
      </c>
      <c r="N1801" s="235" t="s">
        <v>3917</v>
      </c>
      <c r="O1801" s="333" t="s">
        <v>3784</v>
      </c>
      <c r="P1801" s="345" t="s">
        <v>3994</v>
      </c>
      <c r="Q1801" s="235" t="s">
        <v>286</v>
      </c>
      <c r="R1801" s="333" t="s">
        <v>3786</v>
      </c>
      <c r="S1801" s="541">
        <v>930.97</v>
      </c>
      <c r="T1801" s="467" t="s">
        <v>2965</v>
      </c>
      <c r="U1801" s="468">
        <f t="shared" si="28"/>
        <v>224363.77000000002</v>
      </c>
      <c r="V1801" s="170"/>
    </row>
    <row r="1802" spans="1:22">
      <c r="A1802" s="235">
        <v>1799</v>
      </c>
      <c r="B1802" s="235">
        <v>109492176</v>
      </c>
      <c r="C1802" s="238">
        <v>45953050</v>
      </c>
      <c r="D1802" s="238" t="s">
        <v>2204</v>
      </c>
      <c r="E1802" s="598" t="s">
        <v>2729</v>
      </c>
      <c r="F1802" s="333">
        <v>1600</v>
      </c>
      <c r="G1802" s="625" t="s">
        <v>3993</v>
      </c>
      <c r="H1802" s="410">
        <v>45030</v>
      </c>
      <c r="I1802" s="410">
        <v>45030</v>
      </c>
      <c r="J1802" s="333" t="s">
        <v>3782</v>
      </c>
      <c r="K1802" s="333" t="s">
        <v>285</v>
      </c>
      <c r="L1802" s="333" t="s">
        <v>3783</v>
      </c>
      <c r="M1802" s="333">
        <v>919652344</v>
      </c>
      <c r="N1802" s="235" t="s">
        <v>3917</v>
      </c>
      <c r="O1802" s="333" t="s">
        <v>3784</v>
      </c>
      <c r="P1802" s="345" t="s">
        <v>3994</v>
      </c>
      <c r="Q1802" s="235" t="s">
        <v>286</v>
      </c>
      <c r="R1802" s="333" t="s">
        <v>3786</v>
      </c>
      <c r="S1802" s="541">
        <v>210.77</v>
      </c>
      <c r="T1802" s="467" t="s">
        <v>2965</v>
      </c>
      <c r="U1802" s="468">
        <f t="shared" si="28"/>
        <v>337232</v>
      </c>
      <c r="V1802" s="170"/>
    </row>
    <row r="1803" spans="1:22">
      <c r="A1803" s="235">
        <v>1800</v>
      </c>
      <c r="B1803" s="235">
        <v>109609634</v>
      </c>
      <c r="C1803" s="238">
        <v>21038812425</v>
      </c>
      <c r="D1803" s="238" t="s">
        <v>2740</v>
      </c>
      <c r="E1803" s="598" t="s">
        <v>36</v>
      </c>
      <c r="F1803" s="333">
        <v>40</v>
      </c>
      <c r="G1803" s="625" t="s">
        <v>3993</v>
      </c>
      <c r="H1803" s="410">
        <v>45030</v>
      </c>
      <c r="I1803" s="410">
        <v>45030</v>
      </c>
      <c r="J1803" s="333" t="s">
        <v>3782</v>
      </c>
      <c r="K1803" s="333" t="s">
        <v>285</v>
      </c>
      <c r="L1803" s="333" t="s">
        <v>3783</v>
      </c>
      <c r="M1803" s="333">
        <v>919652344</v>
      </c>
      <c r="N1803" s="235" t="s">
        <v>3917</v>
      </c>
      <c r="O1803" s="333" t="s">
        <v>3784</v>
      </c>
      <c r="P1803" s="345" t="s">
        <v>3994</v>
      </c>
      <c r="Q1803" s="235" t="s">
        <v>286</v>
      </c>
      <c r="R1803" s="333" t="s">
        <v>3786</v>
      </c>
      <c r="S1803" s="541">
        <v>1069.1099999999999</v>
      </c>
      <c r="T1803" s="467" t="s">
        <v>2965</v>
      </c>
      <c r="U1803" s="468">
        <f t="shared" si="28"/>
        <v>42764.399999999994</v>
      </c>
      <c r="V1803" s="170"/>
    </row>
    <row r="1804" spans="1:22">
      <c r="A1804" s="235">
        <v>1801</v>
      </c>
      <c r="B1804" s="235">
        <v>107105353</v>
      </c>
      <c r="C1804" s="238">
        <v>45983010</v>
      </c>
      <c r="D1804" s="238" t="s">
        <v>2824</v>
      </c>
      <c r="E1804" s="598" t="s">
        <v>2729</v>
      </c>
      <c r="F1804" s="333">
        <v>26</v>
      </c>
      <c r="G1804" s="625" t="s">
        <v>3993</v>
      </c>
      <c r="H1804" s="410">
        <v>45030</v>
      </c>
      <c r="I1804" s="410">
        <v>45030</v>
      </c>
      <c r="J1804" s="333" t="s">
        <v>3782</v>
      </c>
      <c r="K1804" s="333" t="s">
        <v>285</v>
      </c>
      <c r="L1804" s="333" t="s">
        <v>3783</v>
      </c>
      <c r="M1804" s="333">
        <v>919652344</v>
      </c>
      <c r="N1804" s="235" t="s">
        <v>3917</v>
      </c>
      <c r="O1804" s="333" t="s">
        <v>3784</v>
      </c>
      <c r="P1804" s="345" t="s">
        <v>3994</v>
      </c>
      <c r="Q1804" s="235" t="s">
        <v>286</v>
      </c>
      <c r="R1804" s="333" t="s">
        <v>3786</v>
      </c>
      <c r="S1804" s="541">
        <v>89.92</v>
      </c>
      <c r="T1804" s="467" t="s">
        <v>2965</v>
      </c>
      <c r="U1804" s="468">
        <f t="shared" si="28"/>
        <v>2337.92</v>
      </c>
      <c r="V1804" s="170"/>
    </row>
    <row r="1805" spans="1:22">
      <c r="A1805" s="235">
        <v>1802</v>
      </c>
      <c r="B1805" s="235">
        <v>107105353</v>
      </c>
      <c r="C1805" s="238">
        <v>45983010</v>
      </c>
      <c r="D1805" s="238" t="s">
        <v>2824</v>
      </c>
      <c r="E1805" s="598" t="s">
        <v>2729</v>
      </c>
      <c r="F1805" s="333">
        <v>260</v>
      </c>
      <c r="G1805" s="625" t="s">
        <v>3993</v>
      </c>
      <c r="H1805" s="410">
        <v>45030</v>
      </c>
      <c r="I1805" s="410">
        <v>45030</v>
      </c>
      <c r="J1805" s="333" t="s">
        <v>3782</v>
      </c>
      <c r="K1805" s="333" t="s">
        <v>285</v>
      </c>
      <c r="L1805" s="333" t="s">
        <v>3783</v>
      </c>
      <c r="M1805" s="333">
        <v>919652344</v>
      </c>
      <c r="N1805" s="235" t="s">
        <v>3917</v>
      </c>
      <c r="O1805" s="333" t="s">
        <v>3784</v>
      </c>
      <c r="P1805" s="345" t="s">
        <v>3994</v>
      </c>
      <c r="Q1805" s="235" t="s">
        <v>286</v>
      </c>
      <c r="R1805" s="333" t="s">
        <v>3786</v>
      </c>
      <c r="S1805" s="541">
        <v>89.92</v>
      </c>
      <c r="T1805" s="467" t="s">
        <v>2965</v>
      </c>
      <c r="U1805" s="468">
        <f t="shared" si="28"/>
        <v>23379.200000000001</v>
      </c>
      <c r="V1805" s="170"/>
    </row>
    <row r="1806" spans="1:22">
      <c r="A1806" s="235">
        <v>1803</v>
      </c>
      <c r="B1806" s="235">
        <v>107105353</v>
      </c>
      <c r="C1806" s="238" t="s">
        <v>3333</v>
      </c>
      <c r="D1806" s="238" t="s">
        <v>2824</v>
      </c>
      <c r="E1806" s="598" t="s">
        <v>2729</v>
      </c>
      <c r="F1806" s="333">
        <v>214</v>
      </c>
      <c r="G1806" s="625" t="s">
        <v>3993</v>
      </c>
      <c r="H1806" s="410">
        <v>45030</v>
      </c>
      <c r="I1806" s="410">
        <v>45030</v>
      </c>
      <c r="J1806" s="333" t="s">
        <v>3782</v>
      </c>
      <c r="K1806" s="333" t="s">
        <v>285</v>
      </c>
      <c r="L1806" s="333" t="s">
        <v>3783</v>
      </c>
      <c r="M1806" s="333">
        <v>919652344</v>
      </c>
      <c r="N1806" s="235" t="s">
        <v>3917</v>
      </c>
      <c r="O1806" s="333" t="s">
        <v>3784</v>
      </c>
      <c r="P1806" s="345" t="s">
        <v>3994</v>
      </c>
      <c r="Q1806" s="235" t="s">
        <v>286</v>
      </c>
      <c r="R1806" s="333" t="s">
        <v>3786</v>
      </c>
      <c r="S1806" s="541">
        <v>89.92</v>
      </c>
      <c r="T1806" s="467" t="s">
        <v>2965</v>
      </c>
      <c r="U1806" s="468">
        <f t="shared" si="28"/>
        <v>19242.88</v>
      </c>
      <c r="V1806" s="170"/>
    </row>
    <row r="1807" spans="1:22">
      <c r="A1807" s="235">
        <v>1804</v>
      </c>
      <c r="B1807" s="238">
        <v>102464571</v>
      </c>
      <c r="C1807" s="235" t="s">
        <v>1693</v>
      </c>
      <c r="D1807" s="238" t="s">
        <v>1694</v>
      </c>
      <c r="E1807" s="598" t="s">
        <v>36</v>
      </c>
      <c r="F1807" s="235">
        <v>4</v>
      </c>
      <c r="G1807" s="623" t="s">
        <v>4006</v>
      </c>
      <c r="H1807" s="410">
        <v>45035</v>
      </c>
      <c r="I1807" s="410">
        <v>45035</v>
      </c>
      <c r="J1807" s="235" t="s">
        <v>3857</v>
      </c>
      <c r="K1807" s="235" t="s">
        <v>82</v>
      </c>
      <c r="L1807" s="235" t="s">
        <v>70</v>
      </c>
      <c r="M1807" s="235">
        <v>923387990</v>
      </c>
      <c r="N1807" s="235" t="s">
        <v>3917</v>
      </c>
      <c r="O1807" s="238" t="s">
        <v>3859</v>
      </c>
      <c r="P1807" s="345" t="s">
        <v>3432</v>
      </c>
      <c r="Q1807" s="463" t="s">
        <v>3958</v>
      </c>
      <c r="R1807" s="235" t="s">
        <v>4007</v>
      </c>
      <c r="S1807" s="171">
        <v>1374</v>
      </c>
      <c r="T1807" s="467" t="s">
        <v>2965</v>
      </c>
      <c r="U1807" s="468">
        <f t="shared" si="28"/>
        <v>5496</v>
      </c>
      <c r="V1807" s="170"/>
    </row>
    <row r="1808" spans="1:22">
      <c r="A1808" s="235">
        <v>1805</v>
      </c>
      <c r="B1808" s="238">
        <v>102951260</v>
      </c>
      <c r="C1808" s="235" t="s">
        <v>1697</v>
      </c>
      <c r="D1808" s="238" t="s">
        <v>1698</v>
      </c>
      <c r="E1808" s="598" t="s">
        <v>36</v>
      </c>
      <c r="F1808" s="235">
        <v>4</v>
      </c>
      <c r="G1808" s="623" t="s">
        <v>4006</v>
      </c>
      <c r="H1808" s="410">
        <v>45035</v>
      </c>
      <c r="I1808" s="410">
        <v>45035</v>
      </c>
      <c r="J1808" s="235" t="s">
        <v>3857</v>
      </c>
      <c r="K1808" s="235" t="s">
        <v>82</v>
      </c>
      <c r="L1808" s="235" t="s">
        <v>70</v>
      </c>
      <c r="M1808" s="235">
        <v>923387990</v>
      </c>
      <c r="N1808" s="235" t="s">
        <v>3917</v>
      </c>
      <c r="O1808" s="238" t="s">
        <v>3859</v>
      </c>
      <c r="P1808" s="345" t="s">
        <v>3432</v>
      </c>
      <c r="Q1808" s="463" t="s">
        <v>3958</v>
      </c>
      <c r="R1808" s="235" t="s">
        <v>4007</v>
      </c>
      <c r="S1808" s="541">
        <v>210</v>
      </c>
      <c r="T1808" s="467" t="s">
        <v>2965</v>
      </c>
      <c r="U1808" s="468">
        <f t="shared" si="28"/>
        <v>840</v>
      </c>
      <c r="V1808" s="170"/>
    </row>
    <row r="1809" spans="1:22" ht="30.6">
      <c r="A1809" s="235">
        <v>1806</v>
      </c>
      <c r="B1809" s="238">
        <v>109611234</v>
      </c>
      <c r="C1809" s="238">
        <v>3742612236</v>
      </c>
      <c r="D1809" s="337" t="s">
        <v>281</v>
      </c>
      <c r="E1809" s="598" t="s">
        <v>36</v>
      </c>
      <c r="F1809" s="333">
        <v>12</v>
      </c>
      <c r="G1809" s="623" t="s">
        <v>4006</v>
      </c>
      <c r="H1809" s="410">
        <v>45035</v>
      </c>
      <c r="I1809" s="410">
        <v>45035</v>
      </c>
      <c r="J1809" s="235" t="s">
        <v>3857</v>
      </c>
      <c r="K1809" s="235" t="s">
        <v>82</v>
      </c>
      <c r="L1809" s="235" t="s">
        <v>70</v>
      </c>
      <c r="M1809" s="235">
        <v>923387990</v>
      </c>
      <c r="N1809" s="235" t="s">
        <v>3917</v>
      </c>
      <c r="O1809" s="238" t="s">
        <v>3859</v>
      </c>
      <c r="P1809" s="345" t="s">
        <v>3432</v>
      </c>
      <c r="Q1809" s="463" t="s">
        <v>3958</v>
      </c>
      <c r="R1809" s="235" t="s">
        <v>4007</v>
      </c>
      <c r="S1809" s="171">
        <v>23880</v>
      </c>
      <c r="T1809" s="467" t="s">
        <v>2965</v>
      </c>
      <c r="U1809" s="468">
        <f t="shared" si="28"/>
        <v>286560</v>
      </c>
      <c r="V1809" s="170"/>
    </row>
    <row r="1810" spans="1:22" ht="20.399999999999999">
      <c r="A1810" s="235">
        <v>1807</v>
      </c>
      <c r="B1810" s="238">
        <v>110408292</v>
      </c>
      <c r="C1810" s="235" t="s">
        <v>1309</v>
      </c>
      <c r="D1810" s="238" t="s">
        <v>1310</v>
      </c>
      <c r="E1810" s="598" t="s">
        <v>36</v>
      </c>
      <c r="F1810" s="235">
        <v>120</v>
      </c>
      <c r="G1810" s="623" t="s">
        <v>4006</v>
      </c>
      <c r="H1810" s="410">
        <v>45035</v>
      </c>
      <c r="I1810" s="410">
        <v>45035</v>
      </c>
      <c r="J1810" s="235" t="s">
        <v>3857</v>
      </c>
      <c r="K1810" s="235" t="s">
        <v>82</v>
      </c>
      <c r="L1810" s="235" t="s">
        <v>70</v>
      </c>
      <c r="M1810" s="235">
        <v>923387990</v>
      </c>
      <c r="N1810" s="235" t="s">
        <v>3917</v>
      </c>
      <c r="O1810" s="238" t="s">
        <v>3859</v>
      </c>
      <c r="P1810" s="345" t="s">
        <v>3432</v>
      </c>
      <c r="Q1810" s="463" t="s">
        <v>3958</v>
      </c>
      <c r="R1810" s="235" t="s">
        <v>4007</v>
      </c>
      <c r="S1810" s="541">
        <v>10</v>
      </c>
      <c r="T1810" s="467" t="s">
        <v>2965</v>
      </c>
      <c r="U1810" s="468">
        <f t="shared" si="28"/>
        <v>1200</v>
      </c>
      <c r="V1810" s="170"/>
    </row>
    <row r="1811" spans="1:22">
      <c r="A1811" s="235">
        <v>1808</v>
      </c>
      <c r="B1811" s="235">
        <v>111400054</v>
      </c>
      <c r="C1811" s="238" t="s">
        <v>3274</v>
      </c>
      <c r="D1811" s="238" t="s">
        <v>650</v>
      </c>
      <c r="E1811" s="598" t="s">
        <v>36</v>
      </c>
      <c r="F1811" s="333">
        <v>12</v>
      </c>
      <c r="G1811" s="623" t="s">
        <v>4006</v>
      </c>
      <c r="H1811" s="410">
        <v>45035</v>
      </c>
      <c r="I1811" s="410">
        <v>45035</v>
      </c>
      <c r="J1811" s="235" t="s">
        <v>3857</v>
      </c>
      <c r="K1811" s="235" t="s">
        <v>82</v>
      </c>
      <c r="L1811" s="235" t="s">
        <v>70</v>
      </c>
      <c r="M1811" s="235">
        <v>923387990</v>
      </c>
      <c r="N1811" s="235" t="s">
        <v>3917</v>
      </c>
      <c r="O1811" s="238" t="s">
        <v>3859</v>
      </c>
      <c r="P1811" s="345" t="s">
        <v>3432</v>
      </c>
      <c r="Q1811" s="463" t="s">
        <v>3958</v>
      </c>
      <c r="R1811" s="235" t="s">
        <v>4007</v>
      </c>
      <c r="S1811" s="171">
        <v>1388.85</v>
      </c>
      <c r="T1811" s="467" t="s">
        <v>2965</v>
      </c>
      <c r="U1811" s="468">
        <f t="shared" si="28"/>
        <v>16666.199999999997</v>
      </c>
      <c r="V1811" s="170"/>
    </row>
    <row r="1812" spans="1:22">
      <c r="A1812" s="235">
        <v>1809</v>
      </c>
      <c r="B1812" s="238">
        <v>111400055</v>
      </c>
      <c r="C1812" s="424" t="s">
        <v>3275</v>
      </c>
      <c r="D1812" s="424" t="s">
        <v>654</v>
      </c>
      <c r="E1812" s="598" t="s">
        <v>36</v>
      </c>
      <c r="F1812" s="333">
        <v>12</v>
      </c>
      <c r="G1812" s="623" t="s">
        <v>4006</v>
      </c>
      <c r="H1812" s="410">
        <v>45035</v>
      </c>
      <c r="I1812" s="410">
        <v>45035</v>
      </c>
      <c r="J1812" s="235" t="s">
        <v>3857</v>
      </c>
      <c r="K1812" s="235" t="s">
        <v>82</v>
      </c>
      <c r="L1812" s="235" t="s">
        <v>70</v>
      </c>
      <c r="M1812" s="235">
        <v>923387990</v>
      </c>
      <c r="N1812" s="235" t="s">
        <v>3917</v>
      </c>
      <c r="O1812" s="238" t="s">
        <v>3859</v>
      </c>
      <c r="P1812" s="345" t="s">
        <v>3432</v>
      </c>
      <c r="Q1812" s="463" t="s">
        <v>3958</v>
      </c>
      <c r="R1812" s="235" t="s">
        <v>4007</v>
      </c>
      <c r="S1812" s="171">
        <v>1706.02</v>
      </c>
      <c r="T1812" s="467" t="s">
        <v>2965</v>
      </c>
      <c r="U1812" s="468">
        <f t="shared" si="28"/>
        <v>20472.239999999998</v>
      </c>
      <c r="V1812" s="170"/>
    </row>
    <row r="1813" spans="1:22">
      <c r="A1813" s="235">
        <v>1810</v>
      </c>
      <c r="B1813" s="238">
        <v>110710681</v>
      </c>
      <c r="C1813" s="235" t="s">
        <v>1997</v>
      </c>
      <c r="D1813" s="238" t="s">
        <v>2209</v>
      </c>
      <c r="E1813" s="598" t="s">
        <v>36</v>
      </c>
      <c r="F1813" s="235">
        <v>16</v>
      </c>
      <c r="G1813" s="623" t="s">
        <v>4006</v>
      </c>
      <c r="H1813" s="410">
        <v>45035</v>
      </c>
      <c r="I1813" s="410">
        <v>45035</v>
      </c>
      <c r="J1813" s="235" t="s">
        <v>3857</v>
      </c>
      <c r="K1813" s="235" t="s">
        <v>82</v>
      </c>
      <c r="L1813" s="235" t="s">
        <v>70</v>
      </c>
      <c r="M1813" s="235">
        <v>923387990</v>
      </c>
      <c r="N1813" s="235" t="s">
        <v>3917</v>
      </c>
      <c r="O1813" s="238" t="s">
        <v>3859</v>
      </c>
      <c r="P1813" s="345" t="s">
        <v>3432</v>
      </c>
      <c r="Q1813" s="463" t="s">
        <v>3958</v>
      </c>
      <c r="R1813" s="235" t="s">
        <v>4007</v>
      </c>
      <c r="S1813" s="541">
        <v>2047</v>
      </c>
      <c r="T1813" s="467" t="s">
        <v>2965</v>
      </c>
      <c r="U1813" s="468">
        <f t="shared" si="28"/>
        <v>32752</v>
      </c>
      <c r="V1813" s="170"/>
    </row>
    <row r="1814" spans="1:22">
      <c r="A1814" s="235">
        <v>1811</v>
      </c>
      <c r="B1814" s="238">
        <v>110710682</v>
      </c>
      <c r="C1814" s="235" t="s">
        <v>2001</v>
      </c>
      <c r="D1814" s="238" t="s">
        <v>2216</v>
      </c>
      <c r="E1814" s="598" t="s">
        <v>36</v>
      </c>
      <c r="F1814" s="235">
        <v>16</v>
      </c>
      <c r="G1814" s="623" t="s">
        <v>4006</v>
      </c>
      <c r="H1814" s="410">
        <v>45035</v>
      </c>
      <c r="I1814" s="410">
        <v>45035</v>
      </c>
      <c r="J1814" s="235" t="s">
        <v>3857</v>
      </c>
      <c r="K1814" s="235" t="s">
        <v>82</v>
      </c>
      <c r="L1814" s="235" t="s">
        <v>70</v>
      </c>
      <c r="M1814" s="235">
        <v>923387990</v>
      </c>
      <c r="N1814" s="235" t="s">
        <v>3917</v>
      </c>
      <c r="O1814" s="238" t="s">
        <v>3859</v>
      </c>
      <c r="P1814" s="345" t="s">
        <v>3432</v>
      </c>
      <c r="Q1814" s="463" t="s">
        <v>3958</v>
      </c>
      <c r="R1814" s="235" t="s">
        <v>4007</v>
      </c>
      <c r="S1814" s="541">
        <v>2047</v>
      </c>
      <c r="T1814" s="467" t="s">
        <v>2965</v>
      </c>
      <c r="U1814" s="468">
        <f t="shared" si="28"/>
        <v>32752</v>
      </c>
      <c r="V1814" s="170"/>
    </row>
    <row r="1815" spans="1:22">
      <c r="A1815" s="235">
        <v>1812</v>
      </c>
      <c r="B1815" s="238">
        <v>110710684</v>
      </c>
      <c r="C1815" s="235" t="s">
        <v>3950</v>
      </c>
      <c r="D1815" s="238" t="s">
        <v>2213</v>
      </c>
      <c r="E1815" s="598" t="s">
        <v>36</v>
      </c>
      <c r="F1815" s="235">
        <v>8</v>
      </c>
      <c r="G1815" s="623" t="s">
        <v>4006</v>
      </c>
      <c r="H1815" s="410">
        <v>45035</v>
      </c>
      <c r="I1815" s="410">
        <v>45035</v>
      </c>
      <c r="J1815" s="235" t="s">
        <v>3857</v>
      </c>
      <c r="K1815" s="235" t="s">
        <v>82</v>
      </c>
      <c r="L1815" s="235" t="s">
        <v>70</v>
      </c>
      <c r="M1815" s="235">
        <v>923387990</v>
      </c>
      <c r="N1815" s="235" t="s">
        <v>3917</v>
      </c>
      <c r="O1815" s="238" t="s">
        <v>3859</v>
      </c>
      <c r="P1815" s="345" t="s">
        <v>3432</v>
      </c>
      <c r="Q1815" s="463" t="s">
        <v>3958</v>
      </c>
      <c r="R1815" s="235" t="s">
        <v>4007</v>
      </c>
      <c r="S1815" s="541">
        <v>2047</v>
      </c>
      <c r="T1815" s="467" t="s">
        <v>2965</v>
      </c>
      <c r="U1815" s="468">
        <f t="shared" si="28"/>
        <v>16376</v>
      </c>
      <c r="V1815" s="170"/>
    </row>
    <row r="1816" spans="1:22">
      <c r="A1816" s="235">
        <v>1813</v>
      </c>
      <c r="B1816" s="238">
        <v>112141778</v>
      </c>
      <c r="C1816" s="235">
        <v>112141778</v>
      </c>
      <c r="D1816" s="238" t="s">
        <v>2566</v>
      </c>
      <c r="E1816" s="598" t="s">
        <v>36</v>
      </c>
      <c r="F1816" s="235">
        <v>40</v>
      </c>
      <c r="G1816" s="623" t="s">
        <v>4006</v>
      </c>
      <c r="H1816" s="410">
        <v>45035</v>
      </c>
      <c r="I1816" s="410">
        <v>45035</v>
      </c>
      <c r="J1816" s="235" t="s">
        <v>3857</v>
      </c>
      <c r="K1816" s="235" t="s">
        <v>82</v>
      </c>
      <c r="L1816" s="235" t="s">
        <v>70</v>
      </c>
      <c r="M1816" s="235">
        <v>923387990</v>
      </c>
      <c r="N1816" s="235" t="s">
        <v>3917</v>
      </c>
      <c r="O1816" s="238" t="s">
        <v>3859</v>
      </c>
      <c r="P1816" s="345" t="s">
        <v>3432</v>
      </c>
      <c r="Q1816" s="463" t="s">
        <v>3958</v>
      </c>
      <c r="R1816" s="235" t="s">
        <v>4007</v>
      </c>
      <c r="S1816" s="541">
        <v>1.5</v>
      </c>
      <c r="T1816" s="467" t="s">
        <v>2965</v>
      </c>
      <c r="U1816" s="468">
        <f t="shared" si="28"/>
        <v>60</v>
      </c>
      <c r="V1816" s="170"/>
    </row>
    <row r="1817" spans="1:22">
      <c r="A1817" s="235">
        <v>1814</v>
      </c>
      <c r="B1817" s="238">
        <v>112141777</v>
      </c>
      <c r="C1817" s="235">
        <v>112141777</v>
      </c>
      <c r="D1817" s="238" t="s">
        <v>2563</v>
      </c>
      <c r="E1817" s="598" t="s">
        <v>36</v>
      </c>
      <c r="F1817" s="235">
        <v>72</v>
      </c>
      <c r="G1817" s="623" t="s">
        <v>4006</v>
      </c>
      <c r="H1817" s="410">
        <v>45035</v>
      </c>
      <c r="I1817" s="410">
        <v>45035</v>
      </c>
      <c r="J1817" s="235" t="s">
        <v>3857</v>
      </c>
      <c r="K1817" s="235" t="s">
        <v>82</v>
      </c>
      <c r="L1817" s="235" t="s">
        <v>70</v>
      </c>
      <c r="M1817" s="235">
        <v>923387990</v>
      </c>
      <c r="N1817" s="235" t="s">
        <v>3917</v>
      </c>
      <c r="O1817" s="238" t="s">
        <v>3859</v>
      </c>
      <c r="P1817" s="345" t="s">
        <v>3432</v>
      </c>
      <c r="Q1817" s="463" t="s">
        <v>3958</v>
      </c>
      <c r="R1817" s="235" t="s">
        <v>4007</v>
      </c>
      <c r="S1817" s="541">
        <v>5.4</v>
      </c>
      <c r="T1817" s="467" t="s">
        <v>2965</v>
      </c>
      <c r="U1817" s="468">
        <f t="shared" si="28"/>
        <v>388.8</v>
      </c>
      <c r="V1817" s="170"/>
    </row>
    <row r="1818" spans="1:22">
      <c r="A1818" s="235">
        <v>1815</v>
      </c>
      <c r="B1818" s="238" t="s">
        <v>2458</v>
      </c>
      <c r="C1818" s="235" t="s">
        <v>2458</v>
      </c>
      <c r="D1818" s="238" t="s">
        <v>2459</v>
      </c>
      <c r="E1818" s="598" t="s">
        <v>36</v>
      </c>
      <c r="F1818" s="235">
        <v>8</v>
      </c>
      <c r="G1818" s="623" t="s">
        <v>4006</v>
      </c>
      <c r="H1818" s="410">
        <v>45035</v>
      </c>
      <c r="I1818" s="410">
        <v>45035</v>
      </c>
      <c r="J1818" s="235" t="s">
        <v>3857</v>
      </c>
      <c r="K1818" s="235" t="s">
        <v>82</v>
      </c>
      <c r="L1818" s="235" t="s">
        <v>70</v>
      </c>
      <c r="M1818" s="235">
        <v>923387990</v>
      </c>
      <c r="N1818" s="235" t="s">
        <v>3917</v>
      </c>
      <c r="O1818" s="238" t="s">
        <v>3859</v>
      </c>
      <c r="P1818" s="345" t="s">
        <v>3432</v>
      </c>
      <c r="Q1818" s="463" t="s">
        <v>3958</v>
      </c>
      <c r="R1818" s="235" t="s">
        <v>4007</v>
      </c>
      <c r="S1818" s="541">
        <v>1798.2</v>
      </c>
      <c r="T1818" s="467" t="s">
        <v>2965</v>
      </c>
      <c r="U1818" s="468">
        <f t="shared" si="28"/>
        <v>14385.6</v>
      </c>
      <c r="V1818" s="170"/>
    </row>
    <row r="1819" spans="1:22">
      <c r="A1819" s="235">
        <v>1816</v>
      </c>
      <c r="B1819" s="238" t="s">
        <v>2336</v>
      </c>
      <c r="C1819" s="235" t="s">
        <v>2337</v>
      </c>
      <c r="D1819" s="238" t="s">
        <v>2605</v>
      </c>
      <c r="E1819" s="598" t="s">
        <v>36</v>
      </c>
      <c r="F1819" s="235">
        <v>16</v>
      </c>
      <c r="G1819" s="623" t="s">
        <v>4006</v>
      </c>
      <c r="H1819" s="410">
        <v>45035</v>
      </c>
      <c r="I1819" s="410">
        <v>45035</v>
      </c>
      <c r="J1819" s="235" t="s">
        <v>3857</v>
      </c>
      <c r="K1819" s="235" t="s">
        <v>82</v>
      </c>
      <c r="L1819" s="235" t="s">
        <v>70</v>
      </c>
      <c r="M1819" s="235">
        <v>923387990</v>
      </c>
      <c r="N1819" s="235" t="s">
        <v>3917</v>
      </c>
      <c r="O1819" s="238" t="s">
        <v>3859</v>
      </c>
      <c r="P1819" s="345" t="s">
        <v>3432</v>
      </c>
      <c r="Q1819" s="463" t="s">
        <v>3958</v>
      </c>
      <c r="R1819" s="235" t="s">
        <v>4007</v>
      </c>
      <c r="S1819" s="171">
        <v>1784.3</v>
      </c>
      <c r="T1819" s="467" t="s">
        <v>2965</v>
      </c>
      <c r="U1819" s="468">
        <f t="shared" si="28"/>
        <v>28548.799999999999</v>
      </c>
      <c r="V1819" s="170"/>
    </row>
    <row r="1820" spans="1:22">
      <c r="A1820" s="235">
        <v>1817</v>
      </c>
      <c r="B1820" s="238">
        <v>107156657</v>
      </c>
      <c r="C1820" s="238">
        <v>107156657</v>
      </c>
      <c r="D1820" s="238" t="s">
        <v>815</v>
      </c>
      <c r="E1820" s="598" t="s">
        <v>36</v>
      </c>
      <c r="F1820" s="235">
        <v>16</v>
      </c>
      <c r="G1820" s="623" t="s">
        <v>4006</v>
      </c>
      <c r="H1820" s="410">
        <v>45035</v>
      </c>
      <c r="I1820" s="410">
        <v>45035</v>
      </c>
      <c r="J1820" s="235" t="s">
        <v>3857</v>
      </c>
      <c r="K1820" s="235" t="s">
        <v>82</v>
      </c>
      <c r="L1820" s="235" t="s">
        <v>70</v>
      </c>
      <c r="M1820" s="235">
        <v>923387990</v>
      </c>
      <c r="N1820" s="235" t="s">
        <v>3917</v>
      </c>
      <c r="O1820" s="238" t="s">
        <v>3859</v>
      </c>
      <c r="P1820" s="345" t="s">
        <v>3432</v>
      </c>
      <c r="Q1820" s="463" t="s">
        <v>3958</v>
      </c>
      <c r="R1820" s="235" t="s">
        <v>4007</v>
      </c>
      <c r="S1820" s="541">
        <v>13.68</v>
      </c>
      <c r="T1820" s="467" t="s">
        <v>2965</v>
      </c>
      <c r="U1820" s="468">
        <f t="shared" si="28"/>
        <v>218.88</v>
      </c>
      <c r="V1820" s="170"/>
    </row>
    <row r="1821" spans="1:22">
      <c r="A1821" s="235">
        <v>1818</v>
      </c>
      <c r="B1821" s="238">
        <v>110408291</v>
      </c>
      <c r="C1821" s="235" t="s">
        <v>1305</v>
      </c>
      <c r="D1821" s="238" t="s">
        <v>1306</v>
      </c>
      <c r="E1821" s="598" t="s">
        <v>36</v>
      </c>
      <c r="F1821" s="235">
        <v>24</v>
      </c>
      <c r="G1821" s="623" t="s">
        <v>4006</v>
      </c>
      <c r="H1821" s="410">
        <v>45035</v>
      </c>
      <c r="I1821" s="410">
        <v>45035</v>
      </c>
      <c r="J1821" s="235" t="s">
        <v>3857</v>
      </c>
      <c r="K1821" s="235" t="s">
        <v>82</v>
      </c>
      <c r="L1821" s="235" t="s">
        <v>70</v>
      </c>
      <c r="M1821" s="235">
        <v>923387990</v>
      </c>
      <c r="N1821" s="235" t="s">
        <v>3917</v>
      </c>
      <c r="O1821" s="238" t="s">
        <v>3859</v>
      </c>
      <c r="P1821" s="345" t="s">
        <v>3432</v>
      </c>
      <c r="Q1821" s="463" t="s">
        <v>3958</v>
      </c>
      <c r="R1821" s="235" t="s">
        <v>4007</v>
      </c>
      <c r="S1821" s="541">
        <v>6</v>
      </c>
      <c r="T1821" s="467" t="s">
        <v>2965</v>
      </c>
      <c r="U1821" s="468">
        <f t="shared" si="28"/>
        <v>144</v>
      </c>
      <c r="V1821" s="170"/>
    </row>
    <row r="1822" spans="1:22">
      <c r="A1822" s="235">
        <v>1819</v>
      </c>
      <c r="B1822" s="238">
        <v>107156629</v>
      </c>
      <c r="C1822" s="235">
        <v>107156629</v>
      </c>
      <c r="D1822" s="238" t="s">
        <v>814</v>
      </c>
      <c r="E1822" s="598" t="s">
        <v>36</v>
      </c>
      <c r="F1822" s="235">
        <v>64</v>
      </c>
      <c r="G1822" s="623" t="s">
        <v>4006</v>
      </c>
      <c r="H1822" s="410">
        <v>45035</v>
      </c>
      <c r="I1822" s="410">
        <v>45035</v>
      </c>
      <c r="J1822" s="235" t="s">
        <v>3857</v>
      </c>
      <c r="K1822" s="235" t="s">
        <v>82</v>
      </c>
      <c r="L1822" s="235" t="s">
        <v>70</v>
      </c>
      <c r="M1822" s="235">
        <v>923387990</v>
      </c>
      <c r="N1822" s="235" t="s">
        <v>3917</v>
      </c>
      <c r="O1822" s="238" t="s">
        <v>3859</v>
      </c>
      <c r="P1822" s="345" t="s">
        <v>3432</v>
      </c>
      <c r="Q1822" s="463" t="s">
        <v>3958</v>
      </c>
      <c r="R1822" s="235" t="s">
        <v>4007</v>
      </c>
      <c r="S1822" s="541">
        <v>16.2</v>
      </c>
      <c r="T1822" s="467" t="s">
        <v>2965</v>
      </c>
      <c r="U1822" s="468">
        <f t="shared" si="28"/>
        <v>1036.8</v>
      </c>
      <c r="V1822" s="170"/>
    </row>
    <row r="1823" spans="1:22" ht="20.399999999999999">
      <c r="A1823" s="235">
        <v>1820</v>
      </c>
      <c r="B1823" s="238" t="s">
        <v>818</v>
      </c>
      <c r="C1823" s="238" t="s">
        <v>818</v>
      </c>
      <c r="D1823" s="238" t="s">
        <v>819</v>
      </c>
      <c r="E1823" s="598" t="s">
        <v>36</v>
      </c>
      <c r="F1823" s="235">
        <v>80</v>
      </c>
      <c r="G1823" s="623" t="s">
        <v>4006</v>
      </c>
      <c r="H1823" s="410">
        <v>45035</v>
      </c>
      <c r="I1823" s="410">
        <v>45035</v>
      </c>
      <c r="J1823" s="235" t="s">
        <v>3857</v>
      </c>
      <c r="K1823" s="235" t="s">
        <v>82</v>
      </c>
      <c r="L1823" s="235" t="s">
        <v>70</v>
      </c>
      <c r="M1823" s="235">
        <v>923387990</v>
      </c>
      <c r="N1823" s="235" t="s">
        <v>3917</v>
      </c>
      <c r="O1823" s="238" t="s">
        <v>3859</v>
      </c>
      <c r="P1823" s="345" t="s">
        <v>3432</v>
      </c>
      <c r="Q1823" s="463" t="s">
        <v>3958</v>
      </c>
      <c r="R1823" s="235" t="s">
        <v>4007</v>
      </c>
      <c r="S1823" s="171">
        <v>3.84</v>
      </c>
      <c r="T1823" s="467" t="s">
        <v>2965</v>
      </c>
      <c r="U1823" s="468">
        <f t="shared" si="28"/>
        <v>307.2</v>
      </c>
      <c r="V1823" s="170"/>
    </row>
    <row r="1824" spans="1:22">
      <c r="A1824" s="235">
        <v>1821</v>
      </c>
      <c r="B1824" s="238">
        <v>111402534</v>
      </c>
      <c r="C1824" s="235" t="s">
        <v>1083</v>
      </c>
      <c r="D1824" s="238" t="s">
        <v>1084</v>
      </c>
      <c r="E1824" s="598" t="s">
        <v>36</v>
      </c>
      <c r="F1824" s="235">
        <v>10</v>
      </c>
      <c r="G1824" s="623" t="s">
        <v>4006</v>
      </c>
      <c r="H1824" s="410">
        <v>45035</v>
      </c>
      <c r="I1824" s="410">
        <v>45035</v>
      </c>
      <c r="J1824" s="235" t="s">
        <v>3857</v>
      </c>
      <c r="K1824" s="235" t="s">
        <v>82</v>
      </c>
      <c r="L1824" s="235" t="s">
        <v>70</v>
      </c>
      <c r="M1824" s="235">
        <v>923387990</v>
      </c>
      <c r="N1824" s="235" t="s">
        <v>3917</v>
      </c>
      <c r="O1824" s="238" t="s">
        <v>3859</v>
      </c>
      <c r="P1824" s="345" t="s">
        <v>3432</v>
      </c>
      <c r="Q1824" s="463" t="s">
        <v>3958</v>
      </c>
      <c r="R1824" s="235" t="s">
        <v>4007</v>
      </c>
      <c r="S1824" s="171">
        <v>469.44</v>
      </c>
      <c r="T1824" s="467" t="s">
        <v>2965</v>
      </c>
      <c r="U1824" s="468">
        <f t="shared" si="28"/>
        <v>4694.3999999999996</v>
      </c>
      <c r="V1824" s="170"/>
    </row>
    <row r="1825" spans="1:22">
      <c r="A1825" s="235">
        <v>1822</v>
      </c>
      <c r="B1825" s="238">
        <v>110316600</v>
      </c>
      <c r="C1825" s="235" t="s">
        <v>2551</v>
      </c>
      <c r="D1825" s="238" t="s">
        <v>2552</v>
      </c>
      <c r="E1825" s="598" t="s">
        <v>36</v>
      </c>
      <c r="F1825" s="235">
        <v>4</v>
      </c>
      <c r="G1825" s="623" t="s">
        <v>4006</v>
      </c>
      <c r="H1825" s="410">
        <v>45035</v>
      </c>
      <c r="I1825" s="410">
        <v>45035</v>
      </c>
      <c r="J1825" s="235" t="s">
        <v>3857</v>
      </c>
      <c r="K1825" s="235" t="s">
        <v>82</v>
      </c>
      <c r="L1825" s="235" t="s">
        <v>70</v>
      </c>
      <c r="M1825" s="235">
        <v>923387990</v>
      </c>
      <c r="N1825" s="235" t="s">
        <v>3917</v>
      </c>
      <c r="O1825" s="238" t="s">
        <v>3859</v>
      </c>
      <c r="P1825" s="345" t="s">
        <v>3432</v>
      </c>
      <c r="Q1825" s="463" t="s">
        <v>3958</v>
      </c>
      <c r="R1825" s="235" t="s">
        <v>4007</v>
      </c>
      <c r="S1825" s="541">
        <v>330</v>
      </c>
      <c r="T1825" s="467" t="s">
        <v>2965</v>
      </c>
      <c r="U1825" s="468">
        <f t="shared" si="28"/>
        <v>1320</v>
      </c>
      <c r="V1825" s="170"/>
    </row>
    <row r="1826" spans="1:22">
      <c r="A1826" s="235">
        <v>1823</v>
      </c>
      <c r="B1826" s="238">
        <v>110408288</v>
      </c>
      <c r="C1826" s="235" t="s">
        <v>1749</v>
      </c>
      <c r="D1826" s="238" t="s">
        <v>1750</v>
      </c>
      <c r="E1826" s="598" t="s">
        <v>36</v>
      </c>
      <c r="F1826" s="235">
        <v>12</v>
      </c>
      <c r="G1826" s="623" t="s">
        <v>4006</v>
      </c>
      <c r="H1826" s="410">
        <v>45035</v>
      </c>
      <c r="I1826" s="410">
        <v>45035</v>
      </c>
      <c r="J1826" s="235" t="s">
        <v>3857</v>
      </c>
      <c r="K1826" s="235" t="s">
        <v>82</v>
      </c>
      <c r="L1826" s="235" t="s">
        <v>70</v>
      </c>
      <c r="M1826" s="235">
        <v>923387990</v>
      </c>
      <c r="N1826" s="235" t="s">
        <v>3917</v>
      </c>
      <c r="O1826" s="238" t="s">
        <v>3859</v>
      </c>
      <c r="P1826" s="345" t="s">
        <v>3432</v>
      </c>
      <c r="Q1826" s="463" t="s">
        <v>3958</v>
      </c>
      <c r="R1826" s="235" t="s">
        <v>4007</v>
      </c>
      <c r="S1826" s="541">
        <v>6396.5</v>
      </c>
      <c r="T1826" s="467" t="s">
        <v>2965</v>
      </c>
      <c r="U1826" s="468">
        <f t="shared" si="28"/>
        <v>76758</v>
      </c>
      <c r="V1826" s="170"/>
    </row>
    <row r="1827" spans="1:22" ht="20.399999999999999">
      <c r="A1827" s="235">
        <v>1824</v>
      </c>
      <c r="B1827" s="238">
        <v>110408290</v>
      </c>
      <c r="C1827" s="235" t="s">
        <v>2260</v>
      </c>
      <c r="D1827" s="238" t="s">
        <v>2775</v>
      </c>
      <c r="E1827" s="598" t="s">
        <v>36</v>
      </c>
      <c r="F1827" s="235">
        <v>12</v>
      </c>
      <c r="G1827" s="623" t="s">
        <v>4006</v>
      </c>
      <c r="H1827" s="410">
        <v>45035</v>
      </c>
      <c r="I1827" s="410">
        <v>45035</v>
      </c>
      <c r="J1827" s="235" t="s">
        <v>3857</v>
      </c>
      <c r="K1827" s="235" t="s">
        <v>82</v>
      </c>
      <c r="L1827" s="235" t="s">
        <v>70</v>
      </c>
      <c r="M1827" s="235">
        <v>923387990</v>
      </c>
      <c r="N1827" s="235" t="s">
        <v>3917</v>
      </c>
      <c r="O1827" s="238" t="s">
        <v>3859</v>
      </c>
      <c r="P1827" s="345" t="s">
        <v>3432</v>
      </c>
      <c r="Q1827" s="463" t="s">
        <v>3958</v>
      </c>
      <c r="R1827" s="235" t="s">
        <v>4007</v>
      </c>
      <c r="S1827" s="171">
        <v>540.54999999999995</v>
      </c>
      <c r="T1827" s="467" t="s">
        <v>2965</v>
      </c>
      <c r="U1827" s="468">
        <f t="shared" si="28"/>
        <v>6486.5999999999995</v>
      </c>
      <c r="V1827" s="170"/>
    </row>
    <row r="1828" spans="1:22" ht="30.6">
      <c r="A1828" s="235">
        <v>1825</v>
      </c>
      <c r="B1828" s="238">
        <v>112173808</v>
      </c>
      <c r="C1828" s="239" t="s">
        <v>3421</v>
      </c>
      <c r="D1828" s="238" t="s">
        <v>2819</v>
      </c>
      <c r="E1828" s="598" t="s">
        <v>36</v>
      </c>
      <c r="F1828" s="333">
        <v>2</v>
      </c>
      <c r="G1828" s="623" t="s">
        <v>4006</v>
      </c>
      <c r="H1828" s="410">
        <v>45035</v>
      </c>
      <c r="I1828" s="410">
        <v>45035</v>
      </c>
      <c r="J1828" s="235" t="s">
        <v>3857</v>
      </c>
      <c r="K1828" s="235" t="s">
        <v>82</v>
      </c>
      <c r="L1828" s="235" t="s">
        <v>70</v>
      </c>
      <c r="M1828" s="235">
        <v>923387990</v>
      </c>
      <c r="N1828" s="235" t="s">
        <v>3917</v>
      </c>
      <c r="O1828" s="238" t="s">
        <v>3859</v>
      </c>
      <c r="P1828" s="345" t="s">
        <v>3432</v>
      </c>
      <c r="Q1828" s="463" t="s">
        <v>3958</v>
      </c>
      <c r="R1828" s="235" t="s">
        <v>4007</v>
      </c>
      <c r="S1828" s="171">
        <v>81601</v>
      </c>
      <c r="T1828" s="467" t="s">
        <v>2965</v>
      </c>
      <c r="U1828" s="468">
        <f t="shared" si="28"/>
        <v>163202</v>
      </c>
      <c r="V1828" s="170"/>
    </row>
    <row r="1829" spans="1:22" ht="20.399999999999999">
      <c r="A1829" s="235">
        <v>1826</v>
      </c>
      <c r="B1829" s="238" t="s">
        <v>820</v>
      </c>
      <c r="C1829" s="238" t="s">
        <v>820</v>
      </c>
      <c r="D1829" s="238" t="s">
        <v>821</v>
      </c>
      <c r="E1829" s="598" t="s">
        <v>36</v>
      </c>
      <c r="F1829" s="235">
        <v>80</v>
      </c>
      <c r="G1829" s="623" t="s">
        <v>4006</v>
      </c>
      <c r="H1829" s="410">
        <v>45035</v>
      </c>
      <c r="I1829" s="410">
        <v>45035</v>
      </c>
      <c r="J1829" s="235" t="s">
        <v>3857</v>
      </c>
      <c r="K1829" s="235" t="s">
        <v>82</v>
      </c>
      <c r="L1829" s="235" t="s">
        <v>70</v>
      </c>
      <c r="M1829" s="235">
        <v>923387990</v>
      </c>
      <c r="N1829" s="235" t="s">
        <v>3917</v>
      </c>
      <c r="O1829" s="238" t="s">
        <v>3859</v>
      </c>
      <c r="P1829" s="345" t="s">
        <v>3432</v>
      </c>
      <c r="Q1829" s="463" t="s">
        <v>3958</v>
      </c>
      <c r="R1829" s="235" t="s">
        <v>4007</v>
      </c>
      <c r="S1829" s="541">
        <v>4.9000000000000004</v>
      </c>
      <c r="T1829" s="467" t="s">
        <v>2965</v>
      </c>
      <c r="U1829" s="468">
        <f t="shared" si="28"/>
        <v>392</v>
      </c>
      <c r="V1829" s="170"/>
    </row>
    <row r="1830" spans="1:22" ht="20.399999999999999">
      <c r="A1830" s="235">
        <v>1827</v>
      </c>
      <c r="B1830" s="238" t="s">
        <v>3742</v>
      </c>
      <c r="C1830" s="238">
        <v>107184793</v>
      </c>
      <c r="D1830" s="238" t="s">
        <v>3050</v>
      </c>
      <c r="E1830" s="598" t="s">
        <v>36</v>
      </c>
      <c r="F1830" s="235">
        <v>80</v>
      </c>
      <c r="G1830" s="623" t="s">
        <v>4006</v>
      </c>
      <c r="H1830" s="410">
        <v>45035</v>
      </c>
      <c r="I1830" s="410">
        <v>45035</v>
      </c>
      <c r="J1830" s="235" t="s">
        <v>3857</v>
      </c>
      <c r="K1830" s="235" t="s">
        <v>82</v>
      </c>
      <c r="L1830" s="235" t="s">
        <v>70</v>
      </c>
      <c r="M1830" s="235">
        <v>923387990</v>
      </c>
      <c r="N1830" s="235" t="s">
        <v>3917</v>
      </c>
      <c r="O1830" s="238" t="s">
        <v>3859</v>
      </c>
      <c r="P1830" s="345" t="s">
        <v>3432</v>
      </c>
      <c r="Q1830" s="463" t="s">
        <v>3958</v>
      </c>
      <c r="R1830" s="235" t="s">
        <v>4007</v>
      </c>
      <c r="S1830" s="541">
        <v>2.4500000000000002</v>
      </c>
      <c r="T1830" s="467" t="s">
        <v>2965</v>
      </c>
      <c r="U1830" s="468">
        <f t="shared" si="28"/>
        <v>196</v>
      </c>
      <c r="V1830" s="170"/>
    </row>
    <row r="1831" spans="1:22">
      <c r="A1831" s="235">
        <v>1828</v>
      </c>
      <c r="B1831" s="238">
        <v>112148136</v>
      </c>
      <c r="C1831" s="424" t="s">
        <v>3726</v>
      </c>
      <c r="D1831" s="424" t="s">
        <v>3727</v>
      </c>
      <c r="E1831" s="599" t="s">
        <v>36</v>
      </c>
      <c r="F1831" s="333">
        <v>2</v>
      </c>
      <c r="G1831" s="623" t="s">
        <v>4020</v>
      </c>
      <c r="H1831" s="410">
        <v>45043</v>
      </c>
      <c r="I1831" s="410">
        <v>45043</v>
      </c>
      <c r="J1831" s="235" t="s">
        <v>2843</v>
      </c>
      <c r="K1831" s="235" t="s">
        <v>1875</v>
      </c>
      <c r="L1831" s="235" t="s">
        <v>70</v>
      </c>
      <c r="M1831" s="235">
        <v>923386332</v>
      </c>
      <c r="N1831" s="235" t="s">
        <v>3917</v>
      </c>
      <c r="O1831" s="238" t="s">
        <v>4021</v>
      </c>
      <c r="P1831" s="345"/>
      <c r="Q1831" s="345"/>
      <c r="R1831" s="238" t="s">
        <v>4022</v>
      </c>
      <c r="S1831" s="171">
        <v>14138.273000000001</v>
      </c>
      <c r="T1831" s="467" t="s">
        <v>2965</v>
      </c>
      <c r="U1831" s="468">
        <f t="shared" si="28"/>
        <v>28276.546000000002</v>
      </c>
      <c r="V1831" s="170"/>
    </row>
    <row r="1832" spans="1:22">
      <c r="A1832" s="235">
        <v>1829</v>
      </c>
      <c r="B1832" s="238">
        <v>109492179</v>
      </c>
      <c r="C1832" s="238" t="s">
        <v>3332</v>
      </c>
      <c r="D1832" s="238" t="s">
        <v>2134</v>
      </c>
      <c r="E1832" s="598" t="s">
        <v>2729</v>
      </c>
      <c r="F1832" s="235">
        <v>10</v>
      </c>
      <c r="G1832" s="626" t="s">
        <v>4020</v>
      </c>
      <c r="H1832" s="410">
        <v>45043</v>
      </c>
      <c r="I1832" s="410">
        <v>45043</v>
      </c>
      <c r="J1832" s="235" t="s">
        <v>2843</v>
      </c>
      <c r="K1832" s="235" t="s">
        <v>1875</v>
      </c>
      <c r="L1832" s="235" t="s">
        <v>70</v>
      </c>
      <c r="M1832" s="235">
        <v>923386332</v>
      </c>
      <c r="N1832" s="235" t="s">
        <v>3917</v>
      </c>
      <c r="O1832" s="238" t="s">
        <v>4021</v>
      </c>
      <c r="P1832" s="345"/>
      <c r="Q1832" s="345"/>
      <c r="R1832" s="238" t="s">
        <v>4022</v>
      </c>
      <c r="S1832" s="171">
        <v>75.989999999999995</v>
      </c>
      <c r="T1832" s="467" t="s">
        <v>2965</v>
      </c>
      <c r="U1832" s="468">
        <f t="shared" si="28"/>
        <v>759.9</v>
      </c>
      <c r="V1832" s="170"/>
    </row>
    <row r="1833" spans="1:22">
      <c r="A1833" s="235">
        <v>1830</v>
      </c>
      <c r="B1833" s="238">
        <v>112173846</v>
      </c>
      <c r="C1833" s="469" t="s">
        <v>3757</v>
      </c>
      <c r="D1833" s="424" t="s">
        <v>3758</v>
      </c>
      <c r="E1833" s="599" t="s">
        <v>36</v>
      </c>
      <c r="F1833" s="333">
        <v>2</v>
      </c>
      <c r="G1833" s="623" t="s">
        <v>4020</v>
      </c>
      <c r="H1833" s="410">
        <v>45043</v>
      </c>
      <c r="I1833" s="410">
        <v>45043</v>
      </c>
      <c r="J1833" s="235" t="s">
        <v>2843</v>
      </c>
      <c r="K1833" s="235" t="s">
        <v>1875</v>
      </c>
      <c r="L1833" s="235" t="s">
        <v>70</v>
      </c>
      <c r="M1833" s="235">
        <v>923386332</v>
      </c>
      <c r="N1833" s="235" t="s">
        <v>3917</v>
      </c>
      <c r="O1833" s="238" t="s">
        <v>4021</v>
      </c>
      <c r="P1833" s="345"/>
      <c r="Q1833" s="345"/>
      <c r="R1833" s="238" t="s">
        <v>4022</v>
      </c>
      <c r="S1833" s="541">
        <v>2023</v>
      </c>
      <c r="T1833" s="467" t="s">
        <v>2965</v>
      </c>
      <c r="U1833" s="468">
        <f t="shared" si="28"/>
        <v>4046</v>
      </c>
      <c r="V1833" s="170"/>
    </row>
    <row r="1834" spans="1:22">
      <c r="A1834" s="235">
        <v>1831</v>
      </c>
      <c r="B1834" s="238">
        <v>112171911</v>
      </c>
      <c r="C1834" s="239" t="s">
        <v>3427</v>
      </c>
      <c r="D1834" s="239" t="s">
        <v>3588</v>
      </c>
      <c r="E1834" s="600" t="s">
        <v>36</v>
      </c>
      <c r="F1834" s="333">
        <v>2</v>
      </c>
      <c r="G1834" s="623" t="s">
        <v>4020</v>
      </c>
      <c r="H1834" s="410">
        <v>45043</v>
      </c>
      <c r="I1834" s="410">
        <v>45043</v>
      </c>
      <c r="J1834" s="235" t="s">
        <v>2843</v>
      </c>
      <c r="K1834" s="235" t="s">
        <v>1875</v>
      </c>
      <c r="L1834" s="235" t="s">
        <v>70</v>
      </c>
      <c r="M1834" s="235">
        <v>923386332</v>
      </c>
      <c r="N1834" s="235" t="s">
        <v>3917</v>
      </c>
      <c r="O1834" s="238" t="s">
        <v>4021</v>
      </c>
      <c r="P1834" s="345"/>
      <c r="Q1834" s="345"/>
      <c r="R1834" s="238" t="s">
        <v>4022</v>
      </c>
      <c r="S1834" s="541">
        <v>158500</v>
      </c>
      <c r="T1834" s="467" t="s">
        <v>2965</v>
      </c>
      <c r="U1834" s="468">
        <f t="shared" si="28"/>
        <v>317000</v>
      </c>
      <c r="V1834" s="170"/>
    </row>
    <row r="1835" spans="1:22">
      <c r="A1835" s="235">
        <v>1832</v>
      </c>
      <c r="B1835" s="238">
        <v>112158708</v>
      </c>
      <c r="C1835" s="239" t="s">
        <v>3681</v>
      </c>
      <c r="D1835" s="238" t="s">
        <v>3682</v>
      </c>
      <c r="E1835" s="600" t="s">
        <v>36</v>
      </c>
      <c r="F1835" s="333">
        <v>2</v>
      </c>
      <c r="G1835" s="623" t="s">
        <v>4020</v>
      </c>
      <c r="H1835" s="410">
        <v>45043</v>
      </c>
      <c r="I1835" s="410">
        <v>45043</v>
      </c>
      <c r="J1835" s="235" t="s">
        <v>2843</v>
      </c>
      <c r="K1835" s="235" t="s">
        <v>1875</v>
      </c>
      <c r="L1835" s="235" t="s">
        <v>70</v>
      </c>
      <c r="M1835" s="235">
        <v>923386332</v>
      </c>
      <c r="N1835" s="235" t="s">
        <v>3917</v>
      </c>
      <c r="O1835" s="238" t="s">
        <v>4021</v>
      </c>
      <c r="P1835" s="345"/>
      <c r="Q1835" s="345"/>
      <c r="R1835" s="238" t="s">
        <v>4022</v>
      </c>
      <c r="S1835" s="541">
        <v>1900</v>
      </c>
      <c r="T1835" s="467" t="s">
        <v>2965</v>
      </c>
      <c r="U1835" s="468">
        <f t="shared" si="28"/>
        <v>3800</v>
      </c>
      <c r="V1835" s="170"/>
    </row>
    <row r="1836" spans="1:22">
      <c r="A1836" s="235">
        <v>1833</v>
      </c>
      <c r="B1836" s="238">
        <v>112148136</v>
      </c>
      <c r="C1836" s="424" t="s">
        <v>3726</v>
      </c>
      <c r="D1836" s="424" t="s">
        <v>3727</v>
      </c>
      <c r="E1836" s="599" t="s">
        <v>36</v>
      </c>
      <c r="F1836" s="333">
        <v>3</v>
      </c>
      <c r="G1836" s="623" t="s">
        <v>4023</v>
      </c>
      <c r="H1836" s="410">
        <v>45043</v>
      </c>
      <c r="I1836" s="410">
        <v>45043</v>
      </c>
      <c r="J1836" s="235" t="s">
        <v>3865</v>
      </c>
      <c r="K1836" s="235" t="s">
        <v>3479</v>
      </c>
      <c r="L1836" s="235" t="s">
        <v>70</v>
      </c>
      <c r="M1836" s="235">
        <v>923386343</v>
      </c>
      <c r="N1836" s="235" t="s">
        <v>3917</v>
      </c>
      <c r="O1836" s="238" t="s">
        <v>4021</v>
      </c>
      <c r="P1836" s="345"/>
      <c r="Q1836" s="470"/>
      <c r="R1836" s="238" t="s">
        <v>4024</v>
      </c>
      <c r="S1836" s="171">
        <v>14138.273000000001</v>
      </c>
      <c r="T1836" s="467" t="s">
        <v>2965</v>
      </c>
      <c r="U1836" s="468">
        <f t="shared" si="28"/>
        <v>42414.819000000003</v>
      </c>
      <c r="V1836" s="170"/>
    </row>
    <row r="1837" spans="1:22">
      <c r="A1837" s="235">
        <v>1834</v>
      </c>
      <c r="B1837" s="238">
        <v>109492179</v>
      </c>
      <c r="C1837" s="238" t="s">
        <v>3332</v>
      </c>
      <c r="D1837" s="238" t="s">
        <v>2134</v>
      </c>
      <c r="E1837" s="598" t="s">
        <v>2729</v>
      </c>
      <c r="F1837" s="235">
        <v>15</v>
      </c>
      <c r="G1837" s="626" t="s">
        <v>4023</v>
      </c>
      <c r="H1837" s="410">
        <v>45043</v>
      </c>
      <c r="I1837" s="410">
        <v>45043</v>
      </c>
      <c r="J1837" s="235" t="s">
        <v>3865</v>
      </c>
      <c r="K1837" s="235" t="s">
        <v>3479</v>
      </c>
      <c r="L1837" s="235" t="s">
        <v>70</v>
      </c>
      <c r="M1837" s="235">
        <v>923386343</v>
      </c>
      <c r="N1837" s="235" t="s">
        <v>3917</v>
      </c>
      <c r="O1837" s="238" t="s">
        <v>4021</v>
      </c>
      <c r="P1837" s="345"/>
      <c r="Q1837" s="463"/>
      <c r="R1837" s="238" t="s">
        <v>4024</v>
      </c>
      <c r="S1837" s="171">
        <v>75.989999999999995</v>
      </c>
      <c r="T1837" s="467" t="s">
        <v>2965</v>
      </c>
      <c r="U1837" s="468">
        <f t="shared" si="28"/>
        <v>1139.8499999999999</v>
      </c>
      <c r="V1837" s="170"/>
    </row>
    <row r="1838" spans="1:22">
      <c r="A1838" s="235">
        <v>1835</v>
      </c>
      <c r="B1838" s="238">
        <v>112173846</v>
      </c>
      <c r="C1838" s="469" t="s">
        <v>3757</v>
      </c>
      <c r="D1838" s="424" t="s">
        <v>3758</v>
      </c>
      <c r="E1838" s="599" t="s">
        <v>36</v>
      </c>
      <c r="F1838" s="333">
        <v>3</v>
      </c>
      <c r="G1838" s="623" t="s">
        <v>4023</v>
      </c>
      <c r="H1838" s="410">
        <v>45043</v>
      </c>
      <c r="I1838" s="410">
        <v>45043</v>
      </c>
      <c r="J1838" s="235" t="s">
        <v>3865</v>
      </c>
      <c r="K1838" s="235" t="s">
        <v>3479</v>
      </c>
      <c r="L1838" s="235" t="s">
        <v>70</v>
      </c>
      <c r="M1838" s="235">
        <v>923386343</v>
      </c>
      <c r="N1838" s="235" t="s">
        <v>3917</v>
      </c>
      <c r="O1838" s="238" t="s">
        <v>4021</v>
      </c>
      <c r="P1838" s="345"/>
      <c r="Q1838" s="470"/>
      <c r="R1838" s="238" t="s">
        <v>4024</v>
      </c>
      <c r="S1838" s="541">
        <v>2023</v>
      </c>
      <c r="T1838" s="467" t="s">
        <v>2965</v>
      </c>
      <c r="U1838" s="468">
        <f t="shared" si="28"/>
        <v>6069</v>
      </c>
      <c r="V1838" s="170"/>
    </row>
    <row r="1839" spans="1:22">
      <c r="A1839" s="235">
        <v>1836</v>
      </c>
      <c r="B1839" s="238">
        <v>112171911</v>
      </c>
      <c r="C1839" s="239" t="s">
        <v>3427</v>
      </c>
      <c r="D1839" s="239" t="s">
        <v>3588</v>
      </c>
      <c r="E1839" s="600" t="s">
        <v>36</v>
      </c>
      <c r="F1839" s="333">
        <v>3</v>
      </c>
      <c r="G1839" s="623" t="s">
        <v>4023</v>
      </c>
      <c r="H1839" s="410">
        <v>45043</v>
      </c>
      <c r="I1839" s="410">
        <v>45043</v>
      </c>
      <c r="J1839" s="235" t="s">
        <v>3865</v>
      </c>
      <c r="K1839" s="235" t="s">
        <v>3479</v>
      </c>
      <c r="L1839" s="235" t="s">
        <v>70</v>
      </c>
      <c r="M1839" s="235">
        <v>923386343</v>
      </c>
      <c r="N1839" s="235" t="s">
        <v>3917</v>
      </c>
      <c r="O1839" s="238" t="s">
        <v>4021</v>
      </c>
      <c r="P1839" s="345"/>
      <c r="Q1839" s="470"/>
      <c r="R1839" s="238" t="s">
        <v>4024</v>
      </c>
      <c r="S1839" s="541">
        <v>158500</v>
      </c>
      <c r="T1839" s="467" t="s">
        <v>2965</v>
      </c>
      <c r="U1839" s="468">
        <f t="shared" si="28"/>
        <v>475500</v>
      </c>
      <c r="V1839" s="170"/>
    </row>
    <row r="1840" spans="1:22">
      <c r="A1840" s="235">
        <v>1837</v>
      </c>
      <c r="B1840" s="238">
        <v>112158708</v>
      </c>
      <c r="C1840" s="239" t="s">
        <v>3681</v>
      </c>
      <c r="D1840" s="238" t="s">
        <v>3682</v>
      </c>
      <c r="E1840" s="600" t="s">
        <v>36</v>
      </c>
      <c r="F1840" s="333">
        <v>3</v>
      </c>
      <c r="G1840" s="623" t="s">
        <v>4023</v>
      </c>
      <c r="H1840" s="410">
        <v>45043</v>
      </c>
      <c r="I1840" s="410">
        <v>45043</v>
      </c>
      <c r="J1840" s="235" t="s">
        <v>3865</v>
      </c>
      <c r="K1840" s="235" t="s">
        <v>3479</v>
      </c>
      <c r="L1840" s="235" t="s">
        <v>70</v>
      </c>
      <c r="M1840" s="235">
        <v>923386343</v>
      </c>
      <c r="N1840" s="235" t="s">
        <v>3917</v>
      </c>
      <c r="O1840" s="238" t="s">
        <v>4021</v>
      </c>
      <c r="P1840" s="345"/>
      <c r="Q1840" s="470"/>
      <c r="R1840" s="238" t="s">
        <v>4024</v>
      </c>
      <c r="S1840" s="541">
        <v>1900</v>
      </c>
      <c r="T1840" s="467" t="s">
        <v>2965</v>
      </c>
      <c r="U1840" s="468">
        <f t="shared" si="28"/>
        <v>5700</v>
      </c>
      <c r="V1840" s="170"/>
    </row>
    <row r="1841" spans="1:22" ht="20.399999999999999">
      <c r="A1841" s="235">
        <v>1838</v>
      </c>
      <c r="B1841" s="238"/>
      <c r="C1841" s="235" t="s">
        <v>1216</v>
      </c>
      <c r="D1841" s="238" t="s">
        <v>1217</v>
      </c>
      <c r="E1841" s="598" t="s">
        <v>36</v>
      </c>
      <c r="F1841" s="235">
        <v>2</v>
      </c>
      <c r="G1841" s="624" t="s">
        <v>4017</v>
      </c>
      <c r="H1841" s="410">
        <v>45044</v>
      </c>
      <c r="I1841" s="410">
        <v>45044</v>
      </c>
      <c r="J1841" s="235" t="s">
        <v>1176</v>
      </c>
      <c r="K1841" s="235" t="s">
        <v>82</v>
      </c>
      <c r="L1841" s="235" t="s">
        <v>4011</v>
      </c>
      <c r="M1841" s="235">
        <v>923386365</v>
      </c>
      <c r="N1841" s="235" t="s">
        <v>4012</v>
      </c>
      <c r="O1841" s="235" t="s">
        <v>3405</v>
      </c>
      <c r="P1841" s="345" t="s">
        <v>72</v>
      </c>
      <c r="Q1841" s="345" t="s">
        <v>4013</v>
      </c>
      <c r="R1841" s="235" t="s">
        <v>4014</v>
      </c>
      <c r="S1841" s="541">
        <v>2000</v>
      </c>
      <c r="T1841" s="467" t="s">
        <v>2965</v>
      </c>
      <c r="U1841" s="468">
        <f t="shared" si="28"/>
        <v>4000</v>
      </c>
      <c r="V1841" s="170"/>
    </row>
    <row r="1842" spans="1:22" ht="20.399999999999999">
      <c r="A1842" s="235">
        <v>1839</v>
      </c>
      <c r="B1842" s="238"/>
      <c r="C1842" s="235" t="s">
        <v>1216</v>
      </c>
      <c r="D1842" s="238" t="s">
        <v>1217</v>
      </c>
      <c r="E1842" s="598" t="s">
        <v>36</v>
      </c>
      <c r="F1842" s="235">
        <v>2</v>
      </c>
      <c r="G1842" s="624" t="s">
        <v>4015</v>
      </c>
      <c r="H1842" s="410">
        <v>45044</v>
      </c>
      <c r="I1842" s="410">
        <v>45044</v>
      </c>
      <c r="J1842" s="235" t="s">
        <v>4016</v>
      </c>
      <c r="K1842" s="235" t="s">
        <v>2875</v>
      </c>
      <c r="L1842" s="235" t="s">
        <v>4011</v>
      </c>
      <c r="M1842" s="235">
        <v>923386354</v>
      </c>
      <c r="N1842" s="235" t="s">
        <v>4012</v>
      </c>
      <c r="O1842" s="235" t="s">
        <v>3405</v>
      </c>
      <c r="P1842" s="345" t="s">
        <v>72</v>
      </c>
      <c r="Q1842" s="345" t="s">
        <v>4013</v>
      </c>
      <c r="R1842" s="235" t="s">
        <v>4014</v>
      </c>
      <c r="S1842" s="541">
        <v>2000</v>
      </c>
      <c r="T1842" s="467" t="s">
        <v>2965</v>
      </c>
      <c r="U1842" s="468">
        <f t="shared" si="28"/>
        <v>4000</v>
      </c>
      <c r="V1842" s="170"/>
    </row>
    <row r="1843" spans="1:22" ht="20.399999999999999">
      <c r="A1843" s="235">
        <v>1840</v>
      </c>
      <c r="B1843" s="238"/>
      <c r="C1843" s="235" t="s">
        <v>1216</v>
      </c>
      <c r="D1843" s="238" t="s">
        <v>1217</v>
      </c>
      <c r="E1843" s="598" t="s">
        <v>36</v>
      </c>
      <c r="F1843" s="235">
        <v>2</v>
      </c>
      <c r="G1843" s="625" t="s">
        <v>4008</v>
      </c>
      <c r="H1843" s="410">
        <v>45044</v>
      </c>
      <c r="I1843" s="410">
        <v>45044</v>
      </c>
      <c r="J1843" s="235" t="s">
        <v>4009</v>
      </c>
      <c r="K1843" s="235" t="s">
        <v>4010</v>
      </c>
      <c r="L1843" s="235" t="s">
        <v>4011</v>
      </c>
      <c r="M1843" s="235">
        <v>923386376</v>
      </c>
      <c r="N1843" s="235" t="s">
        <v>4012</v>
      </c>
      <c r="O1843" s="235" t="s">
        <v>3405</v>
      </c>
      <c r="P1843" s="345" t="s">
        <v>72</v>
      </c>
      <c r="Q1843" s="345" t="s">
        <v>4013</v>
      </c>
      <c r="R1843" s="235" t="s">
        <v>4014</v>
      </c>
      <c r="S1843" s="541">
        <v>2000</v>
      </c>
      <c r="T1843" s="467" t="s">
        <v>2965</v>
      </c>
      <c r="U1843" s="468">
        <f t="shared" si="28"/>
        <v>4000</v>
      </c>
      <c r="V1843" s="170"/>
    </row>
    <row r="1844" spans="1:22" ht="20.399999999999999">
      <c r="A1844" s="235">
        <v>1841</v>
      </c>
      <c r="B1844" s="238"/>
      <c r="C1844" s="235" t="s">
        <v>1216</v>
      </c>
      <c r="D1844" s="238" t="s">
        <v>1217</v>
      </c>
      <c r="E1844" s="598" t="s">
        <v>36</v>
      </c>
      <c r="F1844" s="235">
        <v>2</v>
      </c>
      <c r="G1844" s="624" t="s">
        <v>4018</v>
      </c>
      <c r="H1844" s="410">
        <v>45044</v>
      </c>
      <c r="I1844" s="410">
        <v>45047</v>
      </c>
      <c r="J1844" s="235" t="s">
        <v>4019</v>
      </c>
      <c r="K1844" s="235" t="s">
        <v>76</v>
      </c>
      <c r="L1844" s="235" t="s">
        <v>4011</v>
      </c>
      <c r="M1844" s="235" t="s">
        <v>693</v>
      </c>
      <c r="N1844" s="235" t="s">
        <v>3585</v>
      </c>
      <c r="O1844" s="235" t="s">
        <v>3405</v>
      </c>
      <c r="P1844" s="345" t="s">
        <v>72</v>
      </c>
      <c r="Q1844" s="345" t="s">
        <v>4013</v>
      </c>
      <c r="R1844" s="235" t="s">
        <v>4014</v>
      </c>
      <c r="S1844" s="541">
        <v>2000</v>
      </c>
      <c r="T1844" s="467" t="s">
        <v>2965</v>
      </c>
      <c r="U1844" s="468">
        <f t="shared" si="28"/>
        <v>4000</v>
      </c>
      <c r="V1844" s="170"/>
    </row>
    <row r="1845" spans="1:22">
      <c r="A1845" s="235">
        <v>1842</v>
      </c>
      <c r="B1845" s="238">
        <v>102951260</v>
      </c>
      <c r="C1845" s="235" t="s">
        <v>1697</v>
      </c>
      <c r="D1845" s="238" t="s">
        <v>1698</v>
      </c>
      <c r="E1845" s="598" t="s">
        <v>36</v>
      </c>
      <c r="F1845" s="235">
        <v>1</v>
      </c>
      <c r="G1845" s="623" t="s">
        <v>4043</v>
      </c>
      <c r="H1845" s="410">
        <v>45047</v>
      </c>
      <c r="I1845" s="410">
        <v>45047</v>
      </c>
      <c r="J1845" s="235" t="s">
        <v>3952</v>
      </c>
      <c r="K1845" s="235" t="s">
        <v>76</v>
      </c>
      <c r="L1845" s="235" t="s">
        <v>4044</v>
      </c>
      <c r="M1845" s="235" t="s">
        <v>693</v>
      </c>
      <c r="N1845" s="235" t="s">
        <v>4045</v>
      </c>
      <c r="O1845" s="238" t="s">
        <v>3859</v>
      </c>
      <c r="P1845" s="345" t="s">
        <v>3954</v>
      </c>
      <c r="Q1845" s="470" t="s">
        <v>3955</v>
      </c>
      <c r="R1845" s="235" t="s">
        <v>4048</v>
      </c>
      <c r="S1845" s="541">
        <v>210</v>
      </c>
      <c r="T1845" s="467" t="s">
        <v>2965</v>
      </c>
      <c r="U1845" s="468">
        <f t="shared" si="28"/>
        <v>210</v>
      </c>
      <c r="V1845" s="170"/>
    </row>
    <row r="1846" spans="1:22" ht="20.399999999999999">
      <c r="A1846" s="235">
        <v>1843</v>
      </c>
      <c r="B1846" s="238" t="s">
        <v>2521</v>
      </c>
      <c r="C1846" s="235" t="s">
        <v>4039</v>
      </c>
      <c r="D1846" s="238" t="s">
        <v>2765</v>
      </c>
      <c r="E1846" s="598" t="s">
        <v>36</v>
      </c>
      <c r="F1846" s="235">
        <v>2</v>
      </c>
      <c r="G1846" s="623" t="s">
        <v>4043</v>
      </c>
      <c r="H1846" s="410">
        <v>45047</v>
      </c>
      <c r="I1846" s="410">
        <v>45047</v>
      </c>
      <c r="J1846" s="235" t="s">
        <v>3952</v>
      </c>
      <c r="K1846" s="235" t="s">
        <v>76</v>
      </c>
      <c r="L1846" s="235" t="s">
        <v>4044</v>
      </c>
      <c r="M1846" s="235" t="s">
        <v>693</v>
      </c>
      <c r="N1846" s="235" t="s">
        <v>4045</v>
      </c>
      <c r="O1846" s="235" t="s">
        <v>3431</v>
      </c>
      <c r="P1846" s="345" t="s">
        <v>4046</v>
      </c>
      <c r="Q1846" s="470" t="s">
        <v>3955</v>
      </c>
      <c r="R1846" s="238" t="s">
        <v>4047</v>
      </c>
      <c r="S1846" s="541">
        <v>2000</v>
      </c>
      <c r="T1846" s="467" t="s">
        <v>2965</v>
      </c>
      <c r="U1846" s="468">
        <f t="shared" si="28"/>
        <v>4000</v>
      </c>
      <c r="V1846" s="170"/>
    </row>
    <row r="1847" spans="1:22" ht="30.6">
      <c r="A1847" s="235">
        <v>1844</v>
      </c>
      <c r="B1847" s="238">
        <v>101776806</v>
      </c>
      <c r="C1847" s="239">
        <v>101776806</v>
      </c>
      <c r="D1847" s="239" t="s">
        <v>3559</v>
      </c>
      <c r="E1847" s="600" t="s">
        <v>36</v>
      </c>
      <c r="F1847" s="333">
        <v>1</v>
      </c>
      <c r="G1847" s="623" t="s">
        <v>4054</v>
      </c>
      <c r="H1847" s="410">
        <v>45050</v>
      </c>
      <c r="I1847" s="410">
        <v>45050</v>
      </c>
      <c r="J1847" s="235" t="s">
        <v>4055</v>
      </c>
      <c r="K1847" s="235" t="s">
        <v>4056</v>
      </c>
      <c r="L1847" s="235" t="s">
        <v>70</v>
      </c>
      <c r="M1847" s="235" t="s">
        <v>4057</v>
      </c>
      <c r="N1847" s="235" t="s">
        <v>4058</v>
      </c>
      <c r="O1847" s="235" t="s">
        <v>4059</v>
      </c>
      <c r="P1847" s="345" t="s">
        <v>286</v>
      </c>
      <c r="Q1847" s="347" t="s">
        <v>286</v>
      </c>
      <c r="R1847" s="238" t="s">
        <v>4060</v>
      </c>
      <c r="S1847" s="541">
        <v>809000</v>
      </c>
      <c r="T1847" s="467" t="s">
        <v>2965</v>
      </c>
      <c r="U1847" s="468">
        <f t="shared" si="28"/>
        <v>809000</v>
      </c>
      <c r="V1847" s="170"/>
    </row>
    <row r="1848" spans="1:22">
      <c r="A1848" s="235">
        <v>1845</v>
      </c>
      <c r="B1848" s="238">
        <v>112169827</v>
      </c>
      <c r="C1848" s="238" t="s">
        <v>2947</v>
      </c>
      <c r="D1848" s="238" t="s">
        <v>2948</v>
      </c>
      <c r="E1848" s="598" t="s">
        <v>2729</v>
      </c>
      <c r="F1848" s="333">
        <v>164</v>
      </c>
      <c r="G1848" s="625" t="s">
        <v>4053</v>
      </c>
      <c r="H1848" s="410">
        <v>45051</v>
      </c>
      <c r="I1848" s="410">
        <v>45051</v>
      </c>
      <c r="J1848" s="333" t="s">
        <v>87</v>
      </c>
      <c r="K1848" s="333" t="s">
        <v>88</v>
      </c>
      <c r="L1848" s="333" t="s">
        <v>3783</v>
      </c>
      <c r="M1848" s="333">
        <v>923388152</v>
      </c>
      <c r="N1848" s="235" t="s">
        <v>3917</v>
      </c>
      <c r="O1848" s="238" t="s">
        <v>3474</v>
      </c>
      <c r="P1848" s="345" t="s">
        <v>3413</v>
      </c>
      <c r="Q1848" s="347" t="s">
        <v>4025</v>
      </c>
      <c r="R1848" s="333" t="s">
        <v>4052</v>
      </c>
      <c r="S1848" s="541">
        <v>2562</v>
      </c>
      <c r="T1848" s="467" t="s">
        <v>2965</v>
      </c>
      <c r="U1848" s="468">
        <f t="shared" si="28"/>
        <v>420168</v>
      </c>
      <c r="V1848" s="170"/>
    </row>
    <row r="1849" spans="1:22">
      <c r="A1849" s="235">
        <v>1846</v>
      </c>
      <c r="B1849" s="238">
        <v>112308583</v>
      </c>
      <c r="C1849" s="235">
        <v>112308583</v>
      </c>
      <c r="D1849" s="238" t="s">
        <v>3297</v>
      </c>
      <c r="E1849" s="598" t="s">
        <v>36</v>
      </c>
      <c r="F1849" s="235">
        <v>13</v>
      </c>
      <c r="G1849" s="623" t="s">
        <v>4053</v>
      </c>
      <c r="H1849" s="410">
        <v>45051</v>
      </c>
      <c r="I1849" s="410">
        <v>45051</v>
      </c>
      <c r="J1849" s="235" t="s">
        <v>3788</v>
      </c>
      <c r="K1849" s="235" t="s">
        <v>88</v>
      </c>
      <c r="L1849" s="235" t="s">
        <v>2832</v>
      </c>
      <c r="M1849" s="235">
        <v>923388152</v>
      </c>
      <c r="N1849" s="235" t="s">
        <v>3917</v>
      </c>
      <c r="O1849" s="238" t="s">
        <v>3474</v>
      </c>
      <c r="P1849" s="345" t="s">
        <v>3413</v>
      </c>
      <c r="Q1849" s="347" t="s">
        <v>4025</v>
      </c>
      <c r="R1849" s="238" t="s">
        <v>4052</v>
      </c>
      <c r="S1849" s="541">
        <v>320.8</v>
      </c>
      <c r="T1849" s="467" t="s">
        <v>2965</v>
      </c>
      <c r="U1849" s="468">
        <f t="shared" si="28"/>
        <v>4170.4000000000005</v>
      </c>
      <c r="V1849" s="170"/>
    </row>
    <row r="1850" spans="1:22">
      <c r="A1850" s="235">
        <v>1847</v>
      </c>
      <c r="B1850" s="238">
        <v>102464571</v>
      </c>
      <c r="C1850" s="235" t="s">
        <v>1693</v>
      </c>
      <c r="D1850" s="238" t="s">
        <v>1694</v>
      </c>
      <c r="E1850" s="598" t="s">
        <v>36</v>
      </c>
      <c r="F1850" s="235">
        <v>12</v>
      </c>
      <c r="G1850" s="623" t="s">
        <v>4041</v>
      </c>
      <c r="H1850" s="410">
        <v>45058</v>
      </c>
      <c r="I1850" s="410">
        <v>45058</v>
      </c>
      <c r="J1850" s="235" t="s">
        <v>3857</v>
      </c>
      <c r="K1850" s="235" t="s">
        <v>82</v>
      </c>
      <c r="L1850" s="235" t="s">
        <v>70</v>
      </c>
      <c r="M1850" s="235">
        <v>919652355</v>
      </c>
      <c r="N1850" s="235" t="s">
        <v>3917</v>
      </c>
      <c r="O1850" s="238" t="s">
        <v>3859</v>
      </c>
      <c r="P1850" s="345" t="s">
        <v>3432</v>
      </c>
      <c r="Q1850" s="463" t="s">
        <v>3958</v>
      </c>
      <c r="R1850" s="235" t="s">
        <v>4042</v>
      </c>
      <c r="S1850" s="171">
        <v>1374</v>
      </c>
      <c r="T1850" s="467" t="s">
        <v>2965</v>
      </c>
      <c r="U1850" s="468">
        <f t="shared" si="28"/>
        <v>16488</v>
      </c>
      <c r="V1850" s="170"/>
    </row>
    <row r="1851" spans="1:22">
      <c r="A1851" s="235">
        <v>1848</v>
      </c>
      <c r="B1851" s="238">
        <v>102951260</v>
      </c>
      <c r="C1851" s="235" t="s">
        <v>1697</v>
      </c>
      <c r="D1851" s="238" t="s">
        <v>1698</v>
      </c>
      <c r="E1851" s="598" t="s">
        <v>36</v>
      </c>
      <c r="F1851" s="235">
        <v>12</v>
      </c>
      <c r="G1851" s="623" t="s">
        <v>4041</v>
      </c>
      <c r="H1851" s="410">
        <v>45058</v>
      </c>
      <c r="I1851" s="410">
        <v>45058</v>
      </c>
      <c r="J1851" s="235" t="s">
        <v>3857</v>
      </c>
      <c r="K1851" s="235" t="s">
        <v>82</v>
      </c>
      <c r="L1851" s="235" t="s">
        <v>70</v>
      </c>
      <c r="M1851" s="235">
        <v>919652355</v>
      </c>
      <c r="N1851" s="235" t="s">
        <v>3917</v>
      </c>
      <c r="O1851" s="238" t="s">
        <v>3859</v>
      </c>
      <c r="P1851" s="345" t="s">
        <v>3432</v>
      </c>
      <c r="Q1851" s="463" t="s">
        <v>3958</v>
      </c>
      <c r="R1851" s="235" t="s">
        <v>4042</v>
      </c>
      <c r="S1851" s="541">
        <v>210</v>
      </c>
      <c r="T1851" s="467" t="s">
        <v>2965</v>
      </c>
      <c r="U1851" s="468">
        <f t="shared" si="28"/>
        <v>2520</v>
      </c>
      <c r="V1851" s="170"/>
    </row>
    <row r="1852" spans="1:22" ht="30.6">
      <c r="A1852" s="235">
        <v>1849</v>
      </c>
      <c r="B1852" s="238">
        <v>109611234</v>
      </c>
      <c r="C1852" s="238">
        <v>3742612236</v>
      </c>
      <c r="D1852" s="337" t="s">
        <v>281</v>
      </c>
      <c r="E1852" s="598" t="s">
        <v>36</v>
      </c>
      <c r="F1852" s="333">
        <v>36</v>
      </c>
      <c r="G1852" s="623" t="s">
        <v>4041</v>
      </c>
      <c r="H1852" s="410">
        <v>45058</v>
      </c>
      <c r="I1852" s="410">
        <v>45058</v>
      </c>
      <c r="J1852" s="235" t="s">
        <v>3857</v>
      </c>
      <c r="K1852" s="235" t="s">
        <v>82</v>
      </c>
      <c r="L1852" s="235" t="s">
        <v>70</v>
      </c>
      <c r="M1852" s="235">
        <v>919652355</v>
      </c>
      <c r="N1852" s="235" t="s">
        <v>3917</v>
      </c>
      <c r="O1852" s="238" t="s">
        <v>3859</v>
      </c>
      <c r="P1852" s="345" t="s">
        <v>3432</v>
      </c>
      <c r="Q1852" s="463" t="s">
        <v>3958</v>
      </c>
      <c r="R1852" s="235" t="s">
        <v>4042</v>
      </c>
      <c r="S1852" s="171">
        <v>23880</v>
      </c>
      <c r="T1852" s="467" t="s">
        <v>2965</v>
      </c>
      <c r="U1852" s="468">
        <f t="shared" si="28"/>
        <v>859680</v>
      </c>
      <c r="V1852" s="170"/>
    </row>
    <row r="1853" spans="1:22" ht="20.399999999999999">
      <c r="A1853" s="235">
        <v>1850</v>
      </c>
      <c r="B1853" s="238">
        <v>110408292</v>
      </c>
      <c r="C1853" s="235" t="s">
        <v>1309</v>
      </c>
      <c r="D1853" s="238" t="s">
        <v>1310</v>
      </c>
      <c r="E1853" s="598" t="s">
        <v>36</v>
      </c>
      <c r="F1853" s="235">
        <v>360</v>
      </c>
      <c r="G1853" s="623" t="s">
        <v>4041</v>
      </c>
      <c r="H1853" s="410">
        <v>45058</v>
      </c>
      <c r="I1853" s="410">
        <v>45058</v>
      </c>
      <c r="J1853" s="235" t="s">
        <v>3857</v>
      </c>
      <c r="K1853" s="235" t="s">
        <v>82</v>
      </c>
      <c r="L1853" s="235" t="s">
        <v>70</v>
      </c>
      <c r="M1853" s="235">
        <v>919652355</v>
      </c>
      <c r="N1853" s="235" t="s">
        <v>3917</v>
      </c>
      <c r="O1853" s="238" t="s">
        <v>3859</v>
      </c>
      <c r="P1853" s="345" t="s">
        <v>3432</v>
      </c>
      <c r="Q1853" s="463" t="s">
        <v>3958</v>
      </c>
      <c r="R1853" s="235" t="s">
        <v>4042</v>
      </c>
      <c r="S1853" s="541">
        <v>10</v>
      </c>
      <c r="T1853" s="467" t="s">
        <v>2965</v>
      </c>
      <c r="U1853" s="468">
        <f t="shared" si="28"/>
        <v>3600</v>
      </c>
      <c r="V1853" s="170"/>
    </row>
    <row r="1854" spans="1:22">
      <c r="A1854" s="235">
        <v>1851</v>
      </c>
      <c r="B1854" s="238">
        <v>111400054</v>
      </c>
      <c r="C1854" s="239" t="s">
        <v>3274</v>
      </c>
      <c r="D1854" s="239" t="s">
        <v>650</v>
      </c>
      <c r="E1854" s="600" t="s">
        <v>36</v>
      </c>
      <c r="F1854" s="333">
        <v>30</v>
      </c>
      <c r="G1854" s="623" t="s">
        <v>4041</v>
      </c>
      <c r="H1854" s="410">
        <v>45058</v>
      </c>
      <c r="I1854" s="410">
        <v>45058</v>
      </c>
      <c r="J1854" s="333" t="s">
        <v>3857</v>
      </c>
      <c r="K1854" s="333" t="s">
        <v>82</v>
      </c>
      <c r="L1854" s="235" t="s">
        <v>70</v>
      </c>
      <c r="M1854" s="333">
        <v>919652355</v>
      </c>
      <c r="N1854" s="235" t="s">
        <v>3917</v>
      </c>
      <c r="O1854" s="235" t="s">
        <v>3859</v>
      </c>
      <c r="P1854" s="345" t="s">
        <v>3432</v>
      </c>
      <c r="Q1854" s="347" t="s">
        <v>3958</v>
      </c>
      <c r="R1854" s="235" t="s">
        <v>4042</v>
      </c>
      <c r="S1854" s="171">
        <v>1388.85</v>
      </c>
      <c r="T1854" s="467" t="s">
        <v>2965</v>
      </c>
      <c r="U1854" s="468">
        <f t="shared" si="28"/>
        <v>41665.5</v>
      </c>
      <c r="V1854" s="170"/>
    </row>
    <row r="1855" spans="1:22">
      <c r="A1855" s="235">
        <v>1852</v>
      </c>
      <c r="B1855" s="238">
        <v>111400054</v>
      </c>
      <c r="C1855" s="238" t="s">
        <v>3274</v>
      </c>
      <c r="D1855" s="238" t="s">
        <v>650</v>
      </c>
      <c r="E1855" s="598" t="s">
        <v>36</v>
      </c>
      <c r="F1855" s="333">
        <v>6</v>
      </c>
      <c r="G1855" s="623" t="s">
        <v>4041</v>
      </c>
      <c r="H1855" s="410">
        <v>45058</v>
      </c>
      <c r="I1855" s="410">
        <v>45058</v>
      </c>
      <c r="J1855" s="235" t="s">
        <v>3857</v>
      </c>
      <c r="K1855" s="235" t="s">
        <v>82</v>
      </c>
      <c r="L1855" s="235" t="s">
        <v>70</v>
      </c>
      <c r="M1855" s="235">
        <v>919652355</v>
      </c>
      <c r="N1855" s="235" t="s">
        <v>3917</v>
      </c>
      <c r="O1855" s="238" t="s">
        <v>3859</v>
      </c>
      <c r="P1855" s="345" t="s">
        <v>3432</v>
      </c>
      <c r="Q1855" s="463" t="s">
        <v>3958</v>
      </c>
      <c r="R1855" s="235" t="s">
        <v>4042</v>
      </c>
      <c r="S1855" s="171">
        <v>1388.85</v>
      </c>
      <c r="T1855" s="467" t="s">
        <v>2965</v>
      </c>
      <c r="U1855" s="468">
        <f t="shared" si="28"/>
        <v>8333.0999999999985</v>
      </c>
      <c r="V1855" s="170"/>
    </row>
    <row r="1856" spans="1:22">
      <c r="A1856" s="235">
        <v>1853</v>
      </c>
      <c r="B1856" s="238">
        <v>111400055</v>
      </c>
      <c r="C1856" s="337" t="s">
        <v>3275</v>
      </c>
      <c r="D1856" s="239" t="s">
        <v>654</v>
      </c>
      <c r="E1856" s="600" t="s">
        <v>36</v>
      </c>
      <c r="F1856" s="333">
        <v>18</v>
      </c>
      <c r="G1856" s="623" t="s">
        <v>4041</v>
      </c>
      <c r="H1856" s="410">
        <v>45058</v>
      </c>
      <c r="I1856" s="410">
        <v>45058</v>
      </c>
      <c r="J1856" s="235" t="s">
        <v>3857</v>
      </c>
      <c r="K1856" s="235" t="s">
        <v>82</v>
      </c>
      <c r="L1856" s="235" t="s">
        <v>70</v>
      </c>
      <c r="M1856" s="235">
        <v>919652355</v>
      </c>
      <c r="N1856" s="238" t="s">
        <v>3917</v>
      </c>
      <c r="O1856" s="238" t="s">
        <v>3859</v>
      </c>
      <c r="P1856" s="345" t="s">
        <v>3432</v>
      </c>
      <c r="Q1856" s="470" t="s">
        <v>3958</v>
      </c>
      <c r="R1856" s="235" t="s">
        <v>4042</v>
      </c>
      <c r="S1856" s="171">
        <v>1706.02</v>
      </c>
      <c r="T1856" s="467" t="s">
        <v>2965</v>
      </c>
      <c r="U1856" s="468">
        <f t="shared" si="28"/>
        <v>30708.36</v>
      </c>
      <c r="V1856" s="170"/>
    </row>
    <row r="1857" spans="1:22">
      <c r="A1857" s="235">
        <v>1854</v>
      </c>
      <c r="B1857" s="238">
        <v>111400055</v>
      </c>
      <c r="C1857" s="424" t="s">
        <v>3275</v>
      </c>
      <c r="D1857" s="424" t="s">
        <v>654</v>
      </c>
      <c r="E1857" s="598" t="s">
        <v>36</v>
      </c>
      <c r="F1857" s="333">
        <v>18</v>
      </c>
      <c r="G1857" s="623" t="s">
        <v>4041</v>
      </c>
      <c r="H1857" s="410">
        <v>45058</v>
      </c>
      <c r="I1857" s="410">
        <v>45058</v>
      </c>
      <c r="J1857" s="235" t="s">
        <v>3857</v>
      </c>
      <c r="K1857" s="235" t="s">
        <v>82</v>
      </c>
      <c r="L1857" s="235" t="s">
        <v>70</v>
      </c>
      <c r="M1857" s="235">
        <v>919652355</v>
      </c>
      <c r="N1857" s="235" t="s">
        <v>3917</v>
      </c>
      <c r="O1857" s="238" t="s">
        <v>3859</v>
      </c>
      <c r="P1857" s="345" t="s">
        <v>3432</v>
      </c>
      <c r="Q1857" s="463" t="s">
        <v>3958</v>
      </c>
      <c r="R1857" s="235" t="s">
        <v>4042</v>
      </c>
      <c r="S1857" s="171">
        <v>1706.02</v>
      </c>
      <c r="T1857" s="467" t="s">
        <v>2965</v>
      </c>
      <c r="U1857" s="468">
        <f t="shared" si="28"/>
        <v>30708.36</v>
      </c>
      <c r="V1857" s="170"/>
    </row>
    <row r="1858" spans="1:22">
      <c r="A1858" s="235">
        <v>1855</v>
      </c>
      <c r="B1858" s="238">
        <v>110710681</v>
      </c>
      <c r="C1858" s="235" t="s">
        <v>1997</v>
      </c>
      <c r="D1858" s="238" t="s">
        <v>2209</v>
      </c>
      <c r="E1858" s="598" t="s">
        <v>36</v>
      </c>
      <c r="F1858" s="235">
        <v>2</v>
      </c>
      <c r="G1858" s="623" t="s">
        <v>4041</v>
      </c>
      <c r="H1858" s="410">
        <v>45058</v>
      </c>
      <c r="I1858" s="410">
        <v>45058</v>
      </c>
      <c r="J1858" s="235" t="s">
        <v>3857</v>
      </c>
      <c r="K1858" s="235" t="s">
        <v>82</v>
      </c>
      <c r="L1858" s="235" t="s">
        <v>70</v>
      </c>
      <c r="M1858" s="235">
        <v>919652355</v>
      </c>
      <c r="N1858" s="235" t="s">
        <v>3917</v>
      </c>
      <c r="O1858" s="238" t="s">
        <v>3859</v>
      </c>
      <c r="P1858" s="345" t="s">
        <v>3432</v>
      </c>
      <c r="Q1858" s="463" t="s">
        <v>3958</v>
      </c>
      <c r="R1858" s="235" t="s">
        <v>4042</v>
      </c>
      <c r="S1858" s="541">
        <v>2047</v>
      </c>
      <c r="T1858" s="467" t="s">
        <v>2965</v>
      </c>
      <c r="U1858" s="468">
        <f t="shared" si="28"/>
        <v>4094</v>
      </c>
      <c r="V1858" s="170"/>
    </row>
    <row r="1859" spans="1:22">
      <c r="A1859" s="235">
        <v>1856</v>
      </c>
      <c r="B1859" s="238">
        <v>110710681</v>
      </c>
      <c r="C1859" s="235" t="s">
        <v>2208</v>
      </c>
      <c r="D1859" s="238" t="s">
        <v>2209</v>
      </c>
      <c r="E1859" s="598" t="s">
        <v>36</v>
      </c>
      <c r="F1859" s="235">
        <v>46</v>
      </c>
      <c r="G1859" s="623" t="s">
        <v>4041</v>
      </c>
      <c r="H1859" s="410">
        <v>45058</v>
      </c>
      <c r="I1859" s="410">
        <v>45058</v>
      </c>
      <c r="J1859" s="235" t="s">
        <v>3857</v>
      </c>
      <c r="K1859" s="235" t="s">
        <v>82</v>
      </c>
      <c r="L1859" s="235" t="s">
        <v>70</v>
      </c>
      <c r="M1859" s="235">
        <v>919652355</v>
      </c>
      <c r="N1859" s="235" t="s">
        <v>3917</v>
      </c>
      <c r="O1859" s="238" t="s">
        <v>3859</v>
      </c>
      <c r="P1859" s="345" t="s">
        <v>3432</v>
      </c>
      <c r="Q1859" s="463" t="s">
        <v>3958</v>
      </c>
      <c r="R1859" s="235" t="s">
        <v>4042</v>
      </c>
      <c r="S1859" s="541">
        <v>2047</v>
      </c>
      <c r="T1859" s="467" t="s">
        <v>2965</v>
      </c>
      <c r="U1859" s="468">
        <f t="shared" si="28"/>
        <v>94162</v>
      </c>
      <c r="V1859" s="170"/>
    </row>
    <row r="1860" spans="1:22">
      <c r="A1860" s="235">
        <v>1857</v>
      </c>
      <c r="B1860" s="238">
        <v>110710682</v>
      </c>
      <c r="C1860" s="235" t="s">
        <v>2001</v>
      </c>
      <c r="D1860" s="238" t="s">
        <v>2216</v>
      </c>
      <c r="E1860" s="598" t="s">
        <v>36</v>
      </c>
      <c r="F1860" s="235">
        <v>48</v>
      </c>
      <c r="G1860" s="623" t="s">
        <v>4041</v>
      </c>
      <c r="H1860" s="410">
        <v>45058</v>
      </c>
      <c r="I1860" s="410">
        <v>45058</v>
      </c>
      <c r="J1860" s="235" t="s">
        <v>3857</v>
      </c>
      <c r="K1860" s="235" t="s">
        <v>82</v>
      </c>
      <c r="L1860" s="235" t="s">
        <v>70</v>
      </c>
      <c r="M1860" s="235">
        <v>919652355</v>
      </c>
      <c r="N1860" s="235" t="s">
        <v>3917</v>
      </c>
      <c r="O1860" s="238" t="s">
        <v>3859</v>
      </c>
      <c r="P1860" s="345" t="s">
        <v>3432</v>
      </c>
      <c r="Q1860" s="463" t="s">
        <v>3958</v>
      </c>
      <c r="R1860" s="235" t="s">
        <v>4042</v>
      </c>
      <c r="S1860" s="541">
        <v>2047</v>
      </c>
      <c r="T1860" s="467" t="s">
        <v>2965</v>
      </c>
      <c r="U1860" s="468">
        <f t="shared" ref="U1860:U1923" si="29">S1860*F1860</f>
        <v>98256</v>
      </c>
      <c r="V1860" s="170"/>
    </row>
    <row r="1861" spans="1:22">
      <c r="A1861" s="235">
        <v>1858</v>
      </c>
      <c r="B1861" s="238">
        <v>110710684</v>
      </c>
      <c r="C1861" s="235" t="s">
        <v>3950</v>
      </c>
      <c r="D1861" s="238" t="s">
        <v>2213</v>
      </c>
      <c r="E1861" s="598" t="s">
        <v>36</v>
      </c>
      <c r="F1861" s="235">
        <v>8</v>
      </c>
      <c r="G1861" s="623" t="s">
        <v>4041</v>
      </c>
      <c r="H1861" s="410">
        <v>45058</v>
      </c>
      <c r="I1861" s="410">
        <v>45058</v>
      </c>
      <c r="J1861" s="235" t="s">
        <v>3857</v>
      </c>
      <c r="K1861" s="235" t="s">
        <v>82</v>
      </c>
      <c r="L1861" s="235" t="s">
        <v>70</v>
      </c>
      <c r="M1861" s="235">
        <v>919652355</v>
      </c>
      <c r="N1861" s="235" t="s">
        <v>3917</v>
      </c>
      <c r="O1861" s="238" t="s">
        <v>3859</v>
      </c>
      <c r="P1861" s="345" t="s">
        <v>3432</v>
      </c>
      <c r="Q1861" s="463" t="s">
        <v>3958</v>
      </c>
      <c r="R1861" s="235" t="s">
        <v>4042</v>
      </c>
      <c r="S1861" s="541">
        <v>2047</v>
      </c>
      <c r="T1861" s="467" t="s">
        <v>2965</v>
      </c>
      <c r="U1861" s="468">
        <f t="shared" si="29"/>
        <v>16376</v>
      </c>
      <c r="V1861" s="170"/>
    </row>
    <row r="1862" spans="1:22">
      <c r="A1862" s="235">
        <v>1859</v>
      </c>
      <c r="B1862" s="238">
        <v>110710684</v>
      </c>
      <c r="C1862" s="235" t="s">
        <v>3950</v>
      </c>
      <c r="D1862" s="238" t="s">
        <v>2213</v>
      </c>
      <c r="E1862" s="598" t="s">
        <v>36</v>
      </c>
      <c r="F1862" s="235">
        <v>16</v>
      </c>
      <c r="G1862" s="623" t="s">
        <v>4041</v>
      </c>
      <c r="H1862" s="410">
        <v>45058</v>
      </c>
      <c r="I1862" s="410">
        <v>45058</v>
      </c>
      <c r="J1862" s="235" t="s">
        <v>3857</v>
      </c>
      <c r="K1862" s="235" t="s">
        <v>82</v>
      </c>
      <c r="L1862" s="235" t="s">
        <v>70</v>
      </c>
      <c r="M1862" s="235">
        <v>919652355</v>
      </c>
      <c r="N1862" s="235" t="s">
        <v>3917</v>
      </c>
      <c r="O1862" s="238" t="s">
        <v>3859</v>
      </c>
      <c r="P1862" s="345" t="s">
        <v>3432</v>
      </c>
      <c r="Q1862" s="463" t="s">
        <v>3958</v>
      </c>
      <c r="R1862" s="235" t="s">
        <v>4042</v>
      </c>
      <c r="S1862" s="541">
        <v>2047</v>
      </c>
      <c r="T1862" s="467" t="s">
        <v>2965</v>
      </c>
      <c r="U1862" s="468">
        <f t="shared" si="29"/>
        <v>32752</v>
      </c>
      <c r="V1862" s="170"/>
    </row>
    <row r="1863" spans="1:22">
      <c r="A1863" s="235">
        <v>1860</v>
      </c>
      <c r="B1863" s="238">
        <v>112141778</v>
      </c>
      <c r="C1863" s="235">
        <v>112141778</v>
      </c>
      <c r="D1863" s="238" t="s">
        <v>2566</v>
      </c>
      <c r="E1863" s="598" t="s">
        <v>36</v>
      </c>
      <c r="F1863" s="235">
        <v>120</v>
      </c>
      <c r="G1863" s="623" t="s">
        <v>4041</v>
      </c>
      <c r="H1863" s="410">
        <v>45058</v>
      </c>
      <c r="I1863" s="410">
        <v>45058</v>
      </c>
      <c r="J1863" s="235" t="s">
        <v>3857</v>
      </c>
      <c r="K1863" s="235" t="s">
        <v>82</v>
      </c>
      <c r="L1863" s="235" t="s">
        <v>70</v>
      </c>
      <c r="M1863" s="235">
        <v>919652355</v>
      </c>
      <c r="N1863" s="235" t="s">
        <v>3917</v>
      </c>
      <c r="O1863" s="238" t="s">
        <v>3859</v>
      </c>
      <c r="P1863" s="345" t="s">
        <v>3432</v>
      </c>
      <c r="Q1863" s="463" t="s">
        <v>3958</v>
      </c>
      <c r="R1863" s="235" t="s">
        <v>4042</v>
      </c>
      <c r="S1863" s="541">
        <v>1.5</v>
      </c>
      <c r="T1863" s="467" t="s">
        <v>2965</v>
      </c>
      <c r="U1863" s="468">
        <f t="shared" si="29"/>
        <v>180</v>
      </c>
      <c r="V1863" s="170"/>
    </row>
    <row r="1864" spans="1:22">
      <c r="A1864" s="235">
        <v>1861</v>
      </c>
      <c r="B1864" s="238">
        <v>112141777</v>
      </c>
      <c r="C1864" s="235">
        <v>112141777</v>
      </c>
      <c r="D1864" s="238" t="s">
        <v>2563</v>
      </c>
      <c r="E1864" s="598" t="s">
        <v>36</v>
      </c>
      <c r="F1864" s="235">
        <v>216</v>
      </c>
      <c r="G1864" s="623" t="s">
        <v>4041</v>
      </c>
      <c r="H1864" s="410">
        <v>45058</v>
      </c>
      <c r="I1864" s="410">
        <v>45058</v>
      </c>
      <c r="J1864" s="235" t="s">
        <v>3857</v>
      </c>
      <c r="K1864" s="235" t="s">
        <v>82</v>
      </c>
      <c r="L1864" s="235" t="s">
        <v>70</v>
      </c>
      <c r="M1864" s="235">
        <v>919652355</v>
      </c>
      <c r="N1864" s="235" t="s">
        <v>3917</v>
      </c>
      <c r="O1864" s="238" t="s">
        <v>3859</v>
      </c>
      <c r="P1864" s="345" t="s">
        <v>3432</v>
      </c>
      <c r="Q1864" s="463" t="s">
        <v>3958</v>
      </c>
      <c r="R1864" s="235" t="s">
        <v>4042</v>
      </c>
      <c r="S1864" s="541">
        <v>5.4</v>
      </c>
      <c r="T1864" s="467" t="s">
        <v>2965</v>
      </c>
      <c r="U1864" s="468">
        <f t="shared" si="29"/>
        <v>1166.4000000000001</v>
      </c>
      <c r="V1864" s="170"/>
    </row>
    <row r="1865" spans="1:22">
      <c r="A1865" s="235">
        <v>1862</v>
      </c>
      <c r="B1865" s="238">
        <v>112172545</v>
      </c>
      <c r="C1865" s="235">
        <v>112172545</v>
      </c>
      <c r="D1865" s="349" t="s">
        <v>2378</v>
      </c>
      <c r="E1865" s="598" t="s">
        <v>36</v>
      </c>
      <c r="F1865" s="235">
        <v>42</v>
      </c>
      <c r="G1865" s="623" t="s">
        <v>4041</v>
      </c>
      <c r="H1865" s="410">
        <v>45058</v>
      </c>
      <c r="I1865" s="410">
        <v>45058</v>
      </c>
      <c r="J1865" s="235" t="s">
        <v>3857</v>
      </c>
      <c r="K1865" s="235" t="s">
        <v>82</v>
      </c>
      <c r="L1865" s="235" t="s">
        <v>70</v>
      </c>
      <c r="M1865" s="235">
        <v>919652355</v>
      </c>
      <c r="N1865" s="235" t="s">
        <v>3917</v>
      </c>
      <c r="O1865" s="238" t="s">
        <v>3859</v>
      </c>
      <c r="P1865" s="345" t="s">
        <v>3432</v>
      </c>
      <c r="Q1865" s="347" t="s">
        <v>3958</v>
      </c>
      <c r="R1865" s="238" t="s">
        <v>4042</v>
      </c>
      <c r="S1865" s="541">
        <v>8.5</v>
      </c>
      <c r="T1865" s="467" t="s">
        <v>2965</v>
      </c>
      <c r="U1865" s="468">
        <f t="shared" si="29"/>
        <v>357</v>
      </c>
      <c r="V1865" s="170"/>
    </row>
    <row r="1866" spans="1:22">
      <c r="A1866" s="235">
        <v>1863</v>
      </c>
      <c r="B1866" s="238">
        <v>112172545</v>
      </c>
      <c r="C1866" s="235">
        <v>112172545</v>
      </c>
      <c r="D1866" s="238" t="s">
        <v>2378</v>
      </c>
      <c r="E1866" s="598" t="s">
        <v>36</v>
      </c>
      <c r="F1866" s="235">
        <v>30</v>
      </c>
      <c r="G1866" s="623" t="s">
        <v>4041</v>
      </c>
      <c r="H1866" s="410">
        <v>45058</v>
      </c>
      <c r="I1866" s="410">
        <v>45058</v>
      </c>
      <c r="J1866" s="235" t="s">
        <v>3857</v>
      </c>
      <c r="K1866" s="235" t="s">
        <v>82</v>
      </c>
      <c r="L1866" s="235" t="s">
        <v>70</v>
      </c>
      <c r="M1866" s="235">
        <v>919652355</v>
      </c>
      <c r="N1866" s="235" t="s">
        <v>3917</v>
      </c>
      <c r="O1866" s="238" t="s">
        <v>3859</v>
      </c>
      <c r="P1866" s="345" t="s">
        <v>3432</v>
      </c>
      <c r="Q1866" s="463" t="s">
        <v>3958</v>
      </c>
      <c r="R1866" s="235" t="s">
        <v>4042</v>
      </c>
      <c r="S1866" s="541">
        <v>8.5</v>
      </c>
      <c r="T1866" s="467" t="s">
        <v>2965</v>
      </c>
      <c r="U1866" s="468">
        <f t="shared" si="29"/>
        <v>255</v>
      </c>
      <c r="V1866" s="170"/>
    </row>
    <row r="1867" spans="1:22">
      <c r="A1867" s="235">
        <v>1864</v>
      </c>
      <c r="B1867" s="238">
        <v>112172546</v>
      </c>
      <c r="C1867" s="235">
        <v>112172546</v>
      </c>
      <c r="D1867" s="349" t="s">
        <v>2380</v>
      </c>
      <c r="E1867" s="598" t="s">
        <v>36</v>
      </c>
      <c r="F1867" s="235">
        <v>28</v>
      </c>
      <c r="G1867" s="623" t="s">
        <v>4041</v>
      </c>
      <c r="H1867" s="410">
        <v>45058</v>
      </c>
      <c r="I1867" s="410">
        <v>45058</v>
      </c>
      <c r="J1867" s="235" t="s">
        <v>3857</v>
      </c>
      <c r="K1867" s="235" t="s">
        <v>82</v>
      </c>
      <c r="L1867" s="235" t="s">
        <v>70</v>
      </c>
      <c r="M1867" s="235">
        <v>919652355</v>
      </c>
      <c r="N1867" s="235" t="s">
        <v>3917</v>
      </c>
      <c r="O1867" s="238" t="s">
        <v>3859</v>
      </c>
      <c r="P1867" s="345" t="s">
        <v>3432</v>
      </c>
      <c r="Q1867" s="347" t="s">
        <v>3958</v>
      </c>
      <c r="R1867" s="238" t="s">
        <v>4042</v>
      </c>
      <c r="S1867" s="541">
        <v>10.5</v>
      </c>
      <c r="T1867" s="467" t="s">
        <v>2965</v>
      </c>
      <c r="U1867" s="468">
        <f t="shared" si="29"/>
        <v>294</v>
      </c>
      <c r="V1867" s="170"/>
    </row>
    <row r="1868" spans="1:22">
      <c r="A1868" s="235">
        <v>1865</v>
      </c>
      <c r="B1868" s="238">
        <v>112172546</v>
      </c>
      <c r="C1868" s="235">
        <v>112172546</v>
      </c>
      <c r="D1868" s="238" t="s">
        <v>2380</v>
      </c>
      <c r="E1868" s="598" t="s">
        <v>36</v>
      </c>
      <c r="F1868" s="235">
        <v>20</v>
      </c>
      <c r="G1868" s="623" t="s">
        <v>4041</v>
      </c>
      <c r="H1868" s="410">
        <v>45058</v>
      </c>
      <c r="I1868" s="410">
        <v>45058</v>
      </c>
      <c r="J1868" s="235" t="s">
        <v>3857</v>
      </c>
      <c r="K1868" s="235" t="s">
        <v>82</v>
      </c>
      <c r="L1868" s="235" t="s">
        <v>70</v>
      </c>
      <c r="M1868" s="235">
        <v>919652355</v>
      </c>
      <c r="N1868" s="235" t="s">
        <v>3917</v>
      </c>
      <c r="O1868" s="238" t="s">
        <v>3859</v>
      </c>
      <c r="P1868" s="345" t="s">
        <v>3432</v>
      </c>
      <c r="Q1868" s="463" t="s">
        <v>3958</v>
      </c>
      <c r="R1868" s="235" t="s">
        <v>4042</v>
      </c>
      <c r="S1868" s="541">
        <v>10.5</v>
      </c>
      <c r="T1868" s="467" t="s">
        <v>2965</v>
      </c>
      <c r="U1868" s="468">
        <f t="shared" si="29"/>
        <v>210</v>
      </c>
      <c r="V1868" s="170"/>
    </row>
    <row r="1869" spans="1:22">
      <c r="A1869" s="235">
        <v>1866</v>
      </c>
      <c r="B1869" s="238">
        <v>112170848</v>
      </c>
      <c r="C1869" s="235">
        <v>112170848</v>
      </c>
      <c r="D1869" s="349" t="s">
        <v>2381</v>
      </c>
      <c r="E1869" s="598" t="s">
        <v>36</v>
      </c>
      <c r="F1869" s="235">
        <v>42</v>
      </c>
      <c r="G1869" s="623" t="s">
        <v>4041</v>
      </c>
      <c r="H1869" s="410">
        <v>45058</v>
      </c>
      <c r="I1869" s="410">
        <v>45058</v>
      </c>
      <c r="J1869" s="235" t="s">
        <v>3857</v>
      </c>
      <c r="K1869" s="235" t="s">
        <v>82</v>
      </c>
      <c r="L1869" s="235" t="s">
        <v>70</v>
      </c>
      <c r="M1869" s="235">
        <v>919652355</v>
      </c>
      <c r="N1869" s="235" t="s">
        <v>3917</v>
      </c>
      <c r="O1869" s="238" t="s">
        <v>3859</v>
      </c>
      <c r="P1869" s="345" t="s">
        <v>3432</v>
      </c>
      <c r="Q1869" s="347" t="s">
        <v>3958</v>
      </c>
      <c r="R1869" s="238" t="s">
        <v>4042</v>
      </c>
      <c r="S1869" s="541">
        <v>14</v>
      </c>
      <c r="T1869" s="467" t="s">
        <v>2965</v>
      </c>
      <c r="U1869" s="468">
        <f t="shared" si="29"/>
        <v>588</v>
      </c>
      <c r="V1869" s="170"/>
    </row>
    <row r="1870" spans="1:22">
      <c r="A1870" s="235">
        <v>1867</v>
      </c>
      <c r="B1870" s="238">
        <v>112170848</v>
      </c>
      <c r="C1870" s="235">
        <v>112170848</v>
      </c>
      <c r="D1870" s="238" t="s">
        <v>2381</v>
      </c>
      <c r="E1870" s="598" t="s">
        <v>36</v>
      </c>
      <c r="F1870" s="235">
        <v>30</v>
      </c>
      <c r="G1870" s="623" t="s">
        <v>4041</v>
      </c>
      <c r="H1870" s="410">
        <v>45058</v>
      </c>
      <c r="I1870" s="410">
        <v>45058</v>
      </c>
      <c r="J1870" s="235" t="s">
        <v>3857</v>
      </c>
      <c r="K1870" s="235" t="s">
        <v>82</v>
      </c>
      <c r="L1870" s="235" t="s">
        <v>70</v>
      </c>
      <c r="M1870" s="235">
        <v>919652355</v>
      </c>
      <c r="N1870" s="235" t="s">
        <v>3917</v>
      </c>
      <c r="O1870" s="238" t="s">
        <v>3859</v>
      </c>
      <c r="P1870" s="345" t="s">
        <v>3432</v>
      </c>
      <c r="Q1870" s="463" t="s">
        <v>3958</v>
      </c>
      <c r="R1870" s="235" t="s">
        <v>4042</v>
      </c>
      <c r="S1870" s="541">
        <v>14</v>
      </c>
      <c r="T1870" s="467" t="s">
        <v>2965</v>
      </c>
      <c r="U1870" s="468">
        <f t="shared" si="29"/>
        <v>420</v>
      </c>
      <c r="V1870" s="170"/>
    </row>
    <row r="1871" spans="1:22">
      <c r="A1871" s="235">
        <v>1868</v>
      </c>
      <c r="B1871" s="238" t="s">
        <v>2458</v>
      </c>
      <c r="C1871" s="235" t="s">
        <v>2458</v>
      </c>
      <c r="D1871" s="238" t="s">
        <v>2459</v>
      </c>
      <c r="E1871" s="598" t="s">
        <v>36</v>
      </c>
      <c r="F1871" s="235">
        <v>24</v>
      </c>
      <c r="G1871" s="623" t="s">
        <v>4041</v>
      </c>
      <c r="H1871" s="410">
        <v>45058</v>
      </c>
      <c r="I1871" s="410">
        <v>45058</v>
      </c>
      <c r="J1871" s="235" t="s">
        <v>3857</v>
      </c>
      <c r="K1871" s="235" t="s">
        <v>82</v>
      </c>
      <c r="L1871" s="235" t="s">
        <v>70</v>
      </c>
      <c r="M1871" s="235">
        <v>919652355</v>
      </c>
      <c r="N1871" s="235" t="s">
        <v>3917</v>
      </c>
      <c r="O1871" s="238" t="s">
        <v>3859</v>
      </c>
      <c r="P1871" s="345" t="s">
        <v>3432</v>
      </c>
      <c r="Q1871" s="463" t="s">
        <v>3958</v>
      </c>
      <c r="R1871" s="235" t="s">
        <v>4042</v>
      </c>
      <c r="S1871" s="541">
        <v>1798.2</v>
      </c>
      <c r="T1871" s="467" t="s">
        <v>2965</v>
      </c>
      <c r="U1871" s="468">
        <f t="shared" si="29"/>
        <v>43156.800000000003</v>
      </c>
      <c r="V1871" s="170"/>
    </row>
    <row r="1872" spans="1:22">
      <c r="A1872" s="235">
        <v>1869</v>
      </c>
      <c r="B1872" s="238" t="s">
        <v>2336</v>
      </c>
      <c r="C1872" s="235" t="s">
        <v>2337</v>
      </c>
      <c r="D1872" s="238" t="s">
        <v>2605</v>
      </c>
      <c r="E1872" s="598" t="s">
        <v>36</v>
      </c>
      <c r="F1872" s="235">
        <v>48</v>
      </c>
      <c r="G1872" s="623" t="s">
        <v>4041</v>
      </c>
      <c r="H1872" s="410">
        <v>45058</v>
      </c>
      <c r="I1872" s="410">
        <v>45058</v>
      </c>
      <c r="J1872" s="235" t="s">
        <v>3857</v>
      </c>
      <c r="K1872" s="235" t="s">
        <v>82</v>
      </c>
      <c r="L1872" s="235" t="s">
        <v>70</v>
      </c>
      <c r="M1872" s="235">
        <v>919652355</v>
      </c>
      <c r="N1872" s="235" t="s">
        <v>3917</v>
      </c>
      <c r="O1872" s="238" t="s">
        <v>3859</v>
      </c>
      <c r="P1872" s="345" t="s">
        <v>3432</v>
      </c>
      <c r="Q1872" s="463" t="s">
        <v>3958</v>
      </c>
      <c r="R1872" s="235" t="s">
        <v>4042</v>
      </c>
      <c r="S1872" s="171">
        <v>1784.3</v>
      </c>
      <c r="T1872" s="467" t="s">
        <v>2965</v>
      </c>
      <c r="U1872" s="468">
        <f t="shared" si="29"/>
        <v>85646.399999999994</v>
      </c>
      <c r="V1872" s="170"/>
    </row>
    <row r="1873" spans="1:22">
      <c r="A1873" s="235">
        <v>1870</v>
      </c>
      <c r="B1873" s="238">
        <v>112172543</v>
      </c>
      <c r="C1873" s="235" t="s">
        <v>4040</v>
      </c>
      <c r="D1873" s="238" t="s">
        <v>1145</v>
      </c>
      <c r="E1873" s="598" t="s">
        <v>36</v>
      </c>
      <c r="F1873" s="235">
        <v>7</v>
      </c>
      <c r="G1873" s="623" t="s">
        <v>4041</v>
      </c>
      <c r="H1873" s="410">
        <v>45058</v>
      </c>
      <c r="I1873" s="410">
        <v>45058</v>
      </c>
      <c r="J1873" s="235" t="s">
        <v>3857</v>
      </c>
      <c r="K1873" s="235" t="s">
        <v>82</v>
      </c>
      <c r="L1873" s="235" t="s">
        <v>70</v>
      </c>
      <c r="M1873" s="235">
        <v>919652355</v>
      </c>
      <c r="N1873" s="235" t="s">
        <v>3917</v>
      </c>
      <c r="O1873" s="238" t="s">
        <v>3859</v>
      </c>
      <c r="P1873" s="345" t="s">
        <v>3432</v>
      </c>
      <c r="Q1873" s="347" t="s">
        <v>3958</v>
      </c>
      <c r="R1873" s="238" t="s">
        <v>4042</v>
      </c>
      <c r="S1873" s="543">
        <v>3480</v>
      </c>
      <c r="T1873" s="467" t="s">
        <v>2965</v>
      </c>
      <c r="U1873" s="468">
        <f t="shared" si="29"/>
        <v>24360</v>
      </c>
      <c r="V1873" s="170"/>
    </row>
    <row r="1874" spans="1:22">
      <c r="A1874" s="235">
        <v>1871</v>
      </c>
      <c r="B1874" s="238">
        <v>112172543</v>
      </c>
      <c r="C1874" s="235" t="s">
        <v>4040</v>
      </c>
      <c r="D1874" s="238" t="s">
        <v>1145</v>
      </c>
      <c r="E1874" s="598" t="s">
        <v>36</v>
      </c>
      <c r="F1874" s="235">
        <v>5</v>
      </c>
      <c r="G1874" s="623" t="s">
        <v>4041</v>
      </c>
      <c r="H1874" s="410">
        <v>45058</v>
      </c>
      <c r="I1874" s="410">
        <v>45058</v>
      </c>
      <c r="J1874" s="235" t="s">
        <v>3857</v>
      </c>
      <c r="K1874" s="235" t="s">
        <v>82</v>
      </c>
      <c r="L1874" s="235" t="s">
        <v>70</v>
      </c>
      <c r="M1874" s="235">
        <v>919652355</v>
      </c>
      <c r="N1874" s="235" t="s">
        <v>3917</v>
      </c>
      <c r="O1874" s="238" t="s">
        <v>3859</v>
      </c>
      <c r="P1874" s="345" t="s">
        <v>3432</v>
      </c>
      <c r="Q1874" s="463" t="s">
        <v>3958</v>
      </c>
      <c r="R1874" s="235" t="s">
        <v>4042</v>
      </c>
      <c r="S1874" s="543">
        <v>3480</v>
      </c>
      <c r="T1874" s="467" t="s">
        <v>2965</v>
      </c>
      <c r="U1874" s="468">
        <f t="shared" si="29"/>
        <v>17400</v>
      </c>
      <c r="V1874" s="170"/>
    </row>
    <row r="1875" spans="1:22">
      <c r="A1875" s="235">
        <v>1872</v>
      </c>
      <c r="B1875" s="238">
        <v>112172541</v>
      </c>
      <c r="C1875" s="235">
        <v>112172541</v>
      </c>
      <c r="D1875" s="239" t="s">
        <v>2373</v>
      </c>
      <c r="E1875" s="598" t="s">
        <v>36</v>
      </c>
      <c r="F1875" s="235">
        <v>8</v>
      </c>
      <c r="G1875" s="623" t="s">
        <v>4041</v>
      </c>
      <c r="H1875" s="410">
        <v>45058</v>
      </c>
      <c r="I1875" s="410">
        <v>45058</v>
      </c>
      <c r="J1875" s="235" t="s">
        <v>3857</v>
      </c>
      <c r="K1875" s="235" t="s">
        <v>82</v>
      </c>
      <c r="L1875" s="235" t="s">
        <v>70</v>
      </c>
      <c r="M1875" s="235">
        <v>919652355</v>
      </c>
      <c r="N1875" s="235" t="s">
        <v>3917</v>
      </c>
      <c r="O1875" s="238" t="s">
        <v>3859</v>
      </c>
      <c r="P1875" s="345" t="s">
        <v>3432</v>
      </c>
      <c r="Q1875" s="347" t="s">
        <v>3958</v>
      </c>
      <c r="R1875" s="238" t="s">
        <v>4042</v>
      </c>
      <c r="S1875" s="543">
        <v>630</v>
      </c>
      <c r="T1875" s="467" t="s">
        <v>2965</v>
      </c>
      <c r="U1875" s="468">
        <f t="shared" si="29"/>
        <v>5040</v>
      </c>
      <c r="V1875" s="170"/>
    </row>
    <row r="1876" spans="1:22">
      <c r="A1876" s="235">
        <v>1873</v>
      </c>
      <c r="B1876" s="238">
        <v>112172541</v>
      </c>
      <c r="C1876" s="235">
        <v>112172541</v>
      </c>
      <c r="D1876" s="239" t="s">
        <v>2373</v>
      </c>
      <c r="E1876" s="598" t="s">
        <v>36</v>
      </c>
      <c r="F1876" s="235">
        <v>4</v>
      </c>
      <c r="G1876" s="623" t="s">
        <v>4041</v>
      </c>
      <c r="H1876" s="410">
        <v>45058</v>
      </c>
      <c r="I1876" s="410">
        <v>45058</v>
      </c>
      <c r="J1876" s="235" t="s">
        <v>3857</v>
      </c>
      <c r="K1876" s="235" t="s">
        <v>82</v>
      </c>
      <c r="L1876" s="235" t="s">
        <v>70</v>
      </c>
      <c r="M1876" s="235">
        <v>919652355</v>
      </c>
      <c r="N1876" s="235" t="s">
        <v>3917</v>
      </c>
      <c r="O1876" s="238" t="s">
        <v>3859</v>
      </c>
      <c r="P1876" s="345" t="s">
        <v>3432</v>
      </c>
      <c r="Q1876" s="463" t="s">
        <v>3958</v>
      </c>
      <c r="R1876" s="235" t="s">
        <v>4042</v>
      </c>
      <c r="S1876" s="543">
        <v>630</v>
      </c>
      <c r="T1876" s="467" t="s">
        <v>2965</v>
      </c>
      <c r="U1876" s="468">
        <f t="shared" si="29"/>
        <v>2520</v>
      </c>
      <c r="V1876" s="170"/>
    </row>
    <row r="1877" spans="1:22">
      <c r="A1877" s="235">
        <v>1874</v>
      </c>
      <c r="B1877" s="238">
        <v>112172542</v>
      </c>
      <c r="C1877" s="235">
        <v>112172542</v>
      </c>
      <c r="D1877" s="238" t="s">
        <v>2376</v>
      </c>
      <c r="E1877" s="598" t="s">
        <v>36</v>
      </c>
      <c r="F1877" s="235">
        <v>21</v>
      </c>
      <c r="G1877" s="623" t="s">
        <v>4041</v>
      </c>
      <c r="H1877" s="410">
        <v>45058</v>
      </c>
      <c r="I1877" s="410">
        <v>45058</v>
      </c>
      <c r="J1877" s="235" t="s">
        <v>3857</v>
      </c>
      <c r="K1877" s="235" t="s">
        <v>82</v>
      </c>
      <c r="L1877" s="235" t="s">
        <v>70</v>
      </c>
      <c r="M1877" s="235">
        <v>919652355</v>
      </c>
      <c r="N1877" s="235" t="s">
        <v>3917</v>
      </c>
      <c r="O1877" s="238" t="s">
        <v>3859</v>
      </c>
      <c r="P1877" s="345" t="s">
        <v>3432</v>
      </c>
      <c r="Q1877" s="347" t="s">
        <v>3958</v>
      </c>
      <c r="R1877" s="238" t="s">
        <v>4042</v>
      </c>
      <c r="S1877" s="543">
        <v>65</v>
      </c>
      <c r="T1877" s="467" t="s">
        <v>2965</v>
      </c>
      <c r="U1877" s="468">
        <f t="shared" si="29"/>
        <v>1365</v>
      </c>
      <c r="V1877" s="170"/>
    </row>
    <row r="1878" spans="1:22">
      <c r="A1878" s="235">
        <v>1875</v>
      </c>
      <c r="B1878" s="238">
        <v>112172542</v>
      </c>
      <c r="C1878" s="235">
        <v>112172542</v>
      </c>
      <c r="D1878" s="238" t="s">
        <v>2376</v>
      </c>
      <c r="E1878" s="598" t="s">
        <v>36</v>
      </c>
      <c r="F1878" s="235">
        <v>15</v>
      </c>
      <c r="G1878" s="623" t="s">
        <v>4041</v>
      </c>
      <c r="H1878" s="410">
        <v>45058</v>
      </c>
      <c r="I1878" s="410">
        <v>45058</v>
      </c>
      <c r="J1878" s="235" t="s">
        <v>3857</v>
      </c>
      <c r="K1878" s="235" t="s">
        <v>82</v>
      </c>
      <c r="L1878" s="235" t="s">
        <v>70</v>
      </c>
      <c r="M1878" s="235">
        <v>919652355</v>
      </c>
      <c r="N1878" s="235" t="s">
        <v>3917</v>
      </c>
      <c r="O1878" s="238" t="s">
        <v>3859</v>
      </c>
      <c r="P1878" s="345" t="s">
        <v>3432</v>
      </c>
      <c r="Q1878" s="463" t="s">
        <v>3958</v>
      </c>
      <c r="R1878" s="235" t="s">
        <v>4042</v>
      </c>
      <c r="S1878" s="543">
        <v>65</v>
      </c>
      <c r="T1878" s="467" t="s">
        <v>2965</v>
      </c>
      <c r="U1878" s="468">
        <f t="shared" si="29"/>
        <v>975</v>
      </c>
      <c r="V1878" s="170"/>
    </row>
    <row r="1879" spans="1:22">
      <c r="A1879" s="235">
        <v>1876</v>
      </c>
      <c r="B1879" s="238">
        <v>112172544</v>
      </c>
      <c r="C1879" s="235">
        <v>112172544</v>
      </c>
      <c r="D1879" s="349" t="s">
        <v>2377</v>
      </c>
      <c r="E1879" s="598" t="s">
        <v>36</v>
      </c>
      <c r="F1879" s="235">
        <v>14</v>
      </c>
      <c r="G1879" s="623" t="s">
        <v>4041</v>
      </c>
      <c r="H1879" s="410">
        <v>45058</v>
      </c>
      <c r="I1879" s="410">
        <v>45058</v>
      </c>
      <c r="J1879" s="235" t="s">
        <v>3857</v>
      </c>
      <c r="K1879" s="235" t="s">
        <v>82</v>
      </c>
      <c r="L1879" s="235" t="s">
        <v>70</v>
      </c>
      <c r="M1879" s="235">
        <v>919652355</v>
      </c>
      <c r="N1879" s="235" t="s">
        <v>3917</v>
      </c>
      <c r="O1879" s="238" t="s">
        <v>3859</v>
      </c>
      <c r="P1879" s="345" t="s">
        <v>3432</v>
      </c>
      <c r="Q1879" s="347" t="s">
        <v>3958</v>
      </c>
      <c r="R1879" s="238" t="s">
        <v>4042</v>
      </c>
      <c r="S1879" s="543">
        <v>100</v>
      </c>
      <c r="T1879" s="467" t="s">
        <v>2965</v>
      </c>
      <c r="U1879" s="468">
        <f t="shared" si="29"/>
        <v>1400</v>
      </c>
      <c r="V1879" s="170"/>
    </row>
    <row r="1880" spans="1:22">
      <c r="A1880" s="235">
        <v>1877</v>
      </c>
      <c r="B1880" s="238">
        <v>112172544</v>
      </c>
      <c r="C1880" s="235">
        <v>112172544</v>
      </c>
      <c r="D1880" s="238" t="s">
        <v>2377</v>
      </c>
      <c r="E1880" s="598" t="s">
        <v>36</v>
      </c>
      <c r="F1880" s="235">
        <v>10</v>
      </c>
      <c r="G1880" s="623" t="s">
        <v>4041</v>
      </c>
      <c r="H1880" s="410">
        <v>45058</v>
      </c>
      <c r="I1880" s="410">
        <v>45058</v>
      </c>
      <c r="J1880" s="235" t="s">
        <v>3857</v>
      </c>
      <c r="K1880" s="235" t="s">
        <v>82</v>
      </c>
      <c r="L1880" s="235" t="s">
        <v>70</v>
      </c>
      <c r="M1880" s="235">
        <v>919652355</v>
      </c>
      <c r="N1880" s="235" t="s">
        <v>3917</v>
      </c>
      <c r="O1880" s="238" t="s">
        <v>3859</v>
      </c>
      <c r="P1880" s="345" t="s">
        <v>3432</v>
      </c>
      <c r="Q1880" s="463" t="s">
        <v>3958</v>
      </c>
      <c r="R1880" s="235" t="s">
        <v>4042</v>
      </c>
      <c r="S1880" s="543">
        <v>100</v>
      </c>
      <c r="T1880" s="467" t="s">
        <v>2965</v>
      </c>
      <c r="U1880" s="468">
        <f t="shared" si="29"/>
        <v>1000</v>
      </c>
      <c r="V1880" s="170"/>
    </row>
    <row r="1881" spans="1:22">
      <c r="A1881" s="235">
        <v>1878</v>
      </c>
      <c r="B1881" s="238">
        <v>107156657</v>
      </c>
      <c r="C1881" s="238">
        <v>107156657</v>
      </c>
      <c r="D1881" s="238" t="s">
        <v>815</v>
      </c>
      <c r="E1881" s="598" t="s">
        <v>36</v>
      </c>
      <c r="F1881" s="235">
        <v>48</v>
      </c>
      <c r="G1881" s="623" t="s">
        <v>4041</v>
      </c>
      <c r="H1881" s="410">
        <v>45058</v>
      </c>
      <c r="I1881" s="410">
        <v>45058</v>
      </c>
      <c r="J1881" s="235" t="s">
        <v>3857</v>
      </c>
      <c r="K1881" s="235" t="s">
        <v>82</v>
      </c>
      <c r="L1881" s="235" t="s">
        <v>70</v>
      </c>
      <c r="M1881" s="235">
        <v>919652355</v>
      </c>
      <c r="N1881" s="235" t="s">
        <v>3917</v>
      </c>
      <c r="O1881" s="238" t="s">
        <v>3859</v>
      </c>
      <c r="P1881" s="345" t="s">
        <v>3432</v>
      </c>
      <c r="Q1881" s="463" t="s">
        <v>3958</v>
      </c>
      <c r="R1881" s="235" t="s">
        <v>4042</v>
      </c>
      <c r="S1881" s="541">
        <v>13.68</v>
      </c>
      <c r="T1881" s="467" t="s">
        <v>2965</v>
      </c>
      <c r="U1881" s="468">
        <f t="shared" si="29"/>
        <v>656.64</v>
      </c>
      <c r="V1881" s="170"/>
    </row>
    <row r="1882" spans="1:22">
      <c r="A1882" s="235">
        <v>1879</v>
      </c>
      <c r="B1882" s="238">
        <v>110408291</v>
      </c>
      <c r="C1882" s="235" t="s">
        <v>1305</v>
      </c>
      <c r="D1882" s="238" t="s">
        <v>1306</v>
      </c>
      <c r="E1882" s="598" t="s">
        <v>36</v>
      </c>
      <c r="F1882" s="235">
        <v>72</v>
      </c>
      <c r="G1882" s="623" t="s">
        <v>4041</v>
      </c>
      <c r="H1882" s="410">
        <v>45058</v>
      </c>
      <c r="I1882" s="410">
        <v>45058</v>
      </c>
      <c r="J1882" s="235" t="s">
        <v>3857</v>
      </c>
      <c r="K1882" s="235" t="s">
        <v>82</v>
      </c>
      <c r="L1882" s="235" t="s">
        <v>70</v>
      </c>
      <c r="M1882" s="235">
        <v>919652355</v>
      </c>
      <c r="N1882" s="235" t="s">
        <v>3917</v>
      </c>
      <c r="O1882" s="238" t="s">
        <v>3859</v>
      </c>
      <c r="P1882" s="345" t="s">
        <v>3432</v>
      </c>
      <c r="Q1882" s="463" t="s">
        <v>3958</v>
      </c>
      <c r="R1882" s="235" t="s">
        <v>4042</v>
      </c>
      <c r="S1882" s="541">
        <v>6</v>
      </c>
      <c r="T1882" s="467" t="s">
        <v>2965</v>
      </c>
      <c r="U1882" s="468">
        <f t="shared" si="29"/>
        <v>432</v>
      </c>
      <c r="V1882" s="170"/>
    </row>
    <row r="1883" spans="1:22">
      <c r="A1883" s="235">
        <v>1880</v>
      </c>
      <c r="B1883" s="238">
        <v>107156629</v>
      </c>
      <c r="C1883" s="235">
        <v>107156629</v>
      </c>
      <c r="D1883" s="238" t="s">
        <v>814</v>
      </c>
      <c r="E1883" s="598" t="s">
        <v>36</v>
      </c>
      <c r="F1883" s="235">
        <v>192</v>
      </c>
      <c r="G1883" s="623" t="s">
        <v>4041</v>
      </c>
      <c r="H1883" s="410">
        <v>45058</v>
      </c>
      <c r="I1883" s="410">
        <v>45058</v>
      </c>
      <c r="J1883" s="235" t="s">
        <v>3857</v>
      </c>
      <c r="K1883" s="235" t="s">
        <v>82</v>
      </c>
      <c r="L1883" s="235" t="s">
        <v>70</v>
      </c>
      <c r="M1883" s="235">
        <v>919652355</v>
      </c>
      <c r="N1883" s="235" t="s">
        <v>3917</v>
      </c>
      <c r="O1883" s="238" t="s">
        <v>3859</v>
      </c>
      <c r="P1883" s="345" t="s">
        <v>3432</v>
      </c>
      <c r="Q1883" s="463" t="s">
        <v>3958</v>
      </c>
      <c r="R1883" s="235" t="s">
        <v>4042</v>
      </c>
      <c r="S1883" s="541">
        <v>16.2</v>
      </c>
      <c r="T1883" s="467" t="s">
        <v>2965</v>
      </c>
      <c r="U1883" s="468">
        <f t="shared" si="29"/>
        <v>3110.3999999999996</v>
      </c>
      <c r="V1883" s="170"/>
    </row>
    <row r="1884" spans="1:22" ht="20.399999999999999">
      <c r="A1884" s="235">
        <v>1881</v>
      </c>
      <c r="B1884" s="238" t="s">
        <v>818</v>
      </c>
      <c r="C1884" s="235" t="s">
        <v>818</v>
      </c>
      <c r="D1884" s="238" t="s">
        <v>819</v>
      </c>
      <c r="E1884" s="598" t="s">
        <v>36</v>
      </c>
      <c r="F1884" s="235">
        <v>240</v>
      </c>
      <c r="G1884" s="623" t="s">
        <v>4041</v>
      </c>
      <c r="H1884" s="410">
        <v>45058</v>
      </c>
      <c r="I1884" s="410">
        <v>45058</v>
      </c>
      <c r="J1884" s="235" t="s">
        <v>3857</v>
      </c>
      <c r="K1884" s="235" t="s">
        <v>82</v>
      </c>
      <c r="L1884" s="235" t="s">
        <v>70</v>
      </c>
      <c r="M1884" s="235">
        <v>919652355</v>
      </c>
      <c r="N1884" s="235" t="s">
        <v>3917</v>
      </c>
      <c r="O1884" s="238" t="s">
        <v>3859</v>
      </c>
      <c r="P1884" s="345" t="s">
        <v>3432</v>
      </c>
      <c r="Q1884" s="463" t="s">
        <v>3958</v>
      </c>
      <c r="R1884" s="235" t="s">
        <v>4042</v>
      </c>
      <c r="S1884" s="171">
        <v>3.84</v>
      </c>
      <c r="T1884" s="467" t="s">
        <v>2965</v>
      </c>
      <c r="U1884" s="468">
        <f t="shared" si="29"/>
        <v>921.59999999999991</v>
      </c>
      <c r="V1884" s="170"/>
    </row>
    <row r="1885" spans="1:22">
      <c r="A1885" s="235">
        <v>1882</v>
      </c>
      <c r="B1885" s="238">
        <v>112170849</v>
      </c>
      <c r="C1885" s="235">
        <v>112170849</v>
      </c>
      <c r="D1885" s="349" t="s">
        <v>2382</v>
      </c>
      <c r="E1885" s="598" t="s">
        <v>36</v>
      </c>
      <c r="F1885" s="235">
        <v>42</v>
      </c>
      <c r="G1885" s="623" t="s">
        <v>4041</v>
      </c>
      <c r="H1885" s="410">
        <v>45058</v>
      </c>
      <c r="I1885" s="410">
        <v>45058</v>
      </c>
      <c r="J1885" s="235" t="s">
        <v>3857</v>
      </c>
      <c r="K1885" s="235" t="s">
        <v>82</v>
      </c>
      <c r="L1885" s="235" t="s">
        <v>70</v>
      </c>
      <c r="M1885" s="235">
        <v>919652355</v>
      </c>
      <c r="N1885" s="235" t="s">
        <v>3917</v>
      </c>
      <c r="O1885" s="238" t="s">
        <v>3859</v>
      </c>
      <c r="P1885" s="345" t="s">
        <v>3432</v>
      </c>
      <c r="Q1885" s="347" t="s">
        <v>3958</v>
      </c>
      <c r="R1885" s="238" t="s">
        <v>4042</v>
      </c>
      <c r="S1885" s="541">
        <v>5.5</v>
      </c>
      <c r="T1885" s="467" t="s">
        <v>2965</v>
      </c>
      <c r="U1885" s="468">
        <f t="shared" si="29"/>
        <v>231</v>
      </c>
      <c r="V1885" s="170"/>
    </row>
    <row r="1886" spans="1:22">
      <c r="A1886" s="235">
        <v>1883</v>
      </c>
      <c r="B1886" s="238">
        <v>112170849</v>
      </c>
      <c r="C1886" s="235">
        <v>112170849</v>
      </c>
      <c r="D1886" s="238" t="s">
        <v>2382</v>
      </c>
      <c r="E1886" s="598" t="s">
        <v>36</v>
      </c>
      <c r="F1886" s="235">
        <v>30</v>
      </c>
      <c r="G1886" s="623" t="s">
        <v>4041</v>
      </c>
      <c r="H1886" s="410">
        <v>45058</v>
      </c>
      <c r="I1886" s="410">
        <v>45058</v>
      </c>
      <c r="J1886" s="235" t="s">
        <v>3857</v>
      </c>
      <c r="K1886" s="235" t="s">
        <v>82</v>
      </c>
      <c r="L1886" s="235" t="s">
        <v>70</v>
      </c>
      <c r="M1886" s="235">
        <v>919652355</v>
      </c>
      <c r="N1886" s="235" t="s">
        <v>3917</v>
      </c>
      <c r="O1886" s="238" t="s">
        <v>3859</v>
      </c>
      <c r="P1886" s="345" t="s">
        <v>3432</v>
      </c>
      <c r="Q1886" s="463" t="s">
        <v>3958</v>
      </c>
      <c r="R1886" s="235" t="s">
        <v>4042</v>
      </c>
      <c r="S1886" s="541">
        <v>5.5</v>
      </c>
      <c r="T1886" s="467" t="s">
        <v>2965</v>
      </c>
      <c r="U1886" s="468">
        <f t="shared" si="29"/>
        <v>165</v>
      </c>
      <c r="V1886" s="170"/>
    </row>
    <row r="1887" spans="1:22">
      <c r="A1887" s="235">
        <v>1884</v>
      </c>
      <c r="B1887" s="238">
        <v>111402534</v>
      </c>
      <c r="C1887" s="235" t="s">
        <v>1083</v>
      </c>
      <c r="D1887" s="238" t="s">
        <v>1084</v>
      </c>
      <c r="E1887" s="598" t="s">
        <v>36</v>
      </c>
      <c r="F1887" s="235">
        <v>30</v>
      </c>
      <c r="G1887" s="623" t="s">
        <v>4041</v>
      </c>
      <c r="H1887" s="410">
        <v>45058</v>
      </c>
      <c r="I1887" s="410">
        <v>45058</v>
      </c>
      <c r="J1887" s="235" t="s">
        <v>3857</v>
      </c>
      <c r="K1887" s="235" t="s">
        <v>82</v>
      </c>
      <c r="L1887" s="235" t="s">
        <v>70</v>
      </c>
      <c r="M1887" s="235">
        <v>919652355</v>
      </c>
      <c r="N1887" s="235" t="s">
        <v>3917</v>
      </c>
      <c r="O1887" s="238" t="s">
        <v>3859</v>
      </c>
      <c r="P1887" s="345" t="s">
        <v>3432</v>
      </c>
      <c r="Q1887" s="463" t="s">
        <v>3958</v>
      </c>
      <c r="R1887" s="235" t="s">
        <v>4042</v>
      </c>
      <c r="S1887" s="171">
        <v>469.44</v>
      </c>
      <c r="T1887" s="467" t="s">
        <v>2965</v>
      </c>
      <c r="U1887" s="468">
        <f t="shared" si="29"/>
        <v>14083.2</v>
      </c>
      <c r="V1887" s="170"/>
    </row>
    <row r="1888" spans="1:22">
      <c r="A1888" s="235">
        <v>1885</v>
      </c>
      <c r="B1888" s="238">
        <v>110316600</v>
      </c>
      <c r="C1888" s="235" t="s">
        <v>2551</v>
      </c>
      <c r="D1888" s="238" t="s">
        <v>2552</v>
      </c>
      <c r="E1888" s="598" t="s">
        <v>36</v>
      </c>
      <c r="F1888" s="235">
        <v>12</v>
      </c>
      <c r="G1888" s="623" t="s">
        <v>4041</v>
      </c>
      <c r="H1888" s="410">
        <v>45058</v>
      </c>
      <c r="I1888" s="410">
        <v>45058</v>
      </c>
      <c r="J1888" s="235" t="s">
        <v>3857</v>
      </c>
      <c r="K1888" s="235" t="s">
        <v>82</v>
      </c>
      <c r="L1888" s="235" t="s">
        <v>70</v>
      </c>
      <c r="M1888" s="235">
        <v>919652355</v>
      </c>
      <c r="N1888" s="235" t="s">
        <v>3917</v>
      </c>
      <c r="O1888" s="238" t="s">
        <v>3859</v>
      </c>
      <c r="P1888" s="345" t="s">
        <v>3432</v>
      </c>
      <c r="Q1888" s="463" t="s">
        <v>3958</v>
      </c>
      <c r="R1888" s="235" t="s">
        <v>4042</v>
      </c>
      <c r="S1888" s="541">
        <v>330</v>
      </c>
      <c r="T1888" s="467" t="s">
        <v>2965</v>
      </c>
      <c r="U1888" s="468">
        <f t="shared" si="29"/>
        <v>3960</v>
      </c>
      <c r="V1888" s="170"/>
    </row>
    <row r="1889" spans="1:22">
      <c r="A1889" s="235">
        <v>1886</v>
      </c>
      <c r="B1889" s="238">
        <v>110408288</v>
      </c>
      <c r="C1889" s="235" t="s">
        <v>1749</v>
      </c>
      <c r="D1889" s="238" t="s">
        <v>1750</v>
      </c>
      <c r="E1889" s="598" t="s">
        <v>36</v>
      </c>
      <c r="F1889" s="235">
        <v>36</v>
      </c>
      <c r="G1889" s="623" t="s">
        <v>4041</v>
      </c>
      <c r="H1889" s="410">
        <v>45058</v>
      </c>
      <c r="I1889" s="410">
        <v>45058</v>
      </c>
      <c r="J1889" s="235" t="s">
        <v>3857</v>
      </c>
      <c r="K1889" s="235" t="s">
        <v>82</v>
      </c>
      <c r="L1889" s="235" t="s">
        <v>70</v>
      </c>
      <c r="M1889" s="235">
        <v>919652355</v>
      </c>
      <c r="N1889" s="235" t="s">
        <v>3917</v>
      </c>
      <c r="O1889" s="238" t="s">
        <v>3859</v>
      </c>
      <c r="P1889" s="345" t="s">
        <v>3432</v>
      </c>
      <c r="Q1889" s="463" t="s">
        <v>3958</v>
      </c>
      <c r="R1889" s="235" t="s">
        <v>4042</v>
      </c>
      <c r="S1889" s="541">
        <v>6396.5</v>
      </c>
      <c r="T1889" s="467" t="s">
        <v>2965</v>
      </c>
      <c r="U1889" s="468">
        <f t="shared" si="29"/>
        <v>230274</v>
      </c>
      <c r="V1889" s="170"/>
    </row>
    <row r="1890" spans="1:22" ht="21.6">
      <c r="A1890" s="235">
        <v>1887</v>
      </c>
      <c r="B1890" s="238">
        <v>110408290</v>
      </c>
      <c r="C1890" s="235" t="s">
        <v>2260</v>
      </c>
      <c r="D1890" s="349" t="s">
        <v>2775</v>
      </c>
      <c r="E1890" s="598" t="s">
        <v>36</v>
      </c>
      <c r="F1890" s="235">
        <v>26</v>
      </c>
      <c r="G1890" s="623" t="s">
        <v>4041</v>
      </c>
      <c r="H1890" s="410">
        <v>45058</v>
      </c>
      <c r="I1890" s="410">
        <v>45058</v>
      </c>
      <c r="J1890" s="235" t="s">
        <v>3857</v>
      </c>
      <c r="K1890" s="235" t="s">
        <v>82</v>
      </c>
      <c r="L1890" s="235" t="s">
        <v>70</v>
      </c>
      <c r="M1890" s="235">
        <v>919652355</v>
      </c>
      <c r="N1890" s="235" t="s">
        <v>3917</v>
      </c>
      <c r="O1890" s="238" t="s">
        <v>3859</v>
      </c>
      <c r="P1890" s="345" t="s">
        <v>3432</v>
      </c>
      <c r="Q1890" s="347" t="s">
        <v>3958</v>
      </c>
      <c r="R1890" s="238" t="s">
        <v>4042</v>
      </c>
      <c r="S1890" s="171">
        <v>540.54999999999995</v>
      </c>
      <c r="T1890" s="467" t="s">
        <v>2965</v>
      </c>
      <c r="U1890" s="468">
        <f t="shared" si="29"/>
        <v>14054.3</v>
      </c>
      <c r="V1890" s="170"/>
    </row>
    <row r="1891" spans="1:22" ht="20.399999999999999">
      <c r="A1891" s="235">
        <v>1888</v>
      </c>
      <c r="B1891" s="238">
        <v>110408290</v>
      </c>
      <c r="C1891" s="238" t="s">
        <v>2260</v>
      </c>
      <c r="D1891" s="238" t="s">
        <v>2775</v>
      </c>
      <c r="E1891" s="598" t="s">
        <v>36</v>
      </c>
      <c r="F1891" s="235">
        <v>10</v>
      </c>
      <c r="G1891" s="623" t="s">
        <v>4041</v>
      </c>
      <c r="H1891" s="410">
        <v>45058</v>
      </c>
      <c r="I1891" s="410">
        <v>45058</v>
      </c>
      <c r="J1891" s="235" t="s">
        <v>3857</v>
      </c>
      <c r="K1891" s="235" t="s">
        <v>82</v>
      </c>
      <c r="L1891" s="235" t="s">
        <v>70</v>
      </c>
      <c r="M1891" s="235">
        <v>919652355</v>
      </c>
      <c r="N1891" s="235" t="s">
        <v>3917</v>
      </c>
      <c r="O1891" s="238" t="s">
        <v>3859</v>
      </c>
      <c r="P1891" s="345" t="s">
        <v>3432</v>
      </c>
      <c r="Q1891" s="463" t="s">
        <v>3958</v>
      </c>
      <c r="R1891" s="235" t="s">
        <v>4042</v>
      </c>
      <c r="S1891" s="171">
        <v>540.54999999999995</v>
      </c>
      <c r="T1891" s="467" t="s">
        <v>2965</v>
      </c>
      <c r="U1891" s="468">
        <f t="shared" si="29"/>
        <v>5405.5</v>
      </c>
      <c r="V1891" s="170"/>
    </row>
    <row r="1892" spans="1:22" ht="30.6">
      <c r="A1892" s="235">
        <v>1889</v>
      </c>
      <c r="B1892" s="238">
        <v>112173808</v>
      </c>
      <c r="C1892" s="239" t="s">
        <v>3421</v>
      </c>
      <c r="D1892" s="239" t="s">
        <v>2819</v>
      </c>
      <c r="E1892" s="600" t="s">
        <v>36</v>
      </c>
      <c r="F1892" s="333">
        <v>2</v>
      </c>
      <c r="G1892" s="623" t="s">
        <v>4041</v>
      </c>
      <c r="H1892" s="410">
        <v>45058</v>
      </c>
      <c r="I1892" s="410">
        <v>45058</v>
      </c>
      <c r="J1892" s="333" t="s">
        <v>3857</v>
      </c>
      <c r="K1892" s="333" t="s">
        <v>82</v>
      </c>
      <c r="L1892" s="235" t="s">
        <v>70</v>
      </c>
      <c r="M1892" s="333">
        <v>919652355</v>
      </c>
      <c r="N1892" s="235" t="s">
        <v>3917</v>
      </c>
      <c r="O1892" s="235" t="s">
        <v>3859</v>
      </c>
      <c r="P1892" s="345" t="s">
        <v>3432</v>
      </c>
      <c r="Q1892" s="347" t="s">
        <v>3958</v>
      </c>
      <c r="R1892" s="235" t="s">
        <v>4042</v>
      </c>
      <c r="S1892" s="171">
        <v>81601</v>
      </c>
      <c r="T1892" s="467" t="s">
        <v>2965</v>
      </c>
      <c r="U1892" s="468">
        <f t="shared" si="29"/>
        <v>163202</v>
      </c>
      <c r="V1892" s="170"/>
    </row>
    <row r="1893" spans="1:22" ht="30.6">
      <c r="A1893" s="235">
        <v>1890</v>
      </c>
      <c r="B1893" s="238">
        <v>112173808</v>
      </c>
      <c r="C1893" s="239" t="s">
        <v>3421</v>
      </c>
      <c r="D1893" s="238" t="s">
        <v>2819</v>
      </c>
      <c r="E1893" s="598" t="s">
        <v>36</v>
      </c>
      <c r="F1893" s="333">
        <v>4</v>
      </c>
      <c r="G1893" s="623" t="s">
        <v>4041</v>
      </c>
      <c r="H1893" s="410">
        <v>45058</v>
      </c>
      <c r="I1893" s="410">
        <v>45058</v>
      </c>
      <c r="J1893" s="235" t="s">
        <v>3857</v>
      </c>
      <c r="K1893" s="235" t="s">
        <v>82</v>
      </c>
      <c r="L1893" s="235" t="s">
        <v>70</v>
      </c>
      <c r="M1893" s="235">
        <v>919652355</v>
      </c>
      <c r="N1893" s="235" t="s">
        <v>3917</v>
      </c>
      <c r="O1893" s="238" t="s">
        <v>3859</v>
      </c>
      <c r="P1893" s="345" t="s">
        <v>3432</v>
      </c>
      <c r="Q1893" s="463" t="s">
        <v>3958</v>
      </c>
      <c r="R1893" s="235" t="s">
        <v>4042</v>
      </c>
      <c r="S1893" s="171">
        <v>81601</v>
      </c>
      <c r="T1893" s="467" t="s">
        <v>2965</v>
      </c>
      <c r="U1893" s="468">
        <f t="shared" si="29"/>
        <v>326404</v>
      </c>
      <c r="V1893" s="170"/>
    </row>
    <row r="1894" spans="1:22" ht="20.399999999999999">
      <c r="A1894" s="235">
        <v>1891</v>
      </c>
      <c r="B1894" s="238" t="s">
        <v>820</v>
      </c>
      <c r="C1894" s="238" t="s">
        <v>820</v>
      </c>
      <c r="D1894" s="238" t="s">
        <v>821</v>
      </c>
      <c r="E1894" s="598" t="s">
        <v>36</v>
      </c>
      <c r="F1894" s="235">
        <v>240</v>
      </c>
      <c r="G1894" s="623" t="s">
        <v>4041</v>
      </c>
      <c r="H1894" s="410">
        <v>45058</v>
      </c>
      <c r="I1894" s="410">
        <v>45058</v>
      </c>
      <c r="J1894" s="235" t="s">
        <v>3857</v>
      </c>
      <c r="K1894" s="235" t="s">
        <v>82</v>
      </c>
      <c r="L1894" s="235" t="s">
        <v>70</v>
      </c>
      <c r="M1894" s="235">
        <v>919652355</v>
      </c>
      <c r="N1894" s="235" t="s">
        <v>3917</v>
      </c>
      <c r="O1894" s="238" t="s">
        <v>3859</v>
      </c>
      <c r="P1894" s="345" t="s">
        <v>3432</v>
      </c>
      <c r="Q1894" s="463" t="s">
        <v>3958</v>
      </c>
      <c r="R1894" s="235" t="s">
        <v>4042</v>
      </c>
      <c r="S1894" s="541">
        <v>4.9000000000000004</v>
      </c>
      <c r="T1894" s="467" t="s">
        <v>2965</v>
      </c>
      <c r="U1894" s="468">
        <f t="shared" si="29"/>
        <v>1176</v>
      </c>
      <c r="V1894" s="170"/>
    </row>
    <row r="1895" spans="1:22" ht="20.399999999999999">
      <c r="A1895" s="235">
        <v>1892</v>
      </c>
      <c r="B1895" s="238" t="s">
        <v>3742</v>
      </c>
      <c r="C1895" s="238">
        <v>107184793</v>
      </c>
      <c r="D1895" s="238" t="s">
        <v>3050</v>
      </c>
      <c r="E1895" s="598" t="s">
        <v>36</v>
      </c>
      <c r="F1895" s="235">
        <v>160</v>
      </c>
      <c r="G1895" s="623" t="s">
        <v>4041</v>
      </c>
      <c r="H1895" s="410">
        <v>45058</v>
      </c>
      <c r="I1895" s="410">
        <v>45058</v>
      </c>
      <c r="J1895" s="235" t="s">
        <v>3857</v>
      </c>
      <c r="K1895" s="235" t="s">
        <v>82</v>
      </c>
      <c r="L1895" s="235" t="s">
        <v>70</v>
      </c>
      <c r="M1895" s="235">
        <v>919652355</v>
      </c>
      <c r="N1895" s="235" t="s">
        <v>3917</v>
      </c>
      <c r="O1895" s="238" t="s">
        <v>3859</v>
      </c>
      <c r="P1895" s="345" t="s">
        <v>3432</v>
      </c>
      <c r="Q1895" s="463" t="s">
        <v>3958</v>
      </c>
      <c r="R1895" s="235" t="s">
        <v>4042</v>
      </c>
      <c r="S1895" s="541">
        <v>2.4500000000000002</v>
      </c>
      <c r="T1895" s="467" t="s">
        <v>2965</v>
      </c>
      <c r="U1895" s="468">
        <f t="shared" si="29"/>
        <v>392</v>
      </c>
      <c r="V1895" s="170"/>
    </row>
    <row r="1896" spans="1:22">
      <c r="A1896" s="235">
        <v>1893</v>
      </c>
      <c r="B1896" s="238">
        <v>107184793</v>
      </c>
      <c r="C1896" s="235">
        <v>107184793</v>
      </c>
      <c r="D1896" s="238" t="s">
        <v>2786</v>
      </c>
      <c r="E1896" s="598" t="s">
        <v>36</v>
      </c>
      <c r="F1896" s="471">
        <v>80</v>
      </c>
      <c r="G1896" s="623" t="s">
        <v>4041</v>
      </c>
      <c r="H1896" s="410">
        <v>45058</v>
      </c>
      <c r="I1896" s="410">
        <v>45058</v>
      </c>
      <c r="J1896" s="235" t="s">
        <v>3857</v>
      </c>
      <c r="K1896" s="235" t="s">
        <v>82</v>
      </c>
      <c r="L1896" s="235" t="s">
        <v>70</v>
      </c>
      <c r="M1896" s="235">
        <v>919652355</v>
      </c>
      <c r="N1896" s="235" t="s">
        <v>3917</v>
      </c>
      <c r="O1896" s="238" t="s">
        <v>3859</v>
      </c>
      <c r="P1896" s="345" t="s">
        <v>3432</v>
      </c>
      <c r="Q1896" s="463" t="s">
        <v>3958</v>
      </c>
      <c r="R1896" s="235" t="s">
        <v>4042</v>
      </c>
      <c r="S1896" s="541">
        <v>2.4500000000000002</v>
      </c>
      <c r="T1896" s="467" t="s">
        <v>2965</v>
      </c>
      <c r="U1896" s="468">
        <f t="shared" si="29"/>
        <v>196</v>
      </c>
      <c r="V1896" s="170"/>
    </row>
    <row r="1897" spans="1:22">
      <c r="A1897" s="235">
        <v>1894</v>
      </c>
      <c r="B1897" s="238">
        <v>102598643</v>
      </c>
      <c r="C1897" s="235" t="s">
        <v>1686</v>
      </c>
      <c r="D1897" s="238" t="s">
        <v>1687</v>
      </c>
      <c r="E1897" s="598" t="s">
        <v>36</v>
      </c>
      <c r="F1897" s="235">
        <v>1</v>
      </c>
      <c r="G1897" s="623" t="s">
        <v>4051</v>
      </c>
      <c r="H1897" s="410">
        <v>45058</v>
      </c>
      <c r="I1897" s="410">
        <v>45058</v>
      </c>
      <c r="J1897" s="235" t="s">
        <v>3865</v>
      </c>
      <c r="K1897" s="235" t="s">
        <v>3789</v>
      </c>
      <c r="L1897" s="235" t="s">
        <v>2832</v>
      </c>
      <c r="M1897" s="235">
        <v>919652366</v>
      </c>
      <c r="N1897" s="235" t="s">
        <v>3917</v>
      </c>
      <c r="O1897" s="238" t="s">
        <v>3474</v>
      </c>
      <c r="P1897" s="345" t="s">
        <v>3413</v>
      </c>
      <c r="Q1897" s="347" t="s">
        <v>4025</v>
      </c>
      <c r="R1897" s="238" t="s">
        <v>4052</v>
      </c>
      <c r="S1897" s="541">
        <v>1581</v>
      </c>
      <c r="T1897" s="467" t="s">
        <v>2965</v>
      </c>
      <c r="U1897" s="468">
        <f t="shared" si="29"/>
        <v>1581</v>
      </c>
      <c r="V1897" s="170"/>
    </row>
    <row r="1898" spans="1:22">
      <c r="A1898" s="235">
        <v>1895</v>
      </c>
      <c r="B1898" s="238">
        <v>112303993</v>
      </c>
      <c r="C1898" s="424" t="s">
        <v>3930</v>
      </c>
      <c r="D1898" s="424" t="s">
        <v>3931</v>
      </c>
      <c r="E1898" s="599" t="s">
        <v>247</v>
      </c>
      <c r="F1898" s="333">
        <v>1</v>
      </c>
      <c r="G1898" s="625" t="s">
        <v>4051</v>
      </c>
      <c r="H1898" s="410">
        <v>45058</v>
      </c>
      <c r="I1898" s="410">
        <v>45058</v>
      </c>
      <c r="J1898" s="333" t="s">
        <v>3865</v>
      </c>
      <c r="K1898" s="333" t="s">
        <v>88</v>
      </c>
      <c r="L1898" s="333" t="s">
        <v>3783</v>
      </c>
      <c r="M1898" s="333">
        <v>919652366</v>
      </c>
      <c r="N1898" s="235" t="s">
        <v>3917</v>
      </c>
      <c r="O1898" s="333" t="s">
        <v>3892</v>
      </c>
      <c r="P1898" s="333" t="s">
        <v>3413</v>
      </c>
      <c r="Q1898" s="333" t="s">
        <v>4025</v>
      </c>
      <c r="R1898" s="333" t="s">
        <v>4052</v>
      </c>
      <c r="S1898" s="541">
        <v>46733</v>
      </c>
      <c r="T1898" s="467" t="s">
        <v>2965</v>
      </c>
      <c r="U1898" s="468">
        <f t="shared" si="29"/>
        <v>46733</v>
      </c>
      <c r="V1898" s="170"/>
    </row>
    <row r="1899" spans="1:22">
      <c r="A1899" s="235">
        <v>1896</v>
      </c>
      <c r="B1899" s="238">
        <v>109447742</v>
      </c>
      <c r="C1899" s="424">
        <v>803102</v>
      </c>
      <c r="D1899" s="424" t="s">
        <v>3731</v>
      </c>
      <c r="E1899" s="599" t="s">
        <v>36</v>
      </c>
      <c r="F1899" s="333">
        <v>2</v>
      </c>
      <c r="G1899" s="623" t="s">
        <v>4061</v>
      </c>
      <c r="H1899" s="410">
        <v>45061</v>
      </c>
      <c r="I1899" s="410">
        <v>45061</v>
      </c>
      <c r="J1899" s="235" t="s">
        <v>87</v>
      </c>
      <c r="K1899" s="235" t="s">
        <v>88</v>
      </c>
      <c r="L1899" s="235" t="s">
        <v>2832</v>
      </c>
      <c r="M1899" s="235">
        <v>923387430</v>
      </c>
      <c r="N1899" s="235" t="s">
        <v>3917</v>
      </c>
      <c r="O1899" s="235" t="s">
        <v>57</v>
      </c>
      <c r="P1899" s="345" t="s">
        <v>4062</v>
      </c>
      <c r="Q1899" s="463" t="s">
        <v>286</v>
      </c>
      <c r="R1899" s="235" t="s">
        <v>4062</v>
      </c>
      <c r="S1899" s="171">
        <v>16375.412926829269</v>
      </c>
      <c r="T1899" s="467" t="s">
        <v>2965</v>
      </c>
      <c r="U1899" s="468">
        <f t="shared" si="29"/>
        <v>32750.825853658538</v>
      </c>
      <c r="V1899" s="170"/>
    </row>
    <row r="1900" spans="1:22">
      <c r="A1900" s="235">
        <v>1897</v>
      </c>
      <c r="B1900" s="238">
        <v>109447744</v>
      </c>
      <c r="C1900" s="424">
        <v>803203</v>
      </c>
      <c r="D1900" s="424" t="s">
        <v>3732</v>
      </c>
      <c r="E1900" s="599" t="s">
        <v>36</v>
      </c>
      <c r="F1900" s="333">
        <v>6</v>
      </c>
      <c r="G1900" s="625" t="s">
        <v>4061</v>
      </c>
      <c r="H1900" s="410">
        <v>45061</v>
      </c>
      <c r="I1900" s="410">
        <v>45061</v>
      </c>
      <c r="J1900" s="235" t="s">
        <v>87</v>
      </c>
      <c r="K1900" s="333" t="s">
        <v>88</v>
      </c>
      <c r="L1900" s="333" t="s">
        <v>2832</v>
      </c>
      <c r="M1900" s="333">
        <v>923387430</v>
      </c>
      <c r="N1900" s="235" t="s">
        <v>3917</v>
      </c>
      <c r="O1900" s="333" t="s">
        <v>57</v>
      </c>
      <c r="P1900" s="345" t="s">
        <v>4062</v>
      </c>
      <c r="Q1900" s="333" t="s">
        <v>286</v>
      </c>
      <c r="R1900" s="239" t="s">
        <v>4062</v>
      </c>
      <c r="S1900" s="171">
        <v>21048.199749999996</v>
      </c>
      <c r="T1900" s="467" t="s">
        <v>2965</v>
      </c>
      <c r="U1900" s="468">
        <f t="shared" si="29"/>
        <v>126289.19849999997</v>
      </c>
      <c r="V1900" s="170"/>
    </row>
    <row r="1901" spans="1:22">
      <c r="A1901" s="235">
        <v>1898</v>
      </c>
      <c r="B1901" s="238">
        <v>102951260</v>
      </c>
      <c r="C1901" s="235" t="s">
        <v>1697</v>
      </c>
      <c r="D1901" s="238" t="s">
        <v>1698</v>
      </c>
      <c r="E1901" s="598" t="s">
        <v>36</v>
      </c>
      <c r="F1901" s="235">
        <v>2</v>
      </c>
      <c r="G1901" s="623" t="s">
        <v>4049</v>
      </c>
      <c r="H1901" s="410">
        <v>45061</v>
      </c>
      <c r="I1901" s="410">
        <v>45061</v>
      </c>
      <c r="J1901" s="235" t="s">
        <v>3865</v>
      </c>
      <c r="K1901" s="235" t="s">
        <v>88</v>
      </c>
      <c r="L1901" s="235" t="s">
        <v>2832</v>
      </c>
      <c r="M1901" s="235">
        <v>923387323</v>
      </c>
      <c r="N1901" s="235" t="s">
        <v>3917</v>
      </c>
      <c r="O1901" s="238" t="s">
        <v>3859</v>
      </c>
      <c r="P1901" s="345" t="s">
        <v>3875</v>
      </c>
      <c r="Q1901" s="463" t="s">
        <v>286</v>
      </c>
      <c r="R1901" s="235" t="s">
        <v>4050</v>
      </c>
      <c r="S1901" s="541">
        <v>210</v>
      </c>
      <c r="T1901" s="467" t="s">
        <v>2965</v>
      </c>
      <c r="U1901" s="468">
        <f t="shared" si="29"/>
        <v>420</v>
      </c>
      <c r="V1901" s="170"/>
    </row>
    <row r="1902" spans="1:22">
      <c r="A1902" s="235">
        <v>1899</v>
      </c>
      <c r="B1902" s="238">
        <v>111443613</v>
      </c>
      <c r="C1902" s="235">
        <v>111443825</v>
      </c>
      <c r="D1902" s="238" t="s">
        <v>1712</v>
      </c>
      <c r="E1902" s="598" t="s">
        <v>36</v>
      </c>
      <c r="F1902" s="235">
        <v>7</v>
      </c>
      <c r="G1902" s="623" t="s">
        <v>4067</v>
      </c>
      <c r="H1902" s="410">
        <v>45061</v>
      </c>
      <c r="I1902" s="410">
        <v>45062</v>
      </c>
      <c r="J1902" s="235" t="s">
        <v>4068</v>
      </c>
      <c r="K1902" s="235" t="s">
        <v>1875</v>
      </c>
      <c r="L1902" s="235" t="s">
        <v>3540</v>
      </c>
      <c r="M1902" s="235">
        <v>919652381</v>
      </c>
      <c r="N1902" s="235" t="s">
        <v>3917</v>
      </c>
      <c r="O1902" s="238" t="s">
        <v>3351</v>
      </c>
      <c r="P1902" s="345" t="s">
        <v>3568</v>
      </c>
      <c r="Q1902" s="235" t="s">
        <v>286</v>
      </c>
      <c r="R1902" s="238" t="s">
        <v>3568</v>
      </c>
      <c r="S1902" s="541">
        <v>4172</v>
      </c>
      <c r="T1902" s="467" t="s">
        <v>2965</v>
      </c>
      <c r="U1902" s="468">
        <f t="shared" si="29"/>
        <v>29204</v>
      </c>
      <c r="V1902" s="170"/>
    </row>
    <row r="1903" spans="1:22">
      <c r="A1903" s="235">
        <v>1900</v>
      </c>
      <c r="B1903" s="238">
        <v>113562220</v>
      </c>
      <c r="C1903" s="424">
        <v>113562220</v>
      </c>
      <c r="D1903" s="424" t="s">
        <v>3767</v>
      </c>
      <c r="E1903" s="599" t="s">
        <v>36</v>
      </c>
      <c r="F1903" s="424">
        <v>2</v>
      </c>
      <c r="G1903" s="623" t="s">
        <v>4067</v>
      </c>
      <c r="H1903" s="410">
        <v>45061</v>
      </c>
      <c r="I1903" s="410">
        <v>45062</v>
      </c>
      <c r="J1903" s="235" t="s">
        <v>3663</v>
      </c>
      <c r="K1903" s="235" t="s">
        <v>1875</v>
      </c>
      <c r="L1903" s="235" t="s">
        <v>3540</v>
      </c>
      <c r="M1903" s="235">
        <v>919652381</v>
      </c>
      <c r="N1903" s="235" t="s">
        <v>3917</v>
      </c>
      <c r="O1903" s="238" t="s">
        <v>3351</v>
      </c>
      <c r="P1903" s="345" t="s">
        <v>3568</v>
      </c>
      <c r="Q1903" s="235" t="s">
        <v>286</v>
      </c>
      <c r="R1903" s="238" t="s">
        <v>3568</v>
      </c>
      <c r="S1903" s="541">
        <v>250</v>
      </c>
      <c r="T1903" s="467" t="s">
        <v>2965</v>
      </c>
      <c r="U1903" s="468">
        <f t="shared" si="29"/>
        <v>500</v>
      </c>
      <c r="V1903" s="170"/>
    </row>
    <row r="1904" spans="1:22">
      <c r="A1904" s="235">
        <v>1901</v>
      </c>
      <c r="B1904" s="238">
        <v>109563338</v>
      </c>
      <c r="C1904" s="238" t="s">
        <v>4029</v>
      </c>
      <c r="D1904" s="239" t="s">
        <v>4030</v>
      </c>
      <c r="E1904" s="598" t="s">
        <v>36</v>
      </c>
      <c r="F1904" s="333">
        <v>8</v>
      </c>
      <c r="G1904" s="625" t="s">
        <v>4063</v>
      </c>
      <c r="H1904" s="410">
        <v>45062</v>
      </c>
      <c r="I1904" s="410">
        <v>45062</v>
      </c>
      <c r="J1904" s="333" t="s">
        <v>4064</v>
      </c>
      <c r="K1904" s="241" t="s">
        <v>4065</v>
      </c>
      <c r="L1904" s="333" t="s">
        <v>3783</v>
      </c>
      <c r="M1904" s="333">
        <v>919652506</v>
      </c>
      <c r="N1904" s="239" t="s">
        <v>3917</v>
      </c>
      <c r="O1904" s="333" t="s">
        <v>3474</v>
      </c>
      <c r="P1904" s="429" t="s">
        <v>3413</v>
      </c>
      <c r="Q1904" s="347" t="s">
        <v>4025</v>
      </c>
      <c r="R1904" s="333" t="s">
        <v>4066</v>
      </c>
      <c r="S1904" s="171">
        <v>14744.35</v>
      </c>
      <c r="T1904" s="467" t="s">
        <v>2965</v>
      </c>
      <c r="U1904" s="468">
        <f t="shared" si="29"/>
        <v>117954.8</v>
      </c>
      <c r="V1904" s="170"/>
    </row>
    <row r="1905" spans="1:22">
      <c r="A1905" s="235">
        <v>1902</v>
      </c>
      <c r="B1905" s="238">
        <v>112171911</v>
      </c>
      <c r="C1905" s="239" t="s">
        <v>3427</v>
      </c>
      <c r="D1905" s="239" t="s">
        <v>3588</v>
      </c>
      <c r="E1905" s="600" t="s">
        <v>36</v>
      </c>
      <c r="F1905" s="333">
        <v>2</v>
      </c>
      <c r="G1905" s="623" t="s">
        <v>4086</v>
      </c>
      <c r="H1905" s="410">
        <v>45063</v>
      </c>
      <c r="I1905" s="410">
        <v>45064</v>
      </c>
      <c r="J1905" s="235" t="s">
        <v>3865</v>
      </c>
      <c r="K1905" s="333" t="s">
        <v>88</v>
      </c>
      <c r="L1905" s="333" t="s">
        <v>3783</v>
      </c>
      <c r="M1905" s="333">
        <v>347639881</v>
      </c>
      <c r="N1905" s="235" t="s">
        <v>4082</v>
      </c>
      <c r="O1905" s="238" t="s">
        <v>4021</v>
      </c>
      <c r="P1905" s="333" t="s">
        <v>89</v>
      </c>
      <c r="Q1905" s="463" t="s">
        <v>4087</v>
      </c>
      <c r="R1905" s="472" t="s">
        <v>6406</v>
      </c>
      <c r="S1905" s="541">
        <v>158500</v>
      </c>
      <c r="T1905" s="467" t="s">
        <v>2965</v>
      </c>
      <c r="U1905" s="468">
        <f t="shared" si="29"/>
        <v>317000</v>
      </c>
      <c r="V1905" s="170"/>
    </row>
    <row r="1906" spans="1:22" ht="20.399999999999999">
      <c r="A1906" s="235">
        <v>1903</v>
      </c>
      <c r="B1906" s="238">
        <v>109492174</v>
      </c>
      <c r="C1906" s="235" t="s">
        <v>488</v>
      </c>
      <c r="D1906" s="238" t="s">
        <v>489</v>
      </c>
      <c r="E1906" s="598" t="s">
        <v>36</v>
      </c>
      <c r="F1906" s="235">
        <v>40</v>
      </c>
      <c r="G1906" s="623" t="s">
        <v>4081</v>
      </c>
      <c r="H1906" s="410">
        <v>45064</v>
      </c>
      <c r="I1906" s="410">
        <v>45064</v>
      </c>
      <c r="J1906" s="235" t="s">
        <v>3782</v>
      </c>
      <c r="K1906" s="235" t="s">
        <v>285</v>
      </c>
      <c r="L1906" s="235" t="s">
        <v>2832</v>
      </c>
      <c r="M1906" s="235">
        <v>347639935</v>
      </c>
      <c r="N1906" s="235" t="s">
        <v>4082</v>
      </c>
      <c r="O1906" s="238" t="s">
        <v>4021</v>
      </c>
      <c r="P1906" s="345" t="s">
        <v>286</v>
      </c>
      <c r="Q1906" s="463" t="s">
        <v>286</v>
      </c>
      <c r="R1906" s="238" t="s">
        <v>4083</v>
      </c>
      <c r="S1906" s="541">
        <v>4051</v>
      </c>
      <c r="T1906" s="467" t="s">
        <v>2965</v>
      </c>
      <c r="U1906" s="468">
        <f t="shared" si="29"/>
        <v>162040</v>
      </c>
      <c r="V1906" s="170"/>
    </row>
    <row r="1907" spans="1:22" ht="20.399999999999999">
      <c r="A1907" s="235">
        <v>1904</v>
      </c>
      <c r="B1907" s="238">
        <v>109492175</v>
      </c>
      <c r="C1907" s="235" t="s">
        <v>520</v>
      </c>
      <c r="D1907" s="238" t="s">
        <v>521</v>
      </c>
      <c r="E1907" s="598" t="s">
        <v>36</v>
      </c>
      <c r="F1907" s="235">
        <v>40</v>
      </c>
      <c r="G1907" s="623" t="s">
        <v>4081</v>
      </c>
      <c r="H1907" s="410">
        <v>45064</v>
      </c>
      <c r="I1907" s="410">
        <v>45064</v>
      </c>
      <c r="J1907" s="235" t="s">
        <v>3782</v>
      </c>
      <c r="K1907" s="235" t="s">
        <v>285</v>
      </c>
      <c r="L1907" s="235" t="s">
        <v>2832</v>
      </c>
      <c r="M1907" s="235">
        <v>347639935</v>
      </c>
      <c r="N1907" s="235" t="s">
        <v>4082</v>
      </c>
      <c r="O1907" s="238" t="s">
        <v>4021</v>
      </c>
      <c r="P1907" s="345" t="s">
        <v>286</v>
      </c>
      <c r="Q1907" s="463" t="s">
        <v>286</v>
      </c>
      <c r="R1907" s="238" t="s">
        <v>4083</v>
      </c>
      <c r="S1907" s="541">
        <v>1404</v>
      </c>
      <c r="T1907" s="467" t="s">
        <v>2965</v>
      </c>
      <c r="U1907" s="468">
        <f t="shared" si="29"/>
        <v>56160</v>
      </c>
      <c r="V1907" s="170"/>
    </row>
    <row r="1908" spans="1:22" ht="20.399999999999999">
      <c r="A1908" s="235">
        <v>1905</v>
      </c>
      <c r="B1908" s="238">
        <v>107171952</v>
      </c>
      <c r="C1908" s="235" t="s">
        <v>1475</v>
      </c>
      <c r="D1908" s="238" t="s">
        <v>1476</v>
      </c>
      <c r="E1908" s="598" t="s">
        <v>36</v>
      </c>
      <c r="F1908" s="235">
        <v>40</v>
      </c>
      <c r="G1908" s="623" t="s">
        <v>4081</v>
      </c>
      <c r="H1908" s="410">
        <v>45064</v>
      </c>
      <c r="I1908" s="410">
        <v>45064</v>
      </c>
      <c r="J1908" s="235" t="s">
        <v>3782</v>
      </c>
      <c r="K1908" s="235" t="s">
        <v>285</v>
      </c>
      <c r="L1908" s="235" t="s">
        <v>2832</v>
      </c>
      <c r="M1908" s="235">
        <v>347639935</v>
      </c>
      <c r="N1908" s="235" t="s">
        <v>4082</v>
      </c>
      <c r="O1908" s="238" t="s">
        <v>4021</v>
      </c>
      <c r="P1908" s="345" t="s">
        <v>286</v>
      </c>
      <c r="Q1908" s="463" t="s">
        <v>286</v>
      </c>
      <c r="R1908" s="238" t="s">
        <v>4083</v>
      </c>
      <c r="S1908" s="541">
        <v>2750</v>
      </c>
      <c r="T1908" s="467" t="s">
        <v>2965</v>
      </c>
      <c r="U1908" s="468">
        <f t="shared" si="29"/>
        <v>110000</v>
      </c>
      <c r="V1908" s="170"/>
    </row>
    <row r="1909" spans="1:22" ht="51">
      <c r="A1909" s="235">
        <v>1906</v>
      </c>
      <c r="B1909" s="238" t="s">
        <v>3780</v>
      </c>
      <c r="C1909" s="238" t="s">
        <v>2939</v>
      </c>
      <c r="D1909" s="238" t="s">
        <v>2940</v>
      </c>
      <c r="E1909" s="598" t="s">
        <v>2729</v>
      </c>
      <c r="F1909" s="235">
        <v>1608</v>
      </c>
      <c r="G1909" s="623" t="s">
        <v>4081</v>
      </c>
      <c r="H1909" s="410">
        <v>45064</v>
      </c>
      <c r="I1909" s="410">
        <v>45064</v>
      </c>
      <c r="J1909" s="235" t="s">
        <v>3782</v>
      </c>
      <c r="K1909" s="235" t="s">
        <v>285</v>
      </c>
      <c r="L1909" s="235" t="s">
        <v>2832</v>
      </c>
      <c r="M1909" s="235">
        <v>347639935</v>
      </c>
      <c r="N1909" s="235" t="s">
        <v>4082</v>
      </c>
      <c r="O1909" s="238" t="s">
        <v>4021</v>
      </c>
      <c r="P1909" s="345" t="s">
        <v>286</v>
      </c>
      <c r="Q1909" s="463" t="s">
        <v>286</v>
      </c>
      <c r="R1909" s="238" t="s">
        <v>4083</v>
      </c>
      <c r="S1909" s="541">
        <v>34.6</v>
      </c>
      <c r="T1909" s="467" t="s">
        <v>2965</v>
      </c>
      <c r="U1909" s="468">
        <f t="shared" si="29"/>
        <v>55636.800000000003</v>
      </c>
      <c r="V1909" s="170"/>
    </row>
    <row r="1910" spans="1:22" ht="20.399999999999999">
      <c r="A1910" s="235">
        <v>1907</v>
      </c>
      <c r="B1910" s="238">
        <v>112169822</v>
      </c>
      <c r="C1910" s="238" t="s">
        <v>2941</v>
      </c>
      <c r="D1910" s="238" t="s">
        <v>2942</v>
      </c>
      <c r="E1910" s="598" t="s">
        <v>2729</v>
      </c>
      <c r="F1910" s="235">
        <v>1443</v>
      </c>
      <c r="G1910" s="623" t="s">
        <v>4081</v>
      </c>
      <c r="H1910" s="410">
        <v>45064</v>
      </c>
      <c r="I1910" s="410">
        <v>45064</v>
      </c>
      <c r="J1910" s="235" t="s">
        <v>3782</v>
      </c>
      <c r="K1910" s="235" t="s">
        <v>285</v>
      </c>
      <c r="L1910" s="235" t="s">
        <v>2832</v>
      </c>
      <c r="M1910" s="235">
        <v>347639935</v>
      </c>
      <c r="N1910" s="235" t="s">
        <v>4082</v>
      </c>
      <c r="O1910" s="238" t="s">
        <v>4021</v>
      </c>
      <c r="P1910" s="345" t="s">
        <v>286</v>
      </c>
      <c r="Q1910" s="463" t="s">
        <v>286</v>
      </c>
      <c r="R1910" s="238" t="s">
        <v>4083</v>
      </c>
      <c r="S1910" s="541">
        <v>22.7</v>
      </c>
      <c r="T1910" s="467" t="s">
        <v>2965</v>
      </c>
      <c r="U1910" s="468">
        <f t="shared" si="29"/>
        <v>32756.1</v>
      </c>
      <c r="V1910" s="170"/>
    </row>
    <row r="1911" spans="1:22" ht="20.399999999999999">
      <c r="A1911" s="235">
        <v>1908</v>
      </c>
      <c r="B1911" s="238">
        <v>112136081</v>
      </c>
      <c r="C1911" s="235" t="s">
        <v>997</v>
      </c>
      <c r="D1911" s="238" t="s">
        <v>998</v>
      </c>
      <c r="E1911" s="598" t="s">
        <v>36</v>
      </c>
      <c r="F1911" s="235">
        <v>40</v>
      </c>
      <c r="G1911" s="623" t="s">
        <v>4081</v>
      </c>
      <c r="H1911" s="410">
        <v>45064</v>
      </c>
      <c r="I1911" s="410">
        <v>45064</v>
      </c>
      <c r="J1911" s="235" t="s">
        <v>3782</v>
      </c>
      <c r="K1911" s="235" t="s">
        <v>285</v>
      </c>
      <c r="L1911" s="235" t="s">
        <v>2832</v>
      </c>
      <c r="M1911" s="235">
        <v>347639935</v>
      </c>
      <c r="N1911" s="235" t="s">
        <v>4082</v>
      </c>
      <c r="O1911" s="238" t="s">
        <v>4021</v>
      </c>
      <c r="P1911" s="345" t="s">
        <v>286</v>
      </c>
      <c r="Q1911" s="463" t="s">
        <v>286</v>
      </c>
      <c r="R1911" s="238" t="s">
        <v>4083</v>
      </c>
      <c r="S1911" s="541">
        <v>570.47</v>
      </c>
      <c r="T1911" s="467" t="s">
        <v>2965</v>
      </c>
      <c r="U1911" s="468">
        <f t="shared" si="29"/>
        <v>22818.800000000003</v>
      </c>
      <c r="V1911" s="170"/>
    </row>
    <row r="1912" spans="1:22" ht="20.399999999999999">
      <c r="A1912" s="235">
        <v>1909</v>
      </c>
      <c r="B1912" s="238">
        <v>109492197</v>
      </c>
      <c r="C1912" s="235">
        <v>61030000067</v>
      </c>
      <c r="D1912" s="238" t="s">
        <v>187</v>
      </c>
      <c r="E1912" s="598" t="s">
        <v>36</v>
      </c>
      <c r="F1912" s="235">
        <v>280</v>
      </c>
      <c r="G1912" s="623" t="s">
        <v>4081</v>
      </c>
      <c r="H1912" s="410">
        <v>45064</v>
      </c>
      <c r="I1912" s="410">
        <v>45064</v>
      </c>
      <c r="J1912" s="235" t="s">
        <v>3782</v>
      </c>
      <c r="K1912" s="235" t="s">
        <v>285</v>
      </c>
      <c r="L1912" s="235" t="s">
        <v>2832</v>
      </c>
      <c r="M1912" s="235">
        <v>347639935</v>
      </c>
      <c r="N1912" s="235" t="s">
        <v>4082</v>
      </c>
      <c r="O1912" s="238" t="s">
        <v>4021</v>
      </c>
      <c r="P1912" s="345" t="s">
        <v>286</v>
      </c>
      <c r="Q1912" s="463" t="s">
        <v>286</v>
      </c>
      <c r="R1912" s="238" t="s">
        <v>4083</v>
      </c>
      <c r="S1912" s="541">
        <v>66.92</v>
      </c>
      <c r="T1912" s="467" t="s">
        <v>2965</v>
      </c>
      <c r="U1912" s="468">
        <f t="shared" si="29"/>
        <v>18737.600000000002</v>
      </c>
      <c r="V1912" s="170"/>
    </row>
    <row r="1913" spans="1:22" ht="20.399999999999999">
      <c r="A1913" s="235">
        <v>1910</v>
      </c>
      <c r="B1913" s="238">
        <v>109492180</v>
      </c>
      <c r="C1913" s="235" t="s">
        <v>201</v>
      </c>
      <c r="D1913" s="349" t="s">
        <v>2748</v>
      </c>
      <c r="E1913" s="598" t="s">
        <v>36</v>
      </c>
      <c r="F1913" s="235">
        <v>155</v>
      </c>
      <c r="G1913" s="623" t="s">
        <v>4081</v>
      </c>
      <c r="H1913" s="410">
        <v>45064</v>
      </c>
      <c r="I1913" s="410">
        <v>45064</v>
      </c>
      <c r="J1913" s="235" t="s">
        <v>3782</v>
      </c>
      <c r="K1913" s="235" t="s">
        <v>285</v>
      </c>
      <c r="L1913" s="235" t="s">
        <v>2832</v>
      </c>
      <c r="M1913" s="235">
        <v>347639935</v>
      </c>
      <c r="N1913" s="235" t="s">
        <v>4082</v>
      </c>
      <c r="O1913" s="238" t="s">
        <v>4021</v>
      </c>
      <c r="P1913" s="345" t="s">
        <v>286</v>
      </c>
      <c r="Q1913" s="463" t="s">
        <v>286</v>
      </c>
      <c r="R1913" s="238" t="s">
        <v>4083</v>
      </c>
      <c r="S1913" s="541">
        <v>32.22</v>
      </c>
      <c r="T1913" s="467" t="s">
        <v>2965</v>
      </c>
      <c r="U1913" s="468">
        <f t="shared" si="29"/>
        <v>4994.0999999999995</v>
      </c>
      <c r="V1913" s="170"/>
    </row>
    <row r="1914" spans="1:22" ht="20.399999999999999">
      <c r="A1914" s="235">
        <v>1911</v>
      </c>
      <c r="B1914" s="238">
        <v>109492180</v>
      </c>
      <c r="C1914" s="235" t="s">
        <v>201</v>
      </c>
      <c r="D1914" s="349" t="s">
        <v>2748</v>
      </c>
      <c r="E1914" s="598" t="s">
        <v>36</v>
      </c>
      <c r="F1914" s="235">
        <v>5</v>
      </c>
      <c r="G1914" s="623" t="s">
        <v>4081</v>
      </c>
      <c r="H1914" s="410">
        <v>45064</v>
      </c>
      <c r="I1914" s="410">
        <v>45064</v>
      </c>
      <c r="J1914" s="235" t="s">
        <v>3782</v>
      </c>
      <c r="K1914" s="235" t="s">
        <v>285</v>
      </c>
      <c r="L1914" s="235" t="s">
        <v>2832</v>
      </c>
      <c r="M1914" s="235">
        <v>347639935</v>
      </c>
      <c r="N1914" s="235" t="s">
        <v>4082</v>
      </c>
      <c r="O1914" s="238" t="s">
        <v>4021</v>
      </c>
      <c r="P1914" s="345" t="s">
        <v>286</v>
      </c>
      <c r="Q1914" s="463" t="s">
        <v>286</v>
      </c>
      <c r="R1914" s="238" t="s">
        <v>4083</v>
      </c>
      <c r="S1914" s="541">
        <v>32.22</v>
      </c>
      <c r="T1914" s="467" t="s">
        <v>2965</v>
      </c>
      <c r="U1914" s="468">
        <f t="shared" si="29"/>
        <v>161.1</v>
      </c>
      <c r="V1914" s="170"/>
    </row>
    <row r="1915" spans="1:22" ht="20.399999999999999">
      <c r="A1915" s="235">
        <v>1912</v>
      </c>
      <c r="B1915" s="238">
        <v>109492192</v>
      </c>
      <c r="C1915" s="235" t="s">
        <v>1290</v>
      </c>
      <c r="D1915" s="349" t="s">
        <v>2746</v>
      </c>
      <c r="E1915" s="598" t="s">
        <v>36</v>
      </c>
      <c r="F1915" s="235">
        <v>134</v>
      </c>
      <c r="G1915" s="623" t="s">
        <v>4081</v>
      </c>
      <c r="H1915" s="410">
        <v>45064</v>
      </c>
      <c r="I1915" s="410">
        <v>45064</v>
      </c>
      <c r="J1915" s="235" t="s">
        <v>3782</v>
      </c>
      <c r="K1915" s="235" t="s">
        <v>285</v>
      </c>
      <c r="L1915" s="235" t="s">
        <v>2832</v>
      </c>
      <c r="M1915" s="235">
        <v>347639935</v>
      </c>
      <c r="N1915" s="235" t="s">
        <v>4082</v>
      </c>
      <c r="O1915" s="238" t="s">
        <v>4021</v>
      </c>
      <c r="P1915" s="345" t="s">
        <v>286</v>
      </c>
      <c r="Q1915" s="463" t="s">
        <v>286</v>
      </c>
      <c r="R1915" s="238" t="s">
        <v>4083</v>
      </c>
      <c r="S1915" s="541">
        <v>24.1</v>
      </c>
      <c r="T1915" s="467" t="s">
        <v>2965</v>
      </c>
      <c r="U1915" s="468">
        <f t="shared" si="29"/>
        <v>3229.4</v>
      </c>
      <c r="V1915" s="170"/>
    </row>
    <row r="1916" spans="1:22" ht="20.399999999999999">
      <c r="A1916" s="235">
        <v>1913</v>
      </c>
      <c r="B1916" s="238">
        <v>112172900</v>
      </c>
      <c r="C1916" s="235" t="s">
        <v>1290</v>
      </c>
      <c r="D1916" s="238" t="s">
        <v>2746</v>
      </c>
      <c r="E1916" s="598" t="s">
        <v>36</v>
      </c>
      <c r="F1916" s="235">
        <v>26</v>
      </c>
      <c r="G1916" s="623" t="s">
        <v>4081</v>
      </c>
      <c r="H1916" s="410">
        <v>45064</v>
      </c>
      <c r="I1916" s="410">
        <v>45064</v>
      </c>
      <c r="J1916" s="235" t="s">
        <v>3782</v>
      </c>
      <c r="K1916" s="235" t="s">
        <v>285</v>
      </c>
      <c r="L1916" s="235" t="s">
        <v>2832</v>
      </c>
      <c r="M1916" s="235">
        <v>347639935</v>
      </c>
      <c r="N1916" s="235" t="s">
        <v>4082</v>
      </c>
      <c r="O1916" s="238" t="s">
        <v>4021</v>
      </c>
      <c r="P1916" s="345" t="s">
        <v>286</v>
      </c>
      <c r="Q1916" s="463" t="s">
        <v>286</v>
      </c>
      <c r="R1916" s="238" t="s">
        <v>4083</v>
      </c>
      <c r="S1916" s="541">
        <v>24.1</v>
      </c>
      <c r="T1916" s="467" t="s">
        <v>2965</v>
      </c>
      <c r="U1916" s="468">
        <f t="shared" si="29"/>
        <v>626.6</v>
      </c>
      <c r="V1916" s="170"/>
    </row>
    <row r="1917" spans="1:22" ht="20.399999999999999">
      <c r="A1917" s="235">
        <v>1914</v>
      </c>
      <c r="B1917" s="238">
        <v>112172901</v>
      </c>
      <c r="C1917" s="235" t="s">
        <v>2228</v>
      </c>
      <c r="D1917" s="238" t="s">
        <v>2739</v>
      </c>
      <c r="E1917" s="598" t="s">
        <v>36</v>
      </c>
      <c r="F1917" s="235">
        <v>222</v>
      </c>
      <c r="G1917" s="623" t="s">
        <v>4081</v>
      </c>
      <c r="H1917" s="410">
        <v>45064</v>
      </c>
      <c r="I1917" s="410">
        <v>45064</v>
      </c>
      <c r="J1917" s="235" t="s">
        <v>3782</v>
      </c>
      <c r="K1917" s="235" t="s">
        <v>285</v>
      </c>
      <c r="L1917" s="235" t="s">
        <v>2832</v>
      </c>
      <c r="M1917" s="235">
        <v>347639935</v>
      </c>
      <c r="N1917" s="235" t="s">
        <v>4082</v>
      </c>
      <c r="O1917" s="238" t="s">
        <v>4021</v>
      </c>
      <c r="P1917" s="345" t="s">
        <v>286</v>
      </c>
      <c r="Q1917" s="463" t="s">
        <v>286</v>
      </c>
      <c r="R1917" s="238" t="s">
        <v>4083</v>
      </c>
      <c r="S1917" s="541">
        <v>11.26</v>
      </c>
      <c r="T1917" s="467" t="s">
        <v>2965</v>
      </c>
      <c r="U1917" s="468">
        <f t="shared" si="29"/>
        <v>2499.7199999999998</v>
      </c>
      <c r="V1917" s="170"/>
    </row>
    <row r="1918" spans="1:22" ht="20.399999999999999">
      <c r="A1918" s="235">
        <v>1915</v>
      </c>
      <c r="B1918" s="238">
        <v>109492193</v>
      </c>
      <c r="C1918" s="337" t="s">
        <v>2228</v>
      </c>
      <c r="D1918" s="238" t="s">
        <v>2739</v>
      </c>
      <c r="E1918" s="599" t="s">
        <v>36</v>
      </c>
      <c r="F1918" s="333">
        <v>200</v>
      </c>
      <c r="G1918" s="623" t="s">
        <v>4081</v>
      </c>
      <c r="H1918" s="410">
        <v>45064</v>
      </c>
      <c r="I1918" s="410">
        <v>45064</v>
      </c>
      <c r="J1918" s="235" t="s">
        <v>3782</v>
      </c>
      <c r="K1918" s="235" t="s">
        <v>285</v>
      </c>
      <c r="L1918" s="235" t="s">
        <v>2832</v>
      </c>
      <c r="M1918" s="235">
        <v>347639935</v>
      </c>
      <c r="N1918" s="235" t="s">
        <v>4082</v>
      </c>
      <c r="O1918" s="238" t="s">
        <v>4021</v>
      </c>
      <c r="P1918" s="345" t="s">
        <v>286</v>
      </c>
      <c r="Q1918" s="463" t="s">
        <v>286</v>
      </c>
      <c r="R1918" s="238" t="s">
        <v>4083</v>
      </c>
      <c r="S1918" s="541">
        <v>11.26</v>
      </c>
      <c r="T1918" s="467" t="s">
        <v>2965</v>
      </c>
      <c r="U1918" s="468">
        <f t="shared" si="29"/>
        <v>2252</v>
      </c>
      <c r="V1918" s="170"/>
    </row>
    <row r="1919" spans="1:22" ht="20.399999999999999">
      <c r="A1919" s="235">
        <v>1916</v>
      </c>
      <c r="B1919" s="238">
        <v>109492193</v>
      </c>
      <c r="C1919" s="337" t="s">
        <v>2228</v>
      </c>
      <c r="D1919" s="238" t="s">
        <v>2739</v>
      </c>
      <c r="E1919" s="599" t="s">
        <v>36</v>
      </c>
      <c r="F1919" s="333">
        <v>378</v>
      </c>
      <c r="G1919" s="623" t="s">
        <v>4081</v>
      </c>
      <c r="H1919" s="410">
        <v>45064</v>
      </c>
      <c r="I1919" s="410">
        <v>45064</v>
      </c>
      <c r="J1919" s="235" t="s">
        <v>3782</v>
      </c>
      <c r="K1919" s="235" t="s">
        <v>285</v>
      </c>
      <c r="L1919" s="235" t="s">
        <v>2832</v>
      </c>
      <c r="M1919" s="235">
        <v>347639935</v>
      </c>
      <c r="N1919" s="235" t="s">
        <v>4082</v>
      </c>
      <c r="O1919" s="238" t="s">
        <v>4021</v>
      </c>
      <c r="P1919" s="345" t="s">
        <v>286</v>
      </c>
      <c r="Q1919" s="463" t="s">
        <v>286</v>
      </c>
      <c r="R1919" s="238" t="s">
        <v>4083</v>
      </c>
      <c r="S1919" s="541">
        <v>11.26</v>
      </c>
      <c r="T1919" s="467" t="s">
        <v>2965</v>
      </c>
      <c r="U1919" s="468">
        <f t="shared" si="29"/>
        <v>4256.28</v>
      </c>
      <c r="V1919" s="170"/>
    </row>
    <row r="1920" spans="1:22" ht="20.399999999999999">
      <c r="A1920" s="235">
        <v>1917</v>
      </c>
      <c r="B1920" s="238">
        <v>109492212</v>
      </c>
      <c r="C1920" s="337" t="s">
        <v>571</v>
      </c>
      <c r="D1920" s="238" t="s">
        <v>2741</v>
      </c>
      <c r="E1920" s="598" t="s">
        <v>36</v>
      </c>
      <c r="F1920" s="235">
        <v>1250</v>
      </c>
      <c r="G1920" s="623" t="s">
        <v>4081</v>
      </c>
      <c r="H1920" s="410">
        <v>45064</v>
      </c>
      <c r="I1920" s="410">
        <v>45064</v>
      </c>
      <c r="J1920" s="235" t="s">
        <v>3782</v>
      </c>
      <c r="K1920" s="235" t="s">
        <v>285</v>
      </c>
      <c r="L1920" s="235" t="s">
        <v>2832</v>
      </c>
      <c r="M1920" s="235">
        <v>347639935</v>
      </c>
      <c r="N1920" s="235" t="s">
        <v>4082</v>
      </c>
      <c r="O1920" s="238" t="s">
        <v>4021</v>
      </c>
      <c r="P1920" s="345" t="s">
        <v>286</v>
      </c>
      <c r="Q1920" s="463" t="s">
        <v>286</v>
      </c>
      <c r="R1920" s="238" t="s">
        <v>4083</v>
      </c>
      <c r="S1920" s="541">
        <v>11.26</v>
      </c>
      <c r="T1920" s="467" t="s">
        <v>2965</v>
      </c>
      <c r="U1920" s="468">
        <f t="shared" si="29"/>
        <v>14075</v>
      </c>
      <c r="V1920" s="170"/>
    </row>
    <row r="1921" spans="1:22" ht="20.399999999999999">
      <c r="A1921" s="235">
        <v>1918</v>
      </c>
      <c r="B1921" s="238">
        <v>109492212</v>
      </c>
      <c r="C1921" s="337" t="s">
        <v>571</v>
      </c>
      <c r="D1921" s="349" t="s">
        <v>2741</v>
      </c>
      <c r="E1921" s="598" t="s">
        <v>36</v>
      </c>
      <c r="F1921" s="235">
        <v>30</v>
      </c>
      <c r="G1921" s="623" t="s">
        <v>4081</v>
      </c>
      <c r="H1921" s="410">
        <v>45064</v>
      </c>
      <c r="I1921" s="410">
        <v>45064</v>
      </c>
      <c r="J1921" s="235" t="s">
        <v>3782</v>
      </c>
      <c r="K1921" s="235" t="s">
        <v>285</v>
      </c>
      <c r="L1921" s="235" t="s">
        <v>2832</v>
      </c>
      <c r="M1921" s="235">
        <v>347639935</v>
      </c>
      <c r="N1921" s="235" t="s">
        <v>4082</v>
      </c>
      <c r="O1921" s="238" t="s">
        <v>4021</v>
      </c>
      <c r="P1921" s="345" t="s">
        <v>286</v>
      </c>
      <c r="Q1921" s="463" t="s">
        <v>286</v>
      </c>
      <c r="R1921" s="238" t="s">
        <v>4083</v>
      </c>
      <c r="S1921" s="541">
        <v>11.26</v>
      </c>
      <c r="T1921" s="467" t="s">
        <v>2965</v>
      </c>
      <c r="U1921" s="468">
        <f t="shared" si="29"/>
        <v>337.8</v>
      </c>
      <c r="V1921" s="170"/>
    </row>
    <row r="1922" spans="1:22" ht="20.399999999999999">
      <c r="A1922" s="235">
        <v>1919</v>
      </c>
      <c r="B1922" s="238">
        <v>109492179</v>
      </c>
      <c r="C1922" s="238" t="s">
        <v>3332</v>
      </c>
      <c r="D1922" s="238" t="s">
        <v>2134</v>
      </c>
      <c r="E1922" s="598" t="s">
        <v>2729</v>
      </c>
      <c r="F1922" s="235">
        <v>2600</v>
      </c>
      <c r="G1922" s="623" t="s">
        <v>4081</v>
      </c>
      <c r="H1922" s="410">
        <v>45064</v>
      </c>
      <c r="I1922" s="410">
        <v>45064</v>
      </c>
      <c r="J1922" s="235" t="s">
        <v>3782</v>
      </c>
      <c r="K1922" s="235" t="s">
        <v>285</v>
      </c>
      <c r="L1922" s="235" t="s">
        <v>2832</v>
      </c>
      <c r="M1922" s="235">
        <v>347639935</v>
      </c>
      <c r="N1922" s="235" t="s">
        <v>4082</v>
      </c>
      <c r="O1922" s="238" t="s">
        <v>4021</v>
      </c>
      <c r="P1922" s="345" t="s">
        <v>286</v>
      </c>
      <c r="Q1922" s="463" t="s">
        <v>286</v>
      </c>
      <c r="R1922" s="238" t="s">
        <v>4083</v>
      </c>
      <c r="S1922" s="171">
        <v>75.989999999999995</v>
      </c>
      <c r="T1922" s="467" t="s">
        <v>2965</v>
      </c>
      <c r="U1922" s="468">
        <f t="shared" si="29"/>
        <v>197574</v>
      </c>
      <c r="V1922" s="170"/>
    </row>
    <row r="1923" spans="1:22" ht="20.399999999999999">
      <c r="A1923" s="235">
        <v>1920</v>
      </c>
      <c r="B1923" s="238">
        <v>112139784</v>
      </c>
      <c r="C1923" s="239" t="s">
        <v>2731</v>
      </c>
      <c r="D1923" s="239" t="s">
        <v>2809</v>
      </c>
      <c r="E1923" s="600" t="s">
        <v>2729</v>
      </c>
      <c r="F1923" s="333">
        <v>447</v>
      </c>
      <c r="G1923" s="623" t="s">
        <v>4081</v>
      </c>
      <c r="H1923" s="410">
        <v>45064</v>
      </c>
      <c r="I1923" s="410">
        <v>45064</v>
      </c>
      <c r="J1923" s="235" t="s">
        <v>3782</v>
      </c>
      <c r="K1923" s="235" t="s">
        <v>285</v>
      </c>
      <c r="L1923" s="235" t="s">
        <v>2832</v>
      </c>
      <c r="M1923" s="235">
        <v>347639935</v>
      </c>
      <c r="N1923" s="235" t="s">
        <v>4082</v>
      </c>
      <c r="O1923" s="238" t="s">
        <v>4021</v>
      </c>
      <c r="P1923" s="345" t="s">
        <v>286</v>
      </c>
      <c r="Q1923" s="463" t="s">
        <v>286</v>
      </c>
      <c r="R1923" s="238" t="s">
        <v>4083</v>
      </c>
      <c r="S1923" s="541">
        <v>25.5</v>
      </c>
      <c r="T1923" s="467" t="s">
        <v>2965</v>
      </c>
      <c r="U1923" s="468">
        <f t="shared" si="29"/>
        <v>11398.5</v>
      </c>
      <c r="V1923" s="170"/>
    </row>
    <row r="1924" spans="1:22" ht="20.399999999999999">
      <c r="A1924" s="235">
        <v>1921</v>
      </c>
      <c r="B1924" s="238">
        <v>112139784</v>
      </c>
      <c r="C1924" s="424" t="s">
        <v>2731</v>
      </c>
      <c r="D1924" s="239" t="s">
        <v>2809</v>
      </c>
      <c r="E1924" s="599" t="s">
        <v>2729</v>
      </c>
      <c r="F1924" s="333">
        <v>953</v>
      </c>
      <c r="G1924" s="623" t="s">
        <v>4081</v>
      </c>
      <c r="H1924" s="410">
        <v>45064</v>
      </c>
      <c r="I1924" s="410">
        <v>45064</v>
      </c>
      <c r="J1924" s="235" t="s">
        <v>3782</v>
      </c>
      <c r="K1924" s="235" t="s">
        <v>285</v>
      </c>
      <c r="L1924" s="235" t="s">
        <v>2832</v>
      </c>
      <c r="M1924" s="235">
        <v>347639935</v>
      </c>
      <c r="N1924" s="235" t="s">
        <v>4082</v>
      </c>
      <c r="O1924" s="238" t="s">
        <v>4021</v>
      </c>
      <c r="P1924" s="345" t="s">
        <v>286</v>
      </c>
      <c r="Q1924" s="463" t="s">
        <v>286</v>
      </c>
      <c r="R1924" s="238" t="s">
        <v>4083</v>
      </c>
      <c r="S1924" s="541">
        <v>25.5</v>
      </c>
      <c r="T1924" s="467" t="s">
        <v>2965</v>
      </c>
      <c r="U1924" s="468">
        <f t="shared" ref="U1924:U1987" si="30">S1924*F1924</f>
        <v>24301.5</v>
      </c>
      <c r="V1924" s="170"/>
    </row>
    <row r="1925" spans="1:22" ht="20.399999999999999">
      <c r="A1925" s="235">
        <v>1922</v>
      </c>
      <c r="B1925" s="238">
        <v>109609632</v>
      </c>
      <c r="C1925" s="337" t="s">
        <v>197</v>
      </c>
      <c r="D1925" s="239" t="s">
        <v>2747</v>
      </c>
      <c r="E1925" s="599" t="s">
        <v>36</v>
      </c>
      <c r="F1925" s="333">
        <v>80</v>
      </c>
      <c r="G1925" s="623" t="s">
        <v>4081</v>
      </c>
      <c r="H1925" s="410">
        <v>45064</v>
      </c>
      <c r="I1925" s="410">
        <v>45064</v>
      </c>
      <c r="J1925" s="235" t="s">
        <v>3782</v>
      </c>
      <c r="K1925" s="235" t="s">
        <v>285</v>
      </c>
      <c r="L1925" s="235" t="s">
        <v>2832</v>
      </c>
      <c r="M1925" s="235">
        <v>347639935</v>
      </c>
      <c r="N1925" s="235" t="s">
        <v>4082</v>
      </c>
      <c r="O1925" s="238" t="s">
        <v>4021</v>
      </c>
      <c r="P1925" s="345" t="s">
        <v>286</v>
      </c>
      <c r="Q1925" s="463" t="s">
        <v>286</v>
      </c>
      <c r="R1925" s="238" t="s">
        <v>4083</v>
      </c>
      <c r="S1925" s="171">
        <v>107.22</v>
      </c>
      <c r="T1925" s="467" t="s">
        <v>2965</v>
      </c>
      <c r="U1925" s="468">
        <f t="shared" si="30"/>
        <v>8577.6</v>
      </c>
      <c r="V1925" s="170"/>
    </row>
    <row r="1926" spans="1:22" ht="20.399999999999999">
      <c r="A1926" s="235">
        <v>1923</v>
      </c>
      <c r="B1926" s="238">
        <v>112172905</v>
      </c>
      <c r="C1926" s="235" t="s">
        <v>2230</v>
      </c>
      <c r="D1926" s="239" t="s">
        <v>2745</v>
      </c>
      <c r="E1926" s="598" t="s">
        <v>36</v>
      </c>
      <c r="F1926" s="235">
        <v>1</v>
      </c>
      <c r="G1926" s="623" t="s">
        <v>4081</v>
      </c>
      <c r="H1926" s="410">
        <v>45064</v>
      </c>
      <c r="I1926" s="410">
        <v>45064</v>
      </c>
      <c r="J1926" s="235" t="s">
        <v>3782</v>
      </c>
      <c r="K1926" s="235" t="s">
        <v>285</v>
      </c>
      <c r="L1926" s="235" t="s">
        <v>2832</v>
      </c>
      <c r="M1926" s="235">
        <v>347639935</v>
      </c>
      <c r="N1926" s="235" t="s">
        <v>4082</v>
      </c>
      <c r="O1926" s="238" t="s">
        <v>4021</v>
      </c>
      <c r="P1926" s="345" t="s">
        <v>286</v>
      </c>
      <c r="Q1926" s="463" t="s">
        <v>286</v>
      </c>
      <c r="R1926" s="238" t="s">
        <v>4083</v>
      </c>
      <c r="S1926" s="541">
        <v>113.51</v>
      </c>
      <c r="T1926" s="467" t="s">
        <v>2965</v>
      </c>
      <c r="U1926" s="468">
        <f t="shared" si="30"/>
        <v>113.51</v>
      </c>
      <c r="V1926" s="170"/>
    </row>
    <row r="1927" spans="1:22" ht="20.399999999999999">
      <c r="A1927" s="235">
        <v>1924</v>
      </c>
      <c r="B1927" s="238">
        <v>112172905</v>
      </c>
      <c r="C1927" s="337" t="s">
        <v>2230</v>
      </c>
      <c r="D1927" s="239" t="s">
        <v>2745</v>
      </c>
      <c r="E1927" s="598" t="s">
        <v>36</v>
      </c>
      <c r="F1927" s="235">
        <v>24</v>
      </c>
      <c r="G1927" s="623" t="s">
        <v>4081</v>
      </c>
      <c r="H1927" s="410">
        <v>45064</v>
      </c>
      <c r="I1927" s="410">
        <v>45064</v>
      </c>
      <c r="J1927" s="235" t="s">
        <v>3782</v>
      </c>
      <c r="K1927" s="235" t="s">
        <v>285</v>
      </c>
      <c r="L1927" s="235" t="s">
        <v>2832</v>
      </c>
      <c r="M1927" s="235">
        <v>347639935</v>
      </c>
      <c r="N1927" s="235" t="s">
        <v>4082</v>
      </c>
      <c r="O1927" s="238" t="s">
        <v>4021</v>
      </c>
      <c r="P1927" s="345" t="s">
        <v>286</v>
      </c>
      <c r="Q1927" s="463" t="s">
        <v>286</v>
      </c>
      <c r="R1927" s="238" t="s">
        <v>4083</v>
      </c>
      <c r="S1927" s="541">
        <v>113.51</v>
      </c>
      <c r="T1927" s="467" t="s">
        <v>2965</v>
      </c>
      <c r="U1927" s="468">
        <f t="shared" si="30"/>
        <v>2724.2400000000002</v>
      </c>
      <c r="V1927" s="170"/>
    </row>
    <row r="1928" spans="1:22" ht="20.399999999999999">
      <c r="A1928" s="235">
        <v>1925</v>
      </c>
      <c r="B1928" s="238">
        <v>109708576</v>
      </c>
      <c r="C1928" s="337">
        <v>9330062702</v>
      </c>
      <c r="D1928" s="239" t="s">
        <v>2745</v>
      </c>
      <c r="E1928" s="599" t="s">
        <v>36</v>
      </c>
      <c r="F1928" s="333">
        <v>15</v>
      </c>
      <c r="G1928" s="623" t="s">
        <v>4081</v>
      </c>
      <c r="H1928" s="410">
        <v>45064</v>
      </c>
      <c r="I1928" s="410">
        <v>45064</v>
      </c>
      <c r="J1928" s="235" t="s">
        <v>3782</v>
      </c>
      <c r="K1928" s="235" t="s">
        <v>285</v>
      </c>
      <c r="L1928" s="235" t="s">
        <v>2832</v>
      </c>
      <c r="M1928" s="235">
        <v>347639935</v>
      </c>
      <c r="N1928" s="235" t="s">
        <v>4082</v>
      </c>
      <c r="O1928" s="238" t="s">
        <v>4021</v>
      </c>
      <c r="P1928" s="345" t="s">
        <v>286</v>
      </c>
      <c r="Q1928" s="463" t="s">
        <v>286</v>
      </c>
      <c r="R1928" s="238" t="s">
        <v>4083</v>
      </c>
      <c r="S1928" s="541">
        <v>113.51</v>
      </c>
      <c r="T1928" s="467" t="s">
        <v>2965</v>
      </c>
      <c r="U1928" s="468">
        <f t="shared" si="30"/>
        <v>1702.65</v>
      </c>
      <c r="V1928" s="170"/>
    </row>
    <row r="1929" spans="1:22" ht="20.399999999999999">
      <c r="A1929" s="235">
        <v>1926</v>
      </c>
      <c r="B1929" s="238">
        <v>112172907</v>
      </c>
      <c r="C1929" s="235">
        <v>19628060446</v>
      </c>
      <c r="D1929" s="238" t="s">
        <v>2751</v>
      </c>
      <c r="E1929" s="598" t="s">
        <v>36</v>
      </c>
      <c r="F1929" s="235">
        <v>26</v>
      </c>
      <c r="G1929" s="623" t="s">
        <v>4081</v>
      </c>
      <c r="H1929" s="410">
        <v>45064</v>
      </c>
      <c r="I1929" s="410">
        <v>45064</v>
      </c>
      <c r="J1929" s="235" t="s">
        <v>3782</v>
      </c>
      <c r="K1929" s="235" t="s">
        <v>285</v>
      </c>
      <c r="L1929" s="235" t="s">
        <v>2832</v>
      </c>
      <c r="M1929" s="235">
        <v>347639935</v>
      </c>
      <c r="N1929" s="235" t="s">
        <v>4082</v>
      </c>
      <c r="O1929" s="238" t="s">
        <v>4021</v>
      </c>
      <c r="P1929" s="345" t="s">
        <v>286</v>
      </c>
      <c r="Q1929" s="463" t="s">
        <v>286</v>
      </c>
      <c r="R1929" s="238" t="s">
        <v>4083</v>
      </c>
      <c r="S1929" s="541">
        <v>721.74</v>
      </c>
      <c r="T1929" s="467" t="s">
        <v>2965</v>
      </c>
      <c r="U1929" s="468">
        <f t="shared" si="30"/>
        <v>18765.240000000002</v>
      </c>
      <c r="V1929" s="170"/>
    </row>
    <row r="1930" spans="1:22" ht="20.399999999999999">
      <c r="A1930" s="235">
        <v>1927</v>
      </c>
      <c r="B1930" s="238">
        <v>112136070</v>
      </c>
      <c r="C1930" s="235">
        <v>19628060446</v>
      </c>
      <c r="D1930" s="238" t="s">
        <v>2751</v>
      </c>
      <c r="E1930" s="598" t="s">
        <v>36</v>
      </c>
      <c r="F1930" s="235">
        <v>12</v>
      </c>
      <c r="G1930" s="623" t="s">
        <v>4081</v>
      </c>
      <c r="H1930" s="410">
        <v>45064</v>
      </c>
      <c r="I1930" s="410">
        <v>45064</v>
      </c>
      <c r="J1930" s="235" t="s">
        <v>3782</v>
      </c>
      <c r="K1930" s="235" t="s">
        <v>285</v>
      </c>
      <c r="L1930" s="235" t="s">
        <v>2832</v>
      </c>
      <c r="M1930" s="235">
        <v>347639935</v>
      </c>
      <c r="N1930" s="235" t="s">
        <v>4082</v>
      </c>
      <c r="O1930" s="238" t="s">
        <v>4021</v>
      </c>
      <c r="P1930" s="345" t="s">
        <v>286</v>
      </c>
      <c r="Q1930" s="463" t="s">
        <v>286</v>
      </c>
      <c r="R1930" s="238" t="s">
        <v>4083</v>
      </c>
      <c r="S1930" s="541">
        <v>721.74</v>
      </c>
      <c r="T1930" s="467" t="s">
        <v>2965</v>
      </c>
      <c r="U1930" s="468">
        <f t="shared" si="30"/>
        <v>8660.880000000001</v>
      </c>
      <c r="V1930" s="170"/>
    </row>
    <row r="1931" spans="1:22" ht="20.399999999999999">
      <c r="A1931" s="235">
        <v>1928</v>
      </c>
      <c r="B1931" s="238">
        <v>112136070</v>
      </c>
      <c r="C1931" s="239">
        <v>19628060446</v>
      </c>
      <c r="D1931" s="238" t="s">
        <v>2751</v>
      </c>
      <c r="E1931" s="600" t="s">
        <v>36</v>
      </c>
      <c r="F1931" s="333">
        <v>2</v>
      </c>
      <c r="G1931" s="623" t="s">
        <v>4081</v>
      </c>
      <c r="H1931" s="410">
        <v>45064</v>
      </c>
      <c r="I1931" s="410">
        <v>45064</v>
      </c>
      <c r="J1931" s="235" t="s">
        <v>3782</v>
      </c>
      <c r="K1931" s="235" t="s">
        <v>285</v>
      </c>
      <c r="L1931" s="235" t="s">
        <v>2832</v>
      </c>
      <c r="M1931" s="235">
        <v>347639935</v>
      </c>
      <c r="N1931" s="235" t="s">
        <v>4082</v>
      </c>
      <c r="O1931" s="238" t="s">
        <v>4021</v>
      </c>
      <c r="P1931" s="345" t="s">
        <v>286</v>
      </c>
      <c r="Q1931" s="463" t="s">
        <v>286</v>
      </c>
      <c r="R1931" s="238" t="s">
        <v>4083</v>
      </c>
      <c r="S1931" s="541">
        <v>721.74</v>
      </c>
      <c r="T1931" s="467" t="s">
        <v>2965</v>
      </c>
      <c r="U1931" s="468">
        <f t="shared" si="30"/>
        <v>1443.48</v>
      </c>
      <c r="V1931" s="170"/>
    </row>
    <row r="1932" spans="1:22" ht="20.399999999999999">
      <c r="A1932" s="235">
        <v>1929</v>
      </c>
      <c r="B1932" s="238">
        <v>112172906</v>
      </c>
      <c r="C1932" s="235" t="s">
        <v>2235</v>
      </c>
      <c r="D1932" s="349" t="s">
        <v>2749</v>
      </c>
      <c r="E1932" s="598" t="s">
        <v>36</v>
      </c>
      <c r="F1932" s="235">
        <v>120</v>
      </c>
      <c r="G1932" s="623" t="s">
        <v>4081</v>
      </c>
      <c r="H1932" s="410">
        <v>45064</v>
      </c>
      <c r="I1932" s="410">
        <v>45064</v>
      </c>
      <c r="J1932" s="235" t="s">
        <v>3782</v>
      </c>
      <c r="K1932" s="235" t="s">
        <v>285</v>
      </c>
      <c r="L1932" s="235" t="s">
        <v>2832</v>
      </c>
      <c r="M1932" s="235">
        <v>347639935</v>
      </c>
      <c r="N1932" s="235" t="s">
        <v>4082</v>
      </c>
      <c r="O1932" s="238" t="s">
        <v>4021</v>
      </c>
      <c r="P1932" s="345" t="s">
        <v>286</v>
      </c>
      <c r="Q1932" s="463" t="s">
        <v>286</v>
      </c>
      <c r="R1932" s="238" t="s">
        <v>4083</v>
      </c>
      <c r="S1932" s="541">
        <v>45.6</v>
      </c>
      <c r="T1932" s="467" t="s">
        <v>2965</v>
      </c>
      <c r="U1932" s="468">
        <f t="shared" si="30"/>
        <v>5472</v>
      </c>
      <c r="V1932" s="170"/>
    </row>
    <row r="1933" spans="1:22" ht="20.399999999999999">
      <c r="A1933" s="235">
        <v>1930</v>
      </c>
      <c r="B1933" s="238">
        <v>112136080</v>
      </c>
      <c r="C1933" s="235" t="s">
        <v>2222</v>
      </c>
      <c r="D1933" s="238" t="s">
        <v>889</v>
      </c>
      <c r="E1933" s="598" t="s">
        <v>36</v>
      </c>
      <c r="F1933" s="235">
        <v>4</v>
      </c>
      <c r="G1933" s="623" t="s">
        <v>4081</v>
      </c>
      <c r="H1933" s="410">
        <v>45064</v>
      </c>
      <c r="I1933" s="410">
        <v>45064</v>
      </c>
      <c r="J1933" s="235" t="s">
        <v>3782</v>
      </c>
      <c r="K1933" s="235" t="s">
        <v>285</v>
      </c>
      <c r="L1933" s="235" t="s">
        <v>2832</v>
      </c>
      <c r="M1933" s="235">
        <v>347639935</v>
      </c>
      <c r="N1933" s="235" t="s">
        <v>4082</v>
      </c>
      <c r="O1933" s="238" t="s">
        <v>4021</v>
      </c>
      <c r="P1933" s="345" t="s">
        <v>286</v>
      </c>
      <c r="Q1933" s="463" t="s">
        <v>286</v>
      </c>
      <c r="R1933" s="238" t="s">
        <v>4083</v>
      </c>
      <c r="S1933" s="541">
        <v>13.72</v>
      </c>
      <c r="T1933" s="467" t="s">
        <v>2965</v>
      </c>
      <c r="U1933" s="468">
        <f t="shared" si="30"/>
        <v>54.88</v>
      </c>
      <c r="V1933" s="170"/>
    </row>
    <row r="1934" spans="1:22" ht="20.399999999999999">
      <c r="A1934" s="235">
        <v>1931</v>
      </c>
      <c r="B1934" s="238">
        <v>112136080</v>
      </c>
      <c r="C1934" s="235" t="s">
        <v>2222</v>
      </c>
      <c r="D1934" s="238" t="s">
        <v>889</v>
      </c>
      <c r="E1934" s="598" t="s">
        <v>36</v>
      </c>
      <c r="F1934" s="235">
        <v>16</v>
      </c>
      <c r="G1934" s="623" t="s">
        <v>4081</v>
      </c>
      <c r="H1934" s="410">
        <v>45064</v>
      </c>
      <c r="I1934" s="410">
        <v>45064</v>
      </c>
      <c r="J1934" s="235" t="s">
        <v>3782</v>
      </c>
      <c r="K1934" s="235" t="s">
        <v>285</v>
      </c>
      <c r="L1934" s="235" t="s">
        <v>2832</v>
      </c>
      <c r="M1934" s="235">
        <v>347639935</v>
      </c>
      <c r="N1934" s="235" t="s">
        <v>4082</v>
      </c>
      <c r="O1934" s="238" t="s">
        <v>4021</v>
      </c>
      <c r="P1934" s="345" t="s">
        <v>286</v>
      </c>
      <c r="Q1934" s="463" t="s">
        <v>286</v>
      </c>
      <c r="R1934" s="238" t="s">
        <v>4083</v>
      </c>
      <c r="S1934" s="541">
        <v>13.72</v>
      </c>
      <c r="T1934" s="467" t="s">
        <v>2965</v>
      </c>
      <c r="U1934" s="468">
        <f t="shared" si="30"/>
        <v>219.52</v>
      </c>
      <c r="V1934" s="170"/>
    </row>
    <row r="1935" spans="1:22" ht="20.399999999999999">
      <c r="A1935" s="235">
        <v>1932</v>
      </c>
      <c r="B1935" s="238">
        <v>112136080</v>
      </c>
      <c r="C1935" s="235" t="s">
        <v>2222</v>
      </c>
      <c r="D1935" s="238" t="s">
        <v>889</v>
      </c>
      <c r="E1935" s="598" t="s">
        <v>36</v>
      </c>
      <c r="F1935" s="235">
        <v>16</v>
      </c>
      <c r="G1935" s="623" t="s">
        <v>4081</v>
      </c>
      <c r="H1935" s="410">
        <v>45064</v>
      </c>
      <c r="I1935" s="410">
        <v>45064</v>
      </c>
      <c r="J1935" s="235" t="s">
        <v>3782</v>
      </c>
      <c r="K1935" s="235" t="s">
        <v>285</v>
      </c>
      <c r="L1935" s="235" t="s">
        <v>2832</v>
      </c>
      <c r="M1935" s="235">
        <v>347639935</v>
      </c>
      <c r="N1935" s="235" t="s">
        <v>4082</v>
      </c>
      <c r="O1935" s="238" t="s">
        <v>4021</v>
      </c>
      <c r="P1935" s="345" t="s">
        <v>286</v>
      </c>
      <c r="Q1935" s="463" t="s">
        <v>286</v>
      </c>
      <c r="R1935" s="238" t="s">
        <v>4083</v>
      </c>
      <c r="S1935" s="541">
        <v>13.72</v>
      </c>
      <c r="T1935" s="467" t="s">
        <v>2965</v>
      </c>
      <c r="U1935" s="468">
        <f t="shared" si="30"/>
        <v>219.52</v>
      </c>
      <c r="V1935" s="170"/>
    </row>
    <row r="1936" spans="1:22" ht="20.399999999999999">
      <c r="A1936" s="235">
        <v>1933</v>
      </c>
      <c r="B1936" s="238">
        <v>112173249</v>
      </c>
      <c r="C1936" s="235" t="s">
        <v>2222</v>
      </c>
      <c r="D1936" s="239" t="s">
        <v>889</v>
      </c>
      <c r="E1936" s="598" t="s">
        <v>36</v>
      </c>
      <c r="F1936" s="235">
        <v>95</v>
      </c>
      <c r="G1936" s="623" t="s">
        <v>4081</v>
      </c>
      <c r="H1936" s="410">
        <v>45064</v>
      </c>
      <c r="I1936" s="410">
        <v>45064</v>
      </c>
      <c r="J1936" s="235" t="s">
        <v>3782</v>
      </c>
      <c r="K1936" s="235" t="s">
        <v>285</v>
      </c>
      <c r="L1936" s="235" t="s">
        <v>2832</v>
      </c>
      <c r="M1936" s="235">
        <v>347639935</v>
      </c>
      <c r="N1936" s="235" t="s">
        <v>4082</v>
      </c>
      <c r="O1936" s="238" t="s">
        <v>4021</v>
      </c>
      <c r="P1936" s="345" t="s">
        <v>286</v>
      </c>
      <c r="Q1936" s="463" t="s">
        <v>286</v>
      </c>
      <c r="R1936" s="238" t="s">
        <v>4083</v>
      </c>
      <c r="S1936" s="541">
        <v>13.72</v>
      </c>
      <c r="T1936" s="467" t="s">
        <v>2965</v>
      </c>
      <c r="U1936" s="468">
        <f t="shared" si="30"/>
        <v>1303.4000000000001</v>
      </c>
      <c r="V1936" s="170"/>
    </row>
    <row r="1937" spans="1:22" ht="20.399999999999999">
      <c r="A1937" s="235">
        <v>1934</v>
      </c>
      <c r="B1937" s="238">
        <v>112173249</v>
      </c>
      <c r="C1937" s="235" t="s">
        <v>2222</v>
      </c>
      <c r="D1937" s="239" t="s">
        <v>889</v>
      </c>
      <c r="E1937" s="598" t="s">
        <v>36</v>
      </c>
      <c r="F1937" s="235">
        <v>8</v>
      </c>
      <c r="G1937" s="623" t="s">
        <v>4081</v>
      </c>
      <c r="H1937" s="410">
        <v>45064</v>
      </c>
      <c r="I1937" s="410">
        <v>45064</v>
      </c>
      <c r="J1937" s="235" t="s">
        <v>3782</v>
      </c>
      <c r="K1937" s="235" t="s">
        <v>285</v>
      </c>
      <c r="L1937" s="235" t="s">
        <v>2832</v>
      </c>
      <c r="M1937" s="235">
        <v>347639935</v>
      </c>
      <c r="N1937" s="235" t="s">
        <v>4082</v>
      </c>
      <c r="O1937" s="238" t="s">
        <v>4021</v>
      </c>
      <c r="P1937" s="345" t="s">
        <v>286</v>
      </c>
      <c r="Q1937" s="463" t="s">
        <v>286</v>
      </c>
      <c r="R1937" s="238" t="s">
        <v>4083</v>
      </c>
      <c r="S1937" s="541">
        <v>13.72</v>
      </c>
      <c r="T1937" s="467" t="s">
        <v>2965</v>
      </c>
      <c r="U1937" s="468">
        <f t="shared" si="30"/>
        <v>109.76</v>
      </c>
      <c r="V1937" s="170"/>
    </row>
    <row r="1938" spans="1:22" ht="20.399999999999999">
      <c r="A1938" s="235">
        <v>1935</v>
      </c>
      <c r="B1938" s="238">
        <v>112173249</v>
      </c>
      <c r="C1938" s="235" t="s">
        <v>2222</v>
      </c>
      <c r="D1938" s="239" t="s">
        <v>889</v>
      </c>
      <c r="E1938" s="598" t="s">
        <v>36</v>
      </c>
      <c r="F1938" s="235">
        <v>1</v>
      </c>
      <c r="G1938" s="623" t="s">
        <v>4081</v>
      </c>
      <c r="H1938" s="410">
        <v>45064</v>
      </c>
      <c r="I1938" s="410">
        <v>45064</v>
      </c>
      <c r="J1938" s="235" t="s">
        <v>3782</v>
      </c>
      <c r="K1938" s="235" t="s">
        <v>285</v>
      </c>
      <c r="L1938" s="235" t="s">
        <v>2832</v>
      </c>
      <c r="M1938" s="235">
        <v>347639935</v>
      </c>
      <c r="N1938" s="235" t="s">
        <v>4082</v>
      </c>
      <c r="O1938" s="238" t="s">
        <v>4021</v>
      </c>
      <c r="P1938" s="345" t="s">
        <v>286</v>
      </c>
      <c r="Q1938" s="463" t="s">
        <v>286</v>
      </c>
      <c r="R1938" s="238" t="s">
        <v>4083</v>
      </c>
      <c r="S1938" s="541">
        <v>13.72</v>
      </c>
      <c r="T1938" s="467" t="s">
        <v>2965</v>
      </c>
      <c r="U1938" s="468">
        <f t="shared" si="30"/>
        <v>13.72</v>
      </c>
      <c r="V1938" s="170"/>
    </row>
    <row r="1939" spans="1:22" ht="20.399999999999999">
      <c r="A1939" s="235">
        <v>1936</v>
      </c>
      <c r="B1939" s="238" t="s">
        <v>3885</v>
      </c>
      <c r="C1939" s="337" t="s">
        <v>2222</v>
      </c>
      <c r="D1939" s="238" t="s">
        <v>889</v>
      </c>
      <c r="E1939" s="599" t="s">
        <v>36</v>
      </c>
      <c r="F1939" s="333">
        <v>20</v>
      </c>
      <c r="G1939" s="623" t="s">
        <v>4081</v>
      </c>
      <c r="H1939" s="410">
        <v>45064</v>
      </c>
      <c r="I1939" s="410">
        <v>45064</v>
      </c>
      <c r="J1939" s="235" t="s">
        <v>3782</v>
      </c>
      <c r="K1939" s="235" t="s">
        <v>285</v>
      </c>
      <c r="L1939" s="235" t="s">
        <v>2832</v>
      </c>
      <c r="M1939" s="235">
        <v>347639935</v>
      </c>
      <c r="N1939" s="235" t="s">
        <v>4082</v>
      </c>
      <c r="O1939" s="238" t="s">
        <v>4021</v>
      </c>
      <c r="P1939" s="345" t="s">
        <v>286</v>
      </c>
      <c r="Q1939" s="463" t="s">
        <v>286</v>
      </c>
      <c r="R1939" s="238" t="s">
        <v>4083</v>
      </c>
      <c r="S1939" s="541">
        <v>13.72</v>
      </c>
      <c r="T1939" s="467" t="s">
        <v>2965</v>
      </c>
      <c r="U1939" s="468">
        <f t="shared" si="30"/>
        <v>274.40000000000003</v>
      </c>
      <c r="V1939" s="170"/>
    </row>
    <row r="1940" spans="1:22" ht="20.399999999999999">
      <c r="A1940" s="235">
        <v>1937</v>
      </c>
      <c r="B1940" s="238">
        <v>109609633</v>
      </c>
      <c r="C1940" s="235" t="s">
        <v>1078</v>
      </c>
      <c r="D1940" s="238" t="s">
        <v>1674</v>
      </c>
      <c r="E1940" s="598" t="s">
        <v>36</v>
      </c>
      <c r="F1940" s="235">
        <v>22</v>
      </c>
      <c r="G1940" s="623" t="s">
        <v>4081</v>
      </c>
      <c r="H1940" s="410">
        <v>45064</v>
      </c>
      <c r="I1940" s="410">
        <v>45064</v>
      </c>
      <c r="J1940" s="235" t="s">
        <v>3782</v>
      </c>
      <c r="K1940" s="235" t="s">
        <v>285</v>
      </c>
      <c r="L1940" s="235" t="s">
        <v>2832</v>
      </c>
      <c r="M1940" s="235">
        <v>347639935</v>
      </c>
      <c r="N1940" s="235" t="s">
        <v>4082</v>
      </c>
      <c r="O1940" s="238" t="s">
        <v>4021</v>
      </c>
      <c r="P1940" s="345" t="s">
        <v>286</v>
      </c>
      <c r="Q1940" s="463" t="s">
        <v>286</v>
      </c>
      <c r="R1940" s="238" t="s">
        <v>4083</v>
      </c>
      <c r="S1940" s="541">
        <v>97.29</v>
      </c>
      <c r="T1940" s="467" t="s">
        <v>2965</v>
      </c>
      <c r="U1940" s="468">
        <f t="shared" si="30"/>
        <v>2140.38</v>
      </c>
      <c r="V1940" s="170"/>
    </row>
    <row r="1941" spans="1:22" ht="20.399999999999999">
      <c r="A1941" s="235">
        <v>1938</v>
      </c>
      <c r="B1941" s="238">
        <v>109609633</v>
      </c>
      <c r="C1941" s="235" t="s">
        <v>1078</v>
      </c>
      <c r="D1941" s="238" t="s">
        <v>1674</v>
      </c>
      <c r="E1941" s="598" t="s">
        <v>36</v>
      </c>
      <c r="F1941" s="235">
        <v>18</v>
      </c>
      <c r="G1941" s="623" t="s">
        <v>4081</v>
      </c>
      <c r="H1941" s="410">
        <v>45064</v>
      </c>
      <c r="I1941" s="410">
        <v>45064</v>
      </c>
      <c r="J1941" s="235" t="s">
        <v>3782</v>
      </c>
      <c r="K1941" s="235" t="s">
        <v>285</v>
      </c>
      <c r="L1941" s="235" t="s">
        <v>2832</v>
      </c>
      <c r="M1941" s="235">
        <v>347639935</v>
      </c>
      <c r="N1941" s="235" t="s">
        <v>4082</v>
      </c>
      <c r="O1941" s="238" t="s">
        <v>4021</v>
      </c>
      <c r="P1941" s="345" t="s">
        <v>286</v>
      </c>
      <c r="Q1941" s="463" t="s">
        <v>286</v>
      </c>
      <c r="R1941" s="238" t="s">
        <v>4083</v>
      </c>
      <c r="S1941" s="541">
        <v>97.29</v>
      </c>
      <c r="T1941" s="467" t="s">
        <v>2965</v>
      </c>
      <c r="U1941" s="468">
        <f t="shared" si="30"/>
        <v>1751.22</v>
      </c>
      <c r="V1941" s="170"/>
    </row>
    <row r="1942" spans="1:22" ht="20.399999999999999">
      <c r="A1942" s="235">
        <v>1939</v>
      </c>
      <c r="B1942" s="238">
        <v>109609628</v>
      </c>
      <c r="C1942" s="235" t="s">
        <v>1672</v>
      </c>
      <c r="D1942" s="238" t="s">
        <v>1673</v>
      </c>
      <c r="E1942" s="598" t="s">
        <v>36</v>
      </c>
      <c r="F1942" s="235">
        <v>30</v>
      </c>
      <c r="G1942" s="623" t="s">
        <v>4081</v>
      </c>
      <c r="H1942" s="410">
        <v>45064</v>
      </c>
      <c r="I1942" s="410">
        <v>45064</v>
      </c>
      <c r="J1942" s="235" t="s">
        <v>3782</v>
      </c>
      <c r="K1942" s="235" t="s">
        <v>285</v>
      </c>
      <c r="L1942" s="235" t="s">
        <v>2832</v>
      </c>
      <c r="M1942" s="235">
        <v>347639935</v>
      </c>
      <c r="N1942" s="235" t="s">
        <v>4082</v>
      </c>
      <c r="O1942" s="238" t="s">
        <v>4021</v>
      </c>
      <c r="P1942" s="345" t="s">
        <v>286</v>
      </c>
      <c r="Q1942" s="463" t="s">
        <v>286</v>
      </c>
      <c r="R1942" s="238" t="s">
        <v>4083</v>
      </c>
      <c r="S1942" s="541">
        <v>45.34</v>
      </c>
      <c r="T1942" s="467" t="s">
        <v>2965</v>
      </c>
      <c r="U1942" s="468">
        <f t="shared" si="30"/>
        <v>1360.2</v>
      </c>
      <c r="V1942" s="170"/>
    </row>
    <row r="1943" spans="1:22" ht="20.399999999999999">
      <c r="A1943" s="235">
        <v>1940</v>
      </c>
      <c r="B1943" s="238">
        <v>109609628</v>
      </c>
      <c r="C1943" s="337" t="s">
        <v>1672</v>
      </c>
      <c r="D1943" s="239" t="s">
        <v>1673</v>
      </c>
      <c r="E1943" s="599" t="s">
        <v>36</v>
      </c>
      <c r="F1943" s="333">
        <v>10</v>
      </c>
      <c r="G1943" s="623" t="s">
        <v>4081</v>
      </c>
      <c r="H1943" s="410">
        <v>45064</v>
      </c>
      <c r="I1943" s="410">
        <v>45064</v>
      </c>
      <c r="J1943" s="235" t="s">
        <v>3782</v>
      </c>
      <c r="K1943" s="235" t="s">
        <v>285</v>
      </c>
      <c r="L1943" s="235" t="s">
        <v>2832</v>
      </c>
      <c r="M1943" s="235">
        <v>347639935</v>
      </c>
      <c r="N1943" s="235" t="s">
        <v>4082</v>
      </c>
      <c r="O1943" s="238" t="s">
        <v>4021</v>
      </c>
      <c r="P1943" s="345" t="s">
        <v>286</v>
      </c>
      <c r="Q1943" s="463" t="s">
        <v>286</v>
      </c>
      <c r="R1943" s="238" t="s">
        <v>4083</v>
      </c>
      <c r="S1943" s="541">
        <v>45.34</v>
      </c>
      <c r="T1943" s="467" t="s">
        <v>2965</v>
      </c>
      <c r="U1943" s="468">
        <f t="shared" si="30"/>
        <v>453.40000000000003</v>
      </c>
      <c r="V1943" s="170"/>
    </row>
    <row r="1944" spans="1:22" ht="20.399999999999999">
      <c r="A1944" s="235">
        <v>1941</v>
      </c>
      <c r="B1944" s="238">
        <v>112136072</v>
      </c>
      <c r="C1944" s="235" t="s">
        <v>1667</v>
      </c>
      <c r="D1944" s="238" t="s">
        <v>457</v>
      </c>
      <c r="E1944" s="598" t="s">
        <v>36</v>
      </c>
      <c r="F1944" s="235">
        <v>27</v>
      </c>
      <c r="G1944" s="623" t="s">
        <v>4081</v>
      </c>
      <c r="H1944" s="410">
        <v>45064</v>
      </c>
      <c r="I1944" s="410">
        <v>45064</v>
      </c>
      <c r="J1944" s="235" t="s">
        <v>3782</v>
      </c>
      <c r="K1944" s="235" t="s">
        <v>285</v>
      </c>
      <c r="L1944" s="235" t="s">
        <v>2832</v>
      </c>
      <c r="M1944" s="235">
        <v>347639935</v>
      </c>
      <c r="N1944" s="235" t="s">
        <v>4082</v>
      </c>
      <c r="O1944" s="238" t="s">
        <v>4021</v>
      </c>
      <c r="P1944" s="345" t="s">
        <v>286</v>
      </c>
      <c r="Q1944" s="463" t="s">
        <v>286</v>
      </c>
      <c r="R1944" s="238" t="s">
        <v>4083</v>
      </c>
      <c r="S1944" s="541">
        <v>404.26</v>
      </c>
      <c r="T1944" s="467" t="s">
        <v>2965</v>
      </c>
      <c r="U1944" s="468">
        <f t="shared" si="30"/>
        <v>10915.02</v>
      </c>
      <c r="V1944" s="170"/>
    </row>
    <row r="1945" spans="1:22" ht="20.399999999999999">
      <c r="A1945" s="235">
        <v>1942</v>
      </c>
      <c r="B1945" s="238">
        <v>112136072</v>
      </c>
      <c r="C1945" s="235">
        <v>19620005092</v>
      </c>
      <c r="D1945" s="238" t="s">
        <v>457</v>
      </c>
      <c r="E1945" s="598" t="s">
        <v>36</v>
      </c>
      <c r="F1945" s="235">
        <v>13</v>
      </c>
      <c r="G1945" s="623" t="s">
        <v>4081</v>
      </c>
      <c r="H1945" s="410">
        <v>45064</v>
      </c>
      <c r="I1945" s="410">
        <v>45064</v>
      </c>
      <c r="J1945" s="235" t="s">
        <v>3782</v>
      </c>
      <c r="K1945" s="235" t="s">
        <v>285</v>
      </c>
      <c r="L1945" s="235" t="s">
        <v>2832</v>
      </c>
      <c r="M1945" s="235">
        <v>347639935</v>
      </c>
      <c r="N1945" s="235" t="s">
        <v>4082</v>
      </c>
      <c r="O1945" s="238" t="s">
        <v>4021</v>
      </c>
      <c r="P1945" s="345" t="s">
        <v>286</v>
      </c>
      <c r="Q1945" s="463" t="s">
        <v>286</v>
      </c>
      <c r="R1945" s="238" t="s">
        <v>4083</v>
      </c>
      <c r="S1945" s="541">
        <v>404.26</v>
      </c>
      <c r="T1945" s="467" t="s">
        <v>2965</v>
      </c>
      <c r="U1945" s="468">
        <f t="shared" si="30"/>
        <v>5255.38</v>
      </c>
      <c r="V1945" s="170"/>
    </row>
    <row r="1946" spans="1:22" ht="21.6">
      <c r="A1946" s="235">
        <v>1943</v>
      </c>
      <c r="B1946" s="238">
        <v>109492181</v>
      </c>
      <c r="C1946" s="235">
        <v>9670003476</v>
      </c>
      <c r="D1946" s="349" t="s">
        <v>171</v>
      </c>
      <c r="E1946" s="598" t="s">
        <v>36</v>
      </c>
      <c r="F1946" s="235">
        <v>466</v>
      </c>
      <c r="G1946" s="623" t="s">
        <v>4081</v>
      </c>
      <c r="H1946" s="410">
        <v>45064</v>
      </c>
      <c r="I1946" s="410">
        <v>45064</v>
      </c>
      <c r="J1946" s="235" t="s">
        <v>3782</v>
      </c>
      <c r="K1946" s="235" t="s">
        <v>285</v>
      </c>
      <c r="L1946" s="235" t="s">
        <v>2832</v>
      </c>
      <c r="M1946" s="235">
        <v>347639935</v>
      </c>
      <c r="N1946" s="235" t="s">
        <v>4082</v>
      </c>
      <c r="O1946" s="238" t="s">
        <v>4021</v>
      </c>
      <c r="P1946" s="345" t="s">
        <v>286</v>
      </c>
      <c r="Q1946" s="463" t="s">
        <v>286</v>
      </c>
      <c r="R1946" s="238" t="s">
        <v>4083</v>
      </c>
      <c r="S1946" s="541">
        <v>18.350000000000001</v>
      </c>
      <c r="T1946" s="467" t="s">
        <v>2965</v>
      </c>
      <c r="U1946" s="468">
        <f t="shared" si="30"/>
        <v>8551.1</v>
      </c>
      <c r="V1946" s="170"/>
    </row>
    <row r="1947" spans="1:22" ht="21.6">
      <c r="A1947" s="235">
        <v>1944</v>
      </c>
      <c r="B1947" s="238">
        <v>109492181</v>
      </c>
      <c r="C1947" s="235" t="s">
        <v>170</v>
      </c>
      <c r="D1947" s="349" t="s">
        <v>171</v>
      </c>
      <c r="E1947" s="598" t="s">
        <v>36</v>
      </c>
      <c r="F1947" s="235">
        <v>174</v>
      </c>
      <c r="G1947" s="623" t="s">
        <v>4081</v>
      </c>
      <c r="H1947" s="410">
        <v>45064</v>
      </c>
      <c r="I1947" s="410">
        <v>45064</v>
      </c>
      <c r="J1947" s="235" t="s">
        <v>3782</v>
      </c>
      <c r="K1947" s="235" t="s">
        <v>285</v>
      </c>
      <c r="L1947" s="235" t="s">
        <v>2832</v>
      </c>
      <c r="M1947" s="235">
        <v>347639935</v>
      </c>
      <c r="N1947" s="235" t="s">
        <v>4082</v>
      </c>
      <c r="O1947" s="238" t="s">
        <v>4021</v>
      </c>
      <c r="P1947" s="345" t="s">
        <v>286</v>
      </c>
      <c r="Q1947" s="463" t="s">
        <v>286</v>
      </c>
      <c r="R1947" s="238" t="s">
        <v>4083</v>
      </c>
      <c r="S1947" s="541">
        <v>18.350000000000001</v>
      </c>
      <c r="T1947" s="467" t="s">
        <v>2965</v>
      </c>
      <c r="U1947" s="468">
        <f t="shared" si="30"/>
        <v>3192.9</v>
      </c>
      <c r="V1947" s="170"/>
    </row>
    <row r="1948" spans="1:22" ht="20.399999999999999">
      <c r="A1948" s="235">
        <v>1945</v>
      </c>
      <c r="B1948" s="238">
        <v>112136078</v>
      </c>
      <c r="C1948" s="235" t="s">
        <v>879</v>
      </c>
      <c r="D1948" s="238" t="s">
        <v>880</v>
      </c>
      <c r="E1948" s="598" t="s">
        <v>36</v>
      </c>
      <c r="F1948" s="235">
        <v>32</v>
      </c>
      <c r="G1948" s="623" t="s">
        <v>4081</v>
      </c>
      <c r="H1948" s="410">
        <v>45064</v>
      </c>
      <c r="I1948" s="410">
        <v>45064</v>
      </c>
      <c r="J1948" s="235" t="s">
        <v>3782</v>
      </c>
      <c r="K1948" s="235" t="s">
        <v>285</v>
      </c>
      <c r="L1948" s="235" t="s">
        <v>2832</v>
      </c>
      <c r="M1948" s="235">
        <v>347639935</v>
      </c>
      <c r="N1948" s="235" t="s">
        <v>4082</v>
      </c>
      <c r="O1948" s="238" t="s">
        <v>4021</v>
      </c>
      <c r="P1948" s="345" t="s">
        <v>286</v>
      </c>
      <c r="Q1948" s="463" t="s">
        <v>286</v>
      </c>
      <c r="R1948" s="238" t="s">
        <v>4083</v>
      </c>
      <c r="S1948" s="541">
        <v>138.97999999999999</v>
      </c>
      <c r="T1948" s="467" t="s">
        <v>2965</v>
      </c>
      <c r="U1948" s="468">
        <f t="shared" si="30"/>
        <v>4447.3599999999997</v>
      </c>
      <c r="V1948" s="170"/>
    </row>
    <row r="1949" spans="1:22" ht="20.399999999999999">
      <c r="A1949" s="235">
        <v>1946</v>
      </c>
      <c r="B1949" s="238">
        <v>110397308</v>
      </c>
      <c r="C1949" s="238" t="s">
        <v>879</v>
      </c>
      <c r="D1949" s="238" t="s">
        <v>880</v>
      </c>
      <c r="E1949" s="599" t="s">
        <v>36</v>
      </c>
      <c r="F1949" s="333">
        <v>8</v>
      </c>
      <c r="G1949" s="623" t="s">
        <v>4081</v>
      </c>
      <c r="H1949" s="410">
        <v>45064</v>
      </c>
      <c r="I1949" s="410">
        <v>45064</v>
      </c>
      <c r="J1949" s="235" t="s">
        <v>3782</v>
      </c>
      <c r="K1949" s="235" t="s">
        <v>285</v>
      </c>
      <c r="L1949" s="235" t="s">
        <v>2832</v>
      </c>
      <c r="M1949" s="235">
        <v>347639935</v>
      </c>
      <c r="N1949" s="235" t="s">
        <v>4082</v>
      </c>
      <c r="O1949" s="238" t="s">
        <v>4021</v>
      </c>
      <c r="P1949" s="345" t="s">
        <v>286</v>
      </c>
      <c r="Q1949" s="463" t="s">
        <v>286</v>
      </c>
      <c r="R1949" s="238" t="s">
        <v>4083</v>
      </c>
      <c r="S1949" s="541">
        <v>138.97999999999999</v>
      </c>
      <c r="T1949" s="467" t="s">
        <v>2965</v>
      </c>
      <c r="U1949" s="468">
        <f t="shared" si="30"/>
        <v>1111.8399999999999</v>
      </c>
      <c r="V1949" s="170"/>
    </row>
    <row r="1950" spans="1:22" ht="20.399999999999999">
      <c r="A1950" s="235">
        <v>1947</v>
      </c>
      <c r="B1950" s="238">
        <v>112136075</v>
      </c>
      <c r="C1950" s="235" t="s">
        <v>63</v>
      </c>
      <c r="D1950" s="238" t="s">
        <v>64</v>
      </c>
      <c r="E1950" s="598" t="s">
        <v>36</v>
      </c>
      <c r="F1950" s="235">
        <v>40</v>
      </c>
      <c r="G1950" s="623" t="s">
        <v>4081</v>
      </c>
      <c r="H1950" s="410">
        <v>45064</v>
      </c>
      <c r="I1950" s="410">
        <v>45064</v>
      </c>
      <c r="J1950" s="235" t="s">
        <v>3782</v>
      </c>
      <c r="K1950" s="235" t="s">
        <v>285</v>
      </c>
      <c r="L1950" s="235" t="s">
        <v>2832</v>
      </c>
      <c r="M1950" s="235">
        <v>347639935</v>
      </c>
      <c r="N1950" s="235" t="s">
        <v>4082</v>
      </c>
      <c r="O1950" s="238" t="s">
        <v>4021</v>
      </c>
      <c r="P1950" s="345" t="s">
        <v>286</v>
      </c>
      <c r="Q1950" s="463" t="s">
        <v>286</v>
      </c>
      <c r="R1950" s="238" t="s">
        <v>4083</v>
      </c>
      <c r="S1950" s="541">
        <v>1196.19</v>
      </c>
      <c r="T1950" s="467" t="s">
        <v>2965</v>
      </c>
      <c r="U1950" s="468">
        <f t="shared" si="30"/>
        <v>47847.600000000006</v>
      </c>
      <c r="V1950" s="170"/>
    </row>
    <row r="1951" spans="1:22" ht="20.399999999999999">
      <c r="A1951" s="235">
        <v>1948</v>
      </c>
      <c r="B1951" s="238">
        <v>109492194</v>
      </c>
      <c r="C1951" s="235">
        <v>61030012010</v>
      </c>
      <c r="D1951" s="238" t="s">
        <v>193</v>
      </c>
      <c r="E1951" s="598" t="s">
        <v>36</v>
      </c>
      <c r="F1951" s="235">
        <v>10</v>
      </c>
      <c r="G1951" s="623" t="s">
        <v>4081</v>
      </c>
      <c r="H1951" s="410">
        <v>45064</v>
      </c>
      <c r="I1951" s="410">
        <v>45064</v>
      </c>
      <c r="J1951" s="235" t="s">
        <v>3782</v>
      </c>
      <c r="K1951" s="235" t="s">
        <v>285</v>
      </c>
      <c r="L1951" s="235" t="s">
        <v>2832</v>
      </c>
      <c r="M1951" s="235">
        <v>347639935</v>
      </c>
      <c r="N1951" s="235" t="s">
        <v>4082</v>
      </c>
      <c r="O1951" s="238" t="s">
        <v>4021</v>
      </c>
      <c r="P1951" s="345" t="s">
        <v>286</v>
      </c>
      <c r="Q1951" s="463" t="s">
        <v>286</v>
      </c>
      <c r="R1951" s="238" t="s">
        <v>4083</v>
      </c>
      <c r="S1951" s="541">
        <v>234.9</v>
      </c>
      <c r="T1951" s="467" t="s">
        <v>2965</v>
      </c>
      <c r="U1951" s="468">
        <f t="shared" si="30"/>
        <v>2349</v>
      </c>
      <c r="V1951" s="170"/>
    </row>
    <row r="1952" spans="1:22" ht="20.399999999999999">
      <c r="A1952" s="235">
        <v>1949</v>
      </c>
      <c r="B1952" s="238">
        <v>109492194</v>
      </c>
      <c r="C1952" s="235">
        <v>61030012010</v>
      </c>
      <c r="D1952" s="238" t="s">
        <v>193</v>
      </c>
      <c r="E1952" s="598" t="s">
        <v>36</v>
      </c>
      <c r="F1952" s="235">
        <v>220</v>
      </c>
      <c r="G1952" s="623" t="s">
        <v>4081</v>
      </c>
      <c r="H1952" s="410">
        <v>45064</v>
      </c>
      <c r="I1952" s="410">
        <v>45064</v>
      </c>
      <c r="J1952" s="235" t="s">
        <v>3782</v>
      </c>
      <c r="K1952" s="235" t="s">
        <v>285</v>
      </c>
      <c r="L1952" s="235" t="s">
        <v>2832</v>
      </c>
      <c r="M1952" s="235">
        <v>347639935</v>
      </c>
      <c r="N1952" s="235" t="s">
        <v>4082</v>
      </c>
      <c r="O1952" s="238" t="s">
        <v>4021</v>
      </c>
      <c r="P1952" s="345" t="s">
        <v>286</v>
      </c>
      <c r="Q1952" s="463" t="s">
        <v>286</v>
      </c>
      <c r="R1952" s="238" t="s">
        <v>4083</v>
      </c>
      <c r="S1952" s="541">
        <v>234.9</v>
      </c>
      <c r="T1952" s="467" t="s">
        <v>2965</v>
      </c>
      <c r="U1952" s="468">
        <f t="shared" si="30"/>
        <v>51678</v>
      </c>
      <c r="V1952" s="170"/>
    </row>
    <row r="1953" spans="1:22" ht="20.399999999999999">
      <c r="A1953" s="235">
        <v>1950</v>
      </c>
      <c r="B1953" s="238">
        <v>109492194</v>
      </c>
      <c r="C1953" s="235">
        <v>61030012010</v>
      </c>
      <c r="D1953" s="238" t="s">
        <v>193</v>
      </c>
      <c r="E1953" s="598" t="s">
        <v>36</v>
      </c>
      <c r="F1953" s="235">
        <v>90</v>
      </c>
      <c r="G1953" s="623" t="s">
        <v>4081</v>
      </c>
      <c r="H1953" s="410">
        <v>45064</v>
      </c>
      <c r="I1953" s="410">
        <v>45064</v>
      </c>
      <c r="J1953" s="235" t="s">
        <v>3782</v>
      </c>
      <c r="K1953" s="235" t="s">
        <v>285</v>
      </c>
      <c r="L1953" s="235" t="s">
        <v>2832</v>
      </c>
      <c r="M1953" s="235">
        <v>347639935</v>
      </c>
      <c r="N1953" s="235" t="s">
        <v>4082</v>
      </c>
      <c r="O1953" s="238" t="s">
        <v>4021</v>
      </c>
      <c r="P1953" s="345" t="s">
        <v>286</v>
      </c>
      <c r="Q1953" s="463" t="s">
        <v>286</v>
      </c>
      <c r="R1953" s="238" t="s">
        <v>4083</v>
      </c>
      <c r="S1953" s="541">
        <v>234.9</v>
      </c>
      <c r="T1953" s="467" t="s">
        <v>2965</v>
      </c>
      <c r="U1953" s="468">
        <f t="shared" si="30"/>
        <v>21141</v>
      </c>
      <c r="V1953" s="170"/>
    </row>
    <row r="1954" spans="1:22" ht="20.399999999999999">
      <c r="A1954" s="235">
        <v>1951</v>
      </c>
      <c r="B1954" s="238">
        <v>109492196</v>
      </c>
      <c r="C1954" s="235">
        <v>61030000054</v>
      </c>
      <c r="D1954" s="238" t="s">
        <v>1179</v>
      </c>
      <c r="E1954" s="598" t="s">
        <v>36</v>
      </c>
      <c r="F1954" s="235">
        <v>280</v>
      </c>
      <c r="G1954" s="623" t="s">
        <v>4081</v>
      </c>
      <c r="H1954" s="410">
        <v>45064</v>
      </c>
      <c r="I1954" s="410">
        <v>45064</v>
      </c>
      <c r="J1954" s="235" t="s">
        <v>3782</v>
      </c>
      <c r="K1954" s="235" t="s">
        <v>285</v>
      </c>
      <c r="L1954" s="235" t="s">
        <v>2832</v>
      </c>
      <c r="M1954" s="235">
        <v>347639935</v>
      </c>
      <c r="N1954" s="235" t="s">
        <v>4082</v>
      </c>
      <c r="O1954" s="238" t="s">
        <v>4021</v>
      </c>
      <c r="P1954" s="345" t="s">
        <v>286</v>
      </c>
      <c r="Q1954" s="463" t="s">
        <v>286</v>
      </c>
      <c r="R1954" s="238" t="s">
        <v>4083</v>
      </c>
      <c r="S1954" s="541">
        <v>22.5</v>
      </c>
      <c r="T1954" s="467" t="s">
        <v>2965</v>
      </c>
      <c r="U1954" s="468">
        <f t="shared" si="30"/>
        <v>6300</v>
      </c>
      <c r="V1954" s="170"/>
    </row>
    <row r="1955" spans="1:22" ht="20.399999999999999">
      <c r="A1955" s="235">
        <v>1952</v>
      </c>
      <c r="B1955" s="238">
        <v>112168333</v>
      </c>
      <c r="C1955" s="235" t="s">
        <v>183</v>
      </c>
      <c r="D1955" s="238" t="s">
        <v>184</v>
      </c>
      <c r="E1955" s="598" t="s">
        <v>36</v>
      </c>
      <c r="F1955" s="235">
        <v>320</v>
      </c>
      <c r="G1955" s="623" t="s">
        <v>4081</v>
      </c>
      <c r="H1955" s="410">
        <v>45064</v>
      </c>
      <c r="I1955" s="410">
        <v>45064</v>
      </c>
      <c r="J1955" s="235" t="s">
        <v>3782</v>
      </c>
      <c r="K1955" s="235" t="s">
        <v>285</v>
      </c>
      <c r="L1955" s="235" t="s">
        <v>2832</v>
      </c>
      <c r="M1955" s="235">
        <v>347639935</v>
      </c>
      <c r="N1955" s="235" t="s">
        <v>4082</v>
      </c>
      <c r="O1955" s="238" t="s">
        <v>4021</v>
      </c>
      <c r="P1955" s="345" t="s">
        <v>286</v>
      </c>
      <c r="Q1955" s="463" t="s">
        <v>286</v>
      </c>
      <c r="R1955" s="238" t="s">
        <v>4083</v>
      </c>
      <c r="S1955" s="541">
        <v>19.260000000000002</v>
      </c>
      <c r="T1955" s="467" t="s">
        <v>2965</v>
      </c>
      <c r="U1955" s="468">
        <f t="shared" si="30"/>
        <v>6163.2000000000007</v>
      </c>
      <c r="V1955" s="170"/>
    </row>
    <row r="1956" spans="1:22" ht="20.399999999999999">
      <c r="A1956" s="235">
        <v>1953</v>
      </c>
      <c r="B1956" s="238">
        <v>109609637</v>
      </c>
      <c r="C1956" s="235" t="s">
        <v>573</v>
      </c>
      <c r="D1956" s="238" t="s">
        <v>574</v>
      </c>
      <c r="E1956" s="598" t="s">
        <v>36</v>
      </c>
      <c r="F1956" s="235">
        <v>170</v>
      </c>
      <c r="G1956" s="623" t="s">
        <v>4081</v>
      </c>
      <c r="H1956" s="410">
        <v>45064</v>
      </c>
      <c r="I1956" s="410">
        <v>45064</v>
      </c>
      <c r="J1956" s="235" t="s">
        <v>3782</v>
      </c>
      <c r="K1956" s="235" t="s">
        <v>285</v>
      </c>
      <c r="L1956" s="235" t="s">
        <v>2832</v>
      </c>
      <c r="M1956" s="235">
        <v>347639935</v>
      </c>
      <c r="N1956" s="235" t="s">
        <v>4082</v>
      </c>
      <c r="O1956" s="238" t="s">
        <v>4021</v>
      </c>
      <c r="P1956" s="345" t="s">
        <v>286</v>
      </c>
      <c r="Q1956" s="463" t="s">
        <v>286</v>
      </c>
      <c r="R1956" s="238" t="s">
        <v>4083</v>
      </c>
      <c r="S1956" s="541">
        <v>18.62</v>
      </c>
      <c r="T1956" s="467" t="s">
        <v>2965</v>
      </c>
      <c r="U1956" s="468">
        <f t="shared" si="30"/>
        <v>3165.4</v>
      </c>
      <c r="V1956" s="170"/>
    </row>
    <row r="1957" spans="1:22" ht="20.399999999999999">
      <c r="A1957" s="235">
        <v>1954</v>
      </c>
      <c r="B1957" s="238">
        <v>109609637</v>
      </c>
      <c r="C1957" s="337" t="s">
        <v>573</v>
      </c>
      <c r="D1957" s="239" t="s">
        <v>574</v>
      </c>
      <c r="E1957" s="599" t="s">
        <v>36</v>
      </c>
      <c r="F1957" s="333">
        <v>30</v>
      </c>
      <c r="G1957" s="623" t="s">
        <v>4081</v>
      </c>
      <c r="H1957" s="410">
        <v>45064</v>
      </c>
      <c r="I1957" s="410">
        <v>45064</v>
      </c>
      <c r="J1957" s="235" t="s">
        <v>3782</v>
      </c>
      <c r="K1957" s="235" t="s">
        <v>285</v>
      </c>
      <c r="L1957" s="235" t="s">
        <v>2832</v>
      </c>
      <c r="M1957" s="235">
        <v>347639935</v>
      </c>
      <c r="N1957" s="235" t="s">
        <v>4082</v>
      </c>
      <c r="O1957" s="238" t="s">
        <v>4021</v>
      </c>
      <c r="P1957" s="345" t="s">
        <v>286</v>
      </c>
      <c r="Q1957" s="463" t="s">
        <v>286</v>
      </c>
      <c r="R1957" s="238" t="s">
        <v>4083</v>
      </c>
      <c r="S1957" s="541">
        <v>18.62</v>
      </c>
      <c r="T1957" s="467" t="s">
        <v>2965</v>
      </c>
      <c r="U1957" s="468">
        <f t="shared" si="30"/>
        <v>558.6</v>
      </c>
      <c r="V1957" s="170"/>
    </row>
    <row r="1958" spans="1:22" ht="20.399999999999999">
      <c r="A1958" s="235">
        <v>1955</v>
      </c>
      <c r="B1958" s="238">
        <v>112137134</v>
      </c>
      <c r="C1958" s="235">
        <v>21038811406</v>
      </c>
      <c r="D1958" s="349" t="s">
        <v>2415</v>
      </c>
      <c r="E1958" s="598" t="s">
        <v>36</v>
      </c>
      <c r="F1958" s="235">
        <v>279</v>
      </c>
      <c r="G1958" s="623" t="s">
        <v>4081</v>
      </c>
      <c r="H1958" s="410">
        <v>45064</v>
      </c>
      <c r="I1958" s="410">
        <v>45064</v>
      </c>
      <c r="J1958" s="235" t="s">
        <v>3782</v>
      </c>
      <c r="K1958" s="235" t="s">
        <v>285</v>
      </c>
      <c r="L1958" s="235" t="s">
        <v>2832</v>
      </c>
      <c r="M1958" s="235">
        <v>347639935</v>
      </c>
      <c r="N1958" s="235" t="s">
        <v>4082</v>
      </c>
      <c r="O1958" s="238" t="s">
        <v>4021</v>
      </c>
      <c r="P1958" s="345" t="s">
        <v>286</v>
      </c>
      <c r="Q1958" s="463" t="s">
        <v>286</v>
      </c>
      <c r="R1958" s="238" t="s">
        <v>4083</v>
      </c>
      <c r="S1958" s="541">
        <v>930.97</v>
      </c>
      <c r="T1958" s="467" t="s">
        <v>2965</v>
      </c>
      <c r="U1958" s="468">
        <f t="shared" si="30"/>
        <v>259740.63</v>
      </c>
      <c r="V1958" s="170"/>
    </row>
    <row r="1959" spans="1:22" ht="20.399999999999999">
      <c r="A1959" s="235">
        <v>1956</v>
      </c>
      <c r="B1959" s="238">
        <v>112137134</v>
      </c>
      <c r="C1959" s="235">
        <v>21038811406</v>
      </c>
      <c r="D1959" s="238" t="s">
        <v>2415</v>
      </c>
      <c r="E1959" s="598" t="s">
        <v>36</v>
      </c>
      <c r="F1959" s="235">
        <v>41</v>
      </c>
      <c r="G1959" s="623" t="s">
        <v>4081</v>
      </c>
      <c r="H1959" s="410">
        <v>45064</v>
      </c>
      <c r="I1959" s="410">
        <v>45064</v>
      </c>
      <c r="J1959" s="235" t="s">
        <v>3782</v>
      </c>
      <c r="K1959" s="235" t="s">
        <v>285</v>
      </c>
      <c r="L1959" s="235" t="s">
        <v>2832</v>
      </c>
      <c r="M1959" s="235">
        <v>347639935</v>
      </c>
      <c r="N1959" s="235" t="s">
        <v>4082</v>
      </c>
      <c r="O1959" s="238" t="s">
        <v>4021</v>
      </c>
      <c r="P1959" s="345" t="s">
        <v>286</v>
      </c>
      <c r="Q1959" s="463" t="s">
        <v>286</v>
      </c>
      <c r="R1959" s="238" t="s">
        <v>4083</v>
      </c>
      <c r="S1959" s="541">
        <v>930.97</v>
      </c>
      <c r="T1959" s="467" t="s">
        <v>2965</v>
      </c>
      <c r="U1959" s="468">
        <f t="shared" si="30"/>
        <v>38169.770000000004</v>
      </c>
      <c r="V1959" s="170"/>
    </row>
    <row r="1960" spans="1:22" ht="20.399999999999999">
      <c r="A1960" s="235">
        <v>1957</v>
      </c>
      <c r="B1960" s="238">
        <v>109492176</v>
      </c>
      <c r="C1960" s="238">
        <v>45953050</v>
      </c>
      <c r="D1960" s="239" t="s">
        <v>2204</v>
      </c>
      <c r="E1960" s="598" t="s">
        <v>2729</v>
      </c>
      <c r="F1960" s="333">
        <v>1600</v>
      </c>
      <c r="G1960" s="623" t="s">
        <v>4081</v>
      </c>
      <c r="H1960" s="410">
        <v>45064</v>
      </c>
      <c r="I1960" s="410">
        <v>45064</v>
      </c>
      <c r="J1960" s="235" t="s">
        <v>3782</v>
      </c>
      <c r="K1960" s="235" t="s">
        <v>285</v>
      </c>
      <c r="L1960" s="235" t="s">
        <v>2832</v>
      </c>
      <c r="M1960" s="235">
        <v>347639935</v>
      </c>
      <c r="N1960" s="235" t="s">
        <v>4082</v>
      </c>
      <c r="O1960" s="238" t="s">
        <v>4021</v>
      </c>
      <c r="P1960" s="345" t="s">
        <v>286</v>
      </c>
      <c r="Q1960" s="463" t="s">
        <v>286</v>
      </c>
      <c r="R1960" s="238" t="s">
        <v>4083</v>
      </c>
      <c r="S1960" s="541">
        <v>191.98</v>
      </c>
      <c r="T1960" s="467" t="s">
        <v>2965</v>
      </c>
      <c r="U1960" s="468">
        <f t="shared" si="30"/>
        <v>307168</v>
      </c>
      <c r="V1960" s="170"/>
    </row>
    <row r="1961" spans="1:22" ht="20.399999999999999">
      <c r="A1961" s="235">
        <v>1958</v>
      </c>
      <c r="B1961" s="238">
        <v>109609634</v>
      </c>
      <c r="C1961" s="235">
        <v>21038812425</v>
      </c>
      <c r="D1961" s="238" t="s">
        <v>2740</v>
      </c>
      <c r="E1961" s="598" t="s">
        <v>36</v>
      </c>
      <c r="F1961" s="235">
        <v>4</v>
      </c>
      <c r="G1961" s="623" t="s">
        <v>4081</v>
      </c>
      <c r="H1961" s="410">
        <v>45064</v>
      </c>
      <c r="I1961" s="410">
        <v>45064</v>
      </c>
      <c r="J1961" s="235" t="s">
        <v>3782</v>
      </c>
      <c r="K1961" s="235" t="s">
        <v>285</v>
      </c>
      <c r="L1961" s="235" t="s">
        <v>2832</v>
      </c>
      <c r="M1961" s="235">
        <v>347639935</v>
      </c>
      <c r="N1961" s="235" t="s">
        <v>4082</v>
      </c>
      <c r="O1961" s="238" t="s">
        <v>4021</v>
      </c>
      <c r="P1961" s="345" t="s">
        <v>286</v>
      </c>
      <c r="Q1961" s="463" t="s">
        <v>286</v>
      </c>
      <c r="R1961" s="238" t="s">
        <v>4083</v>
      </c>
      <c r="S1961" s="541">
        <v>1069.1099999999999</v>
      </c>
      <c r="T1961" s="467" t="s">
        <v>2965</v>
      </c>
      <c r="U1961" s="468">
        <f t="shared" si="30"/>
        <v>4276.4399999999996</v>
      </c>
      <c r="V1961" s="170"/>
    </row>
    <row r="1962" spans="1:22" ht="20.399999999999999">
      <c r="A1962" s="235">
        <v>1959</v>
      </c>
      <c r="B1962" s="238">
        <v>109609634</v>
      </c>
      <c r="C1962" s="235">
        <v>21038812425</v>
      </c>
      <c r="D1962" s="238" t="s">
        <v>2740</v>
      </c>
      <c r="E1962" s="598" t="s">
        <v>36</v>
      </c>
      <c r="F1962" s="235">
        <v>36</v>
      </c>
      <c r="G1962" s="623" t="s">
        <v>4081</v>
      </c>
      <c r="H1962" s="410">
        <v>45064</v>
      </c>
      <c r="I1962" s="410">
        <v>45064</v>
      </c>
      <c r="J1962" s="235" t="s">
        <v>3782</v>
      </c>
      <c r="K1962" s="235" t="s">
        <v>285</v>
      </c>
      <c r="L1962" s="235" t="s">
        <v>2832</v>
      </c>
      <c r="M1962" s="235">
        <v>347639935</v>
      </c>
      <c r="N1962" s="235" t="s">
        <v>4082</v>
      </c>
      <c r="O1962" s="238" t="s">
        <v>4021</v>
      </c>
      <c r="P1962" s="345" t="s">
        <v>286</v>
      </c>
      <c r="Q1962" s="463" t="s">
        <v>286</v>
      </c>
      <c r="R1962" s="238" t="s">
        <v>4083</v>
      </c>
      <c r="S1962" s="541">
        <v>1069.1099999999999</v>
      </c>
      <c r="T1962" s="467" t="s">
        <v>2965</v>
      </c>
      <c r="U1962" s="468">
        <f t="shared" si="30"/>
        <v>38487.96</v>
      </c>
      <c r="V1962" s="170"/>
    </row>
    <row r="1963" spans="1:22" ht="20.399999999999999">
      <c r="A1963" s="235">
        <v>1960</v>
      </c>
      <c r="B1963" s="238">
        <v>107105353</v>
      </c>
      <c r="C1963" s="238" t="s">
        <v>3333</v>
      </c>
      <c r="D1963" s="238" t="s">
        <v>2824</v>
      </c>
      <c r="E1963" s="598" t="s">
        <v>2729</v>
      </c>
      <c r="F1963" s="235">
        <v>500</v>
      </c>
      <c r="G1963" s="623" t="s">
        <v>4081</v>
      </c>
      <c r="H1963" s="410">
        <v>45064</v>
      </c>
      <c r="I1963" s="410">
        <v>45064</v>
      </c>
      <c r="J1963" s="235" t="s">
        <v>3782</v>
      </c>
      <c r="K1963" s="235" t="s">
        <v>285</v>
      </c>
      <c r="L1963" s="235" t="s">
        <v>2832</v>
      </c>
      <c r="M1963" s="235">
        <v>347639935</v>
      </c>
      <c r="N1963" s="235" t="s">
        <v>4082</v>
      </c>
      <c r="O1963" s="238" t="s">
        <v>4021</v>
      </c>
      <c r="P1963" s="345" t="s">
        <v>286</v>
      </c>
      <c r="Q1963" s="463" t="s">
        <v>286</v>
      </c>
      <c r="R1963" s="238" t="s">
        <v>4083</v>
      </c>
      <c r="S1963" s="541">
        <v>89.92</v>
      </c>
      <c r="T1963" s="467" t="s">
        <v>2965</v>
      </c>
      <c r="U1963" s="468">
        <f t="shared" si="30"/>
        <v>44960</v>
      </c>
      <c r="V1963" s="170"/>
    </row>
    <row r="1964" spans="1:22" ht="20.399999999999999">
      <c r="A1964" s="235">
        <v>1961</v>
      </c>
      <c r="B1964" s="238">
        <v>111443613</v>
      </c>
      <c r="C1964" s="235">
        <v>111443825</v>
      </c>
      <c r="D1964" s="238" t="s">
        <v>1712</v>
      </c>
      <c r="E1964" s="598" t="s">
        <v>36</v>
      </c>
      <c r="F1964" s="235">
        <v>2</v>
      </c>
      <c r="G1964" s="623" t="s">
        <v>4088</v>
      </c>
      <c r="H1964" s="410">
        <v>45071</v>
      </c>
      <c r="I1964" s="410">
        <v>45072</v>
      </c>
      <c r="J1964" s="235" t="s">
        <v>3890</v>
      </c>
      <c r="K1964" s="235" t="s">
        <v>3571</v>
      </c>
      <c r="L1964" s="235" t="s">
        <v>3540</v>
      </c>
      <c r="M1964" s="235">
        <v>914394235</v>
      </c>
      <c r="N1964" s="235" t="s">
        <v>3917</v>
      </c>
      <c r="O1964" s="238" t="s">
        <v>3351</v>
      </c>
      <c r="P1964" s="345" t="s">
        <v>3568</v>
      </c>
      <c r="Q1964" s="235" t="s">
        <v>286</v>
      </c>
      <c r="R1964" s="238" t="s">
        <v>4089</v>
      </c>
      <c r="S1964" s="541">
        <v>4172</v>
      </c>
      <c r="T1964" s="467" t="s">
        <v>2965</v>
      </c>
      <c r="U1964" s="468">
        <f t="shared" si="30"/>
        <v>8344</v>
      </c>
      <c r="V1964" s="170"/>
    </row>
    <row r="1965" spans="1:22" ht="20.399999999999999">
      <c r="A1965" s="235">
        <v>1962</v>
      </c>
      <c r="B1965" s="238">
        <v>112129061</v>
      </c>
      <c r="C1965" s="235" t="s">
        <v>1718</v>
      </c>
      <c r="D1965" s="238" t="s">
        <v>1719</v>
      </c>
      <c r="E1965" s="598" t="s">
        <v>36</v>
      </c>
      <c r="F1965" s="235">
        <v>1</v>
      </c>
      <c r="G1965" s="623" t="s">
        <v>4088</v>
      </c>
      <c r="H1965" s="410">
        <v>45071</v>
      </c>
      <c r="I1965" s="410">
        <v>45072</v>
      </c>
      <c r="J1965" s="235" t="s">
        <v>3890</v>
      </c>
      <c r="K1965" s="235" t="s">
        <v>3571</v>
      </c>
      <c r="L1965" s="235" t="s">
        <v>3540</v>
      </c>
      <c r="M1965" s="235">
        <v>914394235</v>
      </c>
      <c r="N1965" s="235" t="s">
        <v>3917</v>
      </c>
      <c r="O1965" s="238" t="s">
        <v>3351</v>
      </c>
      <c r="P1965" s="345" t="s">
        <v>3568</v>
      </c>
      <c r="Q1965" s="235" t="s">
        <v>286</v>
      </c>
      <c r="R1965" s="238" t="s">
        <v>4089</v>
      </c>
      <c r="S1965" s="541">
        <v>13332</v>
      </c>
      <c r="T1965" s="467" t="s">
        <v>2965</v>
      </c>
      <c r="U1965" s="468">
        <f t="shared" si="30"/>
        <v>13332</v>
      </c>
      <c r="V1965" s="170"/>
    </row>
    <row r="1966" spans="1:22">
      <c r="A1966" s="235">
        <v>1963</v>
      </c>
      <c r="B1966" s="238">
        <v>111463288</v>
      </c>
      <c r="C1966" s="235">
        <v>111463288</v>
      </c>
      <c r="D1966" s="238" t="s">
        <v>3285</v>
      </c>
      <c r="E1966" s="598" t="s">
        <v>36</v>
      </c>
      <c r="F1966" s="235">
        <v>650</v>
      </c>
      <c r="G1966" s="623" t="s">
        <v>4084</v>
      </c>
      <c r="H1966" s="410">
        <v>45072</v>
      </c>
      <c r="I1966" s="410">
        <v>45072</v>
      </c>
      <c r="J1966" s="235" t="s">
        <v>2492</v>
      </c>
      <c r="K1966" s="235" t="s">
        <v>92</v>
      </c>
      <c r="L1966" s="235" t="s">
        <v>70</v>
      </c>
      <c r="M1966" s="235">
        <v>914394246</v>
      </c>
      <c r="N1966" s="235" t="s">
        <v>3917</v>
      </c>
      <c r="O1966" s="235" t="s">
        <v>3474</v>
      </c>
      <c r="P1966" s="345" t="s">
        <v>3413</v>
      </c>
      <c r="Q1966" s="347" t="s">
        <v>4025</v>
      </c>
      <c r="R1966" s="235" t="s">
        <v>4085</v>
      </c>
      <c r="S1966" s="541">
        <v>82</v>
      </c>
      <c r="T1966" s="467" t="s">
        <v>2965</v>
      </c>
      <c r="U1966" s="468">
        <f t="shared" si="30"/>
        <v>53300</v>
      </c>
      <c r="V1966" s="170"/>
    </row>
    <row r="1967" spans="1:22">
      <c r="A1967" s="235">
        <v>1964</v>
      </c>
      <c r="B1967" s="238">
        <v>110408290</v>
      </c>
      <c r="C1967" s="235">
        <v>110408290</v>
      </c>
      <c r="D1967" s="238" t="s">
        <v>4079</v>
      </c>
      <c r="E1967" s="598" t="s">
        <v>36</v>
      </c>
      <c r="F1967" s="333">
        <v>108</v>
      </c>
      <c r="G1967" s="623" t="s">
        <v>4084</v>
      </c>
      <c r="H1967" s="410">
        <v>45072</v>
      </c>
      <c r="I1967" s="410">
        <v>45072</v>
      </c>
      <c r="J1967" s="333" t="s">
        <v>2492</v>
      </c>
      <c r="K1967" s="333" t="s">
        <v>92</v>
      </c>
      <c r="L1967" s="333" t="s">
        <v>70</v>
      </c>
      <c r="M1967" s="333">
        <v>914394246</v>
      </c>
      <c r="N1967" s="235" t="s">
        <v>3917</v>
      </c>
      <c r="O1967" s="238" t="s">
        <v>3474</v>
      </c>
      <c r="P1967" s="345" t="s">
        <v>3413</v>
      </c>
      <c r="Q1967" s="347" t="s">
        <v>4025</v>
      </c>
      <c r="R1967" s="333" t="s">
        <v>4085</v>
      </c>
      <c r="S1967" s="541">
        <v>1710</v>
      </c>
      <c r="T1967" s="467" t="s">
        <v>2965</v>
      </c>
      <c r="U1967" s="468">
        <f t="shared" si="30"/>
        <v>184680</v>
      </c>
      <c r="V1967" s="170"/>
    </row>
    <row r="1968" spans="1:22">
      <c r="A1968" s="235">
        <v>1965</v>
      </c>
      <c r="B1968" s="238">
        <v>102464571</v>
      </c>
      <c r="C1968" s="235" t="s">
        <v>1693</v>
      </c>
      <c r="D1968" s="238" t="s">
        <v>1694</v>
      </c>
      <c r="E1968" s="598" t="s">
        <v>36</v>
      </c>
      <c r="F1968" s="235">
        <v>2</v>
      </c>
      <c r="G1968" s="623" t="s">
        <v>4080</v>
      </c>
      <c r="H1968" s="410">
        <v>45076</v>
      </c>
      <c r="I1968" s="410">
        <v>45077</v>
      </c>
      <c r="J1968" s="235" t="s">
        <v>2492</v>
      </c>
      <c r="K1968" s="235" t="s">
        <v>92</v>
      </c>
      <c r="L1968" s="235" t="s">
        <v>70</v>
      </c>
      <c r="M1968" s="235">
        <v>919652484</v>
      </c>
      <c r="N1968" s="235" t="s">
        <v>3917</v>
      </c>
      <c r="O1968" s="238" t="s">
        <v>3818</v>
      </c>
      <c r="P1968" s="235" t="s">
        <v>72</v>
      </c>
      <c r="Q1968" s="463" t="s">
        <v>4013</v>
      </c>
      <c r="R1968" s="235" t="s">
        <v>3819</v>
      </c>
      <c r="S1968" s="541">
        <v>1007.25</v>
      </c>
      <c r="T1968" s="467" t="s">
        <v>2965</v>
      </c>
      <c r="U1968" s="468">
        <f t="shared" si="30"/>
        <v>2014.5</v>
      </c>
      <c r="V1968" s="170"/>
    </row>
    <row r="1969" spans="1:22">
      <c r="A1969" s="235">
        <v>1966</v>
      </c>
      <c r="B1969" s="238">
        <v>102951260</v>
      </c>
      <c r="C1969" s="235" t="s">
        <v>1697</v>
      </c>
      <c r="D1969" s="238" t="s">
        <v>1698</v>
      </c>
      <c r="E1969" s="598" t="s">
        <v>36</v>
      </c>
      <c r="F1969" s="235">
        <v>2</v>
      </c>
      <c r="G1969" s="623" t="s">
        <v>4080</v>
      </c>
      <c r="H1969" s="410">
        <v>45076</v>
      </c>
      <c r="I1969" s="410">
        <v>45077</v>
      </c>
      <c r="J1969" s="235" t="s">
        <v>2492</v>
      </c>
      <c r="K1969" s="235" t="s">
        <v>92</v>
      </c>
      <c r="L1969" s="235" t="s">
        <v>70</v>
      </c>
      <c r="M1969" s="235">
        <v>919652484</v>
      </c>
      <c r="N1969" s="235" t="s">
        <v>3917</v>
      </c>
      <c r="O1969" s="238" t="s">
        <v>3818</v>
      </c>
      <c r="P1969" s="235" t="s">
        <v>72</v>
      </c>
      <c r="Q1969" s="463" t="s">
        <v>4013</v>
      </c>
      <c r="R1969" s="235" t="s">
        <v>3819</v>
      </c>
      <c r="S1969" s="541">
        <v>216.59</v>
      </c>
      <c r="T1969" s="467" t="s">
        <v>2965</v>
      </c>
      <c r="U1969" s="468">
        <f t="shared" si="30"/>
        <v>433.18</v>
      </c>
      <c r="V1969" s="170"/>
    </row>
    <row r="1970" spans="1:22">
      <c r="A1970" s="235">
        <v>1967</v>
      </c>
      <c r="B1970" s="238">
        <v>112148136</v>
      </c>
      <c r="C1970" s="424" t="s">
        <v>3726</v>
      </c>
      <c r="D1970" s="424" t="s">
        <v>3727</v>
      </c>
      <c r="E1970" s="599" t="s">
        <v>36</v>
      </c>
      <c r="F1970" s="333">
        <v>1</v>
      </c>
      <c r="G1970" s="623" t="s">
        <v>4080</v>
      </c>
      <c r="H1970" s="410">
        <v>45076</v>
      </c>
      <c r="I1970" s="410">
        <v>45077</v>
      </c>
      <c r="J1970" s="235" t="s">
        <v>2492</v>
      </c>
      <c r="K1970" s="235" t="s">
        <v>92</v>
      </c>
      <c r="L1970" s="235" t="s">
        <v>70</v>
      </c>
      <c r="M1970" s="235">
        <v>919652484</v>
      </c>
      <c r="N1970" s="235" t="s">
        <v>3917</v>
      </c>
      <c r="O1970" s="238" t="s">
        <v>3818</v>
      </c>
      <c r="P1970" s="235" t="s">
        <v>72</v>
      </c>
      <c r="Q1970" s="463" t="s">
        <v>4013</v>
      </c>
      <c r="R1970" s="235" t="s">
        <v>3819</v>
      </c>
      <c r="S1970" s="541">
        <v>16356.12</v>
      </c>
      <c r="T1970" s="467" t="s">
        <v>2965</v>
      </c>
      <c r="U1970" s="468">
        <f t="shared" si="30"/>
        <v>16356.12</v>
      </c>
      <c r="V1970" s="170"/>
    </row>
    <row r="1971" spans="1:22" ht="30.6">
      <c r="A1971" s="235">
        <v>1968</v>
      </c>
      <c r="B1971" s="238">
        <v>109611234</v>
      </c>
      <c r="C1971" s="238">
        <v>3742612236</v>
      </c>
      <c r="D1971" s="337" t="s">
        <v>281</v>
      </c>
      <c r="E1971" s="598" t="s">
        <v>36</v>
      </c>
      <c r="F1971" s="333">
        <v>6</v>
      </c>
      <c r="G1971" s="623" t="s">
        <v>4080</v>
      </c>
      <c r="H1971" s="410">
        <v>45076</v>
      </c>
      <c r="I1971" s="410">
        <v>45077</v>
      </c>
      <c r="J1971" s="235" t="s">
        <v>2492</v>
      </c>
      <c r="K1971" s="235" t="s">
        <v>92</v>
      </c>
      <c r="L1971" s="235" t="s">
        <v>70</v>
      </c>
      <c r="M1971" s="235">
        <v>919652484</v>
      </c>
      <c r="N1971" s="235" t="s">
        <v>3917</v>
      </c>
      <c r="O1971" s="238" t="s">
        <v>3818</v>
      </c>
      <c r="P1971" s="235" t="s">
        <v>72</v>
      </c>
      <c r="Q1971" s="463" t="s">
        <v>4013</v>
      </c>
      <c r="R1971" s="235" t="s">
        <v>3819</v>
      </c>
      <c r="S1971" s="541">
        <v>19072.55</v>
      </c>
      <c r="T1971" s="467" t="s">
        <v>2965</v>
      </c>
      <c r="U1971" s="468">
        <f t="shared" si="30"/>
        <v>114435.29999999999</v>
      </c>
      <c r="V1971" s="170"/>
    </row>
    <row r="1972" spans="1:22" ht="20.399999999999999">
      <c r="A1972" s="235">
        <v>1969</v>
      </c>
      <c r="B1972" s="238">
        <v>110408292</v>
      </c>
      <c r="C1972" s="235" t="s">
        <v>1309</v>
      </c>
      <c r="D1972" s="238" t="s">
        <v>1310</v>
      </c>
      <c r="E1972" s="598" t="s">
        <v>36</v>
      </c>
      <c r="F1972" s="235">
        <v>60</v>
      </c>
      <c r="G1972" s="623" t="s">
        <v>4080</v>
      </c>
      <c r="H1972" s="410">
        <v>45076</v>
      </c>
      <c r="I1972" s="410">
        <v>45077</v>
      </c>
      <c r="J1972" s="235" t="s">
        <v>2492</v>
      </c>
      <c r="K1972" s="235" t="s">
        <v>92</v>
      </c>
      <c r="L1972" s="235" t="s">
        <v>70</v>
      </c>
      <c r="M1972" s="235">
        <v>919652484</v>
      </c>
      <c r="N1972" s="235" t="s">
        <v>3917</v>
      </c>
      <c r="O1972" s="238" t="s">
        <v>3818</v>
      </c>
      <c r="P1972" s="235" t="s">
        <v>72</v>
      </c>
      <c r="Q1972" s="463" t="s">
        <v>4013</v>
      </c>
      <c r="R1972" s="235" t="s">
        <v>3819</v>
      </c>
      <c r="S1972" s="541">
        <v>10</v>
      </c>
      <c r="T1972" s="467" t="s">
        <v>2965</v>
      </c>
      <c r="U1972" s="468">
        <f t="shared" si="30"/>
        <v>600</v>
      </c>
      <c r="V1972" s="170"/>
    </row>
    <row r="1973" spans="1:22">
      <c r="A1973" s="235">
        <v>1970</v>
      </c>
      <c r="B1973" s="238">
        <v>110710681</v>
      </c>
      <c r="C1973" s="235" t="s">
        <v>2208</v>
      </c>
      <c r="D1973" s="238" t="s">
        <v>2209</v>
      </c>
      <c r="E1973" s="598" t="s">
        <v>36</v>
      </c>
      <c r="F1973" s="235">
        <v>8</v>
      </c>
      <c r="G1973" s="623" t="s">
        <v>4080</v>
      </c>
      <c r="H1973" s="410">
        <v>45076</v>
      </c>
      <c r="I1973" s="410">
        <v>45077</v>
      </c>
      <c r="J1973" s="235" t="s">
        <v>2492</v>
      </c>
      <c r="K1973" s="235" t="s">
        <v>92</v>
      </c>
      <c r="L1973" s="235" t="s">
        <v>70</v>
      </c>
      <c r="M1973" s="235">
        <v>919652484</v>
      </c>
      <c r="N1973" s="235" t="s">
        <v>3917</v>
      </c>
      <c r="O1973" s="238" t="s">
        <v>3818</v>
      </c>
      <c r="P1973" s="235" t="s">
        <v>72</v>
      </c>
      <c r="Q1973" s="463" t="s">
        <v>4013</v>
      </c>
      <c r="R1973" s="235" t="s">
        <v>3819</v>
      </c>
      <c r="S1973" s="541">
        <v>2047</v>
      </c>
      <c r="T1973" s="467" t="s">
        <v>2965</v>
      </c>
      <c r="U1973" s="468">
        <f t="shared" si="30"/>
        <v>16376</v>
      </c>
      <c r="V1973" s="170"/>
    </row>
    <row r="1974" spans="1:22">
      <c r="A1974" s="235">
        <v>1971</v>
      </c>
      <c r="B1974" s="238">
        <v>110710682</v>
      </c>
      <c r="C1974" s="235" t="s">
        <v>2001</v>
      </c>
      <c r="D1974" s="238" t="s">
        <v>2216</v>
      </c>
      <c r="E1974" s="598" t="s">
        <v>36</v>
      </c>
      <c r="F1974" s="235">
        <v>6</v>
      </c>
      <c r="G1974" s="623" t="s">
        <v>4080</v>
      </c>
      <c r="H1974" s="410">
        <v>45076</v>
      </c>
      <c r="I1974" s="410">
        <v>45077</v>
      </c>
      <c r="J1974" s="235" t="s">
        <v>2492</v>
      </c>
      <c r="K1974" s="235" t="s">
        <v>92</v>
      </c>
      <c r="L1974" s="235" t="s">
        <v>70</v>
      </c>
      <c r="M1974" s="235">
        <v>919652484</v>
      </c>
      <c r="N1974" s="235" t="s">
        <v>3917</v>
      </c>
      <c r="O1974" s="238" t="s">
        <v>3818</v>
      </c>
      <c r="P1974" s="235" t="s">
        <v>72</v>
      </c>
      <c r="Q1974" s="463" t="s">
        <v>4013</v>
      </c>
      <c r="R1974" s="235" t="s">
        <v>3819</v>
      </c>
      <c r="S1974" s="541">
        <v>2047</v>
      </c>
      <c r="T1974" s="467" t="s">
        <v>2965</v>
      </c>
      <c r="U1974" s="468">
        <f t="shared" si="30"/>
        <v>12282</v>
      </c>
      <c r="V1974" s="170"/>
    </row>
    <row r="1975" spans="1:22">
      <c r="A1975" s="235">
        <v>1972</v>
      </c>
      <c r="B1975" s="238">
        <v>110710682</v>
      </c>
      <c r="C1975" s="235" t="s">
        <v>2215</v>
      </c>
      <c r="D1975" s="238" t="s">
        <v>2216</v>
      </c>
      <c r="E1975" s="598" t="s">
        <v>36</v>
      </c>
      <c r="F1975" s="235">
        <v>2</v>
      </c>
      <c r="G1975" s="623" t="s">
        <v>4080</v>
      </c>
      <c r="H1975" s="410">
        <v>45076</v>
      </c>
      <c r="I1975" s="410">
        <v>45077</v>
      </c>
      <c r="J1975" s="235" t="s">
        <v>2492</v>
      </c>
      <c r="K1975" s="235" t="s">
        <v>92</v>
      </c>
      <c r="L1975" s="235" t="s">
        <v>70</v>
      </c>
      <c r="M1975" s="235">
        <v>919652484</v>
      </c>
      <c r="N1975" s="235" t="s">
        <v>3917</v>
      </c>
      <c r="O1975" s="238" t="s">
        <v>3818</v>
      </c>
      <c r="P1975" s="235" t="s">
        <v>72</v>
      </c>
      <c r="Q1975" s="463" t="s">
        <v>4013</v>
      </c>
      <c r="R1975" s="235" t="s">
        <v>3819</v>
      </c>
      <c r="S1975" s="541">
        <v>2047</v>
      </c>
      <c r="T1975" s="467" t="s">
        <v>2965</v>
      </c>
      <c r="U1975" s="468">
        <f t="shared" si="30"/>
        <v>4094</v>
      </c>
      <c r="V1975" s="170"/>
    </row>
    <row r="1976" spans="1:22">
      <c r="A1976" s="235">
        <v>1973</v>
      </c>
      <c r="B1976" s="238">
        <v>110710684</v>
      </c>
      <c r="C1976" s="235" t="s">
        <v>3950</v>
      </c>
      <c r="D1976" s="238" t="s">
        <v>2213</v>
      </c>
      <c r="E1976" s="598" t="s">
        <v>36</v>
      </c>
      <c r="F1976" s="235">
        <v>4</v>
      </c>
      <c r="G1976" s="623" t="s">
        <v>4080</v>
      </c>
      <c r="H1976" s="410">
        <v>45076</v>
      </c>
      <c r="I1976" s="410">
        <v>45077</v>
      </c>
      <c r="J1976" s="235" t="s">
        <v>2492</v>
      </c>
      <c r="K1976" s="235" t="s">
        <v>92</v>
      </c>
      <c r="L1976" s="235" t="s">
        <v>70</v>
      </c>
      <c r="M1976" s="235">
        <v>919652484</v>
      </c>
      <c r="N1976" s="235" t="s">
        <v>3917</v>
      </c>
      <c r="O1976" s="238" t="s">
        <v>3818</v>
      </c>
      <c r="P1976" s="235" t="s">
        <v>72</v>
      </c>
      <c r="Q1976" s="463" t="s">
        <v>4013</v>
      </c>
      <c r="R1976" s="235" t="s">
        <v>3819</v>
      </c>
      <c r="S1976" s="541">
        <v>2047</v>
      </c>
      <c r="T1976" s="467" t="s">
        <v>2965</v>
      </c>
      <c r="U1976" s="468">
        <f t="shared" si="30"/>
        <v>8188</v>
      </c>
      <c r="V1976" s="170"/>
    </row>
    <row r="1977" spans="1:22">
      <c r="A1977" s="235">
        <v>1974</v>
      </c>
      <c r="B1977" s="238">
        <v>112141778</v>
      </c>
      <c r="C1977" s="235">
        <v>112141778</v>
      </c>
      <c r="D1977" s="238" t="s">
        <v>2566</v>
      </c>
      <c r="E1977" s="598" t="s">
        <v>36</v>
      </c>
      <c r="F1977" s="235">
        <v>20</v>
      </c>
      <c r="G1977" s="623" t="s">
        <v>4080</v>
      </c>
      <c r="H1977" s="410">
        <v>45076</v>
      </c>
      <c r="I1977" s="410">
        <v>45077</v>
      </c>
      <c r="J1977" s="235" t="s">
        <v>2492</v>
      </c>
      <c r="K1977" s="235" t="s">
        <v>92</v>
      </c>
      <c r="L1977" s="235" t="s">
        <v>70</v>
      </c>
      <c r="M1977" s="235">
        <v>919652484</v>
      </c>
      <c r="N1977" s="235" t="s">
        <v>3917</v>
      </c>
      <c r="O1977" s="238" t="s">
        <v>3818</v>
      </c>
      <c r="P1977" s="235" t="s">
        <v>72</v>
      </c>
      <c r="Q1977" s="463" t="s">
        <v>4013</v>
      </c>
      <c r="R1977" s="235" t="s">
        <v>3819</v>
      </c>
      <c r="S1977" s="541">
        <v>1.5</v>
      </c>
      <c r="T1977" s="467" t="s">
        <v>2965</v>
      </c>
      <c r="U1977" s="468">
        <f t="shared" si="30"/>
        <v>30</v>
      </c>
      <c r="V1977" s="170"/>
    </row>
    <row r="1978" spans="1:22">
      <c r="A1978" s="235">
        <v>1975</v>
      </c>
      <c r="B1978" s="238">
        <v>112141777</v>
      </c>
      <c r="C1978" s="235">
        <v>112141777</v>
      </c>
      <c r="D1978" s="238" t="s">
        <v>2563</v>
      </c>
      <c r="E1978" s="598" t="s">
        <v>36</v>
      </c>
      <c r="F1978" s="235">
        <v>36</v>
      </c>
      <c r="G1978" s="623" t="s">
        <v>4080</v>
      </c>
      <c r="H1978" s="410">
        <v>45076</v>
      </c>
      <c r="I1978" s="410">
        <v>45077</v>
      </c>
      <c r="J1978" s="235" t="s">
        <v>2492</v>
      </c>
      <c r="K1978" s="235" t="s">
        <v>92</v>
      </c>
      <c r="L1978" s="235" t="s">
        <v>70</v>
      </c>
      <c r="M1978" s="235">
        <v>919652484</v>
      </c>
      <c r="N1978" s="235" t="s">
        <v>3917</v>
      </c>
      <c r="O1978" s="238" t="s">
        <v>3818</v>
      </c>
      <c r="P1978" s="235" t="s">
        <v>72</v>
      </c>
      <c r="Q1978" s="463" t="s">
        <v>4013</v>
      </c>
      <c r="R1978" s="235" t="s">
        <v>3819</v>
      </c>
      <c r="S1978" s="541">
        <v>5.4</v>
      </c>
      <c r="T1978" s="467" t="s">
        <v>2965</v>
      </c>
      <c r="U1978" s="468">
        <f t="shared" si="30"/>
        <v>194.4</v>
      </c>
      <c r="V1978" s="170"/>
    </row>
    <row r="1979" spans="1:22">
      <c r="A1979" s="235">
        <v>1976</v>
      </c>
      <c r="B1979" s="238">
        <v>112172545</v>
      </c>
      <c r="C1979" s="235">
        <v>112172545</v>
      </c>
      <c r="D1979" s="238" t="s">
        <v>2378</v>
      </c>
      <c r="E1979" s="598" t="s">
        <v>36</v>
      </c>
      <c r="F1979" s="235">
        <v>12</v>
      </c>
      <c r="G1979" s="623" t="s">
        <v>4080</v>
      </c>
      <c r="H1979" s="410">
        <v>45076</v>
      </c>
      <c r="I1979" s="410">
        <v>45077</v>
      </c>
      <c r="J1979" s="235" t="s">
        <v>2492</v>
      </c>
      <c r="K1979" s="235" t="s">
        <v>92</v>
      </c>
      <c r="L1979" s="235" t="s">
        <v>70</v>
      </c>
      <c r="M1979" s="235">
        <v>919652484</v>
      </c>
      <c r="N1979" s="235" t="s">
        <v>3917</v>
      </c>
      <c r="O1979" s="238" t="s">
        <v>3818</v>
      </c>
      <c r="P1979" s="235" t="s">
        <v>72</v>
      </c>
      <c r="Q1979" s="463" t="s">
        <v>4013</v>
      </c>
      <c r="R1979" s="235" t="s">
        <v>3819</v>
      </c>
      <c r="S1979" s="541">
        <v>8.5</v>
      </c>
      <c r="T1979" s="467" t="s">
        <v>2965</v>
      </c>
      <c r="U1979" s="468">
        <f t="shared" si="30"/>
        <v>102</v>
      </c>
      <c r="V1979" s="170"/>
    </row>
    <row r="1980" spans="1:22">
      <c r="A1980" s="235">
        <v>1977</v>
      </c>
      <c r="B1980" s="238">
        <v>112172546</v>
      </c>
      <c r="C1980" s="235">
        <v>112172546</v>
      </c>
      <c r="D1980" s="238" t="s">
        <v>2380</v>
      </c>
      <c r="E1980" s="598" t="s">
        <v>36</v>
      </c>
      <c r="F1980" s="235">
        <v>8</v>
      </c>
      <c r="G1980" s="623" t="s">
        <v>4080</v>
      </c>
      <c r="H1980" s="410">
        <v>45076</v>
      </c>
      <c r="I1980" s="410">
        <v>45077</v>
      </c>
      <c r="J1980" s="235" t="s">
        <v>2492</v>
      </c>
      <c r="K1980" s="235" t="s">
        <v>92</v>
      </c>
      <c r="L1980" s="235" t="s">
        <v>70</v>
      </c>
      <c r="M1980" s="235">
        <v>919652484</v>
      </c>
      <c r="N1980" s="235" t="s">
        <v>3917</v>
      </c>
      <c r="O1980" s="238" t="s">
        <v>3818</v>
      </c>
      <c r="P1980" s="235" t="s">
        <v>72</v>
      </c>
      <c r="Q1980" s="463" t="s">
        <v>4013</v>
      </c>
      <c r="R1980" s="235" t="s">
        <v>3819</v>
      </c>
      <c r="S1980" s="541">
        <v>10.5</v>
      </c>
      <c r="T1980" s="467" t="s">
        <v>2965</v>
      </c>
      <c r="U1980" s="468">
        <f t="shared" si="30"/>
        <v>84</v>
      </c>
      <c r="V1980" s="170"/>
    </row>
    <row r="1981" spans="1:22">
      <c r="A1981" s="235">
        <v>1978</v>
      </c>
      <c r="B1981" s="238">
        <v>112170848</v>
      </c>
      <c r="C1981" s="235">
        <v>112170848</v>
      </c>
      <c r="D1981" s="238" t="s">
        <v>2381</v>
      </c>
      <c r="E1981" s="598" t="s">
        <v>36</v>
      </c>
      <c r="F1981" s="235">
        <v>12</v>
      </c>
      <c r="G1981" s="623" t="s">
        <v>4080</v>
      </c>
      <c r="H1981" s="410">
        <v>45076</v>
      </c>
      <c r="I1981" s="410">
        <v>45077</v>
      </c>
      <c r="J1981" s="235" t="s">
        <v>2492</v>
      </c>
      <c r="K1981" s="235" t="s">
        <v>92</v>
      </c>
      <c r="L1981" s="235" t="s">
        <v>70</v>
      </c>
      <c r="M1981" s="235">
        <v>919652484</v>
      </c>
      <c r="N1981" s="235" t="s">
        <v>3917</v>
      </c>
      <c r="O1981" s="238" t="s">
        <v>3818</v>
      </c>
      <c r="P1981" s="235" t="s">
        <v>72</v>
      </c>
      <c r="Q1981" s="463" t="s">
        <v>4013</v>
      </c>
      <c r="R1981" s="235" t="s">
        <v>3819</v>
      </c>
      <c r="S1981" s="541">
        <v>14</v>
      </c>
      <c r="T1981" s="467" t="s">
        <v>2965</v>
      </c>
      <c r="U1981" s="468">
        <f t="shared" si="30"/>
        <v>168</v>
      </c>
      <c r="V1981" s="170"/>
    </row>
    <row r="1982" spans="1:22">
      <c r="A1982" s="235">
        <v>1979</v>
      </c>
      <c r="B1982" s="238" t="s">
        <v>2458</v>
      </c>
      <c r="C1982" s="235" t="s">
        <v>2458</v>
      </c>
      <c r="D1982" s="238" t="s">
        <v>2459</v>
      </c>
      <c r="E1982" s="598" t="s">
        <v>36</v>
      </c>
      <c r="F1982" s="235">
        <v>4</v>
      </c>
      <c r="G1982" s="623" t="s">
        <v>4080</v>
      </c>
      <c r="H1982" s="410">
        <v>45076</v>
      </c>
      <c r="I1982" s="410">
        <v>45077</v>
      </c>
      <c r="J1982" s="235" t="s">
        <v>2492</v>
      </c>
      <c r="K1982" s="235" t="s">
        <v>92</v>
      </c>
      <c r="L1982" s="235" t="s">
        <v>70</v>
      </c>
      <c r="M1982" s="235">
        <v>919652484</v>
      </c>
      <c r="N1982" s="235" t="s">
        <v>3917</v>
      </c>
      <c r="O1982" s="238" t="s">
        <v>3818</v>
      </c>
      <c r="P1982" s="235" t="s">
        <v>72</v>
      </c>
      <c r="Q1982" s="463" t="s">
        <v>4013</v>
      </c>
      <c r="R1982" s="235" t="s">
        <v>3819</v>
      </c>
      <c r="S1982" s="541">
        <v>1798.2</v>
      </c>
      <c r="T1982" s="467" t="s">
        <v>2965</v>
      </c>
      <c r="U1982" s="468">
        <f t="shared" si="30"/>
        <v>7192.8</v>
      </c>
      <c r="V1982" s="170"/>
    </row>
    <row r="1983" spans="1:22">
      <c r="A1983" s="235">
        <v>1980</v>
      </c>
      <c r="B1983" s="238" t="s">
        <v>2336</v>
      </c>
      <c r="C1983" s="235" t="s">
        <v>2337</v>
      </c>
      <c r="D1983" s="238" t="s">
        <v>2605</v>
      </c>
      <c r="E1983" s="598" t="s">
        <v>36</v>
      </c>
      <c r="F1983" s="235">
        <v>8</v>
      </c>
      <c r="G1983" s="623" t="s">
        <v>4080</v>
      </c>
      <c r="H1983" s="410">
        <v>45076</v>
      </c>
      <c r="I1983" s="410">
        <v>45077</v>
      </c>
      <c r="J1983" s="235" t="s">
        <v>2492</v>
      </c>
      <c r="K1983" s="235" t="s">
        <v>92</v>
      </c>
      <c r="L1983" s="235" t="s">
        <v>70</v>
      </c>
      <c r="M1983" s="235">
        <v>919652484</v>
      </c>
      <c r="N1983" s="235" t="s">
        <v>3917</v>
      </c>
      <c r="O1983" s="238" t="s">
        <v>3818</v>
      </c>
      <c r="P1983" s="235" t="s">
        <v>72</v>
      </c>
      <c r="Q1983" s="463" t="s">
        <v>4013</v>
      </c>
      <c r="R1983" s="235" t="s">
        <v>3819</v>
      </c>
      <c r="S1983" s="541">
        <v>1241.95</v>
      </c>
      <c r="T1983" s="467" t="s">
        <v>2965</v>
      </c>
      <c r="U1983" s="468">
        <f t="shared" si="30"/>
        <v>9935.6</v>
      </c>
      <c r="V1983" s="170"/>
    </row>
    <row r="1984" spans="1:22">
      <c r="A1984" s="235">
        <v>1981</v>
      </c>
      <c r="B1984" s="238">
        <v>112172543</v>
      </c>
      <c r="C1984" s="235" t="s">
        <v>4040</v>
      </c>
      <c r="D1984" s="238" t="s">
        <v>1145</v>
      </c>
      <c r="E1984" s="598" t="s">
        <v>36</v>
      </c>
      <c r="F1984" s="235">
        <v>2</v>
      </c>
      <c r="G1984" s="623" t="s">
        <v>4080</v>
      </c>
      <c r="H1984" s="410">
        <v>45076</v>
      </c>
      <c r="I1984" s="410">
        <v>45077</v>
      </c>
      <c r="J1984" s="235" t="s">
        <v>2492</v>
      </c>
      <c r="K1984" s="235" t="s">
        <v>92</v>
      </c>
      <c r="L1984" s="235" t="s">
        <v>70</v>
      </c>
      <c r="M1984" s="235">
        <v>919652484</v>
      </c>
      <c r="N1984" s="235" t="s">
        <v>3917</v>
      </c>
      <c r="O1984" s="238" t="s">
        <v>3818</v>
      </c>
      <c r="P1984" s="235" t="s">
        <v>72</v>
      </c>
      <c r="Q1984" s="463" t="s">
        <v>4013</v>
      </c>
      <c r="R1984" s="235" t="s">
        <v>3819</v>
      </c>
      <c r="S1984" s="541">
        <v>3480</v>
      </c>
      <c r="T1984" s="467" t="s">
        <v>2965</v>
      </c>
      <c r="U1984" s="468">
        <f t="shared" si="30"/>
        <v>6960</v>
      </c>
      <c r="V1984" s="170"/>
    </row>
    <row r="1985" spans="1:22">
      <c r="A1985" s="235">
        <v>1982</v>
      </c>
      <c r="B1985" s="238">
        <v>112172541</v>
      </c>
      <c r="C1985" s="235">
        <v>112172541</v>
      </c>
      <c r="D1985" s="239" t="s">
        <v>2373</v>
      </c>
      <c r="E1985" s="598" t="s">
        <v>36</v>
      </c>
      <c r="F1985" s="235">
        <v>2</v>
      </c>
      <c r="G1985" s="623" t="s">
        <v>4080</v>
      </c>
      <c r="H1985" s="410">
        <v>45076</v>
      </c>
      <c r="I1985" s="410">
        <v>45077</v>
      </c>
      <c r="J1985" s="235" t="s">
        <v>2492</v>
      </c>
      <c r="K1985" s="235" t="s">
        <v>92</v>
      </c>
      <c r="L1985" s="235" t="s">
        <v>70</v>
      </c>
      <c r="M1985" s="235">
        <v>919652484</v>
      </c>
      <c r="N1985" s="235" t="s">
        <v>3917</v>
      </c>
      <c r="O1985" s="238" t="s">
        <v>3818</v>
      </c>
      <c r="P1985" s="235" t="s">
        <v>72</v>
      </c>
      <c r="Q1985" s="463" t="s">
        <v>4013</v>
      </c>
      <c r="R1985" s="235" t="s">
        <v>3819</v>
      </c>
      <c r="S1985" s="541">
        <v>630</v>
      </c>
      <c r="T1985" s="467" t="s">
        <v>2965</v>
      </c>
      <c r="U1985" s="468">
        <f t="shared" si="30"/>
        <v>1260</v>
      </c>
      <c r="V1985" s="170"/>
    </row>
    <row r="1986" spans="1:22">
      <c r="A1986" s="235">
        <v>1983</v>
      </c>
      <c r="B1986" s="238">
        <v>112172542</v>
      </c>
      <c r="C1986" s="235">
        <v>112172542</v>
      </c>
      <c r="D1986" s="238" t="s">
        <v>2376</v>
      </c>
      <c r="E1986" s="598" t="s">
        <v>36</v>
      </c>
      <c r="F1986" s="235">
        <v>6</v>
      </c>
      <c r="G1986" s="623" t="s">
        <v>4080</v>
      </c>
      <c r="H1986" s="410">
        <v>45076</v>
      </c>
      <c r="I1986" s="410">
        <v>45077</v>
      </c>
      <c r="J1986" s="235" t="s">
        <v>2492</v>
      </c>
      <c r="K1986" s="235" t="s">
        <v>92</v>
      </c>
      <c r="L1986" s="235" t="s">
        <v>70</v>
      </c>
      <c r="M1986" s="235">
        <v>919652484</v>
      </c>
      <c r="N1986" s="235" t="s">
        <v>3917</v>
      </c>
      <c r="O1986" s="238" t="s">
        <v>3818</v>
      </c>
      <c r="P1986" s="235" t="s">
        <v>72</v>
      </c>
      <c r="Q1986" s="463" t="s">
        <v>4013</v>
      </c>
      <c r="R1986" s="235" t="s">
        <v>3819</v>
      </c>
      <c r="S1986" s="541">
        <v>65</v>
      </c>
      <c r="T1986" s="467" t="s">
        <v>2965</v>
      </c>
      <c r="U1986" s="468">
        <f t="shared" si="30"/>
        <v>390</v>
      </c>
      <c r="V1986" s="170"/>
    </row>
    <row r="1987" spans="1:22">
      <c r="A1987" s="235">
        <v>1984</v>
      </c>
      <c r="B1987" s="238">
        <v>112172544</v>
      </c>
      <c r="C1987" s="235">
        <v>112172544</v>
      </c>
      <c r="D1987" s="238" t="s">
        <v>2377</v>
      </c>
      <c r="E1987" s="598" t="s">
        <v>36</v>
      </c>
      <c r="F1987" s="235">
        <v>4</v>
      </c>
      <c r="G1987" s="623" t="s">
        <v>4080</v>
      </c>
      <c r="H1987" s="410">
        <v>45076</v>
      </c>
      <c r="I1987" s="410">
        <v>45077</v>
      </c>
      <c r="J1987" s="235" t="s">
        <v>2492</v>
      </c>
      <c r="K1987" s="235" t="s">
        <v>92</v>
      </c>
      <c r="L1987" s="235" t="s">
        <v>70</v>
      </c>
      <c r="M1987" s="235">
        <v>919652484</v>
      </c>
      <c r="N1987" s="235" t="s">
        <v>3917</v>
      </c>
      <c r="O1987" s="238" t="s">
        <v>3818</v>
      </c>
      <c r="P1987" s="235" t="s">
        <v>72</v>
      </c>
      <c r="Q1987" s="463" t="s">
        <v>4013</v>
      </c>
      <c r="R1987" s="235" t="s">
        <v>3819</v>
      </c>
      <c r="S1987" s="541">
        <v>100</v>
      </c>
      <c r="T1987" s="467" t="s">
        <v>2965</v>
      </c>
      <c r="U1987" s="468">
        <f t="shared" si="30"/>
        <v>400</v>
      </c>
      <c r="V1987" s="170"/>
    </row>
    <row r="1988" spans="1:22">
      <c r="A1988" s="235">
        <v>1985</v>
      </c>
      <c r="B1988" s="238">
        <v>109492179</v>
      </c>
      <c r="C1988" s="238" t="s">
        <v>3332</v>
      </c>
      <c r="D1988" s="238" t="s">
        <v>2134</v>
      </c>
      <c r="E1988" s="598" t="s">
        <v>2729</v>
      </c>
      <c r="F1988" s="235">
        <v>5</v>
      </c>
      <c r="G1988" s="623" t="s">
        <v>4080</v>
      </c>
      <c r="H1988" s="410">
        <v>45076</v>
      </c>
      <c r="I1988" s="410">
        <v>45077</v>
      </c>
      <c r="J1988" s="235" t="s">
        <v>2492</v>
      </c>
      <c r="K1988" s="235" t="s">
        <v>92</v>
      </c>
      <c r="L1988" s="235" t="s">
        <v>70</v>
      </c>
      <c r="M1988" s="235">
        <v>919652484</v>
      </c>
      <c r="N1988" s="235" t="s">
        <v>3917</v>
      </c>
      <c r="O1988" s="238" t="s">
        <v>3818</v>
      </c>
      <c r="P1988" s="235" t="s">
        <v>72</v>
      </c>
      <c r="Q1988" s="463" t="s">
        <v>4013</v>
      </c>
      <c r="R1988" s="235" t="s">
        <v>3819</v>
      </c>
      <c r="S1988" s="171">
        <v>75.989999999999995</v>
      </c>
      <c r="T1988" s="467" t="s">
        <v>2965</v>
      </c>
      <c r="U1988" s="468">
        <f t="shared" ref="U1988:U2051" si="31">S1988*F1988</f>
        <v>379.95</v>
      </c>
      <c r="V1988" s="170"/>
    </row>
    <row r="1989" spans="1:22">
      <c r="A1989" s="235">
        <v>1986</v>
      </c>
      <c r="B1989" s="238">
        <v>107156657</v>
      </c>
      <c r="C1989" s="238">
        <v>107156657</v>
      </c>
      <c r="D1989" s="238" t="s">
        <v>815</v>
      </c>
      <c r="E1989" s="598" t="s">
        <v>36</v>
      </c>
      <c r="F1989" s="235">
        <v>8</v>
      </c>
      <c r="G1989" s="623" t="s">
        <v>4080</v>
      </c>
      <c r="H1989" s="410">
        <v>45076</v>
      </c>
      <c r="I1989" s="410">
        <v>45077</v>
      </c>
      <c r="J1989" s="235" t="s">
        <v>2492</v>
      </c>
      <c r="K1989" s="235" t="s">
        <v>92</v>
      </c>
      <c r="L1989" s="235" t="s">
        <v>70</v>
      </c>
      <c r="M1989" s="235">
        <v>919652484</v>
      </c>
      <c r="N1989" s="235" t="s">
        <v>3917</v>
      </c>
      <c r="O1989" s="238" t="s">
        <v>3818</v>
      </c>
      <c r="P1989" s="235" t="s">
        <v>72</v>
      </c>
      <c r="Q1989" s="463" t="s">
        <v>4013</v>
      </c>
      <c r="R1989" s="235" t="s">
        <v>3819</v>
      </c>
      <c r="S1989" s="541">
        <v>13.68</v>
      </c>
      <c r="T1989" s="467" t="s">
        <v>2965</v>
      </c>
      <c r="U1989" s="468">
        <f t="shared" si="31"/>
        <v>109.44</v>
      </c>
      <c r="V1989" s="170"/>
    </row>
    <row r="1990" spans="1:22">
      <c r="A1990" s="235">
        <v>1987</v>
      </c>
      <c r="B1990" s="238">
        <v>110408291</v>
      </c>
      <c r="C1990" s="235" t="s">
        <v>1305</v>
      </c>
      <c r="D1990" s="238" t="s">
        <v>1306</v>
      </c>
      <c r="E1990" s="598" t="s">
        <v>36</v>
      </c>
      <c r="F1990" s="235">
        <v>12</v>
      </c>
      <c r="G1990" s="623" t="s">
        <v>4080</v>
      </c>
      <c r="H1990" s="410">
        <v>45076</v>
      </c>
      <c r="I1990" s="410">
        <v>45077</v>
      </c>
      <c r="J1990" s="235" t="s">
        <v>2492</v>
      </c>
      <c r="K1990" s="235" t="s">
        <v>92</v>
      </c>
      <c r="L1990" s="235" t="s">
        <v>70</v>
      </c>
      <c r="M1990" s="235">
        <v>919652484</v>
      </c>
      <c r="N1990" s="235" t="s">
        <v>3917</v>
      </c>
      <c r="O1990" s="238" t="s">
        <v>3818</v>
      </c>
      <c r="P1990" s="235" t="s">
        <v>72</v>
      </c>
      <c r="Q1990" s="463" t="s">
        <v>4013</v>
      </c>
      <c r="R1990" s="235" t="s">
        <v>3819</v>
      </c>
      <c r="S1990" s="541">
        <v>6</v>
      </c>
      <c r="T1990" s="467" t="s">
        <v>2965</v>
      </c>
      <c r="U1990" s="468">
        <f t="shared" si="31"/>
        <v>72</v>
      </c>
      <c r="V1990" s="170"/>
    </row>
    <row r="1991" spans="1:22">
      <c r="A1991" s="235">
        <v>1988</v>
      </c>
      <c r="B1991" s="238">
        <v>107156629</v>
      </c>
      <c r="C1991" s="235">
        <v>107156629</v>
      </c>
      <c r="D1991" s="238" t="s">
        <v>814</v>
      </c>
      <c r="E1991" s="598" t="s">
        <v>36</v>
      </c>
      <c r="F1991" s="235">
        <v>32</v>
      </c>
      <c r="G1991" s="623" t="s">
        <v>4080</v>
      </c>
      <c r="H1991" s="410">
        <v>45076</v>
      </c>
      <c r="I1991" s="410">
        <v>45077</v>
      </c>
      <c r="J1991" s="235" t="s">
        <v>2492</v>
      </c>
      <c r="K1991" s="235" t="s">
        <v>92</v>
      </c>
      <c r="L1991" s="235" t="s">
        <v>70</v>
      </c>
      <c r="M1991" s="235">
        <v>919652484</v>
      </c>
      <c r="N1991" s="235" t="s">
        <v>3917</v>
      </c>
      <c r="O1991" s="238" t="s">
        <v>3818</v>
      </c>
      <c r="P1991" s="235" t="s">
        <v>72</v>
      </c>
      <c r="Q1991" s="463" t="s">
        <v>4013</v>
      </c>
      <c r="R1991" s="235" t="s">
        <v>3819</v>
      </c>
      <c r="S1991" s="541">
        <v>16.2</v>
      </c>
      <c r="T1991" s="467" t="s">
        <v>2965</v>
      </c>
      <c r="U1991" s="468">
        <f t="shared" si="31"/>
        <v>518.4</v>
      </c>
      <c r="V1991" s="170"/>
    </row>
    <row r="1992" spans="1:22" ht="20.399999999999999">
      <c r="A1992" s="235">
        <v>1989</v>
      </c>
      <c r="B1992" s="238" t="s">
        <v>818</v>
      </c>
      <c r="C1992" s="235" t="s">
        <v>818</v>
      </c>
      <c r="D1992" s="238" t="s">
        <v>819</v>
      </c>
      <c r="E1992" s="598" t="s">
        <v>36</v>
      </c>
      <c r="F1992" s="235">
        <v>40</v>
      </c>
      <c r="G1992" s="623" t="s">
        <v>4080</v>
      </c>
      <c r="H1992" s="410">
        <v>45076</v>
      </c>
      <c r="I1992" s="410">
        <v>45077</v>
      </c>
      <c r="J1992" s="235" t="s">
        <v>2492</v>
      </c>
      <c r="K1992" s="235" t="s">
        <v>92</v>
      </c>
      <c r="L1992" s="235" t="s">
        <v>70</v>
      </c>
      <c r="M1992" s="235">
        <v>919652484</v>
      </c>
      <c r="N1992" s="235" t="s">
        <v>3917</v>
      </c>
      <c r="O1992" s="238" t="s">
        <v>3818</v>
      </c>
      <c r="P1992" s="235" t="s">
        <v>72</v>
      </c>
      <c r="Q1992" s="463" t="s">
        <v>4013</v>
      </c>
      <c r="R1992" s="235" t="s">
        <v>3819</v>
      </c>
      <c r="S1992" s="541">
        <v>3.84</v>
      </c>
      <c r="T1992" s="467" t="s">
        <v>2965</v>
      </c>
      <c r="U1992" s="468">
        <f t="shared" si="31"/>
        <v>153.6</v>
      </c>
      <c r="V1992" s="170"/>
    </row>
    <row r="1993" spans="1:22">
      <c r="A1993" s="235">
        <v>1990</v>
      </c>
      <c r="B1993" s="238">
        <v>112170849</v>
      </c>
      <c r="C1993" s="235">
        <v>112170849</v>
      </c>
      <c r="D1993" s="238" t="s">
        <v>2382</v>
      </c>
      <c r="E1993" s="598" t="s">
        <v>36</v>
      </c>
      <c r="F1993" s="235">
        <v>12</v>
      </c>
      <c r="G1993" s="623" t="s">
        <v>4080</v>
      </c>
      <c r="H1993" s="410">
        <v>45076</v>
      </c>
      <c r="I1993" s="410">
        <v>45077</v>
      </c>
      <c r="J1993" s="235" t="s">
        <v>2492</v>
      </c>
      <c r="K1993" s="235" t="s">
        <v>92</v>
      </c>
      <c r="L1993" s="235" t="s">
        <v>70</v>
      </c>
      <c r="M1993" s="235">
        <v>919652484</v>
      </c>
      <c r="N1993" s="235" t="s">
        <v>3917</v>
      </c>
      <c r="O1993" s="238" t="s">
        <v>3818</v>
      </c>
      <c r="P1993" s="235" t="s">
        <v>72</v>
      </c>
      <c r="Q1993" s="463" t="s">
        <v>4013</v>
      </c>
      <c r="R1993" s="235" t="s">
        <v>3819</v>
      </c>
      <c r="S1993" s="541">
        <v>5.5</v>
      </c>
      <c r="T1993" s="467" t="s">
        <v>2965</v>
      </c>
      <c r="U1993" s="468">
        <f t="shared" si="31"/>
        <v>66</v>
      </c>
      <c r="V1993" s="170"/>
    </row>
    <row r="1994" spans="1:22">
      <c r="A1994" s="235">
        <v>1991</v>
      </c>
      <c r="B1994" s="238">
        <v>111402534</v>
      </c>
      <c r="C1994" s="235" t="s">
        <v>1083</v>
      </c>
      <c r="D1994" s="238" t="s">
        <v>1084</v>
      </c>
      <c r="E1994" s="598" t="s">
        <v>36</v>
      </c>
      <c r="F1994" s="235">
        <v>5</v>
      </c>
      <c r="G1994" s="623" t="s">
        <v>4080</v>
      </c>
      <c r="H1994" s="410">
        <v>45076</v>
      </c>
      <c r="I1994" s="410">
        <v>45077</v>
      </c>
      <c r="J1994" s="235" t="s">
        <v>2492</v>
      </c>
      <c r="K1994" s="235" t="s">
        <v>92</v>
      </c>
      <c r="L1994" s="235" t="s">
        <v>70</v>
      </c>
      <c r="M1994" s="235">
        <v>919652484</v>
      </c>
      <c r="N1994" s="235" t="s">
        <v>3917</v>
      </c>
      <c r="O1994" s="238" t="s">
        <v>3818</v>
      </c>
      <c r="P1994" s="235" t="s">
        <v>72</v>
      </c>
      <c r="Q1994" s="463" t="s">
        <v>4013</v>
      </c>
      <c r="R1994" s="235" t="s">
        <v>3819</v>
      </c>
      <c r="S1994" s="541">
        <v>469.44</v>
      </c>
      <c r="T1994" s="467" t="s">
        <v>2965</v>
      </c>
      <c r="U1994" s="468">
        <f t="shared" si="31"/>
        <v>2347.1999999999998</v>
      </c>
      <c r="V1994" s="170"/>
    </row>
    <row r="1995" spans="1:22">
      <c r="A1995" s="235">
        <v>1992</v>
      </c>
      <c r="B1995" s="238">
        <v>112173846</v>
      </c>
      <c r="C1995" s="469" t="s">
        <v>3757</v>
      </c>
      <c r="D1995" s="424" t="s">
        <v>3758</v>
      </c>
      <c r="E1995" s="599" t="s">
        <v>36</v>
      </c>
      <c r="F1995" s="333">
        <v>1</v>
      </c>
      <c r="G1995" s="623" t="s">
        <v>4080</v>
      </c>
      <c r="H1995" s="410">
        <v>45076</v>
      </c>
      <c r="I1995" s="410">
        <v>45077</v>
      </c>
      <c r="J1995" s="235" t="s">
        <v>2492</v>
      </c>
      <c r="K1995" s="235" t="s">
        <v>92</v>
      </c>
      <c r="L1995" s="235" t="s">
        <v>70</v>
      </c>
      <c r="M1995" s="235">
        <v>919652484</v>
      </c>
      <c r="N1995" s="235" t="s">
        <v>3917</v>
      </c>
      <c r="O1995" s="238" t="s">
        <v>3818</v>
      </c>
      <c r="P1995" s="235" t="s">
        <v>72</v>
      </c>
      <c r="Q1995" s="463" t="s">
        <v>4013</v>
      </c>
      <c r="R1995" s="235" t="s">
        <v>3819</v>
      </c>
      <c r="S1995" s="541">
        <v>2023</v>
      </c>
      <c r="T1995" s="467" t="s">
        <v>2965</v>
      </c>
      <c r="U1995" s="468">
        <f t="shared" si="31"/>
        <v>2023</v>
      </c>
      <c r="V1995" s="170"/>
    </row>
    <row r="1996" spans="1:22">
      <c r="A1996" s="235">
        <v>1993</v>
      </c>
      <c r="B1996" s="238">
        <v>110316600</v>
      </c>
      <c r="C1996" s="235" t="s">
        <v>2551</v>
      </c>
      <c r="D1996" s="238" t="s">
        <v>2552</v>
      </c>
      <c r="E1996" s="598" t="s">
        <v>36</v>
      </c>
      <c r="F1996" s="235">
        <v>2</v>
      </c>
      <c r="G1996" s="623" t="s">
        <v>4080</v>
      </c>
      <c r="H1996" s="410">
        <v>45076</v>
      </c>
      <c r="I1996" s="410">
        <v>45077</v>
      </c>
      <c r="J1996" s="235" t="s">
        <v>2492</v>
      </c>
      <c r="K1996" s="235" t="s">
        <v>92</v>
      </c>
      <c r="L1996" s="235" t="s">
        <v>70</v>
      </c>
      <c r="M1996" s="235">
        <v>919652484</v>
      </c>
      <c r="N1996" s="235" t="s">
        <v>3917</v>
      </c>
      <c r="O1996" s="238" t="s">
        <v>3818</v>
      </c>
      <c r="P1996" s="235" t="s">
        <v>72</v>
      </c>
      <c r="Q1996" s="463" t="s">
        <v>4013</v>
      </c>
      <c r="R1996" s="235" t="s">
        <v>3819</v>
      </c>
      <c r="S1996" s="541">
        <v>330</v>
      </c>
      <c r="T1996" s="467" t="s">
        <v>2965</v>
      </c>
      <c r="U1996" s="468">
        <f t="shared" si="31"/>
        <v>660</v>
      </c>
      <c r="V1996" s="170"/>
    </row>
    <row r="1997" spans="1:22">
      <c r="A1997" s="235">
        <v>1994</v>
      </c>
      <c r="B1997" s="238">
        <v>110408288</v>
      </c>
      <c r="C1997" s="235" t="s">
        <v>1749</v>
      </c>
      <c r="D1997" s="238" t="s">
        <v>1750</v>
      </c>
      <c r="E1997" s="598" t="s">
        <v>36</v>
      </c>
      <c r="F1997" s="235">
        <v>6</v>
      </c>
      <c r="G1997" s="623" t="s">
        <v>4080</v>
      </c>
      <c r="H1997" s="410">
        <v>45076</v>
      </c>
      <c r="I1997" s="410">
        <v>45077</v>
      </c>
      <c r="J1997" s="235" t="s">
        <v>2492</v>
      </c>
      <c r="K1997" s="235" t="s">
        <v>92</v>
      </c>
      <c r="L1997" s="235" t="s">
        <v>70</v>
      </c>
      <c r="M1997" s="235">
        <v>919652484</v>
      </c>
      <c r="N1997" s="235" t="s">
        <v>3917</v>
      </c>
      <c r="O1997" s="238" t="s">
        <v>3818</v>
      </c>
      <c r="P1997" s="235" t="s">
        <v>72</v>
      </c>
      <c r="Q1997" s="463" t="s">
        <v>4013</v>
      </c>
      <c r="R1997" s="235" t="s">
        <v>3819</v>
      </c>
      <c r="S1997" s="541">
        <v>6396.5</v>
      </c>
      <c r="T1997" s="467" t="s">
        <v>2965</v>
      </c>
      <c r="U1997" s="468">
        <f t="shared" si="31"/>
        <v>38379</v>
      </c>
      <c r="V1997" s="170"/>
    </row>
    <row r="1998" spans="1:22">
      <c r="A1998" s="235">
        <v>1995</v>
      </c>
      <c r="B1998" s="238">
        <v>112171911</v>
      </c>
      <c r="C1998" s="239" t="s">
        <v>3427</v>
      </c>
      <c r="D1998" s="239" t="s">
        <v>3588</v>
      </c>
      <c r="E1998" s="600" t="s">
        <v>36</v>
      </c>
      <c r="F1998" s="333">
        <v>1</v>
      </c>
      <c r="G1998" s="623" t="s">
        <v>4080</v>
      </c>
      <c r="H1998" s="410">
        <v>45076</v>
      </c>
      <c r="I1998" s="410">
        <v>45077</v>
      </c>
      <c r="J1998" s="235" t="s">
        <v>2492</v>
      </c>
      <c r="K1998" s="235" t="s">
        <v>92</v>
      </c>
      <c r="L1998" s="235" t="s">
        <v>70</v>
      </c>
      <c r="M1998" s="235">
        <v>919652484</v>
      </c>
      <c r="N1998" s="235" t="s">
        <v>3917</v>
      </c>
      <c r="O1998" s="238" t="s">
        <v>3818</v>
      </c>
      <c r="P1998" s="235" t="s">
        <v>72</v>
      </c>
      <c r="Q1998" s="463" t="s">
        <v>4013</v>
      </c>
      <c r="R1998" s="235" t="s">
        <v>3819</v>
      </c>
      <c r="S1998" s="541">
        <v>158500</v>
      </c>
      <c r="T1998" s="467" t="s">
        <v>2965</v>
      </c>
      <c r="U1998" s="468">
        <f t="shared" si="31"/>
        <v>158500</v>
      </c>
      <c r="V1998" s="170"/>
    </row>
    <row r="1999" spans="1:22">
      <c r="A1999" s="235">
        <v>1996</v>
      </c>
      <c r="B1999" s="238">
        <v>112158708</v>
      </c>
      <c r="C1999" s="239" t="s">
        <v>3681</v>
      </c>
      <c r="D1999" s="238" t="s">
        <v>3682</v>
      </c>
      <c r="E1999" s="600" t="s">
        <v>36</v>
      </c>
      <c r="F1999" s="333">
        <v>1</v>
      </c>
      <c r="G1999" s="623" t="s">
        <v>4080</v>
      </c>
      <c r="H1999" s="410">
        <v>45076</v>
      </c>
      <c r="I1999" s="410">
        <v>45077</v>
      </c>
      <c r="J1999" s="235" t="s">
        <v>2492</v>
      </c>
      <c r="K1999" s="235" t="s">
        <v>92</v>
      </c>
      <c r="L1999" s="235" t="s">
        <v>70</v>
      </c>
      <c r="M1999" s="235">
        <v>919652484</v>
      </c>
      <c r="N1999" s="235" t="s">
        <v>3917</v>
      </c>
      <c r="O1999" s="238" t="s">
        <v>3818</v>
      </c>
      <c r="P1999" s="235" t="s">
        <v>72</v>
      </c>
      <c r="Q1999" s="463" t="s">
        <v>4013</v>
      </c>
      <c r="R1999" s="235" t="s">
        <v>3819</v>
      </c>
      <c r="S1999" s="541">
        <v>1900</v>
      </c>
      <c r="T1999" s="467" t="s">
        <v>2965</v>
      </c>
      <c r="U1999" s="468">
        <f t="shared" si="31"/>
        <v>1900</v>
      </c>
      <c r="V1999" s="170"/>
    </row>
    <row r="2000" spans="1:22" ht="20.399999999999999">
      <c r="A2000" s="235">
        <v>1997</v>
      </c>
      <c r="B2000" s="238">
        <v>110408290</v>
      </c>
      <c r="C2000" s="238" t="s">
        <v>2260</v>
      </c>
      <c r="D2000" s="238" t="s">
        <v>2775</v>
      </c>
      <c r="E2000" s="598" t="s">
        <v>36</v>
      </c>
      <c r="F2000" s="235">
        <v>6</v>
      </c>
      <c r="G2000" s="623" t="s">
        <v>4080</v>
      </c>
      <c r="H2000" s="410">
        <v>45076</v>
      </c>
      <c r="I2000" s="410">
        <v>45077</v>
      </c>
      <c r="J2000" s="235" t="s">
        <v>2492</v>
      </c>
      <c r="K2000" s="235" t="s">
        <v>92</v>
      </c>
      <c r="L2000" s="235" t="s">
        <v>70</v>
      </c>
      <c r="M2000" s="235">
        <v>919652484</v>
      </c>
      <c r="N2000" s="235" t="s">
        <v>3917</v>
      </c>
      <c r="O2000" s="238" t="s">
        <v>3818</v>
      </c>
      <c r="P2000" s="235" t="s">
        <v>72</v>
      </c>
      <c r="Q2000" s="463" t="s">
        <v>4013</v>
      </c>
      <c r="R2000" s="235" t="s">
        <v>3819</v>
      </c>
      <c r="S2000" s="541">
        <v>540.54999999999995</v>
      </c>
      <c r="T2000" s="467" t="s">
        <v>2965</v>
      </c>
      <c r="U2000" s="468">
        <f t="shared" si="31"/>
        <v>3243.2999999999997</v>
      </c>
      <c r="V2000" s="170"/>
    </row>
    <row r="2001" spans="1:22" ht="20.399999999999999">
      <c r="A2001" s="235">
        <v>1998</v>
      </c>
      <c r="B2001" s="238" t="s">
        <v>820</v>
      </c>
      <c r="C2001" s="238" t="s">
        <v>820</v>
      </c>
      <c r="D2001" s="238" t="s">
        <v>821</v>
      </c>
      <c r="E2001" s="598" t="s">
        <v>36</v>
      </c>
      <c r="F2001" s="235">
        <v>40</v>
      </c>
      <c r="G2001" s="623" t="s">
        <v>4080</v>
      </c>
      <c r="H2001" s="410">
        <v>45076</v>
      </c>
      <c r="I2001" s="410">
        <v>45077</v>
      </c>
      <c r="J2001" s="235" t="s">
        <v>2492</v>
      </c>
      <c r="K2001" s="235" t="s">
        <v>92</v>
      </c>
      <c r="L2001" s="235" t="s">
        <v>70</v>
      </c>
      <c r="M2001" s="235">
        <v>919652484</v>
      </c>
      <c r="N2001" s="235" t="s">
        <v>3917</v>
      </c>
      <c r="O2001" s="238" t="s">
        <v>3818</v>
      </c>
      <c r="P2001" s="235" t="s">
        <v>72</v>
      </c>
      <c r="Q2001" s="463" t="s">
        <v>4013</v>
      </c>
      <c r="R2001" s="235" t="s">
        <v>3819</v>
      </c>
      <c r="S2001" s="541">
        <v>4.9000000000000004</v>
      </c>
      <c r="T2001" s="467" t="s">
        <v>2965</v>
      </c>
      <c r="U2001" s="468">
        <f t="shared" si="31"/>
        <v>196</v>
      </c>
      <c r="V2001" s="170"/>
    </row>
    <row r="2002" spans="1:22">
      <c r="A2002" s="235">
        <v>1999</v>
      </c>
      <c r="B2002" s="337" t="s">
        <v>4071</v>
      </c>
      <c r="C2002" s="239" t="s">
        <v>286</v>
      </c>
      <c r="D2002" s="239" t="s">
        <v>4072</v>
      </c>
      <c r="E2002" s="600" t="s">
        <v>247</v>
      </c>
      <c r="F2002" s="333">
        <v>1</v>
      </c>
      <c r="G2002" s="623" t="s">
        <v>4080</v>
      </c>
      <c r="H2002" s="410">
        <v>45076</v>
      </c>
      <c r="I2002" s="410">
        <v>45077</v>
      </c>
      <c r="J2002" s="235" t="s">
        <v>2492</v>
      </c>
      <c r="K2002" s="235" t="s">
        <v>92</v>
      </c>
      <c r="L2002" s="235" t="s">
        <v>70</v>
      </c>
      <c r="M2002" s="235">
        <v>919652484</v>
      </c>
      <c r="N2002" s="235" t="s">
        <v>3917</v>
      </c>
      <c r="O2002" s="238" t="s">
        <v>3818</v>
      </c>
      <c r="P2002" s="235" t="s">
        <v>72</v>
      </c>
      <c r="Q2002" s="463" t="s">
        <v>4013</v>
      </c>
      <c r="R2002" s="235" t="s">
        <v>3819</v>
      </c>
      <c r="S2002" s="541">
        <v>6727</v>
      </c>
      <c r="T2002" s="467" t="s">
        <v>2965</v>
      </c>
      <c r="U2002" s="468">
        <f t="shared" si="31"/>
        <v>6727</v>
      </c>
      <c r="V2002" s="170"/>
    </row>
    <row r="2003" spans="1:22">
      <c r="A2003" s="235">
        <v>2000</v>
      </c>
      <c r="B2003" s="238">
        <v>107184793</v>
      </c>
      <c r="C2003" s="235">
        <v>107184793</v>
      </c>
      <c r="D2003" s="238" t="s">
        <v>2786</v>
      </c>
      <c r="E2003" s="598" t="s">
        <v>36</v>
      </c>
      <c r="F2003" s="471">
        <v>40</v>
      </c>
      <c r="G2003" s="623" t="s">
        <v>4080</v>
      </c>
      <c r="H2003" s="410">
        <v>45076</v>
      </c>
      <c r="I2003" s="410">
        <v>45077</v>
      </c>
      <c r="J2003" s="235" t="s">
        <v>2492</v>
      </c>
      <c r="K2003" s="235" t="s">
        <v>92</v>
      </c>
      <c r="L2003" s="235" t="s">
        <v>70</v>
      </c>
      <c r="M2003" s="235">
        <v>919652484</v>
      </c>
      <c r="N2003" s="235" t="s">
        <v>3917</v>
      </c>
      <c r="O2003" s="238" t="s">
        <v>3818</v>
      </c>
      <c r="P2003" s="235" t="s">
        <v>72</v>
      </c>
      <c r="Q2003" s="463" t="s">
        <v>4013</v>
      </c>
      <c r="R2003" s="235" t="s">
        <v>3819</v>
      </c>
      <c r="S2003" s="541">
        <v>2.4500000000000002</v>
      </c>
      <c r="T2003" s="467" t="s">
        <v>2965</v>
      </c>
      <c r="U2003" s="468">
        <f t="shared" si="31"/>
        <v>98</v>
      </c>
      <c r="V2003" s="170"/>
    </row>
    <row r="2004" spans="1:22">
      <c r="A2004" s="235">
        <v>2001</v>
      </c>
      <c r="B2004" s="354">
        <v>112140648</v>
      </c>
      <c r="C2004" s="450">
        <v>112140648</v>
      </c>
      <c r="D2004" s="238" t="s">
        <v>3537</v>
      </c>
      <c r="E2004" s="601" t="s">
        <v>247</v>
      </c>
      <c r="F2004" s="428">
        <v>1</v>
      </c>
      <c r="G2004" s="623" t="s">
        <v>4080</v>
      </c>
      <c r="H2004" s="410">
        <v>45078</v>
      </c>
      <c r="I2004" s="410">
        <v>45079</v>
      </c>
      <c r="J2004" s="428" t="s">
        <v>2843</v>
      </c>
      <c r="K2004" s="428" t="s">
        <v>1748</v>
      </c>
      <c r="L2004" s="428" t="s">
        <v>4165</v>
      </c>
      <c r="M2004" s="428">
        <v>914394213</v>
      </c>
      <c r="N2004" s="427" t="s">
        <v>3917</v>
      </c>
      <c r="O2004" s="428" t="s">
        <v>3351</v>
      </c>
      <c r="P2004" s="428" t="s">
        <v>286</v>
      </c>
      <c r="Q2004" s="428" t="s">
        <v>286</v>
      </c>
      <c r="R2004" s="428" t="s">
        <v>4166</v>
      </c>
      <c r="S2004" s="541">
        <v>41900</v>
      </c>
      <c r="T2004" s="467" t="s">
        <v>2965</v>
      </c>
      <c r="U2004" s="468">
        <f t="shared" si="31"/>
        <v>41900</v>
      </c>
      <c r="V2004" s="170"/>
    </row>
    <row r="2005" spans="1:22" ht="21.6">
      <c r="A2005" s="235">
        <v>2002</v>
      </c>
      <c r="B2005" s="238">
        <v>109492181</v>
      </c>
      <c r="C2005" s="235" t="s">
        <v>170</v>
      </c>
      <c r="D2005" s="349" t="s">
        <v>171</v>
      </c>
      <c r="E2005" s="598" t="s">
        <v>36</v>
      </c>
      <c r="F2005" s="235">
        <v>20</v>
      </c>
      <c r="G2005" s="623" t="s">
        <v>4152</v>
      </c>
      <c r="H2005" s="410">
        <v>45078</v>
      </c>
      <c r="I2005" s="410">
        <v>45079</v>
      </c>
      <c r="J2005" s="235" t="s">
        <v>3865</v>
      </c>
      <c r="K2005" s="235" t="s">
        <v>88</v>
      </c>
      <c r="L2005" s="235" t="s">
        <v>70</v>
      </c>
      <c r="M2005" s="235">
        <v>914393944</v>
      </c>
      <c r="N2005" s="235" t="s">
        <v>3917</v>
      </c>
      <c r="O2005" s="238" t="s">
        <v>3474</v>
      </c>
      <c r="P2005" s="345" t="s">
        <v>3413</v>
      </c>
      <c r="Q2005" s="333" t="s">
        <v>4025</v>
      </c>
      <c r="R2005" s="238" t="s">
        <v>4153</v>
      </c>
      <c r="S2005" s="541">
        <v>18.350000000000001</v>
      </c>
      <c r="T2005" s="467" t="s">
        <v>2965</v>
      </c>
      <c r="U2005" s="468">
        <f t="shared" si="31"/>
        <v>367</v>
      </c>
      <c r="V2005" s="170"/>
    </row>
    <row r="2006" spans="1:22">
      <c r="A2006" s="235">
        <v>2003</v>
      </c>
      <c r="B2006" s="238">
        <v>109492221</v>
      </c>
      <c r="C2006" s="235">
        <v>21038212505</v>
      </c>
      <c r="D2006" s="238" t="s">
        <v>1684</v>
      </c>
      <c r="E2006" s="598" t="s">
        <v>36</v>
      </c>
      <c r="F2006" s="235">
        <v>1</v>
      </c>
      <c r="G2006" s="623" t="s">
        <v>4152</v>
      </c>
      <c r="H2006" s="410">
        <v>45078</v>
      </c>
      <c r="I2006" s="410">
        <v>45079</v>
      </c>
      <c r="J2006" s="235" t="s">
        <v>3865</v>
      </c>
      <c r="K2006" s="235" t="s">
        <v>88</v>
      </c>
      <c r="L2006" s="235" t="s">
        <v>70</v>
      </c>
      <c r="M2006" s="235">
        <v>914393944</v>
      </c>
      <c r="N2006" s="235" t="s">
        <v>3917</v>
      </c>
      <c r="O2006" s="235" t="s">
        <v>3474</v>
      </c>
      <c r="P2006" s="345" t="s">
        <v>3413</v>
      </c>
      <c r="Q2006" s="333" t="s">
        <v>4025</v>
      </c>
      <c r="R2006" s="235" t="s">
        <v>4153</v>
      </c>
      <c r="S2006" s="541">
        <v>939.33</v>
      </c>
      <c r="T2006" s="467" t="s">
        <v>2965</v>
      </c>
      <c r="U2006" s="468">
        <f t="shared" si="31"/>
        <v>939.33</v>
      </c>
      <c r="V2006" s="170"/>
    </row>
    <row r="2007" spans="1:22">
      <c r="A2007" s="235">
        <v>2004</v>
      </c>
      <c r="B2007" s="354">
        <v>112140648</v>
      </c>
      <c r="C2007" s="450">
        <v>112140648</v>
      </c>
      <c r="D2007" s="238" t="s">
        <v>3537</v>
      </c>
      <c r="E2007" s="601" t="s">
        <v>247</v>
      </c>
      <c r="F2007" s="428">
        <v>3</v>
      </c>
      <c r="G2007" s="623" t="s">
        <v>4167</v>
      </c>
      <c r="H2007" s="410">
        <v>45078</v>
      </c>
      <c r="I2007" s="410">
        <v>45079</v>
      </c>
      <c r="J2007" s="428" t="s">
        <v>333</v>
      </c>
      <c r="K2007" s="428" t="s">
        <v>182</v>
      </c>
      <c r="L2007" s="428" t="s">
        <v>4165</v>
      </c>
      <c r="M2007" s="428">
        <v>914394202</v>
      </c>
      <c r="N2007" s="427" t="s">
        <v>3917</v>
      </c>
      <c r="O2007" s="428" t="s">
        <v>3351</v>
      </c>
      <c r="P2007" s="428" t="s">
        <v>286</v>
      </c>
      <c r="Q2007" s="428" t="s">
        <v>286</v>
      </c>
      <c r="R2007" s="428" t="s">
        <v>4166</v>
      </c>
      <c r="S2007" s="541">
        <v>41900</v>
      </c>
      <c r="T2007" s="467" t="s">
        <v>2965</v>
      </c>
      <c r="U2007" s="468">
        <f t="shared" si="31"/>
        <v>125700</v>
      </c>
      <c r="V2007" s="170"/>
    </row>
    <row r="2008" spans="1:22">
      <c r="A2008" s="235">
        <v>2005</v>
      </c>
      <c r="B2008" s="354">
        <v>112140648</v>
      </c>
      <c r="C2008" s="450">
        <v>112140648</v>
      </c>
      <c r="D2008" s="238" t="s">
        <v>3537</v>
      </c>
      <c r="E2008" s="601" t="s">
        <v>247</v>
      </c>
      <c r="F2008" s="428">
        <v>2</v>
      </c>
      <c r="G2008" s="623" t="s">
        <v>4168</v>
      </c>
      <c r="H2008" s="410">
        <v>45078</v>
      </c>
      <c r="I2008" s="410">
        <v>45079</v>
      </c>
      <c r="J2008" s="428" t="s">
        <v>4169</v>
      </c>
      <c r="K2008" s="428" t="s">
        <v>2808</v>
      </c>
      <c r="L2008" s="428" t="s">
        <v>4165</v>
      </c>
      <c r="M2008" s="428">
        <v>914394191</v>
      </c>
      <c r="N2008" s="427" t="s">
        <v>3917</v>
      </c>
      <c r="O2008" s="428" t="s">
        <v>3351</v>
      </c>
      <c r="P2008" s="428" t="s">
        <v>286</v>
      </c>
      <c r="Q2008" s="428" t="s">
        <v>286</v>
      </c>
      <c r="R2008" s="428" t="s">
        <v>4166</v>
      </c>
      <c r="S2008" s="541">
        <v>41900</v>
      </c>
      <c r="T2008" s="467" t="s">
        <v>2965</v>
      </c>
      <c r="U2008" s="468">
        <f t="shared" si="31"/>
        <v>83800</v>
      </c>
      <c r="V2008" s="170"/>
    </row>
    <row r="2009" spans="1:22">
      <c r="A2009" s="235">
        <v>2006</v>
      </c>
      <c r="B2009" s="354">
        <v>112140648</v>
      </c>
      <c r="C2009" s="450">
        <v>112140648</v>
      </c>
      <c r="D2009" s="238" t="s">
        <v>3537</v>
      </c>
      <c r="E2009" s="601" t="s">
        <v>247</v>
      </c>
      <c r="F2009" s="428">
        <v>3</v>
      </c>
      <c r="G2009" s="623" t="s">
        <v>4168</v>
      </c>
      <c r="H2009" s="410">
        <v>45078</v>
      </c>
      <c r="I2009" s="410">
        <v>45079</v>
      </c>
      <c r="J2009" s="428" t="s">
        <v>4169</v>
      </c>
      <c r="K2009" s="428" t="s">
        <v>2808</v>
      </c>
      <c r="L2009" s="428" t="s">
        <v>4165</v>
      </c>
      <c r="M2009" s="428">
        <v>914394191</v>
      </c>
      <c r="N2009" s="427" t="s">
        <v>3917</v>
      </c>
      <c r="O2009" s="428" t="s">
        <v>3351</v>
      </c>
      <c r="P2009" s="428" t="s">
        <v>286</v>
      </c>
      <c r="Q2009" s="428" t="s">
        <v>286</v>
      </c>
      <c r="R2009" s="428" t="s">
        <v>4166</v>
      </c>
      <c r="S2009" s="541">
        <v>41900</v>
      </c>
      <c r="T2009" s="467" t="s">
        <v>2965</v>
      </c>
      <c r="U2009" s="468">
        <f t="shared" si="31"/>
        <v>125700</v>
      </c>
      <c r="V2009" s="170"/>
    </row>
    <row r="2010" spans="1:22">
      <c r="A2010" s="235">
        <v>2007</v>
      </c>
      <c r="B2010" s="354">
        <v>112140648</v>
      </c>
      <c r="C2010" s="450">
        <v>112140648</v>
      </c>
      <c r="D2010" s="238" t="s">
        <v>3537</v>
      </c>
      <c r="E2010" s="601" t="s">
        <v>247</v>
      </c>
      <c r="F2010" s="428">
        <v>2</v>
      </c>
      <c r="G2010" s="623" t="s">
        <v>4170</v>
      </c>
      <c r="H2010" s="410">
        <v>45078</v>
      </c>
      <c r="I2010" s="410">
        <v>45079</v>
      </c>
      <c r="J2010" s="428" t="s">
        <v>4171</v>
      </c>
      <c r="K2010" s="428" t="s">
        <v>1616</v>
      </c>
      <c r="L2010" s="428" t="s">
        <v>4165</v>
      </c>
      <c r="M2010" s="428">
        <v>919652462</v>
      </c>
      <c r="N2010" s="427" t="s">
        <v>3917</v>
      </c>
      <c r="O2010" s="428" t="s">
        <v>3351</v>
      </c>
      <c r="P2010" s="428" t="s">
        <v>286</v>
      </c>
      <c r="Q2010" s="428" t="s">
        <v>286</v>
      </c>
      <c r="R2010" s="428" t="s">
        <v>4166</v>
      </c>
      <c r="S2010" s="541">
        <v>41900</v>
      </c>
      <c r="T2010" s="467" t="s">
        <v>2965</v>
      </c>
      <c r="U2010" s="468">
        <f t="shared" si="31"/>
        <v>83800</v>
      </c>
      <c r="V2010" s="170"/>
    </row>
    <row r="2011" spans="1:22">
      <c r="A2011" s="235">
        <v>2008</v>
      </c>
      <c r="B2011" s="354">
        <v>112140648</v>
      </c>
      <c r="C2011" s="450">
        <v>112140648</v>
      </c>
      <c r="D2011" s="238" t="s">
        <v>3537</v>
      </c>
      <c r="E2011" s="601" t="s">
        <v>247</v>
      </c>
      <c r="F2011" s="428">
        <v>8</v>
      </c>
      <c r="G2011" s="623" t="s">
        <v>4172</v>
      </c>
      <c r="H2011" s="410">
        <v>45078</v>
      </c>
      <c r="I2011" s="410">
        <v>45079</v>
      </c>
      <c r="J2011" s="428" t="s">
        <v>333</v>
      </c>
      <c r="K2011" s="428" t="s">
        <v>4173</v>
      </c>
      <c r="L2011" s="428" t="s">
        <v>4165</v>
      </c>
      <c r="M2011" s="428">
        <v>919652462</v>
      </c>
      <c r="N2011" s="427" t="s">
        <v>3917</v>
      </c>
      <c r="O2011" s="428" t="s">
        <v>3351</v>
      </c>
      <c r="P2011" s="428" t="s">
        <v>286</v>
      </c>
      <c r="Q2011" s="428" t="s">
        <v>286</v>
      </c>
      <c r="R2011" s="428" t="s">
        <v>4166</v>
      </c>
      <c r="S2011" s="541">
        <v>41900</v>
      </c>
      <c r="T2011" s="467" t="s">
        <v>2965</v>
      </c>
      <c r="U2011" s="468">
        <f t="shared" si="31"/>
        <v>335200</v>
      </c>
      <c r="V2011" s="170"/>
    </row>
    <row r="2012" spans="1:22">
      <c r="A2012" s="235">
        <v>2009</v>
      </c>
      <c r="B2012" s="238">
        <v>102464571</v>
      </c>
      <c r="C2012" s="235" t="s">
        <v>1693</v>
      </c>
      <c r="D2012" s="238" t="s">
        <v>1694</v>
      </c>
      <c r="E2012" s="598" t="s">
        <v>36</v>
      </c>
      <c r="F2012" s="235">
        <v>8</v>
      </c>
      <c r="G2012" s="623" t="s">
        <v>4129</v>
      </c>
      <c r="H2012" s="410">
        <v>45079</v>
      </c>
      <c r="I2012" s="410">
        <v>45079</v>
      </c>
      <c r="J2012" s="235" t="s">
        <v>3857</v>
      </c>
      <c r="K2012" s="235" t="s">
        <v>82</v>
      </c>
      <c r="L2012" s="235" t="s">
        <v>70</v>
      </c>
      <c r="M2012" s="238">
        <v>914394176</v>
      </c>
      <c r="N2012" s="235" t="s">
        <v>3917</v>
      </c>
      <c r="O2012" s="238" t="s">
        <v>3859</v>
      </c>
      <c r="P2012" s="345" t="s">
        <v>3432</v>
      </c>
      <c r="Q2012" s="333" t="s">
        <v>3958</v>
      </c>
      <c r="R2012" s="235" t="s">
        <v>4130</v>
      </c>
      <c r="S2012" s="541">
        <v>1007.25</v>
      </c>
      <c r="T2012" s="467" t="s">
        <v>2965</v>
      </c>
      <c r="U2012" s="468">
        <f t="shared" si="31"/>
        <v>8058</v>
      </c>
      <c r="V2012" s="170"/>
    </row>
    <row r="2013" spans="1:22">
      <c r="A2013" s="235">
        <v>2010</v>
      </c>
      <c r="B2013" s="238">
        <v>102951260</v>
      </c>
      <c r="C2013" s="235" t="s">
        <v>1697</v>
      </c>
      <c r="D2013" s="238" t="s">
        <v>1698</v>
      </c>
      <c r="E2013" s="598" t="s">
        <v>36</v>
      </c>
      <c r="F2013" s="235">
        <v>8</v>
      </c>
      <c r="G2013" s="623" t="s">
        <v>4129</v>
      </c>
      <c r="H2013" s="410">
        <v>45079</v>
      </c>
      <c r="I2013" s="410">
        <v>45079</v>
      </c>
      <c r="J2013" s="235" t="s">
        <v>3857</v>
      </c>
      <c r="K2013" s="235" t="s">
        <v>82</v>
      </c>
      <c r="L2013" s="235" t="s">
        <v>70</v>
      </c>
      <c r="M2013" s="238">
        <v>914394176</v>
      </c>
      <c r="N2013" s="235" t="s">
        <v>3917</v>
      </c>
      <c r="O2013" s="238" t="s">
        <v>3859</v>
      </c>
      <c r="P2013" s="345" t="s">
        <v>3432</v>
      </c>
      <c r="Q2013" s="333" t="s">
        <v>3958</v>
      </c>
      <c r="R2013" s="235" t="s">
        <v>4130</v>
      </c>
      <c r="S2013" s="541">
        <v>216.59</v>
      </c>
      <c r="T2013" s="467" t="s">
        <v>2965</v>
      </c>
      <c r="U2013" s="468">
        <f t="shared" si="31"/>
        <v>1732.72</v>
      </c>
      <c r="V2013" s="170"/>
    </row>
    <row r="2014" spans="1:22" ht="30.6">
      <c r="A2014" s="235">
        <v>2011</v>
      </c>
      <c r="B2014" s="354">
        <v>109611234</v>
      </c>
      <c r="C2014" s="245">
        <v>3742612236</v>
      </c>
      <c r="D2014" s="245" t="s">
        <v>281</v>
      </c>
      <c r="E2014" s="602" t="s">
        <v>36</v>
      </c>
      <c r="F2014" s="428">
        <v>24</v>
      </c>
      <c r="G2014" s="623" t="s">
        <v>4129</v>
      </c>
      <c r="H2014" s="410">
        <v>45079</v>
      </c>
      <c r="I2014" s="410">
        <v>45079</v>
      </c>
      <c r="J2014" s="427" t="s">
        <v>3857</v>
      </c>
      <c r="K2014" s="427" t="s">
        <v>82</v>
      </c>
      <c r="L2014" s="427" t="s">
        <v>70</v>
      </c>
      <c r="M2014" s="427">
        <v>914394176</v>
      </c>
      <c r="N2014" s="427" t="s">
        <v>3917</v>
      </c>
      <c r="O2014" s="427" t="s">
        <v>3859</v>
      </c>
      <c r="P2014" s="473" t="s">
        <v>3432</v>
      </c>
      <c r="Q2014" s="333" t="s">
        <v>3958</v>
      </c>
      <c r="R2014" s="427" t="s">
        <v>4130</v>
      </c>
      <c r="S2014" s="541">
        <v>19072.55</v>
      </c>
      <c r="T2014" s="467" t="s">
        <v>2965</v>
      </c>
      <c r="U2014" s="468">
        <f t="shared" si="31"/>
        <v>457741.19999999995</v>
      </c>
      <c r="V2014" s="170"/>
    </row>
    <row r="2015" spans="1:22" ht="20.399999999999999">
      <c r="A2015" s="235">
        <v>2012</v>
      </c>
      <c r="B2015" s="238">
        <v>110408292</v>
      </c>
      <c r="C2015" s="235" t="s">
        <v>1309</v>
      </c>
      <c r="D2015" s="238" t="s">
        <v>1310</v>
      </c>
      <c r="E2015" s="598" t="s">
        <v>36</v>
      </c>
      <c r="F2015" s="235">
        <v>240</v>
      </c>
      <c r="G2015" s="623" t="s">
        <v>4129</v>
      </c>
      <c r="H2015" s="410">
        <v>45079</v>
      </c>
      <c r="I2015" s="410">
        <v>45079</v>
      </c>
      <c r="J2015" s="235" t="s">
        <v>3857</v>
      </c>
      <c r="K2015" s="235" t="s">
        <v>82</v>
      </c>
      <c r="L2015" s="235" t="s">
        <v>70</v>
      </c>
      <c r="M2015" s="238">
        <v>914394176</v>
      </c>
      <c r="N2015" s="235" t="s">
        <v>3917</v>
      </c>
      <c r="O2015" s="238" t="s">
        <v>3859</v>
      </c>
      <c r="P2015" s="345" t="s">
        <v>3432</v>
      </c>
      <c r="Q2015" s="333" t="s">
        <v>3958</v>
      </c>
      <c r="R2015" s="235" t="s">
        <v>4130</v>
      </c>
      <c r="S2015" s="541">
        <v>10</v>
      </c>
      <c r="T2015" s="467" t="s">
        <v>2965</v>
      </c>
      <c r="U2015" s="468">
        <f t="shared" si="31"/>
        <v>2400</v>
      </c>
      <c r="V2015" s="170"/>
    </row>
    <row r="2016" spans="1:22">
      <c r="A2016" s="235">
        <v>2013</v>
      </c>
      <c r="B2016" s="354">
        <v>111400054</v>
      </c>
      <c r="C2016" s="245" t="s">
        <v>3274</v>
      </c>
      <c r="D2016" s="245" t="s">
        <v>650</v>
      </c>
      <c r="E2016" s="602" t="s">
        <v>36</v>
      </c>
      <c r="F2016" s="428">
        <v>24</v>
      </c>
      <c r="G2016" s="623" t="s">
        <v>4129</v>
      </c>
      <c r="H2016" s="410">
        <v>45079</v>
      </c>
      <c r="I2016" s="410">
        <v>45079</v>
      </c>
      <c r="J2016" s="428" t="s">
        <v>3857</v>
      </c>
      <c r="K2016" s="428" t="s">
        <v>82</v>
      </c>
      <c r="L2016" s="427" t="s">
        <v>70</v>
      </c>
      <c r="M2016" s="428">
        <v>914394176</v>
      </c>
      <c r="N2016" s="427" t="s">
        <v>3917</v>
      </c>
      <c r="O2016" s="427" t="s">
        <v>3859</v>
      </c>
      <c r="P2016" s="473" t="s">
        <v>3432</v>
      </c>
      <c r="Q2016" s="333" t="s">
        <v>3958</v>
      </c>
      <c r="R2016" s="427" t="s">
        <v>4130</v>
      </c>
      <c r="S2016" s="171">
        <v>1388.85</v>
      </c>
      <c r="T2016" s="467" t="s">
        <v>2965</v>
      </c>
      <c r="U2016" s="468">
        <f t="shared" si="31"/>
        <v>33332.399999999994</v>
      </c>
      <c r="V2016" s="170"/>
    </row>
    <row r="2017" spans="1:22">
      <c r="A2017" s="235">
        <v>2014</v>
      </c>
      <c r="B2017" s="354">
        <v>111400055</v>
      </c>
      <c r="C2017" s="354" t="s">
        <v>3275</v>
      </c>
      <c r="D2017" s="354" t="s">
        <v>654</v>
      </c>
      <c r="E2017" s="603" t="s">
        <v>36</v>
      </c>
      <c r="F2017" s="428">
        <v>24</v>
      </c>
      <c r="G2017" s="623" t="s">
        <v>4129</v>
      </c>
      <c r="H2017" s="410">
        <v>45079</v>
      </c>
      <c r="I2017" s="410">
        <v>45079</v>
      </c>
      <c r="J2017" s="427" t="s">
        <v>3857</v>
      </c>
      <c r="K2017" s="427" t="s">
        <v>82</v>
      </c>
      <c r="L2017" s="427" t="s">
        <v>70</v>
      </c>
      <c r="M2017" s="428">
        <v>914394176</v>
      </c>
      <c r="N2017" s="427" t="s">
        <v>3917</v>
      </c>
      <c r="O2017" s="427" t="s">
        <v>3859</v>
      </c>
      <c r="P2017" s="473" t="s">
        <v>3432</v>
      </c>
      <c r="Q2017" s="333" t="s">
        <v>3958</v>
      </c>
      <c r="R2017" s="427" t="s">
        <v>4130</v>
      </c>
      <c r="S2017" s="171">
        <v>1706.02</v>
      </c>
      <c r="T2017" s="467" t="s">
        <v>2965</v>
      </c>
      <c r="U2017" s="468">
        <f t="shared" si="31"/>
        <v>40944.479999999996</v>
      </c>
      <c r="V2017" s="170"/>
    </row>
    <row r="2018" spans="1:22">
      <c r="A2018" s="235">
        <v>2015</v>
      </c>
      <c r="B2018" s="354">
        <v>110710681</v>
      </c>
      <c r="C2018" s="427" t="s">
        <v>2208</v>
      </c>
      <c r="D2018" s="354" t="s">
        <v>2209</v>
      </c>
      <c r="E2018" s="603" t="s">
        <v>36</v>
      </c>
      <c r="F2018" s="427">
        <v>32</v>
      </c>
      <c r="G2018" s="623" t="s">
        <v>4129</v>
      </c>
      <c r="H2018" s="410">
        <v>45079</v>
      </c>
      <c r="I2018" s="410">
        <v>45079</v>
      </c>
      <c r="J2018" s="427" t="s">
        <v>3857</v>
      </c>
      <c r="K2018" s="427" t="s">
        <v>82</v>
      </c>
      <c r="L2018" s="427" t="s">
        <v>70</v>
      </c>
      <c r="M2018" s="427">
        <v>914394176</v>
      </c>
      <c r="N2018" s="427" t="s">
        <v>3917</v>
      </c>
      <c r="O2018" s="427" t="s">
        <v>3859</v>
      </c>
      <c r="P2018" s="473" t="s">
        <v>3432</v>
      </c>
      <c r="Q2018" s="333" t="s">
        <v>3958</v>
      </c>
      <c r="R2018" s="354" t="s">
        <v>4130</v>
      </c>
      <c r="S2018" s="541">
        <v>2047</v>
      </c>
      <c r="T2018" s="467" t="s">
        <v>2965</v>
      </c>
      <c r="U2018" s="468">
        <f t="shared" si="31"/>
        <v>65504</v>
      </c>
      <c r="V2018" s="170"/>
    </row>
    <row r="2019" spans="1:22">
      <c r="A2019" s="235">
        <v>2016</v>
      </c>
      <c r="B2019" s="354">
        <v>110710682</v>
      </c>
      <c r="C2019" s="427" t="s">
        <v>2215</v>
      </c>
      <c r="D2019" s="354" t="s">
        <v>2216</v>
      </c>
      <c r="E2019" s="603" t="s">
        <v>36</v>
      </c>
      <c r="F2019" s="427">
        <v>32</v>
      </c>
      <c r="G2019" s="623" t="s">
        <v>4129</v>
      </c>
      <c r="H2019" s="410">
        <v>45079</v>
      </c>
      <c r="I2019" s="410">
        <v>45079</v>
      </c>
      <c r="J2019" s="427" t="s">
        <v>3857</v>
      </c>
      <c r="K2019" s="427" t="s">
        <v>82</v>
      </c>
      <c r="L2019" s="427" t="s">
        <v>70</v>
      </c>
      <c r="M2019" s="427">
        <v>914394176</v>
      </c>
      <c r="N2019" s="427" t="s">
        <v>3917</v>
      </c>
      <c r="O2019" s="354" t="s">
        <v>3859</v>
      </c>
      <c r="P2019" s="345" t="s">
        <v>3432</v>
      </c>
      <c r="Q2019" s="333" t="s">
        <v>3958</v>
      </c>
      <c r="R2019" s="354" t="s">
        <v>4130</v>
      </c>
      <c r="S2019" s="541">
        <v>2047</v>
      </c>
      <c r="T2019" s="467" t="s">
        <v>2965</v>
      </c>
      <c r="U2019" s="468">
        <f t="shared" si="31"/>
        <v>65504</v>
      </c>
      <c r="V2019" s="170"/>
    </row>
    <row r="2020" spans="1:22">
      <c r="A2020" s="235">
        <v>2017</v>
      </c>
      <c r="B2020" s="354">
        <v>110710684</v>
      </c>
      <c r="C2020" s="427" t="s">
        <v>3950</v>
      </c>
      <c r="D2020" s="354" t="s">
        <v>2213</v>
      </c>
      <c r="E2020" s="603" t="s">
        <v>36</v>
      </c>
      <c r="F2020" s="427">
        <v>16</v>
      </c>
      <c r="G2020" s="623" t="s">
        <v>4129</v>
      </c>
      <c r="H2020" s="410">
        <v>45079</v>
      </c>
      <c r="I2020" s="410">
        <v>45079</v>
      </c>
      <c r="J2020" s="427" t="s">
        <v>3857</v>
      </c>
      <c r="K2020" s="427" t="s">
        <v>82</v>
      </c>
      <c r="L2020" s="427" t="s">
        <v>70</v>
      </c>
      <c r="M2020" s="427">
        <v>914394176</v>
      </c>
      <c r="N2020" s="427" t="s">
        <v>3917</v>
      </c>
      <c r="O2020" s="354" t="s">
        <v>3859</v>
      </c>
      <c r="P2020" s="345" t="s">
        <v>3432</v>
      </c>
      <c r="Q2020" s="333" t="s">
        <v>3958</v>
      </c>
      <c r="R2020" s="354" t="s">
        <v>4130</v>
      </c>
      <c r="S2020" s="541">
        <v>2047</v>
      </c>
      <c r="T2020" s="467" t="s">
        <v>2965</v>
      </c>
      <c r="U2020" s="468">
        <f t="shared" si="31"/>
        <v>32752</v>
      </c>
      <c r="V2020" s="170"/>
    </row>
    <row r="2021" spans="1:22">
      <c r="A2021" s="235">
        <v>2018</v>
      </c>
      <c r="B2021" s="238">
        <v>112141778</v>
      </c>
      <c r="C2021" s="235">
        <v>112141778</v>
      </c>
      <c r="D2021" s="238" t="s">
        <v>2566</v>
      </c>
      <c r="E2021" s="598" t="s">
        <v>36</v>
      </c>
      <c r="F2021" s="235">
        <v>80</v>
      </c>
      <c r="G2021" s="623" t="s">
        <v>4129</v>
      </c>
      <c r="H2021" s="410">
        <v>45079</v>
      </c>
      <c r="I2021" s="410">
        <v>45079</v>
      </c>
      <c r="J2021" s="235" t="s">
        <v>3857</v>
      </c>
      <c r="K2021" s="235" t="s">
        <v>82</v>
      </c>
      <c r="L2021" s="235" t="s">
        <v>70</v>
      </c>
      <c r="M2021" s="238">
        <v>914394176</v>
      </c>
      <c r="N2021" s="235" t="s">
        <v>3917</v>
      </c>
      <c r="O2021" s="238" t="s">
        <v>3859</v>
      </c>
      <c r="P2021" s="345" t="s">
        <v>3432</v>
      </c>
      <c r="Q2021" s="333" t="s">
        <v>3958</v>
      </c>
      <c r="R2021" s="235" t="s">
        <v>4130</v>
      </c>
      <c r="S2021" s="541">
        <v>1.5</v>
      </c>
      <c r="T2021" s="467" t="s">
        <v>2965</v>
      </c>
      <c r="U2021" s="468">
        <f t="shared" si="31"/>
        <v>120</v>
      </c>
      <c r="V2021" s="170"/>
    </row>
    <row r="2022" spans="1:22">
      <c r="A2022" s="235">
        <v>2019</v>
      </c>
      <c r="B2022" s="238">
        <v>112141777</v>
      </c>
      <c r="C2022" s="235">
        <v>112141777</v>
      </c>
      <c r="D2022" s="238" t="s">
        <v>2563</v>
      </c>
      <c r="E2022" s="598" t="s">
        <v>36</v>
      </c>
      <c r="F2022" s="235">
        <v>144</v>
      </c>
      <c r="G2022" s="623" t="s">
        <v>4129</v>
      </c>
      <c r="H2022" s="410">
        <v>45079</v>
      </c>
      <c r="I2022" s="410">
        <v>45079</v>
      </c>
      <c r="J2022" s="235" t="s">
        <v>3857</v>
      </c>
      <c r="K2022" s="235" t="s">
        <v>82</v>
      </c>
      <c r="L2022" s="235" t="s">
        <v>70</v>
      </c>
      <c r="M2022" s="238">
        <v>914394176</v>
      </c>
      <c r="N2022" s="235" t="s">
        <v>3917</v>
      </c>
      <c r="O2022" s="238" t="s">
        <v>3859</v>
      </c>
      <c r="P2022" s="345" t="s">
        <v>3432</v>
      </c>
      <c r="Q2022" s="333" t="s">
        <v>3958</v>
      </c>
      <c r="R2022" s="235" t="s">
        <v>4130</v>
      </c>
      <c r="S2022" s="541">
        <v>5.4</v>
      </c>
      <c r="T2022" s="467" t="s">
        <v>2965</v>
      </c>
      <c r="U2022" s="468">
        <f t="shared" si="31"/>
        <v>777.6</v>
      </c>
      <c r="V2022" s="170"/>
    </row>
    <row r="2023" spans="1:22">
      <c r="A2023" s="235">
        <v>2020</v>
      </c>
      <c r="B2023" s="354">
        <v>112172545</v>
      </c>
      <c r="C2023" s="427">
        <v>112172545</v>
      </c>
      <c r="D2023" s="354" t="s">
        <v>2378</v>
      </c>
      <c r="E2023" s="603" t="s">
        <v>36</v>
      </c>
      <c r="F2023" s="427">
        <v>48</v>
      </c>
      <c r="G2023" s="623" t="s">
        <v>4129</v>
      </c>
      <c r="H2023" s="410">
        <v>45079</v>
      </c>
      <c r="I2023" s="410">
        <v>45079</v>
      </c>
      <c r="J2023" s="427" t="s">
        <v>3857</v>
      </c>
      <c r="K2023" s="427" t="s">
        <v>82</v>
      </c>
      <c r="L2023" s="427" t="s">
        <v>70</v>
      </c>
      <c r="M2023" s="427">
        <v>914394176</v>
      </c>
      <c r="N2023" s="427" t="s">
        <v>3917</v>
      </c>
      <c r="O2023" s="354" t="s">
        <v>3859</v>
      </c>
      <c r="P2023" s="473" t="s">
        <v>3432</v>
      </c>
      <c r="Q2023" s="333" t="s">
        <v>3958</v>
      </c>
      <c r="R2023" s="354" t="s">
        <v>4130</v>
      </c>
      <c r="S2023" s="541">
        <v>8.5</v>
      </c>
      <c r="T2023" s="467" t="s">
        <v>2965</v>
      </c>
      <c r="U2023" s="468">
        <f t="shared" si="31"/>
        <v>408</v>
      </c>
      <c r="V2023" s="170"/>
    </row>
    <row r="2024" spans="1:22">
      <c r="A2024" s="235">
        <v>2021</v>
      </c>
      <c r="B2024" s="354">
        <v>112172546</v>
      </c>
      <c r="C2024" s="427">
        <v>112172546</v>
      </c>
      <c r="D2024" s="354" t="s">
        <v>2380</v>
      </c>
      <c r="E2024" s="603" t="s">
        <v>36</v>
      </c>
      <c r="F2024" s="427">
        <v>32</v>
      </c>
      <c r="G2024" s="623" t="s">
        <v>4129</v>
      </c>
      <c r="H2024" s="410">
        <v>45079</v>
      </c>
      <c r="I2024" s="410">
        <v>45079</v>
      </c>
      <c r="J2024" s="427" t="s">
        <v>3857</v>
      </c>
      <c r="K2024" s="427" t="s">
        <v>82</v>
      </c>
      <c r="L2024" s="427" t="s">
        <v>70</v>
      </c>
      <c r="M2024" s="427">
        <v>914394176</v>
      </c>
      <c r="N2024" s="427" t="s">
        <v>3917</v>
      </c>
      <c r="O2024" s="354" t="s">
        <v>3859</v>
      </c>
      <c r="P2024" s="473" t="s">
        <v>3432</v>
      </c>
      <c r="Q2024" s="333" t="s">
        <v>3958</v>
      </c>
      <c r="R2024" s="354" t="s">
        <v>4130</v>
      </c>
      <c r="S2024" s="541">
        <v>10.5</v>
      </c>
      <c r="T2024" s="467" t="s">
        <v>2965</v>
      </c>
      <c r="U2024" s="468">
        <f t="shared" si="31"/>
        <v>336</v>
      </c>
      <c r="V2024" s="170"/>
    </row>
    <row r="2025" spans="1:22">
      <c r="A2025" s="235">
        <v>2022</v>
      </c>
      <c r="B2025" s="354">
        <v>112170848</v>
      </c>
      <c r="C2025" s="427">
        <v>112170848</v>
      </c>
      <c r="D2025" s="474" t="s">
        <v>2381</v>
      </c>
      <c r="E2025" s="603" t="s">
        <v>36</v>
      </c>
      <c r="F2025" s="427">
        <v>48</v>
      </c>
      <c r="G2025" s="623" t="s">
        <v>4129</v>
      </c>
      <c r="H2025" s="410">
        <v>45079</v>
      </c>
      <c r="I2025" s="410">
        <v>45079</v>
      </c>
      <c r="J2025" s="427" t="s">
        <v>3857</v>
      </c>
      <c r="K2025" s="427" t="s">
        <v>82</v>
      </c>
      <c r="L2025" s="427" t="s">
        <v>70</v>
      </c>
      <c r="M2025" s="427">
        <v>914394176</v>
      </c>
      <c r="N2025" s="427" t="s">
        <v>3917</v>
      </c>
      <c r="O2025" s="354" t="s">
        <v>3859</v>
      </c>
      <c r="P2025" s="473" t="s">
        <v>3432</v>
      </c>
      <c r="Q2025" s="333" t="s">
        <v>3958</v>
      </c>
      <c r="R2025" s="354" t="s">
        <v>4130</v>
      </c>
      <c r="S2025" s="541">
        <v>14</v>
      </c>
      <c r="T2025" s="467" t="s">
        <v>2965</v>
      </c>
      <c r="U2025" s="468">
        <f t="shared" si="31"/>
        <v>672</v>
      </c>
      <c r="V2025" s="170"/>
    </row>
    <row r="2026" spans="1:22">
      <c r="A2026" s="235">
        <v>2023</v>
      </c>
      <c r="B2026" s="238" t="s">
        <v>2458</v>
      </c>
      <c r="C2026" s="235" t="s">
        <v>2458</v>
      </c>
      <c r="D2026" s="238" t="s">
        <v>2459</v>
      </c>
      <c r="E2026" s="598" t="s">
        <v>36</v>
      </c>
      <c r="F2026" s="235">
        <v>16</v>
      </c>
      <c r="G2026" s="623" t="s">
        <v>4129</v>
      </c>
      <c r="H2026" s="410">
        <v>45079</v>
      </c>
      <c r="I2026" s="410">
        <v>45079</v>
      </c>
      <c r="J2026" s="235" t="s">
        <v>3857</v>
      </c>
      <c r="K2026" s="235" t="s">
        <v>82</v>
      </c>
      <c r="L2026" s="235" t="s">
        <v>70</v>
      </c>
      <c r="M2026" s="238">
        <v>914394176</v>
      </c>
      <c r="N2026" s="235" t="s">
        <v>3917</v>
      </c>
      <c r="O2026" s="238" t="s">
        <v>3859</v>
      </c>
      <c r="P2026" s="345" t="s">
        <v>3432</v>
      </c>
      <c r="Q2026" s="333" t="s">
        <v>3958</v>
      </c>
      <c r="R2026" s="235" t="s">
        <v>4130</v>
      </c>
      <c r="S2026" s="541">
        <v>1798.2</v>
      </c>
      <c r="T2026" s="467" t="s">
        <v>2965</v>
      </c>
      <c r="U2026" s="468">
        <f t="shared" si="31"/>
        <v>28771.200000000001</v>
      </c>
      <c r="V2026" s="170"/>
    </row>
    <row r="2027" spans="1:22">
      <c r="A2027" s="235">
        <v>2024</v>
      </c>
      <c r="B2027" s="238" t="s">
        <v>2336</v>
      </c>
      <c r="C2027" s="235" t="s">
        <v>2337</v>
      </c>
      <c r="D2027" s="238" t="s">
        <v>2605</v>
      </c>
      <c r="E2027" s="598" t="s">
        <v>36</v>
      </c>
      <c r="F2027" s="235">
        <v>32</v>
      </c>
      <c r="G2027" s="623" t="s">
        <v>4129</v>
      </c>
      <c r="H2027" s="410">
        <v>45079</v>
      </c>
      <c r="I2027" s="410">
        <v>45079</v>
      </c>
      <c r="J2027" s="235" t="s">
        <v>3857</v>
      </c>
      <c r="K2027" s="235" t="s">
        <v>82</v>
      </c>
      <c r="L2027" s="235" t="s">
        <v>70</v>
      </c>
      <c r="M2027" s="238">
        <v>914394176</v>
      </c>
      <c r="N2027" s="235" t="s">
        <v>3917</v>
      </c>
      <c r="O2027" s="238" t="s">
        <v>3859</v>
      </c>
      <c r="P2027" s="345" t="s">
        <v>3432</v>
      </c>
      <c r="Q2027" s="333" t="s">
        <v>3958</v>
      </c>
      <c r="R2027" s="235" t="s">
        <v>4130</v>
      </c>
      <c r="S2027" s="541">
        <v>1241.95</v>
      </c>
      <c r="T2027" s="467" t="s">
        <v>2965</v>
      </c>
      <c r="U2027" s="468">
        <f t="shared" si="31"/>
        <v>39742.400000000001</v>
      </c>
      <c r="V2027" s="170"/>
    </row>
    <row r="2028" spans="1:22">
      <c r="A2028" s="235">
        <v>2025</v>
      </c>
      <c r="B2028" s="354">
        <v>112172543</v>
      </c>
      <c r="C2028" s="427" t="s">
        <v>4040</v>
      </c>
      <c r="D2028" s="238" t="s">
        <v>1145</v>
      </c>
      <c r="E2028" s="603" t="s">
        <v>36</v>
      </c>
      <c r="F2028" s="427">
        <v>8</v>
      </c>
      <c r="G2028" s="623" t="s">
        <v>4129</v>
      </c>
      <c r="H2028" s="410">
        <v>45079</v>
      </c>
      <c r="I2028" s="410">
        <v>45079</v>
      </c>
      <c r="J2028" s="427" t="s">
        <v>3857</v>
      </c>
      <c r="K2028" s="427" t="s">
        <v>82</v>
      </c>
      <c r="L2028" s="427" t="s">
        <v>70</v>
      </c>
      <c r="M2028" s="427">
        <v>914394176</v>
      </c>
      <c r="N2028" s="427" t="s">
        <v>3917</v>
      </c>
      <c r="O2028" s="354" t="s">
        <v>3859</v>
      </c>
      <c r="P2028" s="473" t="s">
        <v>3432</v>
      </c>
      <c r="Q2028" s="333" t="s">
        <v>3958</v>
      </c>
      <c r="R2028" s="354" t="s">
        <v>4130</v>
      </c>
      <c r="S2028" s="541">
        <v>3480</v>
      </c>
      <c r="T2028" s="467" t="s">
        <v>2965</v>
      </c>
      <c r="U2028" s="468">
        <f t="shared" si="31"/>
        <v>27840</v>
      </c>
      <c r="V2028" s="170"/>
    </row>
    <row r="2029" spans="1:22">
      <c r="A2029" s="235">
        <v>2026</v>
      </c>
      <c r="B2029" s="354">
        <v>112172541</v>
      </c>
      <c r="C2029" s="427">
        <v>112172541</v>
      </c>
      <c r="D2029" s="239" t="s">
        <v>2373</v>
      </c>
      <c r="E2029" s="603" t="s">
        <v>36</v>
      </c>
      <c r="F2029" s="427">
        <v>8</v>
      </c>
      <c r="G2029" s="623" t="s">
        <v>4129</v>
      </c>
      <c r="H2029" s="410">
        <v>45079</v>
      </c>
      <c r="I2029" s="410">
        <v>45079</v>
      </c>
      <c r="J2029" s="427" t="s">
        <v>3857</v>
      </c>
      <c r="K2029" s="427" t="s">
        <v>82</v>
      </c>
      <c r="L2029" s="427" t="s">
        <v>70</v>
      </c>
      <c r="M2029" s="427">
        <v>914394176</v>
      </c>
      <c r="N2029" s="427" t="s">
        <v>3917</v>
      </c>
      <c r="O2029" s="354" t="s">
        <v>3859</v>
      </c>
      <c r="P2029" s="473" t="s">
        <v>3432</v>
      </c>
      <c r="Q2029" s="333" t="s">
        <v>3958</v>
      </c>
      <c r="R2029" s="354" t="s">
        <v>4130</v>
      </c>
      <c r="S2029" s="541">
        <v>630</v>
      </c>
      <c r="T2029" s="467" t="s">
        <v>2965</v>
      </c>
      <c r="U2029" s="468">
        <f t="shared" si="31"/>
        <v>5040</v>
      </c>
      <c r="V2029" s="170"/>
    </row>
    <row r="2030" spans="1:22">
      <c r="A2030" s="235">
        <v>2027</v>
      </c>
      <c r="B2030" s="354">
        <v>112172542</v>
      </c>
      <c r="C2030" s="427">
        <v>112172542</v>
      </c>
      <c r="D2030" s="238" t="s">
        <v>2376</v>
      </c>
      <c r="E2030" s="603" t="s">
        <v>36</v>
      </c>
      <c r="F2030" s="427">
        <v>24</v>
      </c>
      <c r="G2030" s="623" t="s">
        <v>4129</v>
      </c>
      <c r="H2030" s="410">
        <v>45079</v>
      </c>
      <c r="I2030" s="410">
        <v>45079</v>
      </c>
      <c r="J2030" s="427" t="s">
        <v>3857</v>
      </c>
      <c r="K2030" s="427" t="s">
        <v>82</v>
      </c>
      <c r="L2030" s="427" t="s">
        <v>70</v>
      </c>
      <c r="M2030" s="427">
        <v>914394176</v>
      </c>
      <c r="N2030" s="427" t="s">
        <v>3917</v>
      </c>
      <c r="O2030" s="354" t="s">
        <v>3859</v>
      </c>
      <c r="P2030" s="473" t="s">
        <v>3432</v>
      </c>
      <c r="Q2030" s="333" t="s">
        <v>3958</v>
      </c>
      <c r="R2030" s="354" t="s">
        <v>4130</v>
      </c>
      <c r="S2030" s="541">
        <v>65</v>
      </c>
      <c r="T2030" s="467" t="s">
        <v>2965</v>
      </c>
      <c r="U2030" s="468">
        <f t="shared" si="31"/>
        <v>1560</v>
      </c>
      <c r="V2030" s="170"/>
    </row>
    <row r="2031" spans="1:22">
      <c r="A2031" s="235">
        <v>2028</v>
      </c>
      <c r="B2031" s="354">
        <v>112172544</v>
      </c>
      <c r="C2031" s="427">
        <v>112172544</v>
      </c>
      <c r="D2031" s="354" t="s">
        <v>2377</v>
      </c>
      <c r="E2031" s="603" t="s">
        <v>36</v>
      </c>
      <c r="F2031" s="427">
        <v>16</v>
      </c>
      <c r="G2031" s="623" t="s">
        <v>4129</v>
      </c>
      <c r="H2031" s="410">
        <v>45079</v>
      </c>
      <c r="I2031" s="410">
        <v>45079</v>
      </c>
      <c r="J2031" s="427" t="s">
        <v>3857</v>
      </c>
      <c r="K2031" s="427" t="s">
        <v>82</v>
      </c>
      <c r="L2031" s="427" t="s">
        <v>70</v>
      </c>
      <c r="M2031" s="427">
        <v>914394176</v>
      </c>
      <c r="N2031" s="427" t="s">
        <v>3917</v>
      </c>
      <c r="O2031" s="354" t="s">
        <v>3859</v>
      </c>
      <c r="P2031" s="473" t="s">
        <v>3432</v>
      </c>
      <c r="Q2031" s="333" t="s">
        <v>3958</v>
      </c>
      <c r="R2031" s="354" t="s">
        <v>4130</v>
      </c>
      <c r="S2031" s="541">
        <v>100</v>
      </c>
      <c r="T2031" s="467" t="s">
        <v>2965</v>
      </c>
      <c r="U2031" s="468">
        <f t="shared" si="31"/>
        <v>1600</v>
      </c>
      <c r="V2031" s="170"/>
    </row>
    <row r="2032" spans="1:22">
      <c r="A2032" s="235">
        <v>2029</v>
      </c>
      <c r="B2032" s="238">
        <v>107156657</v>
      </c>
      <c r="C2032" s="238">
        <v>107156657</v>
      </c>
      <c r="D2032" s="238" t="s">
        <v>815</v>
      </c>
      <c r="E2032" s="598" t="s">
        <v>36</v>
      </c>
      <c r="F2032" s="235">
        <v>32</v>
      </c>
      <c r="G2032" s="623" t="s">
        <v>4129</v>
      </c>
      <c r="H2032" s="410">
        <v>45079</v>
      </c>
      <c r="I2032" s="410">
        <v>45079</v>
      </c>
      <c r="J2032" s="235" t="s">
        <v>3857</v>
      </c>
      <c r="K2032" s="235" t="s">
        <v>82</v>
      </c>
      <c r="L2032" s="235" t="s">
        <v>70</v>
      </c>
      <c r="M2032" s="238">
        <v>914394176</v>
      </c>
      <c r="N2032" s="235" t="s">
        <v>3917</v>
      </c>
      <c r="O2032" s="238" t="s">
        <v>3859</v>
      </c>
      <c r="P2032" s="345" t="s">
        <v>3432</v>
      </c>
      <c r="Q2032" s="333" t="s">
        <v>3958</v>
      </c>
      <c r="R2032" s="235" t="s">
        <v>4130</v>
      </c>
      <c r="S2032" s="541">
        <v>13.68</v>
      </c>
      <c r="T2032" s="467" t="s">
        <v>2965</v>
      </c>
      <c r="U2032" s="468">
        <f t="shared" si="31"/>
        <v>437.76</v>
      </c>
      <c r="V2032" s="170"/>
    </row>
    <row r="2033" spans="1:22">
      <c r="A2033" s="235">
        <v>2030</v>
      </c>
      <c r="B2033" s="238">
        <v>110408291</v>
      </c>
      <c r="C2033" s="235" t="s">
        <v>1305</v>
      </c>
      <c r="D2033" s="238" t="s">
        <v>1306</v>
      </c>
      <c r="E2033" s="598" t="s">
        <v>36</v>
      </c>
      <c r="F2033" s="235">
        <v>48</v>
      </c>
      <c r="G2033" s="623" t="s">
        <v>4129</v>
      </c>
      <c r="H2033" s="410">
        <v>45079</v>
      </c>
      <c r="I2033" s="410">
        <v>45079</v>
      </c>
      <c r="J2033" s="235" t="s">
        <v>3857</v>
      </c>
      <c r="K2033" s="235" t="s">
        <v>82</v>
      </c>
      <c r="L2033" s="235" t="s">
        <v>70</v>
      </c>
      <c r="M2033" s="238">
        <v>914394176</v>
      </c>
      <c r="N2033" s="235" t="s">
        <v>3917</v>
      </c>
      <c r="O2033" s="238" t="s">
        <v>3859</v>
      </c>
      <c r="P2033" s="345" t="s">
        <v>3432</v>
      </c>
      <c r="Q2033" s="333" t="s">
        <v>3958</v>
      </c>
      <c r="R2033" s="235" t="s">
        <v>4130</v>
      </c>
      <c r="S2033" s="541">
        <v>6</v>
      </c>
      <c r="T2033" s="467" t="s">
        <v>2965</v>
      </c>
      <c r="U2033" s="468">
        <f t="shared" si="31"/>
        <v>288</v>
      </c>
      <c r="V2033" s="170"/>
    </row>
    <row r="2034" spans="1:22">
      <c r="A2034" s="235">
        <v>2031</v>
      </c>
      <c r="B2034" s="238">
        <v>107156629</v>
      </c>
      <c r="C2034" s="235">
        <v>107156629</v>
      </c>
      <c r="D2034" s="238" t="s">
        <v>814</v>
      </c>
      <c r="E2034" s="598" t="s">
        <v>36</v>
      </c>
      <c r="F2034" s="235">
        <v>128</v>
      </c>
      <c r="G2034" s="623" t="s">
        <v>4129</v>
      </c>
      <c r="H2034" s="410">
        <v>45079</v>
      </c>
      <c r="I2034" s="410">
        <v>45079</v>
      </c>
      <c r="J2034" s="235" t="s">
        <v>3857</v>
      </c>
      <c r="K2034" s="235" t="s">
        <v>82</v>
      </c>
      <c r="L2034" s="235" t="s">
        <v>70</v>
      </c>
      <c r="M2034" s="238">
        <v>914394176</v>
      </c>
      <c r="N2034" s="235" t="s">
        <v>3917</v>
      </c>
      <c r="O2034" s="238" t="s">
        <v>3859</v>
      </c>
      <c r="P2034" s="345" t="s">
        <v>3432</v>
      </c>
      <c r="Q2034" s="333" t="s">
        <v>3958</v>
      </c>
      <c r="R2034" s="235" t="s">
        <v>4130</v>
      </c>
      <c r="S2034" s="541">
        <v>16.2</v>
      </c>
      <c r="T2034" s="467" t="s">
        <v>2965</v>
      </c>
      <c r="U2034" s="468">
        <f t="shared" si="31"/>
        <v>2073.6</v>
      </c>
      <c r="V2034" s="170"/>
    </row>
    <row r="2035" spans="1:22" ht="20.399999999999999">
      <c r="A2035" s="235">
        <v>2032</v>
      </c>
      <c r="B2035" s="238" t="s">
        <v>818</v>
      </c>
      <c r="C2035" s="235" t="s">
        <v>818</v>
      </c>
      <c r="D2035" s="238" t="s">
        <v>819</v>
      </c>
      <c r="E2035" s="598" t="s">
        <v>36</v>
      </c>
      <c r="F2035" s="235">
        <v>160</v>
      </c>
      <c r="G2035" s="623" t="s">
        <v>4129</v>
      </c>
      <c r="H2035" s="410">
        <v>45079</v>
      </c>
      <c r="I2035" s="410">
        <v>45079</v>
      </c>
      <c r="J2035" s="235" t="s">
        <v>3857</v>
      </c>
      <c r="K2035" s="235" t="s">
        <v>82</v>
      </c>
      <c r="L2035" s="235" t="s">
        <v>70</v>
      </c>
      <c r="M2035" s="238">
        <v>914394176</v>
      </c>
      <c r="N2035" s="235" t="s">
        <v>3917</v>
      </c>
      <c r="O2035" s="238" t="s">
        <v>3859</v>
      </c>
      <c r="P2035" s="345" t="s">
        <v>3432</v>
      </c>
      <c r="Q2035" s="333" t="s">
        <v>3958</v>
      </c>
      <c r="R2035" s="235" t="s">
        <v>4130</v>
      </c>
      <c r="S2035" s="541">
        <v>3.84</v>
      </c>
      <c r="T2035" s="467" t="s">
        <v>2965</v>
      </c>
      <c r="U2035" s="468">
        <f t="shared" si="31"/>
        <v>614.4</v>
      </c>
      <c r="V2035" s="170"/>
    </row>
    <row r="2036" spans="1:22">
      <c r="A2036" s="235">
        <v>2033</v>
      </c>
      <c r="B2036" s="354">
        <v>112170849</v>
      </c>
      <c r="C2036" s="427">
        <v>112170849</v>
      </c>
      <c r="D2036" s="474" t="s">
        <v>2382</v>
      </c>
      <c r="E2036" s="603" t="s">
        <v>36</v>
      </c>
      <c r="F2036" s="427">
        <v>48</v>
      </c>
      <c r="G2036" s="623" t="s">
        <v>4129</v>
      </c>
      <c r="H2036" s="410">
        <v>45079</v>
      </c>
      <c r="I2036" s="410">
        <v>45079</v>
      </c>
      <c r="J2036" s="427" t="s">
        <v>3857</v>
      </c>
      <c r="K2036" s="427" t="s">
        <v>82</v>
      </c>
      <c r="L2036" s="427" t="s">
        <v>70</v>
      </c>
      <c r="M2036" s="427">
        <v>914394176</v>
      </c>
      <c r="N2036" s="427" t="s">
        <v>3917</v>
      </c>
      <c r="O2036" s="354" t="s">
        <v>3859</v>
      </c>
      <c r="P2036" s="473" t="s">
        <v>3432</v>
      </c>
      <c r="Q2036" s="333" t="s">
        <v>3958</v>
      </c>
      <c r="R2036" s="354" t="s">
        <v>4130</v>
      </c>
      <c r="S2036" s="541">
        <v>5.5</v>
      </c>
      <c r="T2036" s="467" t="s">
        <v>2965</v>
      </c>
      <c r="U2036" s="468">
        <f t="shared" si="31"/>
        <v>264</v>
      </c>
      <c r="V2036" s="170"/>
    </row>
    <row r="2037" spans="1:22">
      <c r="A2037" s="235">
        <v>2034</v>
      </c>
      <c r="B2037" s="354">
        <v>111402534</v>
      </c>
      <c r="C2037" s="427" t="s">
        <v>1083</v>
      </c>
      <c r="D2037" s="354" t="s">
        <v>1084</v>
      </c>
      <c r="E2037" s="603" t="s">
        <v>36</v>
      </c>
      <c r="F2037" s="427">
        <v>20</v>
      </c>
      <c r="G2037" s="623" t="s">
        <v>4129</v>
      </c>
      <c r="H2037" s="410">
        <v>45079</v>
      </c>
      <c r="I2037" s="410">
        <v>45079</v>
      </c>
      <c r="J2037" s="427" t="s">
        <v>3857</v>
      </c>
      <c r="K2037" s="235" t="s">
        <v>82</v>
      </c>
      <c r="L2037" s="427" t="s">
        <v>70</v>
      </c>
      <c r="M2037" s="427">
        <v>914394176</v>
      </c>
      <c r="N2037" s="427" t="s">
        <v>3917</v>
      </c>
      <c r="O2037" s="427" t="s">
        <v>3859</v>
      </c>
      <c r="P2037" s="473" t="s">
        <v>3432</v>
      </c>
      <c r="Q2037" s="333" t="s">
        <v>3958</v>
      </c>
      <c r="R2037" s="427" t="s">
        <v>4130</v>
      </c>
      <c r="S2037" s="541">
        <v>469.44</v>
      </c>
      <c r="T2037" s="467" t="s">
        <v>2965</v>
      </c>
      <c r="U2037" s="468">
        <f t="shared" si="31"/>
        <v>9388.7999999999993</v>
      </c>
      <c r="V2037" s="170"/>
    </row>
    <row r="2038" spans="1:22">
      <c r="A2038" s="235">
        <v>2035</v>
      </c>
      <c r="B2038" s="238">
        <v>110316600</v>
      </c>
      <c r="C2038" s="235" t="s">
        <v>2551</v>
      </c>
      <c r="D2038" s="238" t="s">
        <v>2552</v>
      </c>
      <c r="E2038" s="598" t="s">
        <v>36</v>
      </c>
      <c r="F2038" s="235">
        <v>8</v>
      </c>
      <c r="G2038" s="623" t="s">
        <v>4129</v>
      </c>
      <c r="H2038" s="410">
        <v>45079</v>
      </c>
      <c r="I2038" s="410">
        <v>45079</v>
      </c>
      <c r="J2038" s="235" t="s">
        <v>3857</v>
      </c>
      <c r="K2038" s="235" t="s">
        <v>82</v>
      </c>
      <c r="L2038" s="235" t="s">
        <v>70</v>
      </c>
      <c r="M2038" s="238">
        <v>914394176</v>
      </c>
      <c r="N2038" s="235" t="s">
        <v>3917</v>
      </c>
      <c r="O2038" s="238" t="s">
        <v>3859</v>
      </c>
      <c r="P2038" s="345" t="s">
        <v>3432</v>
      </c>
      <c r="Q2038" s="333" t="s">
        <v>3958</v>
      </c>
      <c r="R2038" s="235" t="s">
        <v>4130</v>
      </c>
      <c r="S2038" s="541">
        <v>330</v>
      </c>
      <c r="T2038" s="467" t="s">
        <v>2965</v>
      </c>
      <c r="U2038" s="468">
        <f t="shared" si="31"/>
        <v>2640</v>
      </c>
      <c r="V2038" s="170"/>
    </row>
    <row r="2039" spans="1:22">
      <c r="A2039" s="235">
        <v>2036</v>
      </c>
      <c r="B2039" s="354">
        <v>110408288</v>
      </c>
      <c r="C2039" s="427" t="s">
        <v>1749</v>
      </c>
      <c r="D2039" s="354" t="s">
        <v>1750</v>
      </c>
      <c r="E2039" s="603" t="s">
        <v>36</v>
      </c>
      <c r="F2039" s="427">
        <v>24</v>
      </c>
      <c r="G2039" s="623" t="s">
        <v>4129</v>
      </c>
      <c r="H2039" s="410">
        <v>45079</v>
      </c>
      <c r="I2039" s="410">
        <v>45079</v>
      </c>
      <c r="J2039" s="427" t="s">
        <v>3857</v>
      </c>
      <c r="K2039" s="427" t="s">
        <v>82</v>
      </c>
      <c r="L2039" s="427" t="s">
        <v>70</v>
      </c>
      <c r="M2039" s="427">
        <v>914394176</v>
      </c>
      <c r="N2039" s="427" t="s">
        <v>3917</v>
      </c>
      <c r="O2039" s="427" t="s">
        <v>3859</v>
      </c>
      <c r="P2039" s="473" t="s">
        <v>3432</v>
      </c>
      <c r="Q2039" s="333" t="s">
        <v>3958</v>
      </c>
      <c r="R2039" s="427" t="s">
        <v>4130</v>
      </c>
      <c r="S2039" s="541">
        <v>6396.5</v>
      </c>
      <c r="T2039" s="467" t="s">
        <v>2965</v>
      </c>
      <c r="U2039" s="468">
        <f t="shared" si="31"/>
        <v>153516</v>
      </c>
      <c r="V2039" s="170"/>
    </row>
    <row r="2040" spans="1:22" ht="20.399999999999999">
      <c r="A2040" s="235">
        <v>2037</v>
      </c>
      <c r="B2040" s="238">
        <v>110408290</v>
      </c>
      <c r="C2040" s="238" t="s">
        <v>2260</v>
      </c>
      <c r="D2040" s="238" t="s">
        <v>2775</v>
      </c>
      <c r="E2040" s="598" t="s">
        <v>36</v>
      </c>
      <c r="F2040" s="235">
        <v>24</v>
      </c>
      <c r="G2040" s="623" t="s">
        <v>4129</v>
      </c>
      <c r="H2040" s="410">
        <v>45079</v>
      </c>
      <c r="I2040" s="410">
        <v>45079</v>
      </c>
      <c r="J2040" s="235" t="s">
        <v>3857</v>
      </c>
      <c r="K2040" s="235" t="s">
        <v>82</v>
      </c>
      <c r="L2040" s="235" t="s">
        <v>70</v>
      </c>
      <c r="M2040" s="238">
        <v>914394176</v>
      </c>
      <c r="N2040" s="235" t="s">
        <v>3917</v>
      </c>
      <c r="O2040" s="238" t="s">
        <v>3859</v>
      </c>
      <c r="P2040" s="345" t="s">
        <v>3432</v>
      </c>
      <c r="Q2040" s="333" t="s">
        <v>3958</v>
      </c>
      <c r="R2040" s="235" t="s">
        <v>4130</v>
      </c>
      <c r="S2040" s="541">
        <v>540.54999999999995</v>
      </c>
      <c r="T2040" s="467" t="s">
        <v>2965</v>
      </c>
      <c r="U2040" s="468">
        <f t="shared" si="31"/>
        <v>12973.199999999999</v>
      </c>
      <c r="V2040" s="170"/>
    </row>
    <row r="2041" spans="1:22" ht="30.6">
      <c r="A2041" s="235">
        <v>2038</v>
      </c>
      <c r="B2041" s="354">
        <v>112173808</v>
      </c>
      <c r="C2041" s="354" t="s">
        <v>3421</v>
      </c>
      <c r="D2041" s="354" t="s">
        <v>2819</v>
      </c>
      <c r="E2041" s="603" t="s">
        <v>36</v>
      </c>
      <c r="F2041" s="428">
        <v>4</v>
      </c>
      <c r="G2041" s="623" t="s">
        <v>4129</v>
      </c>
      <c r="H2041" s="410">
        <v>45079</v>
      </c>
      <c r="I2041" s="410">
        <v>45079</v>
      </c>
      <c r="J2041" s="427" t="s">
        <v>3857</v>
      </c>
      <c r="K2041" s="427" t="s">
        <v>82</v>
      </c>
      <c r="L2041" s="427" t="s">
        <v>70</v>
      </c>
      <c r="M2041" s="428">
        <v>914394176</v>
      </c>
      <c r="N2041" s="427" t="s">
        <v>3917</v>
      </c>
      <c r="O2041" s="427" t="s">
        <v>3859</v>
      </c>
      <c r="P2041" s="473" t="s">
        <v>3432</v>
      </c>
      <c r="Q2041" s="333" t="s">
        <v>3958</v>
      </c>
      <c r="R2041" s="427" t="s">
        <v>4130</v>
      </c>
      <c r="S2041" s="171">
        <v>81601</v>
      </c>
      <c r="T2041" s="467" t="s">
        <v>2965</v>
      </c>
      <c r="U2041" s="468">
        <f t="shared" si="31"/>
        <v>326404</v>
      </c>
      <c r="V2041" s="170"/>
    </row>
    <row r="2042" spans="1:22" ht="20.399999999999999">
      <c r="A2042" s="235">
        <v>2039</v>
      </c>
      <c r="B2042" s="354" t="s">
        <v>820</v>
      </c>
      <c r="C2042" s="354" t="s">
        <v>820</v>
      </c>
      <c r="D2042" s="238" t="s">
        <v>821</v>
      </c>
      <c r="E2042" s="603" t="s">
        <v>36</v>
      </c>
      <c r="F2042" s="427">
        <v>160</v>
      </c>
      <c r="G2042" s="623" t="s">
        <v>4129</v>
      </c>
      <c r="H2042" s="410">
        <v>45079</v>
      </c>
      <c r="I2042" s="410">
        <v>45079</v>
      </c>
      <c r="J2042" s="427" t="s">
        <v>3857</v>
      </c>
      <c r="K2042" s="427" t="s">
        <v>82</v>
      </c>
      <c r="L2042" s="427" t="s">
        <v>70</v>
      </c>
      <c r="M2042" s="427">
        <v>914394176</v>
      </c>
      <c r="N2042" s="427" t="s">
        <v>3917</v>
      </c>
      <c r="O2042" s="354" t="s">
        <v>3859</v>
      </c>
      <c r="P2042" s="473" t="s">
        <v>3432</v>
      </c>
      <c r="Q2042" s="333" t="s">
        <v>3958</v>
      </c>
      <c r="R2042" s="427" t="s">
        <v>4130</v>
      </c>
      <c r="S2042" s="541">
        <v>4.9000000000000004</v>
      </c>
      <c r="T2042" s="467" t="s">
        <v>2965</v>
      </c>
      <c r="U2042" s="468">
        <f t="shared" si="31"/>
        <v>784</v>
      </c>
      <c r="V2042" s="170"/>
    </row>
    <row r="2043" spans="1:22">
      <c r="A2043" s="235">
        <v>2040</v>
      </c>
      <c r="B2043" s="337" t="s">
        <v>286</v>
      </c>
      <c r="C2043" s="239" t="s">
        <v>286</v>
      </c>
      <c r="D2043" s="239" t="s">
        <v>4072</v>
      </c>
      <c r="E2043" s="600" t="s">
        <v>247</v>
      </c>
      <c r="F2043" s="333">
        <v>4</v>
      </c>
      <c r="G2043" s="623" t="s">
        <v>4129</v>
      </c>
      <c r="H2043" s="410">
        <v>45079</v>
      </c>
      <c r="I2043" s="410">
        <v>45079</v>
      </c>
      <c r="J2043" s="235" t="s">
        <v>3857</v>
      </c>
      <c r="K2043" s="235" t="s">
        <v>82</v>
      </c>
      <c r="L2043" s="235" t="s">
        <v>70</v>
      </c>
      <c r="M2043" s="238">
        <v>914394176</v>
      </c>
      <c r="N2043" s="235" t="s">
        <v>3917</v>
      </c>
      <c r="O2043" s="238" t="s">
        <v>3859</v>
      </c>
      <c r="P2043" s="345" t="s">
        <v>3432</v>
      </c>
      <c r="Q2043" s="242" t="s">
        <v>3958</v>
      </c>
      <c r="R2043" s="235" t="s">
        <v>4130</v>
      </c>
      <c r="S2043" s="541">
        <v>6727</v>
      </c>
      <c r="T2043" s="467" t="s">
        <v>2965</v>
      </c>
      <c r="U2043" s="468">
        <f t="shared" si="31"/>
        <v>26908</v>
      </c>
      <c r="V2043" s="170"/>
    </row>
    <row r="2044" spans="1:22">
      <c r="A2044" s="235">
        <v>2041</v>
      </c>
      <c r="B2044" s="238">
        <v>107184793</v>
      </c>
      <c r="C2044" s="235">
        <v>107184793</v>
      </c>
      <c r="D2044" s="238" t="s">
        <v>2786</v>
      </c>
      <c r="E2044" s="598" t="s">
        <v>36</v>
      </c>
      <c r="F2044" s="471">
        <v>160</v>
      </c>
      <c r="G2044" s="623" t="s">
        <v>4129</v>
      </c>
      <c r="H2044" s="410">
        <v>45079</v>
      </c>
      <c r="I2044" s="410">
        <v>45079</v>
      </c>
      <c r="J2044" s="235" t="s">
        <v>3857</v>
      </c>
      <c r="K2044" s="235" t="s">
        <v>82</v>
      </c>
      <c r="L2044" s="235" t="s">
        <v>70</v>
      </c>
      <c r="M2044" s="238">
        <v>914394176</v>
      </c>
      <c r="N2044" s="235" t="s">
        <v>3917</v>
      </c>
      <c r="O2044" s="238" t="s">
        <v>3859</v>
      </c>
      <c r="P2044" s="345" t="s">
        <v>3432</v>
      </c>
      <c r="Q2044" s="333" t="s">
        <v>3958</v>
      </c>
      <c r="R2044" s="235" t="s">
        <v>4130</v>
      </c>
      <c r="S2044" s="541">
        <v>2.4500000000000002</v>
      </c>
      <c r="T2044" s="467" t="s">
        <v>2965</v>
      </c>
      <c r="U2044" s="468">
        <f t="shared" si="31"/>
        <v>392</v>
      </c>
      <c r="V2044" s="170"/>
    </row>
    <row r="2045" spans="1:22" ht="20.399999999999999">
      <c r="A2045" s="235">
        <v>2042</v>
      </c>
      <c r="B2045" s="238">
        <v>111443613</v>
      </c>
      <c r="C2045" s="235">
        <v>111443825</v>
      </c>
      <c r="D2045" s="238" t="s">
        <v>1712</v>
      </c>
      <c r="E2045" s="598" t="s">
        <v>36</v>
      </c>
      <c r="F2045" s="235">
        <v>1</v>
      </c>
      <c r="G2045" s="623" t="s">
        <v>4144</v>
      </c>
      <c r="H2045" s="410">
        <v>45079</v>
      </c>
      <c r="I2045" s="410">
        <v>45079</v>
      </c>
      <c r="J2045" s="235" t="s">
        <v>3890</v>
      </c>
      <c r="K2045" s="235" t="s">
        <v>3571</v>
      </c>
      <c r="L2045" s="235" t="s">
        <v>3540</v>
      </c>
      <c r="M2045" s="235">
        <v>914394180</v>
      </c>
      <c r="N2045" s="235" t="s">
        <v>3917</v>
      </c>
      <c r="O2045" s="238" t="s">
        <v>3351</v>
      </c>
      <c r="P2045" s="345" t="s">
        <v>3568</v>
      </c>
      <c r="Q2045" s="333" t="s">
        <v>286</v>
      </c>
      <c r="R2045" s="238" t="s">
        <v>4145</v>
      </c>
      <c r="S2045" s="541">
        <v>4172</v>
      </c>
      <c r="T2045" s="467" t="s">
        <v>2965</v>
      </c>
      <c r="U2045" s="468">
        <f t="shared" si="31"/>
        <v>4172</v>
      </c>
      <c r="V2045" s="170"/>
    </row>
    <row r="2046" spans="1:22" ht="20.399999999999999">
      <c r="A2046" s="235">
        <v>2043</v>
      </c>
      <c r="B2046" s="238">
        <v>112129061</v>
      </c>
      <c r="C2046" s="235" t="s">
        <v>1718</v>
      </c>
      <c r="D2046" s="238" t="s">
        <v>1719</v>
      </c>
      <c r="E2046" s="598" t="s">
        <v>36</v>
      </c>
      <c r="F2046" s="235">
        <v>1</v>
      </c>
      <c r="G2046" s="623" t="s">
        <v>4144</v>
      </c>
      <c r="H2046" s="410">
        <v>45079</v>
      </c>
      <c r="I2046" s="410">
        <v>45079</v>
      </c>
      <c r="J2046" s="235" t="s">
        <v>3890</v>
      </c>
      <c r="K2046" s="235" t="s">
        <v>3571</v>
      </c>
      <c r="L2046" s="235" t="s">
        <v>3540</v>
      </c>
      <c r="M2046" s="235">
        <v>914394180</v>
      </c>
      <c r="N2046" s="235" t="s">
        <v>3917</v>
      </c>
      <c r="O2046" s="238" t="s">
        <v>3351</v>
      </c>
      <c r="P2046" s="345" t="s">
        <v>3568</v>
      </c>
      <c r="Q2046" s="333" t="s">
        <v>286</v>
      </c>
      <c r="R2046" s="238" t="s">
        <v>4145</v>
      </c>
      <c r="S2046" s="541">
        <v>13332</v>
      </c>
      <c r="T2046" s="467" t="s">
        <v>2965</v>
      </c>
      <c r="U2046" s="468">
        <f t="shared" si="31"/>
        <v>13332</v>
      </c>
      <c r="V2046" s="170"/>
    </row>
    <row r="2047" spans="1:22">
      <c r="A2047" s="235">
        <v>2044</v>
      </c>
      <c r="B2047" s="354">
        <v>112140648</v>
      </c>
      <c r="C2047" s="450">
        <v>112140648</v>
      </c>
      <c r="D2047" s="238" t="s">
        <v>3537</v>
      </c>
      <c r="E2047" s="601" t="s">
        <v>247</v>
      </c>
      <c r="F2047" s="428">
        <v>5</v>
      </c>
      <c r="G2047" s="623" t="s">
        <v>4174</v>
      </c>
      <c r="H2047" s="410">
        <v>45079</v>
      </c>
      <c r="I2047" s="410">
        <v>45079</v>
      </c>
      <c r="J2047" s="428" t="s">
        <v>4175</v>
      </c>
      <c r="K2047" s="428" t="s">
        <v>2544</v>
      </c>
      <c r="L2047" s="428" t="s">
        <v>4165</v>
      </c>
      <c r="M2047" s="428">
        <v>914394224</v>
      </c>
      <c r="N2047" s="427" t="s">
        <v>3917</v>
      </c>
      <c r="O2047" s="428" t="s">
        <v>3351</v>
      </c>
      <c r="P2047" s="428" t="s">
        <v>286</v>
      </c>
      <c r="Q2047" s="428" t="s">
        <v>286</v>
      </c>
      <c r="R2047" s="428" t="s">
        <v>4166</v>
      </c>
      <c r="S2047" s="541">
        <v>41900</v>
      </c>
      <c r="T2047" s="467" t="s">
        <v>2965</v>
      </c>
      <c r="U2047" s="468">
        <f t="shared" si="31"/>
        <v>209500</v>
      </c>
      <c r="V2047" s="170"/>
    </row>
    <row r="2048" spans="1:22">
      <c r="A2048" s="235">
        <v>2045</v>
      </c>
      <c r="B2048" s="238">
        <v>102464571</v>
      </c>
      <c r="C2048" s="235" t="s">
        <v>1693</v>
      </c>
      <c r="D2048" s="238" t="s">
        <v>1694</v>
      </c>
      <c r="E2048" s="598" t="s">
        <v>36</v>
      </c>
      <c r="F2048" s="235">
        <v>8</v>
      </c>
      <c r="G2048" s="623" t="s">
        <v>4131</v>
      </c>
      <c r="H2048" s="410">
        <v>45082</v>
      </c>
      <c r="I2048" s="410">
        <v>45082</v>
      </c>
      <c r="J2048" s="235" t="s">
        <v>3857</v>
      </c>
      <c r="K2048" s="235" t="s">
        <v>82</v>
      </c>
      <c r="L2048" s="235" t="s">
        <v>70</v>
      </c>
      <c r="M2048" s="238">
        <v>923388303</v>
      </c>
      <c r="N2048" s="235" t="s">
        <v>3917</v>
      </c>
      <c r="O2048" s="238" t="s">
        <v>3859</v>
      </c>
      <c r="P2048" s="345" t="s">
        <v>3432</v>
      </c>
      <c r="Q2048" s="333" t="s">
        <v>3958</v>
      </c>
      <c r="R2048" s="235" t="s">
        <v>4130</v>
      </c>
      <c r="S2048" s="541">
        <v>1007.25</v>
      </c>
      <c r="T2048" s="467" t="s">
        <v>2965</v>
      </c>
      <c r="U2048" s="468">
        <f t="shared" si="31"/>
        <v>8058</v>
      </c>
      <c r="V2048" s="170"/>
    </row>
    <row r="2049" spans="1:22">
      <c r="A2049" s="235">
        <v>2046</v>
      </c>
      <c r="B2049" s="238">
        <v>102951260</v>
      </c>
      <c r="C2049" s="235" t="s">
        <v>1697</v>
      </c>
      <c r="D2049" s="238" t="s">
        <v>1698</v>
      </c>
      <c r="E2049" s="598" t="s">
        <v>36</v>
      </c>
      <c r="F2049" s="235">
        <v>8</v>
      </c>
      <c r="G2049" s="623" t="s">
        <v>4131</v>
      </c>
      <c r="H2049" s="410">
        <v>45082</v>
      </c>
      <c r="I2049" s="410">
        <v>45082</v>
      </c>
      <c r="J2049" s="235" t="s">
        <v>3857</v>
      </c>
      <c r="K2049" s="235" t="s">
        <v>82</v>
      </c>
      <c r="L2049" s="235" t="s">
        <v>70</v>
      </c>
      <c r="M2049" s="238">
        <v>923388303</v>
      </c>
      <c r="N2049" s="235" t="s">
        <v>3917</v>
      </c>
      <c r="O2049" s="238" t="s">
        <v>3859</v>
      </c>
      <c r="P2049" s="345" t="s">
        <v>3432</v>
      </c>
      <c r="Q2049" s="333" t="s">
        <v>3958</v>
      </c>
      <c r="R2049" s="235" t="s">
        <v>4130</v>
      </c>
      <c r="S2049" s="541">
        <v>216.59</v>
      </c>
      <c r="T2049" s="467" t="s">
        <v>2965</v>
      </c>
      <c r="U2049" s="468">
        <f t="shared" si="31"/>
        <v>1732.72</v>
      </c>
      <c r="V2049" s="170"/>
    </row>
    <row r="2050" spans="1:22" ht="30.6">
      <c r="A2050" s="235">
        <v>2047</v>
      </c>
      <c r="B2050" s="354">
        <v>109611234</v>
      </c>
      <c r="C2050" s="245">
        <v>3742612236</v>
      </c>
      <c r="D2050" s="245" t="s">
        <v>281</v>
      </c>
      <c r="E2050" s="602" t="s">
        <v>36</v>
      </c>
      <c r="F2050" s="428">
        <v>24</v>
      </c>
      <c r="G2050" s="623" t="s">
        <v>4131</v>
      </c>
      <c r="H2050" s="410">
        <v>45082</v>
      </c>
      <c r="I2050" s="410">
        <v>45082</v>
      </c>
      <c r="J2050" s="427" t="s">
        <v>3857</v>
      </c>
      <c r="K2050" s="427" t="s">
        <v>82</v>
      </c>
      <c r="L2050" s="427" t="s">
        <v>70</v>
      </c>
      <c r="M2050" s="427">
        <v>923388303</v>
      </c>
      <c r="N2050" s="427" t="s">
        <v>3917</v>
      </c>
      <c r="O2050" s="427" t="s">
        <v>3859</v>
      </c>
      <c r="P2050" s="473" t="s">
        <v>3432</v>
      </c>
      <c r="Q2050" s="333" t="s">
        <v>3958</v>
      </c>
      <c r="R2050" s="427" t="s">
        <v>4130</v>
      </c>
      <c r="S2050" s="541">
        <v>19072.55</v>
      </c>
      <c r="T2050" s="467" t="s">
        <v>2965</v>
      </c>
      <c r="U2050" s="468">
        <f t="shared" si="31"/>
        <v>457741.19999999995</v>
      </c>
      <c r="V2050" s="170"/>
    </row>
    <row r="2051" spans="1:22" ht="20.399999999999999">
      <c r="A2051" s="235">
        <v>2048</v>
      </c>
      <c r="B2051" s="238">
        <v>110408292</v>
      </c>
      <c r="C2051" s="235" t="s">
        <v>1309</v>
      </c>
      <c r="D2051" s="238" t="s">
        <v>1310</v>
      </c>
      <c r="E2051" s="598" t="s">
        <v>36</v>
      </c>
      <c r="F2051" s="235">
        <v>240</v>
      </c>
      <c r="G2051" s="623" t="s">
        <v>4131</v>
      </c>
      <c r="H2051" s="410">
        <v>45082</v>
      </c>
      <c r="I2051" s="410">
        <v>45082</v>
      </c>
      <c r="J2051" s="235" t="s">
        <v>3857</v>
      </c>
      <c r="K2051" s="235" t="s">
        <v>82</v>
      </c>
      <c r="L2051" s="235" t="s">
        <v>70</v>
      </c>
      <c r="M2051" s="238">
        <v>923388303</v>
      </c>
      <c r="N2051" s="235" t="s">
        <v>3917</v>
      </c>
      <c r="O2051" s="238" t="s">
        <v>3859</v>
      </c>
      <c r="P2051" s="345" t="s">
        <v>3432</v>
      </c>
      <c r="Q2051" s="333" t="s">
        <v>3958</v>
      </c>
      <c r="R2051" s="235" t="s">
        <v>4130</v>
      </c>
      <c r="S2051" s="541">
        <v>10</v>
      </c>
      <c r="T2051" s="467" t="s">
        <v>2965</v>
      </c>
      <c r="U2051" s="468">
        <f t="shared" si="31"/>
        <v>2400</v>
      </c>
      <c r="V2051" s="170"/>
    </row>
    <row r="2052" spans="1:22">
      <c r="A2052" s="235">
        <v>2049</v>
      </c>
      <c r="B2052" s="354">
        <v>111400054</v>
      </c>
      <c r="C2052" s="245" t="s">
        <v>3274</v>
      </c>
      <c r="D2052" s="245" t="s">
        <v>650</v>
      </c>
      <c r="E2052" s="602" t="s">
        <v>36</v>
      </c>
      <c r="F2052" s="428">
        <v>24</v>
      </c>
      <c r="G2052" s="623" t="s">
        <v>4131</v>
      </c>
      <c r="H2052" s="410">
        <v>45082</v>
      </c>
      <c r="I2052" s="410">
        <v>45082</v>
      </c>
      <c r="J2052" s="428" t="s">
        <v>3857</v>
      </c>
      <c r="K2052" s="428" t="s">
        <v>82</v>
      </c>
      <c r="L2052" s="427" t="s">
        <v>70</v>
      </c>
      <c r="M2052" s="428">
        <v>923388303</v>
      </c>
      <c r="N2052" s="427" t="s">
        <v>3917</v>
      </c>
      <c r="O2052" s="427" t="s">
        <v>3859</v>
      </c>
      <c r="P2052" s="473" t="s">
        <v>3432</v>
      </c>
      <c r="Q2052" s="333" t="s">
        <v>3958</v>
      </c>
      <c r="R2052" s="427" t="s">
        <v>4130</v>
      </c>
      <c r="S2052" s="171">
        <v>1388.85</v>
      </c>
      <c r="T2052" s="467" t="s">
        <v>2965</v>
      </c>
      <c r="U2052" s="468">
        <f t="shared" ref="U2052:U2115" si="32">S2052*F2052</f>
        <v>33332.399999999994</v>
      </c>
      <c r="V2052" s="170"/>
    </row>
    <row r="2053" spans="1:22">
      <c r="A2053" s="235">
        <v>2050</v>
      </c>
      <c r="B2053" s="354">
        <v>111400055</v>
      </c>
      <c r="C2053" s="354" t="s">
        <v>3275</v>
      </c>
      <c r="D2053" s="354" t="s">
        <v>654</v>
      </c>
      <c r="E2053" s="603" t="s">
        <v>36</v>
      </c>
      <c r="F2053" s="428">
        <v>24</v>
      </c>
      <c r="G2053" s="623" t="s">
        <v>4131</v>
      </c>
      <c r="H2053" s="410">
        <v>45082</v>
      </c>
      <c r="I2053" s="410">
        <v>45082</v>
      </c>
      <c r="J2053" s="427" t="s">
        <v>3857</v>
      </c>
      <c r="K2053" s="427" t="s">
        <v>82</v>
      </c>
      <c r="L2053" s="427" t="s">
        <v>70</v>
      </c>
      <c r="M2053" s="428">
        <v>923388303</v>
      </c>
      <c r="N2053" s="427" t="s">
        <v>3917</v>
      </c>
      <c r="O2053" s="427" t="s">
        <v>3859</v>
      </c>
      <c r="P2053" s="473" t="s">
        <v>3432</v>
      </c>
      <c r="Q2053" s="333" t="s">
        <v>3958</v>
      </c>
      <c r="R2053" s="427" t="s">
        <v>4130</v>
      </c>
      <c r="S2053" s="171">
        <v>1706.02</v>
      </c>
      <c r="T2053" s="467" t="s">
        <v>2965</v>
      </c>
      <c r="U2053" s="468">
        <f t="shared" si="32"/>
        <v>40944.479999999996</v>
      </c>
      <c r="V2053" s="170"/>
    </row>
    <row r="2054" spans="1:22">
      <c r="A2054" s="235">
        <v>2051</v>
      </c>
      <c r="B2054" s="354">
        <v>110710681</v>
      </c>
      <c r="C2054" s="427" t="s">
        <v>2208</v>
      </c>
      <c r="D2054" s="354" t="s">
        <v>2209</v>
      </c>
      <c r="E2054" s="603" t="s">
        <v>36</v>
      </c>
      <c r="F2054" s="427">
        <v>32</v>
      </c>
      <c r="G2054" s="623" t="s">
        <v>4131</v>
      </c>
      <c r="H2054" s="410">
        <v>45082</v>
      </c>
      <c r="I2054" s="410">
        <v>45082</v>
      </c>
      <c r="J2054" s="427" t="s">
        <v>3857</v>
      </c>
      <c r="K2054" s="427" t="s">
        <v>82</v>
      </c>
      <c r="L2054" s="427" t="s">
        <v>70</v>
      </c>
      <c r="M2054" s="427">
        <v>923388303</v>
      </c>
      <c r="N2054" s="427" t="s">
        <v>3917</v>
      </c>
      <c r="O2054" s="427" t="s">
        <v>3859</v>
      </c>
      <c r="P2054" s="473" t="s">
        <v>3432</v>
      </c>
      <c r="Q2054" s="333" t="s">
        <v>3958</v>
      </c>
      <c r="R2054" s="354" t="s">
        <v>4130</v>
      </c>
      <c r="S2054" s="541">
        <v>2047</v>
      </c>
      <c r="T2054" s="467" t="s">
        <v>2965</v>
      </c>
      <c r="U2054" s="468">
        <f t="shared" si="32"/>
        <v>65504</v>
      </c>
      <c r="V2054" s="170"/>
    </row>
    <row r="2055" spans="1:22">
      <c r="A2055" s="235">
        <v>2052</v>
      </c>
      <c r="B2055" s="354">
        <v>110710682</v>
      </c>
      <c r="C2055" s="427" t="s">
        <v>2215</v>
      </c>
      <c r="D2055" s="354" t="s">
        <v>2216</v>
      </c>
      <c r="E2055" s="603" t="s">
        <v>36</v>
      </c>
      <c r="F2055" s="427">
        <v>32</v>
      </c>
      <c r="G2055" s="623" t="s">
        <v>4131</v>
      </c>
      <c r="H2055" s="410">
        <v>45082</v>
      </c>
      <c r="I2055" s="410">
        <v>45082</v>
      </c>
      <c r="J2055" s="427" t="s">
        <v>3857</v>
      </c>
      <c r="K2055" s="427" t="s">
        <v>82</v>
      </c>
      <c r="L2055" s="427" t="s">
        <v>70</v>
      </c>
      <c r="M2055" s="427">
        <v>923388303</v>
      </c>
      <c r="N2055" s="427" t="s">
        <v>3917</v>
      </c>
      <c r="O2055" s="354" t="s">
        <v>3859</v>
      </c>
      <c r="P2055" s="345" t="s">
        <v>3432</v>
      </c>
      <c r="Q2055" s="333" t="s">
        <v>3958</v>
      </c>
      <c r="R2055" s="354" t="s">
        <v>4130</v>
      </c>
      <c r="S2055" s="541">
        <v>2047</v>
      </c>
      <c r="T2055" s="467" t="s">
        <v>2965</v>
      </c>
      <c r="U2055" s="468">
        <f t="shared" si="32"/>
        <v>65504</v>
      </c>
      <c r="V2055" s="170"/>
    </row>
    <row r="2056" spans="1:22">
      <c r="A2056" s="235">
        <v>2053</v>
      </c>
      <c r="B2056" s="354">
        <v>110710684</v>
      </c>
      <c r="C2056" s="427" t="s">
        <v>3950</v>
      </c>
      <c r="D2056" s="354" t="s">
        <v>2213</v>
      </c>
      <c r="E2056" s="603" t="s">
        <v>36</v>
      </c>
      <c r="F2056" s="427">
        <v>4</v>
      </c>
      <c r="G2056" s="623" t="s">
        <v>4131</v>
      </c>
      <c r="H2056" s="410">
        <v>45082</v>
      </c>
      <c r="I2056" s="410">
        <v>45082</v>
      </c>
      <c r="J2056" s="235" t="s">
        <v>3857</v>
      </c>
      <c r="K2056" s="235" t="s">
        <v>82</v>
      </c>
      <c r="L2056" s="235" t="s">
        <v>70</v>
      </c>
      <c r="M2056" s="238">
        <v>923388303</v>
      </c>
      <c r="N2056" s="235" t="s">
        <v>3917</v>
      </c>
      <c r="O2056" s="238" t="s">
        <v>3859</v>
      </c>
      <c r="P2056" s="345" t="s">
        <v>3432</v>
      </c>
      <c r="Q2056" s="333" t="s">
        <v>3958</v>
      </c>
      <c r="R2056" s="235" t="s">
        <v>4130</v>
      </c>
      <c r="S2056" s="541">
        <v>2047</v>
      </c>
      <c r="T2056" s="467" t="s">
        <v>2965</v>
      </c>
      <c r="U2056" s="468">
        <f t="shared" si="32"/>
        <v>8188</v>
      </c>
      <c r="V2056" s="170"/>
    </row>
    <row r="2057" spans="1:22">
      <c r="A2057" s="235">
        <v>2054</v>
      </c>
      <c r="B2057" s="238">
        <v>110710684</v>
      </c>
      <c r="C2057" s="235" t="s">
        <v>3950</v>
      </c>
      <c r="D2057" s="238" t="s">
        <v>2213</v>
      </c>
      <c r="E2057" s="598" t="s">
        <v>36</v>
      </c>
      <c r="F2057" s="235">
        <v>12</v>
      </c>
      <c r="G2057" s="623" t="s">
        <v>4131</v>
      </c>
      <c r="H2057" s="410">
        <v>45082</v>
      </c>
      <c r="I2057" s="410">
        <v>45082</v>
      </c>
      <c r="J2057" s="235" t="s">
        <v>3857</v>
      </c>
      <c r="K2057" s="235" t="s">
        <v>82</v>
      </c>
      <c r="L2057" s="235" t="s">
        <v>70</v>
      </c>
      <c r="M2057" s="238">
        <v>923388303</v>
      </c>
      <c r="N2057" s="235" t="s">
        <v>3917</v>
      </c>
      <c r="O2057" s="238" t="s">
        <v>3859</v>
      </c>
      <c r="P2057" s="345" t="s">
        <v>3432</v>
      </c>
      <c r="Q2057" s="333" t="s">
        <v>3958</v>
      </c>
      <c r="R2057" s="235" t="s">
        <v>4130</v>
      </c>
      <c r="S2057" s="541">
        <v>2047</v>
      </c>
      <c r="T2057" s="467" t="s">
        <v>2965</v>
      </c>
      <c r="U2057" s="468">
        <f t="shared" si="32"/>
        <v>24564</v>
      </c>
      <c r="V2057" s="170"/>
    </row>
    <row r="2058" spans="1:22">
      <c r="A2058" s="235">
        <v>2055</v>
      </c>
      <c r="B2058" s="238">
        <v>112141778</v>
      </c>
      <c r="C2058" s="235">
        <v>112141778</v>
      </c>
      <c r="D2058" s="238" t="s">
        <v>2566</v>
      </c>
      <c r="E2058" s="598" t="s">
        <v>36</v>
      </c>
      <c r="F2058" s="235">
        <v>80</v>
      </c>
      <c r="G2058" s="623" t="s">
        <v>4131</v>
      </c>
      <c r="H2058" s="410">
        <v>45082</v>
      </c>
      <c r="I2058" s="410">
        <v>45082</v>
      </c>
      <c r="J2058" s="235" t="s">
        <v>3857</v>
      </c>
      <c r="K2058" s="235" t="s">
        <v>82</v>
      </c>
      <c r="L2058" s="235" t="s">
        <v>70</v>
      </c>
      <c r="M2058" s="238">
        <v>923388303</v>
      </c>
      <c r="N2058" s="235" t="s">
        <v>3917</v>
      </c>
      <c r="O2058" s="238" t="s">
        <v>3859</v>
      </c>
      <c r="P2058" s="345" t="s">
        <v>3432</v>
      </c>
      <c r="Q2058" s="333" t="s">
        <v>3958</v>
      </c>
      <c r="R2058" s="235" t="s">
        <v>4130</v>
      </c>
      <c r="S2058" s="541">
        <v>1.5</v>
      </c>
      <c r="T2058" s="467" t="s">
        <v>2965</v>
      </c>
      <c r="U2058" s="468">
        <f t="shared" si="32"/>
        <v>120</v>
      </c>
      <c r="V2058" s="170"/>
    </row>
    <row r="2059" spans="1:22">
      <c r="A2059" s="235">
        <v>2056</v>
      </c>
      <c r="B2059" s="238">
        <v>112141777</v>
      </c>
      <c r="C2059" s="235">
        <v>112141777</v>
      </c>
      <c r="D2059" s="238" t="s">
        <v>2563</v>
      </c>
      <c r="E2059" s="598" t="s">
        <v>36</v>
      </c>
      <c r="F2059" s="235">
        <v>144</v>
      </c>
      <c r="G2059" s="623" t="s">
        <v>4131</v>
      </c>
      <c r="H2059" s="410">
        <v>45082</v>
      </c>
      <c r="I2059" s="410">
        <v>45082</v>
      </c>
      <c r="J2059" s="235" t="s">
        <v>3857</v>
      </c>
      <c r="K2059" s="235" t="s">
        <v>82</v>
      </c>
      <c r="L2059" s="235" t="s">
        <v>70</v>
      </c>
      <c r="M2059" s="238">
        <v>923388303</v>
      </c>
      <c r="N2059" s="235" t="s">
        <v>3917</v>
      </c>
      <c r="O2059" s="238" t="s">
        <v>3859</v>
      </c>
      <c r="P2059" s="345" t="s">
        <v>3432</v>
      </c>
      <c r="Q2059" s="333" t="s">
        <v>3958</v>
      </c>
      <c r="R2059" s="235" t="s">
        <v>4130</v>
      </c>
      <c r="S2059" s="541">
        <v>5.4</v>
      </c>
      <c r="T2059" s="467" t="s">
        <v>2965</v>
      </c>
      <c r="U2059" s="468">
        <f t="shared" si="32"/>
        <v>777.6</v>
      </c>
      <c r="V2059" s="170"/>
    </row>
    <row r="2060" spans="1:22">
      <c r="A2060" s="235">
        <v>2057</v>
      </c>
      <c r="B2060" s="354">
        <v>112172545</v>
      </c>
      <c r="C2060" s="427">
        <v>112172545</v>
      </c>
      <c r="D2060" s="354" t="s">
        <v>2378</v>
      </c>
      <c r="E2060" s="603" t="s">
        <v>36</v>
      </c>
      <c r="F2060" s="427">
        <v>48</v>
      </c>
      <c r="G2060" s="623" t="s">
        <v>4131</v>
      </c>
      <c r="H2060" s="410">
        <v>45082</v>
      </c>
      <c r="I2060" s="410">
        <v>45082</v>
      </c>
      <c r="J2060" s="427" t="s">
        <v>3857</v>
      </c>
      <c r="K2060" s="427" t="s">
        <v>82</v>
      </c>
      <c r="L2060" s="427" t="s">
        <v>70</v>
      </c>
      <c r="M2060" s="427">
        <v>923388303</v>
      </c>
      <c r="N2060" s="427" t="s">
        <v>3917</v>
      </c>
      <c r="O2060" s="354" t="s">
        <v>3859</v>
      </c>
      <c r="P2060" s="473" t="s">
        <v>3432</v>
      </c>
      <c r="Q2060" s="333" t="s">
        <v>3958</v>
      </c>
      <c r="R2060" s="354" t="s">
        <v>4130</v>
      </c>
      <c r="S2060" s="541">
        <v>8.5</v>
      </c>
      <c r="T2060" s="467" t="s">
        <v>2965</v>
      </c>
      <c r="U2060" s="468">
        <f t="shared" si="32"/>
        <v>408</v>
      </c>
      <c r="V2060" s="170"/>
    </row>
    <row r="2061" spans="1:22">
      <c r="A2061" s="235">
        <v>2058</v>
      </c>
      <c r="B2061" s="354">
        <v>112172546</v>
      </c>
      <c r="C2061" s="427">
        <v>112172546</v>
      </c>
      <c r="D2061" s="354" t="s">
        <v>2380</v>
      </c>
      <c r="E2061" s="603" t="s">
        <v>36</v>
      </c>
      <c r="F2061" s="427">
        <v>32</v>
      </c>
      <c r="G2061" s="623" t="s">
        <v>4131</v>
      </c>
      <c r="H2061" s="410">
        <v>45082</v>
      </c>
      <c r="I2061" s="410">
        <v>45082</v>
      </c>
      <c r="J2061" s="427" t="s">
        <v>3857</v>
      </c>
      <c r="K2061" s="427" t="s">
        <v>82</v>
      </c>
      <c r="L2061" s="427" t="s">
        <v>70</v>
      </c>
      <c r="M2061" s="427">
        <v>923388303</v>
      </c>
      <c r="N2061" s="427" t="s">
        <v>3917</v>
      </c>
      <c r="O2061" s="354" t="s">
        <v>3859</v>
      </c>
      <c r="P2061" s="473" t="s">
        <v>3432</v>
      </c>
      <c r="Q2061" s="333" t="s">
        <v>3958</v>
      </c>
      <c r="R2061" s="354" t="s">
        <v>4130</v>
      </c>
      <c r="S2061" s="541">
        <v>10.5</v>
      </c>
      <c r="T2061" s="467" t="s">
        <v>2965</v>
      </c>
      <c r="U2061" s="468">
        <f t="shared" si="32"/>
        <v>336</v>
      </c>
      <c r="V2061" s="170"/>
    </row>
    <row r="2062" spans="1:22">
      <c r="A2062" s="235">
        <v>2059</v>
      </c>
      <c r="B2062" s="354">
        <v>112170848</v>
      </c>
      <c r="C2062" s="427">
        <v>112170848</v>
      </c>
      <c r="D2062" s="474" t="s">
        <v>2381</v>
      </c>
      <c r="E2062" s="603" t="s">
        <v>36</v>
      </c>
      <c r="F2062" s="427">
        <v>48</v>
      </c>
      <c r="G2062" s="623" t="s">
        <v>4131</v>
      </c>
      <c r="H2062" s="410">
        <v>45082</v>
      </c>
      <c r="I2062" s="410">
        <v>45082</v>
      </c>
      <c r="J2062" s="427" t="s">
        <v>3857</v>
      </c>
      <c r="K2062" s="427" t="s">
        <v>82</v>
      </c>
      <c r="L2062" s="427" t="s">
        <v>70</v>
      </c>
      <c r="M2062" s="427">
        <v>923388303</v>
      </c>
      <c r="N2062" s="427" t="s">
        <v>3917</v>
      </c>
      <c r="O2062" s="354" t="s">
        <v>3859</v>
      </c>
      <c r="P2062" s="473" t="s">
        <v>3432</v>
      </c>
      <c r="Q2062" s="333" t="s">
        <v>3958</v>
      </c>
      <c r="R2062" s="354" t="s">
        <v>4130</v>
      </c>
      <c r="S2062" s="541">
        <v>14</v>
      </c>
      <c r="T2062" s="467" t="s">
        <v>2965</v>
      </c>
      <c r="U2062" s="468">
        <f t="shared" si="32"/>
        <v>672</v>
      </c>
      <c r="V2062" s="170"/>
    </row>
    <row r="2063" spans="1:22">
      <c r="A2063" s="235">
        <v>2060</v>
      </c>
      <c r="B2063" s="238" t="s">
        <v>2458</v>
      </c>
      <c r="C2063" s="235" t="s">
        <v>2458</v>
      </c>
      <c r="D2063" s="238" t="s">
        <v>2459</v>
      </c>
      <c r="E2063" s="598" t="s">
        <v>36</v>
      </c>
      <c r="F2063" s="235">
        <v>16</v>
      </c>
      <c r="G2063" s="623" t="s">
        <v>4131</v>
      </c>
      <c r="H2063" s="410">
        <v>45082</v>
      </c>
      <c r="I2063" s="410">
        <v>45082</v>
      </c>
      <c r="J2063" s="235" t="s">
        <v>3857</v>
      </c>
      <c r="K2063" s="235" t="s">
        <v>82</v>
      </c>
      <c r="L2063" s="235" t="s">
        <v>70</v>
      </c>
      <c r="M2063" s="238">
        <v>923388303</v>
      </c>
      <c r="N2063" s="235" t="s">
        <v>3917</v>
      </c>
      <c r="O2063" s="238" t="s">
        <v>3859</v>
      </c>
      <c r="P2063" s="345" t="s">
        <v>3432</v>
      </c>
      <c r="Q2063" s="333" t="s">
        <v>3958</v>
      </c>
      <c r="R2063" s="235" t="s">
        <v>4130</v>
      </c>
      <c r="S2063" s="541">
        <v>1798.2</v>
      </c>
      <c r="T2063" s="467" t="s">
        <v>2965</v>
      </c>
      <c r="U2063" s="468">
        <f t="shared" si="32"/>
        <v>28771.200000000001</v>
      </c>
      <c r="V2063" s="170"/>
    </row>
    <row r="2064" spans="1:22">
      <c r="A2064" s="235">
        <v>2061</v>
      </c>
      <c r="B2064" s="238" t="s">
        <v>2336</v>
      </c>
      <c r="C2064" s="235" t="s">
        <v>2337</v>
      </c>
      <c r="D2064" s="238" t="s">
        <v>2605</v>
      </c>
      <c r="E2064" s="598" t="s">
        <v>36</v>
      </c>
      <c r="F2064" s="235">
        <v>32</v>
      </c>
      <c r="G2064" s="623" t="s">
        <v>4131</v>
      </c>
      <c r="H2064" s="410">
        <v>45082</v>
      </c>
      <c r="I2064" s="410">
        <v>45082</v>
      </c>
      <c r="J2064" s="235" t="s">
        <v>3857</v>
      </c>
      <c r="K2064" s="235" t="s">
        <v>82</v>
      </c>
      <c r="L2064" s="235" t="s">
        <v>70</v>
      </c>
      <c r="M2064" s="238">
        <v>923388303</v>
      </c>
      <c r="N2064" s="235" t="s">
        <v>3917</v>
      </c>
      <c r="O2064" s="238" t="s">
        <v>3859</v>
      </c>
      <c r="P2064" s="345" t="s">
        <v>3432</v>
      </c>
      <c r="Q2064" s="333" t="s">
        <v>3958</v>
      </c>
      <c r="R2064" s="235" t="s">
        <v>4130</v>
      </c>
      <c r="S2064" s="541">
        <v>1241.95</v>
      </c>
      <c r="T2064" s="467" t="s">
        <v>2965</v>
      </c>
      <c r="U2064" s="468">
        <f t="shared" si="32"/>
        <v>39742.400000000001</v>
      </c>
      <c r="V2064" s="170"/>
    </row>
    <row r="2065" spans="1:22">
      <c r="A2065" s="235">
        <v>2062</v>
      </c>
      <c r="B2065" s="354">
        <v>112172543</v>
      </c>
      <c r="C2065" s="427" t="s">
        <v>4040</v>
      </c>
      <c r="D2065" s="238" t="s">
        <v>1145</v>
      </c>
      <c r="E2065" s="603" t="s">
        <v>36</v>
      </c>
      <c r="F2065" s="427">
        <v>8</v>
      </c>
      <c r="G2065" s="623" t="s">
        <v>4131</v>
      </c>
      <c r="H2065" s="410">
        <v>45082</v>
      </c>
      <c r="I2065" s="410">
        <v>45082</v>
      </c>
      <c r="J2065" s="427" t="s">
        <v>3857</v>
      </c>
      <c r="K2065" s="427" t="s">
        <v>82</v>
      </c>
      <c r="L2065" s="427" t="s">
        <v>70</v>
      </c>
      <c r="M2065" s="427">
        <v>923388303</v>
      </c>
      <c r="N2065" s="427" t="s">
        <v>3917</v>
      </c>
      <c r="O2065" s="354" t="s">
        <v>3859</v>
      </c>
      <c r="P2065" s="473" t="s">
        <v>3432</v>
      </c>
      <c r="Q2065" s="333" t="s">
        <v>3958</v>
      </c>
      <c r="R2065" s="354" t="s">
        <v>4130</v>
      </c>
      <c r="S2065" s="541">
        <v>3480</v>
      </c>
      <c r="T2065" s="467" t="s">
        <v>2965</v>
      </c>
      <c r="U2065" s="468">
        <f t="shared" si="32"/>
        <v>27840</v>
      </c>
      <c r="V2065" s="170"/>
    </row>
    <row r="2066" spans="1:22">
      <c r="A2066" s="235">
        <v>2063</v>
      </c>
      <c r="B2066" s="354">
        <v>112172541</v>
      </c>
      <c r="C2066" s="427">
        <v>112172541</v>
      </c>
      <c r="D2066" s="239" t="s">
        <v>2373</v>
      </c>
      <c r="E2066" s="603" t="s">
        <v>36</v>
      </c>
      <c r="F2066" s="427">
        <v>8</v>
      </c>
      <c r="G2066" s="623" t="s">
        <v>4131</v>
      </c>
      <c r="H2066" s="410">
        <v>45082</v>
      </c>
      <c r="I2066" s="410">
        <v>45082</v>
      </c>
      <c r="J2066" s="427" t="s">
        <v>3857</v>
      </c>
      <c r="K2066" s="427" t="s">
        <v>82</v>
      </c>
      <c r="L2066" s="427" t="s">
        <v>70</v>
      </c>
      <c r="M2066" s="427">
        <v>923388303</v>
      </c>
      <c r="N2066" s="427" t="s">
        <v>3917</v>
      </c>
      <c r="O2066" s="354" t="s">
        <v>3859</v>
      </c>
      <c r="P2066" s="473" t="s">
        <v>3432</v>
      </c>
      <c r="Q2066" s="333" t="s">
        <v>3958</v>
      </c>
      <c r="R2066" s="354" t="s">
        <v>4130</v>
      </c>
      <c r="S2066" s="541">
        <v>630</v>
      </c>
      <c r="T2066" s="467" t="s">
        <v>2965</v>
      </c>
      <c r="U2066" s="468">
        <f t="shared" si="32"/>
        <v>5040</v>
      </c>
      <c r="V2066" s="170"/>
    </row>
    <row r="2067" spans="1:22">
      <c r="A2067" s="235">
        <v>2064</v>
      </c>
      <c r="B2067" s="354">
        <v>112172542</v>
      </c>
      <c r="C2067" s="427">
        <v>112172542</v>
      </c>
      <c r="D2067" s="238" t="s">
        <v>2376</v>
      </c>
      <c r="E2067" s="603" t="s">
        <v>36</v>
      </c>
      <c r="F2067" s="427">
        <v>24</v>
      </c>
      <c r="G2067" s="623" t="s">
        <v>4131</v>
      </c>
      <c r="H2067" s="410">
        <v>45082</v>
      </c>
      <c r="I2067" s="410">
        <v>45082</v>
      </c>
      <c r="J2067" s="427" t="s">
        <v>3857</v>
      </c>
      <c r="K2067" s="427" t="s">
        <v>82</v>
      </c>
      <c r="L2067" s="427" t="s">
        <v>70</v>
      </c>
      <c r="M2067" s="427">
        <v>923388303</v>
      </c>
      <c r="N2067" s="427" t="s">
        <v>3917</v>
      </c>
      <c r="O2067" s="354" t="s">
        <v>3859</v>
      </c>
      <c r="P2067" s="473" t="s">
        <v>3432</v>
      </c>
      <c r="Q2067" s="333" t="s">
        <v>3958</v>
      </c>
      <c r="R2067" s="354" t="s">
        <v>4130</v>
      </c>
      <c r="S2067" s="541">
        <v>65</v>
      </c>
      <c r="T2067" s="467" t="s">
        <v>2965</v>
      </c>
      <c r="U2067" s="468">
        <f t="shared" si="32"/>
        <v>1560</v>
      </c>
      <c r="V2067" s="170"/>
    </row>
    <row r="2068" spans="1:22">
      <c r="A2068" s="235">
        <v>2065</v>
      </c>
      <c r="B2068" s="354">
        <v>112172544</v>
      </c>
      <c r="C2068" s="427">
        <v>112172544</v>
      </c>
      <c r="D2068" s="354" t="s">
        <v>2377</v>
      </c>
      <c r="E2068" s="603" t="s">
        <v>36</v>
      </c>
      <c r="F2068" s="427">
        <v>16</v>
      </c>
      <c r="G2068" s="623" t="s">
        <v>4131</v>
      </c>
      <c r="H2068" s="410">
        <v>45082</v>
      </c>
      <c r="I2068" s="410">
        <v>45082</v>
      </c>
      <c r="J2068" s="427" t="s">
        <v>3857</v>
      </c>
      <c r="K2068" s="427" t="s">
        <v>82</v>
      </c>
      <c r="L2068" s="427" t="s">
        <v>70</v>
      </c>
      <c r="M2068" s="427">
        <v>923388303</v>
      </c>
      <c r="N2068" s="427" t="s">
        <v>3917</v>
      </c>
      <c r="O2068" s="354" t="s">
        <v>3859</v>
      </c>
      <c r="P2068" s="473" t="s">
        <v>3432</v>
      </c>
      <c r="Q2068" s="333" t="s">
        <v>3958</v>
      </c>
      <c r="R2068" s="354" t="s">
        <v>4130</v>
      </c>
      <c r="S2068" s="541">
        <v>100</v>
      </c>
      <c r="T2068" s="467" t="s">
        <v>2965</v>
      </c>
      <c r="U2068" s="468">
        <f t="shared" si="32"/>
        <v>1600</v>
      </c>
      <c r="V2068" s="170"/>
    </row>
    <row r="2069" spans="1:22">
      <c r="A2069" s="235">
        <v>2066</v>
      </c>
      <c r="B2069" s="238">
        <v>107156657</v>
      </c>
      <c r="C2069" s="238">
        <v>107156657</v>
      </c>
      <c r="D2069" s="238" t="s">
        <v>815</v>
      </c>
      <c r="E2069" s="598" t="s">
        <v>36</v>
      </c>
      <c r="F2069" s="235">
        <v>32</v>
      </c>
      <c r="G2069" s="623" t="s">
        <v>4131</v>
      </c>
      <c r="H2069" s="410">
        <v>45082</v>
      </c>
      <c r="I2069" s="410">
        <v>45082</v>
      </c>
      <c r="J2069" s="235" t="s">
        <v>3857</v>
      </c>
      <c r="K2069" s="235" t="s">
        <v>82</v>
      </c>
      <c r="L2069" s="235" t="s">
        <v>70</v>
      </c>
      <c r="M2069" s="238">
        <v>923388303</v>
      </c>
      <c r="N2069" s="235" t="s">
        <v>3917</v>
      </c>
      <c r="O2069" s="238" t="s">
        <v>3859</v>
      </c>
      <c r="P2069" s="345" t="s">
        <v>3432</v>
      </c>
      <c r="Q2069" s="333" t="s">
        <v>3958</v>
      </c>
      <c r="R2069" s="235" t="s">
        <v>4130</v>
      </c>
      <c r="S2069" s="541">
        <v>13.68</v>
      </c>
      <c r="T2069" s="467" t="s">
        <v>2965</v>
      </c>
      <c r="U2069" s="468">
        <f t="shared" si="32"/>
        <v>437.76</v>
      </c>
      <c r="V2069" s="170"/>
    </row>
    <row r="2070" spans="1:22">
      <c r="A2070" s="235">
        <v>2067</v>
      </c>
      <c r="B2070" s="238">
        <v>110408291</v>
      </c>
      <c r="C2070" s="235" t="s">
        <v>1305</v>
      </c>
      <c r="D2070" s="238" t="s">
        <v>1306</v>
      </c>
      <c r="E2070" s="598" t="s">
        <v>36</v>
      </c>
      <c r="F2070" s="235">
        <v>48</v>
      </c>
      <c r="G2070" s="623" t="s">
        <v>4131</v>
      </c>
      <c r="H2070" s="410">
        <v>45082</v>
      </c>
      <c r="I2070" s="410">
        <v>45082</v>
      </c>
      <c r="J2070" s="235" t="s">
        <v>3857</v>
      </c>
      <c r="K2070" s="235" t="s">
        <v>82</v>
      </c>
      <c r="L2070" s="235" t="s">
        <v>70</v>
      </c>
      <c r="M2070" s="238">
        <v>923388303</v>
      </c>
      <c r="N2070" s="235" t="s">
        <v>3917</v>
      </c>
      <c r="O2070" s="238" t="s">
        <v>3859</v>
      </c>
      <c r="P2070" s="345" t="s">
        <v>3432</v>
      </c>
      <c r="Q2070" s="333" t="s">
        <v>3958</v>
      </c>
      <c r="R2070" s="235" t="s">
        <v>4130</v>
      </c>
      <c r="S2070" s="541">
        <v>6</v>
      </c>
      <c r="T2070" s="467" t="s">
        <v>2965</v>
      </c>
      <c r="U2070" s="468">
        <f t="shared" si="32"/>
        <v>288</v>
      </c>
      <c r="V2070" s="170"/>
    </row>
    <row r="2071" spans="1:22">
      <c r="A2071" s="235">
        <v>2068</v>
      </c>
      <c r="B2071" s="238">
        <v>107156629</v>
      </c>
      <c r="C2071" s="235">
        <v>107156629</v>
      </c>
      <c r="D2071" s="238" t="s">
        <v>814</v>
      </c>
      <c r="E2071" s="598" t="s">
        <v>36</v>
      </c>
      <c r="F2071" s="235">
        <v>128</v>
      </c>
      <c r="G2071" s="623" t="s">
        <v>4131</v>
      </c>
      <c r="H2071" s="410">
        <v>45082</v>
      </c>
      <c r="I2071" s="410">
        <v>45082</v>
      </c>
      <c r="J2071" s="235" t="s">
        <v>3857</v>
      </c>
      <c r="K2071" s="235" t="s">
        <v>82</v>
      </c>
      <c r="L2071" s="235" t="s">
        <v>70</v>
      </c>
      <c r="M2071" s="238">
        <v>923388303</v>
      </c>
      <c r="N2071" s="235" t="s">
        <v>3917</v>
      </c>
      <c r="O2071" s="238" t="s">
        <v>3859</v>
      </c>
      <c r="P2071" s="345" t="s">
        <v>3432</v>
      </c>
      <c r="Q2071" s="333" t="s">
        <v>3958</v>
      </c>
      <c r="R2071" s="235" t="s">
        <v>4130</v>
      </c>
      <c r="S2071" s="541">
        <v>16.2</v>
      </c>
      <c r="T2071" s="467" t="s">
        <v>2965</v>
      </c>
      <c r="U2071" s="468">
        <f t="shared" si="32"/>
        <v>2073.6</v>
      </c>
      <c r="V2071" s="170"/>
    </row>
    <row r="2072" spans="1:22" ht="20.399999999999999">
      <c r="A2072" s="235">
        <v>2069</v>
      </c>
      <c r="B2072" s="238" t="s">
        <v>818</v>
      </c>
      <c r="C2072" s="235" t="s">
        <v>818</v>
      </c>
      <c r="D2072" s="238" t="s">
        <v>819</v>
      </c>
      <c r="E2072" s="598" t="s">
        <v>36</v>
      </c>
      <c r="F2072" s="235">
        <v>160</v>
      </c>
      <c r="G2072" s="623" t="s">
        <v>4131</v>
      </c>
      <c r="H2072" s="410">
        <v>45082</v>
      </c>
      <c r="I2072" s="410">
        <v>45082</v>
      </c>
      <c r="J2072" s="235" t="s">
        <v>3857</v>
      </c>
      <c r="K2072" s="235" t="s">
        <v>82</v>
      </c>
      <c r="L2072" s="235" t="s">
        <v>70</v>
      </c>
      <c r="M2072" s="238">
        <v>923388303</v>
      </c>
      <c r="N2072" s="235" t="s">
        <v>3917</v>
      </c>
      <c r="O2072" s="238" t="s">
        <v>3859</v>
      </c>
      <c r="P2072" s="345" t="s">
        <v>3432</v>
      </c>
      <c r="Q2072" s="333" t="s">
        <v>3958</v>
      </c>
      <c r="R2072" s="235" t="s">
        <v>4130</v>
      </c>
      <c r="S2072" s="541">
        <v>3.84</v>
      </c>
      <c r="T2072" s="467" t="s">
        <v>2965</v>
      </c>
      <c r="U2072" s="468">
        <f t="shared" si="32"/>
        <v>614.4</v>
      </c>
      <c r="V2072" s="170"/>
    </row>
    <row r="2073" spans="1:22">
      <c r="A2073" s="235">
        <v>2070</v>
      </c>
      <c r="B2073" s="354">
        <v>112170849</v>
      </c>
      <c r="C2073" s="427">
        <v>112170849</v>
      </c>
      <c r="D2073" s="474" t="s">
        <v>2382</v>
      </c>
      <c r="E2073" s="603" t="s">
        <v>36</v>
      </c>
      <c r="F2073" s="427">
        <v>48</v>
      </c>
      <c r="G2073" s="623" t="s">
        <v>4131</v>
      </c>
      <c r="H2073" s="410">
        <v>45082</v>
      </c>
      <c r="I2073" s="410">
        <v>45082</v>
      </c>
      <c r="J2073" s="427" t="s">
        <v>3857</v>
      </c>
      <c r="K2073" s="427" t="s">
        <v>82</v>
      </c>
      <c r="L2073" s="427" t="s">
        <v>70</v>
      </c>
      <c r="M2073" s="427">
        <v>923388303</v>
      </c>
      <c r="N2073" s="427" t="s">
        <v>3917</v>
      </c>
      <c r="O2073" s="354" t="s">
        <v>3859</v>
      </c>
      <c r="P2073" s="473" t="s">
        <v>3432</v>
      </c>
      <c r="Q2073" s="333" t="s">
        <v>3958</v>
      </c>
      <c r="R2073" s="354" t="s">
        <v>4130</v>
      </c>
      <c r="S2073" s="541">
        <v>5.5</v>
      </c>
      <c r="T2073" s="467" t="s">
        <v>2965</v>
      </c>
      <c r="U2073" s="468">
        <f t="shared" si="32"/>
        <v>264</v>
      </c>
      <c r="V2073" s="170"/>
    </row>
    <row r="2074" spans="1:22">
      <c r="A2074" s="235">
        <v>2071</v>
      </c>
      <c r="B2074" s="354">
        <v>111402534</v>
      </c>
      <c r="C2074" s="427" t="s">
        <v>1083</v>
      </c>
      <c r="D2074" s="354" t="s">
        <v>1084</v>
      </c>
      <c r="E2074" s="603" t="s">
        <v>36</v>
      </c>
      <c r="F2074" s="427">
        <v>20</v>
      </c>
      <c r="G2074" s="623" t="s">
        <v>4131</v>
      </c>
      <c r="H2074" s="410">
        <v>45082</v>
      </c>
      <c r="I2074" s="410">
        <v>45082</v>
      </c>
      <c r="J2074" s="427" t="s">
        <v>3857</v>
      </c>
      <c r="K2074" s="235" t="s">
        <v>82</v>
      </c>
      <c r="L2074" s="427" t="s">
        <v>70</v>
      </c>
      <c r="M2074" s="427">
        <v>923388303</v>
      </c>
      <c r="N2074" s="427" t="s">
        <v>3917</v>
      </c>
      <c r="O2074" s="427" t="s">
        <v>3859</v>
      </c>
      <c r="P2074" s="473" t="s">
        <v>3432</v>
      </c>
      <c r="Q2074" s="333" t="s">
        <v>3958</v>
      </c>
      <c r="R2074" s="427" t="s">
        <v>4130</v>
      </c>
      <c r="S2074" s="541">
        <v>469.44</v>
      </c>
      <c r="T2074" s="467" t="s">
        <v>2965</v>
      </c>
      <c r="U2074" s="468">
        <f t="shared" si="32"/>
        <v>9388.7999999999993</v>
      </c>
      <c r="V2074" s="170"/>
    </row>
    <row r="2075" spans="1:22">
      <c r="A2075" s="235">
        <v>2072</v>
      </c>
      <c r="B2075" s="238">
        <v>110316600</v>
      </c>
      <c r="C2075" s="235" t="s">
        <v>2551</v>
      </c>
      <c r="D2075" s="238" t="s">
        <v>2552</v>
      </c>
      <c r="E2075" s="598" t="s">
        <v>36</v>
      </c>
      <c r="F2075" s="235">
        <v>8</v>
      </c>
      <c r="G2075" s="623" t="s">
        <v>4131</v>
      </c>
      <c r="H2075" s="410">
        <v>45082</v>
      </c>
      <c r="I2075" s="410">
        <v>45082</v>
      </c>
      <c r="J2075" s="235" t="s">
        <v>3857</v>
      </c>
      <c r="K2075" s="235" t="s">
        <v>82</v>
      </c>
      <c r="L2075" s="235" t="s">
        <v>70</v>
      </c>
      <c r="M2075" s="238">
        <v>923388303</v>
      </c>
      <c r="N2075" s="235" t="s">
        <v>3917</v>
      </c>
      <c r="O2075" s="238" t="s">
        <v>3859</v>
      </c>
      <c r="P2075" s="345" t="s">
        <v>3432</v>
      </c>
      <c r="Q2075" s="333" t="s">
        <v>3958</v>
      </c>
      <c r="R2075" s="235" t="s">
        <v>4130</v>
      </c>
      <c r="S2075" s="541">
        <v>330</v>
      </c>
      <c r="T2075" s="467" t="s">
        <v>2965</v>
      </c>
      <c r="U2075" s="468">
        <f t="shared" si="32"/>
        <v>2640</v>
      </c>
      <c r="V2075" s="170"/>
    </row>
    <row r="2076" spans="1:22">
      <c r="A2076" s="235">
        <v>2073</v>
      </c>
      <c r="B2076" s="354">
        <v>110408288</v>
      </c>
      <c r="C2076" s="427" t="s">
        <v>1749</v>
      </c>
      <c r="D2076" s="354" t="s">
        <v>1750</v>
      </c>
      <c r="E2076" s="603" t="s">
        <v>36</v>
      </c>
      <c r="F2076" s="427">
        <v>24</v>
      </c>
      <c r="G2076" s="623" t="s">
        <v>4131</v>
      </c>
      <c r="H2076" s="410">
        <v>45082</v>
      </c>
      <c r="I2076" s="410">
        <v>45082</v>
      </c>
      <c r="J2076" s="427" t="s">
        <v>3857</v>
      </c>
      <c r="K2076" s="427" t="s">
        <v>82</v>
      </c>
      <c r="L2076" s="427" t="s">
        <v>70</v>
      </c>
      <c r="M2076" s="427">
        <v>923388303</v>
      </c>
      <c r="N2076" s="427" t="s">
        <v>3917</v>
      </c>
      <c r="O2076" s="427" t="s">
        <v>3859</v>
      </c>
      <c r="P2076" s="473" t="s">
        <v>3432</v>
      </c>
      <c r="Q2076" s="333" t="s">
        <v>3958</v>
      </c>
      <c r="R2076" s="427" t="s">
        <v>4130</v>
      </c>
      <c r="S2076" s="541">
        <v>6396.5</v>
      </c>
      <c r="T2076" s="467" t="s">
        <v>2965</v>
      </c>
      <c r="U2076" s="468">
        <f t="shared" si="32"/>
        <v>153516</v>
      </c>
      <c r="V2076" s="170"/>
    </row>
    <row r="2077" spans="1:22" ht="20.399999999999999">
      <c r="A2077" s="235">
        <v>2074</v>
      </c>
      <c r="B2077" s="238">
        <v>110408290</v>
      </c>
      <c r="C2077" s="238" t="s">
        <v>2260</v>
      </c>
      <c r="D2077" s="238" t="s">
        <v>2775</v>
      </c>
      <c r="E2077" s="598" t="s">
        <v>36</v>
      </c>
      <c r="F2077" s="235">
        <v>24</v>
      </c>
      <c r="G2077" s="623" t="s">
        <v>4131</v>
      </c>
      <c r="H2077" s="410">
        <v>45082</v>
      </c>
      <c r="I2077" s="410">
        <v>45082</v>
      </c>
      <c r="J2077" s="235" t="s">
        <v>3857</v>
      </c>
      <c r="K2077" s="235" t="s">
        <v>82</v>
      </c>
      <c r="L2077" s="235" t="s">
        <v>70</v>
      </c>
      <c r="M2077" s="238">
        <v>923388303</v>
      </c>
      <c r="N2077" s="235" t="s">
        <v>3917</v>
      </c>
      <c r="O2077" s="238" t="s">
        <v>3859</v>
      </c>
      <c r="P2077" s="345" t="s">
        <v>3432</v>
      </c>
      <c r="Q2077" s="333" t="s">
        <v>3958</v>
      </c>
      <c r="R2077" s="235" t="s">
        <v>4130</v>
      </c>
      <c r="S2077" s="541">
        <v>540.54999999999995</v>
      </c>
      <c r="T2077" s="467" t="s">
        <v>2965</v>
      </c>
      <c r="U2077" s="468">
        <f t="shared" si="32"/>
        <v>12973.199999999999</v>
      </c>
      <c r="V2077" s="170"/>
    </row>
    <row r="2078" spans="1:22" ht="30.6">
      <c r="A2078" s="235">
        <v>2075</v>
      </c>
      <c r="B2078" s="354">
        <v>112173808</v>
      </c>
      <c r="C2078" s="354" t="s">
        <v>3421</v>
      </c>
      <c r="D2078" s="354" t="s">
        <v>2819</v>
      </c>
      <c r="E2078" s="603" t="s">
        <v>36</v>
      </c>
      <c r="F2078" s="428">
        <v>4</v>
      </c>
      <c r="G2078" s="623" t="s">
        <v>4131</v>
      </c>
      <c r="H2078" s="410">
        <v>45082</v>
      </c>
      <c r="I2078" s="410">
        <v>45082</v>
      </c>
      <c r="J2078" s="427" t="s">
        <v>3857</v>
      </c>
      <c r="K2078" s="427" t="s">
        <v>82</v>
      </c>
      <c r="L2078" s="427" t="s">
        <v>70</v>
      </c>
      <c r="M2078" s="428">
        <v>923388303</v>
      </c>
      <c r="N2078" s="427" t="s">
        <v>3917</v>
      </c>
      <c r="O2078" s="427" t="s">
        <v>3859</v>
      </c>
      <c r="P2078" s="473" t="s">
        <v>3432</v>
      </c>
      <c r="Q2078" s="333" t="s">
        <v>3958</v>
      </c>
      <c r="R2078" s="427" t="s">
        <v>4130</v>
      </c>
      <c r="S2078" s="171">
        <v>81601</v>
      </c>
      <c r="T2078" s="467" t="s">
        <v>2965</v>
      </c>
      <c r="U2078" s="468">
        <f t="shared" si="32"/>
        <v>326404</v>
      </c>
      <c r="V2078" s="170"/>
    </row>
    <row r="2079" spans="1:22" ht="20.399999999999999">
      <c r="A2079" s="235">
        <v>2076</v>
      </c>
      <c r="B2079" s="354" t="s">
        <v>820</v>
      </c>
      <c r="C2079" s="354" t="s">
        <v>820</v>
      </c>
      <c r="D2079" s="238" t="s">
        <v>821</v>
      </c>
      <c r="E2079" s="603" t="s">
        <v>36</v>
      </c>
      <c r="F2079" s="427">
        <v>160</v>
      </c>
      <c r="G2079" s="623" t="s">
        <v>4131</v>
      </c>
      <c r="H2079" s="410">
        <v>45082</v>
      </c>
      <c r="I2079" s="410">
        <v>45082</v>
      </c>
      <c r="J2079" s="427" t="s">
        <v>3857</v>
      </c>
      <c r="K2079" s="427" t="s">
        <v>82</v>
      </c>
      <c r="L2079" s="427" t="s">
        <v>70</v>
      </c>
      <c r="M2079" s="427">
        <v>923388303</v>
      </c>
      <c r="N2079" s="427" t="s">
        <v>3917</v>
      </c>
      <c r="O2079" s="354" t="s">
        <v>3859</v>
      </c>
      <c r="P2079" s="473" t="s">
        <v>3432</v>
      </c>
      <c r="Q2079" s="333" t="s">
        <v>3958</v>
      </c>
      <c r="R2079" s="427" t="s">
        <v>4130</v>
      </c>
      <c r="S2079" s="541">
        <v>4.9000000000000004</v>
      </c>
      <c r="T2079" s="467" t="s">
        <v>2965</v>
      </c>
      <c r="U2079" s="468">
        <f t="shared" si="32"/>
        <v>784</v>
      </c>
      <c r="V2079" s="170"/>
    </row>
    <row r="2080" spans="1:22">
      <c r="A2080" s="235">
        <v>2077</v>
      </c>
      <c r="B2080" s="337" t="s">
        <v>286</v>
      </c>
      <c r="C2080" s="239" t="s">
        <v>286</v>
      </c>
      <c r="D2080" s="239" t="s">
        <v>4072</v>
      </c>
      <c r="E2080" s="600" t="s">
        <v>247</v>
      </c>
      <c r="F2080" s="333">
        <v>4</v>
      </c>
      <c r="G2080" s="623" t="s">
        <v>4131</v>
      </c>
      <c r="H2080" s="410">
        <v>45082</v>
      </c>
      <c r="I2080" s="410">
        <v>45082</v>
      </c>
      <c r="J2080" s="235" t="s">
        <v>3857</v>
      </c>
      <c r="K2080" s="235" t="s">
        <v>82</v>
      </c>
      <c r="L2080" s="235" t="s">
        <v>70</v>
      </c>
      <c r="M2080" s="238">
        <v>923388303</v>
      </c>
      <c r="N2080" s="235" t="s">
        <v>3917</v>
      </c>
      <c r="O2080" s="238" t="s">
        <v>3859</v>
      </c>
      <c r="P2080" s="345" t="s">
        <v>3432</v>
      </c>
      <c r="Q2080" s="242" t="s">
        <v>3958</v>
      </c>
      <c r="R2080" s="235" t="s">
        <v>4130</v>
      </c>
      <c r="S2080" s="541">
        <v>6727</v>
      </c>
      <c r="T2080" s="467" t="s">
        <v>2965</v>
      </c>
      <c r="U2080" s="468">
        <f t="shared" si="32"/>
        <v>26908</v>
      </c>
      <c r="V2080" s="170"/>
    </row>
    <row r="2081" spans="1:22">
      <c r="A2081" s="235">
        <v>2078</v>
      </c>
      <c r="B2081" s="238">
        <v>107184793</v>
      </c>
      <c r="C2081" s="235">
        <v>107184793</v>
      </c>
      <c r="D2081" s="238" t="s">
        <v>2786</v>
      </c>
      <c r="E2081" s="598" t="s">
        <v>36</v>
      </c>
      <c r="F2081" s="471">
        <v>160</v>
      </c>
      <c r="G2081" s="623" t="s">
        <v>4131</v>
      </c>
      <c r="H2081" s="410">
        <v>45082</v>
      </c>
      <c r="I2081" s="410">
        <v>45082</v>
      </c>
      <c r="J2081" s="235" t="s">
        <v>3857</v>
      </c>
      <c r="K2081" s="235" t="s">
        <v>82</v>
      </c>
      <c r="L2081" s="235" t="s">
        <v>70</v>
      </c>
      <c r="M2081" s="238">
        <v>923388303</v>
      </c>
      <c r="N2081" s="235" t="s">
        <v>3917</v>
      </c>
      <c r="O2081" s="238" t="s">
        <v>3859</v>
      </c>
      <c r="P2081" s="345" t="s">
        <v>3432</v>
      </c>
      <c r="Q2081" s="333" t="s">
        <v>3958</v>
      </c>
      <c r="R2081" s="235" t="s">
        <v>4130</v>
      </c>
      <c r="S2081" s="541">
        <v>2.4500000000000002</v>
      </c>
      <c r="T2081" s="467" t="s">
        <v>2965</v>
      </c>
      <c r="U2081" s="468">
        <f t="shared" si="32"/>
        <v>392</v>
      </c>
      <c r="V2081" s="170"/>
    </row>
    <row r="2082" spans="1:22" ht="20.399999999999999">
      <c r="A2082" s="235">
        <v>2079</v>
      </c>
      <c r="B2082" s="238">
        <v>109563338</v>
      </c>
      <c r="C2082" s="238" t="s">
        <v>4029</v>
      </c>
      <c r="D2082" s="239" t="s">
        <v>4030</v>
      </c>
      <c r="E2082" s="598" t="s">
        <v>36</v>
      </c>
      <c r="F2082" s="333">
        <v>6</v>
      </c>
      <c r="G2082" s="623" t="s">
        <v>4158</v>
      </c>
      <c r="H2082" s="410">
        <v>45084</v>
      </c>
      <c r="I2082" s="410">
        <v>45084</v>
      </c>
      <c r="J2082" s="333" t="s">
        <v>2843</v>
      </c>
      <c r="K2082" s="241" t="s">
        <v>3804</v>
      </c>
      <c r="L2082" s="333" t="s">
        <v>3799</v>
      </c>
      <c r="M2082" s="333">
        <v>914394504</v>
      </c>
      <c r="N2082" s="239" t="s">
        <v>3917</v>
      </c>
      <c r="O2082" s="238" t="s">
        <v>3818</v>
      </c>
      <c r="P2082" s="429" t="s">
        <v>72</v>
      </c>
      <c r="Q2082" s="333" t="s">
        <v>2840</v>
      </c>
      <c r="R2082" s="239" t="s">
        <v>4159</v>
      </c>
      <c r="S2082" s="171">
        <v>14744.35</v>
      </c>
      <c r="T2082" s="467" t="s">
        <v>2965</v>
      </c>
      <c r="U2082" s="468">
        <f t="shared" si="32"/>
        <v>88466.1</v>
      </c>
      <c r="V2082" s="170"/>
    </row>
    <row r="2083" spans="1:22">
      <c r="A2083" s="235">
        <v>2080</v>
      </c>
      <c r="B2083" s="238">
        <v>102464571</v>
      </c>
      <c r="C2083" s="235" t="s">
        <v>1693</v>
      </c>
      <c r="D2083" s="238" t="s">
        <v>1694</v>
      </c>
      <c r="E2083" s="598" t="s">
        <v>36</v>
      </c>
      <c r="F2083" s="235">
        <v>8</v>
      </c>
      <c r="G2083" s="623" t="s">
        <v>4132</v>
      </c>
      <c r="H2083" s="410">
        <v>45085</v>
      </c>
      <c r="I2083" s="410">
        <v>45085</v>
      </c>
      <c r="J2083" s="235" t="s">
        <v>2492</v>
      </c>
      <c r="K2083" s="235" t="s">
        <v>92</v>
      </c>
      <c r="L2083" s="235" t="s">
        <v>70</v>
      </c>
      <c r="M2083" s="238">
        <v>914394456</v>
      </c>
      <c r="N2083" s="235" t="s">
        <v>3917</v>
      </c>
      <c r="O2083" s="238" t="s">
        <v>3818</v>
      </c>
      <c r="P2083" s="345" t="s">
        <v>72</v>
      </c>
      <c r="Q2083" s="333" t="s">
        <v>4013</v>
      </c>
      <c r="R2083" s="235" t="s">
        <v>4133</v>
      </c>
      <c r="S2083" s="541">
        <v>1007.25</v>
      </c>
      <c r="T2083" s="467" t="s">
        <v>2965</v>
      </c>
      <c r="U2083" s="468">
        <f t="shared" si="32"/>
        <v>8058</v>
      </c>
      <c r="V2083" s="170"/>
    </row>
    <row r="2084" spans="1:22">
      <c r="A2084" s="235">
        <v>2081</v>
      </c>
      <c r="B2084" s="238">
        <v>102951260</v>
      </c>
      <c r="C2084" s="235" t="s">
        <v>1697</v>
      </c>
      <c r="D2084" s="238" t="s">
        <v>1698</v>
      </c>
      <c r="E2084" s="598" t="s">
        <v>36</v>
      </c>
      <c r="F2084" s="235">
        <v>8</v>
      </c>
      <c r="G2084" s="623" t="s">
        <v>4132</v>
      </c>
      <c r="H2084" s="410">
        <v>45085</v>
      </c>
      <c r="I2084" s="410">
        <v>45085</v>
      </c>
      <c r="J2084" s="235" t="s">
        <v>2492</v>
      </c>
      <c r="K2084" s="235" t="s">
        <v>92</v>
      </c>
      <c r="L2084" s="235" t="s">
        <v>70</v>
      </c>
      <c r="M2084" s="238">
        <v>914394456</v>
      </c>
      <c r="N2084" s="235" t="s">
        <v>3917</v>
      </c>
      <c r="O2084" s="238" t="s">
        <v>3818</v>
      </c>
      <c r="P2084" s="235" t="s">
        <v>72</v>
      </c>
      <c r="Q2084" s="333" t="s">
        <v>4013</v>
      </c>
      <c r="R2084" s="235" t="s">
        <v>4133</v>
      </c>
      <c r="S2084" s="541">
        <v>216.59</v>
      </c>
      <c r="T2084" s="467" t="s">
        <v>2965</v>
      </c>
      <c r="U2084" s="468">
        <f t="shared" si="32"/>
        <v>1732.72</v>
      </c>
      <c r="V2084" s="170"/>
    </row>
    <row r="2085" spans="1:22">
      <c r="A2085" s="235">
        <v>2082</v>
      </c>
      <c r="B2085" s="238">
        <v>112148136</v>
      </c>
      <c r="C2085" s="238" t="s">
        <v>3726</v>
      </c>
      <c r="D2085" s="238" t="s">
        <v>3727</v>
      </c>
      <c r="E2085" s="598" t="s">
        <v>36</v>
      </c>
      <c r="F2085" s="333">
        <v>4</v>
      </c>
      <c r="G2085" s="623" t="s">
        <v>4132</v>
      </c>
      <c r="H2085" s="410">
        <v>45085</v>
      </c>
      <c r="I2085" s="410">
        <v>45085</v>
      </c>
      <c r="J2085" s="235" t="s">
        <v>2492</v>
      </c>
      <c r="K2085" s="235" t="s">
        <v>92</v>
      </c>
      <c r="L2085" s="235" t="s">
        <v>70</v>
      </c>
      <c r="M2085" s="238">
        <v>914394456</v>
      </c>
      <c r="N2085" s="235" t="s">
        <v>3917</v>
      </c>
      <c r="O2085" s="238" t="s">
        <v>3818</v>
      </c>
      <c r="P2085" s="235" t="s">
        <v>72</v>
      </c>
      <c r="Q2085" s="333" t="s">
        <v>4013</v>
      </c>
      <c r="R2085" s="235" t="s">
        <v>4133</v>
      </c>
      <c r="S2085" s="541">
        <v>16356.12</v>
      </c>
      <c r="T2085" s="467" t="s">
        <v>2965</v>
      </c>
      <c r="U2085" s="468">
        <f t="shared" si="32"/>
        <v>65424.480000000003</v>
      </c>
      <c r="V2085" s="170"/>
    </row>
    <row r="2086" spans="1:22" ht="30.6">
      <c r="A2086" s="235">
        <v>2083</v>
      </c>
      <c r="B2086" s="354">
        <v>109611234</v>
      </c>
      <c r="C2086" s="245">
        <v>3742612236</v>
      </c>
      <c r="D2086" s="245" t="s">
        <v>281</v>
      </c>
      <c r="E2086" s="602" t="s">
        <v>36</v>
      </c>
      <c r="F2086" s="428">
        <v>24</v>
      </c>
      <c r="G2086" s="623" t="s">
        <v>4132</v>
      </c>
      <c r="H2086" s="410">
        <v>45085</v>
      </c>
      <c r="I2086" s="410">
        <v>45085</v>
      </c>
      <c r="J2086" s="427" t="s">
        <v>2492</v>
      </c>
      <c r="K2086" s="427" t="s">
        <v>92</v>
      </c>
      <c r="L2086" s="427" t="s">
        <v>70</v>
      </c>
      <c r="M2086" s="427">
        <v>914394456</v>
      </c>
      <c r="N2086" s="427" t="s">
        <v>3917</v>
      </c>
      <c r="O2086" s="427" t="s">
        <v>3818</v>
      </c>
      <c r="P2086" s="473" t="s">
        <v>72</v>
      </c>
      <c r="Q2086" s="333" t="s">
        <v>4013</v>
      </c>
      <c r="R2086" s="427" t="s">
        <v>4133</v>
      </c>
      <c r="S2086" s="541">
        <v>19072.55</v>
      </c>
      <c r="T2086" s="467" t="s">
        <v>2965</v>
      </c>
      <c r="U2086" s="468">
        <f t="shared" si="32"/>
        <v>457741.19999999995</v>
      </c>
      <c r="V2086" s="170"/>
    </row>
    <row r="2087" spans="1:22" ht="20.399999999999999">
      <c r="A2087" s="235">
        <v>2084</v>
      </c>
      <c r="B2087" s="238">
        <v>110408292</v>
      </c>
      <c r="C2087" s="235" t="s">
        <v>1309</v>
      </c>
      <c r="D2087" s="238" t="s">
        <v>1310</v>
      </c>
      <c r="E2087" s="598" t="s">
        <v>36</v>
      </c>
      <c r="F2087" s="235">
        <v>240</v>
      </c>
      <c r="G2087" s="623" t="s">
        <v>4132</v>
      </c>
      <c r="H2087" s="410">
        <v>45085</v>
      </c>
      <c r="I2087" s="410">
        <v>45085</v>
      </c>
      <c r="J2087" s="235" t="s">
        <v>2492</v>
      </c>
      <c r="K2087" s="235" t="s">
        <v>92</v>
      </c>
      <c r="L2087" s="235" t="s">
        <v>70</v>
      </c>
      <c r="M2087" s="238">
        <v>914394456</v>
      </c>
      <c r="N2087" s="235" t="s">
        <v>3917</v>
      </c>
      <c r="O2087" s="238" t="s">
        <v>3818</v>
      </c>
      <c r="P2087" s="235" t="s">
        <v>72</v>
      </c>
      <c r="Q2087" s="333" t="s">
        <v>4013</v>
      </c>
      <c r="R2087" s="235" t="s">
        <v>4133</v>
      </c>
      <c r="S2087" s="541">
        <v>10</v>
      </c>
      <c r="T2087" s="467" t="s">
        <v>2965</v>
      </c>
      <c r="U2087" s="468">
        <f t="shared" si="32"/>
        <v>2400</v>
      </c>
      <c r="V2087" s="170"/>
    </row>
    <row r="2088" spans="1:22">
      <c r="A2088" s="235">
        <v>2085</v>
      </c>
      <c r="B2088" s="354">
        <v>110710681</v>
      </c>
      <c r="C2088" s="427" t="s">
        <v>2208</v>
      </c>
      <c r="D2088" s="354" t="s">
        <v>2209</v>
      </c>
      <c r="E2088" s="603" t="s">
        <v>36</v>
      </c>
      <c r="F2088" s="427">
        <v>22</v>
      </c>
      <c r="G2088" s="623" t="s">
        <v>4132</v>
      </c>
      <c r="H2088" s="410">
        <v>45085</v>
      </c>
      <c r="I2088" s="410">
        <v>45085</v>
      </c>
      <c r="J2088" s="427" t="s">
        <v>2492</v>
      </c>
      <c r="K2088" s="427" t="s">
        <v>92</v>
      </c>
      <c r="L2088" s="427" t="s">
        <v>70</v>
      </c>
      <c r="M2088" s="427">
        <v>914394456</v>
      </c>
      <c r="N2088" s="427" t="s">
        <v>3917</v>
      </c>
      <c r="O2088" s="427" t="s">
        <v>3818</v>
      </c>
      <c r="P2088" s="473" t="s">
        <v>72</v>
      </c>
      <c r="Q2088" s="333" t="s">
        <v>4013</v>
      </c>
      <c r="R2088" s="354" t="s">
        <v>4133</v>
      </c>
      <c r="S2088" s="541">
        <v>2047</v>
      </c>
      <c r="T2088" s="467" t="s">
        <v>2965</v>
      </c>
      <c r="U2088" s="468">
        <f t="shared" si="32"/>
        <v>45034</v>
      </c>
      <c r="V2088" s="170"/>
    </row>
    <row r="2089" spans="1:22">
      <c r="A2089" s="235">
        <v>2086</v>
      </c>
      <c r="B2089" s="238">
        <v>110710681</v>
      </c>
      <c r="C2089" s="235">
        <v>110710681</v>
      </c>
      <c r="D2089" s="238" t="s">
        <v>2209</v>
      </c>
      <c r="E2089" s="598" t="s">
        <v>36</v>
      </c>
      <c r="F2089" s="235">
        <v>10</v>
      </c>
      <c r="G2089" s="623" t="s">
        <v>4132</v>
      </c>
      <c r="H2089" s="410">
        <v>45085</v>
      </c>
      <c r="I2089" s="410">
        <v>45085</v>
      </c>
      <c r="J2089" s="235" t="s">
        <v>2492</v>
      </c>
      <c r="K2089" s="235" t="s">
        <v>92</v>
      </c>
      <c r="L2089" s="235" t="s">
        <v>70</v>
      </c>
      <c r="M2089" s="238">
        <v>914394456</v>
      </c>
      <c r="N2089" s="235" t="s">
        <v>3917</v>
      </c>
      <c r="O2089" s="238" t="s">
        <v>3818</v>
      </c>
      <c r="P2089" s="235" t="s">
        <v>72</v>
      </c>
      <c r="Q2089" s="333" t="s">
        <v>4013</v>
      </c>
      <c r="R2089" s="235" t="s">
        <v>4133</v>
      </c>
      <c r="S2089" s="541">
        <v>2047</v>
      </c>
      <c r="T2089" s="467" t="s">
        <v>2965</v>
      </c>
      <c r="U2089" s="468">
        <f t="shared" si="32"/>
        <v>20470</v>
      </c>
      <c r="V2089" s="170"/>
    </row>
    <row r="2090" spans="1:22">
      <c r="A2090" s="235">
        <v>2087</v>
      </c>
      <c r="B2090" s="354">
        <v>110710682</v>
      </c>
      <c r="C2090" s="427" t="s">
        <v>2215</v>
      </c>
      <c r="D2090" s="354" t="s">
        <v>2216</v>
      </c>
      <c r="E2090" s="603" t="s">
        <v>36</v>
      </c>
      <c r="F2090" s="427">
        <v>32</v>
      </c>
      <c r="G2090" s="623" t="s">
        <v>4132</v>
      </c>
      <c r="H2090" s="410">
        <v>45085</v>
      </c>
      <c r="I2090" s="410">
        <v>45085</v>
      </c>
      <c r="J2090" s="427" t="s">
        <v>2492</v>
      </c>
      <c r="K2090" s="427" t="s">
        <v>92</v>
      </c>
      <c r="L2090" s="427" t="s">
        <v>70</v>
      </c>
      <c r="M2090" s="427">
        <v>914394456</v>
      </c>
      <c r="N2090" s="427" t="s">
        <v>3917</v>
      </c>
      <c r="O2090" s="354" t="s">
        <v>3818</v>
      </c>
      <c r="P2090" s="345" t="s">
        <v>72</v>
      </c>
      <c r="Q2090" s="333" t="s">
        <v>4013</v>
      </c>
      <c r="R2090" s="354" t="s">
        <v>4133</v>
      </c>
      <c r="S2090" s="541">
        <v>2047</v>
      </c>
      <c r="T2090" s="467" t="s">
        <v>2965</v>
      </c>
      <c r="U2090" s="468">
        <f t="shared" si="32"/>
        <v>65504</v>
      </c>
      <c r="V2090" s="170"/>
    </row>
    <row r="2091" spans="1:22">
      <c r="A2091" s="235">
        <v>2088</v>
      </c>
      <c r="B2091" s="238">
        <v>110710684</v>
      </c>
      <c r="C2091" s="235" t="s">
        <v>3950</v>
      </c>
      <c r="D2091" s="238" t="s">
        <v>2213</v>
      </c>
      <c r="E2091" s="598" t="s">
        <v>36</v>
      </c>
      <c r="F2091" s="235">
        <v>16</v>
      </c>
      <c r="G2091" s="623" t="s">
        <v>4132</v>
      </c>
      <c r="H2091" s="410">
        <v>45085</v>
      </c>
      <c r="I2091" s="410">
        <v>45085</v>
      </c>
      <c r="J2091" s="235" t="s">
        <v>2492</v>
      </c>
      <c r="K2091" s="235" t="s">
        <v>92</v>
      </c>
      <c r="L2091" s="235" t="s">
        <v>70</v>
      </c>
      <c r="M2091" s="238">
        <v>914394456</v>
      </c>
      <c r="N2091" s="235" t="s">
        <v>3917</v>
      </c>
      <c r="O2091" s="238" t="s">
        <v>3818</v>
      </c>
      <c r="P2091" s="235" t="s">
        <v>72</v>
      </c>
      <c r="Q2091" s="333" t="s">
        <v>4013</v>
      </c>
      <c r="R2091" s="235" t="s">
        <v>4133</v>
      </c>
      <c r="S2091" s="541">
        <v>2047</v>
      </c>
      <c r="T2091" s="467" t="s">
        <v>2965</v>
      </c>
      <c r="U2091" s="468">
        <f t="shared" si="32"/>
        <v>32752</v>
      </c>
      <c r="V2091" s="170"/>
    </row>
    <row r="2092" spans="1:22">
      <c r="A2092" s="235">
        <v>2089</v>
      </c>
      <c r="B2092" s="238">
        <v>112141778</v>
      </c>
      <c r="C2092" s="235">
        <v>112141778</v>
      </c>
      <c r="D2092" s="238" t="s">
        <v>2566</v>
      </c>
      <c r="E2092" s="598" t="s">
        <v>36</v>
      </c>
      <c r="F2092" s="235">
        <v>80</v>
      </c>
      <c r="G2092" s="623" t="s">
        <v>4132</v>
      </c>
      <c r="H2092" s="410">
        <v>45085</v>
      </c>
      <c r="I2092" s="410">
        <v>45085</v>
      </c>
      <c r="J2092" s="235" t="s">
        <v>2492</v>
      </c>
      <c r="K2092" s="235" t="s">
        <v>92</v>
      </c>
      <c r="L2092" s="235" t="s">
        <v>70</v>
      </c>
      <c r="M2092" s="238">
        <v>914394456</v>
      </c>
      <c r="N2092" s="235" t="s">
        <v>3917</v>
      </c>
      <c r="O2092" s="238" t="s">
        <v>3818</v>
      </c>
      <c r="P2092" s="235" t="s">
        <v>72</v>
      </c>
      <c r="Q2092" s="333" t="s">
        <v>4013</v>
      </c>
      <c r="R2092" s="235" t="s">
        <v>4133</v>
      </c>
      <c r="S2092" s="541">
        <v>1.5</v>
      </c>
      <c r="T2092" s="467" t="s">
        <v>2965</v>
      </c>
      <c r="U2092" s="468">
        <f t="shared" si="32"/>
        <v>120</v>
      </c>
      <c r="V2092" s="170"/>
    </row>
    <row r="2093" spans="1:22">
      <c r="A2093" s="235">
        <v>2090</v>
      </c>
      <c r="B2093" s="238">
        <v>112141777</v>
      </c>
      <c r="C2093" s="235">
        <v>112141777</v>
      </c>
      <c r="D2093" s="238" t="s">
        <v>2563</v>
      </c>
      <c r="E2093" s="598" t="s">
        <v>36</v>
      </c>
      <c r="F2093" s="235">
        <v>144</v>
      </c>
      <c r="G2093" s="623" t="s">
        <v>4132</v>
      </c>
      <c r="H2093" s="410">
        <v>45085</v>
      </c>
      <c r="I2093" s="410">
        <v>45085</v>
      </c>
      <c r="J2093" s="235" t="s">
        <v>2492</v>
      </c>
      <c r="K2093" s="235" t="s">
        <v>92</v>
      </c>
      <c r="L2093" s="235" t="s">
        <v>70</v>
      </c>
      <c r="M2093" s="238">
        <v>914394456</v>
      </c>
      <c r="N2093" s="235" t="s">
        <v>3917</v>
      </c>
      <c r="O2093" s="238" t="s">
        <v>3818</v>
      </c>
      <c r="P2093" s="235" t="s">
        <v>72</v>
      </c>
      <c r="Q2093" s="333" t="s">
        <v>4013</v>
      </c>
      <c r="R2093" s="235" t="s">
        <v>4133</v>
      </c>
      <c r="S2093" s="541">
        <v>5.4</v>
      </c>
      <c r="T2093" s="467" t="s">
        <v>2965</v>
      </c>
      <c r="U2093" s="468">
        <f t="shared" si="32"/>
        <v>777.6</v>
      </c>
      <c r="V2093" s="170"/>
    </row>
    <row r="2094" spans="1:22">
      <c r="A2094" s="235">
        <v>2091</v>
      </c>
      <c r="B2094" s="354">
        <v>112172545</v>
      </c>
      <c r="C2094" s="427">
        <v>112172545</v>
      </c>
      <c r="D2094" s="354" t="s">
        <v>2378</v>
      </c>
      <c r="E2094" s="603" t="s">
        <v>36</v>
      </c>
      <c r="F2094" s="427">
        <v>48</v>
      </c>
      <c r="G2094" s="623" t="s">
        <v>4132</v>
      </c>
      <c r="H2094" s="410">
        <v>45085</v>
      </c>
      <c r="I2094" s="410">
        <v>45085</v>
      </c>
      <c r="J2094" s="427" t="s">
        <v>2492</v>
      </c>
      <c r="K2094" s="427" t="s">
        <v>92</v>
      </c>
      <c r="L2094" s="427" t="s">
        <v>70</v>
      </c>
      <c r="M2094" s="427">
        <v>914394456</v>
      </c>
      <c r="N2094" s="427" t="s">
        <v>3917</v>
      </c>
      <c r="O2094" s="354" t="s">
        <v>3818</v>
      </c>
      <c r="P2094" s="473" t="s">
        <v>72</v>
      </c>
      <c r="Q2094" s="333" t="s">
        <v>4013</v>
      </c>
      <c r="R2094" s="354" t="s">
        <v>4133</v>
      </c>
      <c r="S2094" s="541">
        <v>8.5</v>
      </c>
      <c r="T2094" s="467" t="s">
        <v>2965</v>
      </c>
      <c r="U2094" s="468">
        <f t="shared" si="32"/>
        <v>408</v>
      </c>
      <c r="V2094" s="170"/>
    </row>
    <row r="2095" spans="1:22">
      <c r="A2095" s="235">
        <v>2092</v>
      </c>
      <c r="B2095" s="354">
        <v>112172546</v>
      </c>
      <c r="C2095" s="427">
        <v>112172546</v>
      </c>
      <c r="D2095" s="354" t="s">
        <v>2380</v>
      </c>
      <c r="E2095" s="603" t="s">
        <v>36</v>
      </c>
      <c r="F2095" s="427">
        <v>32</v>
      </c>
      <c r="G2095" s="623" t="s">
        <v>4132</v>
      </c>
      <c r="H2095" s="410">
        <v>45085</v>
      </c>
      <c r="I2095" s="410">
        <v>45085</v>
      </c>
      <c r="J2095" s="427" t="s">
        <v>2492</v>
      </c>
      <c r="K2095" s="427" t="s">
        <v>92</v>
      </c>
      <c r="L2095" s="427" t="s">
        <v>70</v>
      </c>
      <c r="M2095" s="427">
        <v>914394456</v>
      </c>
      <c r="N2095" s="427" t="s">
        <v>3917</v>
      </c>
      <c r="O2095" s="354" t="s">
        <v>3818</v>
      </c>
      <c r="P2095" s="473" t="s">
        <v>72</v>
      </c>
      <c r="Q2095" s="333" t="s">
        <v>4013</v>
      </c>
      <c r="R2095" s="354" t="s">
        <v>4133</v>
      </c>
      <c r="S2095" s="541">
        <v>10.5</v>
      </c>
      <c r="T2095" s="467" t="s">
        <v>2965</v>
      </c>
      <c r="U2095" s="468">
        <f t="shared" si="32"/>
        <v>336</v>
      </c>
      <c r="V2095" s="170"/>
    </row>
    <row r="2096" spans="1:22">
      <c r="A2096" s="235">
        <v>2093</v>
      </c>
      <c r="B2096" s="354">
        <v>112170848</v>
      </c>
      <c r="C2096" s="427">
        <v>112170848</v>
      </c>
      <c r="D2096" s="474" t="s">
        <v>2381</v>
      </c>
      <c r="E2096" s="603" t="s">
        <v>36</v>
      </c>
      <c r="F2096" s="427">
        <v>48</v>
      </c>
      <c r="G2096" s="623" t="s">
        <v>4132</v>
      </c>
      <c r="H2096" s="410">
        <v>45085</v>
      </c>
      <c r="I2096" s="410">
        <v>45085</v>
      </c>
      <c r="J2096" s="427" t="s">
        <v>2492</v>
      </c>
      <c r="K2096" s="427" t="s">
        <v>92</v>
      </c>
      <c r="L2096" s="427" t="s">
        <v>70</v>
      </c>
      <c r="M2096" s="427">
        <v>914394456</v>
      </c>
      <c r="N2096" s="427" t="s">
        <v>3917</v>
      </c>
      <c r="O2096" s="354" t="s">
        <v>3818</v>
      </c>
      <c r="P2096" s="473" t="s">
        <v>72</v>
      </c>
      <c r="Q2096" s="333" t="s">
        <v>4013</v>
      </c>
      <c r="R2096" s="354" t="s">
        <v>4133</v>
      </c>
      <c r="S2096" s="541">
        <v>14</v>
      </c>
      <c r="T2096" s="467" t="s">
        <v>2965</v>
      </c>
      <c r="U2096" s="468">
        <f t="shared" si="32"/>
        <v>672</v>
      </c>
      <c r="V2096" s="170"/>
    </row>
    <row r="2097" spans="1:22">
      <c r="A2097" s="235">
        <v>2094</v>
      </c>
      <c r="B2097" s="238" t="s">
        <v>2458</v>
      </c>
      <c r="C2097" s="235" t="s">
        <v>2458</v>
      </c>
      <c r="D2097" s="238" t="s">
        <v>2459</v>
      </c>
      <c r="E2097" s="598" t="s">
        <v>36</v>
      </c>
      <c r="F2097" s="235">
        <v>16</v>
      </c>
      <c r="G2097" s="623" t="s">
        <v>4132</v>
      </c>
      <c r="H2097" s="410">
        <v>45085</v>
      </c>
      <c r="I2097" s="410">
        <v>45085</v>
      </c>
      <c r="J2097" s="235" t="s">
        <v>2492</v>
      </c>
      <c r="K2097" s="235" t="s">
        <v>92</v>
      </c>
      <c r="L2097" s="235" t="s">
        <v>70</v>
      </c>
      <c r="M2097" s="238">
        <v>914394456</v>
      </c>
      <c r="N2097" s="235" t="s">
        <v>3917</v>
      </c>
      <c r="O2097" s="238" t="s">
        <v>3818</v>
      </c>
      <c r="P2097" s="235" t="s">
        <v>72</v>
      </c>
      <c r="Q2097" s="333" t="s">
        <v>4013</v>
      </c>
      <c r="R2097" s="235" t="s">
        <v>4133</v>
      </c>
      <c r="S2097" s="541">
        <v>1798.2</v>
      </c>
      <c r="T2097" s="467" t="s">
        <v>2965</v>
      </c>
      <c r="U2097" s="468">
        <f t="shared" si="32"/>
        <v>28771.200000000001</v>
      </c>
      <c r="V2097" s="170"/>
    </row>
    <row r="2098" spans="1:22">
      <c r="A2098" s="235">
        <v>2095</v>
      </c>
      <c r="B2098" s="238" t="s">
        <v>2336</v>
      </c>
      <c r="C2098" s="235" t="s">
        <v>2337</v>
      </c>
      <c r="D2098" s="238" t="s">
        <v>2605</v>
      </c>
      <c r="E2098" s="598" t="s">
        <v>36</v>
      </c>
      <c r="F2098" s="235">
        <v>32</v>
      </c>
      <c r="G2098" s="623" t="s">
        <v>4132</v>
      </c>
      <c r="H2098" s="410">
        <v>45085</v>
      </c>
      <c r="I2098" s="410">
        <v>45085</v>
      </c>
      <c r="J2098" s="235" t="s">
        <v>2492</v>
      </c>
      <c r="K2098" s="235" t="s">
        <v>92</v>
      </c>
      <c r="L2098" s="235" t="s">
        <v>70</v>
      </c>
      <c r="M2098" s="238">
        <v>914394456</v>
      </c>
      <c r="N2098" s="235" t="s">
        <v>3917</v>
      </c>
      <c r="O2098" s="238" t="s">
        <v>3818</v>
      </c>
      <c r="P2098" s="235" t="s">
        <v>72</v>
      </c>
      <c r="Q2098" s="333" t="s">
        <v>4013</v>
      </c>
      <c r="R2098" s="235" t="s">
        <v>4133</v>
      </c>
      <c r="S2098" s="541">
        <v>1241.95</v>
      </c>
      <c r="T2098" s="467" t="s">
        <v>2965</v>
      </c>
      <c r="U2098" s="468">
        <f t="shared" si="32"/>
        <v>39742.400000000001</v>
      </c>
      <c r="V2098" s="170"/>
    </row>
    <row r="2099" spans="1:22">
      <c r="A2099" s="235">
        <v>2096</v>
      </c>
      <c r="B2099" s="354">
        <v>112172543</v>
      </c>
      <c r="C2099" s="427" t="s">
        <v>4040</v>
      </c>
      <c r="D2099" s="238" t="s">
        <v>1145</v>
      </c>
      <c r="E2099" s="603" t="s">
        <v>36</v>
      </c>
      <c r="F2099" s="427">
        <v>8</v>
      </c>
      <c r="G2099" s="623" t="s">
        <v>4132</v>
      </c>
      <c r="H2099" s="410">
        <v>45085</v>
      </c>
      <c r="I2099" s="410">
        <v>45085</v>
      </c>
      <c r="J2099" s="427" t="s">
        <v>2492</v>
      </c>
      <c r="K2099" s="427" t="s">
        <v>92</v>
      </c>
      <c r="L2099" s="427" t="s">
        <v>70</v>
      </c>
      <c r="M2099" s="427">
        <v>914394456</v>
      </c>
      <c r="N2099" s="427" t="s">
        <v>3917</v>
      </c>
      <c r="O2099" s="354" t="s">
        <v>3818</v>
      </c>
      <c r="P2099" s="473" t="s">
        <v>72</v>
      </c>
      <c r="Q2099" s="333" t="s">
        <v>4013</v>
      </c>
      <c r="R2099" s="354" t="s">
        <v>4133</v>
      </c>
      <c r="S2099" s="541">
        <v>3480</v>
      </c>
      <c r="T2099" s="467" t="s">
        <v>2965</v>
      </c>
      <c r="U2099" s="468">
        <f t="shared" si="32"/>
        <v>27840</v>
      </c>
      <c r="V2099" s="170"/>
    </row>
    <row r="2100" spans="1:22">
      <c r="A2100" s="235">
        <v>2097</v>
      </c>
      <c r="B2100" s="354">
        <v>112172541</v>
      </c>
      <c r="C2100" s="427">
        <v>112172541</v>
      </c>
      <c r="D2100" s="239" t="s">
        <v>2373</v>
      </c>
      <c r="E2100" s="603" t="s">
        <v>36</v>
      </c>
      <c r="F2100" s="427">
        <v>8</v>
      </c>
      <c r="G2100" s="623" t="s">
        <v>4132</v>
      </c>
      <c r="H2100" s="410">
        <v>45085</v>
      </c>
      <c r="I2100" s="410">
        <v>45085</v>
      </c>
      <c r="J2100" s="427" t="s">
        <v>2492</v>
      </c>
      <c r="K2100" s="427" t="s">
        <v>92</v>
      </c>
      <c r="L2100" s="427" t="s">
        <v>70</v>
      </c>
      <c r="M2100" s="427">
        <v>914394456</v>
      </c>
      <c r="N2100" s="427" t="s">
        <v>3917</v>
      </c>
      <c r="O2100" s="354" t="s">
        <v>3818</v>
      </c>
      <c r="P2100" s="473" t="s">
        <v>72</v>
      </c>
      <c r="Q2100" s="333" t="s">
        <v>4013</v>
      </c>
      <c r="R2100" s="354" t="s">
        <v>4133</v>
      </c>
      <c r="S2100" s="541">
        <v>630</v>
      </c>
      <c r="T2100" s="467" t="s">
        <v>2965</v>
      </c>
      <c r="U2100" s="468">
        <f t="shared" si="32"/>
        <v>5040</v>
      </c>
      <c r="V2100" s="170"/>
    </row>
    <row r="2101" spans="1:22">
      <c r="A2101" s="235">
        <v>2098</v>
      </c>
      <c r="B2101" s="354">
        <v>112172542</v>
      </c>
      <c r="C2101" s="427">
        <v>112172542</v>
      </c>
      <c r="D2101" s="238" t="s">
        <v>2376</v>
      </c>
      <c r="E2101" s="603" t="s">
        <v>36</v>
      </c>
      <c r="F2101" s="427">
        <v>24</v>
      </c>
      <c r="G2101" s="623" t="s">
        <v>4132</v>
      </c>
      <c r="H2101" s="410">
        <v>45085</v>
      </c>
      <c r="I2101" s="410">
        <v>45085</v>
      </c>
      <c r="J2101" s="427" t="s">
        <v>2492</v>
      </c>
      <c r="K2101" s="427" t="s">
        <v>92</v>
      </c>
      <c r="L2101" s="427" t="s">
        <v>70</v>
      </c>
      <c r="M2101" s="427">
        <v>914394456</v>
      </c>
      <c r="N2101" s="427" t="s">
        <v>3917</v>
      </c>
      <c r="O2101" s="354" t="s">
        <v>3818</v>
      </c>
      <c r="P2101" s="473" t="s">
        <v>72</v>
      </c>
      <c r="Q2101" s="333" t="s">
        <v>4013</v>
      </c>
      <c r="R2101" s="354" t="s">
        <v>4133</v>
      </c>
      <c r="S2101" s="541">
        <v>65</v>
      </c>
      <c r="T2101" s="467" t="s">
        <v>2965</v>
      </c>
      <c r="U2101" s="468">
        <f t="shared" si="32"/>
        <v>1560</v>
      </c>
      <c r="V2101" s="170"/>
    </row>
    <row r="2102" spans="1:22">
      <c r="A2102" s="235">
        <v>2099</v>
      </c>
      <c r="B2102" s="354">
        <v>112172544</v>
      </c>
      <c r="C2102" s="427">
        <v>112172544</v>
      </c>
      <c r="D2102" s="354" t="s">
        <v>2377</v>
      </c>
      <c r="E2102" s="603" t="s">
        <v>36</v>
      </c>
      <c r="F2102" s="427">
        <v>16</v>
      </c>
      <c r="G2102" s="623" t="s">
        <v>4132</v>
      </c>
      <c r="H2102" s="410">
        <v>45085</v>
      </c>
      <c r="I2102" s="410">
        <v>45085</v>
      </c>
      <c r="J2102" s="427" t="s">
        <v>2492</v>
      </c>
      <c r="K2102" s="427" t="s">
        <v>92</v>
      </c>
      <c r="L2102" s="427" t="s">
        <v>70</v>
      </c>
      <c r="M2102" s="427">
        <v>914394456</v>
      </c>
      <c r="N2102" s="427" t="s">
        <v>3917</v>
      </c>
      <c r="O2102" s="354" t="s">
        <v>3818</v>
      </c>
      <c r="P2102" s="473" t="s">
        <v>72</v>
      </c>
      <c r="Q2102" s="333" t="s">
        <v>4013</v>
      </c>
      <c r="R2102" s="354" t="s">
        <v>4133</v>
      </c>
      <c r="S2102" s="541">
        <v>100</v>
      </c>
      <c r="T2102" s="467" t="s">
        <v>2965</v>
      </c>
      <c r="U2102" s="468">
        <f t="shared" si="32"/>
        <v>1600</v>
      </c>
      <c r="V2102" s="170"/>
    </row>
    <row r="2103" spans="1:22">
      <c r="A2103" s="235">
        <v>2100</v>
      </c>
      <c r="B2103" s="238">
        <v>109492179</v>
      </c>
      <c r="C2103" s="238" t="s">
        <v>3332</v>
      </c>
      <c r="D2103" s="238" t="s">
        <v>2134</v>
      </c>
      <c r="E2103" s="598" t="s">
        <v>2729</v>
      </c>
      <c r="F2103" s="235">
        <v>20</v>
      </c>
      <c r="G2103" s="623" t="s">
        <v>4132</v>
      </c>
      <c r="H2103" s="410">
        <v>45085</v>
      </c>
      <c r="I2103" s="410">
        <v>45085</v>
      </c>
      <c r="J2103" s="235" t="s">
        <v>2492</v>
      </c>
      <c r="K2103" s="235" t="s">
        <v>92</v>
      </c>
      <c r="L2103" s="235" t="s">
        <v>70</v>
      </c>
      <c r="M2103" s="238">
        <v>914394456</v>
      </c>
      <c r="N2103" s="235" t="s">
        <v>3917</v>
      </c>
      <c r="O2103" s="238" t="s">
        <v>3818</v>
      </c>
      <c r="P2103" s="235" t="s">
        <v>72</v>
      </c>
      <c r="Q2103" s="333" t="s">
        <v>4013</v>
      </c>
      <c r="R2103" s="235" t="s">
        <v>4133</v>
      </c>
      <c r="S2103" s="171">
        <v>75.989999999999995</v>
      </c>
      <c r="T2103" s="467" t="s">
        <v>2965</v>
      </c>
      <c r="U2103" s="468">
        <f t="shared" si="32"/>
        <v>1519.8</v>
      </c>
      <c r="V2103" s="170"/>
    </row>
    <row r="2104" spans="1:22">
      <c r="A2104" s="235">
        <v>2101</v>
      </c>
      <c r="B2104" s="238">
        <v>107156657</v>
      </c>
      <c r="C2104" s="238">
        <v>107156657</v>
      </c>
      <c r="D2104" s="238" t="s">
        <v>815</v>
      </c>
      <c r="E2104" s="598" t="s">
        <v>36</v>
      </c>
      <c r="F2104" s="235">
        <v>32</v>
      </c>
      <c r="G2104" s="623" t="s">
        <v>4132</v>
      </c>
      <c r="H2104" s="410">
        <v>45085</v>
      </c>
      <c r="I2104" s="410">
        <v>45085</v>
      </c>
      <c r="J2104" s="235" t="s">
        <v>2492</v>
      </c>
      <c r="K2104" s="235" t="s">
        <v>92</v>
      </c>
      <c r="L2104" s="235" t="s">
        <v>70</v>
      </c>
      <c r="M2104" s="238">
        <v>914394456</v>
      </c>
      <c r="N2104" s="235" t="s">
        <v>3917</v>
      </c>
      <c r="O2104" s="238" t="s">
        <v>3818</v>
      </c>
      <c r="P2104" s="235" t="s">
        <v>72</v>
      </c>
      <c r="Q2104" s="333" t="s">
        <v>4013</v>
      </c>
      <c r="R2104" s="235" t="s">
        <v>4133</v>
      </c>
      <c r="S2104" s="541">
        <v>13.68</v>
      </c>
      <c r="T2104" s="467" t="s">
        <v>2965</v>
      </c>
      <c r="U2104" s="468">
        <f t="shared" si="32"/>
        <v>437.76</v>
      </c>
      <c r="V2104" s="170"/>
    </row>
    <row r="2105" spans="1:22">
      <c r="A2105" s="235">
        <v>2102</v>
      </c>
      <c r="B2105" s="238">
        <v>110408291</v>
      </c>
      <c r="C2105" s="235" t="s">
        <v>1305</v>
      </c>
      <c r="D2105" s="238" t="s">
        <v>1306</v>
      </c>
      <c r="E2105" s="598" t="s">
        <v>36</v>
      </c>
      <c r="F2105" s="235">
        <v>48</v>
      </c>
      <c r="G2105" s="623" t="s">
        <v>4132</v>
      </c>
      <c r="H2105" s="410">
        <v>45085</v>
      </c>
      <c r="I2105" s="410">
        <v>45085</v>
      </c>
      <c r="J2105" s="235" t="s">
        <v>2492</v>
      </c>
      <c r="K2105" s="235" t="s">
        <v>92</v>
      </c>
      <c r="L2105" s="235" t="s">
        <v>70</v>
      </c>
      <c r="M2105" s="238">
        <v>914394456</v>
      </c>
      <c r="N2105" s="235" t="s">
        <v>3917</v>
      </c>
      <c r="O2105" s="238" t="s">
        <v>3818</v>
      </c>
      <c r="P2105" s="235" t="s">
        <v>72</v>
      </c>
      <c r="Q2105" s="333" t="s">
        <v>4013</v>
      </c>
      <c r="R2105" s="235" t="s">
        <v>4133</v>
      </c>
      <c r="S2105" s="541">
        <v>6</v>
      </c>
      <c r="T2105" s="467" t="s">
        <v>2965</v>
      </c>
      <c r="U2105" s="468">
        <f t="shared" si="32"/>
        <v>288</v>
      </c>
      <c r="V2105" s="170"/>
    </row>
    <row r="2106" spans="1:22">
      <c r="A2106" s="235">
        <v>2103</v>
      </c>
      <c r="B2106" s="238">
        <v>107156629</v>
      </c>
      <c r="C2106" s="235">
        <v>107156629</v>
      </c>
      <c r="D2106" s="238" t="s">
        <v>814</v>
      </c>
      <c r="E2106" s="598" t="s">
        <v>36</v>
      </c>
      <c r="F2106" s="235">
        <v>128</v>
      </c>
      <c r="G2106" s="623" t="s">
        <v>4132</v>
      </c>
      <c r="H2106" s="410">
        <v>45085</v>
      </c>
      <c r="I2106" s="410">
        <v>45085</v>
      </c>
      <c r="J2106" s="235" t="s">
        <v>2492</v>
      </c>
      <c r="K2106" s="235" t="s">
        <v>92</v>
      </c>
      <c r="L2106" s="235" t="s">
        <v>70</v>
      </c>
      <c r="M2106" s="238">
        <v>914394456</v>
      </c>
      <c r="N2106" s="235" t="s">
        <v>3917</v>
      </c>
      <c r="O2106" s="238" t="s">
        <v>3818</v>
      </c>
      <c r="P2106" s="235" t="s">
        <v>72</v>
      </c>
      <c r="Q2106" s="333" t="s">
        <v>4013</v>
      </c>
      <c r="R2106" s="235" t="s">
        <v>4133</v>
      </c>
      <c r="S2106" s="541">
        <v>16.2</v>
      </c>
      <c r="T2106" s="467" t="s">
        <v>2965</v>
      </c>
      <c r="U2106" s="468">
        <f t="shared" si="32"/>
        <v>2073.6</v>
      </c>
      <c r="V2106" s="170"/>
    </row>
    <row r="2107" spans="1:22" ht="20.399999999999999">
      <c r="A2107" s="235">
        <v>2104</v>
      </c>
      <c r="B2107" s="238" t="s">
        <v>818</v>
      </c>
      <c r="C2107" s="235" t="s">
        <v>818</v>
      </c>
      <c r="D2107" s="238" t="s">
        <v>819</v>
      </c>
      <c r="E2107" s="598" t="s">
        <v>36</v>
      </c>
      <c r="F2107" s="235">
        <v>160</v>
      </c>
      <c r="G2107" s="623" t="s">
        <v>4132</v>
      </c>
      <c r="H2107" s="410">
        <v>45085</v>
      </c>
      <c r="I2107" s="410">
        <v>45085</v>
      </c>
      <c r="J2107" s="235" t="s">
        <v>2492</v>
      </c>
      <c r="K2107" s="235" t="s">
        <v>92</v>
      </c>
      <c r="L2107" s="235" t="s">
        <v>70</v>
      </c>
      <c r="M2107" s="238">
        <v>914394456</v>
      </c>
      <c r="N2107" s="235" t="s">
        <v>3917</v>
      </c>
      <c r="O2107" s="238" t="s">
        <v>3818</v>
      </c>
      <c r="P2107" s="235" t="s">
        <v>72</v>
      </c>
      <c r="Q2107" s="333" t="s">
        <v>4013</v>
      </c>
      <c r="R2107" s="235" t="s">
        <v>4133</v>
      </c>
      <c r="S2107" s="541">
        <v>3.84</v>
      </c>
      <c r="T2107" s="467" t="s">
        <v>2965</v>
      </c>
      <c r="U2107" s="468">
        <f t="shared" si="32"/>
        <v>614.4</v>
      </c>
      <c r="V2107" s="170"/>
    </row>
    <row r="2108" spans="1:22">
      <c r="A2108" s="235">
        <v>2105</v>
      </c>
      <c r="B2108" s="354">
        <v>112170849</v>
      </c>
      <c r="C2108" s="427">
        <v>112170849</v>
      </c>
      <c r="D2108" s="474" t="s">
        <v>2382</v>
      </c>
      <c r="E2108" s="603" t="s">
        <v>36</v>
      </c>
      <c r="F2108" s="427">
        <v>48</v>
      </c>
      <c r="G2108" s="623" t="s">
        <v>4132</v>
      </c>
      <c r="H2108" s="410">
        <v>45085</v>
      </c>
      <c r="I2108" s="410">
        <v>45085</v>
      </c>
      <c r="J2108" s="427" t="s">
        <v>2492</v>
      </c>
      <c r="K2108" s="427" t="s">
        <v>92</v>
      </c>
      <c r="L2108" s="427" t="s">
        <v>70</v>
      </c>
      <c r="M2108" s="427">
        <v>914394456</v>
      </c>
      <c r="N2108" s="427" t="s">
        <v>3917</v>
      </c>
      <c r="O2108" s="354" t="s">
        <v>3818</v>
      </c>
      <c r="P2108" s="473" t="s">
        <v>72</v>
      </c>
      <c r="Q2108" s="333" t="s">
        <v>4013</v>
      </c>
      <c r="R2108" s="354" t="s">
        <v>4133</v>
      </c>
      <c r="S2108" s="541">
        <v>5.5</v>
      </c>
      <c r="T2108" s="467" t="s">
        <v>2965</v>
      </c>
      <c r="U2108" s="468">
        <f t="shared" si="32"/>
        <v>264</v>
      </c>
      <c r="V2108" s="170"/>
    </row>
    <row r="2109" spans="1:22">
      <c r="A2109" s="235">
        <v>2106</v>
      </c>
      <c r="B2109" s="354">
        <v>111402534</v>
      </c>
      <c r="C2109" s="427" t="s">
        <v>1083</v>
      </c>
      <c r="D2109" s="354" t="s">
        <v>1084</v>
      </c>
      <c r="E2109" s="603" t="s">
        <v>36</v>
      </c>
      <c r="F2109" s="427">
        <v>20</v>
      </c>
      <c r="G2109" s="623" t="s">
        <v>4132</v>
      </c>
      <c r="H2109" s="410">
        <v>45085</v>
      </c>
      <c r="I2109" s="410">
        <v>45085</v>
      </c>
      <c r="J2109" s="427" t="s">
        <v>2492</v>
      </c>
      <c r="K2109" s="235" t="s">
        <v>92</v>
      </c>
      <c r="L2109" s="427" t="s">
        <v>70</v>
      </c>
      <c r="M2109" s="427">
        <v>914394456</v>
      </c>
      <c r="N2109" s="427" t="s">
        <v>3917</v>
      </c>
      <c r="O2109" s="427" t="s">
        <v>3818</v>
      </c>
      <c r="P2109" s="473" t="s">
        <v>72</v>
      </c>
      <c r="Q2109" s="333" t="s">
        <v>4013</v>
      </c>
      <c r="R2109" s="427" t="s">
        <v>4133</v>
      </c>
      <c r="S2109" s="541">
        <v>469.44</v>
      </c>
      <c r="T2109" s="467" t="s">
        <v>2965</v>
      </c>
      <c r="U2109" s="468">
        <f t="shared" si="32"/>
        <v>9388.7999999999993</v>
      </c>
      <c r="V2109" s="170"/>
    </row>
    <row r="2110" spans="1:22">
      <c r="A2110" s="235">
        <v>2107</v>
      </c>
      <c r="B2110" s="238">
        <v>110316600</v>
      </c>
      <c r="C2110" s="235" t="s">
        <v>2551</v>
      </c>
      <c r="D2110" s="238" t="s">
        <v>2552</v>
      </c>
      <c r="E2110" s="598" t="s">
        <v>36</v>
      </c>
      <c r="F2110" s="235">
        <v>8</v>
      </c>
      <c r="G2110" s="623" t="s">
        <v>4132</v>
      </c>
      <c r="H2110" s="410">
        <v>45085</v>
      </c>
      <c r="I2110" s="410">
        <v>45085</v>
      </c>
      <c r="J2110" s="235" t="s">
        <v>2492</v>
      </c>
      <c r="K2110" s="235" t="s">
        <v>92</v>
      </c>
      <c r="L2110" s="235" t="s">
        <v>70</v>
      </c>
      <c r="M2110" s="238">
        <v>914394456</v>
      </c>
      <c r="N2110" s="235" t="s">
        <v>3917</v>
      </c>
      <c r="O2110" s="238" t="s">
        <v>3818</v>
      </c>
      <c r="P2110" s="235" t="s">
        <v>72</v>
      </c>
      <c r="Q2110" s="333" t="s">
        <v>4013</v>
      </c>
      <c r="R2110" s="235" t="s">
        <v>4133</v>
      </c>
      <c r="S2110" s="541">
        <v>330</v>
      </c>
      <c r="T2110" s="467" t="s">
        <v>2965</v>
      </c>
      <c r="U2110" s="468">
        <f t="shared" si="32"/>
        <v>2640</v>
      </c>
      <c r="V2110" s="170"/>
    </row>
    <row r="2111" spans="1:22">
      <c r="A2111" s="235">
        <v>2108</v>
      </c>
      <c r="B2111" s="354">
        <v>110408288</v>
      </c>
      <c r="C2111" s="427" t="s">
        <v>1749</v>
      </c>
      <c r="D2111" s="354" t="s">
        <v>1750</v>
      </c>
      <c r="E2111" s="603" t="s">
        <v>36</v>
      </c>
      <c r="F2111" s="427">
        <v>24</v>
      </c>
      <c r="G2111" s="623" t="s">
        <v>4132</v>
      </c>
      <c r="H2111" s="410">
        <v>45085</v>
      </c>
      <c r="I2111" s="410">
        <v>45085</v>
      </c>
      <c r="J2111" s="427" t="s">
        <v>2492</v>
      </c>
      <c r="K2111" s="427" t="s">
        <v>92</v>
      </c>
      <c r="L2111" s="427" t="s">
        <v>70</v>
      </c>
      <c r="M2111" s="427">
        <v>914394456</v>
      </c>
      <c r="N2111" s="427" t="s">
        <v>3917</v>
      </c>
      <c r="O2111" s="427" t="s">
        <v>3818</v>
      </c>
      <c r="P2111" s="473" t="s">
        <v>72</v>
      </c>
      <c r="Q2111" s="333" t="s">
        <v>4013</v>
      </c>
      <c r="R2111" s="427" t="s">
        <v>4133</v>
      </c>
      <c r="S2111" s="541">
        <v>6396.5</v>
      </c>
      <c r="T2111" s="467" t="s">
        <v>2965</v>
      </c>
      <c r="U2111" s="468">
        <f t="shared" si="32"/>
        <v>153516</v>
      </c>
      <c r="V2111" s="170"/>
    </row>
    <row r="2112" spans="1:22">
      <c r="A2112" s="235">
        <v>2109</v>
      </c>
      <c r="B2112" s="238">
        <v>112171911</v>
      </c>
      <c r="C2112" s="239" t="s">
        <v>3427</v>
      </c>
      <c r="D2112" s="239" t="s">
        <v>3588</v>
      </c>
      <c r="E2112" s="600" t="s">
        <v>36</v>
      </c>
      <c r="F2112" s="333">
        <v>4</v>
      </c>
      <c r="G2112" s="623" t="s">
        <v>4132</v>
      </c>
      <c r="H2112" s="410">
        <v>45085</v>
      </c>
      <c r="I2112" s="410">
        <v>45085</v>
      </c>
      <c r="J2112" s="235" t="s">
        <v>2492</v>
      </c>
      <c r="K2112" s="235" t="s">
        <v>92</v>
      </c>
      <c r="L2112" s="235" t="s">
        <v>70</v>
      </c>
      <c r="M2112" s="238">
        <v>914394456</v>
      </c>
      <c r="N2112" s="235" t="s">
        <v>3917</v>
      </c>
      <c r="O2112" s="238" t="s">
        <v>3818</v>
      </c>
      <c r="P2112" s="235" t="s">
        <v>72</v>
      </c>
      <c r="Q2112" s="333" t="s">
        <v>4013</v>
      </c>
      <c r="R2112" s="235" t="s">
        <v>4133</v>
      </c>
      <c r="S2112" s="541">
        <v>158500</v>
      </c>
      <c r="T2112" s="467" t="s">
        <v>2965</v>
      </c>
      <c r="U2112" s="468">
        <f t="shared" si="32"/>
        <v>634000</v>
      </c>
      <c r="V2112" s="170"/>
    </row>
    <row r="2113" spans="1:22">
      <c r="A2113" s="235">
        <v>2110</v>
      </c>
      <c r="B2113" s="238">
        <v>112158708</v>
      </c>
      <c r="C2113" s="239" t="s">
        <v>3681</v>
      </c>
      <c r="D2113" s="238" t="s">
        <v>3682</v>
      </c>
      <c r="E2113" s="600" t="s">
        <v>36</v>
      </c>
      <c r="F2113" s="333">
        <v>4</v>
      </c>
      <c r="G2113" s="623" t="s">
        <v>4132</v>
      </c>
      <c r="H2113" s="410">
        <v>45085</v>
      </c>
      <c r="I2113" s="410">
        <v>45085</v>
      </c>
      <c r="J2113" s="235" t="s">
        <v>2492</v>
      </c>
      <c r="K2113" s="235" t="s">
        <v>92</v>
      </c>
      <c r="L2113" s="235" t="s">
        <v>70</v>
      </c>
      <c r="M2113" s="238">
        <v>914394456</v>
      </c>
      <c r="N2113" s="235" t="s">
        <v>3917</v>
      </c>
      <c r="O2113" s="238" t="s">
        <v>3818</v>
      </c>
      <c r="P2113" s="235" t="s">
        <v>72</v>
      </c>
      <c r="Q2113" s="333" t="s">
        <v>4013</v>
      </c>
      <c r="R2113" s="235" t="s">
        <v>4133</v>
      </c>
      <c r="S2113" s="541">
        <v>1900</v>
      </c>
      <c r="T2113" s="467" t="s">
        <v>2965</v>
      </c>
      <c r="U2113" s="468">
        <f t="shared" si="32"/>
        <v>7600</v>
      </c>
      <c r="V2113" s="170"/>
    </row>
    <row r="2114" spans="1:22" ht="20.399999999999999">
      <c r="A2114" s="235">
        <v>2111</v>
      </c>
      <c r="B2114" s="238">
        <v>110408290</v>
      </c>
      <c r="C2114" s="238" t="s">
        <v>2260</v>
      </c>
      <c r="D2114" s="238" t="s">
        <v>2775</v>
      </c>
      <c r="E2114" s="598" t="s">
        <v>36</v>
      </c>
      <c r="F2114" s="235">
        <v>24</v>
      </c>
      <c r="G2114" s="623" t="s">
        <v>4132</v>
      </c>
      <c r="H2114" s="410">
        <v>45085</v>
      </c>
      <c r="I2114" s="410">
        <v>45085</v>
      </c>
      <c r="J2114" s="235" t="s">
        <v>2492</v>
      </c>
      <c r="K2114" s="235" t="s">
        <v>92</v>
      </c>
      <c r="L2114" s="235" t="s">
        <v>70</v>
      </c>
      <c r="M2114" s="238">
        <v>914394456</v>
      </c>
      <c r="N2114" s="235" t="s">
        <v>3917</v>
      </c>
      <c r="O2114" s="238" t="s">
        <v>3818</v>
      </c>
      <c r="P2114" s="235" t="s">
        <v>72</v>
      </c>
      <c r="Q2114" s="333" t="s">
        <v>4013</v>
      </c>
      <c r="R2114" s="235" t="s">
        <v>4133</v>
      </c>
      <c r="S2114" s="541">
        <v>540.54999999999995</v>
      </c>
      <c r="T2114" s="467" t="s">
        <v>2965</v>
      </c>
      <c r="U2114" s="468">
        <f t="shared" si="32"/>
        <v>12973.199999999999</v>
      </c>
      <c r="V2114" s="170"/>
    </row>
    <row r="2115" spans="1:22" ht="20.399999999999999">
      <c r="A2115" s="235">
        <v>2112</v>
      </c>
      <c r="B2115" s="354" t="s">
        <v>820</v>
      </c>
      <c r="C2115" s="354" t="s">
        <v>820</v>
      </c>
      <c r="D2115" s="238" t="s">
        <v>821</v>
      </c>
      <c r="E2115" s="603" t="s">
        <v>36</v>
      </c>
      <c r="F2115" s="427">
        <v>36</v>
      </c>
      <c r="G2115" s="623" t="s">
        <v>4132</v>
      </c>
      <c r="H2115" s="410">
        <v>45085</v>
      </c>
      <c r="I2115" s="410">
        <v>45085</v>
      </c>
      <c r="J2115" s="235" t="s">
        <v>2492</v>
      </c>
      <c r="K2115" s="235" t="s">
        <v>92</v>
      </c>
      <c r="L2115" s="235" t="s">
        <v>70</v>
      </c>
      <c r="M2115" s="238">
        <v>914394456</v>
      </c>
      <c r="N2115" s="235" t="s">
        <v>3917</v>
      </c>
      <c r="O2115" s="238" t="s">
        <v>3818</v>
      </c>
      <c r="P2115" s="235" t="s">
        <v>72</v>
      </c>
      <c r="Q2115" s="333" t="s">
        <v>4013</v>
      </c>
      <c r="R2115" s="235" t="s">
        <v>4133</v>
      </c>
      <c r="S2115" s="541">
        <v>4.9000000000000004</v>
      </c>
      <c r="T2115" s="467" t="s">
        <v>2965</v>
      </c>
      <c r="U2115" s="468">
        <f t="shared" si="32"/>
        <v>176.4</v>
      </c>
      <c r="V2115" s="170"/>
    </row>
    <row r="2116" spans="1:22" ht="20.399999999999999">
      <c r="A2116" s="235">
        <v>2113</v>
      </c>
      <c r="B2116" s="238" t="s">
        <v>820</v>
      </c>
      <c r="C2116" s="235">
        <v>107186267</v>
      </c>
      <c r="D2116" s="238" t="s">
        <v>821</v>
      </c>
      <c r="E2116" s="598" t="s">
        <v>36</v>
      </c>
      <c r="F2116" s="235">
        <v>124</v>
      </c>
      <c r="G2116" s="623" t="s">
        <v>4132</v>
      </c>
      <c r="H2116" s="410">
        <v>45085</v>
      </c>
      <c r="I2116" s="410">
        <v>45085</v>
      </c>
      <c r="J2116" s="235" t="s">
        <v>2492</v>
      </c>
      <c r="K2116" s="235" t="s">
        <v>92</v>
      </c>
      <c r="L2116" s="235" t="s">
        <v>70</v>
      </c>
      <c r="M2116" s="238">
        <v>914394456</v>
      </c>
      <c r="N2116" s="235" t="s">
        <v>3917</v>
      </c>
      <c r="O2116" s="238" t="s">
        <v>3818</v>
      </c>
      <c r="P2116" s="235" t="s">
        <v>72</v>
      </c>
      <c r="Q2116" s="333" t="s">
        <v>4013</v>
      </c>
      <c r="R2116" s="235" t="s">
        <v>4133</v>
      </c>
      <c r="S2116" s="541">
        <v>4.9000000000000004</v>
      </c>
      <c r="T2116" s="467" t="s">
        <v>2965</v>
      </c>
      <c r="U2116" s="468">
        <f t="shared" ref="U2116:U2179" si="33">S2116*F2116</f>
        <v>607.6</v>
      </c>
      <c r="V2116" s="170"/>
    </row>
    <row r="2117" spans="1:22">
      <c r="A2117" s="235">
        <v>2114</v>
      </c>
      <c r="B2117" s="337" t="s">
        <v>286</v>
      </c>
      <c r="C2117" s="239" t="s">
        <v>286</v>
      </c>
      <c r="D2117" s="239" t="s">
        <v>4072</v>
      </c>
      <c r="E2117" s="600" t="s">
        <v>247</v>
      </c>
      <c r="F2117" s="333">
        <v>4</v>
      </c>
      <c r="G2117" s="623" t="s">
        <v>4132</v>
      </c>
      <c r="H2117" s="410">
        <v>45085</v>
      </c>
      <c r="I2117" s="410">
        <v>45085</v>
      </c>
      <c r="J2117" s="235" t="s">
        <v>2492</v>
      </c>
      <c r="K2117" s="235" t="s">
        <v>92</v>
      </c>
      <c r="L2117" s="235" t="s">
        <v>70</v>
      </c>
      <c r="M2117" s="238">
        <v>914394456</v>
      </c>
      <c r="N2117" s="235" t="s">
        <v>3917</v>
      </c>
      <c r="O2117" s="238" t="s">
        <v>3818</v>
      </c>
      <c r="P2117" s="235" t="s">
        <v>72</v>
      </c>
      <c r="Q2117" s="333" t="s">
        <v>4013</v>
      </c>
      <c r="R2117" s="235" t="s">
        <v>4133</v>
      </c>
      <c r="S2117" s="541">
        <v>6727</v>
      </c>
      <c r="T2117" s="467" t="s">
        <v>2965</v>
      </c>
      <c r="U2117" s="468">
        <f t="shared" si="33"/>
        <v>26908</v>
      </c>
      <c r="V2117" s="170"/>
    </row>
    <row r="2118" spans="1:22">
      <c r="A2118" s="235">
        <v>2115</v>
      </c>
      <c r="B2118" s="238">
        <v>107184793</v>
      </c>
      <c r="C2118" s="235">
        <v>107184793</v>
      </c>
      <c r="D2118" s="238" t="s">
        <v>2786</v>
      </c>
      <c r="E2118" s="598" t="s">
        <v>36</v>
      </c>
      <c r="F2118" s="471">
        <v>160</v>
      </c>
      <c r="G2118" s="623" t="s">
        <v>4132</v>
      </c>
      <c r="H2118" s="410">
        <v>45085</v>
      </c>
      <c r="I2118" s="410">
        <v>45085</v>
      </c>
      <c r="J2118" s="235" t="s">
        <v>2492</v>
      </c>
      <c r="K2118" s="235" t="s">
        <v>92</v>
      </c>
      <c r="L2118" s="235" t="s">
        <v>70</v>
      </c>
      <c r="M2118" s="238">
        <v>914394456</v>
      </c>
      <c r="N2118" s="235" t="s">
        <v>3917</v>
      </c>
      <c r="O2118" s="238" t="s">
        <v>3818</v>
      </c>
      <c r="P2118" s="235" t="s">
        <v>72</v>
      </c>
      <c r="Q2118" s="333" t="s">
        <v>4013</v>
      </c>
      <c r="R2118" s="235" t="s">
        <v>4133</v>
      </c>
      <c r="S2118" s="541">
        <v>2.4500000000000002</v>
      </c>
      <c r="T2118" s="467" t="s">
        <v>2965</v>
      </c>
      <c r="U2118" s="468">
        <f t="shared" si="33"/>
        <v>392</v>
      </c>
      <c r="V2118" s="170"/>
    </row>
    <row r="2119" spans="1:22">
      <c r="A2119" s="235">
        <v>2116</v>
      </c>
      <c r="B2119" s="238">
        <v>112148136</v>
      </c>
      <c r="C2119" s="238" t="s">
        <v>3726</v>
      </c>
      <c r="D2119" s="238" t="s">
        <v>3727</v>
      </c>
      <c r="E2119" s="598" t="s">
        <v>36</v>
      </c>
      <c r="F2119" s="333">
        <v>4</v>
      </c>
      <c r="G2119" s="623" t="s">
        <v>4156</v>
      </c>
      <c r="H2119" s="410">
        <v>45086</v>
      </c>
      <c r="I2119" s="410">
        <v>45086</v>
      </c>
      <c r="J2119" s="235" t="s">
        <v>3857</v>
      </c>
      <c r="K2119" s="235" t="s">
        <v>82</v>
      </c>
      <c r="L2119" s="235" t="s">
        <v>2832</v>
      </c>
      <c r="M2119" s="238">
        <v>914394445</v>
      </c>
      <c r="N2119" s="235" t="s">
        <v>3917</v>
      </c>
      <c r="O2119" s="238" t="s">
        <v>3818</v>
      </c>
      <c r="P2119" s="345" t="s">
        <v>3432</v>
      </c>
      <c r="Q2119" s="333" t="s">
        <v>3958</v>
      </c>
      <c r="R2119" s="235" t="s">
        <v>4157</v>
      </c>
      <c r="S2119" s="541">
        <v>16356.12</v>
      </c>
      <c r="T2119" s="467" t="s">
        <v>2965</v>
      </c>
      <c r="U2119" s="468">
        <f t="shared" si="33"/>
        <v>65424.480000000003</v>
      </c>
      <c r="V2119" s="170"/>
    </row>
    <row r="2120" spans="1:22">
      <c r="A2120" s="235">
        <v>2117</v>
      </c>
      <c r="B2120" s="238">
        <v>109492179</v>
      </c>
      <c r="C2120" s="238" t="s">
        <v>3332</v>
      </c>
      <c r="D2120" s="238" t="s">
        <v>2134</v>
      </c>
      <c r="E2120" s="598" t="s">
        <v>2729</v>
      </c>
      <c r="F2120" s="235">
        <v>20</v>
      </c>
      <c r="G2120" s="623" t="s">
        <v>4156</v>
      </c>
      <c r="H2120" s="410">
        <v>45086</v>
      </c>
      <c r="I2120" s="410">
        <v>45086</v>
      </c>
      <c r="J2120" s="235" t="s">
        <v>3857</v>
      </c>
      <c r="K2120" s="235" t="s">
        <v>82</v>
      </c>
      <c r="L2120" s="235" t="s">
        <v>2832</v>
      </c>
      <c r="M2120" s="238">
        <v>914394445</v>
      </c>
      <c r="N2120" s="235" t="s">
        <v>3917</v>
      </c>
      <c r="O2120" s="238" t="s">
        <v>3818</v>
      </c>
      <c r="P2120" s="345" t="s">
        <v>3432</v>
      </c>
      <c r="Q2120" s="333" t="s">
        <v>3958</v>
      </c>
      <c r="R2120" s="235" t="s">
        <v>4157</v>
      </c>
      <c r="S2120" s="171">
        <v>75.989999999999995</v>
      </c>
      <c r="T2120" s="467" t="s">
        <v>2965</v>
      </c>
      <c r="U2120" s="468">
        <f t="shared" si="33"/>
        <v>1519.8</v>
      </c>
      <c r="V2120" s="170"/>
    </row>
    <row r="2121" spans="1:22">
      <c r="A2121" s="235">
        <v>2118</v>
      </c>
      <c r="B2121" s="238">
        <v>112171911</v>
      </c>
      <c r="C2121" s="239" t="s">
        <v>3427</v>
      </c>
      <c r="D2121" s="239" t="s">
        <v>3588</v>
      </c>
      <c r="E2121" s="600" t="s">
        <v>36</v>
      </c>
      <c r="F2121" s="333">
        <v>4</v>
      </c>
      <c r="G2121" s="623" t="s">
        <v>4156</v>
      </c>
      <c r="H2121" s="410">
        <v>45086</v>
      </c>
      <c r="I2121" s="410">
        <v>45086</v>
      </c>
      <c r="J2121" s="235" t="s">
        <v>3857</v>
      </c>
      <c r="K2121" s="235" t="s">
        <v>82</v>
      </c>
      <c r="L2121" s="235" t="s">
        <v>2832</v>
      </c>
      <c r="M2121" s="238">
        <v>914394445</v>
      </c>
      <c r="N2121" s="235" t="s">
        <v>3917</v>
      </c>
      <c r="O2121" s="238" t="s">
        <v>3818</v>
      </c>
      <c r="P2121" s="345" t="s">
        <v>3432</v>
      </c>
      <c r="Q2121" s="333" t="s">
        <v>3958</v>
      </c>
      <c r="R2121" s="235" t="s">
        <v>4157</v>
      </c>
      <c r="S2121" s="541">
        <v>158500</v>
      </c>
      <c r="T2121" s="467" t="s">
        <v>2965</v>
      </c>
      <c r="U2121" s="468">
        <f t="shared" si="33"/>
        <v>634000</v>
      </c>
      <c r="V2121" s="170"/>
    </row>
    <row r="2122" spans="1:22">
      <c r="A2122" s="235">
        <v>2119</v>
      </c>
      <c r="B2122" s="238">
        <v>112158708</v>
      </c>
      <c r="C2122" s="239" t="s">
        <v>3681</v>
      </c>
      <c r="D2122" s="238" t="s">
        <v>3682</v>
      </c>
      <c r="E2122" s="600" t="s">
        <v>36</v>
      </c>
      <c r="F2122" s="333">
        <v>4</v>
      </c>
      <c r="G2122" s="623" t="s">
        <v>4156</v>
      </c>
      <c r="H2122" s="410">
        <v>45086</v>
      </c>
      <c r="I2122" s="410">
        <v>45086</v>
      </c>
      <c r="J2122" s="235" t="s">
        <v>3857</v>
      </c>
      <c r="K2122" s="235" t="s">
        <v>82</v>
      </c>
      <c r="L2122" s="235" t="s">
        <v>2832</v>
      </c>
      <c r="M2122" s="238">
        <v>914394445</v>
      </c>
      <c r="N2122" s="235" t="s">
        <v>3917</v>
      </c>
      <c r="O2122" s="238" t="s">
        <v>3818</v>
      </c>
      <c r="P2122" s="345" t="s">
        <v>3432</v>
      </c>
      <c r="Q2122" s="333" t="s">
        <v>3958</v>
      </c>
      <c r="R2122" s="235" t="s">
        <v>4157</v>
      </c>
      <c r="S2122" s="541">
        <v>1900</v>
      </c>
      <c r="T2122" s="467" t="s">
        <v>2965</v>
      </c>
      <c r="U2122" s="468">
        <f t="shared" si="33"/>
        <v>7600</v>
      </c>
      <c r="V2122" s="170"/>
    </row>
    <row r="2123" spans="1:22">
      <c r="A2123" s="235">
        <v>2120</v>
      </c>
      <c r="B2123" s="238">
        <v>102464571</v>
      </c>
      <c r="C2123" s="235" t="s">
        <v>1693</v>
      </c>
      <c r="D2123" s="238" t="s">
        <v>1694</v>
      </c>
      <c r="E2123" s="598" t="s">
        <v>36</v>
      </c>
      <c r="F2123" s="235">
        <v>8</v>
      </c>
      <c r="G2123" s="623" t="s">
        <v>4134</v>
      </c>
      <c r="H2123" s="410">
        <v>45086</v>
      </c>
      <c r="I2123" s="410">
        <v>45087</v>
      </c>
      <c r="J2123" s="235" t="s">
        <v>3857</v>
      </c>
      <c r="K2123" s="235" t="s">
        <v>82</v>
      </c>
      <c r="L2123" s="235" t="s">
        <v>70</v>
      </c>
      <c r="M2123" s="238">
        <v>914394331</v>
      </c>
      <c r="N2123" s="235" t="s">
        <v>3917</v>
      </c>
      <c r="O2123" s="238" t="s">
        <v>3859</v>
      </c>
      <c r="P2123" s="345" t="s">
        <v>3432</v>
      </c>
      <c r="Q2123" s="333" t="s">
        <v>3958</v>
      </c>
      <c r="R2123" s="235" t="s">
        <v>4130</v>
      </c>
      <c r="S2123" s="541">
        <v>1007.25</v>
      </c>
      <c r="T2123" s="467" t="s">
        <v>2965</v>
      </c>
      <c r="U2123" s="468">
        <f t="shared" si="33"/>
        <v>8058</v>
      </c>
      <c r="V2123" s="170"/>
    </row>
    <row r="2124" spans="1:22">
      <c r="A2124" s="235">
        <v>2121</v>
      </c>
      <c r="B2124" s="238">
        <v>102951260</v>
      </c>
      <c r="C2124" s="235" t="s">
        <v>1697</v>
      </c>
      <c r="D2124" s="238" t="s">
        <v>1698</v>
      </c>
      <c r="E2124" s="598" t="s">
        <v>36</v>
      </c>
      <c r="F2124" s="235">
        <v>8</v>
      </c>
      <c r="G2124" s="623" t="s">
        <v>4134</v>
      </c>
      <c r="H2124" s="410">
        <v>45086</v>
      </c>
      <c r="I2124" s="410">
        <v>45087</v>
      </c>
      <c r="J2124" s="235" t="s">
        <v>3857</v>
      </c>
      <c r="K2124" s="235" t="s">
        <v>82</v>
      </c>
      <c r="L2124" s="235" t="s">
        <v>70</v>
      </c>
      <c r="M2124" s="238">
        <v>914394331</v>
      </c>
      <c r="N2124" s="235" t="s">
        <v>3917</v>
      </c>
      <c r="O2124" s="238" t="s">
        <v>3859</v>
      </c>
      <c r="P2124" s="345" t="s">
        <v>3432</v>
      </c>
      <c r="Q2124" s="333" t="s">
        <v>3958</v>
      </c>
      <c r="R2124" s="235" t="s">
        <v>4130</v>
      </c>
      <c r="S2124" s="541">
        <v>216.59</v>
      </c>
      <c r="T2124" s="467" t="s">
        <v>2965</v>
      </c>
      <c r="U2124" s="468">
        <f t="shared" si="33"/>
        <v>1732.72</v>
      </c>
      <c r="V2124" s="170"/>
    </row>
    <row r="2125" spans="1:22" ht="30.6">
      <c r="A2125" s="235">
        <v>2122</v>
      </c>
      <c r="B2125" s="354">
        <v>109611234</v>
      </c>
      <c r="C2125" s="245">
        <v>3742612236</v>
      </c>
      <c r="D2125" s="245" t="s">
        <v>281</v>
      </c>
      <c r="E2125" s="602" t="s">
        <v>36</v>
      </c>
      <c r="F2125" s="428">
        <v>20</v>
      </c>
      <c r="G2125" s="623" t="s">
        <v>4134</v>
      </c>
      <c r="H2125" s="410">
        <v>45086</v>
      </c>
      <c r="I2125" s="410">
        <v>45087</v>
      </c>
      <c r="J2125" s="235" t="s">
        <v>3857</v>
      </c>
      <c r="K2125" s="235" t="s">
        <v>82</v>
      </c>
      <c r="L2125" s="235" t="s">
        <v>70</v>
      </c>
      <c r="M2125" s="238">
        <v>914394331</v>
      </c>
      <c r="N2125" s="235" t="s">
        <v>3917</v>
      </c>
      <c r="O2125" s="238" t="s">
        <v>3859</v>
      </c>
      <c r="P2125" s="345" t="s">
        <v>3432</v>
      </c>
      <c r="Q2125" s="333" t="s">
        <v>3958</v>
      </c>
      <c r="R2125" s="235" t="s">
        <v>4130</v>
      </c>
      <c r="S2125" s="541">
        <v>19072.55</v>
      </c>
      <c r="T2125" s="467" t="s">
        <v>2965</v>
      </c>
      <c r="U2125" s="468">
        <f t="shared" si="33"/>
        <v>381451</v>
      </c>
      <c r="V2125" s="170"/>
    </row>
    <row r="2126" spans="1:22" ht="30.6">
      <c r="A2126" s="235">
        <v>2123</v>
      </c>
      <c r="B2126" s="238">
        <v>109611234</v>
      </c>
      <c r="C2126" s="238">
        <v>3742612236</v>
      </c>
      <c r="D2126" s="337" t="s">
        <v>281</v>
      </c>
      <c r="E2126" s="598" t="s">
        <v>36</v>
      </c>
      <c r="F2126" s="333">
        <v>4</v>
      </c>
      <c r="G2126" s="623" t="s">
        <v>4134</v>
      </c>
      <c r="H2126" s="410">
        <v>45086</v>
      </c>
      <c r="I2126" s="410">
        <v>45087</v>
      </c>
      <c r="J2126" s="235" t="s">
        <v>3857</v>
      </c>
      <c r="K2126" s="235" t="s">
        <v>82</v>
      </c>
      <c r="L2126" s="235" t="s">
        <v>70</v>
      </c>
      <c r="M2126" s="238">
        <v>914394331</v>
      </c>
      <c r="N2126" s="235" t="s">
        <v>3917</v>
      </c>
      <c r="O2126" s="238" t="s">
        <v>3859</v>
      </c>
      <c r="P2126" s="345" t="s">
        <v>3432</v>
      </c>
      <c r="Q2126" s="333" t="s">
        <v>3958</v>
      </c>
      <c r="R2126" s="235" t="s">
        <v>4130</v>
      </c>
      <c r="S2126" s="541">
        <v>19072.55</v>
      </c>
      <c r="T2126" s="467" t="s">
        <v>2965</v>
      </c>
      <c r="U2126" s="468">
        <f t="shared" si="33"/>
        <v>76290.2</v>
      </c>
      <c r="V2126" s="170"/>
    </row>
    <row r="2127" spans="1:22" ht="20.399999999999999">
      <c r="A2127" s="235">
        <v>2124</v>
      </c>
      <c r="B2127" s="238">
        <v>110408292</v>
      </c>
      <c r="C2127" s="235" t="s">
        <v>1309</v>
      </c>
      <c r="D2127" s="238" t="s">
        <v>1310</v>
      </c>
      <c r="E2127" s="598" t="s">
        <v>36</v>
      </c>
      <c r="F2127" s="235">
        <v>240</v>
      </c>
      <c r="G2127" s="623" t="s">
        <v>4134</v>
      </c>
      <c r="H2127" s="410">
        <v>45086</v>
      </c>
      <c r="I2127" s="410">
        <v>45087</v>
      </c>
      <c r="J2127" s="235" t="s">
        <v>3857</v>
      </c>
      <c r="K2127" s="235" t="s">
        <v>82</v>
      </c>
      <c r="L2127" s="235" t="s">
        <v>70</v>
      </c>
      <c r="M2127" s="238">
        <v>914394331</v>
      </c>
      <c r="N2127" s="235" t="s">
        <v>3917</v>
      </c>
      <c r="O2127" s="238" t="s">
        <v>3859</v>
      </c>
      <c r="P2127" s="345" t="s">
        <v>3432</v>
      </c>
      <c r="Q2127" s="333" t="s">
        <v>3958</v>
      </c>
      <c r="R2127" s="235" t="s">
        <v>4130</v>
      </c>
      <c r="S2127" s="541">
        <v>10</v>
      </c>
      <c r="T2127" s="467" t="s">
        <v>2965</v>
      </c>
      <c r="U2127" s="468">
        <f t="shared" si="33"/>
        <v>2400</v>
      </c>
      <c r="V2127" s="170"/>
    </row>
    <row r="2128" spans="1:22">
      <c r="A2128" s="235">
        <v>2125</v>
      </c>
      <c r="B2128" s="354">
        <v>111400054</v>
      </c>
      <c r="C2128" s="245" t="s">
        <v>3274</v>
      </c>
      <c r="D2128" s="245" t="s">
        <v>650</v>
      </c>
      <c r="E2128" s="602" t="s">
        <v>36</v>
      </c>
      <c r="F2128" s="428">
        <v>24</v>
      </c>
      <c r="G2128" s="623" t="s">
        <v>4134</v>
      </c>
      <c r="H2128" s="410">
        <v>45086</v>
      </c>
      <c r="I2128" s="410">
        <v>45087</v>
      </c>
      <c r="J2128" s="428" t="s">
        <v>3857</v>
      </c>
      <c r="K2128" s="428" t="s">
        <v>82</v>
      </c>
      <c r="L2128" s="427" t="s">
        <v>70</v>
      </c>
      <c r="M2128" s="428">
        <v>914394331</v>
      </c>
      <c r="N2128" s="427" t="s">
        <v>3917</v>
      </c>
      <c r="O2128" s="427" t="s">
        <v>3859</v>
      </c>
      <c r="P2128" s="473" t="s">
        <v>3432</v>
      </c>
      <c r="Q2128" s="333" t="s">
        <v>3958</v>
      </c>
      <c r="R2128" s="427" t="s">
        <v>4130</v>
      </c>
      <c r="S2128" s="171">
        <v>1388.85</v>
      </c>
      <c r="T2128" s="467" t="s">
        <v>2965</v>
      </c>
      <c r="U2128" s="468">
        <f t="shared" si="33"/>
        <v>33332.399999999994</v>
      </c>
      <c r="V2128" s="170"/>
    </row>
    <row r="2129" spans="1:22">
      <c r="A2129" s="235">
        <v>2126</v>
      </c>
      <c r="B2129" s="354">
        <v>111400055</v>
      </c>
      <c r="C2129" s="354" t="s">
        <v>3275</v>
      </c>
      <c r="D2129" s="354" t="s">
        <v>654</v>
      </c>
      <c r="E2129" s="603" t="s">
        <v>36</v>
      </c>
      <c r="F2129" s="428">
        <v>24</v>
      </c>
      <c r="G2129" s="623" t="s">
        <v>4134</v>
      </c>
      <c r="H2129" s="410">
        <v>45086</v>
      </c>
      <c r="I2129" s="410">
        <v>45087</v>
      </c>
      <c r="J2129" s="235" t="s">
        <v>3857</v>
      </c>
      <c r="K2129" s="235" t="s">
        <v>82</v>
      </c>
      <c r="L2129" s="235" t="s">
        <v>70</v>
      </c>
      <c r="M2129" s="238">
        <v>914394331</v>
      </c>
      <c r="N2129" s="235" t="s">
        <v>3917</v>
      </c>
      <c r="O2129" s="238" t="s">
        <v>3859</v>
      </c>
      <c r="P2129" s="345" t="s">
        <v>3432</v>
      </c>
      <c r="Q2129" s="333" t="s">
        <v>3958</v>
      </c>
      <c r="R2129" s="235" t="s">
        <v>4130</v>
      </c>
      <c r="S2129" s="171">
        <v>1706.02</v>
      </c>
      <c r="T2129" s="467" t="s">
        <v>2965</v>
      </c>
      <c r="U2129" s="468">
        <f t="shared" si="33"/>
        <v>40944.479999999996</v>
      </c>
      <c r="V2129" s="170"/>
    </row>
    <row r="2130" spans="1:22">
      <c r="A2130" s="235">
        <v>2127</v>
      </c>
      <c r="B2130" s="238">
        <v>110710681</v>
      </c>
      <c r="C2130" s="235">
        <v>110710681</v>
      </c>
      <c r="D2130" s="238" t="s">
        <v>2209</v>
      </c>
      <c r="E2130" s="598" t="s">
        <v>36</v>
      </c>
      <c r="F2130" s="235">
        <v>32</v>
      </c>
      <c r="G2130" s="623" t="s">
        <v>4134</v>
      </c>
      <c r="H2130" s="410">
        <v>45086</v>
      </c>
      <c r="I2130" s="410">
        <v>45087</v>
      </c>
      <c r="J2130" s="235" t="s">
        <v>3857</v>
      </c>
      <c r="K2130" s="235" t="s">
        <v>82</v>
      </c>
      <c r="L2130" s="235" t="s">
        <v>70</v>
      </c>
      <c r="M2130" s="238">
        <v>914394331</v>
      </c>
      <c r="N2130" s="235" t="s">
        <v>3917</v>
      </c>
      <c r="O2130" s="238" t="s">
        <v>3859</v>
      </c>
      <c r="P2130" s="345" t="s">
        <v>3432</v>
      </c>
      <c r="Q2130" s="333" t="s">
        <v>3958</v>
      </c>
      <c r="R2130" s="235" t="s">
        <v>4130</v>
      </c>
      <c r="S2130" s="541">
        <v>2047</v>
      </c>
      <c r="T2130" s="467" t="s">
        <v>2965</v>
      </c>
      <c r="U2130" s="468">
        <f t="shared" si="33"/>
        <v>65504</v>
      </c>
      <c r="V2130" s="170"/>
    </row>
    <row r="2131" spans="1:22">
      <c r="A2131" s="235">
        <v>2128</v>
      </c>
      <c r="B2131" s="354">
        <v>110710682</v>
      </c>
      <c r="C2131" s="427" t="s">
        <v>2215</v>
      </c>
      <c r="D2131" s="354" t="s">
        <v>2216</v>
      </c>
      <c r="E2131" s="603" t="s">
        <v>36</v>
      </c>
      <c r="F2131" s="427">
        <v>22</v>
      </c>
      <c r="G2131" s="623" t="s">
        <v>4134</v>
      </c>
      <c r="H2131" s="410">
        <v>45086</v>
      </c>
      <c r="I2131" s="410">
        <v>45087</v>
      </c>
      <c r="J2131" s="235" t="s">
        <v>3857</v>
      </c>
      <c r="K2131" s="235" t="s">
        <v>82</v>
      </c>
      <c r="L2131" s="235" t="s">
        <v>70</v>
      </c>
      <c r="M2131" s="238">
        <v>914394331</v>
      </c>
      <c r="N2131" s="235" t="s">
        <v>3917</v>
      </c>
      <c r="O2131" s="238" t="s">
        <v>3859</v>
      </c>
      <c r="P2131" s="345" t="s">
        <v>3432</v>
      </c>
      <c r="Q2131" s="333" t="s">
        <v>3958</v>
      </c>
      <c r="R2131" s="235" t="s">
        <v>4130</v>
      </c>
      <c r="S2131" s="541">
        <v>2047</v>
      </c>
      <c r="T2131" s="467" t="s">
        <v>2965</v>
      </c>
      <c r="U2131" s="468">
        <f t="shared" si="33"/>
        <v>45034</v>
      </c>
      <c r="V2131" s="170"/>
    </row>
    <row r="2132" spans="1:22">
      <c r="A2132" s="235">
        <v>2129</v>
      </c>
      <c r="B2132" s="238">
        <v>110710682</v>
      </c>
      <c r="C2132" s="235">
        <v>110710682</v>
      </c>
      <c r="D2132" s="238" t="s">
        <v>2216</v>
      </c>
      <c r="E2132" s="598" t="s">
        <v>36</v>
      </c>
      <c r="F2132" s="235">
        <v>10</v>
      </c>
      <c r="G2132" s="623" t="s">
        <v>4134</v>
      </c>
      <c r="H2132" s="410">
        <v>45086</v>
      </c>
      <c r="I2132" s="410">
        <v>45087</v>
      </c>
      <c r="J2132" s="235" t="s">
        <v>3857</v>
      </c>
      <c r="K2132" s="235" t="s">
        <v>82</v>
      </c>
      <c r="L2132" s="235" t="s">
        <v>70</v>
      </c>
      <c r="M2132" s="238">
        <v>914394331</v>
      </c>
      <c r="N2132" s="235" t="s">
        <v>3917</v>
      </c>
      <c r="O2132" s="238" t="s">
        <v>3859</v>
      </c>
      <c r="P2132" s="345" t="s">
        <v>3432</v>
      </c>
      <c r="Q2132" s="333" t="s">
        <v>3958</v>
      </c>
      <c r="R2132" s="235" t="s">
        <v>4130</v>
      </c>
      <c r="S2132" s="541">
        <v>2047</v>
      </c>
      <c r="T2132" s="467" t="s">
        <v>2965</v>
      </c>
      <c r="U2132" s="468">
        <f t="shared" si="33"/>
        <v>20470</v>
      </c>
      <c r="V2132" s="170"/>
    </row>
    <row r="2133" spans="1:22">
      <c r="A2133" s="235">
        <v>2130</v>
      </c>
      <c r="B2133" s="238">
        <v>110710684</v>
      </c>
      <c r="C2133" s="235" t="s">
        <v>3950</v>
      </c>
      <c r="D2133" s="238" t="s">
        <v>2213</v>
      </c>
      <c r="E2133" s="598" t="s">
        <v>36</v>
      </c>
      <c r="F2133" s="235">
        <v>16</v>
      </c>
      <c r="G2133" s="623" t="s">
        <v>4134</v>
      </c>
      <c r="H2133" s="410">
        <v>45086</v>
      </c>
      <c r="I2133" s="410">
        <v>45087</v>
      </c>
      <c r="J2133" s="235" t="s">
        <v>3857</v>
      </c>
      <c r="K2133" s="235" t="s">
        <v>82</v>
      </c>
      <c r="L2133" s="235" t="s">
        <v>70</v>
      </c>
      <c r="M2133" s="238">
        <v>914394331</v>
      </c>
      <c r="N2133" s="235" t="s">
        <v>3917</v>
      </c>
      <c r="O2133" s="238" t="s">
        <v>3859</v>
      </c>
      <c r="P2133" s="345" t="s">
        <v>3432</v>
      </c>
      <c r="Q2133" s="333" t="s">
        <v>3958</v>
      </c>
      <c r="R2133" s="235" t="s">
        <v>4130</v>
      </c>
      <c r="S2133" s="541">
        <v>2047</v>
      </c>
      <c r="T2133" s="467" t="s">
        <v>2965</v>
      </c>
      <c r="U2133" s="468">
        <f t="shared" si="33"/>
        <v>32752</v>
      </c>
      <c r="V2133" s="170"/>
    </row>
    <row r="2134" spans="1:22">
      <c r="A2134" s="235">
        <v>2131</v>
      </c>
      <c r="B2134" s="238">
        <v>112141778</v>
      </c>
      <c r="C2134" s="235">
        <v>112141778</v>
      </c>
      <c r="D2134" s="238" t="s">
        <v>2566</v>
      </c>
      <c r="E2134" s="598" t="s">
        <v>36</v>
      </c>
      <c r="F2134" s="235">
        <v>80</v>
      </c>
      <c r="G2134" s="623" t="s">
        <v>4134</v>
      </c>
      <c r="H2134" s="410">
        <v>45086</v>
      </c>
      <c r="I2134" s="410">
        <v>45087</v>
      </c>
      <c r="J2134" s="235" t="s">
        <v>3857</v>
      </c>
      <c r="K2134" s="235" t="s">
        <v>82</v>
      </c>
      <c r="L2134" s="235" t="s">
        <v>70</v>
      </c>
      <c r="M2134" s="238">
        <v>914394331</v>
      </c>
      <c r="N2134" s="235" t="s">
        <v>3917</v>
      </c>
      <c r="O2134" s="238" t="s">
        <v>3859</v>
      </c>
      <c r="P2134" s="345" t="s">
        <v>3432</v>
      </c>
      <c r="Q2134" s="333" t="s">
        <v>3958</v>
      </c>
      <c r="R2134" s="235" t="s">
        <v>4130</v>
      </c>
      <c r="S2134" s="541">
        <v>1.5</v>
      </c>
      <c r="T2134" s="467" t="s">
        <v>2965</v>
      </c>
      <c r="U2134" s="468">
        <f t="shared" si="33"/>
        <v>120</v>
      </c>
      <c r="V2134" s="170"/>
    </row>
    <row r="2135" spans="1:22">
      <c r="A2135" s="235">
        <v>2132</v>
      </c>
      <c r="B2135" s="238">
        <v>112141777</v>
      </c>
      <c r="C2135" s="235">
        <v>112141777</v>
      </c>
      <c r="D2135" s="238" t="s">
        <v>2563</v>
      </c>
      <c r="E2135" s="598" t="s">
        <v>36</v>
      </c>
      <c r="F2135" s="235">
        <v>144</v>
      </c>
      <c r="G2135" s="623" t="s">
        <v>4134</v>
      </c>
      <c r="H2135" s="410">
        <v>45086</v>
      </c>
      <c r="I2135" s="410">
        <v>45087</v>
      </c>
      <c r="J2135" s="235" t="s">
        <v>3857</v>
      </c>
      <c r="K2135" s="235" t="s">
        <v>82</v>
      </c>
      <c r="L2135" s="235" t="s">
        <v>70</v>
      </c>
      <c r="M2135" s="238">
        <v>914394331</v>
      </c>
      <c r="N2135" s="235" t="s">
        <v>3917</v>
      </c>
      <c r="O2135" s="238" t="s">
        <v>3859</v>
      </c>
      <c r="P2135" s="345" t="s">
        <v>3432</v>
      </c>
      <c r="Q2135" s="333" t="s">
        <v>3958</v>
      </c>
      <c r="R2135" s="235" t="s">
        <v>4130</v>
      </c>
      <c r="S2135" s="541">
        <v>5.4</v>
      </c>
      <c r="T2135" s="467" t="s">
        <v>2965</v>
      </c>
      <c r="U2135" s="468">
        <f t="shared" si="33"/>
        <v>777.6</v>
      </c>
      <c r="V2135" s="170"/>
    </row>
    <row r="2136" spans="1:22">
      <c r="A2136" s="235">
        <v>2133</v>
      </c>
      <c r="B2136" s="354">
        <v>112172545</v>
      </c>
      <c r="C2136" s="427">
        <v>112172545</v>
      </c>
      <c r="D2136" s="354" t="s">
        <v>2378</v>
      </c>
      <c r="E2136" s="603" t="s">
        <v>36</v>
      </c>
      <c r="F2136" s="427">
        <v>48</v>
      </c>
      <c r="G2136" s="623" t="s">
        <v>4134</v>
      </c>
      <c r="H2136" s="410">
        <v>45086</v>
      </c>
      <c r="I2136" s="410">
        <v>45087</v>
      </c>
      <c r="J2136" s="427" t="s">
        <v>3857</v>
      </c>
      <c r="K2136" s="427" t="s">
        <v>82</v>
      </c>
      <c r="L2136" s="427" t="s">
        <v>70</v>
      </c>
      <c r="M2136" s="427">
        <v>914394331</v>
      </c>
      <c r="N2136" s="427" t="s">
        <v>3917</v>
      </c>
      <c r="O2136" s="354" t="s">
        <v>3859</v>
      </c>
      <c r="P2136" s="473" t="s">
        <v>3432</v>
      </c>
      <c r="Q2136" s="333" t="s">
        <v>3958</v>
      </c>
      <c r="R2136" s="354" t="s">
        <v>4130</v>
      </c>
      <c r="S2136" s="541">
        <v>8.5</v>
      </c>
      <c r="T2136" s="467" t="s">
        <v>2965</v>
      </c>
      <c r="U2136" s="468">
        <f t="shared" si="33"/>
        <v>408</v>
      </c>
      <c r="V2136" s="170"/>
    </row>
    <row r="2137" spans="1:22">
      <c r="A2137" s="235">
        <v>2134</v>
      </c>
      <c r="B2137" s="354">
        <v>112172546</v>
      </c>
      <c r="C2137" s="427">
        <v>112172546</v>
      </c>
      <c r="D2137" s="354" t="s">
        <v>2380</v>
      </c>
      <c r="E2137" s="603" t="s">
        <v>36</v>
      </c>
      <c r="F2137" s="427">
        <v>32</v>
      </c>
      <c r="G2137" s="623" t="s">
        <v>4134</v>
      </c>
      <c r="H2137" s="410">
        <v>45086</v>
      </c>
      <c r="I2137" s="410">
        <v>45087</v>
      </c>
      <c r="J2137" s="427" t="s">
        <v>3857</v>
      </c>
      <c r="K2137" s="427" t="s">
        <v>82</v>
      </c>
      <c r="L2137" s="427" t="s">
        <v>70</v>
      </c>
      <c r="M2137" s="427">
        <v>914394331</v>
      </c>
      <c r="N2137" s="427" t="s">
        <v>3917</v>
      </c>
      <c r="O2137" s="354" t="s">
        <v>3859</v>
      </c>
      <c r="P2137" s="473" t="s">
        <v>3432</v>
      </c>
      <c r="Q2137" s="333" t="s">
        <v>3958</v>
      </c>
      <c r="R2137" s="354" t="s">
        <v>4130</v>
      </c>
      <c r="S2137" s="541">
        <v>10.5</v>
      </c>
      <c r="T2137" s="467" t="s">
        <v>2965</v>
      </c>
      <c r="U2137" s="468">
        <f t="shared" si="33"/>
        <v>336</v>
      </c>
      <c r="V2137" s="170"/>
    </row>
    <row r="2138" spans="1:22">
      <c r="A2138" s="235">
        <v>2135</v>
      </c>
      <c r="B2138" s="354">
        <v>112170848</v>
      </c>
      <c r="C2138" s="427">
        <v>112170848</v>
      </c>
      <c r="D2138" s="474" t="s">
        <v>2381</v>
      </c>
      <c r="E2138" s="603" t="s">
        <v>36</v>
      </c>
      <c r="F2138" s="427">
        <v>48</v>
      </c>
      <c r="G2138" s="623" t="s">
        <v>4134</v>
      </c>
      <c r="H2138" s="410">
        <v>45086</v>
      </c>
      <c r="I2138" s="410">
        <v>45087</v>
      </c>
      <c r="J2138" s="427" t="s">
        <v>3857</v>
      </c>
      <c r="K2138" s="427" t="s">
        <v>82</v>
      </c>
      <c r="L2138" s="427" t="s">
        <v>70</v>
      </c>
      <c r="M2138" s="427">
        <v>914394331</v>
      </c>
      <c r="N2138" s="427" t="s">
        <v>3917</v>
      </c>
      <c r="O2138" s="354" t="s">
        <v>3859</v>
      </c>
      <c r="P2138" s="473" t="s">
        <v>3432</v>
      </c>
      <c r="Q2138" s="333" t="s">
        <v>3958</v>
      </c>
      <c r="R2138" s="354" t="s">
        <v>4130</v>
      </c>
      <c r="S2138" s="541">
        <v>14</v>
      </c>
      <c r="T2138" s="467" t="s">
        <v>2965</v>
      </c>
      <c r="U2138" s="468">
        <f t="shared" si="33"/>
        <v>672</v>
      </c>
      <c r="V2138" s="170"/>
    </row>
    <row r="2139" spans="1:22">
      <c r="A2139" s="235">
        <v>2136</v>
      </c>
      <c r="B2139" s="238" t="s">
        <v>2458</v>
      </c>
      <c r="C2139" s="235" t="s">
        <v>2458</v>
      </c>
      <c r="D2139" s="238" t="s">
        <v>2459</v>
      </c>
      <c r="E2139" s="598" t="s">
        <v>36</v>
      </c>
      <c r="F2139" s="235">
        <v>16</v>
      </c>
      <c r="G2139" s="623" t="s">
        <v>4134</v>
      </c>
      <c r="H2139" s="410">
        <v>45086</v>
      </c>
      <c r="I2139" s="410">
        <v>45087</v>
      </c>
      <c r="J2139" s="235" t="s">
        <v>3857</v>
      </c>
      <c r="K2139" s="235" t="s">
        <v>82</v>
      </c>
      <c r="L2139" s="235" t="s">
        <v>70</v>
      </c>
      <c r="M2139" s="238">
        <v>914394331</v>
      </c>
      <c r="N2139" s="235" t="s">
        <v>3917</v>
      </c>
      <c r="O2139" s="238" t="s">
        <v>3859</v>
      </c>
      <c r="P2139" s="345" t="s">
        <v>3432</v>
      </c>
      <c r="Q2139" s="333" t="s">
        <v>3958</v>
      </c>
      <c r="R2139" s="235" t="s">
        <v>4130</v>
      </c>
      <c r="S2139" s="541">
        <v>1798.2</v>
      </c>
      <c r="T2139" s="467" t="s">
        <v>2965</v>
      </c>
      <c r="U2139" s="468">
        <f t="shared" si="33"/>
        <v>28771.200000000001</v>
      </c>
      <c r="V2139" s="170"/>
    </row>
    <row r="2140" spans="1:22">
      <c r="A2140" s="235">
        <v>2137</v>
      </c>
      <c r="B2140" s="238" t="s">
        <v>2336</v>
      </c>
      <c r="C2140" s="235" t="s">
        <v>2337</v>
      </c>
      <c r="D2140" s="238" t="s">
        <v>2605</v>
      </c>
      <c r="E2140" s="598" t="s">
        <v>36</v>
      </c>
      <c r="F2140" s="235">
        <v>32</v>
      </c>
      <c r="G2140" s="623" t="s">
        <v>4134</v>
      </c>
      <c r="H2140" s="410">
        <v>45086</v>
      </c>
      <c r="I2140" s="410">
        <v>45087</v>
      </c>
      <c r="J2140" s="235" t="s">
        <v>3857</v>
      </c>
      <c r="K2140" s="235" t="s">
        <v>82</v>
      </c>
      <c r="L2140" s="235" t="s">
        <v>70</v>
      </c>
      <c r="M2140" s="238">
        <v>914394331</v>
      </c>
      <c r="N2140" s="235" t="s">
        <v>3917</v>
      </c>
      <c r="O2140" s="238" t="s">
        <v>3859</v>
      </c>
      <c r="P2140" s="345" t="s">
        <v>3432</v>
      </c>
      <c r="Q2140" s="333" t="s">
        <v>3958</v>
      </c>
      <c r="R2140" s="235" t="s">
        <v>4130</v>
      </c>
      <c r="S2140" s="541">
        <v>1241.95</v>
      </c>
      <c r="T2140" s="467" t="s">
        <v>2965</v>
      </c>
      <c r="U2140" s="468">
        <f t="shared" si="33"/>
        <v>39742.400000000001</v>
      </c>
      <c r="V2140" s="170"/>
    </row>
    <row r="2141" spans="1:22">
      <c r="A2141" s="235">
        <v>2138</v>
      </c>
      <c r="B2141" s="354">
        <v>112172543</v>
      </c>
      <c r="C2141" s="427" t="s">
        <v>4040</v>
      </c>
      <c r="D2141" s="238" t="s">
        <v>1145</v>
      </c>
      <c r="E2141" s="603" t="s">
        <v>36</v>
      </c>
      <c r="F2141" s="427">
        <v>8</v>
      </c>
      <c r="G2141" s="623" t="s">
        <v>4134</v>
      </c>
      <c r="H2141" s="410">
        <v>45086</v>
      </c>
      <c r="I2141" s="410">
        <v>45087</v>
      </c>
      <c r="J2141" s="427" t="s">
        <v>3857</v>
      </c>
      <c r="K2141" s="427" t="s">
        <v>82</v>
      </c>
      <c r="L2141" s="427" t="s">
        <v>70</v>
      </c>
      <c r="M2141" s="427">
        <v>914394331</v>
      </c>
      <c r="N2141" s="427" t="s">
        <v>3917</v>
      </c>
      <c r="O2141" s="354" t="s">
        <v>3859</v>
      </c>
      <c r="P2141" s="473" t="s">
        <v>3432</v>
      </c>
      <c r="Q2141" s="333" t="s">
        <v>3958</v>
      </c>
      <c r="R2141" s="354" t="s">
        <v>4130</v>
      </c>
      <c r="S2141" s="541">
        <v>3480</v>
      </c>
      <c r="T2141" s="467" t="s">
        <v>2965</v>
      </c>
      <c r="U2141" s="468">
        <f t="shared" si="33"/>
        <v>27840</v>
      </c>
      <c r="V2141" s="170"/>
    </row>
    <row r="2142" spans="1:22">
      <c r="A2142" s="235">
        <v>2139</v>
      </c>
      <c r="B2142" s="354">
        <v>112172541</v>
      </c>
      <c r="C2142" s="427">
        <v>112172541</v>
      </c>
      <c r="D2142" s="239" t="s">
        <v>2373</v>
      </c>
      <c r="E2142" s="603" t="s">
        <v>36</v>
      </c>
      <c r="F2142" s="427">
        <v>8</v>
      </c>
      <c r="G2142" s="623" t="s">
        <v>4134</v>
      </c>
      <c r="H2142" s="410">
        <v>45086</v>
      </c>
      <c r="I2142" s="410">
        <v>45087</v>
      </c>
      <c r="J2142" s="427" t="s">
        <v>3857</v>
      </c>
      <c r="K2142" s="427" t="s">
        <v>82</v>
      </c>
      <c r="L2142" s="427" t="s">
        <v>70</v>
      </c>
      <c r="M2142" s="427">
        <v>914394331</v>
      </c>
      <c r="N2142" s="427" t="s">
        <v>3917</v>
      </c>
      <c r="O2142" s="354" t="s">
        <v>3859</v>
      </c>
      <c r="P2142" s="473" t="s">
        <v>3432</v>
      </c>
      <c r="Q2142" s="333" t="s">
        <v>3958</v>
      </c>
      <c r="R2142" s="354" t="s">
        <v>4130</v>
      </c>
      <c r="S2142" s="541">
        <v>630</v>
      </c>
      <c r="T2142" s="467" t="s">
        <v>2965</v>
      </c>
      <c r="U2142" s="468">
        <f t="shared" si="33"/>
        <v>5040</v>
      </c>
      <c r="V2142" s="170"/>
    </row>
    <row r="2143" spans="1:22">
      <c r="A2143" s="235">
        <v>2140</v>
      </c>
      <c r="B2143" s="354">
        <v>112172542</v>
      </c>
      <c r="C2143" s="427">
        <v>112172542</v>
      </c>
      <c r="D2143" s="238" t="s">
        <v>2376</v>
      </c>
      <c r="E2143" s="603" t="s">
        <v>36</v>
      </c>
      <c r="F2143" s="427">
        <v>24</v>
      </c>
      <c r="G2143" s="623" t="s">
        <v>4134</v>
      </c>
      <c r="H2143" s="410">
        <v>45086</v>
      </c>
      <c r="I2143" s="410">
        <v>45087</v>
      </c>
      <c r="J2143" s="427" t="s">
        <v>3857</v>
      </c>
      <c r="K2143" s="427" t="s">
        <v>82</v>
      </c>
      <c r="L2143" s="427" t="s">
        <v>70</v>
      </c>
      <c r="M2143" s="427">
        <v>914394331</v>
      </c>
      <c r="N2143" s="427" t="s">
        <v>3917</v>
      </c>
      <c r="O2143" s="354" t="s">
        <v>3859</v>
      </c>
      <c r="P2143" s="473" t="s">
        <v>3432</v>
      </c>
      <c r="Q2143" s="333" t="s">
        <v>3958</v>
      </c>
      <c r="R2143" s="354" t="s">
        <v>4130</v>
      </c>
      <c r="S2143" s="541">
        <v>65</v>
      </c>
      <c r="T2143" s="467" t="s">
        <v>2965</v>
      </c>
      <c r="U2143" s="468">
        <f t="shared" si="33"/>
        <v>1560</v>
      </c>
      <c r="V2143" s="170"/>
    </row>
    <row r="2144" spans="1:22">
      <c r="A2144" s="235">
        <v>2141</v>
      </c>
      <c r="B2144" s="354">
        <v>112172544</v>
      </c>
      <c r="C2144" s="427">
        <v>112172544</v>
      </c>
      <c r="D2144" s="354" t="s">
        <v>2377</v>
      </c>
      <c r="E2144" s="603" t="s">
        <v>36</v>
      </c>
      <c r="F2144" s="427">
        <v>16</v>
      </c>
      <c r="G2144" s="623" t="s">
        <v>4134</v>
      </c>
      <c r="H2144" s="410">
        <v>45086</v>
      </c>
      <c r="I2144" s="410">
        <v>45087</v>
      </c>
      <c r="J2144" s="427" t="s">
        <v>3857</v>
      </c>
      <c r="K2144" s="427" t="s">
        <v>82</v>
      </c>
      <c r="L2144" s="427" t="s">
        <v>70</v>
      </c>
      <c r="M2144" s="427">
        <v>914394331</v>
      </c>
      <c r="N2144" s="427" t="s">
        <v>3917</v>
      </c>
      <c r="O2144" s="354" t="s">
        <v>3859</v>
      </c>
      <c r="P2144" s="473" t="s">
        <v>3432</v>
      </c>
      <c r="Q2144" s="333" t="s">
        <v>3958</v>
      </c>
      <c r="R2144" s="354" t="s">
        <v>4130</v>
      </c>
      <c r="S2144" s="541">
        <v>100</v>
      </c>
      <c r="T2144" s="467" t="s">
        <v>2965</v>
      </c>
      <c r="U2144" s="468">
        <f t="shared" si="33"/>
        <v>1600</v>
      </c>
      <c r="V2144" s="170"/>
    </row>
    <row r="2145" spans="1:22">
      <c r="A2145" s="235">
        <v>2142</v>
      </c>
      <c r="B2145" s="238">
        <v>107156657</v>
      </c>
      <c r="C2145" s="238">
        <v>107156657</v>
      </c>
      <c r="D2145" s="238" t="s">
        <v>815</v>
      </c>
      <c r="E2145" s="598" t="s">
        <v>36</v>
      </c>
      <c r="F2145" s="235">
        <v>32</v>
      </c>
      <c r="G2145" s="623" t="s">
        <v>4134</v>
      </c>
      <c r="H2145" s="410">
        <v>45086</v>
      </c>
      <c r="I2145" s="410">
        <v>45087</v>
      </c>
      <c r="J2145" s="235" t="s">
        <v>3857</v>
      </c>
      <c r="K2145" s="235" t="s">
        <v>82</v>
      </c>
      <c r="L2145" s="235" t="s">
        <v>70</v>
      </c>
      <c r="M2145" s="238">
        <v>914394331</v>
      </c>
      <c r="N2145" s="235" t="s">
        <v>3917</v>
      </c>
      <c r="O2145" s="238" t="s">
        <v>3859</v>
      </c>
      <c r="P2145" s="345" t="s">
        <v>3432</v>
      </c>
      <c r="Q2145" s="333" t="s">
        <v>3958</v>
      </c>
      <c r="R2145" s="235" t="s">
        <v>4130</v>
      </c>
      <c r="S2145" s="541">
        <v>13.68</v>
      </c>
      <c r="T2145" s="467" t="s">
        <v>2965</v>
      </c>
      <c r="U2145" s="468">
        <f t="shared" si="33"/>
        <v>437.76</v>
      </c>
      <c r="V2145" s="170"/>
    </row>
    <row r="2146" spans="1:22">
      <c r="A2146" s="235">
        <v>2143</v>
      </c>
      <c r="B2146" s="238">
        <v>110408291</v>
      </c>
      <c r="C2146" s="235" t="s">
        <v>1305</v>
      </c>
      <c r="D2146" s="238" t="s">
        <v>1306</v>
      </c>
      <c r="E2146" s="598" t="s">
        <v>36</v>
      </c>
      <c r="F2146" s="235">
        <v>48</v>
      </c>
      <c r="G2146" s="623" t="s">
        <v>4134</v>
      </c>
      <c r="H2146" s="410">
        <v>45086</v>
      </c>
      <c r="I2146" s="410">
        <v>45087</v>
      </c>
      <c r="J2146" s="235" t="s">
        <v>3857</v>
      </c>
      <c r="K2146" s="235" t="s">
        <v>82</v>
      </c>
      <c r="L2146" s="235" t="s">
        <v>70</v>
      </c>
      <c r="M2146" s="238">
        <v>914394331</v>
      </c>
      <c r="N2146" s="235" t="s">
        <v>3917</v>
      </c>
      <c r="O2146" s="238" t="s">
        <v>3859</v>
      </c>
      <c r="P2146" s="345" t="s">
        <v>3432</v>
      </c>
      <c r="Q2146" s="333" t="s">
        <v>3958</v>
      </c>
      <c r="R2146" s="235" t="s">
        <v>4130</v>
      </c>
      <c r="S2146" s="541">
        <v>6</v>
      </c>
      <c r="T2146" s="467" t="s">
        <v>2965</v>
      </c>
      <c r="U2146" s="468">
        <f t="shared" si="33"/>
        <v>288</v>
      </c>
      <c r="V2146" s="170"/>
    </row>
    <row r="2147" spans="1:22">
      <c r="A2147" s="235">
        <v>2144</v>
      </c>
      <c r="B2147" s="238">
        <v>107156629</v>
      </c>
      <c r="C2147" s="235">
        <v>107156629</v>
      </c>
      <c r="D2147" s="238" t="s">
        <v>814</v>
      </c>
      <c r="E2147" s="598" t="s">
        <v>36</v>
      </c>
      <c r="F2147" s="235">
        <v>128</v>
      </c>
      <c r="G2147" s="623" t="s">
        <v>4134</v>
      </c>
      <c r="H2147" s="410">
        <v>45086</v>
      </c>
      <c r="I2147" s="410">
        <v>45087</v>
      </c>
      <c r="J2147" s="235" t="s">
        <v>3857</v>
      </c>
      <c r="K2147" s="235" t="s">
        <v>82</v>
      </c>
      <c r="L2147" s="235" t="s">
        <v>70</v>
      </c>
      <c r="M2147" s="238">
        <v>914394331</v>
      </c>
      <c r="N2147" s="235" t="s">
        <v>3917</v>
      </c>
      <c r="O2147" s="238" t="s">
        <v>3859</v>
      </c>
      <c r="P2147" s="345" t="s">
        <v>3432</v>
      </c>
      <c r="Q2147" s="333" t="s">
        <v>3958</v>
      </c>
      <c r="R2147" s="235" t="s">
        <v>4130</v>
      </c>
      <c r="S2147" s="541">
        <v>16.2</v>
      </c>
      <c r="T2147" s="467" t="s">
        <v>2965</v>
      </c>
      <c r="U2147" s="468">
        <f t="shared" si="33"/>
        <v>2073.6</v>
      </c>
      <c r="V2147" s="170"/>
    </row>
    <row r="2148" spans="1:22" ht="20.399999999999999">
      <c r="A2148" s="235">
        <v>2145</v>
      </c>
      <c r="B2148" s="238" t="s">
        <v>818</v>
      </c>
      <c r="C2148" s="235" t="s">
        <v>818</v>
      </c>
      <c r="D2148" s="238" t="s">
        <v>819</v>
      </c>
      <c r="E2148" s="598" t="s">
        <v>36</v>
      </c>
      <c r="F2148" s="235">
        <v>160</v>
      </c>
      <c r="G2148" s="623" t="s">
        <v>4134</v>
      </c>
      <c r="H2148" s="410">
        <v>45086</v>
      </c>
      <c r="I2148" s="410">
        <v>45087</v>
      </c>
      <c r="J2148" s="235" t="s">
        <v>3857</v>
      </c>
      <c r="K2148" s="235" t="s">
        <v>82</v>
      </c>
      <c r="L2148" s="235" t="s">
        <v>70</v>
      </c>
      <c r="M2148" s="238">
        <v>914394331</v>
      </c>
      <c r="N2148" s="235" t="s">
        <v>3917</v>
      </c>
      <c r="O2148" s="238" t="s">
        <v>3859</v>
      </c>
      <c r="P2148" s="345" t="s">
        <v>3432</v>
      </c>
      <c r="Q2148" s="333" t="s">
        <v>3958</v>
      </c>
      <c r="R2148" s="235" t="s">
        <v>4130</v>
      </c>
      <c r="S2148" s="541">
        <v>3.84</v>
      </c>
      <c r="T2148" s="467" t="s">
        <v>2965</v>
      </c>
      <c r="U2148" s="468">
        <f t="shared" si="33"/>
        <v>614.4</v>
      </c>
      <c r="V2148" s="170"/>
    </row>
    <row r="2149" spans="1:22">
      <c r="A2149" s="235">
        <v>2146</v>
      </c>
      <c r="B2149" s="354">
        <v>112170849</v>
      </c>
      <c r="C2149" s="427">
        <v>112170849</v>
      </c>
      <c r="D2149" s="474" t="s">
        <v>2382</v>
      </c>
      <c r="E2149" s="603" t="s">
        <v>36</v>
      </c>
      <c r="F2149" s="427">
        <v>48</v>
      </c>
      <c r="G2149" s="623" t="s">
        <v>4134</v>
      </c>
      <c r="H2149" s="410">
        <v>45086</v>
      </c>
      <c r="I2149" s="410">
        <v>45087</v>
      </c>
      <c r="J2149" s="427" t="s">
        <v>3857</v>
      </c>
      <c r="K2149" s="427" t="s">
        <v>82</v>
      </c>
      <c r="L2149" s="427" t="s">
        <v>70</v>
      </c>
      <c r="M2149" s="427">
        <v>914394331</v>
      </c>
      <c r="N2149" s="427" t="s">
        <v>3917</v>
      </c>
      <c r="O2149" s="354" t="s">
        <v>3859</v>
      </c>
      <c r="P2149" s="473" t="s">
        <v>3432</v>
      </c>
      <c r="Q2149" s="333" t="s">
        <v>3958</v>
      </c>
      <c r="R2149" s="354" t="s">
        <v>4130</v>
      </c>
      <c r="S2149" s="541">
        <v>5.5</v>
      </c>
      <c r="T2149" s="467" t="s">
        <v>2965</v>
      </c>
      <c r="U2149" s="468">
        <f t="shared" si="33"/>
        <v>264</v>
      </c>
      <c r="V2149" s="170"/>
    </row>
    <row r="2150" spans="1:22">
      <c r="A2150" s="235">
        <v>2147</v>
      </c>
      <c r="B2150" s="354">
        <v>111402534</v>
      </c>
      <c r="C2150" s="427" t="s">
        <v>1083</v>
      </c>
      <c r="D2150" s="354" t="s">
        <v>1084</v>
      </c>
      <c r="E2150" s="603" t="s">
        <v>36</v>
      </c>
      <c r="F2150" s="427">
        <v>20</v>
      </c>
      <c r="G2150" s="623" t="s">
        <v>4134</v>
      </c>
      <c r="H2150" s="410">
        <v>45086</v>
      </c>
      <c r="I2150" s="410">
        <v>45087</v>
      </c>
      <c r="J2150" s="427" t="s">
        <v>3857</v>
      </c>
      <c r="K2150" s="235" t="s">
        <v>82</v>
      </c>
      <c r="L2150" s="427" t="s">
        <v>70</v>
      </c>
      <c r="M2150" s="427">
        <v>914394331</v>
      </c>
      <c r="N2150" s="427" t="s">
        <v>3917</v>
      </c>
      <c r="O2150" s="427" t="s">
        <v>3859</v>
      </c>
      <c r="P2150" s="473" t="s">
        <v>3432</v>
      </c>
      <c r="Q2150" s="333" t="s">
        <v>3958</v>
      </c>
      <c r="R2150" s="427" t="s">
        <v>4130</v>
      </c>
      <c r="S2150" s="541">
        <v>469.44</v>
      </c>
      <c r="T2150" s="467" t="s">
        <v>2965</v>
      </c>
      <c r="U2150" s="468">
        <f t="shared" si="33"/>
        <v>9388.7999999999993</v>
      </c>
      <c r="V2150" s="170"/>
    </row>
    <row r="2151" spans="1:22">
      <c r="A2151" s="235">
        <v>2148</v>
      </c>
      <c r="B2151" s="238">
        <v>110316600</v>
      </c>
      <c r="C2151" s="235" t="s">
        <v>2551</v>
      </c>
      <c r="D2151" s="238" t="s">
        <v>2552</v>
      </c>
      <c r="E2151" s="598" t="s">
        <v>36</v>
      </c>
      <c r="F2151" s="235">
        <v>8</v>
      </c>
      <c r="G2151" s="623" t="s">
        <v>4134</v>
      </c>
      <c r="H2151" s="410">
        <v>45086</v>
      </c>
      <c r="I2151" s="410">
        <v>45087</v>
      </c>
      <c r="J2151" s="235" t="s">
        <v>3857</v>
      </c>
      <c r="K2151" s="235" t="s">
        <v>82</v>
      </c>
      <c r="L2151" s="235" t="s">
        <v>70</v>
      </c>
      <c r="M2151" s="238">
        <v>914394331</v>
      </c>
      <c r="N2151" s="235" t="s">
        <v>3917</v>
      </c>
      <c r="O2151" s="238" t="s">
        <v>3859</v>
      </c>
      <c r="P2151" s="345" t="s">
        <v>3432</v>
      </c>
      <c r="Q2151" s="333" t="s">
        <v>3958</v>
      </c>
      <c r="R2151" s="235" t="s">
        <v>4130</v>
      </c>
      <c r="S2151" s="541">
        <v>330</v>
      </c>
      <c r="T2151" s="467" t="s">
        <v>2965</v>
      </c>
      <c r="U2151" s="468">
        <f t="shared" si="33"/>
        <v>2640</v>
      </c>
      <c r="V2151" s="170"/>
    </row>
    <row r="2152" spans="1:22">
      <c r="A2152" s="235">
        <v>2149</v>
      </c>
      <c r="B2152" s="354">
        <v>110408288</v>
      </c>
      <c r="C2152" s="427" t="s">
        <v>1749</v>
      </c>
      <c r="D2152" s="354" t="s">
        <v>1750</v>
      </c>
      <c r="E2152" s="603" t="s">
        <v>36</v>
      </c>
      <c r="F2152" s="427">
        <v>24</v>
      </c>
      <c r="G2152" s="623" t="s">
        <v>4134</v>
      </c>
      <c r="H2152" s="410">
        <v>45086</v>
      </c>
      <c r="I2152" s="410">
        <v>45087</v>
      </c>
      <c r="J2152" s="427" t="s">
        <v>3857</v>
      </c>
      <c r="K2152" s="427" t="s">
        <v>82</v>
      </c>
      <c r="L2152" s="427" t="s">
        <v>70</v>
      </c>
      <c r="M2152" s="427">
        <v>914394331</v>
      </c>
      <c r="N2152" s="427" t="s">
        <v>3917</v>
      </c>
      <c r="O2152" s="427" t="s">
        <v>3859</v>
      </c>
      <c r="P2152" s="473" t="s">
        <v>3432</v>
      </c>
      <c r="Q2152" s="333" t="s">
        <v>3958</v>
      </c>
      <c r="R2152" s="427" t="s">
        <v>4130</v>
      </c>
      <c r="S2152" s="541">
        <v>6396.5</v>
      </c>
      <c r="T2152" s="467" t="s">
        <v>2965</v>
      </c>
      <c r="U2152" s="468">
        <f t="shared" si="33"/>
        <v>153516</v>
      </c>
      <c r="V2152" s="170"/>
    </row>
    <row r="2153" spans="1:22" ht="20.399999999999999">
      <c r="A2153" s="235">
        <v>2150</v>
      </c>
      <c r="B2153" s="238">
        <v>110408290</v>
      </c>
      <c r="C2153" s="238" t="s">
        <v>2260</v>
      </c>
      <c r="D2153" s="238" t="s">
        <v>2775</v>
      </c>
      <c r="E2153" s="598" t="s">
        <v>36</v>
      </c>
      <c r="F2153" s="235">
        <v>24</v>
      </c>
      <c r="G2153" s="623" t="s">
        <v>4134</v>
      </c>
      <c r="H2153" s="410">
        <v>45086</v>
      </c>
      <c r="I2153" s="410">
        <v>45087</v>
      </c>
      <c r="J2153" s="235" t="s">
        <v>3857</v>
      </c>
      <c r="K2153" s="235" t="s">
        <v>82</v>
      </c>
      <c r="L2153" s="235" t="s">
        <v>70</v>
      </c>
      <c r="M2153" s="238">
        <v>914394331</v>
      </c>
      <c r="N2153" s="235" t="s">
        <v>3917</v>
      </c>
      <c r="O2153" s="238" t="s">
        <v>3859</v>
      </c>
      <c r="P2153" s="345" t="s">
        <v>3432</v>
      </c>
      <c r="Q2153" s="333" t="s">
        <v>3958</v>
      </c>
      <c r="R2153" s="235" t="s">
        <v>4130</v>
      </c>
      <c r="S2153" s="541">
        <v>540.54999999999995</v>
      </c>
      <c r="T2153" s="467" t="s">
        <v>2965</v>
      </c>
      <c r="U2153" s="468">
        <f t="shared" si="33"/>
        <v>12973.199999999999</v>
      </c>
      <c r="V2153" s="170"/>
    </row>
    <row r="2154" spans="1:22" ht="30.6">
      <c r="A2154" s="235">
        <v>2151</v>
      </c>
      <c r="B2154" s="354">
        <v>112173808</v>
      </c>
      <c r="C2154" s="354" t="s">
        <v>3421</v>
      </c>
      <c r="D2154" s="354" t="s">
        <v>2819</v>
      </c>
      <c r="E2154" s="603" t="s">
        <v>36</v>
      </c>
      <c r="F2154" s="428">
        <v>3</v>
      </c>
      <c r="G2154" s="623" t="s">
        <v>4134</v>
      </c>
      <c r="H2154" s="410">
        <v>45086</v>
      </c>
      <c r="I2154" s="410">
        <v>45087</v>
      </c>
      <c r="J2154" s="235" t="s">
        <v>3857</v>
      </c>
      <c r="K2154" s="235" t="s">
        <v>82</v>
      </c>
      <c r="L2154" s="235" t="s">
        <v>70</v>
      </c>
      <c r="M2154" s="238">
        <v>914394331</v>
      </c>
      <c r="N2154" s="235" t="s">
        <v>3917</v>
      </c>
      <c r="O2154" s="238" t="s">
        <v>3859</v>
      </c>
      <c r="P2154" s="345" t="s">
        <v>3432</v>
      </c>
      <c r="Q2154" s="333" t="s">
        <v>3958</v>
      </c>
      <c r="R2154" s="235" t="s">
        <v>4130</v>
      </c>
      <c r="S2154" s="171">
        <v>81601</v>
      </c>
      <c r="T2154" s="467" t="s">
        <v>2965</v>
      </c>
      <c r="U2154" s="468">
        <f t="shared" si="33"/>
        <v>244803</v>
      </c>
      <c r="V2154" s="170"/>
    </row>
    <row r="2155" spans="1:22" ht="30.6">
      <c r="A2155" s="235">
        <v>2152</v>
      </c>
      <c r="B2155" s="238">
        <v>112173808</v>
      </c>
      <c r="C2155" s="355" t="s">
        <v>3421</v>
      </c>
      <c r="D2155" s="355" t="s">
        <v>2819</v>
      </c>
      <c r="E2155" s="604" t="s">
        <v>36</v>
      </c>
      <c r="F2155" s="333">
        <v>1</v>
      </c>
      <c r="G2155" s="623" t="s">
        <v>4134</v>
      </c>
      <c r="H2155" s="410">
        <v>45086</v>
      </c>
      <c r="I2155" s="410">
        <v>45087</v>
      </c>
      <c r="J2155" s="235" t="s">
        <v>3857</v>
      </c>
      <c r="K2155" s="235" t="s">
        <v>82</v>
      </c>
      <c r="L2155" s="235" t="s">
        <v>70</v>
      </c>
      <c r="M2155" s="238">
        <v>914394331</v>
      </c>
      <c r="N2155" s="235" t="s">
        <v>3917</v>
      </c>
      <c r="O2155" s="238" t="s">
        <v>3859</v>
      </c>
      <c r="P2155" s="345" t="s">
        <v>3432</v>
      </c>
      <c r="Q2155" s="333" t="s">
        <v>3958</v>
      </c>
      <c r="R2155" s="235" t="s">
        <v>4130</v>
      </c>
      <c r="S2155" s="171">
        <v>81601</v>
      </c>
      <c r="T2155" s="467" t="s">
        <v>2965</v>
      </c>
      <c r="U2155" s="468">
        <f t="shared" si="33"/>
        <v>81601</v>
      </c>
      <c r="V2155" s="170"/>
    </row>
    <row r="2156" spans="1:22" ht="20.399999999999999">
      <c r="A2156" s="235">
        <v>2153</v>
      </c>
      <c r="B2156" s="238" t="s">
        <v>820</v>
      </c>
      <c r="C2156" s="235">
        <v>107186267</v>
      </c>
      <c r="D2156" s="238" t="s">
        <v>821</v>
      </c>
      <c r="E2156" s="598" t="s">
        <v>36</v>
      </c>
      <c r="F2156" s="235">
        <v>160</v>
      </c>
      <c r="G2156" s="623" t="s">
        <v>4134</v>
      </c>
      <c r="H2156" s="410">
        <v>45086</v>
      </c>
      <c r="I2156" s="410">
        <v>45087</v>
      </c>
      <c r="J2156" s="235" t="s">
        <v>3857</v>
      </c>
      <c r="K2156" s="235" t="s">
        <v>82</v>
      </c>
      <c r="L2156" s="235" t="s">
        <v>70</v>
      </c>
      <c r="M2156" s="238">
        <v>914394331</v>
      </c>
      <c r="N2156" s="235" t="s">
        <v>3917</v>
      </c>
      <c r="O2156" s="238" t="s">
        <v>3859</v>
      </c>
      <c r="P2156" s="345" t="s">
        <v>3432</v>
      </c>
      <c r="Q2156" s="333" t="s">
        <v>3958</v>
      </c>
      <c r="R2156" s="235" t="s">
        <v>4130</v>
      </c>
      <c r="S2156" s="541">
        <v>4.9000000000000004</v>
      </c>
      <c r="T2156" s="467" t="s">
        <v>2965</v>
      </c>
      <c r="U2156" s="468">
        <f t="shared" si="33"/>
        <v>784</v>
      </c>
      <c r="V2156" s="170"/>
    </row>
    <row r="2157" spans="1:22">
      <c r="A2157" s="235">
        <v>2154</v>
      </c>
      <c r="B2157" s="337" t="s">
        <v>286</v>
      </c>
      <c r="C2157" s="239" t="s">
        <v>286</v>
      </c>
      <c r="D2157" s="239" t="s">
        <v>4072</v>
      </c>
      <c r="E2157" s="600" t="s">
        <v>247</v>
      </c>
      <c r="F2157" s="333">
        <v>4</v>
      </c>
      <c r="G2157" s="623" t="s">
        <v>4134</v>
      </c>
      <c r="H2157" s="410">
        <v>45086</v>
      </c>
      <c r="I2157" s="410">
        <v>45087</v>
      </c>
      <c r="J2157" s="235" t="s">
        <v>3857</v>
      </c>
      <c r="K2157" s="235" t="s">
        <v>82</v>
      </c>
      <c r="L2157" s="235" t="s">
        <v>70</v>
      </c>
      <c r="M2157" s="238">
        <v>914394331</v>
      </c>
      <c r="N2157" s="235" t="s">
        <v>3917</v>
      </c>
      <c r="O2157" s="238" t="s">
        <v>3859</v>
      </c>
      <c r="P2157" s="345" t="s">
        <v>3432</v>
      </c>
      <c r="Q2157" s="333" t="s">
        <v>3958</v>
      </c>
      <c r="R2157" s="235" t="s">
        <v>4130</v>
      </c>
      <c r="S2157" s="541">
        <v>6727</v>
      </c>
      <c r="T2157" s="467" t="s">
        <v>2965</v>
      </c>
      <c r="U2157" s="468">
        <f t="shared" si="33"/>
        <v>26908</v>
      </c>
      <c r="V2157" s="170"/>
    </row>
    <row r="2158" spans="1:22">
      <c r="A2158" s="235">
        <v>2155</v>
      </c>
      <c r="B2158" s="238">
        <v>107184793</v>
      </c>
      <c r="C2158" s="235">
        <v>107184793</v>
      </c>
      <c r="D2158" s="238" t="s">
        <v>2786</v>
      </c>
      <c r="E2158" s="598" t="s">
        <v>36</v>
      </c>
      <c r="F2158" s="471">
        <v>160</v>
      </c>
      <c r="G2158" s="623" t="s">
        <v>4134</v>
      </c>
      <c r="H2158" s="410">
        <v>45086</v>
      </c>
      <c r="I2158" s="410">
        <v>45087</v>
      </c>
      <c r="J2158" s="235" t="s">
        <v>3857</v>
      </c>
      <c r="K2158" s="235" t="s">
        <v>82</v>
      </c>
      <c r="L2158" s="235" t="s">
        <v>70</v>
      </c>
      <c r="M2158" s="238">
        <v>914394331</v>
      </c>
      <c r="N2158" s="235" t="s">
        <v>3917</v>
      </c>
      <c r="O2158" s="238" t="s">
        <v>3859</v>
      </c>
      <c r="P2158" s="345" t="s">
        <v>3432</v>
      </c>
      <c r="Q2158" s="333" t="s">
        <v>3958</v>
      </c>
      <c r="R2158" s="235" t="s">
        <v>4130</v>
      </c>
      <c r="S2158" s="541">
        <v>2.4500000000000002</v>
      </c>
      <c r="T2158" s="467" t="s">
        <v>2965</v>
      </c>
      <c r="U2158" s="468">
        <f t="shared" si="33"/>
        <v>392</v>
      </c>
      <c r="V2158" s="170"/>
    </row>
    <row r="2159" spans="1:22" ht="20.399999999999999">
      <c r="A2159" s="235">
        <v>2156</v>
      </c>
      <c r="B2159" s="238">
        <v>107171952</v>
      </c>
      <c r="C2159" s="235" t="s">
        <v>1475</v>
      </c>
      <c r="D2159" s="238" t="s">
        <v>1476</v>
      </c>
      <c r="E2159" s="598" t="s">
        <v>36</v>
      </c>
      <c r="F2159" s="235">
        <v>4</v>
      </c>
      <c r="G2159" s="623" t="s">
        <v>4139</v>
      </c>
      <c r="H2159" s="410">
        <v>45091</v>
      </c>
      <c r="I2159" s="410">
        <v>45091</v>
      </c>
      <c r="J2159" s="235" t="s">
        <v>2492</v>
      </c>
      <c r="K2159" s="235" t="s">
        <v>92</v>
      </c>
      <c r="L2159" s="235" t="s">
        <v>2832</v>
      </c>
      <c r="M2159" s="235">
        <v>914393955</v>
      </c>
      <c r="N2159" s="235" t="s">
        <v>3917</v>
      </c>
      <c r="O2159" s="235" t="s">
        <v>3474</v>
      </c>
      <c r="P2159" s="345" t="s">
        <v>3413</v>
      </c>
      <c r="Q2159" s="333" t="s">
        <v>4025</v>
      </c>
      <c r="R2159" s="238" t="s">
        <v>4140</v>
      </c>
      <c r="S2159" s="541">
        <v>2750</v>
      </c>
      <c r="T2159" s="467" t="s">
        <v>2965</v>
      </c>
      <c r="U2159" s="468">
        <f t="shared" si="33"/>
        <v>11000</v>
      </c>
      <c r="V2159" s="170"/>
    </row>
    <row r="2160" spans="1:22">
      <c r="A2160" s="235">
        <v>2157</v>
      </c>
      <c r="B2160" s="354">
        <v>112172900</v>
      </c>
      <c r="C2160" s="427" t="s">
        <v>1290</v>
      </c>
      <c r="D2160" s="245" t="s">
        <v>2746</v>
      </c>
      <c r="E2160" s="603" t="s">
        <v>36</v>
      </c>
      <c r="F2160" s="427">
        <v>8</v>
      </c>
      <c r="G2160" s="623" t="s">
        <v>4139</v>
      </c>
      <c r="H2160" s="410">
        <v>45091</v>
      </c>
      <c r="I2160" s="410">
        <v>45091</v>
      </c>
      <c r="J2160" s="427" t="s">
        <v>2492</v>
      </c>
      <c r="K2160" s="427" t="s">
        <v>92</v>
      </c>
      <c r="L2160" s="427" t="s">
        <v>2832</v>
      </c>
      <c r="M2160" s="427">
        <v>914393955</v>
      </c>
      <c r="N2160" s="427" t="s">
        <v>3917</v>
      </c>
      <c r="O2160" s="354" t="s">
        <v>3474</v>
      </c>
      <c r="P2160" s="345" t="s">
        <v>3413</v>
      </c>
      <c r="Q2160" s="333" t="s">
        <v>4025</v>
      </c>
      <c r="R2160" s="354" t="s">
        <v>4140</v>
      </c>
      <c r="S2160" s="541">
        <v>24.1</v>
      </c>
      <c r="T2160" s="467" t="s">
        <v>2965</v>
      </c>
      <c r="U2160" s="468">
        <f t="shared" si="33"/>
        <v>192.8</v>
      </c>
      <c r="V2160" s="170"/>
    </row>
    <row r="2161" spans="1:22">
      <c r="A2161" s="235">
        <v>2158</v>
      </c>
      <c r="B2161" s="238">
        <v>109492193</v>
      </c>
      <c r="C2161" s="337" t="s">
        <v>2228</v>
      </c>
      <c r="D2161" s="238" t="s">
        <v>2739</v>
      </c>
      <c r="E2161" s="605" t="s">
        <v>36</v>
      </c>
      <c r="F2161" s="333">
        <v>40</v>
      </c>
      <c r="G2161" s="623" t="s">
        <v>4139</v>
      </c>
      <c r="H2161" s="410">
        <v>45091</v>
      </c>
      <c r="I2161" s="410">
        <v>45091</v>
      </c>
      <c r="J2161" s="235" t="s">
        <v>2492</v>
      </c>
      <c r="K2161" s="235" t="s">
        <v>92</v>
      </c>
      <c r="L2161" s="235" t="s">
        <v>2832</v>
      </c>
      <c r="M2161" s="235">
        <v>914393955</v>
      </c>
      <c r="N2161" s="235" t="s">
        <v>3917</v>
      </c>
      <c r="O2161" s="235" t="s">
        <v>3474</v>
      </c>
      <c r="P2161" s="345" t="s">
        <v>3413</v>
      </c>
      <c r="Q2161" s="333" t="s">
        <v>4025</v>
      </c>
      <c r="R2161" s="238" t="s">
        <v>4140</v>
      </c>
      <c r="S2161" s="541">
        <v>11.26</v>
      </c>
      <c r="T2161" s="467" t="s">
        <v>2965</v>
      </c>
      <c r="U2161" s="468">
        <f t="shared" si="33"/>
        <v>450.4</v>
      </c>
      <c r="V2161" s="170"/>
    </row>
    <row r="2162" spans="1:22">
      <c r="A2162" s="235">
        <v>2159</v>
      </c>
      <c r="B2162" s="238">
        <v>102464571</v>
      </c>
      <c r="C2162" s="235" t="s">
        <v>1693</v>
      </c>
      <c r="D2162" s="238" t="s">
        <v>1694</v>
      </c>
      <c r="E2162" s="598" t="s">
        <v>36</v>
      </c>
      <c r="F2162" s="235">
        <v>14</v>
      </c>
      <c r="G2162" s="623" t="s">
        <v>4135</v>
      </c>
      <c r="H2162" s="410">
        <v>45091</v>
      </c>
      <c r="I2162" s="410">
        <v>45091</v>
      </c>
      <c r="J2162" s="235" t="s">
        <v>3952</v>
      </c>
      <c r="K2162" s="235" t="s">
        <v>76</v>
      </c>
      <c r="L2162" s="235" t="s">
        <v>70</v>
      </c>
      <c r="M2162" s="344">
        <v>914394095</v>
      </c>
      <c r="N2162" s="235" t="s">
        <v>3917</v>
      </c>
      <c r="O2162" s="238" t="s">
        <v>4136</v>
      </c>
      <c r="P2162" s="345" t="s">
        <v>3954</v>
      </c>
      <c r="Q2162" s="333" t="s">
        <v>3955</v>
      </c>
      <c r="R2162" s="235" t="s">
        <v>4137</v>
      </c>
      <c r="S2162" s="541">
        <v>1007.25</v>
      </c>
      <c r="T2162" s="467" t="s">
        <v>2965</v>
      </c>
      <c r="U2162" s="468">
        <f t="shared" si="33"/>
        <v>14101.5</v>
      </c>
      <c r="V2162" s="170"/>
    </row>
    <row r="2163" spans="1:22">
      <c r="A2163" s="235">
        <v>2160</v>
      </c>
      <c r="B2163" s="238">
        <v>102951260</v>
      </c>
      <c r="C2163" s="235" t="s">
        <v>1697</v>
      </c>
      <c r="D2163" s="238" t="s">
        <v>1698</v>
      </c>
      <c r="E2163" s="598" t="s">
        <v>36</v>
      </c>
      <c r="F2163" s="235">
        <v>14</v>
      </c>
      <c r="G2163" s="623" t="s">
        <v>4135</v>
      </c>
      <c r="H2163" s="410">
        <v>45091</v>
      </c>
      <c r="I2163" s="410">
        <v>45091</v>
      </c>
      <c r="J2163" s="235" t="s">
        <v>3952</v>
      </c>
      <c r="K2163" s="235" t="s">
        <v>76</v>
      </c>
      <c r="L2163" s="235" t="s">
        <v>70</v>
      </c>
      <c r="M2163" s="344">
        <v>914394095</v>
      </c>
      <c r="N2163" s="235" t="s">
        <v>3917</v>
      </c>
      <c r="O2163" s="238" t="s">
        <v>4136</v>
      </c>
      <c r="P2163" s="345" t="s">
        <v>3954</v>
      </c>
      <c r="Q2163" s="333" t="s">
        <v>3955</v>
      </c>
      <c r="R2163" s="235" t="s">
        <v>4137</v>
      </c>
      <c r="S2163" s="541">
        <v>216.59</v>
      </c>
      <c r="T2163" s="467" t="s">
        <v>2965</v>
      </c>
      <c r="U2163" s="468">
        <f t="shared" si="33"/>
        <v>3032.26</v>
      </c>
      <c r="V2163" s="170"/>
    </row>
    <row r="2164" spans="1:22">
      <c r="A2164" s="235">
        <v>2161</v>
      </c>
      <c r="B2164" s="238">
        <v>112148136</v>
      </c>
      <c r="C2164" s="238" t="s">
        <v>3726</v>
      </c>
      <c r="D2164" s="238" t="s">
        <v>3727</v>
      </c>
      <c r="E2164" s="598" t="s">
        <v>36</v>
      </c>
      <c r="F2164" s="333">
        <v>7</v>
      </c>
      <c r="G2164" s="623" t="s">
        <v>4135</v>
      </c>
      <c r="H2164" s="410">
        <v>45091</v>
      </c>
      <c r="I2164" s="410">
        <v>45091</v>
      </c>
      <c r="J2164" s="235" t="s">
        <v>3952</v>
      </c>
      <c r="K2164" s="235" t="s">
        <v>76</v>
      </c>
      <c r="L2164" s="235" t="s">
        <v>70</v>
      </c>
      <c r="M2164" s="344">
        <v>914394095</v>
      </c>
      <c r="N2164" s="235" t="s">
        <v>3917</v>
      </c>
      <c r="O2164" s="238" t="s">
        <v>4136</v>
      </c>
      <c r="P2164" s="345" t="s">
        <v>3954</v>
      </c>
      <c r="Q2164" s="333" t="s">
        <v>3955</v>
      </c>
      <c r="R2164" s="235" t="s">
        <v>4137</v>
      </c>
      <c r="S2164" s="541">
        <v>16356.12</v>
      </c>
      <c r="T2164" s="467" t="s">
        <v>2965</v>
      </c>
      <c r="U2164" s="468">
        <f t="shared" si="33"/>
        <v>114492.84000000001</v>
      </c>
      <c r="V2164" s="170"/>
    </row>
    <row r="2165" spans="1:22" ht="30.6">
      <c r="A2165" s="235">
        <v>2162</v>
      </c>
      <c r="B2165" s="238">
        <v>109611234</v>
      </c>
      <c r="C2165" s="238">
        <v>3742612236</v>
      </c>
      <c r="D2165" s="337" t="s">
        <v>281</v>
      </c>
      <c r="E2165" s="598" t="s">
        <v>36</v>
      </c>
      <c r="F2165" s="333">
        <v>42</v>
      </c>
      <c r="G2165" s="623" t="s">
        <v>4135</v>
      </c>
      <c r="H2165" s="410">
        <v>45091</v>
      </c>
      <c r="I2165" s="410">
        <v>45091</v>
      </c>
      <c r="J2165" s="235" t="s">
        <v>3952</v>
      </c>
      <c r="K2165" s="235" t="s">
        <v>76</v>
      </c>
      <c r="L2165" s="235" t="s">
        <v>70</v>
      </c>
      <c r="M2165" s="344">
        <v>914394095</v>
      </c>
      <c r="N2165" s="235" t="s">
        <v>3917</v>
      </c>
      <c r="O2165" s="238" t="s">
        <v>4136</v>
      </c>
      <c r="P2165" s="345" t="s">
        <v>3954</v>
      </c>
      <c r="Q2165" s="333" t="s">
        <v>3955</v>
      </c>
      <c r="R2165" s="235" t="s">
        <v>4137</v>
      </c>
      <c r="S2165" s="541">
        <v>19072.55</v>
      </c>
      <c r="T2165" s="467" t="s">
        <v>2965</v>
      </c>
      <c r="U2165" s="468">
        <f t="shared" si="33"/>
        <v>801047.1</v>
      </c>
      <c r="V2165" s="170"/>
    </row>
    <row r="2166" spans="1:22" ht="20.399999999999999">
      <c r="A2166" s="235">
        <v>2163</v>
      </c>
      <c r="B2166" s="238">
        <v>110408292</v>
      </c>
      <c r="C2166" s="235" t="s">
        <v>1309</v>
      </c>
      <c r="D2166" s="238" t="s">
        <v>1310</v>
      </c>
      <c r="E2166" s="598" t="s">
        <v>36</v>
      </c>
      <c r="F2166" s="235">
        <v>420</v>
      </c>
      <c r="G2166" s="623" t="s">
        <v>4135</v>
      </c>
      <c r="H2166" s="410">
        <v>45091</v>
      </c>
      <c r="I2166" s="410">
        <v>45091</v>
      </c>
      <c r="J2166" s="235" t="s">
        <v>3952</v>
      </c>
      <c r="K2166" s="235" t="s">
        <v>76</v>
      </c>
      <c r="L2166" s="235" t="s">
        <v>70</v>
      </c>
      <c r="M2166" s="344">
        <v>914394095</v>
      </c>
      <c r="N2166" s="235" t="s">
        <v>3917</v>
      </c>
      <c r="O2166" s="238" t="s">
        <v>4136</v>
      </c>
      <c r="P2166" s="345" t="s">
        <v>3954</v>
      </c>
      <c r="Q2166" s="333" t="s">
        <v>3955</v>
      </c>
      <c r="R2166" s="235" t="s">
        <v>4137</v>
      </c>
      <c r="S2166" s="541">
        <v>10</v>
      </c>
      <c r="T2166" s="467" t="s">
        <v>2965</v>
      </c>
      <c r="U2166" s="468">
        <f t="shared" si="33"/>
        <v>4200</v>
      </c>
      <c r="V2166" s="170"/>
    </row>
    <row r="2167" spans="1:22">
      <c r="A2167" s="235">
        <v>2164</v>
      </c>
      <c r="B2167" s="354">
        <v>111400054</v>
      </c>
      <c r="C2167" s="245" t="s">
        <v>3274</v>
      </c>
      <c r="D2167" s="245" t="s">
        <v>650</v>
      </c>
      <c r="E2167" s="602" t="s">
        <v>36</v>
      </c>
      <c r="F2167" s="428">
        <v>12</v>
      </c>
      <c r="G2167" s="623" t="s">
        <v>4135</v>
      </c>
      <c r="H2167" s="410">
        <v>45091</v>
      </c>
      <c r="I2167" s="410">
        <v>45091</v>
      </c>
      <c r="J2167" s="235" t="s">
        <v>3952</v>
      </c>
      <c r="K2167" s="235" t="s">
        <v>76</v>
      </c>
      <c r="L2167" s="235" t="s">
        <v>70</v>
      </c>
      <c r="M2167" s="344">
        <v>914394095</v>
      </c>
      <c r="N2167" s="235" t="s">
        <v>3917</v>
      </c>
      <c r="O2167" s="238" t="s">
        <v>4136</v>
      </c>
      <c r="P2167" s="345" t="s">
        <v>3954</v>
      </c>
      <c r="Q2167" s="333" t="s">
        <v>3955</v>
      </c>
      <c r="R2167" s="235" t="s">
        <v>4137</v>
      </c>
      <c r="S2167" s="171">
        <v>1388.85</v>
      </c>
      <c r="T2167" s="467" t="s">
        <v>2965</v>
      </c>
      <c r="U2167" s="468">
        <f t="shared" si="33"/>
        <v>16666.199999999997</v>
      </c>
      <c r="V2167" s="170"/>
    </row>
    <row r="2168" spans="1:22">
      <c r="A2168" s="235">
        <v>2165</v>
      </c>
      <c r="B2168" s="354">
        <v>111400054</v>
      </c>
      <c r="C2168" s="245" t="s">
        <v>3274</v>
      </c>
      <c r="D2168" s="245" t="s">
        <v>650</v>
      </c>
      <c r="E2168" s="602" t="s">
        <v>36</v>
      </c>
      <c r="F2168" s="428">
        <v>24</v>
      </c>
      <c r="G2168" s="623" t="s">
        <v>4135</v>
      </c>
      <c r="H2168" s="410">
        <v>45091</v>
      </c>
      <c r="I2168" s="410">
        <v>45091</v>
      </c>
      <c r="J2168" s="235" t="s">
        <v>3952</v>
      </c>
      <c r="K2168" s="235" t="s">
        <v>76</v>
      </c>
      <c r="L2168" s="235" t="s">
        <v>70</v>
      </c>
      <c r="M2168" s="344">
        <v>914394095</v>
      </c>
      <c r="N2168" s="235" t="s">
        <v>3917</v>
      </c>
      <c r="O2168" s="238" t="s">
        <v>4136</v>
      </c>
      <c r="P2168" s="345" t="s">
        <v>3954</v>
      </c>
      <c r="Q2168" s="333" t="s">
        <v>3955</v>
      </c>
      <c r="R2168" s="235" t="s">
        <v>4137</v>
      </c>
      <c r="S2168" s="171">
        <v>1388.85</v>
      </c>
      <c r="T2168" s="467" t="s">
        <v>2965</v>
      </c>
      <c r="U2168" s="468">
        <f t="shared" si="33"/>
        <v>33332.399999999994</v>
      </c>
      <c r="V2168" s="170"/>
    </row>
    <row r="2169" spans="1:22">
      <c r="A2169" s="235">
        <v>2166</v>
      </c>
      <c r="B2169" s="238">
        <v>111400054</v>
      </c>
      <c r="C2169" s="238" t="s">
        <v>3274</v>
      </c>
      <c r="D2169" s="238" t="s">
        <v>650</v>
      </c>
      <c r="E2169" s="598" t="s">
        <v>36</v>
      </c>
      <c r="F2169" s="333">
        <v>6</v>
      </c>
      <c r="G2169" s="623" t="s">
        <v>4135</v>
      </c>
      <c r="H2169" s="410">
        <v>45091</v>
      </c>
      <c r="I2169" s="410">
        <v>45091</v>
      </c>
      <c r="J2169" s="235" t="s">
        <v>3952</v>
      </c>
      <c r="K2169" s="235" t="s">
        <v>76</v>
      </c>
      <c r="L2169" s="235" t="s">
        <v>70</v>
      </c>
      <c r="M2169" s="344">
        <v>914394095</v>
      </c>
      <c r="N2169" s="235" t="s">
        <v>3917</v>
      </c>
      <c r="O2169" s="238" t="s">
        <v>4136</v>
      </c>
      <c r="P2169" s="345" t="s">
        <v>3954</v>
      </c>
      <c r="Q2169" s="333" t="s">
        <v>3955</v>
      </c>
      <c r="R2169" s="235" t="s">
        <v>4137</v>
      </c>
      <c r="S2169" s="171">
        <v>1388.85</v>
      </c>
      <c r="T2169" s="467" t="s">
        <v>2965</v>
      </c>
      <c r="U2169" s="468">
        <f t="shared" si="33"/>
        <v>8333.0999999999985</v>
      </c>
      <c r="V2169" s="170"/>
    </row>
    <row r="2170" spans="1:22">
      <c r="A2170" s="235">
        <v>2167</v>
      </c>
      <c r="B2170" s="238">
        <v>111400055</v>
      </c>
      <c r="C2170" s="336" t="s">
        <v>3275</v>
      </c>
      <c r="D2170" s="336" t="s">
        <v>654</v>
      </c>
      <c r="E2170" s="598" t="s">
        <v>36</v>
      </c>
      <c r="F2170" s="333">
        <v>24</v>
      </c>
      <c r="G2170" s="623" t="s">
        <v>4135</v>
      </c>
      <c r="H2170" s="410">
        <v>45091</v>
      </c>
      <c r="I2170" s="410">
        <v>45091</v>
      </c>
      <c r="J2170" s="235" t="s">
        <v>3952</v>
      </c>
      <c r="K2170" s="235" t="s">
        <v>76</v>
      </c>
      <c r="L2170" s="235" t="s">
        <v>70</v>
      </c>
      <c r="M2170" s="344">
        <v>914394095</v>
      </c>
      <c r="N2170" s="235" t="s">
        <v>3917</v>
      </c>
      <c r="O2170" s="238" t="s">
        <v>4136</v>
      </c>
      <c r="P2170" s="345" t="s">
        <v>3954</v>
      </c>
      <c r="Q2170" s="333" t="s">
        <v>3955</v>
      </c>
      <c r="R2170" s="235" t="s">
        <v>4137</v>
      </c>
      <c r="S2170" s="171">
        <v>1706.02</v>
      </c>
      <c r="T2170" s="467" t="s">
        <v>2965</v>
      </c>
      <c r="U2170" s="468">
        <f t="shared" si="33"/>
        <v>40944.479999999996</v>
      </c>
      <c r="V2170" s="170"/>
    </row>
    <row r="2171" spans="1:22">
      <c r="A2171" s="235">
        <v>2168</v>
      </c>
      <c r="B2171" s="238">
        <v>111400055</v>
      </c>
      <c r="C2171" s="336" t="s">
        <v>3275</v>
      </c>
      <c r="D2171" s="336" t="s">
        <v>654</v>
      </c>
      <c r="E2171" s="598" t="s">
        <v>36</v>
      </c>
      <c r="F2171" s="333">
        <v>18</v>
      </c>
      <c r="G2171" s="623" t="s">
        <v>4135</v>
      </c>
      <c r="H2171" s="410">
        <v>45091</v>
      </c>
      <c r="I2171" s="410">
        <v>45091</v>
      </c>
      <c r="J2171" s="235" t="s">
        <v>3952</v>
      </c>
      <c r="K2171" s="235" t="s">
        <v>76</v>
      </c>
      <c r="L2171" s="235" t="s">
        <v>70</v>
      </c>
      <c r="M2171" s="344">
        <v>914394095</v>
      </c>
      <c r="N2171" s="235" t="s">
        <v>3917</v>
      </c>
      <c r="O2171" s="238" t="s">
        <v>4136</v>
      </c>
      <c r="P2171" s="345" t="s">
        <v>3954</v>
      </c>
      <c r="Q2171" s="333" t="s">
        <v>3955</v>
      </c>
      <c r="R2171" s="235" t="s">
        <v>4137</v>
      </c>
      <c r="S2171" s="171">
        <v>1706.02</v>
      </c>
      <c r="T2171" s="467" t="s">
        <v>2965</v>
      </c>
      <c r="U2171" s="468">
        <f t="shared" si="33"/>
        <v>30708.36</v>
      </c>
      <c r="V2171" s="170"/>
    </row>
    <row r="2172" spans="1:22">
      <c r="A2172" s="235">
        <v>2169</v>
      </c>
      <c r="B2172" s="238">
        <v>110710681</v>
      </c>
      <c r="C2172" s="235">
        <v>110710681</v>
      </c>
      <c r="D2172" s="238" t="s">
        <v>2209</v>
      </c>
      <c r="E2172" s="598" t="s">
        <v>36</v>
      </c>
      <c r="F2172" s="235">
        <v>56</v>
      </c>
      <c r="G2172" s="623" t="s">
        <v>4135</v>
      </c>
      <c r="H2172" s="410">
        <v>45091</v>
      </c>
      <c r="I2172" s="410">
        <v>45091</v>
      </c>
      <c r="J2172" s="235" t="s">
        <v>3952</v>
      </c>
      <c r="K2172" s="235" t="s">
        <v>76</v>
      </c>
      <c r="L2172" s="235" t="s">
        <v>70</v>
      </c>
      <c r="M2172" s="344">
        <v>914394095</v>
      </c>
      <c r="N2172" s="235" t="s">
        <v>3917</v>
      </c>
      <c r="O2172" s="238" t="s">
        <v>4136</v>
      </c>
      <c r="P2172" s="345" t="s">
        <v>3954</v>
      </c>
      <c r="Q2172" s="333" t="s">
        <v>3955</v>
      </c>
      <c r="R2172" s="235" t="s">
        <v>4137</v>
      </c>
      <c r="S2172" s="541">
        <v>2047</v>
      </c>
      <c r="T2172" s="467" t="s">
        <v>2965</v>
      </c>
      <c r="U2172" s="468">
        <f t="shared" si="33"/>
        <v>114632</v>
      </c>
      <c r="V2172" s="170"/>
    </row>
    <row r="2173" spans="1:22">
      <c r="A2173" s="235">
        <v>2170</v>
      </c>
      <c r="B2173" s="238">
        <v>110710682</v>
      </c>
      <c r="C2173" s="235">
        <v>110710682</v>
      </c>
      <c r="D2173" s="238" t="s">
        <v>2216</v>
      </c>
      <c r="E2173" s="598" t="s">
        <v>36</v>
      </c>
      <c r="F2173" s="235">
        <v>56</v>
      </c>
      <c r="G2173" s="623" t="s">
        <v>4135</v>
      </c>
      <c r="H2173" s="410">
        <v>45091</v>
      </c>
      <c r="I2173" s="410">
        <v>45091</v>
      </c>
      <c r="J2173" s="235" t="s">
        <v>3952</v>
      </c>
      <c r="K2173" s="235" t="s">
        <v>76</v>
      </c>
      <c r="L2173" s="235" t="s">
        <v>70</v>
      </c>
      <c r="M2173" s="344">
        <v>914394095</v>
      </c>
      <c r="N2173" s="235" t="s">
        <v>3917</v>
      </c>
      <c r="O2173" s="238" t="s">
        <v>4136</v>
      </c>
      <c r="P2173" s="345" t="s">
        <v>3954</v>
      </c>
      <c r="Q2173" s="333" t="s">
        <v>3955</v>
      </c>
      <c r="R2173" s="235" t="s">
        <v>4137</v>
      </c>
      <c r="S2173" s="541">
        <v>2047</v>
      </c>
      <c r="T2173" s="467" t="s">
        <v>2965</v>
      </c>
      <c r="U2173" s="468">
        <f t="shared" si="33"/>
        <v>114632</v>
      </c>
      <c r="V2173" s="170"/>
    </row>
    <row r="2174" spans="1:22">
      <c r="A2174" s="235">
        <v>2171</v>
      </c>
      <c r="B2174" s="238">
        <v>110710684</v>
      </c>
      <c r="C2174" s="235" t="s">
        <v>3950</v>
      </c>
      <c r="D2174" s="238" t="s">
        <v>2213</v>
      </c>
      <c r="E2174" s="598" t="s">
        <v>36</v>
      </c>
      <c r="F2174" s="235">
        <v>28</v>
      </c>
      <c r="G2174" s="623" t="s">
        <v>4135</v>
      </c>
      <c r="H2174" s="410">
        <v>45091</v>
      </c>
      <c r="I2174" s="410">
        <v>45091</v>
      </c>
      <c r="J2174" s="235" t="s">
        <v>3952</v>
      </c>
      <c r="K2174" s="235" t="s">
        <v>76</v>
      </c>
      <c r="L2174" s="235" t="s">
        <v>70</v>
      </c>
      <c r="M2174" s="344">
        <v>914394095</v>
      </c>
      <c r="N2174" s="235" t="s">
        <v>3917</v>
      </c>
      <c r="O2174" s="238" t="s">
        <v>4136</v>
      </c>
      <c r="P2174" s="345" t="s">
        <v>3954</v>
      </c>
      <c r="Q2174" s="333" t="s">
        <v>3955</v>
      </c>
      <c r="R2174" s="235" t="s">
        <v>4137</v>
      </c>
      <c r="S2174" s="541">
        <v>2047</v>
      </c>
      <c r="T2174" s="467" t="s">
        <v>2965</v>
      </c>
      <c r="U2174" s="468">
        <f t="shared" si="33"/>
        <v>57316</v>
      </c>
      <c r="V2174" s="170"/>
    </row>
    <row r="2175" spans="1:22">
      <c r="A2175" s="235">
        <v>2172</v>
      </c>
      <c r="B2175" s="238">
        <v>112141778</v>
      </c>
      <c r="C2175" s="235">
        <v>112141778</v>
      </c>
      <c r="D2175" s="238" t="s">
        <v>2566</v>
      </c>
      <c r="E2175" s="598" t="s">
        <v>36</v>
      </c>
      <c r="F2175" s="235">
        <v>140</v>
      </c>
      <c r="G2175" s="623" t="s">
        <v>4135</v>
      </c>
      <c r="H2175" s="410">
        <v>45091</v>
      </c>
      <c r="I2175" s="410">
        <v>45091</v>
      </c>
      <c r="J2175" s="235" t="s">
        <v>3952</v>
      </c>
      <c r="K2175" s="235" t="s">
        <v>76</v>
      </c>
      <c r="L2175" s="235" t="s">
        <v>70</v>
      </c>
      <c r="M2175" s="344">
        <v>914394095</v>
      </c>
      <c r="N2175" s="235" t="s">
        <v>3917</v>
      </c>
      <c r="O2175" s="238" t="s">
        <v>4136</v>
      </c>
      <c r="P2175" s="345" t="s">
        <v>3954</v>
      </c>
      <c r="Q2175" s="333" t="s">
        <v>3955</v>
      </c>
      <c r="R2175" s="235" t="s">
        <v>4137</v>
      </c>
      <c r="S2175" s="541">
        <v>1.5</v>
      </c>
      <c r="T2175" s="467" t="s">
        <v>2965</v>
      </c>
      <c r="U2175" s="468">
        <f t="shared" si="33"/>
        <v>210</v>
      </c>
      <c r="V2175" s="170"/>
    </row>
    <row r="2176" spans="1:22">
      <c r="A2176" s="235">
        <v>2173</v>
      </c>
      <c r="B2176" s="238">
        <v>112141777</v>
      </c>
      <c r="C2176" s="235">
        <v>112141777</v>
      </c>
      <c r="D2176" s="238" t="s">
        <v>2563</v>
      </c>
      <c r="E2176" s="598" t="s">
        <v>36</v>
      </c>
      <c r="F2176" s="235">
        <v>252</v>
      </c>
      <c r="G2176" s="623" t="s">
        <v>4135</v>
      </c>
      <c r="H2176" s="410">
        <v>45091</v>
      </c>
      <c r="I2176" s="410">
        <v>45091</v>
      </c>
      <c r="J2176" s="235" t="s">
        <v>3952</v>
      </c>
      <c r="K2176" s="235" t="s">
        <v>76</v>
      </c>
      <c r="L2176" s="235" t="s">
        <v>70</v>
      </c>
      <c r="M2176" s="344">
        <v>914394095</v>
      </c>
      <c r="N2176" s="235" t="s">
        <v>3917</v>
      </c>
      <c r="O2176" s="238" t="s">
        <v>4136</v>
      </c>
      <c r="P2176" s="345" t="s">
        <v>3954</v>
      </c>
      <c r="Q2176" s="333" t="s">
        <v>3955</v>
      </c>
      <c r="R2176" s="235" t="s">
        <v>4137</v>
      </c>
      <c r="S2176" s="541">
        <v>5.4</v>
      </c>
      <c r="T2176" s="467" t="s">
        <v>2965</v>
      </c>
      <c r="U2176" s="468">
        <f t="shared" si="33"/>
        <v>1360.8000000000002</v>
      </c>
      <c r="V2176" s="170"/>
    </row>
    <row r="2177" spans="1:22">
      <c r="A2177" s="235">
        <v>2174</v>
      </c>
      <c r="B2177" s="354">
        <v>112172545</v>
      </c>
      <c r="C2177" s="427">
        <v>112172545</v>
      </c>
      <c r="D2177" s="354" t="s">
        <v>2378</v>
      </c>
      <c r="E2177" s="603" t="s">
        <v>36</v>
      </c>
      <c r="F2177" s="427">
        <v>6</v>
      </c>
      <c r="G2177" s="623" t="s">
        <v>4135</v>
      </c>
      <c r="H2177" s="410">
        <v>45091</v>
      </c>
      <c r="I2177" s="410">
        <v>45091</v>
      </c>
      <c r="J2177" s="235" t="s">
        <v>3952</v>
      </c>
      <c r="K2177" s="235" t="s">
        <v>76</v>
      </c>
      <c r="L2177" s="235" t="s">
        <v>70</v>
      </c>
      <c r="M2177" s="344">
        <v>914394095</v>
      </c>
      <c r="N2177" s="235" t="s">
        <v>3917</v>
      </c>
      <c r="O2177" s="238" t="s">
        <v>4136</v>
      </c>
      <c r="P2177" s="345" t="s">
        <v>3954</v>
      </c>
      <c r="Q2177" s="333" t="s">
        <v>3955</v>
      </c>
      <c r="R2177" s="235" t="s">
        <v>4137</v>
      </c>
      <c r="S2177" s="541">
        <v>8.5</v>
      </c>
      <c r="T2177" s="467" t="s">
        <v>2965</v>
      </c>
      <c r="U2177" s="468">
        <f t="shared" si="33"/>
        <v>51</v>
      </c>
      <c r="V2177" s="170"/>
    </row>
    <row r="2178" spans="1:22">
      <c r="A2178" s="235">
        <v>2175</v>
      </c>
      <c r="B2178" s="238">
        <v>112172545</v>
      </c>
      <c r="C2178" s="235">
        <v>112172545</v>
      </c>
      <c r="D2178" s="238" t="s">
        <v>2378</v>
      </c>
      <c r="E2178" s="598" t="s">
        <v>36</v>
      </c>
      <c r="F2178" s="333">
        <v>78</v>
      </c>
      <c r="G2178" s="623" t="s">
        <v>4135</v>
      </c>
      <c r="H2178" s="410">
        <v>45091</v>
      </c>
      <c r="I2178" s="410">
        <v>45091</v>
      </c>
      <c r="J2178" s="235" t="s">
        <v>3952</v>
      </c>
      <c r="K2178" s="235" t="s">
        <v>76</v>
      </c>
      <c r="L2178" s="235" t="s">
        <v>70</v>
      </c>
      <c r="M2178" s="344">
        <v>914394095</v>
      </c>
      <c r="N2178" s="235" t="s">
        <v>3917</v>
      </c>
      <c r="O2178" s="238" t="s">
        <v>4136</v>
      </c>
      <c r="P2178" s="345" t="s">
        <v>3954</v>
      </c>
      <c r="Q2178" s="333" t="s">
        <v>3955</v>
      </c>
      <c r="R2178" s="235" t="s">
        <v>4137</v>
      </c>
      <c r="S2178" s="541">
        <v>8.5</v>
      </c>
      <c r="T2178" s="467" t="s">
        <v>2965</v>
      </c>
      <c r="U2178" s="468">
        <f t="shared" si="33"/>
        <v>663</v>
      </c>
      <c r="V2178" s="170"/>
    </row>
    <row r="2179" spans="1:22">
      <c r="A2179" s="235">
        <v>2176</v>
      </c>
      <c r="B2179" s="354">
        <v>112172546</v>
      </c>
      <c r="C2179" s="427">
        <v>112172546</v>
      </c>
      <c r="D2179" s="354" t="s">
        <v>2380</v>
      </c>
      <c r="E2179" s="603" t="s">
        <v>36</v>
      </c>
      <c r="F2179" s="427">
        <v>4</v>
      </c>
      <c r="G2179" s="623" t="s">
        <v>4135</v>
      </c>
      <c r="H2179" s="410">
        <v>45091</v>
      </c>
      <c r="I2179" s="410">
        <v>45091</v>
      </c>
      <c r="J2179" s="235" t="s">
        <v>3952</v>
      </c>
      <c r="K2179" s="235" t="s">
        <v>76</v>
      </c>
      <c r="L2179" s="235" t="s">
        <v>70</v>
      </c>
      <c r="M2179" s="344">
        <v>914394095</v>
      </c>
      <c r="N2179" s="235" t="s">
        <v>3917</v>
      </c>
      <c r="O2179" s="238" t="s">
        <v>4136</v>
      </c>
      <c r="P2179" s="345" t="s">
        <v>3954</v>
      </c>
      <c r="Q2179" s="333" t="s">
        <v>3955</v>
      </c>
      <c r="R2179" s="235" t="s">
        <v>4137</v>
      </c>
      <c r="S2179" s="541">
        <v>10.5</v>
      </c>
      <c r="T2179" s="467" t="s">
        <v>2965</v>
      </c>
      <c r="U2179" s="468">
        <f t="shared" si="33"/>
        <v>42</v>
      </c>
      <c r="V2179" s="170"/>
    </row>
    <row r="2180" spans="1:22">
      <c r="A2180" s="235">
        <v>2177</v>
      </c>
      <c r="B2180" s="238">
        <v>112172546</v>
      </c>
      <c r="C2180" s="235">
        <v>112172546</v>
      </c>
      <c r="D2180" s="238" t="s">
        <v>2380</v>
      </c>
      <c r="E2180" s="598" t="s">
        <v>36</v>
      </c>
      <c r="F2180" s="333">
        <v>52</v>
      </c>
      <c r="G2180" s="623" t="s">
        <v>4135</v>
      </c>
      <c r="H2180" s="410">
        <v>45091</v>
      </c>
      <c r="I2180" s="410">
        <v>45091</v>
      </c>
      <c r="J2180" s="235" t="s">
        <v>3952</v>
      </c>
      <c r="K2180" s="235" t="s">
        <v>76</v>
      </c>
      <c r="L2180" s="235" t="s">
        <v>70</v>
      </c>
      <c r="M2180" s="344">
        <v>914394095</v>
      </c>
      <c r="N2180" s="235" t="s">
        <v>3917</v>
      </c>
      <c r="O2180" s="238" t="s">
        <v>4136</v>
      </c>
      <c r="P2180" s="345" t="s">
        <v>3954</v>
      </c>
      <c r="Q2180" s="333" t="s">
        <v>3955</v>
      </c>
      <c r="R2180" s="235" t="s">
        <v>4137</v>
      </c>
      <c r="S2180" s="541">
        <v>10.5</v>
      </c>
      <c r="T2180" s="467" t="s">
        <v>2965</v>
      </c>
      <c r="U2180" s="468">
        <f t="shared" ref="U2180:U2243" si="34">S2180*F2180</f>
        <v>546</v>
      </c>
      <c r="V2180" s="170"/>
    </row>
    <row r="2181" spans="1:22">
      <c r="A2181" s="235">
        <v>2178</v>
      </c>
      <c r="B2181" s="354">
        <v>112170848</v>
      </c>
      <c r="C2181" s="427">
        <v>112170848</v>
      </c>
      <c r="D2181" s="474" t="s">
        <v>2381</v>
      </c>
      <c r="E2181" s="603" t="s">
        <v>36</v>
      </c>
      <c r="F2181" s="427">
        <v>6</v>
      </c>
      <c r="G2181" s="623" t="s">
        <v>4135</v>
      </c>
      <c r="H2181" s="410">
        <v>45091</v>
      </c>
      <c r="I2181" s="410">
        <v>45091</v>
      </c>
      <c r="J2181" s="235" t="s">
        <v>3952</v>
      </c>
      <c r="K2181" s="235" t="s">
        <v>76</v>
      </c>
      <c r="L2181" s="235" t="s">
        <v>70</v>
      </c>
      <c r="M2181" s="344">
        <v>914394095</v>
      </c>
      <c r="N2181" s="235" t="s">
        <v>3917</v>
      </c>
      <c r="O2181" s="238" t="s">
        <v>4136</v>
      </c>
      <c r="P2181" s="345" t="s">
        <v>3954</v>
      </c>
      <c r="Q2181" s="333" t="s">
        <v>3955</v>
      </c>
      <c r="R2181" s="235" t="s">
        <v>4137</v>
      </c>
      <c r="S2181" s="541">
        <v>14</v>
      </c>
      <c r="T2181" s="467" t="s">
        <v>2965</v>
      </c>
      <c r="U2181" s="468">
        <f t="shared" si="34"/>
        <v>84</v>
      </c>
      <c r="V2181" s="170"/>
    </row>
    <row r="2182" spans="1:22">
      <c r="A2182" s="235">
        <v>2179</v>
      </c>
      <c r="B2182" s="238">
        <v>112170848</v>
      </c>
      <c r="C2182" s="235">
        <v>112170848</v>
      </c>
      <c r="D2182" s="238" t="s">
        <v>2381</v>
      </c>
      <c r="E2182" s="598" t="s">
        <v>36</v>
      </c>
      <c r="F2182" s="333">
        <v>78</v>
      </c>
      <c r="G2182" s="623" t="s">
        <v>4135</v>
      </c>
      <c r="H2182" s="410">
        <v>45091</v>
      </c>
      <c r="I2182" s="410">
        <v>45091</v>
      </c>
      <c r="J2182" s="235" t="s">
        <v>3952</v>
      </c>
      <c r="K2182" s="235" t="s">
        <v>76</v>
      </c>
      <c r="L2182" s="235" t="s">
        <v>70</v>
      </c>
      <c r="M2182" s="344">
        <v>914394095</v>
      </c>
      <c r="N2182" s="235" t="s">
        <v>3917</v>
      </c>
      <c r="O2182" s="238" t="s">
        <v>4136</v>
      </c>
      <c r="P2182" s="345" t="s">
        <v>3954</v>
      </c>
      <c r="Q2182" s="333" t="s">
        <v>3955</v>
      </c>
      <c r="R2182" s="235" t="s">
        <v>4137</v>
      </c>
      <c r="S2182" s="541">
        <v>14</v>
      </c>
      <c r="T2182" s="467" t="s">
        <v>2965</v>
      </c>
      <c r="U2182" s="468">
        <f t="shared" si="34"/>
        <v>1092</v>
      </c>
      <c r="V2182" s="170"/>
    </row>
    <row r="2183" spans="1:22">
      <c r="A2183" s="235">
        <v>2180</v>
      </c>
      <c r="B2183" s="238" t="s">
        <v>2458</v>
      </c>
      <c r="C2183" s="235" t="s">
        <v>2458</v>
      </c>
      <c r="D2183" s="238" t="s">
        <v>2459</v>
      </c>
      <c r="E2183" s="598" t="s">
        <v>36</v>
      </c>
      <c r="F2183" s="235">
        <v>28</v>
      </c>
      <c r="G2183" s="623" t="s">
        <v>4135</v>
      </c>
      <c r="H2183" s="410">
        <v>45091</v>
      </c>
      <c r="I2183" s="410">
        <v>45091</v>
      </c>
      <c r="J2183" s="235" t="s">
        <v>3952</v>
      </c>
      <c r="K2183" s="235" t="s">
        <v>76</v>
      </c>
      <c r="L2183" s="235" t="s">
        <v>70</v>
      </c>
      <c r="M2183" s="344">
        <v>914394095</v>
      </c>
      <c r="N2183" s="235" t="s">
        <v>3917</v>
      </c>
      <c r="O2183" s="238" t="s">
        <v>4136</v>
      </c>
      <c r="P2183" s="345" t="s">
        <v>3954</v>
      </c>
      <c r="Q2183" s="333" t="s">
        <v>3955</v>
      </c>
      <c r="R2183" s="235" t="s">
        <v>4137</v>
      </c>
      <c r="S2183" s="541">
        <v>1798.2</v>
      </c>
      <c r="T2183" s="467" t="s">
        <v>2965</v>
      </c>
      <c r="U2183" s="468">
        <f t="shared" si="34"/>
        <v>50349.599999999999</v>
      </c>
      <c r="V2183" s="170"/>
    </row>
    <row r="2184" spans="1:22">
      <c r="A2184" s="235">
        <v>2181</v>
      </c>
      <c r="B2184" s="238" t="s">
        <v>2336</v>
      </c>
      <c r="C2184" s="235" t="s">
        <v>2337</v>
      </c>
      <c r="D2184" s="238" t="s">
        <v>2605</v>
      </c>
      <c r="E2184" s="598" t="s">
        <v>36</v>
      </c>
      <c r="F2184" s="235">
        <v>56</v>
      </c>
      <c r="G2184" s="623" t="s">
        <v>4135</v>
      </c>
      <c r="H2184" s="410">
        <v>45091</v>
      </c>
      <c r="I2184" s="410">
        <v>45091</v>
      </c>
      <c r="J2184" s="235" t="s">
        <v>3952</v>
      </c>
      <c r="K2184" s="235" t="s">
        <v>76</v>
      </c>
      <c r="L2184" s="235" t="s">
        <v>70</v>
      </c>
      <c r="M2184" s="344">
        <v>914394095</v>
      </c>
      <c r="N2184" s="235" t="s">
        <v>3917</v>
      </c>
      <c r="O2184" s="238" t="s">
        <v>4136</v>
      </c>
      <c r="P2184" s="345" t="s">
        <v>3954</v>
      </c>
      <c r="Q2184" s="333" t="s">
        <v>3955</v>
      </c>
      <c r="R2184" s="235" t="s">
        <v>4137</v>
      </c>
      <c r="S2184" s="541">
        <v>1241.95</v>
      </c>
      <c r="T2184" s="467" t="s">
        <v>2965</v>
      </c>
      <c r="U2184" s="468">
        <f t="shared" si="34"/>
        <v>69549.2</v>
      </c>
      <c r="V2184" s="170"/>
    </row>
    <row r="2185" spans="1:22">
      <c r="A2185" s="235">
        <v>2182</v>
      </c>
      <c r="B2185" s="354">
        <v>112172543</v>
      </c>
      <c r="C2185" s="427" t="s">
        <v>4040</v>
      </c>
      <c r="D2185" s="238" t="s">
        <v>1145</v>
      </c>
      <c r="E2185" s="603" t="s">
        <v>36</v>
      </c>
      <c r="F2185" s="427">
        <v>1</v>
      </c>
      <c r="G2185" s="623" t="s">
        <v>4135</v>
      </c>
      <c r="H2185" s="410">
        <v>45091</v>
      </c>
      <c r="I2185" s="410">
        <v>45091</v>
      </c>
      <c r="J2185" s="235" t="s">
        <v>3952</v>
      </c>
      <c r="K2185" s="235" t="s">
        <v>76</v>
      </c>
      <c r="L2185" s="235" t="s">
        <v>70</v>
      </c>
      <c r="M2185" s="344">
        <v>914394095</v>
      </c>
      <c r="N2185" s="235" t="s">
        <v>3917</v>
      </c>
      <c r="O2185" s="238" t="s">
        <v>4136</v>
      </c>
      <c r="P2185" s="345" t="s">
        <v>3954</v>
      </c>
      <c r="Q2185" s="333" t="s">
        <v>3955</v>
      </c>
      <c r="R2185" s="235" t="s">
        <v>4137</v>
      </c>
      <c r="S2185" s="541">
        <v>3480</v>
      </c>
      <c r="T2185" s="467" t="s">
        <v>2965</v>
      </c>
      <c r="U2185" s="468">
        <f t="shared" si="34"/>
        <v>3480</v>
      </c>
      <c r="V2185" s="170"/>
    </row>
    <row r="2186" spans="1:22">
      <c r="A2186" s="235">
        <v>2183</v>
      </c>
      <c r="B2186" s="238">
        <v>112172543</v>
      </c>
      <c r="C2186" s="235" t="s">
        <v>4040</v>
      </c>
      <c r="D2186" s="238" t="s">
        <v>1145</v>
      </c>
      <c r="E2186" s="598" t="s">
        <v>36</v>
      </c>
      <c r="F2186" s="333">
        <v>13</v>
      </c>
      <c r="G2186" s="623" t="s">
        <v>4135</v>
      </c>
      <c r="H2186" s="410">
        <v>45091</v>
      </c>
      <c r="I2186" s="410">
        <v>45091</v>
      </c>
      <c r="J2186" s="235" t="s">
        <v>3952</v>
      </c>
      <c r="K2186" s="235" t="s">
        <v>76</v>
      </c>
      <c r="L2186" s="235" t="s">
        <v>70</v>
      </c>
      <c r="M2186" s="344">
        <v>914394095</v>
      </c>
      <c r="N2186" s="235" t="s">
        <v>3917</v>
      </c>
      <c r="O2186" s="238" t="s">
        <v>4136</v>
      </c>
      <c r="P2186" s="345" t="s">
        <v>3954</v>
      </c>
      <c r="Q2186" s="333" t="s">
        <v>3955</v>
      </c>
      <c r="R2186" s="235" t="s">
        <v>4137</v>
      </c>
      <c r="S2186" s="541">
        <v>3480</v>
      </c>
      <c r="T2186" s="467" t="s">
        <v>2965</v>
      </c>
      <c r="U2186" s="468">
        <f t="shared" si="34"/>
        <v>45240</v>
      </c>
      <c r="V2186" s="170"/>
    </row>
    <row r="2187" spans="1:22">
      <c r="A2187" s="235">
        <v>2184</v>
      </c>
      <c r="B2187" s="354">
        <v>112172541</v>
      </c>
      <c r="C2187" s="427">
        <v>112172541</v>
      </c>
      <c r="D2187" s="239" t="s">
        <v>2373</v>
      </c>
      <c r="E2187" s="603" t="s">
        <v>36</v>
      </c>
      <c r="F2187" s="427">
        <v>2</v>
      </c>
      <c r="G2187" s="623" t="s">
        <v>4135</v>
      </c>
      <c r="H2187" s="410">
        <v>45091</v>
      </c>
      <c r="I2187" s="410">
        <v>45091</v>
      </c>
      <c r="J2187" s="235" t="s">
        <v>3952</v>
      </c>
      <c r="K2187" s="235" t="s">
        <v>76</v>
      </c>
      <c r="L2187" s="235" t="s">
        <v>70</v>
      </c>
      <c r="M2187" s="344">
        <v>914394095</v>
      </c>
      <c r="N2187" s="235" t="s">
        <v>3917</v>
      </c>
      <c r="O2187" s="238" t="s">
        <v>4136</v>
      </c>
      <c r="P2187" s="345" t="s">
        <v>3954</v>
      </c>
      <c r="Q2187" s="333" t="s">
        <v>3955</v>
      </c>
      <c r="R2187" s="235" t="s">
        <v>4137</v>
      </c>
      <c r="S2187" s="541">
        <v>630</v>
      </c>
      <c r="T2187" s="467" t="s">
        <v>2965</v>
      </c>
      <c r="U2187" s="468">
        <f t="shared" si="34"/>
        <v>1260</v>
      </c>
      <c r="V2187" s="170"/>
    </row>
    <row r="2188" spans="1:22">
      <c r="A2188" s="235">
        <v>2185</v>
      </c>
      <c r="B2188" s="238">
        <v>112172541</v>
      </c>
      <c r="C2188" s="235">
        <v>112172541</v>
      </c>
      <c r="D2188" s="239" t="s">
        <v>2373</v>
      </c>
      <c r="E2188" s="598" t="s">
        <v>36</v>
      </c>
      <c r="F2188" s="333">
        <v>12</v>
      </c>
      <c r="G2188" s="623" t="s">
        <v>4135</v>
      </c>
      <c r="H2188" s="410">
        <v>45091</v>
      </c>
      <c r="I2188" s="410">
        <v>45091</v>
      </c>
      <c r="J2188" s="235" t="s">
        <v>3952</v>
      </c>
      <c r="K2188" s="235" t="s">
        <v>76</v>
      </c>
      <c r="L2188" s="235" t="s">
        <v>70</v>
      </c>
      <c r="M2188" s="344">
        <v>914394095</v>
      </c>
      <c r="N2188" s="235" t="s">
        <v>3917</v>
      </c>
      <c r="O2188" s="238" t="s">
        <v>4136</v>
      </c>
      <c r="P2188" s="345" t="s">
        <v>3954</v>
      </c>
      <c r="Q2188" s="333" t="s">
        <v>3955</v>
      </c>
      <c r="R2188" s="235" t="s">
        <v>4137</v>
      </c>
      <c r="S2188" s="541">
        <v>630</v>
      </c>
      <c r="T2188" s="467" t="s">
        <v>2965</v>
      </c>
      <c r="U2188" s="468">
        <f t="shared" si="34"/>
        <v>7560</v>
      </c>
      <c r="V2188" s="170"/>
    </row>
    <row r="2189" spans="1:22">
      <c r="A2189" s="235">
        <v>2186</v>
      </c>
      <c r="B2189" s="354">
        <v>112172542</v>
      </c>
      <c r="C2189" s="427">
        <v>112172542</v>
      </c>
      <c r="D2189" s="238" t="s">
        <v>2376</v>
      </c>
      <c r="E2189" s="603" t="s">
        <v>36</v>
      </c>
      <c r="F2189" s="427">
        <v>3</v>
      </c>
      <c r="G2189" s="623" t="s">
        <v>4135</v>
      </c>
      <c r="H2189" s="410">
        <v>45091</v>
      </c>
      <c r="I2189" s="410">
        <v>45091</v>
      </c>
      <c r="J2189" s="235" t="s">
        <v>3952</v>
      </c>
      <c r="K2189" s="235" t="s">
        <v>76</v>
      </c>
      <c r="L2189" s="235" t="s">
        <v>70</v>
      </c>
      <c r="M2189" s="344">
        <v>914394095</v>
      </c>
      <c r="N2189" s="235" t="s">
        <v>3917</v>
      </c>
      <c r="O2189" s="238" t="s">
        <v>4136</v>
      </c>
      <c r="P2189" s="345" t="s">
        <v>3954</v>
      </c>
      <c r="Q2189" s="333" t="s">
        <v>3955</v>
      </c>
      <c r="R2189" s="235" t="s">
        <v>4137</v>
      </c>
      <c r="S2189" s="541">
        <v>65</v>
      </c>
      <c r="T2189" s="467" t="s">
        <v>2965</v>
      </c>
      <c r="U2189" s="468">
        <f t="shared" si="34"/>
        <v>195</v>
      </c>
      <c r="V2189" s="170"/>
    </row>
    <row r="2190" spans="1:22">
      <c r="A2190" s="235">
        <v>2187</v>
      </c>
      <c r="B2190" s="238">
        <v>112172542</v>
      </c>
      <c r="C2190" s="235">
        <v>112172542</v>
      </c>
      <c r="D2190" s="238" t="s">
        <v>2376</v>
      </c>
      <c r="E2190" s="598" t="s">
        <v>36</v>
      </c>
      <c r="F2190" s="333">
        <v>39</v>
      </c>
      <c r="G2190" s="623" t="s">
        <v>4135</v>
      </c>
      <c r="H2190" s="410">
        <v>45091</v>
      </c>
      <c r="I2190" s="410">
        <v>45091</v>
      </c>
      <c r="J2190" s="235" t="s">
        <v>3952</v>
      </c>
      <c r="K2190" s="235" t="s">
        <v>76</v>
      </c>
      <c r="L2190" s="235" t="s">
        <v>70</v>
      </c>
      <c r="M2190" s="344">
        <v>914394095</v>
      </c>
      <c r="N2190" s="235" t="s">
        <v>3917</v>
      </c>
      <c r="O2190" s="238" t="s">
        <v>4136</v>
      </c>
      <c r="P2190" s="345" t="s">
        <v>3954</v>
      </c>
      <c r="Q2190" s="333" t="s">
        <v>3955</v>
      </c>
      <c r="R2190" s="235" t="s">
        <v>4137</v>
      </c>
      <c r="S2190" s="541">
        <v>65</v>
      </c>
      <c r="T2190" s="467" t="s">
        <v>2965</v>
      </c>
      <c r="U2190" s="468">
        <f t="shared" si="34"/>
        <v>2535</v>
      </c>
      <c r="V2190" s="170"/>
    </row>
    <row r="2191" spans="1:22">
      <c r="A2191" s="235">
        <v>2188</v>
      </c>
      <c r="B2191" s="354">
        <v>112172544</v>
      </c>
      <c r="C2191" s="427">
        <v>112172544</v>
      </c>
      <c r="D2191" s="354" t="s">
        <v>2377</v>
      </c>
      <c r="E2191" s="603" t="s">
        <v>36</v>
      </c>
      <c r="F2191" s="427">
        <v>2</v>
      </c>
      <c r="G2191" s="623" t="s">
        <v>4135</v>
      </c>
      <c r="H2191" s="410">
        <v>45091</v>
      </c>
      <c r="I2191" s="410">
        <v>45091</v>
      </c>
      <c r="J2191" s="235" t="s">
        <v>3952</v>
      </c>
      <c r="K2191" s="235" t="s">
        <v>76</v>
      </c>
      <c r="L2191" s="235" t="s">
        <v>70</v>
      </c>
      <c r="M2191" s="344">
        <v>914394095</v>
      </c>
      <c r="N2191" s="235" t="s">
        <v>3917</v>
      </c>
      <c r="O2191" s="238" t="s">
        <v>4136</v>
      </c>
      <c r="P2191" s="345" t="s">
        <v>3954</v>
      </c>
      <c r="Q2191" s="333" t="s">
        <v>3955</v>
      </c>
      <c r="R2191" s="235" t="s">
        <v>4137</v>
      </c>
      <c r="S2191" s="541">
        <v>100</v>
      </c>
      <c r="T2191" s="467" t="s">
        <v>2965</v>
      </c>
      <c r="U2191" s="468">
        <f t="shared" si="34"/>
        <v>200</v>
      </c>
      <c r="V2191" s="170"/>
    </row>
    <row r="2192" spans="1:22">
      <c r="A2192" s="235">
        <v>2189</v>
      </c>
      <c r="B2192" s="238">
        <v>112172544</v>
      </c>
      <c r="C2192" s="235">
        <v>112172544</v>
      </c>
      <c r="D2192" s="238" t="s">
        <v>2377</v>
      </c>
      <c r="E2192" s="598" t="s">
        <v>36</v>
      </c>
      <c r="F2192" s="333">
        <v>26</v>
      </c>
      <c r="G2192" s="623" t="s">
        <v>4135</v>
      </c>
      <c r="H2192" s="410">
        <v>45091</v>
      </c>
      <c r="I2192" s="410">
        <v>45091</v>
      </c>
      <c r="J2192" s="235" t="s">
        <v>3952</v>
      </c>
      <c r="K2192" s="235" t="s">
        <v>76</v>
      </c>
      <c r="L2192" s="235" t="s">
        <v>70</v>
      </c>
      <c r="M2192" s="344">
        <v>914394095</v>
      </c>
      <c r="N2192" s="235" t="s">
        <v>3917</v>
      </c>
      <c r="O2192" s="238" t="s">
        <v>4136</v>
      </c>
      <c r="P2192" s="345" t="s">
        <v>3954</v>
      </c>
      <c r="Q2192" s="333" t="s">
        <v>3955</v>
      </c>
      <c r="R2192" s="235" t="s">
        <v>4137</v>
      </c>
      <c r="S2192" s="541">
        <v>100</v>
      </c>
      <c r="T2192" s="467" t="s">
        <v>2965</v>
      </c>
      <c r="U2192" s="468">
        <f t="shared" si="34"/>
        <v>2600</v>
      </c>
      <c r="V2192" s="170"/>
    </row>
    <row r="2193" spans="1:22">
      <c r="A2193" s="235">
        <v>2190</v>
      </c>
      <c r="B2193" s="238">
        <v>109492179</v>
      </c>
      <c r="C2193" s="238" t="s">
        <v>3332</v>
      </c>
      <c r="D2193" s="238" t="s">
        <v>2134</v>
      </c>
      <c r="E2193" s="598" t="s">
        <v>2729</v>
      </c>
      <c r="F2193" s="235">
        <v>35</v>
      </c>
      <c r="G2193" s="623" t="s">
        <v>4135</v>
      </c>
      <c r="H2193" s="410">
        <v>45091</v>
      </c>
      <c r="I2193" s="410">
        <v>45091</v>
      </c>
      <c r="J2193" s="235" t="s">
        <v>3952</v>
      </c>
      <c r="K2193" s="235" t="s">
        <v>76</v>
      </c>
      <c r="L2193" s="235" t="s">
        <v>70</v>
      </c>
      <c r="M2193" s="344">
        <v>914394095</v>
      </c>
      <c r="N2193" s="235" t="s">
        <v>3917</v>
      </c>
      <c r="O2193" s="238" t="s">
        <v>4136</v>
      </c>
      <c r="P2193" s="345" t="s">
        <v>3954</v>
      </c>
      <c r="Q2193" s="333" t="s">
        <v>3955</v>
      </c>
      <c r="R2193" s="235" t="s">
        <v>4137</v>
      </c>
      <c r="S2193" s="171">
        <v>75.989999999999995</v>
      </c>
      <c r="T2193" s="467" t="s">
        <v>2965</v>
      </c>
      <c r="U2193" s="468">
        <f t="shared" si="34"/>
        <v>2659.6499999999996</v>
      </c>
      <c r="V2193" s="170"/>
    </row>
    <row r="2194" spans="1:22">
      <c r="A2194" s="235">
        <v>2191</v>
      </c>
      <c r="B2194" s="238">
        <v>107156657</v>
      </c>
      <c r="C2194" s="238">
        <v>107156657</v>
      </c>
      <c r="D2194" s="238" t="s">
        <v>815</v>
      </c>
      <c r="E2194" s="598" t="s">
        <v>36</v>
      </c>
      <c r="F2194" s="235">
        <v>56</v>
      </c>
      <c r="G2194" s="623" t="s">
        <v>4135</v>
      </c>
      <c r="H2194" s="410">
        <v>45091</v>
      </c>
      <c r="I2194" s="410">
        <v>45091</v>
      </c>
      <c r="J2194" s="235" t="s">
        <v>3952</v>
      </c>
      <c r="K2194" s="235" t="s">
        <v>76</v>
      </c>
      <c r="L2194" s="235" t="s">
        <v>70</v>
      </c>
      <c r="M2194" s="344">
        <v>914394095</v>
      </c>
      <c r="N2194" s="235" t="s">
        <v>3917</v>
      </c>
      <c r="O2194" s="238" t="s">
        <v>4136</v>
      </c>
      <c r="P2194" s="345" t="s">
        <v>3954</v>
      </c>
      <c r="Q2194" s="333" t="s">
        <v>3955</v>
      </c>
      <c r="R2194" s="235" t="s">
        <v>4137</v>
      </c>
      <c r="S2194" s="541">
        <v>13.68</v>
      </c>
      <c r="T2194" s="467" t="s">
        <v>2965</v>
      </c>
      <c r="U2194" s="468">
        <f t="shared" si="34"/>
        <v>766.07999999999993</v>
      </c>
      <c r="V2194" s="170"/>
    </row>
    <row r="2195" spans="1:22">
      <c r="A2195" s="235">
        <v>2192</v>
      </c>
      <c r="B2195" s="238">
        <v>110408291</v>
      </c>
      <c r="C2195" s="235" t="s">
        <v>1305</v>
      </c>
      <c r="D2195" s="238" t="s">
        <v>1306</v>
      </c>
      <c r="E2195" s="598" t="s">
        <v>36</v>
      </c>
      <c r="F2195" s="235">
        <v>84</v>
      </c>
      <c r="G2195" s="623" t="s">
        <v>4135</v>
      </c>
      <c r="H2195" s="410">
        <v>45091</v>
      </c>
      <c r="I2195" s="410">
        <v>45091</v>
      </c>
      <c r="J2195" s="235" t="s">
        <v>3952</v>
      </c>
      <c r="K2195" s="235" t="s">
        <v>76</v>
      </c>
      <c r="L2195" s="235" t="s">
        <v>70</v>
      </c>
      <c r="M2195" s="344">
        <v>914394095</v>
      </c>
      <c r="N2195" s="235" t="s">
        <v>3917</v>
      </c>
      <c r="O2195" s="238" t="s">
        <v>4136</v>
      </c>
      <c r="P2195" s="345" t="s">
        <v>3954</v>
      </c>
      <c r="Q2195" s="333" t="s">
        <v>3955</v>
      </c>
      <c r="R2195" s="235" t="s">
        <v>4137</v>
      </c>
      <c r="S2195" s="541">
        <v>6</v>
      </c>
      <c r="T2195" s="467" t="s">
        <v>2965</v>
      </c>
      <c r="U2195" s="468">
        <f t="shared" si="34"/>
        <v>504</v>
      </c>
      <c r="V2195" s="170"/>
    </row>
    <row r="2196" spans="1:22">
      <c r="A2196" s="235">
        <v>2193</v>
      </c>
      <c r="B2196" s="238">
        <v>107156629</v>
      </c>
      <c r="C2196" s="235">
        <v>107156629</v>
      </c>
      <c r="D2196" s="238" t="s">
        <v>814</v>
      </c>
      <c r="E2196" s="598" t="s">
        <v>36</v>
      </c>
      <c r="F2196" s="235">
        <v>224</v>
      </c>
      <c r="G2196" s="623" t="s">
        <v>4135</v>
      </c>
      <c r="H2196" s="410">
        <v>45091</v>
      </c>
      <c r="I2196" s="410">
        <v>45091</v>
      </c>
      <c r="J2196" s="235" t="s">
        <v>3952</v>
      </c>
      <c r="K2196" s="235" t="s">
        <v>76</v>
      </c>
      <c r="L2196" s="235" t="s">
        <v>70</v>
      </c>
      <c r="M2196" s="344">
        <v>914394095</v>
      </c>
      <c r="N2196" s="235" t="s">
        <v>3917</v>
      </c>
      <c r="O2196" s="238" t="s">
        <v>4136</v>
      </c>
      <c r="P2196" s="345" t="s">
        <v>3954</v>
      </c>
      <c r="Q2196" s="333" t="s">
        <v>3955</v>
      </c>
      <c r="R2196" s="235" t="s">
        <v>4137</v>
      </c>
      <c r="S2196" s="541">
        <v>16.2</v>
      </c>
      <c r="T2196" s="467" t="s">
        <v>2965</v>
      </c>
      <c r="U2196" s="468">
        <f t="shared" si="34"/>
        <v>3628.7999999999997</v>
      </c>
      <c r="V2196" s="170"/>
    </row>
    <row r="2197" spans="1:22" ht="20.399999999999999">
      <c r="A2197" s="235">
        <v>2194</v>
      </c>
      <c r="B2197" s="238" t="s">
        <v>818</v>
      </c>
      <c r="C2197" s="235" t="s">
        <v>818</v>
      </c>
      <c r="D2197" s="238" t="s">
        <v>819</v>
      </c>
      <c r="E2197" s="598" t="s">
        <v>36</v>
      </c>
      <c r="F2197" s="235">
        <v>280</v>
      </c>
      <c r="G2197" s="623" t="s">
        <v>4135</v>
      </c>
      <c r="H2197" s="410">
        <v>45091</v>
      </c>
      <c r="I2197" s="410">
        <v>45091</v>
      </c>
      <c r="J2197" s="235" t="s">
        <v>3952</v>
      </c>
      <c r="K2197" s="235" t="s">
        <v>76</v>
      </c>
      <c r="L2197" s="235" t="s">
        <v>70</v>
      </c>
      <c r="M2197" s="344">
        <v>914394095</v>
      </c>
      <c r="N2197" s="235" t="s">
        <v>3917</v>
      </c>
      <c r="O2197" s="238" t="s">
        <v>4136</v>
      </c>
      <c r="P2197" s="345" t="s">
        <v>3954</v>
      </c>
      <c r="Q2197" s="333" t="s">
        <v>3955</v>
      </c>
      <c r="R2197" s="235" t="s">
        <v>4137</v>
      </c>
      <c r="S2197" s="541">
        <v>3.84</v>
      </c>
      <c r="T2197" s="467" t="s">
        <v>2965</v>
      </c>
      <c r="U2197" s="468">
        <f t="shared" si="34"/>
        <v>1075.2</v>
      </c>
      <c r="V2197" s="170"/>
    </row>
    <row r="2198" spans="1:22">
      <c r="A2198" s="235">
        <v>2195</v>
      </c>
      <c r="B2198" s="354">
        <v>112170849</v>
      </c>
      <c r="C2198" s="427">
        <v>112170849</v>
      </c>
      <c r="D2198" s="474" t="s">
        <v>2382</v>
      </c>
      <c r="E2198" s="603" t="s">
        <v>36</v>
      </c>
      <c r="F2198" s="427">
        <v>6</v>
      </c>
      <c r="G2198" s="623" t="s">
        <v>4135</v>
      </c>
      <c r="H2198" s="410">
        <v>45091</v>
      </c>
      <c r="I2198" s="410">
        <v>45091</v>
      </c>
      <c r="J2198" s="235" t="s">
        <v>3952</v>
      </c>
      <c r="K2198" s="235" t="s">
        <v>76</v>
      </c>
      <c r="L2198" s="235" t="s">
        <v>70</v>
      </c>
      <c r="M2198" s="344">
        <v>914394095</v>
      </c>
      <c r="N2198" s="235" t="s">
        <v>3917</v>
      </c>
      <c r="O2198" s="238" t="s">
        <v>4136</v>
      </c>
      <c r="P2198" s="345" t="s">
        <v>3954</v>
      </c>
      <c r="Q2198" s="333" t="s">
        <v>3955</v>
      </c>
      <c r="R2198" s="235" t="s">
        <v>4137</v>
      </c>
      <c r="S2198" s="541">
        <v>5.5</v>
      </c>
      <c r="T2198" s="467" t="s">
        <v>2965</v>
      </c>
      <c r="U2198" s="468">
        <f t="shared" si="34"/>
        <v>33</v>
      </c>
      <c r="V2198" s="170"/>
    </row>
    <row r="2199" spans="1:22">
      <c r="A2199" s="235">
        <v>2196</v>
      </c>
      <c r="B2199" s="238">
        <v>112170849</v>
      </c>
      <c r="C2199" s="235">
        <v>112170849</v>
      </c>
      <c r="D2199" s="238" t="s">
        <v>2382</v>
      </c>
      <c r="E2199" s="598" t="s">
        <v>36</v>
      </c>
      <c r="F2199" s="333">
        <v>78</v>
      </c>
      <c r="G2199" s="623" t="s">
        <v>4135</v>
      </c>
      <c r="H2199" s="410">
        <v>45091</v>
      </c>
      <c r="I2199" s="410">
        <v>45091</v>
      </c>
      <c r="J2199" s="235" t="s">
        <v>3952</v>
      </c>
      <c r="K2199" s="235" t="s">
        <v>76</v>
      </c>
      <c r="L2199" s="235" t="s">
        <v>70</v>
      </c>
      <c r="M2199" s="344">
        <v>914394095</v>
      </c>
      <c r="N2199" s="235" t="s">
        <v>3917</v>
      </c>
      <c r="O2199" s="238" t="s">
        <v>4136</v>
      </c>
      <c r="P2199" s="345" t="s">
        <v>3954</v>
      </c>
      <c r="Q2199" s="333" t="s">
        <v>3955</v>
      </c>
      <c r="R2199" s="235" t="s">
        <v>4137</v>
      </c>
      <c r="S2199" s="541">
        <v>5.5</v>
      </c>
      <c r="T2199" s="467" t="s">
        <v>2965</v>
      </c>
      <c r="U2199" s="468">
        <f t="shared" si="34"/>
        <v>429</v>
      </c>
      <c r="V2199" s="170"/>
    </row>
    <row r="2200" spans="1:22">
      <c r="A2200" s="235">
        <v>2197</v>
      </c>
      <c r="B2200" s="238">
        <v>112161405</v>
      </c>
      <c r="C2200" s="235" t="s">
        <v>2272</v>
      </c>
      <c r="D2200" s="238" t="s">
        <v>2273</v>
      </c>
      <c r="E2200" s="598" t="s">
        <v>36</v>
      </c>
      <c r="F2200" s="235">
        <v>1</v>
      </c>
      <c r="G2200" s="623" t="s">
        <v>4135</v>
      </c>
      <c r="H2200" s="410">
        <v>45091</v>
      </c>
      <c r="I2200" s="410">
        <v>45091</v>
      </c>
      <c r="J2200" s="235" t="s">
        <v>3952</v>
      </c>
      <c r="K2200" s="235" t="s">
        <v>76</v>
      </c>
      <c r="L2200" s="235" t="s">
        <v>70</v>
      </c>
      <c r="M2200" s="344">
        <v>914394095</v>
      </c>
      <c r="N2200" s="235" t="s">
        <v>3917</v>
      </c>
      <c r="O2200" s="238" t="s">
        <v>4136</v>
      </c>
      <c r="P2200" s="345" t="s">
        <v>3954</v>
      </c>
      <c r="Q2200" s="333" t="s">
        <v>3955</v>
      </c>
      <c r="R2200" s="475" t="s">
        <v>4155</v>
      </c>
      <c r="S2200" s="541">
        <v>43450</v>
      </c>
      <c r="T2200" s="467" t="s">
        <v>2965</v>
      </c>
      <c r="U2200" s="468">
        <f t="shared" si="34"/>
        <v>43450</v>
      </c>
      <c r="V2200" s="170"/>
    </row>
    <row r="2201" spans="1:22">
      <c r="A2201" s="235">
        <v>2198</v>
      </c>
      <c r="B2201" s="354">
        <v>111402534</v>
      </c>
      <c r="C2201" s="427" t="s">
        <v>1083</v>
      </c>
      <c r="D2201" s="354" t="s">
        <v>1084</v>
      </c>
      <c r="E2201" s="603" t="s">
        <v>36</v>
      </c>
      <c r="F2201" s="427">
        <v>24</v>
      </c>
      <c r="G2201" s="623" t="s">
        <v>4135</v>
      </c>
      <c r="H2201" s="410">
        <v>45091</v>
      </c>
      <c r="I2201" s="410">
        <v>45091</v>
      </c>
      <c r="J2201" s="235" t="s">
        <v>3952</v>
      </c>
      <c r="K2201" s="235" t="s">
        <v>76</v>
      </c>
      <c r="L2201" s="235" t="s">
        <v>70</v>
      </c>
      <c r="M2201" s="344">
        <v>914394095</v>
      </c>
      <c r="N2201" s="235" t="s">
        <v>3917</v>
      </c>
      <c r="O2201" s="238" t="s">
        <v>4136</v>
      </c>
      <c r="P2201" s="345" t="s">
        <v>3954</v>
      </c>
      <c r="Q2201" s="333" t="s">
        <v>3955</v>
      </c>
      <c r="R2201" s="235" t="s">
        <v>4137</v>
      </c>
      <c r="S2201" s="541">
        <v>469.44</v>
      </c>
      <c r="T2201" s="467" t="s">
        <v>2965</v>
      </c>
      <c r="U2201" s="468">
        <f t="shared" si="34"/>
        <v>11266.56</v>
      </c>
      <c r="V2201" s="170"/>
    </row>
    <row r="2202" spans="1:22">
      <c r="A2202" s="235">
        <v>2199</v>
      </c>
      <c r="B2202" s="238">
        <v>111402534</v>
      </c>
      <c r="C2202" s="235" t="s">
        <v>1083</v>
      </c>
      <c r="D2202" s="238" t="s">
        <v>1084</v>
      </c>
      <c r="E2202" s="598" t="s">
        <v>36</v>
      </c>
      <c r="F2202" s="235">
        <v>11</v>
      </c>
      <c r="G2202" s="623" t="s">
        <v>4135</v>
      </c>
      <c r="H2202" s="410">
        <v>45091</v>
      </c>
      <c r="I2202" s="410">
        <v>45091</v>
      </c>
      <c r="J2202" s="235" t="s">
        <v>3952</v>
      </c>
      <c r="K2202" s="235" t="s">
        <v>76</v>
      </c>
      <c r="L2202" s="235" t="s">
        <v>70</v>
      </c>
      <c r="M2202" s="344">
        <v>914394095</v>
      </c>
      <c r="N2202" s="235" t="s">
        <v>3917</v>
      </c>
      <c r="O2202" s="238" t="s">
        <v>4136</v>
      </c>
      <c r="P2202" s="345" t="s">
        <v>3954</v>
      </c>
      <c r="Q2202" s="333" t="s">
        <v>3955</v>
      </c>
      <c r="R2202" s="235" t="s">
        <v>4137</v>
      </c>
      <c r="S2202" s="541">
        <v>469.44</v>
      </c>
      <c r="T2202" s="467" t="s">
        <v>2965</v>
      </c>
      <c r="U2202" s="468">
        <f t="shared" si="34"/>
        <v>5163.84</v>
      </c>
      <c r="V2202" s="170"/>
    </row>
    <row r="2203" spans="1:22">
      <c r="A2203" s="235">
        <v>2200</v>
      </c>
      <c r="B2203" s="238">
        <v>110316600</v>
      </c>
      <c r="C2203" s="235" t="s">
        <v>2551</v>
      </c>
      <c r="D2203" s="238" t="s">
        <v>2552</v>
      </c>
      <c r="E2203" s="598" t="s">
        <v>36</v>
      </c>
      <c r="F2203" s="235">
        <v>14</v>
      </c>
      <c r="G2203" s="623" t="s">
        <v>4135</v>
      </c>
      <c r="H2203" s="410">
        <v>45091</v>
      </c>
      <c r="I2203" s="410">
        <v>45091</v>
      </c>
      <c r="J2203" s="235" t="s">
        <v>3952</v>
      </c>
      <c r="K2203" s="235" t="s">
        <v>76</v>
      </c>
      <c r="L2203" s="235" t="s">
        <v>70</v>
      </c>
      <c r="M2203" s="344">
        <v>914394095</v>
      </c>
      <c r="N2203" s="235" t="s">
        <v>3917</v>
      </c>
      <c r="O2203" s="238" t="s">
        <v>4136</v>
      </c>
      <c r="P2203" s="345" t="s">
        <v>3954</v>
      </c>
      <c r="Q2203" s="333" t="s">
        <v>3955</v>
      </c>
      <c r="R2203" s="235" t="s">
        <v>4137</v>
      </c>
      <c r="S2203" s="541">
        <v>330</v>
      </c>
      <c r="T2203" s="467" t="s">
        <v>2965</v>
      </c>
      <c r="U2203" s="468">
        <f t="shared" si="34"/>
        <v>4620</v>
      </c>
      <c r="V2203" s="170"/>
    </row>
    <row r="2204" spans="1:22">
      <c r="A2204" s="235">
        <v>2201</v>
      </c>
      <c r="B2204" s="354">
        <v>110408288</v>
      </c>
      <c r="C2204" s="427" t="s">
        <v>1749</v>
      </c>
      <c r="D2204" s="354" t="s">
        <v>1750</v>
      </c>
      <c r="E2204" s="603" t="s">
        <v>36</v>
      </c>
      <c r="F2204" s="427">
        <v>29</v>
      </c>
      <c r="G2204" s="623" t="s">
        <v>4135</v>
      </c>
      <c r="H2204" s="410">
        <v>45091</v>
      </c>
      <c r="I2204" s="410">
        <v>45091</v>
      </c>
      <c r="J2204" s="235" t="s">
        <v>3952</v>
      </c>
      <c r="K2204" s="235" t="s">
        <v>76</v>
      </c>
      <c r="L2204" s="235" t="s">
        <v>70</v>
      </c>
      <c r="M2204" s="344">
        <v>914394095</v>
      </c>
      <c r="N2204" s="235" t="s">
        <v>3917</v>
      </c>
      <c r="O2204" s="238" t="s">
        <v>4136</v>
      </c>
      <c r="P2204" s="345" t="s">
        <v>3954</v>
      </c>
      <c r="Q2204" s="333" t="s">
        <v>3955</v>
      </c>
      <c r="R2204" s="235" t="s">
        <v>4137</v>
      </c>
      <c r="S2204" s="541">
        <v>6396.5</v>
      </c>
      <c r="T2204" s="467" t="s">
        <v>2965</v>
      </c>
      <c r="U2204" s="468">
        <f t="shared" si="34"/>
        <v>185498.5</v>
      </c>
      <c r="V2204" s="170"/>
    </row>
    <row r="2205" spans="1:22">
      <c r="A2205" s="235">
        <v>2202</v>
      </c>
      <c r="B2205" s="238">
        <v>110408288</v>
      </c>
      <c r="C2205" s="337" t="s">
        <v>1749</v>
      </c>
      <c r="D2205" s="238" t="s">
        <v>1750</v>
      </c>
      <c r="E2205" s="598" t="s">
        <v>36</v>
      </c>
      <c r="F2205" s="333">
        <v>13</v>
      </c>
      <c r="G2205" s="623" t="s">
        <v>4135</v>
      </c>
      <c r="H2205" s="410">
        <v>45091</v>
      </c>
      <c r="I2205" s="410">
        <v>45091</v>
      </c>
      <c r="J2205" s="235" t="s">
        <v>3952</v>
      </c>
      <c r="K2205" s="235" t="s">
        <v>76</v>
      </c>
      <c r="L2205" s="235" t="s">
        <v>70</v>
      </c>
      <c r="M2205" s="344">
        <v>914394095</v>
      </c>
      <c r="N2205" s="235" t="s">
        <v>3917</v>
      </c>
      <c r="O2205" s="238" t="s">
        <v>4136</v>
      </c>
      <c r="P2205" s="345" t="s">
        <v>3954</v>
      </c>
      <c r="Q2205" s="333" t="s">
        <v>3955</v>
      </c>
      <c r="R2205" s="235" t="s">
        <v>4137</v>
      </c>
      <c r="S2205" s="541">
        <v>6396.5</v>
      </c>
      <c r="T2205" s="467" t="s">
        <v>2965</v>
      </c>
      <c r="U2205" s="468">
        <f t="shared" si="34"/>
        <v>83154.5</v>
      </c>
      <c r="V2205" s="170"/>
    </row>
    <row r="2206" spans="1:22">
      <c r="A2206" s="235">
        <v>2203</v>
      </c>
      <c r="B2206" s="238">
        <v>112171911</v>
      </c>
      <c r="C2206" s="239" t="s">
        <v>3427</v>
      </c>
      <c r="D2206" s="239" t="s">
        <v>3588</v>
      </c>
      <c r="E2206" s="600" t="s">
        <v>36</v>
      </c>
      <c r="F2206" s="333">
        <v>7</v>
      </c>
      <c r="G2206" s="623" t="s">
        <v>4135</v>
      </c>
      <c r="H2206" s="410">
        <v>45091</v>
      </c>
      <c r="I2206" s="410">
        <v>45091</v>
      </c>
      <c r="J2206" s="235" t="s">
        <v>3952</v>
      </c>
      <c r="K2206" s="235" t="s">
        <v>76</v>
      </c>
      <c r="L2206" s="235" t="s">
        <v>70</v>
      </c>
      <c r="M2206" s="344">
        <v>914394095</v>
      </c>
      <c r="N2206" s="235" t="s">
        <v>3917</v>
      </c>
      <c r="O2206" s="238" t="s">
        <v>4136</v>
      </c>
      <c r="P2206" s="345" t="s">
        <v>3954</v>
      </c>
      <c r="Q2206" s="333" t="s">
        <v>3955</v>
      </c>
      <c r="R2206" s="235" t="s">
        <v>4137</v>
      </c>
      <c r="S2206" s="541">
        <v>158500</v>
      </c>
      <c r="T2206" s="467" t="s">
        <v>2965</v>
      </c>
      <c r="U2206" s="468">
        <f t="shared" si="34"/>
        <v>1109500</v>
      </c>
      <c r="V2206" s="170"/>
    </row>
    <row r="2207" spans="1:22">
      <c r="A2207" s="235">
        <v>2204</v>
      </c>
      <c r="B2207" s="238">
        <v>112158708</v>
      </c>
      <c r="C2207" s="239" t="s">
        <v>3681</v>
      </c>
      <c r="D2207" s="238" t="s">
        <v>3682</v>
      </c>
      <c r="E2207" s="600" t="s">
        <v>36</v>
      </c>
      <c r="F2207" s="333">
        <v>7</v>
      </c>
      <c r="G2207" s="623" t="s">
        <v>4135</v>
      </c>
      <c r="H2207" s="410">
        <v>45091</v>
      </c>
      <c r="I2207" s="410">
        <v>45091</v>
      </c>
      <c r="J2207" s="235" t="s">
        <v>3952</v>
      </c>
      <c r="K2207" s="235" t="s">
        <v>76</v>
      </c>
      <c r="L2207" s="235" t="s">
        <v>70</v>
      </c>
      <c r="M2207" s="344">
        <v>914394095</v>
      </c>
      <c r="N2207" s="235" t="s">
        <v>3917</v>
      </c>
      <c r="O2207" s="238" t="s">
        <v>4136</v>
      </c>
      <c r="P2207" s="345" t="s">
        <v>3954</v>
      </c>
      <c r="Q2207" s="333" t="s">
        <v>3955</v>
      </c>
      <c r="R2207" s="235" t="s">
        <v>4137</v>
      </c>
      <c r="S2207" s="541">
        <v>1900</v>
      </c>
      <c r="T2207" s="467" t="s">
        <v>2965</v>
      </c>
      <c r="U2207" s="468">
        <f t="shared" si="34"/>
        <v>13300</v>
      </c>
      <c r="V2207" s="170"/>
    </row>
    <row r="2208" spans="1:22" ht="20.399999999999999">
      <c r="A2208" s="235">
        <v>2205</v>
      </c>
      <c r="B2208" s="238">
        <v>110408290</v>
      </c>
      <c r="C2208" s="238" t="s">
        <v>2260</v>
      </c>
      <c r="D2208" s="238" t="s">
        <v>2775</v>
      </c>
      <c r="E2208" s="598" t="s">
        <v>36</v>
      </c>
      <c r="F2208" s="235">
        <v>42</v>
      </c>
      <c r="G2208" s="623" t="s">
        <v>4135</v>
      </c>
      <c r="H2208" s="410">
        <v>45091</v>
      </c>
      <c r="I2208" s="410">
        <v>45091</v>
      </c>
      <c r="J2208" s="235" t="s">
        <v>3952</v>
      </c>
      <c r="K2208" s="235" t="s">
        <v>76</v>
      </c>
      <c r="L2208" s="235" t="s">
        <v>70</v>
      </c>
      <c r="M2208" s="344">
        <v>914394095</v>
      </c>
      <c r="N2208" s="235" t="s">
        <v>3917</v>
      </c>
      <c r="O2208" s="238" t="s">
        <v>4136</v>
      </c>
      <c r="P2208" s="345" t="s">
        <v>3954</v>
      </c>
      <c r="Q2208" s="333" t="s">
        <v>3955</v>
      </c>
      <c r="R2208" s="235" t="s">
        <v>4137</v>
      </c>
      <c r="S2208" s="541">
        <v>540.54999999999995</v>
      </c>
      <c r="T2208" s="467" t="s">
        <v>2965</v>
      </c>
      <c r="U2208" s="468">
        <f t="shared" si="34"/>
        <v>22703.1</v>
      </c>
      <c r="V2208" s="170"/>
    </row>
    <row r="2209" spans="1:22" ht="30.6">
      <c r="A2209" s="235">
        <v>2206</v>
      </c>
      <c r="B2209" s="238">
        <v>112173808</v>
      </c>
      <c r="C2209" s="355" t="s">
        <v>3421</v>
      </c>
      <c r="D2209" s="355" t="s">
        <v>2819</v>
      </c>
      <c r="E2209" s="604" t="s">
        <v>36</v>
      </c>
      <c r="F2209" s="333">
        <v>7</v>
      </c>
      <c r="G2209" s="623" t="s">
        <v>4135</v>
      </c>
      <c r="H2209" s="410">
        <v>45091</v>
      </c>
      <c r="I2209" s="410">
        <v>45091</v>
      </c>
      <c r="J2209" s="235" t="s">
        <v>3952</v>
      </c>
      <c r="K2209" s="235" t="s">
        <v>76</v>
      </c>
      <c r="L2209" s="235" t="s">
        <v>70</v>
      </c>
      <c r="M2209" s="344">
        <v>914394095</v>
      </c>
      <c r="N2209" s="235" t="s">
        <v>3917</v>
      </c>
      <c r="O2209" s="238" t="s">
        <v>4136</v>
      </c>
      <c r="P2209" s="345" t="s">
        <v>3954</v>
      </c>
      <c r="Q2209" s="333" t="s">
        <v>3955</v>
      </c>
      <c r="R2209" s="235" t="s">
        <v>4137</v>
      </c>
      <c r="S2209" s="171">
        <v>81601</v>
      </c>
      <c r="T2209" s="467" t="s">
        <v>2965</v>
      </c>
      <c r="U2209" s="468">
        <f t="shared" si="34"/>
        <v>571207</v>
      </c>
      <c r="V2209" s="170"/>
    </row>
    <row r="2210" spans="1:22" ht="20.399999999999999">
      <c r="A2210" s="235">
        <v>2207</v>
      </c>
      <c r="B2210" s="238" t="s">
        <v>820</v>
      </c>
      <c r="C2210" s="235">
        <v>107186267</v>
      </c>
      <c r="D2210" s="238" t="s">
        <v>821</v>
      </c>
      <c r="E2210" s="598" t="s">
        <v>36</v>
      </c>
      <c r="F2210" s="235">
        <v>280</v>
      </c>
      <c r="G2210" s="623" t="s">
        <v>4135</v>
      </c>
      <c r="H2210" s="410">
        <v>45091</v>
      </c>
      <c r="I2210" s="410">
        <v>45091</v>
      </c>
      <c r="J2210" s="235" t="s">
        <v>3952</v>
      </c>
      <c r="K2210" s="235" t="s">
        <v>76</v>
      </c>
      <c r="L2210" s="235" t="s">
        <v>70</v>
      </c>
      <c r="M2210" s="344">
        <v>914394095</v>
      </c>
      <c r="N2210" s="235" t="s">
        <v>3917</v>
      </c>
      <c r="O2210" s="238" t="s">
        <v>4136</v>
      </c>
      <c r="P2210" s="345" t="s">
        <v>3954</v>
      </c>
      <c r="Q2210" s="333" t="s">
        <v>3955</v>
      </c>
      <c r="R2210" s="235" t="s">
        <v>4137</v>
      </c>
      <c r="S2210" s="541">
        <v>4.9000000000000004</v>
      </c>
      <c r="T2210" s="467" t="s">
        <v>2965</v>
      </c>
      <c r="U2210" s="468">
        <f t="shared" si="34"/>
        <v>1372</v>
      </c>
      <c r="V2210" s="170"/>
    </row>
    <row r="2211" spans="1:22">
      <c r="A2211" s="235">
        <v>2208</v>
      </c>
      <c r="B2211" s="238">
        <v>107184793</v>
      </c>
      <c r="C2211" s="235">
        <v>107184793</v>
      </c>
      <c r="D2211" s="238" t="s">
        <v>2786</v>
      </c>
      <c r="E2211" s="598" t="s">
        <v>36</v>
      </c>
      <c r="F2211" s="471">
        <v>280</v>
      </c>
      <c r="G2211" s="623" t="s">
        <v>4135</v>
      </c>
      <c r="H2211" s="410">
        <v>45091</v>
      </c>
      <c r="I2211" s="410">
        <v>45091</v>
      </c>
      <c r="J2211" s="235" t="s">
        <v>3952</v>
      </c>
      <c r="K2211" s="235" t="s">
        <v>76</v>
      </c>
      <c r="L2211" s="235" t="s">
        <v>70</v>
      </c>
      <c r="M2211" s="344">
        <v>914394095</v>
      </c>
      <c r="N2211" s="235" t="s">
        <v>3917</v>
      </c>
      <c r="O2211" s="238" t="s">
        <v>4136</v>
      </c>
      <c r="P2211" s="345" t="s">
        <v>3954</v>
      </c>
      <c r="Q2211" s="333" t="s">
        <v>3955</v>
      </c>
      <c r="R2211" s="235" t="s">
        <v>4137</v>
      </c>
      <c r="S2211" s="541">
        <v>2.4500000000000002</v>
      </c>
      <c r="T2211" s="467" t="s">
        <v>2965</v>
      </c>
      <c r="U2211" s="468">
        <f t="shared" si="34"/>
        <v>686</v>
      </c>
      <c r="V2211" s="170"/>
    </row>
    <row r="2212" spans="1:22" ht="20.399999999999999">
      <c r="A2212" s="235">
        <v>2209</v>
      </c>
      <c r="B2212" s="238">
        <v>107171952</v>
      </c>
      <c r="C2212" s="235" t="s">
        <v>1475</v>
      </c>
      <c r="D2212" s="238" t="s">
        <v>1476</v>
      </c>
      <c r="E2212" s="598" t="s">
        <v>36</v>
      </c>
      <c r="F2212" s="235">
        <v>4</v>
      </c>
      <c r="G2212" s="623" t="s">
        <v>4141</v>
      </c>
      <c r="H2212" s="410">
        <v>45093</v>
      </c>
      <c r="I2212" s="410">
        <v>45093</v>
      </c>
      <c r="J2212" s="235" t="s">
        <v>2492</v>
      </c>
      <c r="K2212" s="235" t="s">
        <v>92</v>
      </c>
      <c r="L2212" s="235" t="s">
        <v>2832</v>
      </c>
      <c r="M2212" s="235" t="s">
        <v>2863</v>
      </c>
      <c r="N2212" s="235" t="s">
        <v>4142</v>
      </c>
      <c r="O2212" s="235" t="s">
        <v>3474</v>
      </c>
      <c r="P2212" s="345" t="s">
        <v>3413</v>
      </c>
      <c r="Q2212" s="333" t="s">
        <v>4025</v>
      </c>
      <c r="R2212" s="238"/>
      <c r="S2212" s="541">
        <v>2750</v>
      </c>
      <c r="T2212" s="467" t="s">
        <v>2965</v>
      </c>
      <c r="U2212" s="468">
        <f t="shared" si="34"/>
        <v>11000</v>
      </c>
      <c r="V2212" s="170"/>
    </row>
    <row r="2213" spans="1:22">
      <c r="A2213" s="235">
        <v>2210</v>
      </c>
      <c r="B2213" s="354">
        <v>112172900</v>
      </c>
      <c r="C2213" s="427" t="s">
        <v>1290</v>
      </c>
      <c r="D2213" s="245" t="s">
        <v>2746</v>
      </c>
      <c r="E2213" s="603" t="s">
        <v>36</v>
      </c>
      <c r="F2213" s="427">
        <v>8</v>
      </c>
      <c r="G2213" s="623" t="s">
        <v>4141</v>
      </c>
      <c r="H2213" s="410">
        <v>45093</v>
      </c>
      <c r="I2213" s="410">
        <v>45093</v>
      </c>
      <c r="J2213" s="427" t="s">
        <v>2492</v>
      </c>
      <c r="K2213" s="427" t="s">
        <v>92</v>
      </c>
      <c r="L2213" s="427" t="s">
        <v>2832</v>
      </c>
      <c r="M2213" s="427" t="s">
        <v>693</v>
      </c>
      <c r="N2213" s="427" t="s">
        <v>4154</v>
      </c>
      <c r="O2213" s="354" t="s">
        <v>3474</v>
      </c>
      <c r="P2213" s="345" t="s">
        <v>3413</v>
      </c>
      <c r="Q2213" s="333" t="s">
        <v>4025</v>
      </c>
      <c r="R2213" s="354"/>
      <c r="S2213" s="541">
        <v>24.1</v>
      </c>
      <c r="T2213" s="467" t="s">
        <v>2965</v>
      </c>
      <c r="U2213" s="468">
        <f t="shared" si="34"/>
        <v>192.8</v>
      </c>
      <c r="V2213" s="170"/>
    </row>
    <row r="2214" spans="1:22">
      <c r="A2214" s="235">
        <v>2211</v>
      </c>
      <c r="B2214" s="238">
        <v>109492193</v>
      </c>
      <c r="C2214" s="337" t="s">
        <v>2228</v>
      </c>
      <c r="D2214" s="238" t="s">
        <v>2739</v>
      </c>
      <c r="E2214" s="605" t="s">
        <v>36</v>
      </c>
      <c r="F2214" s="333">
        <v>40</v>
      </c>
      <c r="G2214" s="623" t="s">
        <v>4141</v>
      </c>
      <c r="H2214" s="410">
        <v>45093</v>
      </c>
      <c r="I2214" s="410">
        <v>45093</v>
      </c>
      <c r="J2214" s="235" t="s">
        <v>2492</v>
      </c>
      <c r="K2214" s="235" t="s">
        <v>92</v>
      </c>
      <c r="L2214" s="235" t="s">
        <v>2832</v>
      </c>
      <c r="M2214" s="235" t="s">
        <v>693</v>
      </c>
      <c r="N2214" s="235" t="s">
        <v>4154</v>
      </c>
      <c r="O2214" s="235" t="s">
        <v>3474</v>
      </c>
      <c r="P2214" s="345" t="s">
        <v>3413</v>
      </c>
      <c r="Q2214" s="333" t="s">
        <v>4025</v>
      </c>
      <c r="R2214" s="238"/>
      <c r="S2214" s="541">
        <v>11.26</v>
      </c>
      <c r="T2214" s="467" t="s">
        <v>2965</v>
      </c>
      <c r="U2214" s="468">
        <f t="shared" si="34"/>
        <v>450.4</v>
      </c>
      <c r="V2214" s="170"/>
    </row>
    <row r="2215" spans="1:22" ht="20.399999999999999">
      <c r="A2215" s="235">
        <v>2212</v>
      </c>
      <c r="B2215" s="238">
        <v>109563338</v>
      </c>
      <c r="C2215" s="238" t="s">
        <v>4029</v>
      </c>
      <c r="D2215" s="239" t="s">
        <v>4030</v>
      </c>
      <c r="E2215" s="598" t="s">
        <v>36</v>
      </c>
      <c r="F2215" s="333">
        <v>4</v>
      </c>
      <c r="G2215" s="623" t="s">
        <v>4160</v>
      </c>
      <c r="H2215" s="410">
        <v>45096</v>
      </c>
      <c r="I2215" s="410">
        <v>45096</v>
      </c>
      <c r="J2215" s="333" t="s">
        <v>4064</v>
      </c>
      <c r="K2215" s="241" t="s">
        <v>4065</v>
      </c>
      <c r="L2215" s="333" t="s">
        <v>3799</v>
      </c>
      <c r="M2215" s="333">
        <v>914394390</v>
      </c>
      <c r="N2215" s="239" t="s">
        <v>3917</v>
      </c>
      <c r="O2215" s="238" t="s">
        <v>4161</v>
      </c>
      <c r="P2215" s="346" t="s">
        <v>4162</v>
      </c>
      <c r="Q2215" s="239" t="s">
        <v>4163</v>
      </c>
      <c r="R2215" s="239" t="s">
        <v>4164</v>
      </c>
      <c r="S2215" s="171">
        <v>14744.35</v>
      </c>
      <c r="T2215" s="467" t="s">
        <v>2965</v>
      </c>
      <c r="U2215" s="468">
        <f t="shared" si="34"/>
        <v>58977.4</v>
      </c>
      <c r="V2215" s="170"/>
    </row>
    <row r="2216" spans="1:22">
      <c r="A2216" s="235">
        <v>2213</v>
      </c>
      <c r="B2216" s="238">
        <v>111443613</v>
      </c>
      <c r="C2216" s="235">
        <v>111443825</v>
      </c>
      <c r="D2216" s="238" t="s">
        <v>1712</v>
      </c>
      <c r="E2216" s="598" t="s">
        <v>36</v>
      </c>
      <c r="F2216" s="235">
        <v>2</v>
      </c>
      <c r="G2216" s="623" t="s">
        <v>4146</v>
      </c>
      <c r="H2216" s="410">
        <v>45096</v>
      </c>
      <c r="I2216" s="410">
        <v>45096</v>
      </c>
      <c r="J2216" s="333" t="s">
        <v>3962</v>
      </c>
      <c r="K2216" s="333" t="s">
        <v>2844</v>
      </c>
      <c r="L2216" s="333" t="s">
        <v>3540</v>
      </c>
      <c r="M2216" s="333">
        <v>914394386</v>
      </c>
      <c r="N2216" s="235" t="s">
        <v>3917</v>
      </c>
      <c r="O2216" s="333" t="s">
        <v>3351</v>
      </c>
      <c r="P2216" s="345" t="s">
        <v>4147</v>
      </c>
      <c r="Q2216" s="333" t="s">
        <v>286</v>
      </c>
      <c r="R2216" s="333" t="s">
        <v>4148</v>
      </c>
      <c r="S2216" s="541">
        <v>4172</v>
      </c>
      <c r="T2216" s="467" t="s">
        <v>2965</v>
      </c>
      <c r="U2216" s="468">
        <f t="shared" si="34"/>
        <v>8344</v>
      </c>
      <c r="V2216" s="170"/>
    </row>
    <row r="2217" spans="1:22">
      <c r="A2217" s="235">
        <v>2214</v>
      </c>
      <c r="B2217" s="238">
        <v>111443614</v>
      </c>
      <c r="C2217" s="235">
        <v>111443828</v>
      </c>
      <c r="D2217" s="238" t="s">
        <v>1715</v>
      </c>
      <c r="E2217" s="598" t="s">
        <v>36</v>
      </c>
      <c r="F2217" s="235">
        <v>1</v>
      </c>
      <c r="G2217" s="623" t="s">
        <v>4146</v>
      </c>
      <c r="H2217" s="410">
        <v>45096</v>
      </c>
      <c r="I2217" s="410">
        <v>45096</v>
      </c>
      <c r="J2217" s="333" t="s">
        <v>3962</v>
      </c>
      <c r="K2217" s="333" t="s">
        <v>2844</v>
      </c>
      <c r="L2217" s="333" t="s">
        <v>3540</v>
      </c>
      <c r="M2217" s="333">
        <v>914394386</v>
      </c>
      <c r="N2217" s="235" t="s">
        <v>3917</v>
      </c>
      <c r="O2217" s="333" t="s">
        <v>3351</v>
      </c>
      <c r="P2217" s="345" t="s">
        <v>4147</v>
      </c>
      <c r="Q2217" s="333" t="s">
        <v>286</v>
      </c>
      <c r="R2217" s="333" t="s">
        <v>4148</v>
      </c>
      <c r="S2217" s="541">
        <v>2738</v>
      </c>
      <c r="T2217" s="467" t="s">
        <v>2965</v>
      </c>
      <c r="U2217" s="468">
        <f t="shared" si="34"/>
        <v>2738</v>
      </c>
      <c r="V2217" s="170"/>
    </row>
    <row r="2218" spans="1:22">
      <c r="A2218" s="235">
        <v>2215</v>
      </c>
      <c r="B2218" s="238">
        <v>113562220</v>
      </c>
      <c r="C2218" s="336">
        <v>113562220</v>
      </c>
      <c r="D2218" s="336" t="s">
        <v>3767</v>
      </c>
      <c r="E2218" s="605" t="s">
        <v>36</v>
      </c>
      <c r="F2218" s="336">
        <v>2</v>
      </c>
      <c r="G2218" s="623" t="s">
        <v>4146</v>
      </c>
      <c r="H2218" s="410">
        <v>45096</v>
      </c>
      <c r="I2218" s="410">
        <v>45096</v>
      </c>
      <c r="J2218" s="333" t="s">
        <v>3962</v>
      </c>
      <c r="K2218" s="333" t="s">
        <v>2844</v>
      </c>
      <c r="L2218" s="333" t="s">
        <v>3540</v>
      </c>
      <c r="M2218" s="333">
        <v>914394386</v>
      </c>
      <c r="N2218" s="235" t="s">
        <v>3917</v>
      </c>
      <c r="O2218" s="333" t="s">
        <v>3351</v>
      </c>
      <c r="P2218" s="345" t="s">
        <v>4147</v>
      </c>
      <c r="Q2218" s="333" t="s">
        <v>286</v>
      </c>
      <c r="R2218" s="333" t="s">
        <v>4148</v>
      </c>
      <c r="S2218" s="541">
        <v>250</v>
      </c>
      <c r="T2218" s="467" t="s">
        <v>2965</v>
      </c>
      <c r="U2218" s="468">
        <f t="shared" si="34"/>
        <v>500</v>
      </c>
      <c r="V2218" s="170"/>
    </row>
    <row r="2219" spans="1:22">
      <c r="A2219" s="235">
        <v>2216</v>
      </c>
      <c r="B2219" s="238">
        <v>113562221</v>
      </c>
      <c r="C2219" s="336">
        <v>113562221</v>
      </c>
      <c r="D2219" s="238" t="s">
        <v>3768</v>
      </c>
      <c r="E2219" s="605" t="s">
        <v>36</v>
      </c>
      <c r="F2219" s="333">
        <v>1</v>
      </c>
      <c r="G2219" s="623" t="s">
        <v>4146</v>
      </c>
      <c r="H2219" s="410">
        <v>45096</v>
      </c>
      <c r="I2219" s="410">
        <v>45096</v>
      </c>
      <c r="J2219" s="333" t="s">
        <v>3962</v>
      </c>
      <c r="K2219" s="333" t="s">
        <v>2844</v>
      </c>
      <c r="L2219" s="333" t="s">
        <v>3540</v>
      </c>
      <c r="M2219" s="333">
        <v>914394386</v>
      </c>
      <c r="N2219" s="235" t="s">
        <v>3917</v>
      </c>
      <c r="O2219" s="333" t="s">
        <v>3351</v>
      </c>
      <c r="P2219" s="345" t="s">
        <v>4147</v>
      </c>
      <c r="Q2219" s="333" t="s">
        <v>286</v>
      </c>
      <c r="R2219" s="333" t="s">
        <v>4148</v>
      </c>
      <c r="S2219" s="541">
        <v>5500</v>
      </c>
      <c r="T2219" s="467" t="s">
        <v>2965</v>
      </c>
      <c r="U2219" s="468">
        <f t="shared" si="34"/>
        <v>5500</v>
      </c>
      <c r="V2219" s="170"/>
    </row>
    <row r="2220" spans="1:22">
      <c r="A2220" s="235">
        <v>2217</v>
      </c>
      <c r="B2220" s="238">
        <v>111367611</v>
      </c>
      <c r="C2220" s="238">
        <v>111367611</v>
      </c>
      <c r="D2220" s="238" t="s">
        <v>3778</v>
      </c>
      <c r="E2220" s="598" t="s">
        <v>36</v>
      </c>
      <c r="F2220" s="333">
        <v>1</v>
      </c>
      <c r="G2220" s="623" t="s">
        <v>4146</v>
      </c>
      <c r="H2220" s="410">
        <v>45096</v>
      </c>
      <c r="I2220" s="410">
        <v>45096</v>
      </c>
      <c r="J2220" s="333" t="s">
        <v>3962</v>
      </c>
      <c r="K2220" s="333" t="s">
        <v>2844</v>
      </c>
      <c r="L2220" s="333" t="s">
        <v>3540</v>
      </c>
      <c r="M2220" s="333">
        <v>914394386</v>
      </c>
      <c r="N2220" s="235" t="s">
        <v>3917</v>
      </c>
      <c r="O2220" s="333" t="s">
        <v>3351</v>
      </c>
      <c r="P2220" s="345" t="s">
        <v>4147</v>
      </c>
      <c r="Q2220" s="333" t="s">
        <v>286</v>
      </c>
      <c r="R2220" s="333" t="s">
        <v>4148</v>
      </c>
      <c r="S2220" s="541">
        <v>32750</v>
      </c>
      <c r="T2220" s="467" t="s">
        <v>2965</v>
      </c>
      <c r="U2220" s="468">
        <f t="shared" si="34"/>
        <v>32750</v>
      </c>
      <c r="V2220" s="170"/>
    </row>
    <row r="2221" spans="1:22">
      <c r="A2221" s="235">
        <v>2218</v>
      </c>
      <c r="B2221" s="238">
        <v>112129061</v>
      </c>
      <c r="C2221" s="235" t="s">
        <v>1718</v>
      </c>
      <c r="D2221" s="238" t="s">
        <v>1719</v>
      </c>
      <c r="E2221" s="598" t="s">
        <v>36</v>
      </c>
      <c r="F2221" s="235">
        <v>1</v>
      </c>
      <c r="G2221" s="623" t="s">
        <v>4146</v>
      </c>
      <c r="H2221" s="410">
        <v>45096</v>
      </c>
      <c r="I2221" s="410">
        <v>45096</v>
      </c>
      <c r="J2221" s="333" t="s">
        <v>3962</v>
      </c>
      <c r="K2221" s="333" t="s">
        <v>2844</v>
      </c>
      <c r="L2221" s="333" t="s">
        <v>3540</v>
      </c>
      <c r="M2221" s="333">
        <v>914394386</v>
      </c>
      <c r="N2221" s="235" t="s">
        <v>3917</v>
      </c>
      <c r="O2221" s="333" t="s">
        <v>3351</v>
      </c>
      <c r="P2221" s="345" t="s">
        <v>4147</v>
      </c>
      <c r="Q2221" s="333" t="s">
        <v>286</v>
      </c>
      <c r="R2221" s="333" t="s">
        <v>4148</v>
      </c>
      <c r="S2221" s="541">
        <v>13332</v>
      </c>
      <c r="T2221" s="467" t="s">
        <v>2965</v>
      </c>
      <c r="U2221" s="468">
        <f t="shared" si="34"/>
        <v>13332</v>
      </c>
      <c r="V2221" s="170"/>
    </row>
    <row r="2222" spans="1:22">
      <c r="A2222" s="235">
        <v>2219</v>
      </c>
      <c r="B2222" s="238">
        <v>102464571</v>
      </c>
      <c r="C2222" s="235" t="s">
        <v>1693</v>
      </c>
      <c r="D2222" s="238" t="s">
        <v>1694</v>
      </c>
      <c r="E2222" s="598" t="s">
        <v>36</v>
      </c>
      <c r="F2222" s="235">
        <v>2</v>
      </c>
      <c r="G2222" s="623" t="s">
        <v>4138</v>
      </c>
      <c r="H2222" s="410">
        <v>45096</v>
      </c>
      <c r="I2222" s="410">
        <v>45096</v>
      </c>
      <c r="J2222" s="235" t="s">
        <v>2492</v>
      </c>
      <c r="K2222" s="235" t="s">
        <v>92</v>
      </c>
      <c r="L2222" s="235" t="s">
        <v>70</v>
      </c>
      <c r="M2222" s="238">
        <v>914394353</v>
      </c>
      <c r="N2222" s="235" t="s">
        <v>3917</v>
      </c>
      <c r="O2222" s="238" t="s">
        <v>3818</v>
      </c>
      <c r="P2222" s="345" t="s">
        <v>72</v>
      </c>
      <c r="Q2222" s="333" t="s">
        <v>4013</v>
      </c>
      <c r="R2222" s="235" t="s">
        <v>3366</v>
      </c>
      <c r="S2222" s="541">
        <v>1007.25</v>
      </c>
      <c r="T2222" s="467" t="s">
        <v>2965</v>
      </c>
      <c r="U2222" s="468">
        <f t="shared" si="34"/>
        <v>2014.5</v>
      </c>
      <c r="V2222" s="170"/>
    </row>
    <row r="2223" spans="1:22">
      <c r="A2223" s="235">
        <v>2220</v>
      </c>
      <c r="B2223" s="238">
        <v>102951260</v>
      </c>
      <c r="C2223" s="235" t="s">
        <v>1697</v>
      </c>
      <c r="D2223" s="238" t="s">
        <v>1698</v>
      </c>
      <c r="E2223" s="598" t="s">
        <v>36</v>
      </c>
      <c r="F2223" s="235">
        <v>2</v>
      </c>
      <c r="G2223" s="623" t="s">
        <v>4138</v>
      </c>
      <c r="H2223" s="410">
        <v>45096</v>
      </c>
      <c r="I2223" s="410">
        <v>45096</v>
      </c>
      <c r="J2223" s="235" t="s">
        <v>2492</v>
      </c>
      <c r="K2223" s="235" t="s">
        <v>92</v>
      </c>
      <c r="L2223" s="235" t="s">
        <v>70</v>
      </c>
      <c r="M2223" s="238">
        <v>914394353</v>
      </c>
      <c r="N2223" s="235" t="s">
        <v>3917</v>
      </c>
      <c r="O2223" s="238" t="s">
        <v>3818</v>
      </c>
      <c r="P2223" s="345" t="s">
        <v>72</v>
      </c>
      <c r="Q2223" s="333" t="s">
        <v>4013</v>
      </c>
      <c r="R2223" s="235" t="s">
        <v>3366</v>
      </c>
      <c r="S2223" s="541">
        <v>216.59</v>
      </c>
      <c r="T2223" s="467" t="s">
        <v>2965</v>
      </c>
      <c r="U2223" s="468">
        <f t="shared" si="34"/>
        <v>433.18</v>
      </c>
      <c r="V2223" s="170"/>
    </row>
    <row r="2224" spans="1:22">
      <c r="A2224" s="235">
        <v>2221</v>
      </c>
      <c r="B2224" s="238">
        <v>112148136</v>
      </c>
      <c r="C2224" s="238" t="s">
        <v>3726</v>
      </c>
      <c r="D2224" s="238" t="s">
        <v>3727</v>
      </c>
      <c r="E2224" s="598" t="s">
        <v>36</v>
      </c>
      <c r="F2224" s="333">
        <v>1</v>
      </c>
      <c r="G2224" s="623" t="s">
        <v>4138</v>
      </c>
      <c r="H2224" s="410">
        <v>45096</v>
      </c>
      <c r="I2224" s="410">
        <v>45096</v>
      </c>
      <c r="J2224" s="235" t="s">
        <v>2492</v>
      </c>
      <c r="K2224" s="235" t="s">
        <v>92</v>
      </c>
      <c r="L2224" s="235" t="s">
        <v>70</v>
      </c>
      <c r="M2224" s="238">
        <v>914394353</v>
      </c>
      <c r="N2224" s="235" t="s">
        <v>3917</v>
      </c>
      <c r="O2224" s="238" t="s">
        <v>3818</v>
      </c>
      <c r="P2224" s="345" t="s">
        <v>72</v>
      </c>
      <c r="Q2224" s="333" t="s">
        <v>4013</v>
      </c>
      <c r="R2224" s="235" t="s">
        <v>3366</v>
      </c>
      <c r="S2224" s="541">
        <v>16356.12</v>
      </c>
      <c r="T2224" s="467" t="s">
        <v>2965</v>
      </c>
      <c r="U2224" s="468">
        <f t="shared" si="34"/>
        <v>16356.12</v>
      </c>
      <c r="V2224" s="170"/>
    </row>
    <row r="2225" spans="1:22" ht="30.6">
      <c r="A2225" s="235">
        <v>2222</v>
      </c>
      <c r="B2225" s="238">
        <v>109611234</v>
      </c>
      <c r="C2225" s="238">
        <v>3742612236</v>
      </c>
      <c r="D2225" s="337" t="s">
        <v>281</v>
      </c>
      <c r="E2225" s="598" t="s">
        <v>36</v>
      </c>
      <c r="F2225" s="333">
        <v>6</v>
      </c>
      <c r="G2225" s="623" t="s">
        <v>4138</v>
      </c>
      <c r="H2225" s="410">
        <v>45096</v>
      </c>
      <c r="I2225" s="410">
        <v>45096</v>
      </c>
      <c r="J2225" s="235" t="s">
        <v>2492</v>
      </c>
      <c r="K2225" s="235" t="s">
        <v>92</v>
      </c>
      <c r="L2225" s="235" t="s">
        <v>70</v>
      </c>
      <c r="M2225" s="238">
        <v>914394353</v>
      </c>
      <c r="N2225" s="235" t="s">
        <v>3917</v>
      </c>
      <c r="O2225" s="238" t="s">
        <v>3818</v>
      </c>
      <c r="P2225" s="345" t="s">
        <v>72</v>
      </c>
      <c r="Q2225" s="333" t="s">
        <v>4013</v>
      </c>
      <c r="R2225" s="235" t="s">
        <v>3366</v>
      </c>
      <c r="S2225" s="541">
        <v>19072.55</v>
      </c>
      <c r="T2225" s="467" t="s">
        <v>2965</v>
      </c>
      <c r="U2225" s="468">
        <f t="shared" si="34"/>
        <v>114435.29999999999</v>
      </c>
      <c r="V2225" s="170"/>
    </row>
    <row r="2226" spans="1:22" ht="20.399999999999999">
      <c r="A2226" s="235">
        <v>2223</v>
      </c>
      <c r="B2226" s="238">
        <v>110408292</v>
      </c>
      <c r="C2226" s="235" t="s">
        <v>1309</v>
      </c>
      <c r="D2226" s="238" t="s">
        <v>1310</v>
      </c>
      <c r="E2226" s="598" t="s">
        <v>36</v>
      </c>
      <c r="F2226" s="235">
        <v>60</v>
      </c>
      <c r="G2226" s="623" t="s">
        <v>4138</v>
      </c>
      <c r="H2226" s="410">
        <v>45096</v>
      </c>
      <c r="I2226" s="410">
        <v>45096</v>
      </c>
      <c r="J2226" s="235" t="s">
        <v>2492</v>
      </c>
      <c r="K2226" s="235" t="s">
        <v>92</v>
      </c>
      <c r="L2226" s="235" t="s">
        <v>70</v>
      </c>
      <c r="M2226" s="238">
        <v>914394353</v>
      </c>
      <c r="N2226" s="235" t="s">
        <v>3917</v>
      </c>
      <c r="O2226" s="238" t="s">
        <v>3818</v>
      </c>
      <c r="P2226" s="345" t="s">
        <v>72</v>
      </c>
      <c r="Q2226" s="333" t="s">
        <v>4013</v>
      </c>
      <c r="R2226" s="235" t="s">
        <v>3366</v>
      </c>
      <c r="S2226" s="541">
        <v>10</v>
      </c>
      <c r="T2226" s="467" t="s">
        <v>2965</v>
      </c>
      <c r="U2226" s="468">
        <f t="shared" si="34"/>
        <v>600</v>
      </c>
      <c r="V2226" s="170"/>
    </row>
    <row r="2227" spans="1:22">
      <c r="A2227" s="235">
        <v>2224</v>
      </c>
      <c r="B2227" s="238">
        <v>110710681</v>
      </c>
      <c r="C2227" s="235">
        <v>110710681</v>
      </c>
      <c r="D2227" s="238" t="s">
        <v>2209</v>
      </c>
      <c r="E2227" s="598" t="s">
        <v>36</v>
      </c>
      <c r="F2227" s="235">
        <v>8</v>
      </c>
      <c r="G2227" s="623" t="s">
        <v>4138</v>
      </c>
      <c r="H2227" s="410">
        <v>45096</v>
      </c>
      <c r="I2227" s="410">
        <v>45096</v>
      </c>
      <c r="J2227" s="235" t="s">
        <v>2492</v>
      </c>
      <c r="K2227" s="235" t="s">
        <v>92</v>
      </c>
      <c r="L2227" s="235" t="s">
        <v>70</v>
      </c>
      <c r="M2227" s="238">
        <v>914394353</v>
      </c>
      <c r="N2227" s="235" t="s">
        <v>3917</v>
      </c>
      <c r="O2227" s="238" t="s">
        <v>3818</v>
      </c>
      <c r="P2227" s="345" t="s">
        <v>72</v>
      </c>
      <c r="Q2227" s="333" t="s">
        <v>4013</v>
      </c>
      <c r="R2227" s="235" t="s">
        <v>3366</v>
      </c>
      <c r="S2227" s="541">
        <v>2047</v>
      </c>
      <c r="T2227" s="467" t="s">
        <v>2965</v>
      </c>
      <c r="U2227" s="468">
        <f t="shared" si="34"/>
        <v>16376</v>
      </c>
      <c r="V2227" s="170"/>
    </row>
    <row r="2228" spans="1:22">
      <c r="A2228" s="235">
        <v>2225</v>
      </c>
      <c r="B2228" s="238">
        <v>110710682</v>
      </c>
      <c r="C2228" s="235">
        <v>110710682</v>
      </c>
      <c r="D2228" s="238" t="s">
        <v>2216</v>
      </c>
      <c r="E2228" s="598" t="s">
        <v>36</v>
      </c>
      <c r="F2228" s="235">
        <v>8</v>
      </c>
      <c r="G2228" s="623" t="s">
        <v>4138</v>
      </c>
      <c r="H2228" s="410">
        <v>45096</v>
      </c>
      <c r="I2228" s="410">
        <v>45096</v>
      </c>
      <c r="J2228" s="235" t="s">
        <v>2492</v>
      </c>
      <c r="K2228" s="235" t="s">
        <v>92</v>
      </c>
      <c r="L2228" s="235" t="s">
        <v>70</v>
      </c>
      <c r="M2228" s="238">
        <v>914394353</v>
      </c>
      <c r="N2228" s="235" t="s">
        <v>3917</v>
      </c>
      <c r="O2228" s="238" t="s">
        <v>3818</v>
      </c>
      <c r="P2228" s="345" t="s">
        <v>72</v>
      </c>
      <c r="Q2228" s="333" t="s">
        <v>4013</v>
      </c>
      <c r="R2228" s="235" t="s">
        <v>3366</v>
      </c>
      <c r="S2228" s="541">
        <v>2047</v>
      </c>
      <c r="T2228" s="467" t="s">
        <v>2965</v>
      </c>
      <c r="U2228" s="468">
        <f t="shared" si="34"/>
        <v>16376</v>
      </c>
      <c r="V2228" s="170"/>
    </row>
    <row r="2229" spans="1:22">
      <c r="A2229" s="235">
        <v>2226</v>
      </c>
      <c r="B2229" s="238">
        <v>110710684</v>
      </c>
      <c r="C2229" s="235" t="s">
        <v>3950</v>
      </c>
      <c r="D2229" s="238" t="s">
        <v>2213</v>
      </c>
      <c r="E2229" s="598" t="s">
        <v>36</v>
      </c>
      <c r="F2229" s="235">
        <v>4</v>
      </c>
      <c r="G2229" s="623" t="s">
        <v>4138</v>
      </c>
      <c r="H2229" s="410">
        <v>45096</v>
      </c>
      <c r="I2229" s="410">
        <v>45096</v>
      </c>
      <c r="J2229" s="235" t="s">
        <v>2492</v>
      </c>
      <c r="K2229" s="235" t="s">
        <v>92</v>
      </c>
      <c r="L2229" s="235" t="s">
        <v>70</v>
      </c>
      <c r="M2229" s="238">
        <v>914394353</v>
      </c>
      <c r="N2229" s="235" t="s">
        <v>3917</v>
      </c>
      <c r="O2229" s="238" t="s">
        <v>3818</v>
      </c>
      <c r="P2229" s="345" t="s">
        <v>72</v>
      </c>
      <c r="Q2229" s="333" t="s">
        <v>4013</v>
      </c>
      <c r="R2229" s="235" t="s">
        <v>3366</v>
      </c>
      <c r="S2229" s="541">
        <v>2047</v>
      </c>
      <c r="T2229" s="467" t="s">
        <v>2965</v>
      </c>
      <c r="U2229" s="468">
        <f t="shared" si="34"/>
        <v>8188</v>
      </c>
      <c r="V2229" s="170"/>
    </row>
    <row r="2230" spans="1:22">
      <c r="A2230" s="235">
        <v>2227</v>
      </c>
      <c r="B2230" s="238">
        <v>112141778</v>
      </c>
      <c r="C2230" s="235">
        <v>112141778</v>
      </c>
      <c r="D2230" s="238" t="s">
        <v>2566</v>
      </c>
      <c r="E2230" s="598" t="s">
        <v>36</v>
      </c>
      <c r="F2230" s="235">
        <v>20</v>
      </c>
      <c r="G2230" s="623" t="s">
        <v>4138</v>
      </c>
      <c r="H2230" s="410">
        <v>45096</v>
      </c>
      <c r="I2230" s="410">
        <v>45096</v>
      </c>
      <c r="J2230" s="235" t="s">
        <v>2492</v>
      </c>
      <c r="K2230" s="235" t="s">
        <v>92</v>
      </c>
      <c r="L2230" s="235" t="s">
        <v>70</v>
      </c>
      <c r="M2230" s="238">
        <v>914394353</v>
      </c>
      <c r="N2230" s="235" t="s">
        <v>3917</v>
      </c>
      <c r="O2230" s="238" t="s">
        <v>3818</v>
      </c>
      <c r="P2230" s="345" t="s">
        <v>72</v>
      </c>
      <c r="Q2230" s="333" t="s">
        <v>4013</v>
      </c>
      <c r="R2230" s="235" t="s">
        <v>3366</v>
      </c>
      <c r="S2230" s="541">
        <v>1.5</v>
      </c>
      <c r="T2230" s="467" t="s">
        <v>2965</v>
      </c>
      <c r="U2230" s="468">
        <f t="shared" si="34"/>
        <v>30</v>
      </c>
      <c r="V2230" s="170"/>
    </row>
    <row r="2231" spans="1:22">
      <c r="A2231" s="235">
        <v>2228</v>
      </c>
      <c r="B2231" s="238">
        <v>112141777</v>
      </c>
      <c r="C2231" s="235">
        <v>112141777</v>
      </c>
      <c r="D2231" s="238" t="s">
        <v>2563</v>
      </c>
      <c r="E2231" s="598" t="s">
        <v>36</v>
      </c>
      <c r="F2231" s="235">
        <v>36</v>
      </c>
      <c r="G2231" s="623" t="s">
        <v>4138</v>
      </c>
      <c r="H2231" s="410">
        <v>45096</v>
      </c>
      <c r="I2231" s="410">
        <v>45096</v>
      </c>
      <c r="J2231" s="235" t="s">
        <v>2492</v>
      </c>
      <c r="K2231" s="235" t="s">
        <v>92</v>
      </c>
      <c r="L2231" s="235" t="s">
        <v>70</v>
      </c>
      <c r="M2231" s="238">
        <v>914394353</v>
      </c>
      <c r="N2231" s="235" t="s">
        <v>3917</v>
      </c>
      <c r="O2231" s="238" t="s">
        <v>3818</v>
      </c>
      <c r="P2231" s="345" t="s">
        <v>72</v>
      </c>
      <c r="Q2231" s="333" t="s">
        <v>4013</v>
      </c>
      <c r="R2231" s="235" t="s">
        <v>3366</v>
      </c>
      <c r="S2231" s="541">
        <v>5.4</v>
      </c>
      <c r="T2231" s="467" t="s">
        <v>2965</v>
      </c>
      <c r="U2231" s="468">
        <f t="shared" si="34"/>
        <v>194.4</v>
      </c>
      <c r="V2231" s="170"/>
    </row>
    <row r="2232" spans="1:22">
      <c r="A2232" s="235">
        <v>2229</v>
      </c>
      <c r="B2232" s="238">
        <v>112172545</v>
      </c>
      <c r="C2232" s="235">
        <v>112172545</v>
      </c>
      <c r="D2232" s="238" t="s">
        <v>2378</v>
      </c>
      <c r="E2232" s="598" t="s">
        <v>36</v>
      </c>
      <c r="F2232" s="333">
        <v>12</v>
      </c>
      <c r="G2232" s="623" t="s">
        <v>4138</v>
      </c>
      <c r="H2232" s="410">
        <v>45096</v>
      </c>
      <c r="I2232" s="410">
        <v>45096</v>
      </c>
      <c r="J2232" s="235" t="s">
        <v>2492</v>
      </c>
      <c r="K2232" s="235" t="s">
        <v>92</v>
      </c>
      <c r="L2232" s="235" t="s">
        <v>70</v>
      </c>
      <c r="M2232" s="238">
        <v>914394353</v>
      </c>
      <c r="N2232" s="235" t="s">
        <v>3917</v>
      </c>
      <c r="O2232" s="238" t="s">
        <v>3818</v>
      </c>
      <c r="P2232" s="345" t="s">
        <v>72</v>
      </c>
      <c r="Q2232" s="333" t="s">
        <v>4013</v>
      </c>
      <c r="R2232" s="235" t="s">
        <v>3366</v>
      </c>
      <c r="S2232" s="541">
        <v>8.5</v>
      </c>
      <c r="T2232" s="467" t="s">
        <v>2965</v>
      </c>
      <c r="U2232" s="468">
        <f t="shared" si="34"/>
        <v>102</v>
      </c>
      <c r="V2232" s="170"/>
    </row>
    <row r="2233" spans="1:22">
      <c r="A2233" s="235">
        <v>2230</v>
      </c>
      <c r="B2233" s="238">
        <v>112172546</v>
      </c>
      <c r="C2233" s="235">
        <v>112172546</v>
      </c>
      <c r="D2233" s="238" t="s">
        <v>2380</v>
      </c>
      <c r="E2233" s="598" t="s">
        <v>36</v>
      </c>
      <c r="F2233" s="333">
        <v>8</v>
      </c>
      <c r="G2233" s="623" t="s">
        <v>4138</v>
      </c>
      <c r="H2233" s="410">
        <v>45096</v>
      </c>
      <c r="I2233" s="410">
        <v>45096</v>
      </c>
      <c r="J2233" s="235" t="s">
        <v>2492</v>
      </c>
      <c r="K2233" s="235" t="s">
        <v>92</v>
      </c>
      <c r="L2233" s="235" t="s">
        <v>70</v>
      </c>
      <c r="M2233" s="238">
        <v>914394353</v>
      </c>
      <c r="N2233" s="235" t="s">
        <v>3917</v>
      </c>
      <c r="O2233" s="238" t="s">
        <v>3818</v>
      </c>
      <c r="P2233" s="345" t="s">
        <v>72</v>
      </c>
      <c r="Q2233" s="333" t="s">
        <v>4013</v>
      </c>
      <c r="R2233" s="235" t="s">
        <v>3366</v>
      </c>
      <c r="S2233" s="541">
        <v>10.5</v>
      </c>
      <c r="T2233" s="467" t="s">
        <v>2965</v>
      </c>
      <c r="U2233" s="468">
        <f t="shared" si="34"/>
        <v>84</v>
      </c>
      <c r="V2233" s="170"/>
    </row>
    <row r="2234" spans="1:22">
      <c r="A2234" s="235">
        <v>2231</v>
      </c>
      <c r="B2234" s="238">
        <v>112170848</v>
      </c>
      <c r="C2234" s="235">
        <v>112170848</v>
      </c>
      <c r="D2234" s="238" t="s">
        <v>2381</v>
      </c>
      <c r="E2234" s="598" t="s">
        <v>36</v>
      </c>
      <c r="F2234" s="333">
        <v>12</v>
      </c>
      <c r="G2234" s="623" t="s">
        <v>4138</v>
      </c>
      <c r="H2234" s="410">
        <v>45096</v>
      </c>
      <c r="I2234" s="410">
        <v>45096</v>
      </c>
      <c r="J2234" s="235" t="s">
        <v>2492</v>
      </c>
      <c r="K2234" s="235" t="s">
        <v>92</v>
      </c>
      <c r="L2234" s="235" t="s">
        <v>70</v>
      </c>
      <c r="M2234" s="238">
        <v>914394353</v>
      </c>
      <c r="N2234" s="235" t="s">
        <v>3917</v>
      </c>
      <c r="O2234" s="238" t="s">
        <v>3818</v>
      </c>
      <c r="P2234" s="345" t="s">
        <v>72</v>
      </c>
      <c r="Q2234" s="333" t="s">
        <v>4013</v>
      </c>
      <c r="R2234" s="235" t="s">
        <v>3366</v>
      </c>
      <c r="S2234" s="541">
        <v>14</v>
      </c>
      <c r="T2234" s="467" t="s">
        <v>2965</v>
      </c>
      <c r="U2234" s="468">
        <f t="shared" si="34"/>
        <v>168</v>
      </c>
      <c r="V2234" s="170"/>
    </row>
    <row r="2235" spans="1:22">
      <c r="A2235" s="235">
        <v>2232</v>
      </c>
      <c r="B2235" s="238" t="s">
        <v>2458</v>
      </c>
      <c r="C2235" s="235" t="s">
        <v>2458</v>
      </c>
      <c r="D2235" s="238" t="s">
        <v>2459</v>
      </c>
      <c r="E2235" s="598" t="s">
        <v>36</v>
      </c>
      <c r="F2235" s="235">
        <v>4</v>
      </c>
      <c r="G2235" s="623" t="s">
        <v>4138</v>
      </c>
      <c r="H2235" s="410">
        <v>45096</v>
      </c>
      <c r="I2235" s="410">
        <v>45096</v>
      </c>
      <c r="J2235" s="235" t="s">
        <v>2492</v>
      </c>
      <c r="K2235" s="235" t="s">
        <v>92</v>
      </c>
      <c r="L2235" s="235" t="s">
        <v>70</v>
      </c>
      <c r="M2235" s="238">
        <v>914394353</v>
      </c>
      <c r="N2235" s="235" t="s">
        <v>3917</v>
      </c>
      <c r="O2235" s="238" t="s">
        <v>3818</v>
      </c>
      <c r="P2235" s="345" t="s">
        <v>72</v>
      </c>
      <c r="Q2235" s="333" t="s">
        <v>4013</v>
      </c>
      <c r="R2235" s="235" t="s">
        <v>3366</v>
      </c>
      <c r="S2235" s="541">
        <v>1798.2</v>
      </c>
      <c r="T2235" s="467" t="s">
        <v>2965</v>
      </c>
      <c r="U2235" s="468">
        <f t="shared" si="34"/>
        <v>7192.8</v>
      </c>
      <c r="V2235" s="170"/>
    </row>
    <row r="2236" spans="1:22">
      <c r="A2236" s="235">
        <v>2233</v>
      </c>
      <c r="B2236" s="238" t="s">
        <v>2336</v>
      </c>
      <c r="C2236" s="235" t="s">
        <v>2337</v>
      </c>
      <c r="D2236" s="238" t="s">
        <v>2605</v>
      </c>
      <c r="E2236" s="598" t="s">
        <v>36</v>
      </c>
      <c r="F2236" s="235">
        <v>8</v>
      </c>
      <c r="G2236" s="623" t="s">
        <v>4138</v>
      </c>
      <c r="H2236" s="410">
        <v>45096</v>
      </c>
      <c r="I2236" s="410">
        <v>45096</v>
      </c>
      <c r="J2236" s="235" t="s">
        <v>2492</v>
      </c>
      <c r="K2236" s="235" t="s">
        <v>92</v>
      </c>
      <c r="L2236" s="235" t="s">
        <v>70</v>
      </c>
      <c r="M2236" s="238">
        <v>914394353</v>
      </c>
      <c r="N2236" s="235" t="s">
        <v>3917</v>
      </c>
      <c r="O2236" s="238" t="s">
        <v>3818</v>
      </c>
      <c r="P2236" s="345" t="s">
        <v>72</v>
      </c>
      <c r="Q2236" s="333" t="s">
        <v>4013</v>
      </c>
      <c r="R2236" s="235" t="s">
        <v>3366</v>
      </c>
      <c r="S2236" s="541">
        <v>1241.95</v>
      </c>
      <c r="T2236" s="467" t="s">
        <v>2965</v>
      </c>
      <c r="U2236" s="468">
        <f t="shared" si="34"/>
        <v>9935.6</v>
      </c>
      <c r="V2236" s="170"/>
    </row>
    <row r="2237" spans="1:22">
      <c r="A2237" s="235">
        <v>2234</v>
      </c>
      <c r="B2237" s="238">
        <v>112172543</v>
      </c>
      <c r="C2237" s="235" t="s">
        <v>4040</v>
      </c>
      <c r="D2237" s="238" t="s">
        <v>1145</v>
      </c>
      <c r="E2237" s="598" t="s">
        <v>36</v>
      </c>
      <c r="F2237" s="333">
        <v>2</v>
      </c>
      <c r="G2237" s="623" t="s">
        <v>4138</v>
      </c>
      <c r="H2237" s="410">
        <v>45096</v>
      </c>
      <c r="I2237" s="410">
        <v>45096</v>
      </c>
      <c r="J2237" s="235" t="s">
        <v>2492</v>
      </c>
      <c r="K2237" s="235" t="s">
        <v>92</v>
      </c>
      <c r="L2237" s="235" t="s">
        <v>70</v>
      </c>
      <c r="M2237" s="238">
        <v>914394353</v>
      </c>
      <c r="N2237" s="235" t="s">
        <v>3917</v>
      </c>
      <c r="O2237" s="238" t="s">
        <v>3818</v>
      </c>
      <c r="P2237" s="345" t="s">
        <v>72</v>
      </c>
      <c r="Q2237" s="333" t="s">
        <v>4013</v>
      </c>
      <c r="R2237" s="235" t="s">
        <v>3366</v>
      </c>
      <c r="S2237" s="541">
        <v>3480</v>
      </c>
      <c r="T2237" s="467" t="s">
        <v>2965</v>
      </c>
      <c r="U2237" s="468">
        <f t="shared" si="34"/>
        <v>6960</v>
      </c>
      <c r="V2237" s="170"/>
    </row>
    <row r="2238" spans="1:22">
      <c r="A2238" s="235">
        <v>2235</v>
      </c>
      <c r="B2238" s="238">
        <v>112172541</v>
      </c>
      <c r="C2238" s="235">
        <v>112172541</v>
      </c>
      <c r="D2238" s="239" t="s">
        <v>2373</v>
      </c>
      <c r="E2238" s="598" t="s">
        <v>36</v>
      </c>
      <c r="F2238" s="333">
        <v>2</v>
      </c>
      <c r="G2238" s="623" t="s">
        <v>4138</v>
      </c>
      <c r="H2238" s="410">
        <v>45096</v>
      </c>
      <c r="I2238" s="410">
        <v>45096</v>
      </c>
      <c r="J2238" s="235" t="s">
        <v>2492</v>
      </c>
      <c r="K2238" s="235" t="s">
        <v>92</v>
      </c>
      <c r="L2238" s="235" t="s">
        <v>70</v>
      </c>
      <c r="M2238" s="238">
        <v>914394353</v>
      </c>
      <c r="N2238" s="235" t="s">
        <v>3917</v>
      </c>
      <c r="O2238" s="238" t="s">
        <v>3818</v>
      </c>
      <c r="P2238" s="345" t="s">
        <v>72</v>
      </c>
      <c r="Q2238" s="333" t="s">
        <v>4013</v>
      </c>
      <c r="R2238" s="235" t="s">
        <v>3366</v>
      </c>
      <c r="S2238" s="541">
        <v>630</v>
      </c>
      <c r="T2238" s="467" t="s">
        <v>2965</v>
      </c>
      <c r="U2238" s="468">
        <f t="shared" si="34"/>
        <v>1260</v>
      </c>
      <c r="V2238" s="170"/>
    </row>
    <row r="2239" spans="1:22">
      <c r="A2239" s="235">
        <v>2236</v>
      </c>
      <c r="B2239" s="238">
        <v>112172542</v>
      </c>
      <c r="C2239" s="235">
        <v>112172542</v>
      </c>
      <c r="D2239" s="238" t="s">
        <v>2376</v>
      </c>
      <c r="E2239" s="598" t="s">
        <v>36</v>
      </c>
      <c r="F2239" s="333">
        <v>6</v>
      </c>
      <c r="G2239" s="623" t="s">
        <v>4138</v>
      </c>
      <c r="H2239" s="410">
        <v>45096</v>
      </c>
      <c r="I2239" s="410">
        <v>45096</v>
      </c>
      <c r="J2239" s="235" t="s">
        <v>2492</v>
      </c>
      <c r="K2239" s="235" t="s">
        <v>92</v>
      </c>
      <c r="L2239" s="235" t="s">
        <v>70</v>
      </c>
      <c r="M2239" s="238">
        <v>914394353</v>
      </c>
      <c r="N2239" s="235" t="s">
        <v>3917</v>
      </c>
      <c r="O2239" s="238" t="s">
        <v>3818</v>
      </c>
      <c r="P2239" s="345" t="s">
        <v>72</v>
      </c>
      <c r="Q2239" s="333" t="s">
        <v>4013</v>
      </c>
      <c r="R2239" s="235" t="s">
        <v>3366</v>
      </c>
      <c r="S2239" s="541">
        <v>65</v>
      </c>
      <c r="T2239" s="467" t="s">
        <v>2965</v>
      </c>
      <c r="U2239" s="468">
        <f t="shared" si="34"/>
        <v>390</v>
      </c>
      <c r="V2239" s="170"/>
    </row>
    <row r="2240" spans="1:22">
      <c r="A2240" s="235">
        <v>2237</v>
      </c>
      <c r="B2240" s="238">
        <v>112172544</v>
      </c>
      <c r="C2240" s="235">
        <v>112172544</v>
      </c>
      <c r="D2240" s="238" t="s">
        <v>2377</v>
      </c>
      <c r="E2240" s="598" t="s">
        <v>36</v>
      </c>
      <c r="F2240" s="333">
        <v>4</v>
      </c>
      <c r="G2240" s="623" t="s">
        <v>4138</v>
      </c>
      <c r="H2240" s="410">
        <v>45096</v>
      </c>
      <c r="I2240" s="410">
        <v>45096</v>
      </c>
      <c r="J2240" s="235" t="s">
        <v>2492</v>
      </c>
      <c r="K2240" s="235" t="s">
        <v>92</v>
      </c>
      <c r="L2240" s="235" t="s">
        <v>70</v>
      </c>
      <c r="M2240" s="238">
        <v>914394353</v>
      </c>
      <c r="N2240" s="235" t="s">
        <v>3917</v>
      </c>
      <c r="O2240" s="238" t="s">
        <v>3818</v>
      </c>
      <c r="P2240" s="345" t="s">
        <v>72</v>
      </c>
      <c r="Q2240" s="333" t="s">
        <v>4013</v>
      </c>
      <c r="R2240" s="235" t="s">
        <v>3366</v>
      </c>
      <c r="S2240" s="541">
        <v>100</v>
      </c>
      <c r="T2240" s="467" t="s">
        <v>2965</v>
      </c>
      <c r="U2240" s="468">
        <f t="shared" si="34"/>
        <v>400</v>
      </c>
      <c r="V2240" s="170"/>
    </row>
    <row r="2241" spans="1:22">
      <c r="A2241" s="235">
        <v>2238</v>
      </c>
      <c r="B2241" s="238">
        <v>109492179</v>
      </c>
      <c r="C2241" s="238" t="s">
        <v>3332</v>
      </c>
      <c r="D2241" s="238" t="s">
        <v>2134</v>
      </c>
      <c r="E2241" s="598" t="s">
        <v>2729</v>
      </c>
      <c r="F2241" s="235">
        <v>5</v>
      </c>
      <c r="G2241" s="623" t="s">
        <v>4138</v>
      </c>
      <c r="H2241" s="410">
        <v>45096</v>
      </c>
      <c r="I2241" s="410">
        <v>45096</v>
      </c>
      <c r="J2241" s="235" t="s">
        <v>2492</v>
      </c>
      <c r="K2241" s="235" t="s">
        <v>92</v>
      </c>
      <c r="L2241" s="235" t="s">
        <v>70</v>
      </c>
      <c r="M2241" s="238">
        <v>914394353</v>
      </c>
      <c r="N2241" s="235" t="s">
        <v>3917</v>
      </c>
      <c r="O2241" s="238" t="s">
        <v>3818</v>
      </c>
      <c r="P2241" s="345" t="s">
        <v>72</v>
      </c>
      <c r="Q2241" s="333" t="s">
        <v>4013</v>
      </c>
      <c r="R2241" s="235" t="s">
        <v>3366</v>
      </c>
      <c r="S2241" s="171">
        <v>75.989999999999995</v>
      </c>
      <c r="T2241" s="467" t="s">
        <v>2965</v>
      </c>
      <c r="U2241" s="468">
        <f t="shared" si="34"/>
        <v>379.95</v>
      </c>
      <c r="V2241" s="170"/>
    </row>
    <row r="2242" spans="1:22">
      <c r="A2242" s="235">
        <v>2239</v>
      </c>
      <c r="B2242" s="238">
        <v>107156657</v>
      </c>
      <c r="C2242" s="238">
        <v>107156657</v>
      </c>
      <c r="D2242" s="238" t="s">
        <v>815</v>
      </c>
      <c r="E2242" s="598" t="s">
        <v>36</v>
      </c>
      <c r="F2242" s="235">
        <v>8</v>
      </c>
      <c r="G2242" s="623" t="s">
        <v>4138</v>
      </c>
      <c r="H2242" s="410">
        <v>45096</v>
      </c>
      <c r="I2242" s="410">
        <v>45096</v>
      </c>
      <c r="J2242" s="235" t="s">
        <v>2492</v>
      </c>
      <c r="K2242" s="235" t="s">
        <v>92</v>
      </c>
      <c r="L2242" s="235" t="s">
        <v>70</v>
      </c>
      <c r="M2242" s="238">
        <v>914394353</v>
      </c>
      <c r="N2242" s="235" t="s">
        <v>3917</v>
      </c>
      <c r="O2242" s="238" t="s">
        <v>3818</v>
      </c>
      <c r="P2242" s="345" t="s">
        <v>72</v>
      </c>
      <c r="Q2242" s="333" t="s">
        <v>4013</v>
      </c>
      <c r="R2242" s="235" t="s">
        <v>3366</v>
      </c>
      <c r="S2242" s="541">
        <v>13.68</v>
      </c>
      <c r="T2242" s="467" t="s">
        <v>2965</v>
      </c>
      <c r="U2242" s="468">
        <f t="shared" si="34"/>
        <v>109.44</v>
      </c>
      <c r="V2242" s="170"/>
    </row>
    <row r="2243" spans="1:22">
      <c r="A2243" s="235">
        <v>2240</v>
      </c>
      <c r="B2243" s="238">
        <v>110408291</v>
      </c>
      <c r="C2243" s="235" t="s">
        <v>1305</v>
      </c>
      <c r="D2243" s="238" t="s">
        <v>1306</v>
      </c>
      <c r="E2243" s="598" t="s">
        <v>36</v>
      </c>
      <c r="F2243" s="235">
        <v>12</v>
      </c>
      <c r="G2243" s="623" t="s">
        <v>4138</v>
      </c>
      <c r="H2243" s="410">
        <v>45096</v>
      </c>
      <c r="I2243" s="410">
        <v>45096</v>
      </c>
      <c r="J2243" s="235" t="s">
        <v>2492</v>
      </c>
      <c r="K2243" s="235" t="s">
        <v>92</v>
      </c>
      <c r="L2243" s="235" t="s">
        <v>70</v>
      </c>
      <c r="M2243" s="238">
        <v>914394353</v>
      </c>
      <c r="N2243" s="235" t="s">
        <v>3917</v>
      </c>
      <c r="O2243" s="238" t="s">
        <v>3818</v>
      </c>
      <c r="P2243" s="345" t="s">
        <v>72</v>
      </c>
      <c r="Q2243" s="333" t="s">
        <v>4013</v>
      </c>
      <c r="R2243" s="235" t="s">
        <v>3366</v>
      </c>
      <c r="S2243" s="541">
        <v>6</v>
      </c>
      <c r="T2243" s="467" t="s">
        <v>2965</v>
      </c>
      <c r="U2243" s="468">
        <f t="shared" si="34"/>
        <v>72</v>
      </c>
      <c r="V2243" s="170"/>
    </row>
    <row r="2244" spans="1:22">
      <c r="A2244" s="235">
        <v>2241</v>
      </c>
      <c r="B2244" s="238">
        <v>107156629</v>
      </c>
      <c r="C2244" s="235">
        <v>107156629</v>
      </c>
      <c r="D2244" s="238" t="s">
        <v>814</v>
      </c>
      <c r="E2244" s="598" t="s">
        <v>36</v>
      </c>
      <c r="F2244" s="235">
        <v>32</v>
      </c>
      <c r="G2244" s="623" t="s">
        <v>4138</v>
      </c>
      <c r="H2244" s="410">
        <v>45096</v>
      </c>
      <c r="I2244" s="410">
        <v>45096</v>
      </c>
      <c r="J2244" s="235" t="s">
        <v>2492</v>
      </c>
      <c r="K2244" s="235" t="s">
        <v>92</v>
      </c>
      <c r="L2244" s="235" t="s">
        <v>70</v>
      </c>
      <c r="M2244" s="238">
        <v>914394353</v>
      </c>
      <c r="N2244" s="235" t="s">
        <v>3917</v>
      </c>
      <c r="O2244" s="238" t="s">
        <v>3818</v>
      </c>
      <c r="P2244" s="345" t="s">
        <v>72</v>
      </c>
      <c r="Q2244" s="333" t="s">
        <v>4013</v>
      </c>
      <c r="R2244" s="235" t="s">
        <v>3366</v>
      </c>
      <c r="S2244" s="541">
        <v>16.2</v>
      </c>
      <c r="T2244" s="467" t="s">
        <v>2965</v>
      </c>
      <c r="U2244" s="468">
        <f t="shared" ref="U2244:U2307" si="35">S2244*F2244</f>
        <v>518.4</v>
      </c>
      <c r="V2244" s="170"/>
    </row>
    <row r="2245" spans="1:22" ht="20.399999999999999">
      <c r="A2245" s="235">
        <v>2242</v>
      </c>
      <c r="B2245" s="238" t="s">
        <v>818</v>
      </c>
      <c r="C2245" s="235" t="s">
        <v>818</v>
      </c>
      <c r="D2245" s="238" t="s">
        <v>819</v>
      </c>
      <c r="E2245" s="598" t="s">
        <v>36</v>
      </c>
      <c r="F2245" s="235">
        <v>40</v>
      </c>
      <c r="G2245" s="623" t="s">
        <v>4138</v>
      </c>
      <c r="H2245" s="410">
        <v>45096</v>
      </c>
      <c r="I2245" s="410">
        <v>45096</v>
      </c>
      <c r="J2245" s="235" t="s">
        <v>2492</v>
      </c>
      <c r="K2245" s="235" t="s">
        <v>92</v>
      </c>
      <c r="L2245" s="235" t="s">
        <v>70</v>
      </c>
      <c r="M2245" s="238">
        <v>914394353</v>
      </c>
      <c r="N2245" s="235" t="s">
        <v>3917</v>
      </c>
      <c r="O2245" s="238" t="s">
        <v>3818</v>
      </c>
      <c r="P2245" s="345" t="s">
        <v>72</v>
      </c>
      <c r="Q2245" s="333" t="s">
        <v>4013</v>
      </c>
      <c r="R2245" s="235" t="s">
        <v>3366</v>
      </c>
      <c r="S2245" s="541">
        <v>3.84</v>
      </c>
      <c r="T2245" s="467" t="s">
        <v>2965</v>
      </c>
      <c r="U2245" s="468">
        <f t="shared" si="35"/>
        <v>153.6</v>
      </c>
      <c r="V2245" s="170"/>
    </row>
    <row r="2246" spans="1:22">
      <c r="A2246" s="235">
        <v>2243</v>
      </c>
      <c r="B2246" s="238">
        <v>112170849</v>
      </c>
      <c r="C2246" s="235">
        <v>112170849</v>
      </c>
      <c r="D2246" s="238" t="s">
        <v>2382</v>
      </c>
      <c r="E2246" s="598" t="s">
        <v>36</v>
      </c>
      <c r="F2246" s="333">
        <v>12</v>
      </c>
      <c r="G2246" s="623" t="s">
        <v>4138</v>
      </c>
      <c r="H2246" s="410">
        <v>45096</v>
      </c>
      <c r="I2246" s="410">
        <v>45096</v>
      </c>
      <c r="J2246" s="235" t="s">
        <v>2492</v>
      </c>
      <c r="K2246" s="235" t="s">
        <v>92</v>
      </c>
      <c r="L2246" s="235" t="s">
        <v>70</v>
      </c>
      <c r="M2246" s="238">
        <v>914394353</v>
      </c>
      <c r="N2246" s="235" t="s">
        <v>3917</v>
      </c>
      <c r="O2246" s="238" t="s">
        <v>3818</v>
      </c>
      <c r="P2246" s="345" t="s">
        <v>72</v>
      </c>
      <c r="Q2246" s="333" t="s">
        <v>4013</v>
      </c>
      <c r="R2246" s="235" t="s">
        <v>3366</v>
      </c>
      <c r="S2246" s="541">
        <v>5.5</v>
      </c>
      <c r="T2246" s="467" t="s">
        <v>2965</v>
      </c>
      <c r="U2246" s="468">
        <f t="shared" si="35"/>
        <v>66</v>
      </c>
      <c r="V2246" s="170"/>
    </row>
    <row r="2247" spans="1:22">
      <c r="A2247" s="235">
        <v>2244</v>
      </c>
      <c r="B2247" s="238">
        <v>111402534</v>
      </c>
      <c r="C2247" s="235" t="s">
        <v>1083</v>
      </c>
      <c r="D2247" s="238" t="s">
        <v>1084</v>
      </c>
      <c r="E2247" s="598" t="s">
        <v>36</v>
      </c>
      <c r="F2247" s="235">
        <v>5</v>
      </c>
      <c r="G2247" s="623" t="s">
        <v>4138</v>
      </c>
      <c r="H2247" s="410">
        <v>45096</v>
      </c>
      <c r="I2247" s="410">
        <v>45096</v>
      </c>
      <c r="J2247" s="235" t="s">
        <v>2492</v>
      </c>
      <c r="K2247" s="235" t="s">
        <v>92</v>
      </c>
      <c r="L2247" s="235" t="s">
        <v>70</v>
      </c>
      <c r="M2247" s="238">
        <v>914394353</v>
      </c>
      <c r="N2247" s="235" t="s">
        <v>3917</v>
      </c>
      <c r="O2247" s="238" t="s">
        <v>3818</v>
      </c>
      <c r="P2247" s="345" t="s">
        <v>72</v>
      </c>
      <c r="Q2247" s="333" t="s">
        <v>4013</v>
      </c>
      <c r="R2247" s="235" t="s">
        <v>3366</v>
      </c>
      <c r="S2247" s="541">
        <v>469.44</v>
      </c>
      <c r="T2247" s="467" t="s">
        <v>2965</v>
      </c>
      <c r="U2247" s="468">
        <f t="shared" si="35"/>
        <v>2347.1999999999998</v>
      </c>
      <c r="V2247" s="170"/>
    </row>
    <row r="2248" spans="1:22">
      <c r="A2248" s="235">
        <v>2245</v>
      </c>
      <c r="B2248" s="238">
        <v>110316600</v>
      </c>
      <c r="C2248" s="235" t="s">
        <v>2551</v>
      </c>
      <c r="D2248" s="238" t="s">
        <v>2552</v>
      </c>
      <c r="E2248" s="598" t="s">
        <v>36</v>
      </c>
      <c r="F2248" s="235">
        <v>2</v>
      </c>
      <c r="G2248" s="623" t="s">
        <v>4138</v>
      </c>
      <c r="H2248" s="410">
        <v>45096</v>
      </c>
      <c r="I2248" s="410">
        <v>45096</v>
      </c>
      <c r="J2248" s="235" t="s">
        <v>2492</v>
      </c>
      <c r="K2248" s="235" t="s">
        <v>92</v>
      </c>
      <c r="L2248" s="235" t="s">
        <v>70</v>
      </c>
      <c r="M2248" s="238">
        <v>914394353</v>
      </c>
      <c r="N2248" s="235" t="s">
        <v>3917</v>
      </c>
      <c r="O2248" s="238" t="s">
        <v>3818</v>
      </c>
      <c r="P2248" s="345" t="s">
        <v>72</v>
      </c>
      <c r="Q2248" s="333" t="s">
        <v>4013</v>
      </c>
      <c r="R2248" s="235" t="s">
        <v>3366</v>
      </c>
      <c r="S2248" s="541">
        <v>330</v>
      </c>
      <c r="T2248" s="467" t="s">
        <v>2965</v>
      </c>
      <c r="U2248" s="468">
        <f t="shared" si="35"/>
        <v>660</v>
      </c>
      <c r="V2248" s="170"/>
    </row>
    <row r="2249" spans="1:22">
      <c r="A2249" s="235">
        <v>2246</v>
      </c>
      <c r="B2249" s="238">
        <v>110408288</v>
      </c>
      <c r="C2249" s="337" t="s">
        <v>1749</v>
      </c>
      <c r="D2249" s="238" t="s">
        <v>1750</v>
      </c>
      <c r="E2249" s="598" t="s">
        <v>36</v>
      </c>
      <c r="F2249" s="333">
        <v>6</v>
      </c>
      <c r="G2249" s="623" t="s">
        <v>4138</v>
      </c>
      <c r="H2249" s="410">
        <v>45096</v>
      </c>
      <c r="I2249" s="410">
        <v>45096</v>
      </c>
      <c r="J2249" s="235" t="s">
        <v>2492</v>
      </c>
      <c r="K2249" s="235" t="s">
        <v>92</v>
      </c>
      <c r="L2249" s="235" t="s">
        <v>70</v>
      </c>
      <c r="M2249" s="238">
        <v>914394353</v>
      </c>
      <c r="N2249" s="235" t="s">
        <v>3917</v>
      </c>
      <c r="O2249" s="238" t="s">
        <v>3818</v>
      </c>
      <c r="P2249" s="345" t="s">
        <v>72</v>
      </c>
      <c r="Q2249" s="333" t="s">
        <v>4013</v>
      </c>
      <c r="R2249" s="235" t="s">
        <v>3366</v>
      </c>
      <c r="S2249" s="541">
        <v>6396.5</v>
      </c>
      <c r="T2249" s="467" t="s">
        <v>2965</v>
      </c>
      <c r="U2249" s="468">
        <f t="shared" si="35"/>
        <v>38379</v>
      </c>
      <c r="V2249" s="170"/>
    </row>
    <row r="2250" spans="1:22">
      <c r="A2250" s="235">
        <v>2247</v>
      </c>
      <c r="B2250" s="238">
        <v>112171911</v>
      </c>
      <c r="C2250" s="239" t="s">
        <v>3427</v>
      </c>
      <c r="D2250" s="239" t="s">
        <v>3588</v>
      </c>
      <c r="E2250" s="600" t="s">
        <v>36</v>
      </c>
      <c r="F2250" s="333">
        <v>1</v>
      </c>
      <c r="G2250" s="623" t="s">
        <v>4138</v>
      </c>
      <c r="H2250" s="410">
        <v>45096</v>
      </c>
      <c r="I2250" s="410">
        <v>45096</v>
      </c>
      <c r="J2250" s="235" t="s">
        <v>2492</v>
      </c>
      <c r="K2250" s="235" t="s">
        <v>92</v>
      </c>
      <c r="L2250" s="235" t="s">
        <v>70</v>
      </c>
      <c r="M2250" s="238">
        <v>914394353</v>
      </c>
      <c r="N2250" s="235" t="s">
        <v>3917</v>
      </c>
      <c r="O2250" s="238" t="s">
        <v>3818</v>
      </c>
      <c r="P2250" s="345" t="s">
        <v>72</v>
      </c>
      <c r="Q2250" s="333" t="s">
        <v>4013</v>
      </c>
      <c r="R2250" s="235" t="s">
        <v>3366</v>
      </c>
      <c r="S2250" s="541">
        <v>158500</v>
      </c>
      <c r="T2250" s="467" t="s">
        <v>2965</v>
      </c>
      <c r="U2250" s="468">
        <f t="shared" si="35"/>
        <v>158500</v>
      </c>
      <c r="V2250" s="170"/>
    </row>
    <row r="2251" spans="1:22">
      <c r="A2251" s="235">
        <v>2248</v>
      </c>
      <c r="B2251" s="238">
        <v>112158708</v>
      </c>
      <c r="C2251" s="239" t="s">
        <v>3681</v>
      </c>
      <c r="D2251" s="238" t="s">
        <v>3682</v>
      </c>
      <c r="E2251" s="600" t="s">
        <v>36</v>
      </c>
      <c r="F2251" s="333">
        <v>1</v>
      </c>
      <c r="G2251" s="623" t="s">
        <v>4138</v>
      </c>
      <c r="H2251" s="410">
        <v>45096</v>
      </c>
      <c r="I2251" s="410">
        <v>45096</v>
      </c>
      <c r="J2251" s="235" t="s">
        <v>2492</v>
      </c>
      <c r="K2251" s="235" t="s">
        <v>92</v>
      </c>
      <c r="L2251" s="235" t="s">
        <v>70</v>
      </c>
      <c r="M2251" s="238">
        <v>914394353</v>
      </c>
      <c r="N2251" s="235" t="s">
        <v>3917</v>
      </c>
      <c r="O2251" s="238" t="s">
        <v>3818</v>
      </c>
      <c r="P2251" s="345" t="s">
        <v>72</v>
      </c>
      <c r="Q2251" s="333" t="s">
        <v>4013</v>
      </c>
      <c r="R2251" s="235" t="s">
        <v>3366</v>
      </c>
      <c r="S2251" s="541">
        <v>1900</v>
      </c>
      <c r="T2251" s="467" t="s">
        <v>2965</v>
      </c>
      <c r="U2251" s="468">
        <f t="shared" si="35"/>
        <v>1900</v>
      </c>
      <c r="V2251" s="170"/>
    </row>
    <row r="2252" spans="1:22" ht="20.399999999999999">
      <c r="A2252" s="235">
        <v>2249</v>
      </c>
      <c r="B2252" s="238">
        <v>110408290</v>
      </c>
      <c r="C2252" s="238" t="s">
        <v>2260</v>
      </c>
      <c r="D2252" s="238" t="s">
        <v>2775</v>
      </c>
      <c r="E2252" s="598" t="s">
        <v>36</v>
      </c>
      <c r="F2252" s="235">
        <v>6</v>
      </c>
      <c r="G2252" s="623" t="s">
        <v>4138</v>
      </c>
      <c r="H2252" s="410">
        <v>45096</v>
      </c>
      <c r="I2252" s="410">
        <v>45096</v>
      </c>
      <c r="J2252" s="235" t="s">
        <v>2492</v>
      </c>
      <c r="K2252" s="235" t="s">
        <v>92</v>
      </c>
      <c r="L2252" s="235" t="s">
        <v>70</v>
      </c>
      <c r="M2252" s="238">
        <v>914394353</v>
      </c>
      <c r="N2252" s="235" t="s">
        <v>3917</v>
      </c>
      <c r="O2252" s="238" t="s">
        <v>3818</v>
      </c>
      <c r="P2252" s="345" t="s">
        <v>72</v>
      </c>
      <c r="Q2252" s="333" t="s">
        <v>4013</v>
      </c>
      <c r="R2252" s="235" t="s">
        <v>3366</v>
      </c>
      <c r="S2252" s="541">
        <v>540.54999999999995</v>
      </c>
      <c r="T2252" s="467" t="s">
        <v>2965</v>
      </c>
      <c r="U2252" s="468">
        <f t="shared" si="35"/>
        <v>3243.2999999999997</v>
      </c>
      <c r="V2252" s="170"/>
    </row>
    <row r="2253" spans="1:22" ht="20.399999999999999">
      <c r="A2253" s="235">
        <v>2250</v>
      </c>
      <c r="B2253" s="238" t="s">
        <v>820</v>
      </c>
      <c r="C2253" s="235">
        <v>107186267</v>
      </c>
      <c r="D2253" s="238" t="s">
        <v>821</v>
      </c>
      <c r="E2253" s="598" t="s">
        <v>36</v>
      </c>
      <c r="F2253" s="235">
        <v>40</v>
      </c>
      <c r="G2253" s="623" t="s">
        <v>4138</v>
      </c>
      <c r="H2253" s="410">
        <v>45096</v>
      </c>
      <c r="I2253" s="410">
        <v>45096</v>
      </c>
      <c r="J2253" s="235" t="s">
        <v>2492</v>
      </c>
      <c r="K2253" s="235" t="s">
        <v>92</v>
      </c>
      <c r="L2253" s="235" t="s">
        <v>70</v>
      </c>
      <c r="M2253" s="238">
        <v>914394353</v>
      </c>
      <c r="N2253" s="235" t="s">
        <v>3917</v>
      </c>
      <c r="O2253" s="238" t="s">
        <v>3818</v>
      </c>
      <c r="P2253" s="345" t="s">
        <v>72</v>
      </c>
      <c r="Q2253" s="333" t="s">
        <v>4013</v>
      </c>
      <c r="R2253" s="235" t="s">
        <v>3366</v>
      </c>
      <c r="S2253" s="541">
        <v>4.9000000000000004</v>
      </c>
      <c r="T2253" s="467" t="s">
        <v>2965</v>
      </c>
      <c r="U2253" s="468">
        <f t="shared" si="35"/>
        <v>196</v>
      </c>
      <c r="V2253" s="170"/>
    </row>
    <row r="2254" spans="1:22">
      <c r="A2254" s="235">
        <v>2251</v>
      </c>
      <c r="B2254" s="238">
        <v>107184793</v>
      </c>
      <c r="C2254" s="235">
        <v>107184793</v>
      </c>
      <c r="D2254" s="238" t="s">
        <v>2786</v>
      </c>
      <c r="E2254" s="598" t="s">
        <v>36</v>
      </c>
      <c r="F2254" s="471">
        <v>40</v>
      </c>
      <c r="G2254" s="623" t="s">
        <v>4138</v>
      </c>
      <c r="H2254" s="410">
        <v>45096</v>
      </c>
      <c r="I2254" s="410">
        <v>45096</v>
      </c>
      <c r="J2254" s="235" t="s">
        <v>2492</v>
      </c>
      <c r="K2254" s="235" t="s">
        <v>92</v>
      </c>
      <c r="L2254" s="235" t="s">
        <v>70</v>
      </c>
      <c r="M2254" s="238">
        <v>914394353</v>
      </c>
      <c r="N2254" s="235" t="s">
        <v>3917</v>
      </c>
      <c r="O2254" s="238" t="s">
        <v>3818</v>
      </c>
      <c r="P2254" s="345" t="s">
        <v>72</v>
      </c>
      <c r="Q2254" s="333" t="s">
        <v>4013</v>
      </c>
      <c r="R2254" s="235" t="s">
        <v>3366</v>
      </c>
      <c r="S2254" s="541">
        <v>2.4500000000000002</v>
      </c>
      <c r="T2254" s="467" t="s">
        <v>2965</v>
      </c>
      <c r="U2254" s="468">
        <f t="shared" si="35"/>
        <v>98</v>
      </c>
      <c r="V2254" s="170"/>
    </row>
    <row r="2255" spans="1:22">
      <c r="A2255" s="235">
        <v>2252</v>
      </c>
      <c r="B2255" s="238">
        <v>112129061</v>
      </c>
      <c r="C2255" s="235" t="s">
        <v>1718</v>
      </c>
      <c r="D2255" s="238" t="s">
        <v>1719</v>
      </c>
      <c r="E2255" s="598" t="s">
        <v>36</v>
      </c>
      <c r="F2255" s="235">
        <v>1</v>
      </c>
      <c r="G2255" s="623" t="s">
        <v>4149</v>
      </c>
      <c r="H2255" s="410">
        <v>45096</v>
      </c>
      <c r="I2255" s="410">
        <v>45096</v>
      </c>
      <c r="J2255" s="235" t="s">
        <v>3890</v>
      </c>
      <c r="K2255" s="333" t="s">
        <v>3571</v>
      </c>
      <c r="L2255" s="333" t="s">
        <v>3540</v>
      </c>
      <c r="M2255" s="333">
        <v>914394364</v>
      </c>
      <c r="N2255" s="235" t="s">
        <v>3917</v>
      </c>
      <c r="O2255" s="333" t="s">
        <v>3351</v>
      </c>
      <c r="P2255" s="345" t="s">
        <v>3568</v>
      </c>
      <c r="Q2255" s="333" t="s">
        <v>286</v>
      </c>
      <c r="R2255" s="333" t="s">
        <v>4150</v>
      </c>
      <c r="S2255" s="541">
        <v>13332</v>
      </c>
      <c r="T2255" s="467" t="s">
        <v>2965</v>
      </c>
      <c r="U2255" s="468">
        <f t="shared" si="35"/>
        <v>13332</v>
      </c>
      <c r="V2255" s="170"/>
    </row>
    <row r="2256" spans="1:22" ht="20.399999999999999">
      <c r="A2256" s="235">
        <v>2253</v>
      </c>
      <c r="B2256" s="238">
        <v>109492174</v>
      </c>
      <c r="C2256" s="235" t="s">
        <v>488</v>
      </c>
      <c r="D2256" s="238" t="s">
        <v>489</v>
      </c>
      <c r="E2256" s="598" t="s">
        <v>36</v>
      </c>
      <c r="F2256" s="235">
        <v>40</v>
      </c>
      <c r="G2256" s="623" t="s">
        <v>4143</v>
      </c>
      <c r="H2256" s="410">
        <v>45098</v>
      </c>
      <c r="I2256" s="410">
        <v>45099</v>
      </c>
      <c r="J2256" s="235" t="s">
        <v>3782</v>
      </c>
      <c r="K2256" s="235" t="s">
        <v>285</v>
      </c>
      <c r="L2256" s="235" t="s">
        <v>2832</v>
      </c>
      <c r="M2256" s="235">
        <v>914393992</v>
      </c>
      <c r="N2256" s="235" t="s">
        <v>3917</v>
      </c>
      <c r="O2256" s="238" t="s">
        <v>4021</v>
      </c>
      <c r="P2256" s="345" t="s">
        <v>286</v>
      </c>
      <c r="Q2256" s="333" t="s">
        <v>286</v>
      </c>
      <c r="R2256" s="238" t="s">
        <v>4083</v>
      </c>
      <c r="S2256" s="541">
        <v>4051</v>
      </c>
      <c r="T2256" s="467" t="s">
        <v>2965</v>
      </c>
      <c r="U2256" s="468">
        <f t="shared" si="35"/>
        <v>162040</v>
      </c>
      <c r="V2256" s="170"/>
    </row>
    <row r="2257" spans="1:22" ht="20.399999999999999">
      <c r="A2257" s="235">
        <v>2254</v>
      </c>
      <c r="B2257" s="238">
        <v>109492175</v>
      </c>
      <c r="C2257" s="235" t="s">
        <v>520</v>
      </c>
      <c r="D2257" s="238" t="s">
        <v>521</v>
      </c>
      <c r="E2257" s="598" t="s">
        <v>36</v>
      </c>
      <c r="F2257" s="235">
        <v>40</v>
      </c>
      <c r="G2257" s="623" t="s">
        <v>4143</v>
      </c>
      <c r="H2257" s="410">
        <v>45098</v>
      </c>
      <c r="I2257" s="410">
        <v>45099</v>
      </c>
      <c r="J2257" s="235" t="s">
        <v>3782</v>
      </c>
      <c r="K2257" s="235" t="s">
        <v>285</v>
      </c>
      <c r="L2257" s="235" t="s">
        <v>2832</v>
      </c>
      <c r="M2257" s="235">
        <v>914393992</v>
      </c>
      <c r="N2257" s="235" t="s">
        <v>3917</v>
      </c>
      <c r="O2257" s="238" t="s">
        <v>4021</v>
      </c>
      <c r="P2257" s="345" t="s">
        <v>286</v>
      </c>
      <c r="Q2257" s="333" t="s">
        <v>286</v>
      </c>
      <c r="R2257" s="238" t="s">
        <v>4083</v>
      </c>
      <c r="S2257" s="541">
        <v>1404</v>
      </c>
      <c r="T2257" s="467" t="s">
        <v>2965</v>
      </c>
      <c r="U2257" s="468">
        <f t="shared" si="35"/>
        <v>56160</v>
      </c>
      <c r="V2257" s="170"/>
    </row>
    <row r="2258" spans="1:22" ht="20.399999999999999">
      <c r="A2258" s="235">
        <v>2255</v>
      </c>
      <c r="B2258" s="238">
        <v>107171952</v>
      </c>
      <c r="C2258" s="235" t="s">
        <v>1475</v>
      </c>
      <c r="D2258" s="238" t="s">
        <v>1476</v>
      </c>
      <c r="E2258" s="598" t="s">
        <v>36</v>
      </c>
      <c r="F2258" s="235">
        <v>40</v>
      </c>
      <c r="G2258" s="623" t="s">
        <v>4143</v>
      </c>
      <c r="H2258" s="410">
        <v>45098</v>
      </c>
      <c r="I2258" s="410">
        <v>45099</v>
      </c>
      <c r="J2258" s="235" t="s">
        <v>3782</v>
      </c>
      <c r="K2258" s="235" t="s">
        <v>285</v>
      </c>
      <c r="L2258" s="235" t="s">
        <v>2832</v>
      </c>
      <c r="M2258" s="235">
        <v>914393992</v>
      </c>
      <c r="N2258" s="235" t="s">
        <v>3917</v>
      </c>
      <c r="O2258" s="238" t="s">
        <v>4021</v>
      </c>
      <c r="P2258" s="345" t="s">
        <v>286</v>
      </c>
      <c r="Q2258" s="333" t="s">
        <v>286</v>
      </c>
      <c r="R2258" s="238" t="s">
        <v>4083</v>
      </c>
      <c r="S2258" s="541">
        <v>2750</v>
      </c>
      <c r="T2258" s="467" t="s">
        <v>2965</v>
      </c>
      <c r="U2258" s="468">
        <f t="shared" si="35"/>
        <v>110000</v>
      </c>
      <c r="V2258" s="170"/>
    </row>
    <row r="2259" spans="1:22" ht="51">
      <c r="A2259" s="235">
        <v>2256</v>
      </c>
      <c r="B2259" s="354" t="s">
        <v>3780</v>
      </c>
      <c r="C2259" s="354" t="s">
        <v>2939</v>
      </c>
      <c r="D2259" s="354" t="s">
        <v>2940</v>
      </c>
      <c r="E2259" s="603" t="s">
        <v>2729</v>
      </c>
      <c r="F2259" s="427">
        <v>438</v>
      </c>
      <c r="G2259" s="627" t="s">
        <v>4143</v>
      </c>
      <c r="H2259" s="410">
        <v>45098</v>
      </c>
      <c r="I2259" s="410">
        <v>45099</v>
      </c>
      <c r="J2259" s="235" t="s">
        <v>3782</v>
      </c>
      <c r="K2259" s="235" t="s">
        <v>285</v>
      </c>
      <c r="L2259" s="235" t="s">
        <v>2832</v>
      </c>
      <c r="M2259" s="235">
        <v>914393992</v>
      </c>
      <c r="N2259" s="235" t="s">
        <v>3917</v>
      </c>
      <c r="O2259" s="238" t="s">
        <v>4021</v>
      </c>
      <c r="P2259" s="345" t="s">
        <v>286</v>
      </c>
      <c r="Q2259" s="333" t="s">
        <v>286</v>
      </c>
      <c r="R2259" s="238" t="s">
        <v>4083</v>
      </c>
      <c r="S2259" s="541">
        <v>34.6</v>
      </c>
      <c r="T2259" s="467" t="s">
        <v>2965</v>
      </c>
      <c r="U2259" s="468">
        <f t="shared" si="35"/>
        <v>15154.800000000001</v>
      </c>
      <c r="V2259" s="170"/>
    </row>
    <row r="2260" spans="1:22" ht="51">
      <c r="A2260" s="235">
        <v>2257</v>
      </c>
      <c r="B2260" s="238" t="s">
        <v>4128</v>
      </c>
      <c r="C2260" s="337" t="s">
        <v>2939</v>
      </c>
      <c r="D2260" s="239" t="s">
        <v>2940</v>
      </c>
      <c r="E2260" s="605" t="s">
        <v>2729</v>
      </c>
      <c r="F2260" s="333">
        <v>1176</v>
      </c>
      <c r="G2260" s="623" t="s">
        <v>4143</v>
      </c>
      <c r="H2260" s="410">
        <v>45098</v>
      </c>
      <c r="I2260" s="410">
        <v>45099</v>
      </c>
      <c r="J2260" s="235" t="s">
        <v>3782</v>
      </c>
      <c r="K2260" s="235" t="s">
        <v>285</v>
      </c>
      <c r="L2260" s="235" t="s">
        <v>2832</v>
      </c>
      <c r="M2260" s="235">
        <v>914393992</v>
      </c>
      <c r="N2260" s="235" t="s">
        <v>3917</v>
      </c>
      <c r="O2260" s="238" t="s">
        <v>4021</v>
      </c>
      <c r="P2260" s="345" t="s">
        <v>286</v>
      </c>
      <c r="Q2260" s="333" t="s">
        <v>286</v>
      </c>
      <c r="R2260" s="238" t="s">
        <v>4083</v>
      </c>
      <c r="S2260" s="541">
        <v>34.6</v>
      </c>
      <c r="T2260" s="467" t="s">
        <v>2965</v>
      </c>
      <c r="U2260" s="468">
        <f t="shared" si="35"/>
        <v>40689.599999999999</v>
      </c>
      <c r="V2260" s="170"/>
    </row>
    <row r="2261" spans="1:22" ht="20.399999999999999">
      <c r="A2261" s="235">
        <v>2258</v>
      </c>
      <c r="B2261" s="238">
        <v>112169822</v>
      </c>
      <c r="C2261" s="238" t="s">
        <v>2941</v>
      </c>
      <c r="D2261" s="238" t="s">
        <v>2942</v>
      </c>
      <c r="E2261" s="598" t="s">
        <v>2729</v>
      </c>
      <c r="F2261" s="235">
        <v>1443</v>
      </c>
      <c r="G2261" s="623" t="s">
        <v>4143</v>
      </c>
      <c r="H2261" s="410">
        <v>45098</v>
      </c>
      <c r="I2261" s="410">
        <v>45099</v>
      </c>
      <c r="J2261" s="235" t="s">
        <v>3782</v>
      </c>
      <c r="K2261" s="235" t="s">
        <v>285</v>
      </c>
      <c r="L2261" s="235" t="s">
        <v>2832</v>
      </c>
      <c r="M2261" s="235">
        <v>914393992</v>
      </c>
      <c r="N2261" s="235" t="s">
        <v>3917</v>
      </c>
      <c r="O2261" s="238" t="s">
        <v>4021</v>
      </c>
      <c r="P2261" s="345" t="s">
        <v>286</v>
      </c>
      <c r="Q2261" s="333" t="s">
        <v>286</v>
      </c>
      <c r="R2261" s="238" t="s">
        <v>4083</v>
      </c>
      <c r="S2261" s="541">
        <v>22.7</v>
      </c>
      <c r="T2261" s="467" t="s">
        <v>2965</v>
      </c>
      <c r="U2261" s="468">
        <f t="shared" si="35"/>
        <v>32756.1</v>
      </c>
      <c r="V2261" s="170"/>
    </row>
    <row r="2262" spans="1:22" ht="20.399999999999999">
      <c r="A2262" s="235">
        <v>2259</v>
      </c>
      <c r="B2262" s="354">
        <v>112136081</v>
      </c>
      <c r="C2262" s="427" t="s">
        <v>997</v>
      </c>
      <c r="D2262" s="238" t="s">
        <v>998</v>
      </c>
      <c r="E2262" s="603" t="s">
        <v>36</v>
      </c>
      <c r="F2262" s="427">
        <v>14</v>
      </c>
      <c r="G2262" s="623" t="s">
        <v>4143</v>
      </c>
      <c r="H2262" s="410">
        <v>45098</v>
      </c>
      <c r="I2262" s="410">
        <v>45099</v>
      </c>
      <c r="J2262" s="235" t="s">
        <v>3782</v>
      </c>
      <c r="K2262" s="235" t="s">
        <v>285</v>
      </c>
      <c r="L2262" s="235" t="s">
        <v>2832</v>
      </c>
      <c r="M2262" s="235">
        <v>914393992</v>
      </c>
      <c r="N2262" s="235" t="s">
        <v>3917</v>
      </c>
      <c r="O2262" s="238" t="s">
        <v>4021</v>
      </c>
      <c r="P2262" s="345" t="s">
        <v>286</v>
      </c>
      <c r="Q2262" s="333" t="s">
        <v>286</v>
      </c>
      <c r="R2262" s="238" t="s">
        <v>4083</v>
      </c>
      <c r="S2262" s="541">
        <v>570.47</v>
      </c>
      <c r="T2262" s="467" t="s">
        <v>2965</v>
      </c>
      <c r="U2262" s="468">
        <f t="shared" si="35"/>
        <v>7986.58</v>
      </c>
      <c r="V2262" s="170"/>
    </row>
    <row r="2263" spans="1:22" ht="20.399999999999999">
      <c r="A2263" s="235">
        <v>2260</v>
      </c>
      <c r="B2263" s="238">
        <v>112136081</v>
      </c>
      <c r="C2263" s="238" t="s">
        <v>997</v>
      </c>
      <c r="D2263" s="238" t="s">
        <v>998</v>
      </c>
      <c r="E2263" s="606" t="s">
        <v>36</v>
      </c>
      <c r="F2263" s="333">
        <v>26</v>
      </c>
      <c r="G2263" s="623" t="s">
        <v>4143</v>
      </c>
      <c r="H2263" s="410">
        <v>45098</v>
      </c>
      <c r="I2263" s="410">
        <v>45099</v>
      </c>
      <c r="J2263" s="235" t="s">
        <v>3782</v>
      </c>
      <c r="K2263" s="235" t="s">
        <v>285</v>
      </c>
      <c r="L2263" s="235" t="s">
        <v>2832</v>
      </c>
      <c r="M2263" s="235">
        <v>914393992</v>
      </c>
      <c r="N2263" s="235" t="s">
        <v>3917</v>
      </c>
      <c r="O2263" s="238" t="s">
        <v>4021</v>
      </c>
      <c r="P2263" s="345" t="s">
        <v>286</v>
      </c>
      <c r="Q2263" s="333" t="s">
        <v>286</v>
      </c>
      <c r="R2263" s="238" t="s">
        <v>4083</v>
      </c>
      <c r="S2263" s="541">
        <v>570.47</v>
      </c>
      <c r="T2263" s="467" t="s">
        <v>2965</v>
      </c>
      <c r="U2263" s="468">
        <f t="shared" si="35"/>
        <v>14832.220000000001</v>
      </c>
      <c r="V2263" s="170"/>
    </row>
    <row r="2264" spans="1:22" ht="20.399999999999999">
      <c r="A2264" s="235">
        <v>2261</v>
      </c>
      <c r="B2264" s="354">
        <v>109492197</v>
      </c>
      <c r="C2264" s="427">
        <v>61030000067</v>
      </c>
      <c r="D2264" s="238" t="s">
        <v>187</v>
      </c>
      <c r="E2264" s="603" t="s">
        <v>36</v>
      </c>
      <c r="F2264" s="427">
        <v>152</v>
      </c>
      <c r="G2264" s="623" t="s">
        <v>4143</v>
      </c>
      <c r="H2264" s="410">
        <v>45098</v>
      </c>
      <c r="I2264" s="410">
        <v>45099</v>
      </c>
      <c r="J2264" s="235" t="s">
        <v>3782</v>
      </c>
      <c r="K2264" s="235" t="s">
        <v>285</v>
      </c>
      <c r="L2264" s="235" t="s">
        <v>2832</v>
      </c>
      <c r="M2264" s="235">
        <v>914393992</v>
      </c>
      <c r="N2264" s="235" t="s">
        <v>3917</v>
      </c>
      <c r="O2264" s="238" t="s">
        <v>4021</v>
      </c>
      <c r="P2264" s="345" t="s">
        <v>286</v>
      </c>
      <c r="Q2264" s="333" t="s">
        <v>286</v>
      </c>
      <c r="R2264" s="238" t="s">
        <v>4083</v>
      </c>
      <c r="S2264" s="541">
        <v>66.92</v>
      </c>
      <c r="T2264" s="467" t="s">
        <v>2965</v>
      </c>
      <c r="U2264" s="468">
        <f t="shared" si="35"/>
        <v>10171.84</v>
      </c>
      <c r="V2264" s="170"/>
    </row>
    <row r="2265" spans="1:22" ht="20.399999999999999">
      <c r="A2265" s="235">
        <v>2262</v>
      </c>
      <c r="B2265" s="238">
        <v>109492197</v>
      </c>
      <c r="C2265" s="235">
        <v>61030000067</v>
      </c>
      <c r="D2265" s="238" t="s">
        <v>187</v>
      </c>
      <c r="E2265" s="598" t="s">
        <v>36</v>
      </c>
      <c r="F2265" s="235">
        <v>128</v>
      </c>
      <c r="G2265" s="623" t="s">
        <v>4143</v>
      </c>
      <c r="H2265" s="410">
        <v>45098</v>
      </c>
      <c r="I2265" s="410">
        <v>45099</v>
      </c>
      <c r="J2265" s="235" t="s">
        <v>3782</v>
      </c>
      <c r="K2265" s="235" t="s">
        <v>285</v>
      </c>
      <c r="L2265" s="235" t="s">
        <v>2832</v>
      </c>
      <c r="M2265" s="235">
        <v>914393992</v>
      </c>
      <c r="N2265" s="235" t="s">
        <v>3917</v>
      </c>
      <c r="O2265" s="238" t="s">
        <v>4021</v>
      </c>
      <c r="P2265" s="345" t="s">
        <v>286</v>
      </c>
      <c r="Q2265" s="333" t="s">
        <v>286</v>
      </c>
      <c r="R2265" s="238" t="s">
        <v>4083</v>
      </c>
      <c r="S2265" s="541">
        <v>66.92</v>
      </c>
      <c r="T2265" s="467" t="s">
        <v>2965</v>
      </c>
      <c r="U2265" s="468">
        <f t="shared" si="35"/>
        <v>8565.76</v>
      </c>
      <c r="V2265" s="170"/>
    </row>
    <row r="2266" spans="1:22" ht="20.399999999999999">
      <c r="A2266" s="235">
        <v>2263</v>
      </c>
      <c r="B2266" s="238">
        <v>109492180</v>
      </c>
      <c r="C2266" s="235" t="s">
        <v>201</v>
      </c>
      <c r="D2266" s="349" t="s">
        <v>2748</v>
      </c>
      <c r="E2266" s="598" t="s">
        <v>36</v>
      </c>
      <c r="F2266" s="235">
        <v>160</v>
      </c>
      <c r="G2266" s="623" t="s">
        <v>4143</v>
      </c>
      <c r="H2266" s="410">
        <v>45098</v>
      </c>
      <c r="I2266" s="410">
        <v>45099</v>
      </c>
      <c r="J2266" s="235" t="s">
        <v>3782</v>
      </c>
      <c r="K2266" s="235" t="s">
        <v>285</v>
      </c>
      <c r="L2266" s="235" t="s">
        <v>2832</v>
      </c>
      <c r="M2266" s="235">
        <v>914393992</v>
      </c>
      <c r="N2266" s="235" t="s">
        <v>3917</v>
      </c>
      <c r="O2266" s="238" t="s">
        <v>4021</v>
      </c>
      <c r="P2266" s="345" t="s">
        <v>286</v>
      </c>
      <c r="Q2266" s="333" t="s">
        <v>286</v>
      </c>
      <c r="R2266" s="238" t="s">
        <v>4083</v>
      </c>
      <c r="S2266" s="541">
        <v>32.22</v>
      </c>
      <c r="T2266" s="467" t="s">
        <v>2965</v>
      </c>
      <c r="U2266" s="468">
        <f t="shared" si="35"/>
        <v>5155.2</v>
      </c>
      <c r="V2266" s="170"/>
    </row>
    <row r="2267" spans="1:22" ht="20.399999999999999">
      <c r="A2267" s="235">
        <v>2264</v>
      </c>
      <c r="B2267" s="354">
        <v>112172900</v>
      </c>
      <c r="C2267" s="427" t="s">
        <v>1290</v>
      </c>
      <c r="D2267" s="245" t="s">
        <v>2746</v>
      </c>
      <c r="E2267" s="603" t="s">
        <v>36</v>
      </c>
      <c r="F2267" s="427">
        <v>158</v>
      </c>
      <c r="G2267" s="623" t="s">
        <v>4143</v>
      </c>
      <c r="H2267" s="410">
        <v>45098</v>
      </c>
      <c r="I2267" s="410">
        <v>45099</v>
      </c>
      <c r="J2267" s="235" t="s">
        <v>3782</v>
      </c>
      <c r="K2267" s="235" t="s">
        <v>285</v>
      </c>
      <c r="L2267" s="235" t="s">
        <v>2832</v>
      </c>
      <c r="M2267" s="235">
        <v>914393992</v>
      </c>
      <c r="N2267" s="235" t="s">
        <v>3917</v>
      </c>
      <c r="O2267" s="238" t="s">
        <v>4021</v>
      </c>
      <c r="P2267" s="345" t="s">
        <v>286</v>
      </c>
      <c r="Q2267" s="333" t="s">
        <v>286</v>
      </c>
      <c r="R2267" s="238" t="s">
        <v>4083</v>
      </c>
      <c r="S2267" s="541">
        <v>24.1</v>
      </c>
      <c r="T2267" s="467" t="s">
        <v>2965</v>
      </c>
      <c r="U2267" s="468">
        <f t="shared" si="35"/>
        <v>3807.8</v>
      </c>
      <c r="V2267" s="170"/>
    </row>
    <row r="2268" spans="1:22" ht="20.399999999999999">
      <c r="A2268" s="235">
        <v>2265</v>
      </c>
      <c r="B2268" s="238">
        <v>109492192</v>
      </c>
      <c r="C2268" s="349" t="s">
        <v>1290</v>
      </c>
      <c r="D2268" s="349" t="s">
        <v>2746</v>
      </c>
      <c r="E2268" s="606" t="s">
        <v>36</v>
      </c>
      <c r="F2268" s="333">
        <v>2</v>
      </c>
      <c r="G2268" s="623" t="s">
        <v>4143</v>
      </c>
      <c r="H2268" s="410">
        <v>45098</v>
      </c>
      <c r="I2268" s="410">
        <v>45099</v>
      </c>
      <c r="J2268" s="235" t="s">
        <v>3782</v>
      </c>
      <c r="K2268" s="235" t="s">
        <v>285</v>
      </c>
      <c r="L2268" s="235" t="s">
        <v>2832</v>
      </c>
      <c r="M2268" s="235">
        <v>914393992</v>
      </c>
      <c r="N2268" s="235" t="s">
        <v>3917</v>
      </c>
      <c r="O2268" s="238" t="s">
        <v>4021</v>
      </c>
      <c r="P2268" s="345" t="s">
        <v>286</v>
      </c>
      <c r="Q2268" s="333" t="s">
        <v>286</v>
      </c>
      <c r="R2268" s="238" t="s">
        <v>4083</v>
      </c>
      <c r="S2268" s="541">
        <v>24.1</v>
      </c>
      <c r="T2268" s="467" t="s">
        <v>2965</v>
      </c>
      <c r="U2268" s="468">
        <f t="shared" si="35"/>
        <v>48.2</v>
      </c>
      <c r="V2268" s="170"/>
    </row>
    <row r="2269" spans="1:22" ht="20.399999999999999">
      <c r="A2269" s="235">
        <v>2266</v>
      </c>
      <c r="B2269" s="238">
        <v>109492193</v>
      </c>
      <c r="C2269" s="337" t="s">
        <v>2228</v>
      </c>
      <c r="D2269" s="238" t="s">
        <v>2739</v>
      </c>
      <c r="E2269" s="605" t="s">
        <v>36</v>
      </c>
      <c r="F2269" s="333">
        <v>800</v>
      </c>
      <c r="G2269" s="623" t="s">
        <v>4143</v>
      </c>
      <c r="H2269" s="410">
        <v>45098</v>
      </c>
      <c r="I2269" s="410">
        <v>45099</v>
      </c>
      <c r="J2269" s="235" t="s">
        <v>3782</v>
      </c>
      <c r="K2269" s="235" t="s">
        <v>285</v>
      </c>
      <c r="L2269" s="235" t="s">
        <v>2832</v>
      </c>
      <c r="M2269" s="235">
        <v>914393992</v>
      </c>
      <c r="N2269" s="235" t="s">
        <v>3917</v>
      </c>
      <c r="O2269" s="238" t="s">
        <v>4021</v>
      </c>
      <c r="P2269" s="345" t="s">
        <v>286</v>
      </c>
      <c r="Q2269" s="333" t="s">
        <v>286</v>
      </c>
      <c r="R2269" s="238" t="s">
        <v>4083</v>
      </c>
      <c r="S2269" s="541">
        <v>11.26</v>
      </c>
      <c r="T2269" s="467" t="s">
        <v>2965</v>
      </c>
      <c r="U2269" s="468">
        <f t="shared" si="35"/>
        <v>9008</v>
      </c>
      <c r="V2269" s="170"/>
    </row>
    <row r="2270" spans="1:22" ht="20.399999999999999">
      <c r="A2270" s="235">
        <v>2267</v>
      </c>
      <c r="B2270" s="354">
        <v>109492212</v>
      </c>
      <c r="C2270" s="476" t="s">
        <v>571</v>
      </c>
      <c r="D2270" s="354" t="s">
        <v>2741</v>
      </c>
      <c r="E2270" s="603" t="s">
        <v>36</v>
      </c>
      <c r="F2270" s="427">
        <v>170</v>
      </c>
      <c r="G2270" s="623" t="s">
        <v>4143</v>
      </c>
      <c r="H2270" s="410">
        <v>45098</v>
      </c>
      <c r="I2270" s="410">
        <v>45099</v>
      </c>
      <c r="J2270" s="235" t="s">
        <v>3782</v>
      </c>
      <c r="K2270" s="235" t="s">
        <v>285</v>
      </c>
      <c r="L2270" s="235" t="s">
        <v>2832</v>
      </c>
      <c r="M2270" s="235">
        <v>914393992</v>
      </c>
      <c r="N2270" s="235" t="s">
        <v>3917</v>
      </c>
      <c r="O2270" s="238" t="s">
        <v>4021</v>
      </c>
      <c r="P2270" s="345" t="s">
        <v>286</v>
      </c>
      <c r="Q2270" s="333" t="s">
        <v>286</v>
      </c>
      <c r="R2270" s="238" t="s">
        <v>4083</v>
      </c>
      <c r="S2270" s="541">
        <v>11.26</v>
      </c>
      <c r="T2270" s="467" t="s">
        <v>2965</v>
      </c>
      <c r="U2270" s="468">
        <f t="shared" si="35"/>
        <v>1914.2</v>
      </c>
      <c r="V2270" s="170"/>
    </row>
    <row r="2271" spans="1:22" ht="20.399999999999999">
      <c r="A2271" s="235">
        <v>2268</v>
      </c>
      <c r="B2271" s="238">
        <v>109492212</v>
      </c>
      <c r="C2271" s="337" t="s">
        <v>571</v>
      </c>
      <c r="D2271" s="349" t="s">
        <v>2741</v>
      </c>
      <c r="E2271" s="605" t="s">
        <v>36</v>
      </c>
      <c r="F2271" s="333">
        <v>200</v>
      </c>
      <c r="G2271" s="623" t="s">
        <v>4143</v>
      </c>
      <c r="H2271" s="410">
        <v>45098</v>
      </c>
      <c r="I2271" s="410">
        <v>45099</v>
      </c>
      <c r="J2271" s="235" t="s">
        <v>3782</v>
      </c>
      <c r="K2271" s="235" t="s">
        <v>285</v>
      </c>
      <c r="L2271" s="235" t="s">
        <v>2832</v>
      </c>
      <c r="M2271" s="235">
        <v>914393992</v>
      </c>
      <c r="N2271" s="235" t="s">
        <v>3917</v>
      </c>
      <c r="O2271" s="238" t="s">
        <v>4021</v>
      </c>
      <c r="P2271" s="345" t="s">
        <v>286</v>
      </c>
      <c r="Q2271" s="333" t="s">
        <v>286</v>
      </c>
      <c r="R2271" s="238" t="s">
        <v>4083</v>
      </c>
      <c r="S2271" s="541">
        <v>11.26</v>
      </c>
      <c r="T2271" s="467" t="s">
        <v>2965</v>
      </c>
      <c r="U2271" s="468">
        <f t="shared" si="35"/>
        <v>2252</v>
      </c>
      <c r="V2271" s="170"/>
    </row>
    <row r="2272" spans="1:22" ht="20.399999999999999">
      <c r="A2272" s="235">
        <v>2269</v>
      </c>
      <c r="B2272" s="238">
        <v>109492212</v>
      </c>
      <c r="C2272" s="337" t="s">
        <v>571</v>
      </c>
      <c r="D2272" s="349" t="s">
        <v>2741</v>
      </c>
      <c r="E2272" s="605" t="s">
        <v>36</v>
      </c>
      <c r="F2272" s="333">
        <v>910</v>
      </c>
      <c r="G2272" s="623" t="s">
        <v>4143</v>
      </c>
      <c r="H2272" s="410">
        <v>45098</v>
      </c>
      <c r="I2272" s="410">
        <v>45099</v>
      </c>
      <c r="J2272" s="235" t="s">
        <v>3782</v>
      </c>
      <c r="K2272" s="235" t="s">
        <v>285</v>
      </c>
      <c r="L2272" s="235" t="s">
        <v>2832</v>
      </c>
      <c r="M2272" s="235">
        <v>914393992</v>
      </c>
      <c r="N2272" s="235" t="s">
        <v>3917</v>
      </c>
      <c r="O2272" s="238" t="s">
        <v>4021</v>
      </c>
      <c r="P2272" s="345" t="s">
        <v>286</v>
      </c>
      <c r="Q2272" s="333" t="s">
        <v>286</v>
      </c>
      <c r="R2272" s="238" t="s">
        <v>4083</v>
      </c>
      <c r="S2272" s="541">
        <v>11.26</v>
      </c>
      <c r="T2272" s="467" t="s">
        <v>2965</v>
      </c>
      <c r="U2272" s="468">
        <f t="shared" si="35"/>
        <v>10246.6</v>
      </c>
      <c r="V2272" s="170"/>
    </row>
    <row r="2273" spans="1:22" ht="20.399999999999999">
      <c r="A2273" s="235">
        <v>2270</v>
      </c>
      <c r="B2273" s="238">
        <v>109492179</v>
      </c>
      <c r="C2273" s="238" t="s">
        <v>3332</v>
      </c>
      <c r="D2273" s="238" t="s">
        <v>2134</v>
      </c>
      <c r="E2273" s="598" t="s">
        <v>2729</v>
      </c>
      <c r="F2273" s="235">
        <v>2604</v>
      </c>
      <c r="G2273" s="623" t="s">
        <v>4143</v>
      </c>
      <c r="H2273" s="410">
        <v>45098</v>
      </c>
      <c r="I2273" s="410">
        <v>45099</v>
      </c>
      <c r="J2273" s="235" t="s">
        <v>3782</v>
      </c>
      <c r="K2273" s="235" t="s">
        <v>285</v>
      </c>
      <c r="L2273" s="235" t="s">
        <v>2832</v>
      </c>
      <c r="M2273" s="235">
        <v>914393992</v>
      </c>
      <c r="N2273" s="235" t="s">
        <v>3917</v>
      </c>
      <c r="O2273" s="238" t="s">
        <v>4021</v>
      </c>
      <c r="P2273" s="345" t="s">
        <v>286</v>
      </c>
      <c r="Q2273" s="333" t="s">
        <v>286</v>
      </c>
      <c r="R2273" s="238" t="s">
        <v>4083</v>
      </c>
      <c r="S2273" s="171">
        <v>75.989999999999995</v>
      </c>
      <c r="T2273" s="467" t="s">
        <v>2965</v>
      </c>
      <c r="U2273" s="468">
        <f t="shared" si="35"/>
        <v>197877.96</v>
      </c>
      <c r="V2273" s="170"/>
    </row>
    <row r="2274" spans="1:22" ht="20.399999999999999">
      <c r="A2274" s="235">
        <v>2271</v>
      </c>
      <c r="B2274" s="354">
        <v>112139784</v>
      </c>
      <c r="C2274" s="450" t="s">
        <v>2731</v>
      </c>
      <c r="D2274" s="239" t="s">
        <v>2809</v>
      </c>
      <c r="E2274" s="601" t="s">
        <v>2729</v>
      </c>
      <c r="F2274" s="428">
        <v>17</v>
      </c>
      <c r="G2274" s="623" t="s">
        <v>4143</v>
      </c>
      <c r="H2274" s="410">
        <v>45098</v>
      </c>
      <c r="I2274" s="410">
        <v>45099</v>
      </c>
      <c r="J2274" s="235" t="s">
        <v>3782</v>
      </c>
      <c r="K2274" s="235" t="s">
        <v>285</v>
      </c>
      <c r="L2274" s="235" t="s">
        <v>2832</v>
      </c>
      <c r="M2274" s="235">
        <v>914393992</v>
      </c>
      <c r="N2274" s="235" t="s">
        <v>3917</v>
      </c>
      <c r="O2274" s="238" t="s">
        <v>4021</v>
      </c>
      <c r="P2274" s="345" t="s">
        <v>286</v>
      </c>
      <c r="Q2274" s="333" t="s">
        <v>286</v>
      </c>
      <c r="R2274" s="238" t="s">
        <v>4083</v>
      </c>
      <c r="S2274" s="541">
        <v>25.5</v>
      </c>
      <c r="T2274" s="467" t="s">
        <v>2965</v>
      </c>
      <c r="U2274" s="468">
        <f t="shared" si="35"/>
        <v>433.5</v>
      </c>
      <c r="V2274" s="170"/>
    </row>
    <row r="2275" spans="1:22" ht="20.399999999999999">
      <c r="A2275" s="235">
        <v>2272</v>
      </c>
      <c r="B2275" s="354">
        <v>112139784</v>
      </c>
      <c r="C2275" s="450" t="s">
        <v>2731</v>
      </c>
      <c r="D2275" s="239" t="s">
        <v>2809</v>
      </c>
      <c r="E2275" s="601" t="s">
        <v>2729</v>
      </c>
      <c r="F2275" s="428">
        <f>283-168</f>
        <v>115</v>
      </c>
      <c r="G2275" s="623" t="s">
        <v>4143</v>
      </c>
      <c r="H2275" s="410">
        <v>45098</v>
      </c>
      <c r="I2275" s="410">
        <v>45099</v>
      </c>
      <c r="J2275" s="235" t="s">
        <v>3782</v>
      </c>
      <c r="K2275" s="235" t="s">
        <v>285</v>
      </c>
      <c r="L2275" s="235" t="s">
        <v>2832</v>
      </c>
      <c r="M2275" s="235">
        <v>914393992</v>
      </c>
      <c r="N2275" s="235" t="s">
        <v>3917</v>
      </c>
      <c r="O2275" s="238" t="s">
        <v>4021</v>
      </c>
      <c r="P2275" s="345" t="s">
        <v>286</v>
      </c>
      <c r="Q2275" s="333" t="s">
        <v>286</v>
      </c>
      <c r="R2275" s="238" t="s">
        <v>4083</v>
      </c>
      <c r="S2275" s="541">
        <v>25.5</v>
      </c>
      <c r="T2275" s="467" t="s">
        <v>2965</v>
      </c>
      <c r="U2275" s="468">
        <f t="shared" si="35"/>
        <v>2932.5</v>
      </c>
      <c r="V2275" s="170"/>
    </row>
    <row r="2276" spans="1:22" ht="20.399999999999999">
      <c r="A2276" s="235">
        <v>2273</v>
      </c>
      <c r="B2276" s="354">
        <v>112139784</v>
      </c>
      <c r="C2276" s="450" t="s">
        <v>2731</v>
      </c>
      <c r="D2276" s="239" t="s">
        <v>2809</v>
      </c>
      <c r="E2276" s="601" t="s">
        <v>2729</v>
      </c>
      <c r="F2276" s="428">
        <v>500</v>
      </c>
      <c r="G2276" s="623" t="s">
        <v>4143</v>
      </c>
      <c r="H2276" s="410">
        <v>45098</v>
      </c>
      <c r="I2276" s="410">
        <v>45099</v>
      </c>
      <c r="J2276" s="235" t="s">
        <v>3782</v>
      </c>
      <c r="K2276" s="235" t="s">
        <v>285</v>
      </c>
      <c r="L2276" s="235" t="s">
        <v>2832</v>
      </c>
      <c r="M2276" s="235">
        <v>914393992</v>
      </c>
      <c r="N2276" s="235" t="s">
        <v>3917</v>
      </c>
      <c r="O2276" s="238" t="s">
        <v>4021</v>
      </c>
      <c r="P2276" s="345" t="s">
        <v>286</v>
      </c>
      <c r="Q2276" s="333" t="s">
        <v>286</v>
      </c>
      <c r="R2276" s="238" t="s">
        <v>4083</v>
      </c>
      <c r="S2276" s="541">
        <v>25.5</v>
      </c>
      <c r="T2276" s="467" t="s">
        <v>2965</v>
      </c>
      <c r="U2276" s="468">
        <f t="shared" si="35"/>
        <v>12750</v>
      </c>
      <c r="V2276" s="170"/>
    </row>
    <row r="2277" spans="1:22" ht="20.399999999999999">
      <c r="A2277" s="235">
        <v>2274</v>
      </c>
      <c r="B2277" s="238">
        <v>109609632</v>
      </c>
      <c r="C2277" s="337" t="s">
        <v>197</v>
      </c>
      <c r="D2277" s="239" t="s">
        <v>2747</v>
      </c>
      <c r="E2277" s="605" t="s">
        <v>36</v>
      </c>
      <c r="F2277" s="333">
        <v>33</v>
      </c>
      <c r="G2277" s="623" t="s">
        <v>4143</v>
      </c>
      <c r="H2277" s="410">
        <v>45098</v>
      </c>
      <c r="I2277" s="410">
        <v>45099</v>
      </c>
      <c r="J2277" s="235" t="s">
        <v>3782</v>
      </c>
      <c r="K2277" s="235" t="s">
        <v>285</v>
      </c>
      <c r="L2277" s="235" t="s">
        <v>2832</v>
      </c>
      <c r="M2277" s="235">
        <v>914393992</v>
      </c>
      <c r="N2277" s="235" t="s">
        <v>3917</v>
      </c>
      <c r="O2277" s="238" t="s">
        <v>4021</v>
      </c>
      <c r="P2277" s="345" t="s">
        <v>286</v>
      </c>
      <c r="Q2277" s="333" t="s">
        <v>286</v>
      </c>
      <c r="R2277" s="238" t="s">
        <v>4083</v>
      </c>
      <c r="S2277" s="171">
        <v>107.22</v>
      </c>
      <c r="T2277" s="467" t="s">
        <v>2965</v>
      </c>
      <c r="U2277" s="468">
        <f t="shared" si="35"/>
        <v>3538.2599999999998</v>
      </c>
      <c r="V2277" s="170"/>
    </row>
    <row r="2278" spans="1:22" ht="20.399999999999999">
      <c r="A2278" s="235">
        <v>2275</v>
      </c>
      <c r="B2278" s="238">
        <v>109609632</v>
      </c>
      <c r="C2278" s="238" t="s">
        <v>197</v>
      </c>
      <c r="D2278" s="238" t="s">
        <v>2747</v>
      </c>
      <c r="E2278" s="598" t="s">
        <v>36</v>
      </c>
      <c r="F2278" s="333">
        <v>11</v>
      </c>
      <c r="G2278" s="623" t="s">
        <v>4143</v>
      </c>
      <c r="H2278" s="410">
        <v>45098</v>
      </c>
      <c r="I2278" s="410">
        <v>45099</v>
      </c>
      <c r="J2278" s="235" t="s">
        <v>3782</v>
      </c>
      <c r="K2278" s="235" t="s">
        <v>285</v>
      </c>
      <c r="L2278" s="235" t="s">
        <v>2832</v>
      </c>
      <c r="M2278" s="235">
        <v>914393992</v>
      </c>
      <c r="N2278" s="235" t="s">
        <v>3917</v>
      </c>
      <c r="O2278" s="238" t="s">
        <v>4021</v>
      </c>
      <c r="P2278" s="345" t="s">
        <v>286</v>
      </c>
      <c r="Q2278" s="333" t="s">
        <v>286</v>
      </c>
      <c r="R2278" s="238" t="s">
        <v>4083</v>
      </c>
      <c r="S2278" s="171">
        <v>107.22</v>
      </c>
      <c r="T2278" s="467" t="s">
        <v>2965</v>
      </c>
      <c r="U2278" s="468">
        <f t="shared" si="35"/>
        <v>1179.42</v>
      </c>
      <c r="V2278" s="170"/>
    </row>
    <row r="2279" spans="1:22" ht="20.399999999999999">
      <c r="A2279" s="235">
        <v>2276</v>
      </c>
      <c r="B2279" s="238">
        <v>109708576</v>
      </c>
      <c r="C2279" s="337">
        <v>9330062702</v>
      </c>
      <c r="D2279" s="239" t="s">
        <v>2745</v>
      </c>
      <c r="E2279" s="605" t="s">
        <v>36</v>
      </c>
      <c r="F2279" s="333">
        <v>40</v>
      </c>
      <c r="G2279" s="623" t="s">
        <v>4143</v>
      </c>
      <c r="H2279" s="410">
        <v>45098</v>
      </c>
      <c r="I2279" s="410">
        <v>45099</v>
      </c>
      <c r="J2279" s="235" t="s">
        <v>3782</v>
      </c>
      <c r="K2279" s="235" t="s">
        <v>285</v>
      </c>
      <c r="L2279" s="235" t="s">
        <v>2832</v>
      </c>
      <c r="M2279" s="235">
        <v>914393992</v>
      </c>
      <c r="N2279" s="235" t="s">
        <v>3917</v>
      </c>
      <c r="O2279" s="238" t="s">
        <v>4021</v>
      </c>
      <c r="P2279" s="345" t="s">
        <v>286</v>
      </c>
      <c r="Q2279" s="333" t="s">
        <v>286</v>
      </c>
      <c r="R2279" s="238" t="s">
        <v>4083</v>
      </c>
      <c r="S2279" s="541">
        <v>113.51</v>
      </c>
      <c r="T2279" s="467" t="s">
        <v>2965</v>
      </c>
      <c r="U2279" s="468">
        <f t="shared" si="35"/>
        <v>4540.4000000000005</v>
      </c>
      <c r="V2279" s="170"/>
    </row>
    <row r="2280" spans="1:22" ht="20.399999999999999">
      <c r="A2280" s="235">
        <v>2277</v>
      </c>
      <c r="B2280" s="238">
        <v>112136070</v>
      </c>
      <c r="C2280" s="239">
        <v>19628060446</v>
      </c>
      <c r="D2280" s="238" t="s">
        <v>2751</v>
      </c>
      <c r="E2280" s="600" t="s">
        <v>36</v>
      </c>
      <c r="F2280" s="333">
        <v>40</v>
      </c>
      <c r="G2280" s="623" t="s">
        <v>4143</v>
      </c>
      <c r="H2280" s="410">
        <v>45098</v>
      </c>
      <c r="I2280" s="410">
        <v>45099</v>
      </c>
      <c r="J2280" s="235" t="s">
        <v>3782</v>
      </c>
      <c r="K2280" s="235" t="s">
        <v>285</v>
      </c>
      <c r="L2280" s="235" t="s">
        <v>2832</v>
      </c>
      <c r="M2280" s="235">
        <v>914393992</v>
      </c>
      <c r="N2280" s="235" t="s">
        <v>3917</v>
      </c>
      <c r="O2280" s="238" t="s">
        <v>4021</v>
      </c>
      <c r="P2280" s="345" t="s">
        <v>286</v>
      </c>
      <c r="Q2280" s="333" t="s">
        <v>286</v>
      </c>
      <c r="R2280" s="238" t="s">
        <v>4083</v>
      </c>
      <c r="S2280" s="541">
        <v>721.74</v>
      </c>
      <c r="T2280" s="467" t="s">
        <v>2965</v>
      </c>
      <c r="U2280" s="468">
        <f t="shared" si="35"/>
        <v>28869.599999999999</v>
      </c>
      <c r="V2280" s="170"/>
    </row>
    <row r="2281" spans="1:22" ht="20.399999999999999">
      <c r="A2281" s="235">
        <v>2278</v>
      </c>
      <c r="B2281" s="354">
        <v>112172906</v>
      </c>
      <c r="C2281" s="427" t="s">
        <v>2235</v>
      </c>
      <c r="D2281" s="474" t="s">
        <v>2749</v>
      </c>
      <c r="E2281" s="603" t="s">
        <v>36</v>
      </c>
      <c r="F2281" s="427">
        <v>38</v>
      </c>
      <c r="G2281" s="623" t="s">
        <v>4143</v>
      </c>
      <c r="H2281" s="410">
        <v>45098</v>
      </c>
      <c r="I2281" s="410">
        <v>45099</v>
      </c>
      <c r="J2281" s="235" t="s">
        <v>3782</v>
      </c>
      <c r="K2281" s="235" t="s">
        <v>285</v>
      </c>
      <c r="L2281" s="235" t="s">
        <v>2832</v>
      </c>
      <c r="M2281" s="235">
        <v>914393992</v>
      </c>
      <c r="N2281" s="235" t="s">
        <v>3917</v>
      </c>
      <c r="O2281" s="238" t="s">
        <v>4021</v>
      </c>
      <c r="P2281" s="345" t="s">
        <v>286</v>
      </c>
      <c r="Q2281" s="333" t="s">
        <v>286</v>
      </c>
      <c r="R2281" s="238" t="s">
        <v>4083</v>
      </c>
      <c r="S2281" s="541">
        <v>45.6</v>
      </c>
      <c r="T2281" s="467" t="s">
        <v>2965</v>
      </c>
      <c r="U2281" s="468">
        <f t="shared" si="35"/>
        <v>1732.8</v>
      </c>
      <c r="V2281" s="170"/>
    </row>
    <row r="2282" spans="1:22" ht="30.6">
      <c r="A2282" s="235">
        <v>2279</v>
      </c>
      <c r="B2282" s="238" t="s">
        <v>3911</v>
      </c>
      <c r="C2282" s="349" t="s">
        <v>2235</v>
      </c>
      <c r="D2282" s="349" t="s">
        <v>2749</v>
      </c>
      <c r="E2282" s="606" t="s">
        <v>36</v>
      </c>
      <c r="F2282" s="333">
        <v>82</v>
      </c>
      <c r="G2282" s="623" t="s">
        <v>4143</v>
      </c>
      <c r="H2282" s="410">
        <v>45098</v>
      </c>
      <c r="I2282" s="410">
        <v>45099</v>
      </c>
      <c r="J2282" s="235" t="s">
        <v>3782</v>
      </c>
      <c r="K2282" s="235" t="s">
        <v>285</v>
      </c>
      <c r="L2282" s="235" t="s">
        <v>2832</v>
      </c>
      <c r="M2282" s="235">
        <v>914393992</v>
      </c>
      <c r="N2282" s="235" t="s">
        <v>3917</v>
      </c>
      <c r="O2282" s="238" t="s">
        <v>4021</v>
      </c>
      <c r="P2282" s="345" t="s">
        <v>286</v>
      </c>
      <c r="Q2282" s="333" t="s">
        <v>286</v>
      </c>
      <c r="R2282" s="238" t="s">
        <v>4083</v>
      </c>
      <c r="S2282" s="541">
        <v>45.6</v>
      </c>
      <c r="T2282" s="467" t="s">
        <v>2965</v>
      </c>
      <c r="U2282" s="468">
        <f t="shared" si="35"/>
        <v>3739.2000000000003</v>
      </c>
      <c r="V2282" s="170"/>
    </row>
    <row r="2283" spans="1:22" ht="20.399999999999999">
      <c r="A2283" s="235">
        <v>2280</v>
      </c>
      <c r="B2283" s="238" t="s">
        <v>3885</v>
      </c>
      <c r="C2283" s="337" t="s">
        <v>2222</v>
      </c>
      <c r="D2283" s="238" t="s">
        <v>889</v>
      </c>
      <c r="E2283" s="605" t="s">
        <v>36</v>
      </c>
      <c r="F2283" s="333">
        <v>160</v>
      </c>
      <c r="G2283" s="623" t="s">
        <v>4143</v>
      </c>
      <c r="H2283" s="410">
        <v>45098</v>
      </c>
      <c r="I2283" s="410">
        <v>45099</v>
      </c>
      <c r="J2283" s="235" t="s">
        <v>3782</v>
      </c>
      <c r="K2283" s="235" t="s">
        <v>285</v>
      </c>
      <c r="L2283" s="235" t="s">
        <v>2832</v>
      </c>
      <c r="M2283" s="235">
        <v>914393992</v>
      </c>
      <c r="N2283" s="235" t="s">
        <v>3917</v>
      </c>
      <c r="O2283" s="238" t="s">
        <v>4021</v>
      </c>
      <c r="P2283" s="345" t="s">
        <v>286</v>
      </c>
      <c r="Q2283" s="333" t="s">
        <v>286</v>
      </c>
      <c r="R2283" s="238" t="s">
        <v>4083</v>
      </c>
      <c r="S2283" s="541">
        <v>13.72</v>
      </c>
      <c r="T2283" s="467" t="s">
        <v>2965</v>
      </c>
      <c r="U2283" s="468">
        <f t="shared" si="35"/>
        <v>2195.2000000000003</v>
      </c>
      <c r="V2283" s="170"/>
    </row>
    <row r="2284" spans="1:22" ht="20.399999999999999">
      <c r="A2284" s="235">
        <v>2281</v>
      </c>
      <c r="B2284" s="238">
        <v>109609633</v>
      </c>
      <c r="C2284" s="235" t="s">
        <v>1078</v>
      </c>
      <c r="D2284" s="238" t="s">
        <v>1674</v>
      </c>
      <c r="E2284" s="598" t="s">
        <v>36</v>
      </c>
      <c r="F2284" s="235">
        <v>40</v>
      </c>
      <c r="G2284" s="623" t="s">
        <v>4143</v>
      </c>
      <c r="H2284" s="410">
        <v>45098</v>
      </c>
      <c r="I2284" s="410">
        <v>45099</v>
      </c>
      <c r="J2284" s="235" t="s">
        <v>3782</v>
      </c>
      <c r="K2284" s="235" t="s">
        <v>285</v>
      </c>
      <c r="L2284" s="235" t="s">
        <v>2832</v>
      </c>
      <c r="M2284" s="235">
        <v>914393992</v>
      </c>
      <c r="N2284" s="235" t="s">
        <v>3917</v>
      </c>
      <c r="O2284" s="238" t="s">
        <v>4021</v>
      </c>
      <c r="P2284" s="345" t="s">
        <v>286</v>
      </c>
      <c r="Q2284" s="333" t="s">
        <v>286</v>
      </c>
      <c r="R2284" s="238" t="s">
        <v>4083</v>
      </c>
      <c r="S2284" s="541">
        <v>97.29</v>
      </c>
      <c r="T2284" s="467" t="s">
        <v>2965</v>
      </c>
      <c r="U2284" s="468">
        <f t="shared" si="35"/>
        <v>3891.6000000000004</v>
      </c>
      <c r="V2284" s="170"/>
    </row>
    <row r="2285" spans="1:22" ht="20.399999999999999">
      <c r="A2285" s="235">
        <v>2282</v>
      </c>
      <c r="B2285" s="238">
        <v>109609628</v>
      </c>
      <c r="C2285" s="337" t="s">
        <v>1672</v>
      </c>
      <c r="D2285" s="239" t="s">
        <v>1673</v>
      </c>
      <c r="E2285" s="605" t="s">
        <v>36</v>
      </c>
      <c r="F2285" s="333">
        <v>40</v>
      </c>
      <c r="G2285" s="623" t="s">
        <v>4143</v>
      </c>
      <c r="H2285" s="410">
        <v>45098</v>
      </c>
      <c r="I2285" s="410">
        <v>45099</v>
      </c>
      <c r="J2285" s="235" t="s">
        <v>3782</v>
      </c>
      <c r="K2285" s="235" t="s">
        <v>285</v>
      </c>
      <c r="L2285" s="235" t="s">
        <v>2832</v>
      </c>
      <c r="M2285" s="235">
        <v>914393992</v>
      </c>
      <c r="N2285" s="235" t="s">
        <v>3917</v>
      </c>
      <c r="O2285" s="238" t="s">
        <v>4021</v>
      </c>
      <c r="P2285" s="345" t="s">
        <v>286</v>
      </c>
      <c r="Q2285" s="333" t="s">
        <v>286</v>
      </c>
      <c r="R2285" s="238" t="s">
        <v>4083</v>
      </c>
      <c r="S2285" s="541">
        <v>45.34</v>
      </c>
      <c r="T2285" s="467" t="s">
        <v>2965</v>
      </c>
      <c r="U2285" s="468">
        <f t="shared" si="35"/>
        <v>1813.6000000000001</v>
      </c>
      <c r="V2285" s="170"/>
    </row>
    <row r="2286" spans="1:22" ht="20.399999999999999">
      <c r="A2286" s="235">
        <v>2283</v>
      </c>
      <c r="B2286" s="238">
        <v>112136072</v>
      </c>
      <c r="C2286" s="235">
        <v>19620005092</v>
      </c>
      <c r="D2286" s="238" t="s">
        <v>457</v>
      </c>
      <c r="E2286" s="598" t="s">
        <v>36</v>
      </c>
      <c r="F2286" s="235">
        <v>40</v>
      </c>
      <c r="G2286" s="623" t="s">
        <v>4143</v>
      </c>
      <c r="H2286" s="410">
        <v>45098</v>
      </c>
      <c r="I2286" s="410">
        <v>45099</v>
      </c>
      <c r="J2286" s="235" t="s">
        <v>3782</v>
      </c>
      <c r="K2286" s="235" t="s">
        <v>285</v>
      </c>
      <c r="L2286" s="235" t="s">
        <v>2832</v>
      </c>
      <c r="M2286" s="235">
        <v>914393992</v>
      </c>
      <c r="N2286" s="235" t="s">
        <v>3917</v>
      </c>
      <c r="O2286" s="238" t="s">
        <v>4021</v>
      </c>
      <c r="P2286" s="345" t="s">
        <v>286</v>
      </c>
      <c r="Q2286" s="333" t="s">
        <v>286</v>
      </c>
      <c r="R2286" s="238" t="s">
        <v>4083</v>
      </c>
      <c r="S2286" s="541">
        <v>404.26</v>
      </c>
      <c r="T2286" s="467" t="s">
        <v>2965</v>
      </c>
      <c r="U2286" s="468">
        <f t="shared" si="35"/>
        <v>16170.4</v>
      </c>
      <c r="V2286" s="170"/>
    </row>
    <row r="2287" spans="1:22" ht="21.6">
      <c r="A2287" s="235">
        <v>2284</v>
      </c>
      <c r="B2287" s="238">
        <v>109492181</v>
      </c>
      <c r="C2287" s="235" t="s">
        <v>170</v>
      </c>
      <c r="D2287" s="349" t="s">
        <v>171</v>
      </c>
      <c r="E2287" s="598" t="s">
        <v>36</v>
      </c>
      <c r="F2287" s="235">
        <v>640</v>
      </c>
      <c r="G2287" s="623" t="s">
        <v>4143</v>
      </c>
      <c r="H2287" s="410">
        <v>45098</v>
      </c>
      <c r="I2287" s="410">
        <v>45099</v>
      </c>
      <c r="J2287" s="235" t="s">
        <v>3782</v>
      </c>
      <c r="K2287" s="235" t="s">
        <v>285</v>
      </c>
      <c r="L2287" s="235" t="s">
        <v>2832</v>
      </c>
      <c r="M2287" s="235">
        <v>914393992</v>
      </c>
      <c r="N2287" s="235" t="s">
        <v>3917</v>
      </c>
      <c r="O2287" s="238" t="s">
        <v>4021</v>
      </c>
      <c r="P2287" s="345" t="s">
        <v>286</v>
      </c>
      <c r="Q2287" s="333" t="s">
        <v>286</v>
      </c>
      <c r="R2287" s="238" t="s">
        <v>4083</v>
      </c>
      <c r="S2287" s="541">
        <v>18.350000000000001</v>
      </c>
      <c r="T2287" s="467" t="s">
        <v>2965</v>
      </c>
      <c r="U2287" s="468">
        <f t="shared" si="35"/>
        <v>11744</v>
      </c>
      <c r="V2287" s="170"/>
    </row>
    <row r="2288" spans="1:22" ht="20.399999999999999">
      <c r="A2288" s="235">
        <v>2285</v>
      </c>
      <c r="B2288" s="238">
        <v>110397308</v>
      </c>
      <c r="C2288" s="238" t="s">
        <v>879</v>
      </c>
      <c r="D2288" s="238" t="s">
        <v>880</v>
      </c>
      <c r="E2288" s="605" t="s">
        <v>36</v>
      </c>
      <c r="F2288" s="333">
        <v>40</v>
      </c>
      <c r="G2288" s="623" t="s">
        <v>4143</v>
      </c>
      <c r="H2288" s="410">
        <v>45098</v>
      </c>
      <c r="I2288" s="410">
        <v>45099</v>
      </c>
      <c r="J2288" s="235" t="s">
        <v>3782</v>
      </c>
      <c r="K2288" s="235" t="s">
        <v>285</v>
      </c>
      <c r="L2288" s="235" t="s">
        <v>2832</v>
      </c>
      <c r="M2288" s="235">
        <v>914393992</v>
      </c>
      <c r="N2288" s="235" t="s">
        <v>3917</v>
      </c>
      <c r="O2288" s="238" t="s">
        <v>4021</v>
      </c>
      <c r="P2288" s="345" t="s">
        <v>286</v>
      </c>
      <c r="Q2288" s="333" t="s">
        <v>286</v>
      </c>
      <c r="R2288" s="238" t="s">
        <v>4083</v>
      </c>
      <c r="S2288" s="541">
        <v>138.97999999999999</v>
      </c>
      <c r="T2288" s="467" t="s">
        <v>2965</v>
      </c>
      <c r="U2288" s="468">
        <f t="shared" si="35"/>
        <v>5559.2</v>
      </c>
      <c r="V2288" s="170"/>
    </row>
    <row r="2289" spans="1:22" ht="20.399999999999999">
      <c r="A2289" s="235">
        <v>2286</v>
      </c>
      <c r="B2289" s="354">
        <v>112136075</v>
      </c>
      <c r="C2289" s="427" t="s">
        <v>63</v>
      </c>
      <c r="D2289" s="238" t="s">
        <v>64</v>
      </c>
      <c r="E2289" s="603" t="s">
        <v>36</v>
      </c>
      <c r="F2289" s="427">
        <v>4</v>
      </c>
      <c r="G2289" s="623" t="s">
        <v>4143</v>
      </c>
      <c r="H2289" s="410">
        <v>45098</v>
      </c>
      <c r="I2289" s="410">
        <v>45099</v>
      </c>
      <c r="J2289" s="235" t="s">
        <v>3782</v>
      </c>
      <c r="K2289" s="235" t="s">
        <v>285</v>
      </c>
      <c r="L2289" s="235" t="s">
        <v>2832</v>
      </c>
      <c r="M2289" s="235">
        <v>914393992</v>
      </c>
      <c r="N2289" s="235" t="s">
        <v>3917</v>
      </c>
      <c r="O2289" s="238" t="s">
        <v>4021</v>
      </c>
      <c r="P2289" s="345" t="s">
        <v>286</v>
      </c>
      <c r="Q2289" s="333" t="s">
        <v>286</v>
      </c>
      <c r="R2289" s="238" t="s">
        <v>4083</v>
      </c>
      <c r="S2289" s="541">
        <v>1196.19</v>
      </c>
      <c r="T2289" s="467" t="s">
        <v>2965</v>
      </c>
      <c r="U2289" s="468">
        <f t="shared" si="35"/>
        <v>4784.76</v>
      </c>
      <c r="V2289" s="170"/>
    </row>
    <row r="2290" spans="1:22" ht="20.399999999999999">
      <c r="A2290" s="235">
        <v>2287</v>
      </c>
      <c r="B2290" s="354">
        <v>112136075</v>
      </c>
      <c r="C2290" s="427" t="s">
        <v>63</v>
      </c>
      <c r="D2290" s="238" t="s">
        <v>64</v>
      </c>
      <c r="E2290" s="603" t="s">
        <v>36</v>
      </c>
      <c r="F2290" s="427">
        <v>8</v>
      </c>
      <c r="G2290" s="623" t="s">
        <v>4143</v>
      </c>
      <c r="H2290" s="410">
        <v>45098</v>
      </c>
      <c r="I2290" s="410">
        <v>45099</v>
      </c>
      <c r="J2290" s="235" t="s">
        <v>3782</v>
      </c>
      <c r="K2290" s="235" t="s">
        <v>285</v>
      </c>
      <c r="L2290" s="235" t="s">
        <v>2832</v>
      </c>
      <c r="M2290" s="235">
        <v>914393992</v>
      </c>
      <c r="N2290" s="235" t="s">
        <v>3917</v>
      </c>
      <c r="O2290" s="238" t="s">
        <v>4021</v>
      </c>
      <c r="P2290" s="345" t="s">
        <v>286</v>
      </c>
      <c r="Q2290" s="333" t="s">
        <v>286</v>
      </c>
      <c r="R2290" s="238" t="s">
        <v>4083</v>
      </c>
      <c r="S2290" s="541">
        <v>1196.19</v>
      </c>
      <c r="T2290" s="467" t="s">
        <v>2965</v>
      </c>
      <c r="U2290" s="468">
        <f t="shared" si="35"/>
        <v>9569.52</v>
      </c>
      <c r="V2290" s="170"/>
    </row>
    <row r="2291" spans="1:22" ht="20.399999999999999">
      <c r="A2291" s="235">
        <v>2288</v>
      </c>
      <c r="B2291" s="238">
        <v>112136075</v>
      </c>
      <c r="C2291" s="235" t="s">
        <v>63</v>
      </c>
      <c r="D2291" s="238" t="s">
        <v>64</v>
      </c>
      <c r="E2291" s="598" t="s">
        <v>36</v>
      </c>
      <c r="F2291" s="235">
        <v>28</v>
      </c>
      <c r="G2291" s="623" t="s">
        <v>4143</v>
      </c>
      <c r="H2291" s="410">
        <v>45098</v>
      </c>
      <c r="I2291" s="410">
        <v>45099</v>
      </c>
      <c r="J2291" s="235" t="s">
        <v>3782</v>
      </c>
      <c r="K2291" s="235" t="s">
        <v>285</v>
      </c>
      <c r="L2291" s="235" t="s">
        <v>2832</v>
      </c>
      <c r="M2291" s="235">
        <v>914393992</v>
      </c>
      <c r="N2291" s="235" t="s">
        <v>3917</v>
      </c>
      <c r="O2291" s="238" t="s">
        <v>4021</v>
      </c>
      <c r="P2291" s="345" t="s">
        <v>286</v>
      </c>
      <c r="Q2291" s="333" t="s">
        <v>286</v>
      </c>
      <c r="R2291" s="238" t="s">
        <v>4083</v>
      </c>
      <c r="S2291" s="541">
        <v>1196.19</v>
      </c>
      <c r="T2291" s="467" t="s">
        <v>2965</v>
      </c>
      <c r="U2291" s="468">
        <f t="shared" si="35"/>
        <v>33493.32</v>
      </c>
      <c r="V2291" s="170"/>
    </row>
    <row r="2292" spans="1:22" ht="20.399999999999999">
      <c r="A2292" s="235">
        <v>2289</v>
      </c>
      <c r="B2292" s="354">
        <v>109492194</v>
      </c>
      <c r="C2292" s="427">
        <v>61030012010</v>
      </c>
      <c r="D2292" s="238" t="s">
        <v>193</v>
      </c>
      <c r="E2292" s="603" t="s">
        <v>36</v>
      </c>
      <c r="F2292" s="427">
        <v>300</v>
      </c>
      <c r="G2292" s="623" t="s">
        <v>4143</v>
      </c>
      <c r="H2292" s="410">
        <v>45098</v>
      </c>
      <c r="I2292" s="410">
        <v>45099</v>
      </c>
      <c r="J2292" s="235" t="s">
        <v>3782</v>
      </c>
      <c r="K2292" s="235" t="s">
        <v>285</v>
      </c>
      <c r="L2292" s="235" t="s">
        <v>2832</v>
      </c>
      <c r="M2292" s="235">
        <v>914393992</v>
      </c>
      <c r="N2292" s="235" t="s">
        <v>3917</v>
      </c>
      <c r="O2292" s="238" t="s">
        <v>4021</v>
      </c>
      <c r="P2292" s="345" t="s">
        <v>286</v>
      </c>
      <c r="Q2292" s="333" t="s">
        <v>286</v>
      </c>
      <c r="R2292" s="238" t="s">
        <v>4083</v>
      </c>
      <c r="S2292" s="541">
        <v>234.9</v>
      </c>
      <c r="T2292" s="467" t="s">
        <v>2965</v>
      </c>
      <c r="U2292" s="468">
        <f t="shared" si="35"/>
        <v>70470</v>
      </c>
      <c r="V2292" s="170"/>
    </row>
    <row r="2293" spans="1:22" ht="20.399999999999999">
      <c r="A2293" s="235">
        <v>2290</v>
      </c>
      <c r="B2293" s="238">
        <v>109492194</v>
      </c>
      <c r="C2293" s="349">
        <v>61030012010</v>
      </c>
      <c r="D2293" s="238" t="s">
        <v>193</v>
      </c>
      <c r="E2293" s="606" t="s">
        <v>36</v>
      </c>
      <c r="F2293" s="333">
        <v>20</v>
      </c>
      <c r="G2293" s="623" t="s">
        <v>4143</v>
      </c>
      <c r="H2293" s="410">
        <v>45098</v>
      </c>
      <c r="I2293" s="410">
        <v>45099</v>
      </c>
      <c r="J2293" s="235" t="s">
        <v>3782</v>
      </c>
      <c r="K2293" s="235" t="s">
        <v>285</v>
      </c>
      <c r="L2293" s="235" t="s">
        <v>2832</v>
      </c>
      <c r="M2293" s="235">
        <v>914393992</v>
      </c>
      <c r="N2293" s="235" t="s">
        <v>3917</v>
      </c>
      <c r="O2293" s="238" t="s">
        <v>4021</v>
      </c>
      <c r="P2293" s="345" t="s">
        <v>286</v>
      </c>
      <c r="Q2293" s="333" t="s">
        <v>286</v>
      </c>
      <c r="R2293" s="238" t="s">
        <v>4083</v>
      </c>
      <c r="S2293" s="541">
        <v>234.9</v>
      </c>
      <c r="T2293" s="467" t="s">
        <v>2965</v>
      </c>
      <c r="U2293" s="468">
        <f t="shared" si="35"/>
        <v>4698</v>
      </c>
      <c r="V2293" s="170"/>
    </row>
    <row r="2294" spans="1:22" ht="20.399999999999999">
      <c r="A2294" s="235">
        <v>2291</v>
      </c>
      <c r="B2294" s="238">
        <v>109492196</v>
      </c>
      <c r="C2294" s="235">
        <v>61030000054</v>
      </c>
      <c r="D2294" s="238" t="s">
        <v>1179</v>
      </c>
      <c r="E2294" s="598" t="s">
        <v>36</v>
      </c>
      <c r="F2294" s="235">
        <v>280</v>
      </c>
      <c r="G2294" s="623" t="s">
        <v>4143</v>
      </c>
      <c r="H2294" s="410">
        <v>45098</v>
      </c>
      <c r="I2294" s="410">
        <v>45099</v>
      </c>
      <c r="J2294" s="235" t="s">
        <v>3782</v>
      </c>
      <c r="K2294" s="235" t="s">
        <v>285</v>
      </c>
      <c r="L2294" s="235" t="s">
        <v>2832</v>
      </c>
      <c r="M2294" s="235">
        <v>914393992</v>
      </c>
      <c r="N2294" s="235" t="s">
        <v>3917</v>
      </c>
      <c r="O2294" s="238" t="s">
        <v>4021</v>
      </c>
      <c r="P2294" s="345" t="s">
        <v>286</v>
      </c>
      <c r="Q2294" s="333" t="s">
        <v>286</v>
      </c>
      <c r="R2294" s="238" t="s">
        <v>4083</v>
      </c>
      <c r="S2294" s="541">
        <v>22.5</v>
      </c>
      <c r="T2294" s="467" t="s">
        <v>2965</v>
      </c>
      <c r="U2294" s="468">
        <f t="shared" si="35"/>
        <v>6300</v>
      </c>
      <c r="V2294" s="170"/>
    </row>
    <row r="2295" spans="1:22" ht="20.399999999999999">
      <c r="A2295" s="235">
        <v>2292</v>
      </c>
      <c r="B2295" s="238">
        <v>112168333</v>
      </c>
      <c r="C2295" s="235" t="s">
        <v>183</v>
      </c>
      <c r="D2295" s="238" t="s">
        <v>184</v>
      </c>
      <c r="E2295" s="598" t="s">
        <v>36</v>
      </c>
      <c r="F2295" s="235">
        <v>320</v>
      </c>
      <c r="G2295" s="623" t="s">
        <v>4143</v>
      </c>
      <c r="H2295" s="410">
        <v>45098</v>
      </c>
      <c r="I2295" s="410">
        <v>45099</v>
      </c>
      <c r="J2295" s="235" t="s">
        <v>3782</v>
      </c>
      <c r="K2295" s="235" t="s">
        <v>285</v>
      </c>
      <c r="L2295" s="235" t="s">
        <v>2832</v>
      </c>
      <c r="M2295" s="235">
        <v>914393992</v>
      </c>
      <c r="N2295" s="235" t="s">
        <v>3917</v>
      </c>
      <c r="O2295" s="238" t="s">
        <v>4021</v>
      </c>
      <c r="P2295" s="345" t="s">
        <v>286</v>
      </c>
      <c r="Q2295" s="333" t="s">
        <v>286</v>
      </c>
      <c r="R2295" s="238" t="s">
        <v>4083</v>
      </c>
      <c r="S2295" s="541">
        <v>19.260000000000002</v>
      </c>
      <c r="T2295" s="467" t="s">
        <v>2965</v>
      </c>
      <c r="U2295" s="468">
        <f t="shared" si="35"/>
        <v>6163.2000000000007</v>
      </c>
      <c r="V2295" s="170"/>
    </row>
    <row r="2296" spans="1:22" ht="20.399999999999999">
      <c r="A2296" s="235">
        <v>2293</v>
      </c>
      <c r="B2296" s="238">
        <v>109609637</v>
      </c>
      <c r="C2296" s="337" t="s">
        <v>573</v>
      </c>
      <c r="D2296" s="239" t="s">
        <v>574</v>
      </c>
      <c r="E2296" s="605" t="s">
        <v>36</v>
      </c>
      <c r="F2296" s="333">
        <v>200</v>
      </c>
      <c r="G2296" s="623" t="s">
        <v>4143</v>
      </c>
      <c r="H2296" s="410">
        <v>45098</v>
      </c>
      <c r="I2296" s="410">
        <v>45099</v>
      </c>
      <c r="J2296" s="235" t="s">
        <v>3782</v>
      </c>
      <c r="K2296" s="235" t="s">
        <v>285</v>
      </c>
      <c r="L2296" s="235" t="s">
        <v>2832</v>
      </c>
      <c r="M2296" s="235">
        <v>914393992</v>
      </c>
      <c r="N2296" s="235" t="s">
        <v>3917</v>
      </c>
      <c r="O2296" s="238" t="s">
        <v>4021</v>
      </c>
      <c r="P2296" s="345" t="s">
        <v>286</v>
      </c>
      <c r="Q2296" s="333" t="s">
        <v>286</v>
      </c>
      <c r="R2296" s="238" t="s">
        <v>4083</v>
      </c>
      <c r="S2296" s="541">
        <v>18.62</v>
      </c>
      <c r="T2296" s="467" t="s">
        <v>2965</v>
      </c>
      <c r="U2296" s="468">
        <f t="shared" si="35"/>
        <v>3724</v>
      </c>
      <c r="V2296" s="170"/>
    </row>
    <row r="2297" spans="1:22" ht="20.399999999999999">
      <c r="A2297" s="235">
        <v>2294</v>
      </c>
      <c r="B2297" s="354">
        <v>112137134</v>
      </c>
      <c r="C2297" s="427">
        <v>21038811406</v>
      </c>
      <c r="D2297" s="354" t="s">
        <v>2415</v>
      </c>
      <c r="E2297" s="603" t="s">
        <v>36</v>
      </c>
      <c r="F2297" s="427">
        <v>199</v>
      </c>
      <c r="G2297" s="623" t="s">
        <v>4143</v>
      </c>
      <c r="H2297" s="410">
        <v>45098</v>
      </c>
      <c r="I2297" s="410">
        <v>45099</v>
      </c>
      <c r="J2297" s="235" t="s">
        <v>3782</v>
      </c>
      <c r="K2297" s="235" t="s">
        <v>285</v>
      </c>
      <c r="L2297" s="235" t="s">
        <v>2832</v>
      </c>
      <c r="M2297" s="235">
        <v>914393992</v>
      </c>
      <c r="N2297" s="235" t="s">
        <v>3917</v>
      </c>
      <c r="O2297" s="238" t="s">
        <v>4021</v>
      </c>
      <c r="P2297" s="345" t="s">
        <v>286</v>
      </c>
      <c r="Q2297" s="333" t="s">
        <v>286</v>
      </c>
      <c r="R2297" s="238" t="s">
        <v>4083</v>
      </c>
      <c r="S2297" s="541">
        <v>930.97</v>
      </c>
      <c r="T2297" s="467" t="s">
        <v>2965</v>
      </c>
      <c r="U2297" s="468">
        <f t="shared" si="35"/>
        <v>185263.03</v>
      </c>
      <c r="V2297" s="170"/>
    </row>
    <row r="2298" spans="1:22" ht="20.399999999999999">
      <c r="A2298" s="235">
        <v>2295</v>
      </c>
      <c r="B2298" s="238">
        <v>112137134</v>
      </c>
      <c r="C2298" s="235">
        <v>21038811406</v>
      </c>
      <c r="D2298" s="238" t="s">
        <v>2415</v>
      </c>
      <c r="E2298" s="598" t="s">
        <v>36</v>
      </c>
      <c r="F2298" s="235">
        <v>121</v>
      </c>
      <c r="G2298" s="623" t="s">
        <v>4143</v>
      </c>
      <c r="H2298" s="410">
        <v>45098</v>
      </c>
      <c r="I2298" s="410">
        <v>45099</v>
      </c>
      <c r="J2298" s="235" t="s">
        <v>3782</v>
      </c>
      <c r="K2298" s="235" t="s">
        <v>285</v>
      </c>
      <c r="L2298" s="235" t="s">
        <v>2832</v>
      </c>
      <c r="M2298" s="235">
        <v>914393992</v>
      </c>
      <c r="N2298" s="235" t="s">
        <v>3917</v>
      </c>
      <c r="O2298" s="238" t="s">
        <v>4021</v>
      </c>
      <c r="P2298" s="345" t="s">
        <v>286</v>
      </c>
      <c r="Q2298" s="333" t="s">
        <v>286</v>
      </c>
      <c r="R2298" s="238" t="s">
        <v>4083</v>
      </c>
      <c r="S2298" s="541">
        <v>930.97</v>
      </c>
      <c r="T2298" s="467" t="s">
        <v>2965</v>
      </c>
      <c r="U2298" s="468">
        <f t="shared" si="35"/>
        <v>112647.37000000001</v>
      </c>
      <c r="V2298" s="170"/>
    </row>
    <row r="2299" spans="1:22" ht="20.399999999999999">
      <c r="A2299" s="235">
        <v>2296</v>
      </c>
      <c r="B2299" s="238">
        <v>109492176</v>
      </c>
      <c r="C2299" s="238">
        <v>45953050</v>
      </c>
      <c r="D2299" s="239" t="s">
        <v>2204</v>
      </c>
      <c r="E2299" s="598" t="s">
        <v>2729</v>
      </c>
      <c r="F2299" s="333">
        <v>1600</v>
      </c>
      <c r="G2299" s="623" t="s">
        <v>4143</v>
      </c>
      <c r="H2299" s="410">
        <v>45098</v>
      </c>
      <c r="I2299" s="410">
        <v>45099</v>
      </c>
      <c r="J2299" s="235" t="s">
        <v>3782</v>
      </c>
      <c r="K2299" s="235" t="s">
        <v>285</v>
      </c>
      <c r="L2299" s="235" t="s">
        <v>2832</v>
      </c>
      <c r="M2299" s="235">
        <v>914393992</v>
      </c>
      <c r="N2299" s="235" t="s">
        <v>3917</v>
      </c>
      <c r="O2299" s="238" t="s">
        <v>4021</v>
      </c>
      <c r="P2299" s="345" t="s">
        <v>286</v>
      </c>
      <c r="Q2299" s="333" t="s">
        <v>286</v>
      </c>
      <c r="R2299" s="238" t="s">
        <v>4083</v>
      </c>
      <c r="S2299" s="541">
        <v>191.98</v>
      </c>
      <c r="T2299" s="467" t="s">
        <v>2965</v>
      </c>
      <c r="U2299" s="468">
        <f t="shared" si="35"/>
        <v>307168</v>
      </c>
      <c r="V2299" s="170"/>
    </row>
    <row r="2300" spans="1:22" ht="20.399999999999999">
      <c r="A2300" s="235">
        <v>2297</v>
      </c>
      <c r="B2300" s="354">
        <v>109609634</v>
      </c>
      <c r="C2300" s="427">
        <v>21038812425</v>
      </c>
      <c r="D2300" s="245" t="s">
        <v>2740</v>
      </c>
      <c r="E2300" s="603" t="s">
        <v>36</v>
      </c>
      <c r="F2300" s="427">
        <v>12</v>
      </c>
      <c r="G2300" s="623" t="s">
        <v>4143</v>
      </c>
      <c r="H2300" s="410">
        <v>45098</v>
      </c>
      <c r="I2300" s="410">
        <v>45099</v>
      </c>
      <c r="J2300" s="235" t="s">
        <v>3782</v>
      </c>
      <c r="K2300" s="235" t="s">
        <v>285</v>
      </c>
      <c r="L2300" s="235" t="s">
        <v>2832</v>
      </c>
      <c r="M2300" s="235">
        <v>914393992</v>
      </c>
      <c r="N2300" s="235" t="s">
        <v>3917</v>
      </c>
      <c r="O2300" s="238" t="s">
        <v>4021</v>
      </c>
      <c r="P2300" s="345" t="s">
        <v>286</v>
      </c>
      <c r="Q2300" s="333" t="s">
        <v>286</v>
      </c>
      <c r="R2300" s="238" t="s">
        <v>4083</v>
      </c>
      <c r="S2300" s="541">
        <v>1069.1099999999999</v>
      </c>
      <c r="T2300" s="467" t="s">
        <v>2965</v>
      </c>
      <c r="U2300" s="468">
        <f t="shared" si="35"/>
        <v>12829.32</v>
      </c>
      <c r="V2300" s="170"/>
    </row>
    <row r="2301" spans="1:22" ht="20.399999999999999">
      <c r="A2301" s="235">
        <v>2298</v>
      </c>
      <c r="B2301" s="238">
        <v>109609634</v>
      </c>
      <c r="C2301" s="349">
        <v>21038812425</v>
      </c>
      <c r="D2301" s="238" t="s">
        <v>2740</v>
      </c>
      <c r="E2301" s="606" t="s">
        <v>36</v>
      </c>
      <c r="F2301" s="333">
        <v>12</v>
      </c>
      <c r="G2301" s="623" t="s">
        <v>4143</v>
      </c>
      <c r="H2301" s="410">
        <v>45098</v>
      </c>
      <c r="I2301" s="410">
        <v>45099</v>
      </c>
      <c r="J2301" s="235" t="s">
        <v>3782</v>
      </c>
      <c r="K2301" s="235" t="s">
        <v>285</v>
      </c>
      <c r="L2301" s="235" t="s">
        <v>2832</v>
      </c>
      <c r="M2301" s="235">
        <v>914393992</v>
      </c>
      <c r="N2301" s="235" t="s">
        <v>3917</v>
      </c>
      <c r="O2301" s="238" t="s">
        <v>4021</v>
      </c>
      <c r="P2301" s="345" t="s">
        <v>286</v>
      </c>
      <c r="Q2301" s="333" t="s">
        <v>286</v>
      </c>
      <c r="R2301" s="238" t="s">
        <v>4083</v>
      </c>
      <c r="S2301" s="541">
        <v>1069.1099999999999</v>
      </c>
      <c r="T2301" s="467" t="s">
        <v>2965</v>
      </c>
      <c r="U2301" s="468">
        <f t="shared" si="35"/>
        <v>12829.32</v>
      </c>
      <c r="V2301" s="170"/>
    </row>
    <row r="2302" spans="1:22" ht="20.399999999999999">
      <c r="A2302" s="235">
        <v>2299</v>
      </c>
      <c r="B2302" s="238">
        <v>109609634</v>
      </c>
      <c r="C2302" s="349">
        <v>21038812425</v>
      </c>
      <c r="D2302" s="238" t="s">
        <v>2740</v>
      </c>
      <c r="E2302" s="606" t="s">
        <v>36</v>
      </c>
      <c r="F2302" s="333">
        <v>16</v>
      </c>
      <c r="G2302" s="623" t="s">
        <v>4143</v>
      </c>
      <c r="H2302" s="410">
        <v>45098</v>
      </c>
      <c r="I2302" s="410">
        <v>45099</v>
      </c>
      <c r="J2302" s="235" t="s">
        <v>3782</v>
      </c>
      <c r="K2302" s="235" t="s">
        <v>285</v>
      </c>
      <c r="L2302" s="235" t="s">
        <v>2832</v>
      </c>
      <c r="M2302" s="235">
        <v>914393992</v>
      </c>
      <c r="N2302" s="235" t="s">
        <v>3917</v>
      </c>
      <c r="O2302" s="238" t="s">
        <v>4021</v>
      </c>
      <c r="P2302" s="345" t="s">
        <v>286</v>
      </c>
      <c r="Q2302" s="333" t="s">
        <v>286</v>
      </c>
      <c r="R2302" s="238" t="s">
        <v>4083</v>
      </c>
      <c r="S2302" s="541">
        <v>1069.1099999999999</v>
      </c>
      <c r="T2302" s="467" t="s">
        <v>2965</v>
      </c>
      <c r="U2302" s="468">
        <f t="shared" si="35"/>
        <v>17105.759999999998</v>
      </c>
      <c r="V2302" s="170"/>
    </row>
    <row r="2303" spans="1:22" ht="20.399999999999999">
      <c r="A2303" s="235">
        <v>2300</v>
      </c>
      <c r="B2303" s="354">
        <v>107105353</v>
      </c>
      <c r="C2303" s="476" t="s">
        <v>3333</v>
      </c>
      <c r="D2303" s="354" t="s">
        <v>2824</v>
      </c>
      <c r="E2303" s="603" t="s">
        <v>2729</v>
      </c>
      <c r="F2303" s="427">
        <v>93</v>
      </c>
      <c r="G2303" s="623" t="s">
        <v>4143</v>
      </c>
      <c r="H2303" s="410">
        <v>45098</v>
      </c>
      <c r="I2303" s="410">
        <v>45099</v>
      </c>
      <c r="J2303" s="235" t="s">
        <v>3782</v>
      </c>
      <c r="K2303" s="235" t="s">
        <v>285</v>
      </c>
      <c r="L2303" s="235" t="s">
        <v>2832</v>
      </c>
      <c r="M2303" s="235">
        <v>914393992</v>
      </c>
      <c r="N2303" s="235" t="s">
        <v>3917</v>
      </c>
      <c r="O2303" s="238" t="s">
        <v>4021</v>
      </c>
      <c r="P2303" s="345" t="s">
        <v>286</v>
      </c>
      <c r="Q2303" s="333" t="s">
        <v>286</v>
      </c>
      <c r="R2303" s="238" t="s">
        <v>4083</v>
      </c>
      <c r="S2303" s="541">
        <v>89.92</v>
      </c>
      <c r="T2303" s="467" t="s">
        <v>2965</v>
      </c>
      <c r="U2303" s="468">
        <f t="shared" si="35"/>
        <v>8362.56</v>
      </c>
      <c r="V2303" s="170"/>
    </row>
    <row r="2304" spans="1:22" ht="20.399999999999999">
      <c r="A2304" s="235">
        <v>2301</v>
      </c>
      <c r="B2304" s="354">
        <v>107105353</v>
      </c>
      <c r="C2304" s="427" t="s">
        <v>3333</v>
      </c>
      <c r="D2304" s="354" t="s">
        <v>2824</v>
      </c>
      <c r="E2304" s="603" t="s">
        <v>2729</v>
      </c>
      <c r="F2304" s="340">
        <v>210</v>
      </c>
      <c r="G2304" s="623" t="s">
        <v>4143</v>
      </c>
      <c r="H2304" s="410">
        <v>45098</v>
      </c>
      <c r="I2304" s="410">
        <v>45099</v>
      </c>
      <c r="J2304" s="235" t="s">
        <v>3782</v>
      </c>
      <c r="K2304" s="235" t="s">
        <v>285</v>
      </c>
      <c r="L2304" s="235" t="s">
        <v>2832</v>
      </c>
      <c r="M2304" s="235">
        <v>914393992</v>
      </c>
      <c r="N2304" s="235" t="s">
        <v>3917</v>
      </c>
      <c r="O2304" s="238" t="s">
        <v>4021</v>
      </c>
      <c r="P2304" s="345" t="s">
        <v>286</v>
      </c>
      <c r="Q2304" s="333" t="s">
        <v>286</v>
      </c>
      <c r="R2304" s="238" t="s">
        <v>4083</v>
      </c>
      <c r="S2304" s="541">
        <v>89.92</v>
      </c>
      <c r="T2304" s="467" t="s">
        <v>2965</v>
      </c>
      <c r="U2304" s="468">
        <f t="shared" si="35"/>
        <v>18883.2</v>
      </c>
      <c r="V2304" s="170"/>
    </row>
    <row r="2305" spans="1:22" ht="20.399999999999999">
      <c r="A2305" s="235">
        <v>2302</v>
      </c>
      <c r="B2305" s="354">
        <v>107105353</v>
      </c>
      <c r="C2305" s="427" t="s">
        <v>3333</v>
      </c>
      <c r="D2305" s="354" t="s">
        <v>2824</v>
      </c>
      <c r="E2305" s="603" t="s">
        <v>2729</v>
      </c>
      <c r="F2305" s="340">
        <v>92</v>
      </c>
      <c r="G2305" s="623" t="s">
        <v>4143</v>
      </c>
      <c r="H2305" s="410">
        <v>45098</v>
      </c>
      <c r="I2305" s="410">
        <v>45099</v>
      </c>
      <c r="J2305" s="235" t="s">
        <v>3782</v>
      </c>
      <c r="K2305" s="235" t="s">
        <v>285</v>
      </c>
      <c r="L2305" s="235" t="s">
        <v>2832</v>
      </c>
      <c r="M2305" s="235">
        <v>914393992</v>
      </c>
      <c r="N2305" s="235" t="s">
        <v>3917</v>
      </c>
      <c r="O2305" s="238" t="s">
        <v>4021</v>
      </c>
      <c r="P2305" s="345" t="s">
        <v>286</v>
      </c>
      <c r="Q2305" s="333" t="s">
        <v>286</v>
      </c>
      <c r="R2305" s="238" t="s">
        <v>4083</v>
      </c>
      <c r="S2305" s="541">
        <v>89.92</v>
      </c>
      <c r="T2305" s="467" t="s">
        <v>2965</v>
      </c>
      <c r="U2305" s="468">
        <f t="shared" si="35"/>
        <v>8272.64</v>
      </c>
      <c r="V2305" s="170"/>
    </row>
    <row r="2306" spans="1:22" ht="20.399999999999999">
      <c r="A2306" s="235">
        <v>2303</v>
      </c>
      <c r="B2306" s="238">
        <v>107105353</v>
      </c>
      <c r="C2306" s="238" t="s">
        <v>3333</v>
      </c>
      <c r="D2306" s="238" t="s">
        <v>2824</v>
      </c>
      <c r="E2306" s="598" t="s">
        <v>2729</v>
      </c>
      <c r="F2306" s="333">
        <v>105</v>
      </c>
      <c r="G2306" s="623" t="s">
        <v>4143</v>
      </c>
      <c r="H2306" s="410">
        <v>45098</v>
      </c>
      <c r="I2306" s="410">
        <v>45099</v>
      </c>
      <c r="J2306" s="235" t="s">
        <v>3782</v>
      </c>
      <c r="K2306" s="235" t="s">
        <v>285</v>
      </c>
      <c r="L2306" s="235" t="s">
        <v>2832</v>
      </c>
      <c r="M2306" s="235">
        <v>914393992</v>
      </c>
      <c r="N2306" s="235" t="s">
        <v>3917</v>
      </c>
      <c r="O2306" s="238" t="s">
        <v>4021</v>
      </c>
      <c r="P2306" s="345" t="s">
        <v>286</v>
      </c>
      <c r="Q2306" s="333" t="s">
        <v>286</v>
      </c>
      <c r="R2306" s="238" t="s">
        <v>4083</v>
      </c>
      <c r="S2306" s="541">
        <v>89.92</v>
      </c>
      <c r="T2306" s="467" t="s">
        <v>2965</v>
      </c>
      <c r="U2306" s="468">
        <f t="shared" si="35"/>
        <v>9441.6</v>
      </c>
      <c r="V2306" s="170"/>
    </row>
    <row r="2307" spans="1:22">
      <c r="A2307" s="235">
        <v>2304</v>
      </c>
      <c r="B2307" s="238">
        <v>112129061</v>
      </c>
      <c r="C2307" s="235" t="s">
        <v>1718</v>
      </c>
      <c r="D2307" s="238" t="s">
        <v>1719</v>
      </c>
      <c r="E2307" s="598" t="s">
        <v>36</v>
      </c>
      <c r="F2307" s="235">
        <v>1</v>
      </c>
      <c r="G2307" s="623" t="s">
        <v>4151</v>
      </c>
      <c r="H2307" s="410">
        <v>45100</v>
      </c>
      <c r="I2307" s="410">
        <v>45100</v>
      </c>
      <c r="J2307" s="235" t="s">
        <v>3890</v>
      </c>
      <c r="K2307" s="333" t="s">
        <v>3571</v>
      </c>
      <c r="L2307" s="333" t="s">
        <v>3540</v>
      </c>
      <c r="M2307" s="333">
        <v>914394003</v>
      </c>
      <c r="N2307" s="235" t="s">
        <v>3917</v>
      </c>
      <c r="O2307" s="333" t="s">
        <v>3351</v>
      </c>
      <c r="P2307" s="345" t="s">
        <v>3568</v>
      </c>
      <c r="Q2307" s="333" t="s">
        <v>286</v>
      </c>
      <c r="R2307" s="333" t="s">
        <v>4150</v>
      </c>
      <c r="S2307" s="541">
        <v>13332</v>
      </c>
      <c r="T2307" s="467" t="s">
        <v>2965</v>
      </c>
      <c r="U2307" s="468">
        <f t="shared" si="35"/>
        <v>13332</v>
      </c>
      <c r="V2307" s="170"/>
    </row>
    <row r="2308" spans="1:22" ht="20.399999999999999">
      <c r="A2308" s="235">
        <v>2305</v>
      </c>
      <c r="B2308" s="238">
        <v>111443614</v>
      </c>
      <c r="C2308" s="235">
        <v>111443828</v>
      </c>
      <c r="D2308" s="238" t="s">
        <v>1715</v>
      </c>
      <c r="E2308" s="598" t="s">
        <v>36</v>
      </c>
      <c r="F2308" s="235">
        <v>1</v>
      </c>
      <c r="G2308" s="623" t="s">
        <v>4348</v>
      </c>
      <c r="H2308" s="241">
        <v>45105</v>
      </c>
      <c r="I2308" s="241">
        <v>45105</v>
      </c>
      <c r="J2308" s="235" t="s">
        <v>3890</v>
      </c>
      <c r="K2308" s="333" t="s">
        <v>3571</v>
      </c>
      <c r="L2308" s="333" t="s">
        <v>3540</v>
      </c>
      <c r="M2308" s="333">
        <v>914394040</v>
      </c>
      <c r="N2308" s="235" t="s">
        <v>3917</v>
      </c>
      <c r="O2308" s="427" t="s">
        <v>3351</v>
      </c>
      <c r="P2308" s="337" t="s">
        <v>4349</v>
      </c>
      <c r="Q2308" s="427" t="s">
        <v>286</v>
      </c>
      <c r="R2308" s="333" t="s">
        <v>4350</v>
      </c>
      <c r="S2308" s="541">
        <v>2738</v>
      </c>
      <c r="T2308" s="467" t="s">
        <v>2965</v>
      </c>
      <c r="U2308" s="468">
        <f t="shared" ref="U2308:U2371" si="36">S2308*F2308</f>
        <v>2738</v>
      </c>
      <c r="V2308" s="170"/>
    </row>
    <row r="2309" spans="1:22" ht="20.399999999999999">
      <c r="A2309" s="235">
        <v>2306</v>
      </c>
      <c r="B2309" s="238">
        <v>112129061</v>
      </c>
      <c r="C2309" s="235" t="s">
        <v>1718</v>
      </c>
      <c r="D2309" s="238" t="s">
        <v>1719</v>
      </c>
      <c r="E2309" s="598" t="s">
        <v>36</v>
      </c>
      <c r="F2309" s="235">
        <v>2</v>
      </c>
      <c r="G2309" s="623" t="s">
        <v>4348</v>
      </c>
      <c r="H2309" s="241">
        <v>45105</v>
      </c>
      <c r="I2309" s="241">
        <v>45105</v>
      </c>
      <c r="J2309" s="235" t="s">
        <v>3890</v>
      </c>
      <c r="K2309" s="333" t="s">
        <v>3571</v>
      </c>
      <c r="L2309" s="333" t="s">
        <v>3540</v>
      </c>
      <c r="M2309" s="333">
        <v>914394040</v>
      </c>
      <c r="N2309" s="235" t="s">
        <v>3917</v>
      </c>
      <c r="O2309" s="427" t="s">
        <v>3351</v>
      </c>
      <c r="P2309" s="337" t="s">
        <v>4349</v>
      </c>
      <c r="Q2309" s="427" t="s">
        <v>286</v>
      </c>
      <c r="R2309" s="333" t="s">
        <v>4350</v>
      </c>
      <c r="S2309" s="541">
        <v>13332</v>
      </c>
      <c r="T2309" s="467" t="s">
        <v>2965</v>
      </c>
      <c r="U2309" s="468">
        <f t="shared" si="36"/>
        <v>26664</v>
      </c>
      <c r="V2309" s="170"/>
    </row>
    <row r="2310" spans="1:22">
      <c r="A2310" s="235">
        <v>2307</v>
      </c>
      <c r="B2310" s="238">
        <v>111443613</v>
      </c>
      <c r="C2310" s="235">
        <v>111443825</v>
      </c>
      <c r="D2310" s="238" t="s">
        <v>3131</v>
      </c>
      <c r="E2310" s="598" t="s">
        <v>36</v>
      </c>
      <c r="F2310" s="235">
        <v>9</v>
      </c>
      <c r="G2310" s="623" t="s">
        <v>4346</v>
      </c>
      <c r="H2310" s="241">
        <v>45107</v>
      </c>
      <c r="I2310" s="241">
        <v>45107</v>
      </c>
      <c r="J2310" s="235" t="s">
        <v>4068</v>
      </c>
      <c r="K2310" s="235" t="s">
        <v>1875</v>
      </c>
      <c r="L2310" s="333" t="s">
        <v>3540</v>
      </c>
      <c r="M2310" s="333">
        <v>923388373</v>
      </c>
      <c r="N2310" s="235" t="s">
        <v>3917</v>
      </c>
      <c r="O2310" s="427" t="s">
        <v>3351</v>
      </c>
      <c r="P2310" s="345" t="s">
        <v>286</v>
      </c>
      <c r="Q2310" s="427" t="s">
        <v>286</v>
      </c>
      <c r="R2310" s="238" t="s">
        <v>4347</v>
      </c>
      <c r="S2310" s="538">
        <v>4172</v>
      </c>
      <c r="T2310" s="467" t="s">
        <v>2965</v>
      </c>
      <c r="U2310" s="468">
        <f t="shared" si="36"/>
        <v>37548</v>
      </c>
      <c r="V2310" s="170"/>
    </row>
    <row r="2311" spans="1:22">
      <c r="A2311" s="235">
        <v>2308</v>
      </c>
      <c r="B2311" s="238">
        <v>109563338</v>
      </c>
      <c r="C2311" s="354" t="s">
        <v>4029</v>
      </c>
      <c r="D2311" s="239" t="s">
        <v>4030</v>
      </c>
      <c r="E2311" s="603" t="s">
        <v>36</v>
      </c>
      <c r="F2311" s="428">
        <v>2</v>
      </c>
      <c r="G2311" s="627" t="s">
        <v>4354</v>
      </c>
      <c r="H2311" s="425">
        <v>45107</v>
      </c>
      <c r="I2311" s="425">
        <v>45107</v>
      </c>
      <c r="J2311" s="428" t="s">
        <v>4064</v>
      </c>
      <c r="K2311" s="425" t="s">
        <v>4065</v>
      </c>
      <c r="L2311" s="428" t="s">
        <v>3799</v>
      </c>
      <c r="M2311" s="428">
        <v>923388340</v>
      </c>
      <c r="N2311" s="245" t="s">
        <v>3917</v>
      </c>
      <c r="O2311" s="427" t="s">
        <v>4161</v>
      </c>
      <c r="P2311" s="477" t="s">
        <v>4355</v>
      </c>
      <c r="Q2311" s="427" t="s">
        <v>4025</v>
      </c>
      <c r="R2311" s="428" t="s">
        <v>4066</v>
      </c>
      <c r="S2311" s="538">
        <v>14744.35</v>
      </c>
      <c r="T2311" s="467" t="s">
        <v>2965</v>
      </c>
      <c r="U2311" s="468">
        <f t="shared" si="36"/>
        <v>29488.7</v>
      </c>
      <c r="V2311" s="170"/>
    </row>
    <row r="2312" spans="1:22">
      <c r="A2312" s="235">
        <v>2309</v>
      </c>
      <c r="B2312" s="238">
        <v>109563338</v>
      </c>
      <c r="C2312" s="238" t="s">
        <v>4029</v>
      </c>
      <c r="D2312" s="239" t="s">
        <v>4030</v>
      </c>
      <c r="E2312" s="598" t="s">
        <v>36</v>
      </c>
      <c r="F2312" s="333">
        <v>2</v>
      </c>
      <c r="G2312" s="623" t="s">
        <v>4354</v>
      </c>
      <c r="H2312" s="410">
        <v>45107</v>
      </c>
      <c r="I2312" s="410">
        <v>45107</v>
      </c>
      <c r="J2312" s="333" t="s">
        <v>4064</v>
      </c>
      <c r="K2312" s="241" t="s">
        <v>4065</v>
      </c>
      <c r="L2312" s="333" t="s">
        <v>3799</v>
      </c>
      <c r="M2312" s="235">
        <v>923388340</v>
      </c>
      <c r="N2312" s="239" t="s">
        <v>3917</v>
      </c>
      <c r="O2312" s="238" t="s">
        <v>4356</v>
      </c>
      <c r="P2312" s="345" t="s">
        <v>3413</v>
      </c>
      <c r="Q2312" s="333" t="s">
        <v>4025</v>
      </c>
      <c r="R2312" s="333" t="s">
        <v>4066</v>
      </c>
      <c r="S2312" s="538">
        <v>14744.35</v>
      </c>
      <c r="T2312" s="467" t="s">
        <v>2965</v>
      </c>
      <c r="U2312" s="468">
        <f t="shared" si="36"/>
        <v>29488.7</v>
      </c>
      <c r="V2312" s="170"/>
    </row>
    <row r="2313" spans="1:22">
      <c r="A2313" s="235">
        <v>2310</v>
      </c>
      <c r="B2313" s="238">
        <v>109563338</v>
      </c>
      <c r="C2313" s="238" t="s">
        <v>4029</v>
      </c>
      <c r="D2313" s="239" t="s">
        <v>4030</v>
      </c>
      <c r="E2313" s="598" t="s">
        <v>36</v>
      </c>
      <c r="F2313" s="333">
        <v>4</v>
      </c>
      <c r="G2313" s="623" t="s">
        <v>4357</v>
      </c>
      <c r="H2313" s="410">
        <v>45107</v>
      </c>
      <c r="I2313" s="410">
        <v>45107</v>
      </c>
      <c r="J2313" s="235" t="s">
        <v>3857</v>
      </c>
      <c r="K2313" s="333" t="s">
        <v>82</v>
      </c>
      <c r="L2313" s="333" t="s">
        <v>3799</v>
      </c>
      <c r="M2313" s="333">
        <v>923388362</v>
      </c>
      <c r="N2313" s="239" t="s">
        <v>3917</v>
      </c>
      <c r="O2313" s="238" t="s">
        <v>3784</v>
      </c>
      <c r="P2313" s="429" t="s">
        <v>3432</v>
      </c>
      <c r="Q2313" s="333" t="s">
        <v>3958</v>
      </c>
      <c r="R2313" s="333" t="s">
        <v>286</v>
      </c>
      <c r="S2313" s="538">
        <v>14744.35</v>
      </c>
      <c r="T2313" s="467" t="s">
        <v>2965</v>
      </c>
      <c r="U2313" s="468">
        <f t="shared" si="36"/>
        <v>58977.4</v>
      </c>
      <c r="V2313" s="170"/>
    </row>
    <row r="2314" spans="1:22">
      <c r="A2314" s="235">
        <v>2311</v>
      </c>
      <c r="B2314" s="238">
        <v>109609632</v>
      </c>
      <c r="C2314" s="354" t="s">
        <v>197</v>
      </c>
      <c r="D2314" s="238" t="s">
        <v>2747</v>
      </c>
      <c r="E2314" s="603" t="s">
        <v>36</v>
      </c>
      <c r="F2314" s="428">
        <v>2</v>
      </c>
      <c r="G2314" s="627" t="s">
        <v>4351</v>
      </c>
      <c r="H2314" s="478">
        <v>45107</v>
      </c>
      <c r="I2314" s="478">
        <v>45107</v>
      </c>
      <c r="J2314" s="427" t="s">
        <v>3782</v>
      </c>
      <c r="K2314" s="427" t="s">
        <v>285</v>
      </c>
      <c r="L2314" s="427" t="s">
        <v>2832</v>
      </c>
      <c r="M2314" s="427">
        <v>923388351</v>
      </c>
      <c r="N2314" s="427" t="s">
        <v>3917</v>
      </c>
      <c r="O2314" s="427" t="s">
        <v>4021</v>
      </c>
      <c r="P2314" s="473" t="s">
        <v>286</v>
      </c>
      <c r="Q2314" s="427" t="s">
        <v>286</v>
      </c>
      <c r="R2314" s="354" t="s">
        <v>4352</v>
      </c>
      <c r="S2314" s="171">
        <v>107.22</v>
      </c>
      <c r="T2314" s="467" t="s">
        <v>2965</v>
      </c>
      <c r="U2314" s="468">
        <f t="shared" si="36"/>
        <v>214.44</v>
      </c>
      <c r="V2314" s="170"/>
    </row>
    <row r="2315" spans="1:22">
      <c r="A2315" s="235">
        <v>2312</v>
      </c>
      <c r="B2315" s="238">
        <v>109609632</v>
      </c>
      <c r="C2315" s="337" t="s">
        <v>197</v>
      </c>
      <c r="D2315" s="238" t="s">
        <v>2747</v>
      </c>
      <c r="E2315" s="598" t="s">
        <v>36</v>
      </c>
      <c r="F2315" s="333">
        <v>34</v>
      </c>
      <c r="G2315" s="623" t="s">
        <v>4351</v>
      </c>
      <c r="H2315" s="410">
        <v>45107</v>
      </c>
      <c r="I2315" s="410">
        <v>45107</v>
      </c>
      <c r="J2315" s="235" t="s">
        <v>3782</v>
      </c>
      <c r="K2315" s="235" t="s">
        <v>285</v>
      </c>
      <c r="L2315" s="235" t="s">
        <v>2832</v>
      </c>
      <c r="M2315" s="235">
        <v>923388351</v>
      </c>
      <c r="N2315" s="235" t="s">
        <v>3917</v>
      </c>
      <c r="O2315" s="238" t="s">
        <v>4021</v>
      </c>
      <c r="P2315" s="345" t="s">
        <v>286</v>
      </c>
      <c r="Q2315" s="333" t="s">
        <v>286</v>
      </c>
      <c r="R2315" s="238" t="s">
        <v>4352</v>
      </c>
      <c r="S2315" s="171">
        <v>107.22</v>
      </c>
      <c r="T2315" s="467" t="s">
        <v>2965</v>
      </c>
      <c r="U2315" s="468">
        <f t="shared" si="36"/>
        <v>3645.48</v>
      </c>
      <c r="V2315" s="170"/>
    </row>
    <row r="2316" spans="1:22">
      <c r="A2316" s="235">
        <v>2313</v>
      </c>
      <c r="B2316" s="238">
        <v>112173846</v>
      </c>
      <c r="C2316" s="238" t="s">
        <v>3757</v>
      </c>
      <c r="D2316" s="238" t="s">
        <v>3758</v>
      </c>
      <c r="E2316" s="598" t="s">
        <v>36</v>
      </c>
      <c r="F2316" s="333">
        <v>7</v>
      </c>
      <c r="G2316" s="623" t="s">
        <v>4301</v>
      </c>
      <c r="H2316" s="410">
        <v>45110</v>
      </c>
      <c r="I2316" s="410">
        <v>45110</v>
      </c>
      <c r="J2316" s="235" t="s">
        <v>3952</v>
      </c>
      <c r="K2316" s="333" t="s">
        <v>76</v>
      </c>
      <c r="L2316" s="333" t="s">
        <v>3858</v>
      </c>
      <c r="M2316" s="333" t="s">
        <v>693</v>
      </c>
      <c r="N2316" s="239" t="s">
        <v>4275</v>
      </c>
      <c r="O2316" s="238" t="s">
        <v>3784</v>
      </c>
      <c r="P2316" s="429" t="s">
        <v>4263</v>
      </c>
      <c r="Q2316" s="333" t="s">
        <v>3955</v>
      </c>
      <c r="R2316" s="235" t="s">
        <v>4137</v>
      </c>
      <c r="S2316" s="538">
        <v>2023</v>
      </c>
      <c r="T2316" s="467" t="s">
        <v>2965</v>
      </c>
      <c r="U2316" s="468">
        <f t="shared" si="36"/>
        <v>14161</v>
      </c>
      <c r="V2316" s="170"/>
    </row>
    <row r="2317" spans="1:22">
      <c r="A2317" s="235">
        <v>2314</v>
      </c>
      <c r="B2317" s="238">
        <v>112173846</v>
      </c>
      <c r="C2317" s="238" t="s">
        <v>3757</v>
      </c>
      <c r="D2317" s="238" t="s">
        <v>3758</v>
      </c>
      <c r="E2317" s="598" t="s">
        <v>36</v>
      </c>
      <c r="F2317" s="333">
        <v>1</v>
      </c>
      <c r="G2317" s="623" t="s">
        <v>4302</v>
      </c>
      <c r="H2317" s="410">
        <v>45111</v>
      </c>
      <c r="I2317" s="410">
        <v>45111</v>
      </c>
      <c r="J2317" s="235" t="s">
        <v>87</v>
      </c>
      <c r="K2317" s="333" t="s">
        <v>88</v>
      </c>
      <c r="L2317" s="333" t="s">
        <v>3858</v>
      </c>
      <c r="M2317" s="333">
        <v>923388410</v>
      </c>
      <c r="N2317" s="239" t="s">
        <v>3917</v>
      </c>
      <c r="O2317" s="238" t="s">
        <v>3784</v>
      </c>
      <c r="P2317" s="429" t="s">
        <v>3432</v>
      </c>
      <c r="Q2317" s="333"/>
      <c r="R2317" s="235" t="s">
        <v>4303</v>
      </c>
      <c r="S2317" s="538">
        <v>2023</v>
      </c>
      <c r="T2317" s="467" t="s">
        <v>2965</v>
      </c>
      <c r="U2317" s="468">
        <f t="shared" si="36"/>
        <v>2023</v>
      </c>
      <c r="V2317" s="170"/>
    </row>
    <row r="2318" spans="1:22">
      <c r="A2318" s="235">
        <v>2315</v>
      </c>
      <c r="B2318" s="238">
        <v>112173846</v>
      </c>
      <c r="C2318" s="238" t="s">
        <v>3757</v>
      </c>
      <c r="D2318" s="238" t="s">
        <v>3758</v>
      </c>
      <c r="E2318" s="598" t="s">
        <v>36</v>
      </c>
      <c r="F2318" s="333">
        <v>2</v>
      </c>
      <c r="G2318" s="623" t="s">
        <v>4304</v>
      </c>
      <c r="H2318" s="410">
        <v>45111</v>
      </c>
      <c r="I2318" s="410">
        <v>45111</v>
      </c>
      <c r="J2318" s="235" t="s">
        <v>87</v>
      </c>
      <c r="K2318" s="333" t="s">
        <v>3479</v>
      </c>
      <c r="L2318" s="333" t="s">
        <v>3858</v>
      </c>
      <c r="M2318" s="333">
        <v>923388421</v>
      </c>
      <c r="N2318" s="239" t="s">
        <v>3917</v>
      </c>
      <c r="O2318" s="238" t="s">
        <v>3784</v>
      </c>
      <c r="P2318" s="429" t="s">
        <v>3432</v>
      </c>
      <c r="Q2318" s="333"/>
      <c r="R2318" s="235" t="s">
        <v>4305</v>
      </c>
      <c r="S2318" s="538">
        <v>2023</v>
      </c>
      <c r="T2318" s="467" t="s">
        <v>2965</v>
      </c>
      <c r="U2318" s="468">
        <f t="shared" si="36"/>
        <v>4046</v>
      </c>
      <c r="V2318" s="170"/>
    </row>
    <row r="2319" spans="1:22">
      <c r="A2319" s="235">
        <v>2316</v>
      </c>
      <c r="B2319" s="238">
        <v>110710681</v>
      </c>
      <c r="C2319" s="235">
        <v>110710681</v>
      </c>
      <c r="D2319" s="238" t="s">
        <v>2209</v>
      </c>
      <c r="E2319" s="598" t="s">
        <v>36</v>
      </c>
      <c r="F2319" s="235">
        <v>1</v>
      </c>
      <c r="G2319" s="623" t="s">
        <v>4267</v>
      </c>
      <c r="H2319" s="410">
        <v>45111</v>
      </c>
      <c r="I2319" s="410">
        <v>45111</v>
      </c>
      <c r="J2319" s="235" t="s">
        <v>3857</v>
      </c>
      <c r="K2319" s="235" t="s">
        <v>82</v>
      </c>
      <c r="L2319" s="235" t="s">
        <v>70</v>
      </c>
      <c r="M2319" s="238">
        <v>923388465</v>
      </c>
      <c r="N2319" s="235" t="s">
        <v>3917</v>
      </c>
      <c r="O2319" s="427" t="s">
        <v>3859</v>
      </c>
      <c r="P2319" s="345" t="s">
        <v>3432</v>
      </c>
      <c r="Q2319" s="427"/>
      <c r="R2319" s="235" t="s">
        <v>4268</v>
      </c>
      <c r="S2319" s="538">
        <v>2033</v>
      </c>
      <c r="T2319" s="467" t="s">
        <v>2965</v>
      </c>
      <c r="U2319" s="468">
        <f t="shared" si="36"/>
        <v>2033</v>
      </c>
      <c r="V2319" s="170"/>
    </row>
    <row r="2320" spans="1:22">
      <c r="A2320" s="235">
        <v>2317</v>
      </c>
      <c r="B2320" s="238">
        <v>112173846</v>
      </c>
      <c r="C2320" s="238" t="s">
        <v>3757</v>
      </c>
      <c r="D2320" s="238" t="s">
        <v>3758</v>
      </c>
      <c r="E2320" s="598" t="s">
        <v>36</v>
      </c>
      <c r="F2320" s="333">
        <v>1</v>
      </c>
      <c r="G2320" s="623" t="s">
        <v>4267</v>
      </c>
      <c r="H2320" s="410">
        <v>45111</v>
      </c>
      <c r="I2320" s="410">
        <v>45111</v>
      </c>
      <c r="J2320" s="235" t="s">
        <v>3857</v>
      </c>
      <c r="K2320" s="333" t="s">
        <v>82</v>
      </c>
      <c r="L2320" s="333" t="s">
        <v>3858</v>
      </c>
      <c r="M2320" s="333">
        <v>923388465</v>
      </c>
      <c r="N2320" s="239" t="s">
        <v>3917</v>
      </c>
      <c r="O2320" s="238" t="s">
        <v>3784</v>
      </c>
      <c r="P2320" s="429" t="s">
        <v>3432</v>
      </c>
      <c r="Q2320" s="333"/>
      <c r="R2320" s="235" t="s">
        <v>4271</v>
      </c>
      <c r="S2320" s="538">
        <v>2023</v>
      </c>
      <c r="T2320" s="467" t="s">
        <v>2965</v>
      </c>
      <c r="U2320" s="468">
        <f t="shared" si="36"/>
        <v>2023</v>
      </c>
      <c r="V2320" s="170"/>
    </row>
    <row r="2321" spans="1:22">
      <c r="A2321" s="235">
        <v>2318</v>
      </c>
      <c r="B2321" s="238">
        <v>112173846</v>
      </c>
      <c r="C2321" s="238" t="s">
        <v>3757</v>
      </c>
      <c r="D2321" s="238" t="s">
        <v>3758</v>
      </c>
      <c r="E2321" s="598" t="s">
        <v>36</v>
      </c>
      <c r="F2321" s="333">
        <v>1</v>
      </c>
      <c r="G2321" s="623" t="s">
        <v>4306</v>
      </c>
      <c r="H2321" s="410">
        <v>45111</v>
      </c>
      <c r="I2321" s="410">
        <v>45111</v>
      </c>
      <c r="J2321" s="235" t="s">
        <v>2492</v>
      </c>
      <c r="K2321" s="333" t="s">
        <v>92</v>
      </c>
      <c r="L2321" s="333" t="s">
        <v>3858</v>
      </c>
      <c r="M2321" s="333">
        <v>923388454</v>
      </c>
      <c r="N2321" s="239" t="s">
        <v>3917</v>
      </c>
      <c r="O2321" s="238" t="s">
        <v>3784</v>
      </c>
      <c r="P2321" s="429" t="s">
        <v>72</v>
      </c>
      <c r="Q2321" s="333"/>
      <c r="R2321" s="235" t="s">
        <v>4271</v>
      </c>
      <c r="S2321" s="538">
        <v>2023</v>
      </c>
      <c r="T2321" s="467" t="s">
        <v>2965</v>
      </c>
      <c r="U2321" s="468">
        <f t="shared" si="36"/>
        <v>2023</v>
      </c>
      <c r="V2321" s="170"/>
    </row>
    <row r="2322" spans="1:22" ht="20.399999999999999">
      <c r="A2322" s="235">
        <v>2319</v>
      </c>
      <c r="B2322" s="354">
        <v>112148136</v>
      </c>
      <c r="C2322" s="354" t="s">
        <v>3726</v>
      </c>
      <c r="D2322" s="354" t="s">
        <v>3727</v>
      </c>
      <c r="E2322" s="603" t="s">
        <v>36</v>
      </c>
      <c r="F2322" s="428">
        <v>1</v>
      </c>
      <c r="G2322" s="627" t="s">
        <v>4282</v>
      </c>
      <c r="H2322" s="410">
        <v>45111</v>
      </c>
      <c r="I2322" s="410">
        <v>45111</v>
      </c>
      <c r="J2322" s="428" t="s">
        <v>4279</v>
      </c>
      <c r="K2322" s="428" t="s">
        <v>3804</v>
      </c>
      <c r="L2322" s="428" t="s">
        <v>70</v>
      </c>
      <c r="M2322" s="428">
        <v>923388443</v>
      </c>
      <c r="N2322" s="427" t="s">
        <v>3917</v>
      </c>
      <c r="O2322" s="427" t="s">
        <v>3784</v>
      </c>
      <c r="P2322" s="245" t="s">
        <v>4280</v>
      </c>
      <c r="Q2322" s="427"/>
      <c r="R2322" s="428" t="s">
        <v>4284</v>
      </c>
      <c r="S2322" s="538">
        <v>14735.2435</v>
      </c>
      <c r="T2322" s="467" t="s">
        <v>2965</v>
      </c>
      <c r="U2322" s="468">
        <f t="shared" si="36"/>
        <v>14735.2435</v>
      </c>
      <c r="V2322" s="170"/>
    </row>
    <row r="2323" spans="1:22" ht="20.399999999999999">
      <c r="A2323" s="235">
        <v>2320</v>
      </c>
      <c r="B2323" s="238">
        <v>112173846</v>
      </c>
      <c r="C2323" s="238" t="s">
        <v>3757</v>
      </c>
      <c r="D2323" s="238" t="s">
        <v>3758</v>
      </c>
      <c r="E2323" s="598" t="s">
        <v>36</v>
      </c>
      <c r="F2323" s="333">
        <v>6</v>
      </c>
      <c r="G2323" s="623" t="s">
        <v>4282</v>
      </c>
      <c r="H2323" s="410">
        <v>45111</v>
      </c>
      <c r="I2323" s="410">
        <v>45111</v>
      </c>
      <c r="J2323" s="235" t="s">
        <v>4279</v>
      </c>
      <c r="K2323" s="333" t="s">
        <v>3804</v>
      </c>
      <c r="L2323" s="333" t="s">
        <v>3858</v>
      </c>
      <c r="M2323" s="333">
        <v>923388443</v>
      </c>
      <c r="N2323" s="239" t="s">
        <v>3917</v>
      </c>
      <c r="O2323" s="238" t="s">
        <v>3784</v>
      </c>
      <c r="P2323" s="346" t="s">
        <v>4280</v>
      </c>
      <c r="Q2323" s="333"/>
      <c r="R2323" s="235" t="s">
        <v>4307</v>
      </c>
      <c r="S2323" s="538">
        <v>2023</v>
      </c>
      <c r="T2323" s="467" t="s">
        <v>2965</v>
      </c>
      <c r="U2323" s="468">
        <f t="shared" si="36"/>
        <v>12138</v>
      </c>
      <c r="V2323" s="170"/>
    </row>
    <row r="2324" spans="1:22" ht="20.399999999999999">
      <c r="A2324" s="235">
        <v>2321</v>
      </c>
      <c r="B2324" s="354">
        <v>112171911</v>
      </c>
      <c r="C2324" s="450" t="s">
        <v>3427</v>
      </c>
      <c r="D2324" s="450" t="s">
        <v>3588</v>
      </c>
      <c r="E2324" s="601" t="s">
        <v>36</v>
      </c>
      <c r="F2324" s="428">
        <v>1</v>
      </c>
      <c r="G2324" s="623" t="s">
        <v>4282</v>
      </c>
      <c r="H2324" s="410">
        <v>45111</v>
      </c>
      <c r="I2324" s="410">
        <v>45111</v>
      </c>
      <c r="J2324" s="428" t="s">
        <v>4279</v>
      </c>
      <c r="K2324" s="428" t="s">
        <v>3804</v>
      </c>
      <c r="L2324" s="428" t="s">
        <v>70</v>
      </c>
      <c r="M2324" s="428">
        <v>923388443</v>
      </c>
      <c r="N2324" s="427" t="s">
        <v>3917</v>
      </c>
      <c r="O2324" s="427" t="s">
        <v>3784</v>
      </c>
      <c r="P2324" s="245" t="s">
        <v>4280</v>
      </c>
      <c r="Q2324" s="427"/>
      <c r="R2324" s="428" t="s">
        <v>4284</v>
      </c>
      <c r="S2324" s="538">
        <v>158500</v>
      </c>
      <c r="T2324" s="467" t="s">
        <v>2965</v>
      </c>
      <c r="U2324" s="468">
        <f t="shared" si="36"/>
        <v>158500</v>
      </c>
      <c r="V2324" s="170"/>
    </row>
    <row r="2325" spans="1:22" ht="20.399999999999999">
      <c r="A2325" s="235">
        <v>2322</v>
      </c>
      <c r="B2325" s="238">
        <v>112171911</v>
      </c>
      <c r="C2325" s="239" t="s">
        <v>3427</v>
      </c>
      <c r="D2325" s="239" t="s">
        <v>3588</v>
      </c>
      <c r="E2325" s="600" t="s">
        <v>36</v>
      </c>
      <c r="F2325" s="333">
        <v>1</v>
      </c>
      <c r="G2325" s="623" t="s">
        <v>4282</v>
      </c>
      <c r="H2325" s="410">
        <v>45111</v>
      </c>
      <c r="I2325" s="410">
        <v>45111</v>
      </c>
      <c r="J2325" s="333" t="s">
        <v>4279</v>
      </c>
      <c r="K2325" s="333" t="s">
        <v>3804</v>
      </c>
      <c r="L2325" s="333" t="s">
        <v>70</v>
      </c>
      <c r="M2325" s="333">
        <v>923388443</v>
      </c>
      <c r="N2325" s="239" t="s">
        <v>3917</v>
      </c>
      <c r="O2325" s="427" t="s">
        <v>4293</v>
      </c>
      <c r="P2325" s="239" t="s">
        <v>4280</v>
      </c>
      <c r="Q2325" s="427"/>
      <c r="R2325" s="333" t="s">
        <v>4294</v>
      </c>
      <c r="S2325" s="538">
        <v>158500</v>
      </c>
      <c r="T2325" s="467" t="s">
        <v>2965</v>
      </c>
      <c r="U2325" s="468">
        <f t="shared" si="36"/>
        <v>158500</v>
      </c>
      <c r="V2325" s="170"/>
    </row>
    <row r="2326" spans="1:22" ht="20.399999999999999">
      <c r="A2326" s="235">
        <v>2323</v>
      </c>
      <c r="B2326" s="354">
        <v>112158708</v>
      </c>
      <c r="C2326" s="245" t="s">
        <v>3681</v>
      </c>
      <c r="D2326" s="245" t="s">
        <v>3682</v>
      </c>
      <c r="E2326" s="602" t="s">
        <v>36</v>
      </c>
      <c r="F2326" s="428">
        <v>1</v>
      </c>
      <c r="G2326" s="627" t="s">
        <v>4282</v>
      </c>
      <c r="H2326" s="410">
        <v>45111</v>
      </c>
      <c r="I2326" s="410">
        <v>45111</v>
      </c>
      <c r="J2326" s="427" t="s">
        <v>4279</v>
      </c>
      <c r="K2326" s="427" t="s">
        <v>3804</v>
      </c>
      <c r="L2326" s="427" t="s">
        <v>70</v>
      </c>
      <c r="M2326" s="354">
        <v>923388443</v>
      </c>
      <c r="N2326" s="427" t="s">
        <v>3917</v>
      </c>
      <c r="O2326" s="427" t="s">
        <v>3784</v>
      </c>
      <c r="P2326" s="476" t="s">
        <v>4280</v>
      </c>
      <c r="Q2326" s="427"/>
      <c r="R2326" s="427" t="s">
        <v>4283</v>
      </c>
      <c r="S2326" s="538">
        <v>1900</v>
      </c>
      <c r="T2326" s="467" t="s">
        <v>2965</v>
      </c>
      <c r="U2326" s="468">
        <f t="shared" si="36"/>
        <v>1900</v>
      </c>
      <c r="V2326" s="170"/>
    </row>
    <row r="2327" spans="1:22">
      <c r="A2327" s="235">
        <v>2324</v>
      </c>
      <c r="B2327" s="354">
        <v>112148136</v>
      </c>
      <c r="C2327" s="354" t="s">
        <v>3726</v>
      </c>
      <c r="D2327" s="354" t="s">
        <v>3727</v>
      </c>
      <c r="E2327" s="603" t="s">
        <v>36</v>
      </c>
      <c r="F2327" s="428">
        <v>2</v>
      </c>
      <c r="G2327" s="627" t="s">
        <v>4269</v>
      </c>
      <c r="H2327" s="410">
        <v>45111</v>
      </c>
      <c r="I2327" s="410">
        <v>45111</v>
      </c>
      <c r="J2327" s="427" t="s">
        <v>4270</v>
      </c>
      <c r="K2327" s="427" t="s">
        <v>2020</v>
      </c>
      <c r="L2327" s="428" t="s">
        <v>70</v>
      </c>
      <c r="M2327" s="428">
        <v>923388432</v>
      </c>
      <c r="N2327" s="245" t="s">
        <v>3917</v>
      </c>
      <c r="O2327" s="427" t="s">
        <v>3784</v>
      </c>
      <c r="P2327" s="477" t="s">
        <v>286</v>
      </c>
      <c r="Q2327" s="427" t="s">
        <v>286</v>
      </c>
      <c r="R2327" s="427" t="s">
        <v>4271</v>
      </c>
      <c r="S2327" s="538">
        <v>14735.2435</v>
      </c>
      <c r="T2327" s="467" t="s">
        <v>2965</v>
      </c>
      <c r="U2327" s="468">
        <f t="shared" si="36"/>
        <v>29470.487000000001</v>
      </c>
      <c r="V2327" s="170"/>
    </row>
    <row r="2328" spans="1:22">
      <c r="A2328" s="235">
        <v>2325</v>
      </c>
      <c r="B2328" s="238">
        <v>109492179</v>
      </c>
      <c r="C2328" s="238" t="s">
        <v>3332</v>
      </c>
      <c r="D2328" s="238" t="s">
        <v>2134</v>
      </c>
      <c r="E2328" s="598" t="s">
        <v>2729</v>
      </c>
      <c r="F2328" s="235">
        <v>10</v>
      </c>
      <c r="G2328" s="623" t="s">
        <v>4269</v>
      </c>
      <c r="H2328" s="410">
        <v>45111</v>
      </c>
      <c r="I2328" s="410">
        <v>45111</v>
      </c>
      <c r="J2328" s="235" t="s">
        <v>4270</v>
      </c>
      <c r="K2328" s="235" t="s">
        <v>2020</v>
      </c>
      <c r="L2328" s="333" t="s">
        <v>70</v>
      </c>
      <c r="M2328" s="333">
        <v>923388432</v>
      </c>
      <c r="N2328" s="239" t="s">
        <v>3917</v>
      </c>
      <c r="O2328" s="427" t="s">
        <v>3784</v>
      </c>
      <c r="P2328" s="346" t="s">
        <v>286</v>
      </c>
      <c r="Q2328" s="427" t="s">
        <v>286</v>
      </c>
      <c r="R2328" s="235" t="s">
        <v>4271</v>
      </c>
      <c r="S2328" s="538">
        <v>75.989999999999995</v>
      </c>
      <c r="T2328" s="467" t="s">
        <v>2965</v>
      </c>
      <c r="U2328" s="468">
        <f t="shared" si="36"/>
        <v>759.9</v>
      </c>
      <c r="V2328" s="170"/>
    </row>
    <row r="2329" spans="1:22">
      <c r="A2329" s="235">
        <v>2326</v>
      </c>
      <c r="B2329" s="238">
        <v>112173846</v>
      </c>
      <c r="C2329" s="238" t="s">
        <v>3757</v>
      </c>
      <c r="D2329" s="238" t="s">
        <v>3758</v>
      </c>
      <c r="E2329" s="598" t="s">
        <v>36</v>
      </c>
      <c r="F2329" s="333">
        <v>2</v>
      </c>
      <c r="G2329" s="623" t="s">
        <v>4269</v>
      </c>
      <c r="H2329" s="410">
        <v>45111</v>
      </c>
      <c r="I2329" s="410">
        <v>45111</v>
      </c>
      <c r="J2329" s="235" t="s">
        <v>4270</v>
      </c>
      <c r="K2329" s="235" t="s">
        <v>2020</v>
      </c>
      <c r="L2329" s="333" t="s">
        <v>70</v>
      </c>
      <c r="M2329" s="333">
        <v>923388432</v>
      </c>
      <c r="N2329" s="239" t="s">
        <v>3917</v>
      </c>
      <c r="O2329" s="238" t="s">
        <v>3784</v>
      </c>
      <c r="P2329" s="346" t="s">
        <v>286</v>
      </c>
      <c r="Q2329" s="333" t="s">
        <v>286</v>
      </c>
      <c r="R2329" s="235" t="s">
        <v>4271</v>
      </c>
      <c r="S2329" s="538">
        <v>2023</v>
      </c>
      <c r="T2329" s="467" t="s">
        <v>2965</v>
      </c>
      <c r="U2329" s="468">
        <f t="shared" si="36"/>
        <v>4046</v>
      </c>
      <c r="V2329" s="170"/>
    </row>
    <row r="2330" spans="1:22">
      <c r="A2330" s="235">
        <v>2327</v>
      </c>
      <c r="B2330" s="238">
        <v>112171911</v>
      </c>
      <c r="C2330" s="239" t="s">
        <v>3427</v>
      </c>
      <c r="D2330" s="239" t="s">
        <v>3588</v>
      </c>
      <c r="E2330" s="600" t="s">
        <v>36</v>
      </c>
      <c r="F2330" s="333">
        <v>2</v>
      </c>
      <c r="G2330" s="623" t="s">
        <v>4269</v>
      </c>
      <c r="H2330" s="410">
        <v>45111</v>
      </c>
      <c r="I2330" s="410">
        <v>45111</v>
      </c>
      <c r="J2330" s="235" t="s">
        <v>4270</v>
      </c>
      <c r="K2330" s="235" t="s">
        <v>2020</v>
      </c>
      <c r="L2330" s="333" t="s">
        <v>70</v>
      </c>
      <c r="M2330" s="333">
        <v>923388432</v>
      </c>
      <c r="N2330" s="239" t="s">
        <v>3917</v>
      </c>
      <c r="O2330" s="427" t="s">
        <v>3784</v>
      </c>
      <c r="P2330" s="346" t="s">
        <v>286</v>
      </c>
      <c r="Q2330" s="427" t="s">
        <v>286</v>
      </c>
      <c r="R2330" s="235" t="s">
        <v>4271</v>
      </c>
      <c r="S2330" s="538">
        <v>158500</v>
      </c>
      <c r="T2330" s="467" t="s">
        <v>2965</v>
      </c>
      <c r="U2330" s="468">
        <f t="shared" si="36"/>
        <v>317000</v>
      </c>
      <c r="V2330" s="170"/>
    </row>
    <row r="2331" spans="1:22">
      <c r="A2331" s="235">
        <v>2328</v>
      </c>
      <c r="B2331" s="354">
        <v>112158708</v>
      </c>
      <c r="C2331" s="245" t="s">
        <v>3681</v>
      </c>
      <c r="D2331" s="245" t="s">
        <v>3682</v>
      </c>
      <c r="E2331" s="602" t="s">
        <v>36</v>
      </c>
      <c r="F2331" s="428">
        <v>1</v>
      </c>
      <c r="G2331" s="627" t="s">
        <v>4269</v>
      </c>
      <c r="H2331" s="410">
        <v>45111</v>
      </c>
      <c r="I2331" s="410">
        <v>45111</v>
      </c>
      <c r="J2331" s="427" t="s">
        <v>4270</v>
      </c>
      <c r="K2331" s="427" t="s">
        <v>2020</v>
      </c>
      <c r="L2331" s="428" t="s">
        <v>70</v>
      </c>
      <c r="M2331" s="428">
        <v>923388432</v>
      </c>
      <c r="N2331" s="245" t="s">
        <v>3917</v>
      </c>
      <c r="O2331" s="427" t="s">
        <v>3784</v>
      </c>
      <c r="P2331" s="477" t="s">
        <v>286</v>
      </c>
      <c r="Q2331" s="427" t="s">
        <v>286</v>
      </c>
      <c r="R2331" s="427" t="s">
        <v>4271</v>
      </c>
      <c r="S2331" s="538">
        <v>1900</v>
      </c>
      <c r="T2331" s="467" t="s">
        <v>2965</v>
      </c>
      <c r="U2331" s="468">
        <f t="shared" si="36"/>
        <v>1900</v>
      </c>
      <c r="V2331" s="170"/>
    </row>
    <row r="2332" spans="1:22">
      <c r="A2332" s="235">
        <v>2329</v>
      </c>
      <c r="B2332" s="238">
        <v>112158708</v>
      </c>
      <c r="C2332" s="235" t="s">
        <v>3681</v>
      </c>
      <c r="D2332" s="238" t="s">
        <v>3682</v>
      </c>
      <c r="E2332" s="606" t="s">
        <v>36</v>
      </c>
      <c r="F2332" s="333">
        <v>1</v>
      </c>
      <c r="G2332" s="623" t="s">
        <v>4269</v>
      </c>
      <c r="H2332" s="410">
        <v>45111</v>
      </c>
      <c r="I2332" s="410">
        <v>45111</v>
      </c>
      <c r="J2332" s="235" t="s">
        <v>4270</v>
      </c>
      <c r="K2332" s="235" t="s">
        <v>2020</v>
      </c>
      <c r="L2332" s="333" t="s">
        <v>70</v>
      </c>
      <c r="M2332" s="333">
        <v>923388432</v>
      </c>
      <c r="N2332" s="239" t="s">
        <v>3917</v>
      </c>
      <c r="O2332" s="427" t="s">
        <v>3784</v>
      </c>
      <c r="P2332" s="346" t="s">
        <v>286</v>
      </c>
      <c r="Q2332" s="427" t="s">
        <v>286</v>
      </c>
      <c r="R2332" s="333" t="s">
        <v>4295</v>
      </c>
      <c r="S2332" s="538">
        <v>1900</v>
      </c>
      <c r="T2332" s="467" t="s">
        <v>2965</v>
      </c>
      <c r="U2332" s="468">
        <f t="shared" si="36"/>
        <v>1900</v>
      </c>
      <c r="V2332" s="170"/>
    </row>
    <row r="2333" spans="1:22">
      <c r="A2333" s="235">
        <v>2330</v>
      </c>
      <c r="B2333" s="354">
        <v>109447745</v>
      </c>
      <c r="C2333" s="427">
        <v>803301</v>
      </c>
      <c r="D2333" s="354" t="s">
        <v>344</v>
      </c>
      <c r="E2333" s="603" t="s">
        <v>36</v>
      </c>
      <c r="F2333" s="427">
        <v>1</v>
      </c>
      <c r="G2333" s="623" t="s">
        <v>2324</v>
      </c>
      <c r="H2333" s="410">
        <v>45113</v>
      </c>
      <c r="I2333" s="410">
        <v>45114</v>
      </c>
      <c r="J2333" s="427" t="s">
        <v>4265</v>
      </c>
      <c r="K2333" s="427" t="s">
        <v>76</v>
      </c>
      <c r="L2333" s="427" t="s">
        <v>3799</v>
      </c>
      <c r="M2333" s="427" t="s">
        <v>2863</v>
      </c>
      <c r="N2333" s="427" t="s">
        <v>4262</v>
      </c>
      <c r="O2333" s="427" t="s">
        <v>57</v>
      </c>
      <c r="P2333" s="473" t="s">
        <v>4263</v>
      </c>
      <c r="Q2333" s="427"/>
      <c r="R2333" s="427" t="s">
        <v>4266</v>
      </c>
      <c r="S2333" s="538">
        <v>16000</v>
      </c>
      <c r="T2333" s="467" t="s">
        <v>2965</v>
      </c>
      <c r="U2333" s="468">
        <f t="shared" si="36"/>
        <v>16000</v>
      </c>
      <c r="V2333" s="170"/>
    </row>
    <row r="2334" spans="1:22">
      <c r="A2334" s="235">
        <v>2331</v>
      </c>
      <c r="B2334" s="238">
        <v>109563338</v>
      </c>
      <c r="C2334" s="238" t="s">
        <v>4029</v>
      </c>
      <c r="D2334" s="239" t="s">
        <v>4030</v>
      </c>
      <c r="E2334" s="598" t="s">
        <v>36</v>
      </c>
      <c r="F2334" s="333">
        <v>6</v>
      </c>
      <c r="G2334" s="623" t="s">
        <v>4296</v>
      </c>
      <c r="H2334" s="410">
        <v>45113</v>
      </c>
      <c r="I2334" s="410">
        <v>45114</v>
      </c>
      <c r="J2334" s="235" t="s">
        <v>3952</v>
      </c>
      <c r="K2334" s="333" t="s">
        <v>76</v>
      </c>
      <c r="L2334" s="333" t="s">
        <v>3799</v>
      </c>
      <c r="M2334" s="333" t="s">
        <v>693</v>
      </c>
      <c r="N2334" s="239" t="s">
        <v>4275</v>
      </c>
      <c r="O2334" s="238" t="s">
        <v>3784</v>
      </c>
      <c r="P2334" s="429" t="s">
        <v>4263</v>
      </c>
      <c r="Q2334" s="333" t="s">
        <v>3955</v>
      </c>
      <c r="R2334" s="333" t="s">
        <v>4297</v>
      </c>
      <c r="S2334" s="538">
        <v>14744.35</v>
      </c>
      <c r="T2334" s="467" t="s">
        <v>2965</v>
      </c>
      <c r="U2334" s="468">
        <f t="shared" si="36"/>
        <v>88466.1</v>
      </c>
      <c r="V2334" s="170"/>
    </row>
    <row r="2335" spans="1:22">
      <c r="A2335" s="235">
        <v>2332</v>
      </c>
      <c r="B2335" s="354">
        <v>112148136</v>
      </c>
      <c r="C2335" s="354" t="s">
        <v>3726</v>
      </c>
      <c r="D2335" s="354" t="s">
        <v>3727</v>
      </c>
      <c r="E2335" s="603" t="s">
        <v>36</v>
      </c>
      <c r="F2335" s="428">
        <v>5</v>
      </c>
      <c r="G2335" s="627" t="s">
        <v>4272</v>
      </c>
      <c r="H2335" s="410">
        <v>45114</v>
      </c>
      <c r="I2335" s="410">
        <v>45114</v>
      </c>
      <c r="J2335" s="427" t="s">
        <v>3857</v>
      </c>
      <c r="K2335" s="427" t="s">
        <v>82</v>
      </c>
      <c r="L2335" s="428" t="s">
        <v>70</v>
      </c>
      <c r="M2335" s="428">
        <v>923387776</v>
      </c>
      <c r="N2335" s="245" t="s">
        <v>3917</v>
      </c>
      <c r="O2335" s="427" t="s">
        <v>3784</v>
      </c>
      <c r="P2335" s="473" t="s">
        <v>3432</v>
      </c>
      <c r="Q2335" s="427" t="s">
        <v>3958</v>
      </c>
      <c r="R2335" s="427" t="s">
        <v>4273</v>
      </c>
      <c r="S2335" s="538">
        <v>14735.2435</v>
      </c>
      <c r="T2335" s="467" t="s">
        <v>2965</v>
      </c>
      <c r="U2335" s="468">
        <f t="shared" si="36"/>
        <v>73676.217499999999</v>
      </c>
      <c r="V2335" s="170"/>
    </row>
    <row r="2336" spans="1:22">
      <c r="A2336" s="235">
        <v>2333</v>
      </c>
      <c r="B2336" s="238">
        <v>109492179</v>
      </c>
      <c r="C2336" s="238" t="s">
        <v>3332</v>
      </c>
      <c r="D2336" s="238" t="s">
        <v>2134</v>
      </c>
      <c r="E2336" s="598" t="s">
        <v>2729</v>
      </c>
      <c r="F2336" s="235">
        <v>25</v>
      </c>
      <c r="G2336" s="623" t="s">
        <v>4272</v>
      </c>
      <c r="H2336" s="410">
        <v>45114</v>
      </c>
      <c r="I2336" s="410">
        <v>45114</v>
      </c>
      <c r="J2336" s="235" t="s">
        <v>3857</v>
      </c>
      <c r="K2336" s="235" t="s">
        <v>82</v>
      </c>
      <c r="L2336" s="333" t="s">
        <v>70</v>
      </c>
      <c r="M2336" s="333">
        <v>923387776</v>
      </c>
      <c r="N2336" s="239" t="s">
        <v>3917</v>
      </c>
      <c r="O2336" s="427" t="s">
        <v>3784</v>
      </c>
      <c r="P2336" s="345" t="s">
        <v>3432</v>
      </c>
      <c r="Q2336" s="427" t="s">
        <v>3958</v>
      </c>
      <c r="R2336" s="235" t="s">
        <v>4273</v>
      </c>
      <c r="S2336" s="538">
        <v>75.989999999999995</v>
      </c>
      <c r="T2336" s="467" t="s">
        <v>2965</v>
      </c>
      <c r="U2336" s="468">
        <f t="shared" si="36"/>
        <v>1899.7499999999998</v>
      </c>
      <c r="V2336" s="170"/>
    </row>
    <row r="2337" spans="1:22">
      <c r="A2337" s="235">
        <v>2334</v>
      </c>
      <c r="B2337" s="238">
        <v>112173846</v>
      </c>
      <c r="C2337" s="238" t="s">
        <v>3757</v>
      </c>
      <c r="D2337" s="238" t="s">
        <v>3758</v>
      </c>
      <c r="E2337" s="598" t="s">
        <v>36</v>
      </c>
      <c r="F2337" s="333">
        <v>5</v>
      </c>
      <c r="G2337" s="623" t="s">
        <v>4272</v>
      </c>
      <c r="H2337" s="410">
        <v>45114</v>
      </c>
      <c r="I2337" s="410">
        <v>45114</v>
      </c>
      <c r="J2337" s="235" t="s">
        <v>3857</v>
      </c>
      <c r="K2337" s="235" t="s">
        <v>82</v>
      </c>
      <c r="L2337" s="333" t="s">
        <v>70</v>
      </c>
      <c r="M2337" s="333">
        <v>923387776</v>
      </c>
      <c r="N2337" s="239" t="s">
        <v>3917</v>
      </c>
      <c r="O2337" s="238" t="s">
        <v>3784</v>
      </c>
      <c r="P2337" s="345" t="s">
        <v>3432</v>
      </c>
      <c r="Q2337" s="333" t="s">
        <v>3958</v>
      </c>
      <c r="R2337" s="235" t="s">
        <v>4273</v>
      </c>
      <c r="S2337" s="538">
        <v>2023</v>
      </c>
      <c r="T2337" s="467" t="s">
        <v>2965</v>
      </c>
      <c r="U2337" s="468">
        <f t="shared" si="36"/>
        <v>10115</v>
      </c>
      <c r="V2337" s="170"/>
    </row>
    <row r="2338" spans="1:22">
      <c r="A2338" s="235">
        <v>2335</v>
      </c>
      <c r="B2338" s="238">
        <v>112171911</v>
      </c>
      <c r="C2338" s="239" t="s">
        <v>3427</v>
      </c>
      <c r="D2338" s="239" t="s">
        <v>3588</v>
      </c>
      <c r="E2338" s="600" t="s">
        <v>36</v>
      </c>
      <c r="F2338" s="333">
        <v>5</v>
      </c>
      <c r="G2338" s="623" t="s">
        <v>4272</v>
      </c>
      <c r="H2338" s="410">
        <v>45114</v>
      </c>
      <c r="I2338" s="410">
        <v>45114</v>
      </c>
      <c r="J2338" s="235" t="s">
        <v>3857</v>
      </c>
      <c r="K2338" s="235" t="s">
        <v>82</v>
      </c>
      <c r="L2338" s="333" t="s">
        <v>70</v>
      </c>
      <c r="M2338" s="333">
        <v>923387776</v>
      </c>
      <c r="N2338" s="239" t="s">
        <v>3917</v>
      </c>
      <c r="O2338" s="427" t="s">
        <v>3784</v>
      </c>
      <c r="P2338" s="345" t="s">
        <v>3432</v>
      </c>
      <c r="Q2338" s="427" t="s">
        <v>3958</v>
      </c>
      <c r="R2338" s="235" t="s">
        <v>4273</v>
      </c>
      <c r="S2338" s="538">
        <v>158500</v>
      </c>
      <c r="T2338" s="467" t="s">
        <v>2965</v>
      </c>
      <c r="U2338" s="468">
        <f t="shared" si="36"/>
        <v>792500</v>
      </c>
      <c r="V2338" s="170"/>
    </row>
    <row r="2339" spans="1:22">
      <c r="A2339" s="235">
        <v>2336</v>
      </c>
      <c r="B2339" s="238">
        <v>112158708</v>
      </c>
      <c r="C2339" s="235" t="s">
        <v>3681</v>
      </c>
      <c r="D2339" s="238" t="s">
        <v>3682</v>
      </c>
      <c r="E2339" s="606" t="s">
        <v>36</v>
      </c>
      <c r="F2339" s="333">
        <v>5</v>
      </c>
      <c r="G2339" s="623" t="s">
        <v>4272</v>
      </c>
      <c r="H2339" s="410">
        <v>45114</v>
      </c>
      <c r="I2339" s="410">
        <v>45114</v>
      </c>
      <c r="J2339" s="235" t="s">
        <v>3857</v>
      </c>
      <c r="K2339" s="235" t="s">
        <v>82</v>
      </c>
      <c r="L2339" s="333" t="s">
        <v>70</v>
      </c>
      <c r="M2339" s="333">
        <v>923387776</v>
      </c>
      <c r="N2339" s="239" t="s">
        <v>3917</v>
      </c>
      <c r="O2339" s="427" t="s">
        <v>3784</v>
      </c>
      <c r="P2339" s="345" t="s">
        <v>3432</v>
      </c>
      <c r="Q2339" s="427" t="s">
        <v>3958</v>
      </c>
      <c r="R2339" s="235" t="s">
        <v>4273</v>
      </c>
      <c r="S2339" s="538">
        <v>1900</v>
      </c>
      <c r="T2339" s="467" t="s">
        <v>2965</v>
      </c>
      <c r="U2339" s="468">
        <f t="shared" si="36"/>
        <v>9500</v>
      </c>
      <c r="V2339" s="170"/>
    </row>
    <row r="2340" spans="1:22" ht="30.6">
      <c r="A2340" s="235">
        <v>2337</v>
      </c>
      <c r="B2340" s="238">
        <v>108221265</v>
      </c>
      <c r="C2340" s="419" t="s">
        <v>3983</v>
      </c>
      <c r="D2340" s="419" t="s">
        <v>3984</v>
      </c>
      <c r="E2340" s="607" t="s">
        <v>36</v>
      </c>
      <c r="F2340" s="421">
        <v>2</v>
      </c>
      <c r="G2340" s="623" t="s">
        <v>4288</v>
      </c>
      <c r="H2340" s="410">
        <v>45117</v>
      </c>
      <c r="I2340" s="410">
        <v>45117</v>
      </c>
      <c r="J2340" s="419" t="s">
        <v>3979</v>
      </c>
      <c r="K2340" s="421" t="s">
        <v>3982</v>
      </c>
      <c r="L2340" s="421" t="s">
        <v>286</v>
      </c>
      <c r="M2340" s="421" t="s">
        <v>4289</v>
      </c>
      <c r="N2340" s="421" t="s">
        <v>4290</v>
      </c>
      <c r="O2340" s="427" t="s">
        <v>4291</v>
      </c>
      <c r="P2340" s="421" t="s">
        <v>286</v>
      </c>
      <c r="Q2340" s="427" t="s">
        <v>286</v>
      </c>
      <c r="R2340" s="419" t="s">
        <v>4292</v>
      </c>
      <c r="S2340" s="538">
        <v>460020</v>
      </c>
      <c r="T2340" s="467" t="s">
        <v>2965</v>
      </c>
      <c r="U2340" s="468">
        <f t="shared" si="36"/>
        <v>920040</v>
      </c>
      <c r="V2340" s="170"/>
    </row>
    <row r="2341" spans="1:22">
      <c r="A2341" s="235">
        <v>2338</v>
      </c>
      <c r="B2341" s="354">
        <v>109447737</v>
      </c>
      <c r="C2341" s="427" t="s">
        <v>329</v>
      </c>
      <c r="D2341" s="354" t="s">
        <v>330</v>
      </c>
      <c r="E2341" s="603" t="s">
        <v>36</v>
      </c>
      <c r="F2341" s="427">
        <v>1</v>
      </c>
      <c r="G2341" s="623" t="s">
        <v>4261</v>
      </c>
      <c r="H2341" s="410">
        <v>45117</v>
      </c>
      <c r="I2341" s="410">
        <v>45117</v>
      </c>
      <c r="J2341" s="427" t="s">
        <v>3515</v>
      </c>
      <c r="K2341" s="427" t="s">
        <v>76</v>
      </c>
      <c r="L2341" s="427" t="s">
        <v>3799</v>
      </c>
      <c r="M2341" s="427" t="s">
        <v>693</v>
      </c>
      <c r="N2341" s="427" t="s">
        <v>4262</v>
      </c>
      <c r="O2341" s="427" t="s">
        <v>57</v>
      </c>
      <c r="P2341" s="473" t="s">
        <v>4263</v>
      </c>
      <c r="Q2341" s="427"/>
      <c r="R2341" s="427" t="s">
        <v>4264</v>
      </c>
      <c r="S2341" s="538">
        <v>16982.160416666666</v>
      </c>
      <c r="T2341" s="467" t="s">
        <v>2965</v>
      </c>
      <c r="U2341" s="468">
        <f t="shared" si="36"/>
        <v>16982.160416666666</v>
      </c>
      <c r="V2341" s="170"/>
    </row>
    <row r="2342" spans="1:22" ht="20.399999999999999">
      <c r="A2342" s="235">
        <v>2339</v>
      </c>
      <c r="B2342" s="238">
        <v>109492174</v>
      </c>
      <c r="C2342" s="235" t="s">
        <v>488</v>
      </c>
      <c r="D2342" s="238" t="s">
        <v>489</v>
      </c>
      <c r="E2342" s="598" t="s">
        <v>36</v>
      </c>
      <c r="F2342" s="235">
        <v>40</v>
      </c>
      <c r="G2342" s="623" t="s">
        <v>4260</v>
      </c>
      <c r="H2342" s="410">
        <v>45117</v>
      </c>
      <c r="I2342" s="410">
        <v>45118</v>
      </c>
      <c r="J2342" s="235" t="s">
        <v>3782</v>
      </c>
      <c r="K2342" s="235" t="s">
        <v>285</v>
      </c>
      <c r="L2342" s="235" t="s">
        <v>2832</v>
      </c>
      <c r="M2342" s="235">
        <v>923388830</v>
      </c>
      <c r="N2342" s="235" t="s">
        <v>3917</v>
      </c>
      <c r="O2342" s="427" t="s">
        <v>4021</v>
      </c>
      <c r="P2342" s="345" t="s">
        <v>286</v>
      </c>
      <c r="Q2342" s="427" t="s">
        <v>286</v>
      </c>
      <c r="R2342" s="238" t="s">
        <v>4083</v>
      </c>
      <c r="S2342" s="538">
        <v>4051</v>
      </c>
      <c r="T2342" s="467" t="s">
        <v>2965</v>
      </c>
      <c r="U2342" s="468">
        <f t="shared" si="36"/>
        <v>162040</v>
      </c>
      <c r="V2342" s="170"/>
    </row>
    <row r="2343" spans="1:22" ht="20.399999999999999">
      <c r="A2343" s="235">
        <v>2340</v>
      </c>
      <c r="B2343" s="238">
        <v>109492175</v>
      </c>
      <c r="C2343" s="235" t="s">
        <v>520</v>
      </c>
      <c r="D2343" s="238" t="s">
        <v>521</v>
      </c>
      <c r="E2343" s="598" t="s">
        <v>36</v>
      </c>
      <c r="F2343" s="235">
        <v>40</v>
      </c>
      <c r="G2343" s="623" t="s">
        <v>4260</v>
      </c>
      <c r="H2343" s="410">
        <v>45117</v>
      </c>
      <c r="I2343" s="410">
        <v>45118</v>
      </c>
      <c r="J2343" s="235" t="s">
        <v>3782</v>
      </c>
      <c r="K2343" s="235" t="s">
        <v>285</v>
      </c>
      <c r="L2343" s="235" t="s">
        <v>2832</v>
      </c>
      <c r="M2343" s="235">
        <v>923388830</v>
      </c>
      <c r="N2343" s="235" t="s">
        <v>3917</v>
      </c>
      <c r="O2343" s="427" t="s">
        <v>4021</v>
      </c>
      <c r="P2343" s="345" t="s">
        <v>286</v>
      </c>
      <c r="Q2343" s="427" t="s">
        <v>286</v>
      </c>
      <c r="R2343" s="238" t="s">
        <v>4083</v>
      </c>
      <c r="S2343" s="538">
        <v>1404</v>
      </c>
      <c r="T2343" s="467" t="s">
        <v>2965</v>
      </c>
      <c r="U2343" s="468">
        <f t="shared" si="36"/>
        <v>56160</v>
      </c>
      <c r="V2343" s="170"/>
    </row>
    <row r="2344" spans="1:22" ht="20.399999999999999">
      <c r="A2344" s="235">
        <v>2341</v>
      </c>
      <c r="B2344" s="238">
        <v>107171952</v>
      </c>
      <c r="C2344" s="235" t="s">
        <v>1475</v>
      </c>
      <c r="D2344" s="238" t="s">
        <v>1476</v>
      </c>
      <c r="E2344" s="598" t="s">
        <v>36</v>
      </c>
      <c r="F2344" s="235">
        <v>40</v>
      </c>
      <c r="G2344" s="623" t="s">
        <v>4260</v>
      </c>
      <c r="H2344" s="410">
        <v>45117</v>
      </c>
      <c r="I2344" s="410">
        <v>45118</v>
      </c>
      <c r="J2344" s="235" t="s">
        <v>3782</v>
      </c>
      <c r="K2344" s="235" t="s">
        <v>285</v>
      </c>
      <c r="L2344" s="235" t="s">
        <v>2832</v>
      </c>
      <c r="M2344" s="235">
        <v>923388830</v>
      </c>
      <c r="N2344" s="235" t="s">
        <v>3917</v>
      </c>
      <c r="O2344" s="427" t="s">
        <v>4021</v>
      </c>
      <c r="P2344" s="345" t="s">
        <v>286</v>
      </c>
      <c r="Q2344" s="427" t="s">
        <v>286</v>
      </c>
      <c r="R2344" s="238" t="s">
        <v>4083</v>
      </c>
      <c r="S2344" s="538">
        <v>2750</v>
      </c>
      <c r="T2344" s="467" t="s">
        <v>2965</v>
      </c>
      <c r="U2344" s="468">
        <f t="shared" si="36"/>
        <v>110000</v>
      </c>
      <c r="V2344" s="170"/>
    </row>
    <row r="2345" spans="1:22" ht="51">
      <c r="A2345" s="235">
        <v>2342</v>
      </c>
      <c r="B2345" s="238" t="s">
        <v>4128</v>
      </c>
      <c r="C2345" s="337" t="s">
        <v>2939</v>
      </c>
      <c r="D2345" s="238" t="s">
        <v>3241</v>
      </c>
      <c r="E2345" s="605" t="s">
        <v>2729</v>
      </c>
      <c r="F2345" s="333">
        <v>1600</v>
      </c>
      <c r="G2345" s="623" t="s">
        <v>4260</v>
      </c>
      <c r="H2345" s="410">
        <v>45117</v>
      </c>
      <c r="I2345" s="410">
        <v>45118</v>
      </c>
      <c r="J2345" s="235" t="s">
        <v>3782</v>
      </c>
      <c r="K2345" s="235" t="s">
        <v>285</v>
      </c>
      <c r="L2345" s="235" t="s">
        <v>2832</v>
      </c>
      <c r="M2345" s="235">
        <v>923388830</v>
      </c>
      <c r="N2345" s="235" t="s">
        <v>3917</v>
      </c>
      <c r="O2345" s="427" t="s">
        <v>4021</v>
      </c>
      <c r="P2345" s="345" t="s">
        <v>286</v>
      </c>
      <c r="Q2345" s="427" t="s">
        <v>286</v>
      </c>
      <c r="R2345" s="238" t="s">
        <v>4083</v>
      </c>
      <c r="S2345" s="538">
        <v>34.6</v>
      </c>
      <c r="T2345" s="467" t="s">
        <v>2965</v>
      </c>
      <c r="U2345" s="468">
        <f t="shared" si="36"/>
        <v>55360</v>
      </c>
      <c r="V2345" s="170"/>
    </row>
    <row r="2346" spans="1:22" ht="20.399999999999999">
      <c r="A2346" s="235">
        <v>2343</v>
      </c>
      <c r="B2346" s="238">
        <v>112169822</v>
      </c>
      <c r="C2346" s="238" t="s">
        <v>2941</v>
      </c>
      <c r="D2346" s="238" t="s">
        <v>2942</v>
      </c>
      <c r="E2346" s="598" t="s">
        <v>2729</v>
      </c>
      <c r="F2346" s="235">
        <v>500</v>
      </c>
      <c r="G2346" s="623" t="s">
        <v>4260</v>
      </c>
      <c r="H2346" s="410">
        <v>45117</v>
      </c>
      <c r="I2346" s="410">
        <v>45118</v>
      </c>
      <c r="J2346" s="235" t="s">
        <v>3782</v>
      </c>
      <c r="K2346" s="235" t="s">
        <v>285</v>
      </c>
      <c r="L2346" s="235" t="s">
        <v>2832</v>
      </c>
      <c r="M2346" s="235">
        <v>923388830</v>
      </c>
      <c r="N2346" s="235" t="s">
        <v>3917</v>
      </c>
      <c r="O2346" s="427" t="s">
        <v>4021</v>
      </c>
      <c r="P2346" s="345" t="s">
        <v>286</v>
      </c>
      <c r="Q2346" s="427" t="s">
        <v>286</v>
      </c>
      <c r="R2346" s="238" t="s">
        <v>4083</v>
      </c>
      <c r="S2346" s="538">
        <v>22.7</v>
      </c>
      <c r="T2346" s="467" t="s">
        <v>2965</v>
      </c>
      <c r="U2346" s="468">
        <f t="shared" si="36"/>
        <v>11350</v>
      </c>
      <c r="V2346" s="170"/>
    </row>
    <row r="2347" spans="1:22" ht="20.399999999999999">
      <c r="A2347" s="235">
        <v>2344</v>
      </c>
      <c r="B2347" s="238">
        <v>112169822</v>
      </c>
      <c r="C2347" s="337" t="s">
        <v>2941</v>
      </c>
      <c r="D2347" s="239" t="s">
        <v>2942</v>
      </c>
      <c r="E2347" s="605" t="s">
        <v>2729</v>
      </c>
      <c r="F2347" s="333">
        <v>400</v>
      </c>
      <c r="G2347" s="623" t="s">
        <v>4260</v>
      </c>
      <c r="H2347" s="410">
        <v>45117</v>
      </c>
      <c r="I2347" s="410">
        <v>45118</v>
      </c>
      <c r="J2347" s="235" t="s">
        <v>3782</v>
      </c>
      <c r="K2347" s="235" t="s">
        <v>285</v>
      </c>
      <c r="L2347" s="235" t="s">
        <v>2832</v>
      </c>
      <c r="M2347" s="235">
        <v>923388830</v>
      </c>
      <c r="N2347" s="235" t="s">
        <v>3917</v>
      </c>
      <c r="O2347" s="427" t="s">
        <v>4021</v>
      </c>
      <c r="P2347" s="345" t="s">
        <v>286</v>
      </c>
      <c r="Q2347" s="427" t="s">
        <v>286</v>
      </c>
      <c r="R2347" s="238" t="s">
        <v>4083</v>
      </c>
      <c r="S2347" s="538">
        <v>22.7</v>
      </c>
      <c r="T2347" s="467" t="s">
        <v>2965</v>
      </c>
      <c r="U2347" s="468">
        <f t="shared" si="36"/>
        <v>9080</v>
      </c>
      <c r="V2347" s="170"/>
    </row>
    <row r="2348" spans="1:22" ht="20.399999999999999">
      <c r="A2348" s="235">
        <v>2345</v>
      </c>
      <c r="B2348" s="238">
        <v>112136081</v>
      </c>
      <c r="C2348" s="238" t="s">
        <v>997</v>
      </c>
      <c r="D2348" s="238" t="s">
        <v>998</v>
      </c>
      <c r="E2348" s="606" t="s">
        <v>36</v>
      </c>
      <c r="F2348" s="333">
        <v>40</v>
      </c>
      <c r="G2348" s="623" t="s">
        <v>4260</v>
      </c>
      <c r="H2348" s="410">
        <v>45117</v>
      </c>
      <c r="I2348" s="410">
        <v>45118</v>
      </c>
      <c r="J2348" s="235" t="s">
        <v>3782</v>
      </c>
      <c r="K2348" s="235" t="s">
        <v>285</v>
      </c>
      <c r="L2348" s="235" t="s">
        <v>2832</v>
      </c>
      <c r="M2348" s="235">
        <v>923388830</v>
      </c>
      <c r="N2348" s="235" t="s">
        <v>3917</v>
      </c>
      <c r="O2348" s="427" t="s">
        <v>4021</v>
      </c>
      <c r="P2348" s="345" t="s">
        <v>286</v>
      </c>
      <c r="Q2348" s="427" t="s">
        <v>286</v>
      </c>
      <c r="R2348" s="238" t="s">
        <v>4083</v>
      </c>
      <c r="S2348" s="538">
        <v>626.86400000000003</v>
      </c>
      <c r="T2348" s="467" t="s">
        <v>2965</v>
      </c>
      <c r="U2348" s="468">
        <f t="shared" si="36"/>
        <v>25074.560000000001</v>
      </c>
      <c r="V2348" s="170"/>
    </row>
    <row r="2349" spans="1:22" ht="20.399999999999999">
      <c r="A2349" s="235">
        <v>2346</v>
      </c>
      <c r="B2349" s="238">
        <v>109492197</v>
      </c>
      <c r="C2349" s="235">
        <v>61030000067</v>
      </c>
      <c r="D2349" s="238" t="s">
        <v>187</v>
      </c>
      <c r="E2349" s="598" t="s">
        <v>36</v>
      </c>
      <c r="F2349" s="235">
        <v>272</v>
      </c>
      <c r="G2349" s="623" t="s">
        <v>4260</v>
      </c>
      <c r="H2349" s="410">
        <v>45117</v>
      </c>
      <c r="I2349" s="410">
        <v>45118</v>
      </c>
      <c r="J2349" s="235" t="s">
        <v>3782</v>
      </c>
      <c r="K2349" s="235" t="s">
        <v>285</v>
      </c>
      <c r="L2349" s="235" t="s">
        <v>2832</v>
      </c>
      <c r="M2349" s="235">
        <v>923388830</v>
      </c>
      <c r="N2349" s="235" t="s">
        <v>3917</v>
      </c>
      <c r="O2349" s="427" t="s">
        <v>4021</v>
      </c>
      <c r="P2349" s="345" t="s">
        <v>286</v>
      </c>
      <c r="Q2349" s="427" t="s">
        <v>286</v>
      </c>
      <c r="R2349" s="238" t="s">
        <v>4083</v>
      </c>
      <c r="S2349" s="538">
        <v>66.92</v>
      </c>
      <c r="T2349" s="467" t="s">
        <v>2965</v>
      </c>
      <c r="U2349" s="468">
        <f t="shared" si="36"/>
        <v>18202.240000000002</v>
      </c>
      <c r="V2349" s="170"/>
    </row>
    <row r="2350" spans="1:22" ht="20.399999999999999">
      <c r="A2350" s="235">
        <v>2347</v>
      </c>
      <c r="B2350" s="238">
        <v>109492197</v>
      </c>
      <c r="C2350" s="337">
        <v>61030000067</v>
      </c>
      <c r="D2350" s="238" t="s">
        <v>187</v>
      </c>
      <c r="E2350" s="605" t="s">
        <v>36</v>
      </c>
      <c r="F2350" s="333">
        <v>8</v>
      </c>
      <c r="G2350" s="623" t="s">
        <v>4260</v>
      </c>
      <c r="H2350" s="410">
        <v>45117</v>
      </c>
      <c r="I2350" s="410">
        <v>45118</v>
      </c>
      <c r="J2350" s="235" t="s">
        <v>3782</v>
      </c>
      <c r="K2350" s="235" t="s">
        <v>285</v>
      </c>
      <c r="L2350" s="235" t="s">
        <v>2832</v>
      </c>
      <c r="M2350" s="235">
        <v>923388830</v>
      </c>
      <c r="N2350" s="235" t="s">
        <v>3917</v>
      </c>
      <c r="O2350" s="427" t="s">
        <v>4021</v>
      </c>
      <c r="P2350" s="345" t="s">
        <v>286</v>
      </c>
      <c r="Q2350" s="427" t="s">
        <v>286</v>
      </c>
      <c r="R2350" s="238" t="s">
        <v>4083</v>
      </c>
      <c r="S2350" s="538">
        <v>66.92</v>
      </c>
      <c r="T2350" s="467" t="s">
        <v>2965</v>
      </c>
      <c r="U2350" s="468">
        <f t="shared" si="36"/>
        <v>535.36</v>
      </c>
      <c r="V2350" s="170"/>
    </row>
    <row r="2351" spans="1:22" ht="20.399999999999999">
      <c r="A2351" s="235">
        <v>2348</v>
      </c>
      <c r="B2351" s="354">
        <v>109492180</v>
      </c>
      <c r="C2351" s="427" t="s">
        <v>201</v>
      </c>
      <c r="D2351" s="354" t="s">
        <v>2748</v>
      </c>
      <c r="E2351" s="603" t="s">
        <v>36</v>
      </c>
      <c r="F2351" s="427">
        <v>35</v>
      </c>
      <c r="G2351" s="623" t="s">
        <v>4260</v>
      </c>
      <c r="H2351" s="410">
        <v>45117</v>
      </c>
      <c r="I2351" s="410">
        <v>45118</v>
      </c>
      <c r="J2351" s="235" t="s">
        <v>3782</v>
      </c>
      <c r="K2351" s="235" t="s">
        <v>285</v>
      </c>
      <c r="L2351" s="235" t="s">
        <v>2832</v>
      </c>
      <c r="M2351" s="235">
        <v>923388830</v>
      </c>
      <c r="N2351" s="235" t="s">
        <v>3917</v>
      </c>
      <c r="O2351" s="427" t="s">
        <v>4021</v>
      </c>
      <c r="P2351" s="345" t="s">
        <v>286</v>
      </c>
      <c r="Q2351" s="427" t="s">
        <v>286</v>
      </c>
      <c r="R2351" s="238" t="s">
        <v>4083</v>
      </c>
      <c r="S2351" s="538">
        <v>32.22</v>
      </c>
      <c r="T2351" s="467" t="s">
        <v>2965</v>
      </c>
      <c r="U2351" s="468">
        <f t="shared" si="36"/>
        <v>1127.7</v>
      </c>
      <c r="V2351" s="170"/>
    </row>
    <row r="2352" spans="1:22" ht="20.399999999999999">
      <c r="A2352" s="235">
        <v>2349</v>
      </c>
      <c r="B2352" s="238">
        <v>109492180</v>
      </c>
      <c r="C2352" s="349" t="s">
        <v>201</v>
      </c>
      <c r="D2352" s="349" t="s">
        <v>2748</v>
      </c>
      <c r="E2352" s="606" t="s">
        <v>36</v>
      </c>
      <c r="F2352" s="333">
        <v>100</v>
      </c>
      <c r="G2352" s="623" t="s">
        <v>4260</v>
      </c>
      <c r="H2352" s="410">
        <v>45117</v>
      </c>
      <c r="I2352" s="410">
        <v>45118</v>
      </c>
      <c r="J2352" s="235" t="s">
        <v>3782</v>
      </c>
      <c r="K2352" s="235" t="s">
        <v>285</v>
      </c>
      <c r="L2352" s="235" t="s">
        <v>2832</v>
      </c>
      <c r="M2352" s="235">
        <v>923388830</v>
      </c>
      <c r="N2352" s="235" t="s">
        <v>3917</v>
      </c>
      <c r="O2352" s="427" t="s">
        <v>4021</v>
      </c>
      <c r="P2352" s="345" t="s">
        <v>286</v>
      </c>
      <c r="Q2352" s="427" t="s">
        <v>286</v>
      </c>
      <c r="R2352" s="238" t="s">
        <v>4083</v>
      </c>
      <c r="S2352" s="538">
        <v>32.22</v>
      </c>
      <c r="T2352" s="467" t="s">
        <v>2965</v>
      </c>
      <c r="U2352" s="468">
        <f t="shared" si="36"/>
        <v>3222</v>
      </c>
      <c r="V2352" s="170"/>
    </row>
    <row r="2353" spans="1:22" ht="20.399999999999999">
      <c r="A2353" s="235">
        <v>2350</v>
      </c>
      <c r="B2353" s="238">
        <v>109492180</v>
      </c>
      <c r="C2353" s="349" t="s">
        <v>201</v>
      </c>
      <c r="D2353" s="349" t="s">
        <v>2748</v>
      </c>
      <c r="E2353" s="606" t="s">
        <v>36</v>
      </c>
      <c r="F2353" s="333">
        <v>25</v>
      </c>
      <c r="G2353" s="623" t="s">
        <v>4260</v>
      </c>
      <c r="H2353" s="410">
        <v>45117</v>
      </c>
      <c r="I2353" s="410">
        <v>45118</v>
      </c>
      <c r="J2353" s="235" t="s">
        <v>3782</v>
      </c>
      <c r="K2353" s="235" t="s">
        <v>285</v>
      </c>
      <c r="L2353" s="235" t="s">
        <v>2832</v>
      </c>
      <c r="M2353" s="235">
        <v>923388830</v>
      </c>
      <c r="N2353" s="235" t="s">
        <v>3917</v>
      </c>
      <c r="O2353" s="427" t="s">
        <v>4021</v>
      </c>
      <c r="P2353" s="345" t="s">
        <v>286</v>
      </c>
      <c r="Q2353" s="427" t="s">
        <v>286</v>
      </c>
      <c r="R2353" s="238" t="s">
        <v>4083</v>
      </c>
      <c r="S2353" s="538">
        <v>32.22</v>
      </c>
      <c r="T2353" s="467" t="s">
        <v>2965</v>
      </c>
      <c r="U2353" s="468">
        <f t="shared" si="36"/>
        <v>805.5</v>
      </c>
      <c r="V2353" s="170"/>
    </row>
    <row r="2354" spans="1:22" ht="20.399999999999999">
      <c r="A2354" s="235">
        <v>2351</v>
      </c>
      <c r="B2354" s="238">
        <v>109492192</v>
      </c>
      <c r="C2354" s="349" t="s">
        <v>1290</v>
      </c>
      <c r="D2354" s="349" t="s">
        <v>2746</v>
      </c>
      <c r="E2354" s="606" t="s">
        <v>36</v>
      </c>
      <c r="F2354" s="333">
        <v>98</v>
      </c>
      <c r="G2354" s="623" t="s">
        <v>4260</v>
      </c>
      <c r="H2354" s="410">
        <v>45117</v>
      </c>
      <c r="I2354" s="410">
        <v>45118</v>
      </c>
      <c r="J2354" s="235" t="s">
        <v>3782</v>
      </c>
      <c r="K2354" s="235" t="s">
        <v>285</v>
      </c>
      <c r="L2354" s="235" t="s">
        <v>2832</v>
      </c>
      <c r="M2354" s="235">
        <v>923388830</v>
      </c>
      <c r="N2354" s="235" t="s">
        <v>3917</v>
      </c>
      <c r="O2354" s="427" t="s">
        <v>4021</v>
      </c>
      <c r="P2354" s="345" t="s">
        <v>286</v>
      </c>
      <c r="Q2354" s="427" t="s">
        <v>286</v>
      </c>
      <c r="R2354" s="238" t="s">
        <v>4083</v>
      </c>
      <c r="S2354" s="538">
        <v>24.1</v>
      </c>
      <c r="T2354" s="467" t="s">
        <v>2965</v>
      </c>
      <c r="U2354" s="468">
        <f t="shared" si="36"/>
        <v>2361.8000000000002</v>
      </c>
      <c r="V2354" s="170"/>
    </row>
    <row r="2355" spans="1:22" ht="20.399999999999999">
      <c r="A2355" s="235">
        <v>2352</v>
      </c>
      <c r="B2355" s="238">
        <v>109492192</v>
      </c>
      <c r="C2355" s="349" t="s">
        <v>1290</v>
      </c>
      <c r="D2355" s="349" t="s">
        <v>2746</v>
      </c>
      <c r="E2355" s="606" t="s">
        <v>36</v>
      </c>
      <c r="F2355" s="333">
        <v>62</v>
      </c>
      <c r="G2355" s="623" t="s">
        <v>4260</v>
      </c>
      <c r="H2355" s="410">
        <v>45117</v>
      </c>
      <c r="I2355" s="410">
        <v>45118</v>
      </c>
      <c r="J2355" s="235" t="s">
        <v>3782</v>
      </c>
      <c r="K2355" s="235" t="s">
        <v>285</v>
      </c>
      <c r="L2355" s="235" t="s">
        <v>2832</v>
      </c>
      <c r="M2355" s="235">
        <v>923388830</v>
      </c>
      <c r="N2355" s="235" t="s">
        <v>3917</v>
      </c>
      <c r="O2355" s="427" t="s">
        <v>4021</v>
      </c>
      <c r="P2355" s="345" t="s">
        <v>286</v>
      </c>
      <c r="Q2355" s="427" t="s">
        <v>286</v>
      </c>
      <c r="R2355" s="238" t="s">
        <v>4083</v>
      </c>
      <c r="S2355" s="538">
        <v>24.1</v>
      </c>
      <c r="T2355" s="467" t="s">
        <v>2965</v>
      </c>
      <c r="U2355" s="468">
        <f t="shared" si="36"/>
        <v>1494.2</v>
      </c>
      <c r="V2355" s="170"/>
    </row>
    <row r="2356" spans="1:22" ht="20.399999999999999">
      <c r="A2356" s="235">
        <v>2353</v>
      </c>
      <c r="B2356" s="238">
        <v>109492193</v>
      </c>
      <c r="C2356" s="337" t="s">
        <v>2228</v>
      </c>
      <c r="D2356" s="238" t="s">
        <v>2739</v>
      </c>
      <c r="E2356" s="605" t="s">
        <v>36</v>
      </c>
      <c r="F2356" s="333">
        <v>442</v>
      </c>
      <c r="G2356" s="623" t="s">
        <v>4260</v>
      </c>
      <c r="H2356" s="410">
        <v>45117</v>
      </c>
      <c r="I2356" s="410">
        <v>45118</v>
      </c>
      <c r="J2356" s="235" t="s">
        <v>3782</v>
      </c>
      <c r="K2356" s="235" t="s">
        <v>285</v>
      </c>
      <c r="L2356" s="235" t="s">
        <v>2832</v>
      </c>
      <c r="M2356" s="235">
        <v>923388830</v>
      </c>
      <c r="N2356" s="235" t="s">
        <v>3917</v>
      </c>
      <c r="O2356" s="427" t="s">
        <v>4021</v>
      </c>
      <c r="P2356" s="345" t="s">
        <v>286</v>
      </c>
      <c r="Q2356" s="427" t="s">
        <v>286</v>
      </c>
      <c r="R2356" s="238" t="s">
        <v>4083</v>
      </c>
      <c r="S2356" s="538">
        <v>11.26</v>
      </c>
      <c r="T2356" s="467" t="s">
        <v>2965</v>
      </c>
      <c r="U2356" s="468">
        <f t="shared" si="36"/>
        <v>4976.92</v>
      </c>
      <c r="V2356" s="170"/>
    </row>
    <row r="2357" spans="1:22" ht="20.399999999999999">
      <c r="A2357" s="235">
        <v>2354</v>
      </c>
      <c r="B2357" s="238">
        <v>109492193</v>
      </c>
      <c r="C2357" s="349" t="s">
        <v>2228</v>
      </c>
      <c r="D2357" s="238" t="s">
        <v>2739</v>
      </c>
      <c r="E2357" s="606" t="s">
        <v>36</v>
      </c>
      <c r="F2357" s="333">
        <v>358</v>
      </c>
      <c r="G2357" s="623" t="s">
        <v>4260</v>
      </c>
      <c r="H2357" s="410">
        <v>45117</v>
      </c>
      <c r="I2357" s="410">
        <v>45118</v>
      </c>
      <c r="J2357" s="235" t="s">
        <v>3782</v>
      </c>
      <c r="K2357" s="235" t="s">
        <v>285</v>
      </c>
      <c r="L2357" s="235" t="s">
        <v>2832</v>
      </c>
      <c r="M2357" s="235">
        <v>923388830</v>
      </c>
      <c r="N2357" s="235" t="s">
        <v>3917</v>
      </c>
      <c r="O2357" s="427" t="s">
        <v>4021</v>
      </c>
      <c r="P2357" s="345" t="s">
        <v>286</v>
      </c>
      <c r="Q2357" s="427" t="s">
        <v>286</v>
      </c>
      <c r="R2357" s="238" t="s">
        <v>4083</v>
      </c>
      <c r="S2357" s="538">
        <v>11.26</v>
      </c>
      <c r="T2357" s="467" t="s">
        <v>2965</v>
      </c>
      <c r="U2357" s="468">
        <f t="shared" si="36"/>
        <v>4031.08</v>
      </c>
      <c r="V2357" s="170"/>
    </row>
    <row r="2358" spans="1:22" ht="20.399999999999999">
      <c r="A2358" s="235">
        <v>2355</v>
      </c>
      <c r="B2358" s="354">
        <v>109492212</v>
      </c>
      <c r="C2358" s="354" t="s">
        <v>571</v>
      </c>
      <c r="D2358" s="354" t="s">
        <v>2741</v>
      </c>
      <c r="E2358" s="603" t="s">
        <v>36</v>
      </c>
      <c r="F2358" s="428">
        <v>990</v>
      </c>
      <c r="G2358" s="627" t="s">
        <v>4260</v>
      </c>
      <c r="H2358" s="410">
        <v>45117</v>
      </c>
      <c r="I2358" s="410">
        <v>45118</v>
      </c>
      <c r="J2358" s="235" t="s">
        <v>3782</v>
      </c>
      <c r="K2358" s="235" t="s">
        <v>285</v>
      </c>
      <c r="L2358" s="235" t="s">
        <v>2832</v>
      </c>
      <c r="M2358" s="235">
        <v>923388830</v>
      </c>
      <c r="N2358" s="235" t="s">
        <v>3917</v>
      </c>
      <c r="O2358" s="427" t="s">
        <v>4021</v>
      </c>
      <c r="P2358" s="345" t="s">
        <v>286</v>
      </c>
      <c r="Q2358" s="427" t="s">
        <v>286</v>
      </c>
      <c r="R2358" s="238" t="s">
        <v>4083</v>
      </c>
      <c r="S2358" s="538">
        <v>11.26</v>
      </c>
      <c r="T2358" s="467" t="s">
        <v>2965</v>
      </c>
      <c r="U2358" s="468">
        <f t="shared" si="36"/>
        <v>11147.4</v>
      </c>
      <c r="V2358" s="170"/>
    </row>
    <row r="2359" spans="1:22" ht="20.399999999999999">
      <c r="A2359" s="235">
        <v>2356</v>
      </c>
      <c r="B2359" s="238">
        <v>109492212</v>
      </c>
      <c r="C2359" s="349" t="s">
        <v>571</v>
      </c>
      <c r="D2359" s="349" t="s">
        <v>2741</v>
      </c>
      <c r="E2359" s="606" t="s">
        <v>36</v>
      </c>
      <c r="F2359" s="333">
        <v>290</v>
      </c>
      <c r="G2359" s="623" t="s">
        <v>4260</v>
      </c>
      <c r="H2359" s="410">
        <v>45117</v>
      </c>
      <c r="I2359" s="410">
        <v>45118</v>
      </c>
      <c r="J2359" s="235" t="s">
        <v>3782</v>
      </c>
      <c r="K2359" s="235" t="s">
        <v>285</v>
      </c>
      <c r="L2359" s="235" t="s">
        <v>2832</v>
      </c>
      <c r="M2359" s="235">
        <v>923388830</v>
      </c>
      <c r="N2359" s="235" t="s">
        <v>3917</v>
      </c>
      <c r="O2359" s="427" t="s">
        <v>4021</v>
      </c>
      <c r="P2359" s="345" t="s">
        <v>286</v>
      </c>
      <c r="Q2359" s="427" t="s">
        <v>286</v>
      </c>
      <c r="R2359" s="238" t="s">
        <v>4083</v>
      </c>
      <c r="S2359" s="538">
        <v>11.26</v>
      </c>
      <c r="T2359" s="467" t="s">
        <v>2965</v>
      </c>
      <c r="U2359" s="468">
        <f t="shared" si="36"/>
        <v>3265.4</v>
      </c>
      <c r="V2359" s="170"/>
    </row>
    <row r="2360" spans="1:22" ht="20.399999999999999">
      <c r="A2360" s="235">
        <v>2357</v>
      </c>
      <c r="B2360" s="238">
        <v>109492179</v>
      </c>
      <c r="C2360" s="238" t="s">
        <v>3332</v>
      </c>
      <c r="D2360" s="238" t="s">
        <v>2134</v>
      </c>
      <c r="E2360" s="598" t="s">
        <v>2729</v>
      </c>
      <c r="F2360" s="235">
        <v>2600</v>
      </c>
      <c r="G2360" s="623" t="s">
        <v>4260</v>
      </c>
      <c r="H2360" s="410">
        <v>45117</v>
      </c>
      <c r="I2360" s="410">
        <v>45118</v>
      </c>
      <c r="J2360" s="235" t="s">
        <v>3782</v>
      </c>
      <c r="K2360" s="235" t="s">
        <v>285</v>
      </c>
      <c r="L2360" s="235" t="s">
        <v>2832</v>
      </c>
      <c r="M2360" s="235">
        <v>923388830</v>
      </c>
      <c r="N2360" s="235" t="s">
        <v>3917</v>
      </c>
      <c r="O2360" s="427" t="s">
        <v>4021</v>
      </c>
      <c r="P2360" s="345" t="s">
        <v>286</v>
      </c>
      <c r="Q2360" s="427" t="s">
        <v>286</v>
      </c>
      <c r="R2360" s="238" t="s">
        <v>4083</v>
      </c>
      <c r="S2360" s="538">
        <v>75.989999999999995</v>
      </c>
      <c r="T2360" s="467" t="s">
        <v>2965</v>
      </c>
      <c r="U2360" s="468">
        <f t="shared" si="36"/>
        <v>197574</v>
      </c>
      <c r="V2360" s="170"/>
    </row>
    <row r="2361" spans="1:22" ht="20.399999999999999">
      <c r="A2361" s="235">
        <v>2358</v>
      </c>
      <c r="B2361" s="238">
        <v>109609632</v>
      </c>
      <c r="C2361" s="337" t="s">
        <v>197</v>
      </c>
      <c r="D2361" s="238" t="s">
        <v>2747</v>
      </c>
      <c r="E2361" s="598" t="s">
        <v>36</v>
      </c>
      <c r="F2361" s="333">
        <v>80</v>
      </c>
      <c r="G2361" s="623" t="s">
        <v>4260</v>
      </c>
      <c r="H2361" s="410">
        <v>45117</v>
      </c>
      <c r="I2361" s="410">
        <v>45118</v>
      </c>
      <c r="J2361" s="235" t="s">
        <v>3782</v>
      </c>
      <c r="K2361" s="235" t="s">
        <v>285</v>
      </c>
      <c r="L2361" s="235" t="s">
        <v>2832</v>
      </c>
      <c r="M2361" s="235">
        <v>923388830</v>
      </c>
      <c r="N2361" s="235" t="s">
        <v>3917</v>
      </c>
      <c r="O2361" s="427" t="s">
        <v>4021</v>
      </c>
      <c r="P2361" s="345" t="s">
        <v>286</v>
      </c>
      <c r="Q2361" s="427" t="s">
        <v>286</v>
      </c>
      <c r="R2361" s="238" t="s">
        <v>4083</v>
      </c>
      <c r="S2361" s="171">
        <v>107.22</v>
      </c>
      <c r="T2361" s="467" t="s">
        <v>2965</v>
      </c>
      <c r="U2361" s="468">
        <f t="shared" si="36"/>
        <v>8577.6</v>
      </c>
      <c r="V2361" s="170"/>
    </row>
    <row r="2362" spans="1:22" ht="20.399999999999999">
      <c r="A2362" s="235">
        <v>2359</v>
      </c>
      <c r="B2362" s="238">
        <v>109708576</v>
      </c>
      <c r="C2362" s="337">
        <v>9330062702</v>
      </c>
      <c r="D2362" s="239" t="s">
        <v>2745</v>
      </c>
      <c r="E2362" s="605" t="s">
        <v>36</v>
      </c>
      <c r="F2362" s="333">
        <v>40</v>
      </c>
      <c r="G2362" s="623" t="s">
        <v>4260</v>
      </c>
      <c r="H2362" s="410">
        <v>45117</v>
      </c>
      <c r="I2362" s="410">
        <v>45118</v>
      </c>
      <c r="J2362" s="235" t="s">
        <v>3782</v>
      </c>
      <c r="K2362" s="235" t="s">
        <v>285</v>
      </c>
      <c r="L2362" s="235" t="s">
        <v>2832</v>
      </c>
      <c r="M2362" s="235">
        <v>923388830</v>
      </c>
      <c r="N2362" s="235" t="s">
        <v>3917</v>
      </c>
      <c r="O2362" s="427" t="s">
        <v>4021</v>
      </c>
      <c r="P2362" s="345" t="s">
        <v>286</v>
      </c>
      <c r="Q2362" s="427" t="s">
        <v>286</v>
      </c>
      <c r="R2362" s="238" t="s">
        <v>4083</v>
      </c>
      <c r="S2362" s="538">
        <v>125.8415</v>
      </c>
      <c r="T2362" s="467" t="s">
        <v>2965</v>
      </c>
      <c r="U2362" s="468">
        <f t="shared" si="36"/>
        <v>5033.66</v>
      </c>
      <c r="V2362" s="170"/>
    </row>
    <row r="2363" spans="1:22" ht="20.399999999999999">
      <c r="A2363" s="235">
        <v>2360</v>
      </c>
      <c r="B2363" s="238">
        <v>112136070</v>
      </c>
      <c r="C2363" s="239">
        <v>19628060446</v>
      </c>
      <c r="D2363" s="238" t="s">
        <v>2751</v>
      </c>
      <c r="E2363" s="600" t="s">
        <v>36</v>
      </c>
      <c r="F2363" s="333">
        <v>40</v>
      </c>
      <c r="G2363" s="623" t="s">
        <v>4260</v>
      </c>
      <c r="H2363" s="410">
        <v>45117</v>
      </c>
      <c r="I2363" s="410">
        <v>45118</v>
      </c>
      <c r="J2363" s="235" t="s">
        <v>3782</v>
      </c>
      <c r="K2363" s="235" t="s">
        <v>285</v>
      </c>
      <c r="L2363" s="235" t="s">
        <v>2832</v>
      </c>
      <c r="M2363" s="235">
        <v>923388830</v>
      </c>
      <c r="N2363" s="235" t="s">
        <v>3917</v>
      </c>
      <c r="O2363" s="427" t="s">
        <v>4021</v>
      </c>
      <c r="P2363" s="345" t="s">
        <v>286</v>
      </c>
      <c r="Q2363" s="427" t="s">
        <v>286</v>
      </c>
      <c r="R2363" s="238" t="s">
        <v>4083</v>
      </c>
      <c r="S2363" s="538">
        <v>721.74</v>
      </c>
      <c r="T2363" s="467" t="s">
        <v>2965</v>
      </c>
      <c r="U2363" s="468">
        <f t="shared" si="36"/>
        <v>28869.599999999999</v>
      </c>
      <c r="V2363" s="170"/>
    </row>
    <row r="2364" spans="1:22" ht="30.6">
      <c r="A2364" s="235">
        <v>2361</v>
      </c>
      <c r="B2364" s="238" t="s">
        <v>3911</v>
      </c>
      <c r="C2364" s="349" t="s">
        <v>2235</v>
      </c>
      <c r="D2364" s="349" t="s">
        <v>2749</v>
      </c>
      <c r="E2364" s="606" t="s">
        <v>36</v>
      </c>
      <c r="F2364" s="333">
        <v>120</v>
      </c>
      <c r="G2364" s="623" t="s">
        <v>4260</v>
      </c>
      <c r="H2364" s="410">
        <v>45117</v>
      </c>
      <c r="I2364" s="410">
        <v>45118</v>
      </c>
      <c r="J2364" s="235" t="s">
        <v>3782</v>
      </c>
      <c r="K2364" s="235" t="s">
        <v>285</v>
      </c>
      <c r="L2364" s="235" t="s">
        <v>2832</v>
      </c>
      <c r="M2364" s="235">
        <v>923388830</v>
      </c>
      <c r="N2364" s="235" t="s">
        <v>3917</v>
      </c>
      <c r="O2364" s="427" t="s">
        <v>4021</v>
      </c>
      <c r="P2364" s="345" t="s">
        <v>286</v>
      </c>
      <c r="Q2364" s="427" t="s">
        <v>286</v>
      </c>
      <c r="R2364" s="238" t="s">
        <v>4083</v>
      </c>
      <c r="S2364" s="538">
        <v>53.1006</v>
      </c>
      <c r="T2364" s="467" t="s">
        <v>2965</v>
      </c>
      <c r="U2364" s="468">
        <f t="shared" si="36"/>
        <v>6372.0720000000001</v>
      </c>
      <c r="V2364" s="170"/>
    </row>
    <row r="2365" spans="1:22" ht="20.399999999999999">
      <c r="A2365" s="235">
        <v>2362</v>
      </c>
      <c r="B2365" s="238" t="s">
        <v>3885</v>
      </c>
      <c r="C2365" s="337" t="s">
        <v>2222</v>
      </c>
      <c r="D2365" s="238" t="s">
        <v>889</v>
      </c>
      <c r="E2365" s="605" t="s">
        <v>36</v>
      </c>
      <c r="F2365" s="333">
        <v>160</v>
      </c>
      <c r="G2365" s="623" t="s">
        <v>4260</v>
      </c>
      <c r="H2365" s="410">
        <v>45117</v>
      </c>
      <c r="I2365" s="410">
        <v>45118</v>
      </c>
      <c r="J2365" s="235" t="s">
        <v>3782</v>
      </c>
      <c r="K2365" s="235" t="s">
        <v>285</v>
      </c>
      <c r="L2365" s="235" t="s">
        <v>2832</v>
      </c>
      <c r="M2365" s="235">
        <v>923388830</v>
      </c>
      <c r="N2365" s="235" t="s">
        <v>3917</v>
      </c>
      <c r="O2365" s="427" t="s">
        <v>4021</v>
      </c>
      <c r="P2365" s="345" t="s">
        <v>286</v>
      </c>
      <c r="Q2365" s="427" t="s">
        <v>286</v>
      </c>
      <c r="R2365" s="238" t="s">
        <v>4083</v>
      </c>
      <c r="S2365" s="538">
        <v>14.997850000000001</v>
      </c>
      <c r="T2365" s="467" t="s">
        <v>2965</v>
      </c>
      <c r="U2365" s="468">
        <f t="shared" si="36"/>
        <v>2399.6560000000004</v>
      </c>
      <c r="V2365" s="170"/>
    </row>
    <row r="2366" spans="1:22" ht="20.399999999999999">
      <c r="A2366" s="235">
        <v>2363</v>
      </c>
      <c r="B2366" s="238">
        <v>109609633</v>
      </c>
      <c r="C2366" s="235" t="s">
        <v>1078</v>
      </c>
      <c r="D2366" s="238" t="s">
        <v>1674</v>
      </c>
      <c r="E2366" s="598" t="s">
        <v>36</v>
      </c>
      <c r="F2366" s="235">
        <v>40</v>
      </c>
      <c r="G2366" s="623" t="s">
        <v>4260</v>
      </c>
      <c r="H2366" s="410">
        <v>45117</v>
      </c>
      <c r="I2366" s="410">
        <v>45118</v>
      </c>
      <c r="J2366" s="235" t="s">
        <v>3782</v>
      </c>
      <c r="K2366" s="235" t="s">
        <v>285</v>
      </c>
      <c r="L2366" s="235" t="s">
        <v>2832</v>
      </c>
      <c r="M2366" s="235">
        <v>923388830</v>
      </c>
      <c r="N2366" s="235" t="s">
        <v>3917</v>
      </c>
      <c r="O2366" s="427" t="s">
        <v>4021</v>
      </c>
      <c r="P2366" s="345" t="s">
        <v>286</v>
      </c>
      <c r="Q2366" s="427" t="s">
        <v>286</v>
      </c>
      <c r="R2366" s="238" t="s">
        <v>4083</v>
      </c>
      <c r="S2366" s="538">
        <v>97.29</v>
      </c>
      <c r="T2366" s="467" t="s">
        <v>2965</v>
      </c>
      <c r="U2366" s="468">
        <f t="shared" si="36"/>
        <v>3891.6000000000004</v>
      </c>
      <c r="V2366" s="170"/>
    </row>
    <row r="2367" spans="1:22" ht="20.399999999999999">
      <c r="A2367" s="235">
        <v>2364</v>
      </c>
      <c r="B2367" s="238">
        <v>109609628</v>
      </c>
      <c r="C2367" s="337" t="s">
        <v>1672</v>
      </c>
      <c r="D2367" s="239" t="s">
        <v>1673</v>
      </c>
      <c r="E2367" s="605" t="s">
        <v>36</v>
      </c>
      <c r="F2367" s="333">
        <v>40</v>
      </c>
      <c r="G2367" s="623" t="s">
        <v>4260</v>
      </c>
      <c r="H2367" s="410">
        <v>45117</v>
      </c>
      <c r="I2367" s="410">
        <v>45118</v>
      </c>
      <c r="J2367" s="235" t="s">
        <v>3782</v>
      </c>
      <c r="K2367" s="235" t="s">
        <v>285</v>
      </c>
      <c r="L2367" s="235" t="s">
        <v>2832</v>
      </c>
      <c r="M2367" s="235">
        <v>923388830</v>
      </c>
      <c r="N2367" s="235" t="s">
        <v>3917</v>
      </c>
      <c r="O2367" s="427" t="s">
        <v>4021</v>
      </c>
      <c r="P2367" s="345" t="s">
        <v>286</v>
      </c>
      <c r="Q2367" s="427" t="s">
        <v>286</v>
      </c>
      <c r="R2367" s="238" t="s">
        <v>4083</v>
      </c>
      <c r="S2367" s="538">
        <v>45.339999999999996</v>
      </c>
      <c r="T2367" s="467" t="s">
        <v>2965</v>
      </c>
      <c r="U2367" s="468">
        <f t="shared" si="36"/>
        <v>1813.6</v>
      </c>
      <c r="V2367" s="170"/>
    </row>
    <row r="2368" spans="1:22" ht="20.399999999999999">
      <c r="A2368" s="235">
        <v>2365</v>
      </c>
      <c r="B2368" s="354">
        <v>112136072</v>
      </c>
      <c r="C2368" s="427">
        <v>19620005092</v>
      </c>
      <c r="D2368" s="354" t="s">
        <v>457</v>
      </c>
      <c r="E2368" s="603" t="s">
        <v>36</v>
      </c>
      <c r="F2368" s="427">
        <v>7</v>
      </c>
      <c r="G2368" s="623" t="s">
        <v>4260</v>
      </c>
      <c r="H2368" s="410">
        <v>45117</v>
      </c>
      <c r="I2368" s="410">
        <v>45118</v>
      </c>
      <c r="J2368" s="235" t="s">
        <v>3782</v>
      </c>
      <c r="K2368" s="235" t="s">
        <v>285</v>
      </c>
      <c r="L2368" s="235" t="s">
        <v>2832</v>
      </c>
      <c r="M2368" s="235">
        <v>923388830</v>
      </c>
      <c r="N2368" s="235" t="s">
        <v>3917</v>
      </c>
      <c r="O2368" s="427" t="s">
        <v>4021</v>
      </c>
      <c r="P2368" s="345" t="s">
        <v>286</v>
      </c>
      <c r="Q2368" s="427" t="s">
        <v>286</v>
      </c>
      <c r="R2368" s="238" t="s">
        <v>4083</v>
      </c>
      <c r="S2368" s="538">
        <v>474.59</v>
      </c>
      <c r="T2368" s="467" t="s">
        <v>2965</v>
      </c>
      <c r="U2368" s="468">
        <f t="shared" si="36"/>
        <v>3322.1299999999997</v>
      </c>
      <c r="V2368" s="170"/>
    </row>
    <row r="2369" spans="1:22" ht="20.399999999999999">
      <c r="A2369" s="235">
        <v>2366</v>
      </c>
      <c r="B2369" s="238">
        <v>112172908</v>
      </c>
      <c r="C2369" s="235">
        <v>19620005092</v>
      </c>
      <c r="D2369" s="238" t="s">
        <v>457</v>
      </c>
      <c r="E2369" s="598" t="s">
        <v>36</v>
      </c>
      <c r="F2369" s="235">
        <v>33</v>
      </c>
      <c r="G2369" s="623" t="s">
        <v>4260</v>
      </c>
      <c r="H2369" s="410">
        <v>45117</v>
      </c>
      <c r="I2369" s="410">
        <v>45118</v>
      </c>
      <c r="J2369" s="235" t="s">
        <v>3782</v>
      </c>
      <c r="K2369" s="235" t="s">
        <v>285</v>
      </c>
      <c r="L2369" s="235" t="s">
        <v>2832</v>
      </c>
      <c r="M2369" s="235">
        <v>923388830</v>
      </c>
      <c r="N2369" s="235" t="s">
        <v>3917</v>
      </c>
      <c r="O2369" s="427" t="s">
        <v>4021</v>
      </c>
      <c r="P2369" s="345" t="s">
        <v>286</v>
      </c>
      <c r="Q2369" s="427" t="s">
        <v>286</v>
      </c>
      <c r="R2369" s="238" t="s">
        <v>4083</v>
      </c>
      <c r="S2369" s="538">
        <v>444.68</v>
      </c>
      <c r="T2369" s="467" t="s">
        <v>2965</v>
      </c>
      <c r="U2369" s="468">
        <f t="shared" si="36"/>
        <v>14674.44</v>
      </c>
      <c r="V2369" s="170"/>
    </row>
    <row r="2370" spans="1:22" ht="21.6">
      <c r="A2370" s="235">
        <v>2367</v>
      </c>
      <c r="B2370" s="354">
        <v>109492181</v>
      </c>
      <c r="C2370" s="427" t="s">
        <v>170</v>
      </c>
      <c r="D2370" s="474" t="s">
        <v>171</v>
      </c>
      <c r="E2370" s="603" t="s">
        <v>36</v>
      </c>
      <c r="F2370" s="427">
        <v>66</v>
      </c>
      <c r="G2370" s="623" t="s">
        <v>4260</v>
      </c>
      <c r="H2370" s="410">
        <v>45117</v>
      </c>
      <c r="I2370" s="410">
        <v>45118</v>
      </c>
      <c r="J2370" s="235" t="s">
        <v>3782</v>
      </c>
      <c r="K2370" s="235" t="s">
        <v>285</v>
      </c>
      <c r="L2370" s="235" t="s">
        <v>2832</v>
      </c>
      <c r="M2370" s="235">
        <v>923388830</v>
      </c>
      <c r="N2370" s="235" t="s">
        <v>3917</v>
      </c>
      <c r="O2370" s="427" t="s">
        <v>4021</v>
      </c>
      <c r="P2370" s="345" t="s">
        <v>286</v>
      </c>
      <c r="Q2370" s="427" t="s">
        <v>286</v>
      </c>
      <c r="R2370" s="238" t="s">
        <v>4083</v>
      </c>
      <c r="S2370" s="538">
        <v>18.350000000000001</v>
      </c>
      <c r="T2370" s="467" t="s">
        <v>2965</v>
      </c>
      <c r="U2370" s="468">
        <f t="shared" si="36"/>
        <v>1211.1000000000001</v>
      </c>
      <c r="V2370" s="170"/>
    </row>
    <row r="2371" spans="1:22" ht="21.6">
      <c r="A2371" s="235">
        <v>2368</v>
      </c>
      <c r="B2371" s="238">
        <v>109492181</v>
      </c>
      <c r="C2371" s="337" t="s">
        <v>170</v>
      </c>
      <c r="D2371" s="349" t="s">
        <v>171</v>
      </c>
      <c r="E2371" s="605" t="s">
        <v>36</v>
      </c>
      <c r="F2371" s="333">
        <v>574</v>
      </c>
      <c r="G2371" s="623" t="s">
        <v>4260</v>
      </c>
      <c r="H2371" s="410">
        <v>45117</v>
      </c>
      <c r="I2371" s="410">
        <v>45118</v>
      </c>
      <c r="J2371" s="235" t="s">
        <v>3782</v>
      </c>
      <c r="K2371" s="235" t="s">
        <v>285</v>
      </c>
      <c r="L2371" s="235" t="s">
        <v>2832</v>
      </c>
      <c r="M2371" s="235">
        <v>923388830</v>
      </c>
      <c r="N2371" s="235" t="s">
        <v>3917</v>
      </c>
      <c r="O2371" s="427" t="s">
        <v>4021</v>
      </c>
      <c r="P2371" s="345" t="s">
        <v>286</v>
      </c>
      <c r="Q2371" s="427" t="s">
        <v>286</v>
      </c>
      <c r="R2371" s="238" t="s">
        <v>4083</v>
      </c>
      <c r="S2371" s="538">
        <v>18.350000000000001</v>
      </c>
      <c r="T2371" s="467" t="s">
        <v>2965</v>
      </c>
      <c r="U2371" s="468">
        <f t="shared" si="36"/>
        <v>10532.900000000001</v>
      </c>
      <c r="V2371" s="170"/>
    </row>
    <row r="2372" spans="1:22" ht="20.399999999999999">
      <c r="A2372" s="235">
        <v>2369</v>
      </c>
      <c r="B2372" s="238">
        <v>110397308</v>
      </c>
      <c r="C2372" s="238" t="s">
        <v>879</v>
      </c>
      <c r="D2372" s="238" t="s">
        <v>880</v>
      </c>
      <c r="E2372" s="605" t="s">
        <v>36</v>
      </c>
      <c r="F2372" s="333">
        <v>40</v>
      </c>
      <c r="G2372" s="623" t="s">
        <v>4260</v>
      </c>
      <c r="H2372" s="410">
        <v>45117</v>
      </c>
      <c r="I2372" s="410">
        <v>45118</v>
      </c>
      <c r="J2372" s="235" t="s">
        <v>3782</v>
      </c>
      <c r="K2372" s="235" t="s">
        <v>285</v>
      </c>
      <c r="L2372" s="235" t="s">
        <v>2832</v>
      </c>
      <c r="M2372" s="235">
        <v>923388830</v>
      </c>
      <c r="N2372" s="235" t="s">
        <v>3917</v>
      </c>
      <c r="O2372" s="427" t="s">
        <v>4021</v>
      </c>
      <c r="P2372" s="345" t="s">
        <v>286</v>
      </c>
      <c r="Q2372" s="427" t="s">
        <v>286</v>
      </c>
      <c r="R2372" s="238" t="s">
        <v>4083</v>
      </c>
      <c r="S2372" s="538">
        <v>161.84690000000001</v>
      </c>
      <c r="T2372" s="467" t="s">
        <v>2965</v>
      </c>
      <c r="U2372" s="468">
        <f t="shared" ref="U2372:U2435" si="37">S2372*F2372</f>
        <v>6473.8760000000002</v>
      </c>
      <c r="V2372" s="170"/>
    </row>
    <row r="2373" spans="1:22" ht="20.399999999999999">
      <c r="A2373" s="235">
        <v>2370</v>
      </c>
      <c r="B2373" s="238">
        <v>112136075</v>
      </c>
      <c r="C2373" s="235" t="s">
        <v>63</v>
      </c>
      <c r="D2373" s="238" t="s">
        <v>64</v>
      </c>
      <c r="E2373" s="598" t="s">
        <v>36</v>
      </c>
      <c r="F2373" s="235">
        <v>22</v>
      </c>
      <c r="G2373" s="623" t="s">
        <v>4260</v>
      </c>
      <c r="H2373" s="410">
        <v>45117</v>
      </c>
      <c r="I2373" s="410">
        <v>45118</v>
      </c>
      <c r="J2373" s="235" t="s">
        <v>3782</v>
      </c>
      <c r="K2373" s="235" t="s">
        <v>285</v>
      </c>
      <c r="L2373" s="235" t="s">
        <v>2832</v>
      </c>
      <c r="M2373" s="235">
        <v>923388830</v>
      </c>
      <c r="N2373" s="235" t="s">
        <v>3917</v>
      </c>
      <c r="O2373" s="427" t="s">
        <v>4021</v>
      </c>
      <c r="P2373" s="345" t="s">
        <v>286</v>
      </c>
      <c r="Q2373" s="427" t="s">
        <v>286</v>
      </c>
      <c r="R2373" s="238" t="s">
        <v>4083</v>
      </c>
      <c r="S2373" s="538">
        <v>1196.19</v>
      </c>
      <c r="T2373" s="467" t="s">
        <v>2965</v>
      </c>
      <c r="U2373" s="468">
        <f t="shared" si="37"/>
        <v>26316.18</v>
      </c>
      <c r="V2373" s="170"/>
    </row>
    <row r="2374" spans="1:22" ht="20.399999999999999">
      <c r="A2374" s="235">
        <v>2371</v>
      </c>
      <c r="B2374" s="238">
        <v>112136075</v>
      </c>
      <c r="C2374" s="235" t="s">
        <v>63</v>
      </c>
      <c r="D2374" s="238" t="s">
        <v>64</v>
      </c>
      <c r="E2374" s="598" t="s">
        <v>36</v>
      </c>
      <c r="F2374" s="235">
        <v>18</v>
      </c>
      <c r="G2374" s="623" t="s">
        <v>4260</v>
      </c>
      <c r="H2374" s="410">
        <v>45117</v>
      </c>
      <c r="I2374" s="410">
        <v>45118</v>
      </c>
      <c r="J2374" s="235" t="s">
        <v>3782</v>
      </c>
      <c r="K2374" s="235" t="s">
        <v>285</v>
      </c>
      <c r="L2374" s="235" t="s">
        <v>2832</v>
      </c>
      <c r="M2374" s="235">
        <v>923388830</v>
      </c>
      <c r="N2374" s="235" t="s">
        <v>3917</v>
      </c>
      <c r="O2374" s="427" t="s">
        <v>4021</v>
      </c>
      <c r="P2374" s="345" t="s">
        <v>286</v>
      </c>
      <c r="Q2374" s="427" t="s">
        <v>286</v>
      </c>
      <c r="R2374" s="238" t="s">
        <v>4083</v>
      </c>
      <c r="S2374" s="538">
        <v>1196.19</v>
      </c>
      <c r="T2374" s="467" t="s">
        <v>2965</v>
      </c>
      <c r="U2374" s="468">
        <f t="shared" si="37"/>
        <v>21531.420000000002</v>
      </c>
      <c r="V2374" s="170"/>
    </row>
    <row r="2375" spans="1:22" ht="20.399999999999999">
      <c r="A2375" s="235">
        <v>2372</v>
      </c>
      <c r="B2375" s="354">
        <v>109492194</v>
      </c>
      <c r="C2375" s="474">
        <v>61030012010</v>
      </c>
      <c r="D2375" s="238" t="s">
        <v>193</v>
      </c>
      <c r="E2375" s="608" t="s">
        <v>36</v>
      </c>
      <c r="F2375" s="428">
        <v>170</v>
      </c>
      <c r="G2375" s="627" t="s">
        <v>4260</v>
      </c>
      <c r="H2375" s="410">
        <v>45117</v>
      </c>
      <c r="I2375" s="410">
        <v>45118</v>
      </c>
      <c r="J2375" s="235" t="s">
        <v>3782</v>
      </c>
      <c r="K2375" s="235" t="s">
        <v>285</v>
      </c>
      <c r="L2375" s="235" t="s">
        <v>2832</v>
      </c>
      <c r="M2375" s="235">
        <v>923388830</v>
      </c>
      <c r="N2375" s="235" t="s">
        <v>3917</v>
      </c>
      <c r="O2375" s="427" t="s">
        <v>4021</v>
      </c>
      <c r="P2375" s="345" t="s">
        <v>286</v>
      </c>
      <c r="Q2375" s="427" t="s">
        <v>286</v>
      </c>
      <c r="R2375" s="238" t="s">
        <v>4083</v>
      </c>
      <c r="S2375" s="538">
        <v>234.9</v>
      </c>
      <c r="T2375" s="467" t="s">
        <v>2965</v>
      </c>
      <c r="U2375" s="468">
        <f t="shared" si="37"/>
        <v>39933</v>
      </c>
      <c r="V2375" s="170"/>
    </row>
    <row r="2376" spans="1:22" ht="20.399999999999999">
      <c r="A2376" s="235">
        <v>2373</v>
      </c>
      <c r="B2376" s="238">
        <v>109492194</v>
      </c>
      <c r="C2376" s="349">
        <v>61030012010</v>
      </c>
      <c r="D2376" s="238" t="s">
        <v>193</v>
      </c>
      <c r="E2376" s="600" t="s">
        <v>36</v>
      </c>
      <c r="F2376" s="333">
        <v>150</v>
      </c>
      <c r="G2376" s="623" t="s">
        <v>4260</v>
      </c>
      <c r="H2376" s="410">
        <v>45117</v>
      </c>
      <c r="I2376" s="410">
        <v>45118</v>
      </c>
      <c r="J2376" s="235" t="s">
        <v>3782</v>
      </c>
      <c r="K2376" s="235" t="s">
        <v>285</v>
      </c>
      <c r="L2376" s="235" t="s">
        <v>2832</v>
      </c>
      <c r="M2376" s="235">
        <v>923388830</v>
      </c>
      <c r="N2376" s="235" t="s">
        <v>3917</v>
      </c>
      <c r="O2376" s="427" t="s">
        <v>4021</v>
      </c>
      <c r="P2376" s="345" t="s">
        <v>286</v>
      </c>
      <c r="Q2376" s="427" t="s">
        <v>286</v>
      </c>
      <c r="R2376" s="238" t="s">
        <v>4083</v>
      </c>
      <c r="S2376" s="538">
        <v>234.9</v>
      </c>
      <c r="T2376" s="467" t="s">
        <v>2965</v>
      </c>
      <c r="U2376" s="468">
        <f t="shared" si="37"/>
        <v>35235</v>
      </c>
      <c r="V2376" s="170"/>
    </row>
    <row r="2377" spans="1:22" ht="20.399999999999999">
      <c r="A2377" s="235">
        <v>2374</v>
      </c>
      <c r="B2377" s="238">
        <v>109492196</v>
      </c>
      <c r="C2377" s="235">
        <v>61030000054</v>
      </c>
      <c r="D2377" s="349" t="s">
        <v>1179</v>
      </c>
      <c r="E2377" s="598" t="s">
        <v>36</v>
      </c>
      <c r="F2377" s="235">
        <v>79</v>
      </c>
      <c r="G2377" s="623" t="s">
        <v>4260</v>
      </c>
      <c r="H2377" s="410">
        <v>45117</v>
      </c>
      <c r="I2377" s="410">
        <v>45118</v>
      </c>
      <c r="J2377" s="235" t="s">
        <v>3782</v>
      </c>
      <c r="K2377" s="235" t="s">
        <v>285</v>
      </c>
      <c r="L2377" s="235" t="s">
        <v>2832</v>
      </c>
      <c r="M2377" s="235">
        <v>923388830</v>
      </c>
      <c r="N2377" s="235" t="s">
        <v>3917</v>
      </c>
      <c r="O2377" s="427" t="s">
        <v>4021</v>
      </c>
      <c r="P2377" s="345" t="s">
        <v>286</v>
      </c>
      <c r="Q2377" s="427" t="s">
        <v>286</v>
      </c>
      <c r="R2377" s="238" t="s">
        <v>4083</v>
      </c>
      <c r="S2377" s="538">
        <v>22.5</v>
      </c>
      <c r="T2377" s="467" t="s">
        <v>2965</v>
      </c>
      <c r="U2377" s="468">
        <f t="shared" si="37"/>
        <v>1777.5</v>
      </c>
      <c r="V2377" s="170"/>
    </row>
    <row r="2378" spans="1:22" ht="20.399999999999999">
      <c r="A2378" s="235">
        <v>2375</v>
      </c>
      <c r="B2378" s="238">
        <v>109492189</v>
      </c>
      <c r="C2378" s="235" t="s">
        <v>1178</v>
      </c>
      <c r="D2378" s="239" t="s">
        <v>1179</v>
      </c>
      <c r="E2378" s="598" t="s">
        <v>36</v>
      </c>
      <c r="F2378" s="235">
        <v>201</v>
      </c>
      <c r="G2378" s="623" t="s">
        <v>4260</v>
      </c>
      <c r="H2378" s="410">
        <v>45117</v>
      </c>
      <c r="I2378" s="410">
        <v>45118</v>
      </c>
      <c r="J2378" s="235" t="s">
        <v>3782</v>
      </c>
      <c r="K2378" s="235" t="s">
        <v>285</v>
      </c>
      <c r="L2378" s="235" t="s">
        <v>2832</v>
      </c>
      <c r="M2378" s="235">
        <v>923388830</v>
      </c>
      <c r="N2378" s="235" t="s">
        <v>3917</v>
      </c>
      <c r="O2378" s="427" t="s">
        <v>4021</v>
      </c>
      <c r="P2378" s="345" t="s">
        <v>286</v>
      </c>
      <c r="Q2378" s="427" t="s">
        <v>286</v>
      </c>
      <c r="R2378" s="238" t="s">
        <v>4083</v>
      </c>
      <c r="S2378" s="538">
        <v>22.5</v>
      </c>
      <c r="T2378" s="467" t="s">
        <v>2965</v>
      </c>
      <c r="U2378" s="468">
        <f t="shared" si="37"/>
        <v>4522.5</v>
      </c>
      <c r="V2378" s="170"/>
    </row>
    <row r="2379" spans="1:22" ht="20.399999999999999">
      <c r="A2379" s="235">
        <v>2376</v>
      </c>
      <c r="B2379" s="238">
        <v>112168333</v>
      </c>
      <c r="C2379" s="235" t="s">
        <v>183</v>
      </c>
      <c r="D2379" s="238" t="s">
        <v>184</v>
      </c>
      <c r="E2379" s="598" t="s">
        <v>36</v>
      </c>
      <c r="F2379" s="235">
        <v>237</v>
      </c>
      <c r="G2379" s="623" t="s">
        <v>4260</v>
      </c>
      <c r="H2379" s="410">
        <v>45117</v>
      </c>
      <c r="I2379" s="410">
        <v>45118</v>
      </c>
      <c r="J2379" s="235" t="s">
        <v>3782</v>
      </c>
      <c r="K2379" s="235" t="s">
        <v>285</v>
      </c>
      <c r="L2379" s="235" t="s">
        <v>2832</v>
      </c>
      <c r="M2379" s="235">
        <v>923388830</v>
      </c>
      <c r="N2379" s="235" t="s">
        <v>3917</v>
      </c>
      <c r="O2379" s="427" t="s">
        <v>4021</v>
      </c>
      <c r="P2379" s="345" t="s">
        <v>286</v>
      </c>
      <c r="Q2379" s="427" t="s">
        <v>286</v>
      </c>
      <c r="R2379" s="238" t="s">
        <v>4083</v>
      </c>
      <c r="S2379" s="538">
        <v>19.260000000000002</v>
      </c>
      <c r="T2379" s="467" t="s">
        <v>2965</v>
      </c>
      <c r="U2379" s="468">
        <f t="shared" si="37"/>
        <v>4564.6200000000008</v>
      </c>
      <c r="V2379" s="170"/>
    </row>
    <row r="2380" spans="1:22" ht="20.399999999999999">
      <c r="A2380" s="235">
        <v>2377</v>
      </c>
      <c r="B2380" s="238">
        <v>109609630</v>
      </c>
      <c r="C2380" s="337" t="s">
        <v>183</v>
      </c>
      <c r="D2380" s="238" t="s">
        <v>184</v>
      </c>
      <c r="E2380" s="600" t="s">
        <v>36</v>
      </c>
      <c r="F2380" s="333">
        <v>83</v>
      </c>
      <c r="G2380" s="623" t="s">
        <v>4260</v>
      </c>
      <c r="H2380" s="410">
        <v>45117</v>
      </c>
      <c r="I2380" s="410">
        <v>45118</v>
      </c>
      <c r="J2380" s="235" t="s">
        <v>3782</v>
      </c>
      <c r="K2380" s="235" t="s">
        <v>285</v>
      </c>
      <c r="L2380" s="235" t="s">
        <v>2832</v>
      </c>
      <c r="M2380" s="235">
        <v>923388830</v>
      </c>
      <c r="N2380" s="235" t="s">
        <v>3917</v>
      </c>
      <c r="O2380" s="427" t="s">
        <v>4021</v>
      </c>
      <c r="P2380" s="345" t="s">
        <v>286</v>
      </c>
      <c r="Q2380" s="427" t="s">
        <v>286</v>
      </c>
      <c r="R2380" s="238" t="s">
        <v>4083</v>
      </c>
      <c r="S2380" s="538">
        <v>22.4254</v>
      </c>
      <c r="T2380" s="467" t="s">
        <v>2965</v>
      </c>
      <c r="U2380" s="468">
        <f t="shared" si="37"/>
        <v>1861.3081999999999</v>
      </c>
      <c r="V2380" s="170"/>
    </row>
    <row r="2381" spans="1:22" ht="20.399999999999999">
      <c r="A2381" s="235">
        <v>2378</v>
      </c>
      <c r="B2381" s="238">
        <v>109609637</v>
      </c>
      <c r="C2381" s="337" t="s">
        <v>573</v>
      </c>
      <c r="D2381" s="239" t="s">
        <v>574</v>
      </c>
      <c r="E2381" s="605" t="s">
        <v>36</v>
      </c>
      <c r="F2381" s="333">
        <v>200</v>
      </c>
      <c r="G2381" s="623" t="s">
        <v>4260</v>
      </c>
      <c r="H2381" s="410">
        <v>45117</v>
      </c>
      <c r="I2381" s="410">
        <v>45118</v>
      </c>
      <c r="J2381" s="235" t="s">
        <v>3782</v>
      </c>
      <c r="K2381" s="235" t="s">
        <v>285</v>
      </c>
      <c r="L2381" s="235" t="s">
        <v>2832</v>
      </c>
      <c r="M2381" s="235">
        <v>923388830</v>
      </c>
      <c r="N2381" s="235" t="s">
        <v>3917</v>
      </c>
      <c r="O2381" s="427" t="s">
        <v>4021</v>
      </c>
      <c r="P2381" s="345" t="s">
        <v>286</v>
      </c>
      <c r="Q2381" s="427" t="s">
        <v>286</v>
      </c>
      <c r="R2381" s="238" t="s">
        <v>4083</v>
      </c>
      <c r="S2381" s="538">
        <v>18.62</v>
      </c>
      <c r="T2381" s="467" t="s">
        <v>2965</v>
      </c>
      <c r="U2381" s="468">
        <f t="shared" si="37"/>
        <v>3724</v>
      </c>
      <c r="V2381" s="170"/>
    </row>
    <row r="2382" spans="1:22" ht="20.399999999999999">
      <c r="A2382" s="235">
        <v>2379</v>
      </c>
      <c r="B2382" s="238">
        <v>112137134</v>
      </c>
      <c r="C2382" s="235">
        <v>21038811406</v>
      </c>
      <c r="D2382" s="238" t="s">
        <v>2415</v>
      </c>
      <c r="E2382" s="598" t="s">
        <v>36</v>
      </c>
      <c r="F2382" s="235">
        <v>219</v>
      </c>
      <c r="G2382" s="623" t="s">
        <v>4260</v>
      </c>
      <c r="H2382" s="410">
        <v>45117</v>
      </c>
      <c r="I2382" s="410">
        <v>45118</v>
      </c>
      <c r="J2382" s="235" t="s">
        <v>3782</v>
      </c>
      <c r="K2382" s="235" t="s">
        <v>285</v>
      </c>
      <c r="L2382" s="235" t="s">
        <v>2832</v>
      </c>
      <c r="M2382" s="235">
        <v>923388830</v>
      </c>
      <c r="N2382" s="235" t="s">
        <v>3917</v>
      </c>
      <c r="O2382" s="427" t="s">
        <v>4021</v>
      </c>
      <c r="P2382" s="345" t="s">
        <v>286</v>
      </c>
      <c r="Q2382" s="427" t="s">
        <v>286</v>
      </c>
      <c r="R2382" s="238" t="s">
        <v>4083</v>
      </c>
      <c r="S2382" s="538">
        <v>930.96999999999991</v>
      </c>
      <c r="T2382" s="467" t="s">
        <v>2965</v>
      </c>
      <c r="U2382" s="468">
        <f t="shared" si="37"/>
        <v>203882.43</v>
      </c>
      <c r="V2382" s="170"/>
    </row>
    <row r="2383" spans="1:22" ht="20.399999999999999">
      <c r="A2383" s="235">
        <v>2380</v>
      </c>
      <c r="B2383" s="238">
        <v>112137134</v>
      </c>
      <c r="C2383" s="349">
        <v>21038811406</v>
      </c>
      <c r="D2383" s="238" t="s">
        <v>2415</v>
      </c>
      <c r="E2383" s="606" t="s">
        <v>36</v>
      </c>
      <c r="F2383" s="333">
        <v>60</v>
      </c>
      <c r="G2383" s="623" t="s">
        <v>4260</v>
      </c>
      <c r="H2383" s="410">
        <v>45117</v>
      </c>
      <c r="I2383" s="410">
        <v>45118</v>
      </c>
      <c r="J2383" s="235" t="s">
        <v>3782</v>
      </c>
      <c r="K2383" s="235" t="s">
        <v>285</v>
      </c>
      <c r="L2383" s="235" t="s">
        <v>2832</v>
      </c>
      <c r="M2383" s="235">
        <v>923388830</v>
      </c>
      <c r="N2383" s="235" t="s">
        <v>3917</v>
      </c>
      <c r="O2383" s="427" t="s">
        <v>4021</v>
      </c>
      <c r="P2383" s="345" t="s">
        <v>286</v>
      </c>
      <c r="Q2383" s="427" t="s">
        <v>286</v>
      </c>
      <c r="R2383" s="238" t="s">
        <v>4083</v>
      </c>
      <c r="S2383" s="538">
        <v>930.96999999999991</v>
      </c>
      <c r="T2383" s="467" t="s">
        <v>2965</v>
      </c>
      <c r="U2383" s="468">
        <f t="shared" si="37"/>
        <v>55858.2</v>
      </c>
      <c r="V2383" s="170"/>
    </row>
    <row r="2384" spans="1:22" ht="20.399999999999999">
      <c r="A2384" s="235">
        <v>2381</v>
      </c>
      <c r="B2384" s="238">
        <v>112137134</v>
      </c>
      <c r="C2384" s="349">
        <v>21038811406</v>
      </c>
      <c r="D2384" s="238" t="s">
        <v>2415</v>
      </c>
      <c r="E2384" s="606" t="s">
        <v>36</v>
      </c>
      <c r="F2384" s="333">
        <v>41</v>
      </c>
      <c r="G2384" s="623" t="s">
        <v>4260</v>
      </c>
      <c r="H2384" s="410">
        <v>45117</v>
      </c>
      <c r="I2384" s="410">
        <v>45118</v>
      </c>
      <c r="J2384" s="235" t="s">
        <v>3782</v>
      </c>
      <c r="K2384" s="235" t="s">
        <v>285</v>
      </c>
      <c r="L2384" s="235" t="s">
        <v>2832</v>
      </c>
      <c r="M2384" s="235">
        <v>923388830</v>
      </c>
      <c r="N2384" s="235" t="s">
        <v>3917</v>
      </c>
      <c r="O2384" s="427" t="s">
        <v>4021</v>
      </c>
      <c r="P2384" s="345" t="s">
        <v>286</v>
      </c>
      <c r="Q2384" s="427" t="s">
        <v>286</v>
      </c>
      <c r="R2384" s="238" t="s">
        <v>4083</v>
      </c>
      <c r="S2384" s="538">
        <v>930.96999999999991</v>
      </c>
      <c r="T2384" s="467" t="s">
        <v>2965</v>
      </c>
      <c r="U2384" s="468">
        <f t="shared" si="37"/>
        <v>38169.769999999997</v>
      </c>
      <c r="V2384" s="170"/>
    </row>
    <row r="2385" spans="1:22" ht="20.399999999999999">
      <c r="A2385" s="235">
        <v>2382</v>
      </c>
      <c r="B2385" s="238">
        <v>109492176</v>
      </c>
      <c r="C2385" s="238">
        <v>45953050</v>
      </c>
      <c r="D2385" s="238" t="s">
        <v>2204</v>
      </c>
      <c r="E2385" s="598" t="s">
        <v>2729</v>
      </c>
      <c r="F2385" s="333">
        <v>1600</v>
      </c>
      <c r="G2385" s="623" t="s">
        <v>4260</v>
      </c>
      <c r="H2385" s="410">
        <v>45117</v>
      </c>
      <c r="I2385" s="410">
        <v>45118</v>
      </c>
      <c r="J2385" s="235" t="s">
        <v>3782</v>
      </c>
      <c r="K2385" s="235" t="s">
        <v>285</v>
      </c>
      <c r="L2385" s="235" t="s">
        <v>2832</v>
      </c>
      <c r="M2385" s="235">
        <v>923388830</v>
      </c>
      <c r="N2385" s="235" t="s">
        <v>3917</v>
      </c>
      <c r="O2385" s="427" t="s">
        <v>4021</v>
      </c>
      <c r="P2385" s="345" t="s">
        <v>286</v>
      </c>
      <c r="Q2385" s="427" t="s">
        <v>286</v>
      </c>
      <c r="R2385" s="238" t="s">
        <v>4083</v>
      </c>
      <c r="S2385" s="538">
        <v>210.76717258671127</v>
      </c>
      <c r="T2385" s="467" t="s">
        <v>2965</v>
      </c>
      <c r="U2385" s="468">
        <f t="shared" si="37"/>
        <v>337227.47613873804</v>
      </c>
      <c r="V2385" s="170"/>
    </row>
    <row r="2386" spans="1:22" ht="20.399999999999999">
      <c r="A2386" s="235">
        <v>2383</v>
      </c>
      <c r="B2386" s="238">
        <v>109609634</v>
      </c>
      <c r="C2386" s="349">
        <v>21038812425</v>
      </c>
      <c r="D2386" s="238" t="s">
        <v>2740</v>
      </c>
      <c r="E2386" s="606" t="s">
        <v>36</v>
      </c>
      <c r="F2386" s="333">
        <v>40</v>
      </c>
      <c r="G2386" s="623" t="s">
        <v>4260</v>
      </c>
      <c r="H2386" s="410">
        <v>45117</v>
      </c>
      <c r="I2386" s="410">
        <v>45118</v>
      </c>
      <c r="J2386" s="235" t="s">
        <v>3782</v>
      </c>
      <c r="K2386" s="235" t="s">
        <v>285</v>
      </c>
      <c r="L2386" s="235" t="s">
        <v>2832</v>
      </c>
      <c r="M2386" s="235">
        <v>923388830</v>
      </c>
      <c r="N2386" s="235" t="s">
        <v>3917</v>
      </c>
      <c r="O2386" s="427" t="s">
        <v>4021</v>
      </c>
      <c r="P2386" s="345" t="s">
        <v>286</v>
      </c>
      <c r="Q2386" s="427" t="s">
        <v>286</v>
      </c>
      <c r="R2386" s="238" t="s">
        <v>4083</v>
      </c>
      <c r="S2386" s="538">
        <v>1069.1099999999999</v>
      </c>
      <c r="T2386" s="467" t="s">
        <v>2965</v>
      </c>
      <c r="U2386" s="468">
        <f t="shared" si="37"/>
        <v>42764.399999999994</v>
      </c>
      <c r="V2386" s="170"/>
    </row>
    <row r="2387" spans="1:22" ht="20.399999999999999">
      <c r="A2387" s="235">
        <v>2384</v>
      </c>
      <c r="B2387" s="238">
        <v>107105353</v>
      </c>
      <c r="C2387" s="238" t="s">
        <v>3333</v>
      </c>
      <c r="D2387" s="238" t="s">
        <v>2824</v>
      </c>
      <c r="E2387" s="598" t="s">
        <v>2729</v>
      </c>
      <c r="F2387" s="333">
        <v>500</v>
      </c>
      <c r="G2387" s="623" t="s">
        <v>4260</v>
      </c>
      <c r="H2387" s="410">
        <v>45117</v>
      </c>
      <c r="I2387" s="410">
        <v>45118</v>
      </c>
      <c r="J2387" s="235" t="s">
        <v>3782</v>
      </c>
      <c r="K2387" s="235" t="s">
        <v>285</v>
      </c>
      <c r="L2387" s="235" t="s">
        <v>2832</v>
      </c>
      <c r="M2387" s="235">
        <v>923388830</v>
      </c>
      <c r="N2387" s="235" t="s">
        <v>3917</v>
      </c>
      <c r="O2387" s="427" t="s">
        <v>4021</v>
      </c>
      <c r="P2387" s="345" t="s">
        <v>286</v>
      </c>
      <c r="Q2387" s="427" t="s">
        <v>286</v>
      </c>
      <c r="R2387" s="238" t="s">
        <v>4083</v>
      </c>
      <c r="S2387" s="538">
        <v>89.92</v>
      </c>
      <c r="T2387" s="467" t="s">
        <v>2965</v>
      </c>
      <c r="U2387" s="468">
        <f t="shared" si="37"/>
        <v>44960</v>
      </c>
      <c r="V2387" s="170"/>
    </row>
    <row r="2388" spans="1:22">
      <c r="A2388" s="235">
        <v>2385</v>
      </c>
      <c r="B2388" s="354">
        <v>109544077</v>
      </c>
      <c r="C2388" s="354" t="s">
        <v>3973</v>
      </c>
      <c r="D2388" s="245" t="s">
        <v>3974</v>
      </c>
      <c r="E2388" s="603" t="s">
        <v>36</v>
      </c>
      <c r="F2388" s="428">
        <v>90</v>
      </c>
      <c r="G2388" s="627" t="s">
        <v>4285</v>
      </c>
      <c r="H2388" s="410">
        <v>45118</v>
      </c>
      <c r="I2388" s="410">
        <v>45118</v>
      </c>
      <c r="J2388" s="428" t="s">
        <v>81</v>
      </c>
      <c r="K2388" s="425" t="s">
        <v>82</v>
      </c>
      <c r="L2388" s="428" t="s">
        <v>2832</v>
      </c>
      <c r="M2388" s="428">
        <v>923388605</v>
      </c>
      <c r="N2388" s="245" t="s">
        <v>3917</v>
      </c>
      <c r="O2388" s="427" t="s">
        <v>4286</v>
      </c>
      <c r="P2388" s="479" t="s">
        <v>3432</v>
      </c>
      <c r="Q2388" s="427"/>
      <c r="R2388" s="428" t="s">
        <v>4287</v>
      </c>
      <c r="S2388" s="538">
        <v>15.2</v>
      </c>
      <c r="T2388" s="467" t="s">
        <v>2965</v>
      </c>
      <c r="U2388" s="468">
        <f t="shared" si="37"/>
        <v>1368</v>
      </c>
      <c r="V2388" s="170"/>
    </row>
    <row r="2389" spans="1:22">
      <c r="A2389" s="235">
        <v>2386</v>
      </c>
      <c r="B2389" s="354">
        <v>109544084</v>
      </c>
      <c r="C2389" s="354" t="s">
        <v>4004</v>
      </c>
      <c r="D2389" s="245" t="s">
        <v>4005</v>
      </c>
      <c r="E2389" s="603" t="s">
        <v>36</v>
      </c>
      <c r="F2389" s="428">
        <v>48</v>
      </c>
      <c r="G2389" s="627" t="s">
        <v>4285</v>
      </c>
      <c r="H2389" s="410">
        <v>45118</v>
      </c>
      <c r="I2389" s="410">
        <v>45118</v>
      </c>
      <c r="J2389" s="428" t="s">
        <v>81</v>
      </c>
      <c r="K2389" s="425" t="s">
        <v>82</v>
      </c>
      <c r="L2389" s="428" t="s">
        <v>2832</v>
      </c>
      <c r="M2389" s="428">
        <v>923388605</v>
      </c>
      <c r="N2389" s="245" t="s">
        <v>3917</v>
      </c>
      <c r="O2389" s="427" t="s">
        <v>4286</v>
      </c>
      <c r="P2389" s="479" t="s">
        <v>3432</v>
      </c>
      <c r="Q2389" s="427"/>
      <c r="R2389" s="428"/>
      <c r="S2389" s="538">
        <v>16</v>
      </c>
      <c r="T2389" s="467" t="s">
        <v>2965</v>
      </c>
      <c r="U2389" s="468">
        <f t="shared" si="37"/>
        <v>768</v>
      </c>
      <c r="V2389" s="170"/>
    </row>
    <row r="2390" spans="1:22">
      <c r="A2390" s="235">
        <v>2387</v>
      </c>
      <c r="B2390" s="238">
        <v>102464571</v>
      </c>
      <c r="C2390" s="235" t="s">
        <v>1693</v>
      </c>
      <c r="D2390" s="238" t="s">
        <v>1694</v>
      </c>
      <c r="E2390" s="598" t="s">
        <v>36</v>
      </c>
      <c r="F2390" s="235">
        <v>10</v>
      </c>
      <c r="G2390" s="623" t="s">
        <v>4246</v>
      </c>
      <c r="H2390" s="410">
        <v>45118</v>
      </c>
      <c r="I2390" s="410">
        <v>45118</v>
      </c>
      <c r="J2390" s="235" t="s">
        <v>3857</v>
      </c>
      <c r="K2390" s="235" t="s">
        <v>82</v>
      </c>
      <c r="L2390" s="235" t="s">
        <v>70</v>
      </c>
      <c r="M2390" s="238">
        <v>923388826</v>
      </c>
      <c r="N2390" s="235" t="s">
        <v>3917</v>
      </c>
      <c r="O2390" s="427" t="s">
        <v>4247</v>
      </c>
      <c r="P2390" s="345" t="s">
        <v>4248</v>
      </c>
      <c r="Q2390" s="427" t="s">
        <v>286</v>
      </c>
      <c r="R2390" s="354" t="s">
        <v>4249</v>
      </c>
      <c r="S2390" s="538">
        <v>1374</v>
      </c>
      <c r="T2390" s="467" t="s">
        <v>2965</v>
      </c>
      <c r="U2390" s="468">
        <f t="shared" si="37"/>
        <v>13740</v>
      </c>
      <c r="V2390" s="170"/>
    </row>
    <row r="2391" spans="1:22">
      <c r="A2391" s="235">
        <v>2388</v>
      </c>
      <c r="B2391" s="238">
        <v>102951260</v>
      </c>
      <c r="C2391" s="235" t="s">
        <v>1697</v>
      </c>
      <c r="D2391" s="238" t="s">
        <v>1698</v>
      </c>
      <c r="E2391" s="598" t="s">
        <v>36</v>
      </c>
      <c r="F2391" s="235">
        <v>10</v>
      </c>
      <c r="G2391" s="623" t="s">
        <v>4246</v>
      </c>
      <c r="H2391" s="410">
        <v>45118</v>
      </c>
      <c r="I2391" s="410">
        <v>45118</v>
      </c>
      <c r="J2391" s="235" t="s">
        <v>3857</v>
      </c>
      <c r="K2391" s="235" t="s">
        <v>82</v>
      </c>
      <c r="L2391" s="235" t="s">
        <v>70</v>
      </c>
      <c r="M2391" s="238">
        <v>923388826</v>
      </c>
      <c r="N2391" s="235" t="s">
        <v>3917</v>
      </c>
      <c r="O2391" s="427" t="s">
        <v>4247</v>
      </c>
      <c r="P2391" s="345" t="s">
        <v>4248</v>
      </c>
      <c r="Q2391" s="427" t="s">
        <v>286</v>
      </c>
      <c r="R2391" s="354" t="s">
        <v>4249</v>
      </c>
      <c r="S2391" s="538">
        <v>210</v>
      </c>
      <c r="T2391" s="467" t="s">
        <v>2965</v>
      </c>
      <c r="U2391" s="468">
        <f t="shared" si="37"/>
        <v>2100</v>
      </c>
      <c r="V2391" s="170"/>
    </row>
    <row r="2392" spans="1:22">
      <c r="A2392" s="235">
        <v>2389</v>
      </c>
      <c r="B2392" s="354">
        <v>112148136</v>
      </c>
      <c r="C2392" s="354" t="s">
        <v>3726</v>
      </c>
      <c r="D2392" s="354" t="s">
        <v>3727</v>
      </c>
      <c r="E2392" s="603" t="s">
        <v>36</v>
      </c>
      <c r="F2392" s="428">
        <v>5</v>
      </c>
      <c r="G2392" s="627" t="s">
        <v>4246</v>
      </c>
      <c r="H2392" s="410">
        <v>45118</v>
      </c>
      <c r="I2392" s="410">
        <v>45118</v>
      </c>
      <c r="J2392" s="427" t="s">
        <v>3857</v>
      </c>
      <c r="K2392" s="427" t="s">
        <v>82</v>
      </c>
      <c r="L2392" s="427" t="s">
        <v>70</v>
      </c>
      <c r="M2392" s="354">
        <v>923388826</v>
      </c>
      <c r="N2392" s="427" t="s">
        <v>3917</v>
      </c>
      <c r="O2392" s="427" t="s">
        <v>4247</v>
      </c>
      <c r="P2392" s="473" t="s">
        <v>4248</v>
      </c>
      <c r="Q2392" s="427" t="s">
        <v>286</v>
      </c>
      <c r="R2392" s="354" t="s">
        <v>4249</v>
      </c>
      <c r="S2392" s="538">
        <v>14735.2435</v>
      </c>
      <c r="T2392" s="467" t="s">
        <v>2965</v>
      </c>
      <c r="U2392" s="468">
        <f t="shared" si="37"/>
        <v>73676.217499999999</v>
      </c>
      <c r="V2392" s="170"/>
    </row>
    <row r="2393" spans="1:22" ht="30.6">
      <c r="A2393" s="235">
        <v>2390</v>
      </c>
      <c r="B2393" s="354">
        <v>109611234</v>
      </c>
      <c r="C2393" s="245">
        <v>3742612236</v>
      </c>
      <c r="D2393" s="245" t="s">
        <v>281</v>
      </c>
      <c r="E2393" s="602" t="s">
        <v>36</v>
      </c>
      <c r="F2393" s="428">
        <v>30</v>
      </c>
      <c r="G2393" s="623" t="s">
        <v>4246</v>
      </c>
      <c r="H2393" s="410">
        <v>45118</v>
      </c>
      <c r="I2393" s="410">
        <v>45118</v>
      </c>
      <c r="J2393" s="427" t="s">
        <v>3857</v>
      </c>
      <c r="K2393" s="427" t="s">
        <v>82</v>
      </c>
      <c r="L2393" s="427" t="s">
        <v>70</v>
      </c>
      <c r="M2393" s="427">
        <v>923388826</v>
      </c>
      <c r="N2393" s="427" t="s">
        <v>3917</v>
      </c>
      <c r="O2393" s="427" t="s">
        <v>4247</v>
      </c>
      <c r="P2393" s="473" t="s">
        <v>4248</v>
      </c>
      <c r="Q2393" s="427" t="s">
        <v>286</v>
      </c>
      <c r="R2393" s="427" t="s">
        <v>4249</v>
      </c>
      <c r="S2393" s="538">
        <v>23880</v>
      </c>
      <c r="T2393" s="467" t="s">
        <v>2965</v>
      </c>
      <c r="U2393" s="468">
        <f t="shared" si="37"/>
        <v>716400</v>
      </c>
      <c r="V2393" s="170"/>
    </row>
    <row r="2394" spans="1:22" ht="20.399999999999999">
      <c r="A2394" s="235">
        <v>2391</v>
      </c>
      <c r="B2394" s="354">
        <v>110408292</v>
      </c>
      <c r="C2394" s="427" t="s">
        <v>1309</v>
      </c>
      <c r="D2394" s="354" t="s">
        <v>1310</v>
      </c>
      <c r="E2394" s="603" t="s">
        <v>36</v>
      </c>
      <c r="F2394" s="427">
        <v>300</v>
      </c>
      <c r="G2394" s="627" t="s">
        <v>4246</v>
      </c>
      <c r="H2394" s="410">
        <v>45118</v>
      </c>
      <c r="I2394" s="410">
        <v>45118</v>
      </c>
      <c r="J2394" s="427" t="s">
        <v>3857</v>
      </c>
      <c r="K2394" s="427" t="s">
        <v>82</v>
      </c>
      <c r="L2394" s="427" t="s">
        <v>70</v>
      </c>
      <c r="M2394" s="354">
        <v>923388826</v>
      </c>
      <c r="N2394" s="427" t="s">
        <v>3917</v>
      </c>
      <c r="O2394" s="427" t="s">
        <v>4247</v>
      </c>
      <c r="P2394" s="473" t="s">
        <v>4248</v>
      </c>
      <c r="Q2394" s="427" t="s">
        <v>286</v>
      </c>
      <c r="R2394" s="354" t="s">
        <v>4249</v>
      </c>
      <c r="S2394" s="538">
        <v>3.92</v>
      </c>
      <c r="T2394" s="467" t="s">
        <v>2965</v>
      </c>
      <c r="U2394" s="468">
        <f t="shared" si="37"/>
        <v>1176</v>
      </c>
      <c r="V2394" s="170"/>
    </row>
    <row r="2395" spans="1:22">
      <c r="A2395" s="235">
        <v>2392</v>
      </c>
      <c r="B2395" s="354">
        <v>111400054</v>
      </c>
      <c r="C2395" s="450" t="s">
        <v>3274</v>
      </c>
      <c r="D2395" s="450" t="s">
        <v>650</v>
      </c>
      <c r="E2395" s="601" t="s">
        <v>36</v>
      </c>
      <c r="F2395" s="428">
        <v>30</v>
      </c>
      <c r="G2395" s="623" t="s">
        <v>4246</v>
      </c>
      <c r="H2395" s="410">
        <v>45118</v>
      </c>
      <c r="I2395" s="410">
        <v>45118</v>
      </c>
      <c r="J2395" s="427" t="s">
        <v>3857</v>
      </c>
      <c r="K2395" s="427" t="s">
        <v>82</v>
      </c>
      <c r="L2395" s="427" t="s">
        <v>70</v>
      </c>
      <c r="M2395" s="427">
        <v>923388826</v>
      </c>
      <c r="N2395" s="427" t="s">
        <v>3917</v>
      </c>
      <c r="O2395" s="427" t="s">
        <v>4247</v>
      </c>
      <c r="P2395" s="473" t="s">
        <v>4248</v>
      </c>
      <c r="Q2395" s="427" t="s">
        <v>286</v>
      </c>
      <c r="R2395" s="427" t="s">
        <v>4249</v>
      </c>
      <c r="S2395" s="538">
        <v>1388.85</v>
      </c>
      <c r="T2395" s="467" t="s">
        <v>2965</v>
      </c>
      <c r="U2395" s="468">
        <f t="shared" si="37"/>
        <v>41665.5</v>
      </c>
      <c r="V2395" s="170"/>
    </row>
    <row r="2396" spans="1:22">
      <c r="A2396" s="235">
        <v>2393</v>
      </c>
      <c r="B2396" s="354">
        <v>111400055</v>
      </c>
      <c r="C2396" s="450" t="s">
        <v>3275</v>
      </c>
      <c r="D2396" s="450" t="s">
        <v>654</v>
      </c>
      <c r="E2396" s="601" t="s">
        <v>36</v>
      </c>
      <c r="F2396" s="428">
        <v>30</v>
      </c>
      <c r="G2396" s="623" t="s">
        <v>4246</v>
      </c>
      <c r="H2396" s="410">
        <v>45118</v>
      </c>
      <c r="I2396" s="410">
        <v>45118</v>
      </c>
      <c r="J2396" s="427" t="s">
        <v>3857</v>
      </c>
      <c r="K2396" s="427" t="s">
        <v>82</v>
      </c>
      <c r="L2396" s="427" t="s">
        <v>70</v>
      </c>
      <c r="M2396" s="427">
        <v>923388826</v>
      </c>
      <c r="N2396" s="427" t="s">
        <v>3917</v>
      </c>
      <c r="O2396" s="427" t="s">
        <v>4247</v>
      </c>
      <c r="P2396" s="473" t="s">
        <v>4248</v>
      </c>
      <c r="Q2396" s="427" t="s">
        <v>286</v>
      </c>
      <c r="R2396" s="427" t="s">
        <v>4249</v>
      </c>
      <c r="S2396" s="538">
        <v>1706.02</v>
      </c>
      <c r="T2396" s="467" t="s">
        <v>2965</v>
      </c>
      <c r="U2396" s="468">
        <f t="shared" si="37"/>
        <v>51180.6</v>
      </c>
      <c r="V2396" s="170"/>
    </row>
    <row r="2397" spans="1:22">
      <c r="A2397" s="235">
        <v>2394</v>
      </c>
      <c r="B2397" s="238">
        <v>110710681</v>
      </c>
      <c r="C2397" s="235">
        <v>110710681</v>
      </c>
      <c r="D2397" s="238" t="s">
        <v>2209</v>
      </c>
      <c r="E2397" s="598" t="s">
        <v>36</v>
      </c>
      <c r="F2397" s="235">
        <v>40</v>
      </c>
      <c r="G2397" s="623" t="s">
        <v>4246</v>
      </c>
      <c r="H2397" s="410">
        <v>45118</v>
      </c>
      <c r="I2397" s="410">
        <v>45118</v>
      </c>
      <c r="J2397" s="235" t="s">
        <v>3857</v>
      </c>
      <c r="K2397" s="235" t="s">
        <v>82</v>
      </c>
      <c r="L2397" s="235" t="s">
        <v>70</v>
      </c>
      <c r="M2397" s="238">
        <v>923388826</v>
      </c>
      <c r="N2397" s="235" t="s">
        <v>3917</v>
      </c>
      <c r="O2397" s="427" t="s">
        <v>4247</v>
      </c>
      <c r="P2397" s="345" t="s">
        <v>4248</v>
      </c>
      <c r="Q2397" s="427" t="s">
        <v>286</v>
      </c>
      <c r="R2397" s="354" t="s">
        <v>4249</v>
      </c>
      <c r="S2397" s="538">
        <v>2033</v>
      </c>
      <c r="T2397" s="467" t="s">
        <v>2965</v>
      </c>
      <c r="U2397" s="468">
        <f t="shared" si="37"/>
        <v>81320</v>
      </c>
      <c r="V2397" s="170"/>
    </row>
    <row r="2398" spans="1:22">
      <c r="A2398" s="235">
        <v>2395</v>
      </c>
      <c r="B2398" s="238">
        <v>110710682</v>
      </c>
      <c r="C2398" s="235">
        <v>110710682</v>
      </c>
      <c r="D2398" s="238" t="s">
        <v>2216</v>
      </c>
      <c r="E2398" s="598" t="s">
        <v>36</v>
      </c>
      <c r="F2398" s="235">
        <v>40</v>
      </c>
      <c r="G2398" s="623" t="s">
        <v>4246</v>
      </c>
      <c r="H2398" s="410">
        <v>45118</v>
      </c>
      <c r="I2398" s="410">
        <v>45118</v>
      </c>
      <c r="J2398" s="235" t="s">
        <v>3857</v>
      </c>
      <c r="K2398" s="235" t="s">
        <v>82</v>
      </c>
      <c r="L2398" s="235" t="s">
        <v>70</v>
      </c>
      <c r="M2398" s="238">
        <v>923388826</v>
      </c>
      <c r="N2398" s="235" t="s">
        <v>3917</v>
      </c>
      <c r="O2398" s="427" t="s">
        <v>4247</v>
      </c>
      <c r="P2398" s="345" t="s">
        <v>4248</v>
      </c>
      <c r="Q2398" s="427" t="s">
        <v>286</v>
      </c>
      <c r="R2398" s="354" t="s">
        <v>4249</v>
      </c>
      <c r="S2398" s="538">
        <v>1966</v>
      </c>
      <c r="T2398" s="467" t="s">
        <v>2965</v>
      </c>
      <c r="U2398" s="468">
        <f t="shared" si="37"/>
        <v>78640</v>
      </c>
      <c r="V2398" s="170"/>
    </row>
    <row r="2399" spans="1:22">
      <c r="A2399" s="235">
        <v>2396</v>
      </c>
      <c r="B2399" s="354">
        <v>110710684</v>
      </c>
      <c r="C2399" s="354" t="s">
        <v>3950</v>
      </c>
      <c r="D2399" s="354" t="s">
        <v>2213</v>
      </c>
      <c r="E2399" s="603" t="s">
        <v>36</v>
      </c>
      <c r="F2399" s="427">
        <v>20</v>
      </c>
      <c r="G2399" s="623" t="s">
        <v>4246</v>
      </c>
      <c r="H2399" s="410">
        <v>45118</v>
      </c>
      <c r="I2399" s="410">
        <v>45118</v>
      </c>
      <c r="J2399" s="427" t="s">
        <v>3857</v>
      </c>
      <c r="K2399" s="427" t="s">
        <v>82</v>
      </c>
      <c r="L2399" s="427" t="s">
        <v>70</v>
      </c>
      <c r="M2399" s="427">
        <v>923388826</v>
      </c>
      <c r="N2399" s="427" t="s">
        <v>3917</v>
      </c>
      <c r="O2399" s="427" t="s">
        <v>4247</v>
      </c>
      <c r="P2399" s="473" t="s">
        <v>4248</v>
      </c>
      <c r="Q2399" s="427" t="s">
        <v>286</v>
      </c>
      <c r="R2399" s="427" t="s">
        <v>4249</v>
      </c>
      <c r="S2399" s="538">
        <v>2548</v>
      </c>
      <c r="T2399" s="467" t="s">
        <v>2965</v>
      </c>
      <c r="U2399" s="468">
        <f t="shared" si="37"/>
        <v>50960</v>
      </c>
      <c r="V2399" s="170"/>
    </row>
    <row r="2400" spans="1:22">
      <c r="A2400" s="235">
        <v>2397</v>
      </c>
      <c r="B2400" s="238">
        <v>112141778</v>
      </c>
      <c r="C2400" s="235">
        <v>112141778</v>
      </c>
      <c r="D2400" s="238" t="s">
        <v>2566</v>
      </c>
      <c r="E2400" s="598" t="s">
        <v>36</v>
      </c>
      <c r="F2400" s="235">
        <v>100</v>
      </c>
      <c r="G2400" s="623" t="s">
        <v>4246</v>
      </c>
      <c r="H2400" s="410">
        <v>45118</v>
      </c>
      <c r="I2400" s="410">
        <v>45118</v>
      </c>
      <c r="J2400" s="235" t="s">
        <v>3857</v>
      </c>
      <c r="K2400" s="235" t="s">
        <v>82</v>
      </c>
      <c r="L2400" s="235" t="s">
        <v>70</v>
      </c>
      <c r="M2400" s="238">
        <v>923388826</v>
      </c>
      <c r="N2400" s="235" t="s">
        <v>3917</v>
      </c>
      <c r="O2400" s="427" t="s">
        <v>4247</v>
      </c>
      <c r="P2400" s="345" t="s">
        <v>4248</v>
      </c>
      <c r="Q2400" s="427" t="s">
        <v>286</v>
      </c>
      <c r="R2400" s="354" t="s">
        <v>4249</v>
      </c>
      <c r="S2400" s="538">
        <v>1.5</v>
      </c>
      <c r="T2400" s="467" t="s">
        <v>2965</v>
      </c>
      <c r="U2400" s="468">
        <f t="shared" si="37"/>
        <v>150</v>
      </c>
      <c r="V2400" s="170"/>
    </row>
    <row r="2401" spans="1:22">
      <c r="A2401" s="235">
        <v>2398</v>
      </c>
      <c r="B2401" s="238">
        <v>112141777</v>
      </c>
      <c r="C2401" s="235">
        <v>112141777</v>
      </c>
      <c r="D2401" s="238" t="s">
        <v>2563</v>
      </c>
      <c r="E2401" s="598" t="s">
        <v>36</v>
      </c>
      <c r="F2401" s="235">
        <v>180</v>
      </c>
      <c r="G2401" s="623" t="s">
        <v>4246</v>
      </c>
      <c r="H2401" s="410">
        <v>45118</v>
      </c>
      <c r="I2401" s="410">
        <v>45118</v>
      </c>
      <c r="J2401" s="235" t="s">
        <v>3857</v>
      </c>
      <c r="K2401" s="235" t="s">
        <v>82</v>
      </c>
      <c r="L2401" s="235" t="s">
        <v>70</v>
      </c>
      <c r="M2401" s="238">
        <v>923388826</v>
      </c>
      <c r="N2401" s="235" t="s">
        <v>3917</v>
      </c>
      <c r="O2401" s="427" t="s">
        <v>4247</v>
      </c>
      <c r="P2401" s="345" t="s">
        <v>4248</v>
      </c>
      <c r="Q2401" s="427" t="s">
        <v>286</v>
      </c>
      <c r="R2401" s="354" t="s">
        <v>4249</v>
      </c>
      <c r="S2401" s="538">
        <v>5.4</v>
      </c>
      <c r="T2401" s="467" t="s">
        <v>2965</v>
      </c>
      <c r="U2401" s="468">
        <f t="shared" si="37"/>
        <v>972.00000000000011</v>
      </c>
      <c r="V2401" s="170"/>
    </row>
    <row r="2402" spans="1:22">
      <c r="A2402" s="235">
        <v>2399</v>
      </c>
      <c r="B2402" s="238">
        <v>112172545</v>
      </c>
      <c r="C2402" s="235">
        <v>112172545</v>
      </c>
      <c r="D2402" s="238" t="s">
        <v>2378</v>
      </c>
      <c r="E2402" s="598" t="s">
        <v>36</v>
      </c>
      <c r="F2402" s="333">
        <v>60</v>
      </c>
      <c r="G2402" s="623" t="s">
        <v>4246</v>
      </c>
      <c r="H2402" s="410">
        <v>45118</v>
      </c>
      <c r="I2402" s="410">
        <v>45118</v>
      </c>
      <c r="J2402" s="235" t="s">
        <v>3857</v>
      </c>
      <c r="K2402" s="235" t="s">
        <v>82</v>
      </c>
      <c r="L2402" s="235" t="s">
        <v>70</v>
      </c>
      <c r="M2402" s="238">
        <v>923388826</v>
      </c>
      <c r="N2402" s="235" t="s">
        <v>3917</v>
      </c>
      <c r="O2402" s="427" t="s">
        <v>4247</v>
      </c>
      <c r="P2402" s="345" t="s">
        <v>4248</v>
      </c>
      <c r="Q2402" s="427" t="s">
        <v>286</v>
      </c>
      <c r="R2402" s="354" t="s">
        <v>4249</v>
      </c>
      <c r="S2402" s="538">
        <v>8.5</v>
      </c>
      <c r="T2402" s="467" t="s">
        <v>2965</v>
      </c>
      <c r="U2402" s="468">
        <f t="shared" si="37"/>
        <v>510</v>
      </c>
      <c r="V2402" s="170"/>
    </row>
    <row r="2403" spans="1:22">
      <c r="A2403" s="235">
        <v>2400</v>
      </c>
      <c r="B2403" s="238">
        <v>112172546</v>
      </c>
      <c r="C2403" s="235">
        <v>112172546</v>
      </c>
      <c r="D2403" s="238" t="s">
        <v>2380</v>
      </c>
      <c r="E2403" s="598" t="s">
        <v>36</v>
      </c>
      <c r="F2403" s="333">
        <v>40</v>
      </c>
      <c r="G2403" s="623" t="s">
        <v>4246</v>
      </c>
      <c r="H2403" s="410">
        <v>45118</v>
      </c>
      <c r="I2403" s="410">
        <v>45118</v>
      </c>
      <c r="J2403" s="235" t="s">
        <v>3857</v>
      </c>
      <c r="K2403" s="235" t="s">
        <v>82</v>
      </c>
      <c r="L2403" s="235" t="s">
        <v>70</v>
      </c>
      <c r="M2403" s="238">
        <v>923388826</v>
      </c>
      <c r="N2403" s="235" t="s">
        <v>3917</v>
      </c>
      <c r="O2403" s="427" t="s">
        <v>4247</v>
      </c>
      <c r="P2403" s="345" t="s">
        <v>4248</v>
      </c>
      <c r="Q2403" s="427" t="s">
        <v>286</v>
      </c>
      <c r="R2403" s="354" t="s">
        <v>4249</v>
      </c>
      <c r="S2403" s="538">
        <v>10.5</v>
      </c>
      <c r="T2403" s="467" t="s">
        <v>2965</v>
      </c>
      <c r="U2403" s="468">
        <f t="shared" si="37"/>
        <v>420</v>
      </c>
      <c r="V2403" s="170"/>
    </row>
    <row r="2404" spans="1:22">
      <c r="A2404" s="235">
        <v>2401</v>
      </c>
      <c r="B2404" s="238">
        <v>112170848</v>
      </c>
      <c r="C2404" s="235">
        <v>112170848</v>
      </c>
      <c r="D2404" s="238" t="s">
        <v>2381</v>
      </c>
      <c r="E2404" s="598" t="s">
        <v>36</v>
      </c>
      <c r="F2404" s="333">
        <v>60</v>
      </c>
      <c r="G2404" s="623" t="s">
        <v>4246</v>
      </c>
      <c r="H2404" s="410">
        <v>45118</v>
      </c>
      <c r="I2404" s="410">
        <v>45118</v>
      </c>
      <c r="J2404" s="235" t="s">
        <v>3857</v>
      </c>
      <c r="K2404" s="235" t="s">
        <v>82</v>
      </c>
      <c r="L2404" s="235" t="s">
        <v>70</v>
      </c>
      <c r="M2404" s="238">
        <v>923388826</v>
      </c>
      <c r="N2404" s="235" t="s">
        <v>3917</v>
      </c>
      <c r="O2404" s="427" t="s">
        <v>4247</v>
      </c>
      <c r="P2404" s="345" t="s">
        <v>4248</v>
      </c>
      <c r="Q2404" s="427" t="s">
        <v>286</v>
      </c>
      <c r="R2404" s="354" t="s">
        <v>4249</v>
      </c>
      <c r="S2404" s="538">
        <v>14</v>
      </c>
      <c r="T2404" s="467" t="s">
        <v>2965</v>
      </c>
      <c r="U2404" s="468">
        <f t="shared" si="37"/>
        <v>840</v>
      </c>
      <c r="V2404" s="170"/>
    </row>
    <row r="2405" spans="1:22">
      <c r="A2405" s="235">
        <v>2402</v>
      </c>
      <c r="B2405" s="354" t="s">
        <v>2458</v>
      </c>
      <c r="C2405" s="427" t="s">
        <v>2458</v>
      </c>
      <c r="D2405" s="354" t="s">
        <v>2459</v>
      </c>
      <c r="E2405" s="603" t="s">
        <v>36</v>
      </c>
      <c r="F2405" s="427">
        <v>20</v>
      </c>
      <c r="G2405" s="623" t="s">
        <v>4246</v>
      </c>
      <c r="H2405" s="410">
        <v>45118</v>
      </c>
      <c r="I2405" s="410">
        <v>45118</v>
      </c>
      <c r="J2405" s="235" t="s">
        <v>3857</v>
      </c>
      <c r="K2405" s="235" t="s">
        <v>82</v>
      </c>
      <c r="L2405" s="235" t="s">
        <v>70</v>
      </c>
      <c r="M2405" s="235">
        <v>923388826</v>
      </c>
      <c r="N2405" s="235" t="s">
        <v>3917</v>
      </c>
      <c r="O2405" s="427" t="s">
        <v>4247</v>
      </c>
      <c r="P2405" s="345" t="s">
        <v>4248</v>
      </c>
      <c r="Q2405" s="427" t="s">
        <v>286</v>
      </c>
      <c r="R2405" s="238" t="s">
        <v>4249</v>
      </c>
      <c r="S2405" s="538">
        <v>1798.1999999999998</v>
      </c>
      <c r="T2405" s="467" t="s">
        <v>2965</v>
      </c>
      <c r="U2405" s="468">
        <f t="shared" si="37"/>
        <v>35964</v>
      </c>
      <c r="V2405" s="170"/>
    </row>
    <row r="2406" spans="1:22">
      <c r="A2406" s="235">
        <v>2403</v>
      </c>
      <c r="B2406" s="238" t="s">
        <v>2336</v>
      </c>
      <c r="C2406" s="235" t="s">
        <v>2337</v>
      </c>
      <c r="D2406" s="238" t="s">
        <v>2605</v>
      </c>
      <c r="E2406" s="598" t="s">
        <v>36</v>
      </c>
      <c r="F2406" s="235">
        <v>40</v>
      </c>
      <c r="G2406" s="623" t="s">
        <v>4246</v>
      </c>
      <c r="H2406" s="410">
        <v>45118</v>
      </c>
      <c r="I2406" s="410">
        <v>45118</v>
      </c>
      <c r="J2406" s="235" t="s">
        <v>3857</v>
      </c>
      <c r="K2406" s="235" t="s">
        <v>82</v>
      </c>
      <c r="L2406" s="235" t="s">
        <v>70</v>
      </c>
      <c r="M2406" s="238">
        <v>923388826</v>
      </c>
      <c r="N2406" s="235" t="s">
        <v>3917</v>
      </c>
      <c r="O2406" s="427" t="s">
        <v>4247</v>
      </c>
      <c r="P2406" s="345" t="s">
        <v>4248</v>
      </c>
      <c r="Q2406" s="427" t="s">
        <v>286</v>
      </c>
      <c r="R2406" s="354" t="s">
        <v>4249</v>
      </c>
      <c r="S2406" s="538">
        <v>1241.9517355371902</v>
      </c>
      <c r="T2406" s="467" t="s">
        <v>2965</v>
      </c>
      <c r="U2406" s="468">
        <f t="shared" si="37"/>
        <v>49678.069421487606</v>
      </c>
      <c r="V2406" s="170"/>
    </row>
    <row r="2407" spans="1:22">
      <c r="A2407" s="235">
        <v>2404</v>
      </c>
      <c r="B2407" s="238">
        <v>112172543</v>
      </c>
      <c r="C2407" s="235" t="s">
        <v>4040</v>
      </c>
      <c r="D2407" s="238" t="s">
        <v>1145</v>
      </c>
      <c r="E2407" s="598" t="s">
        <v>36</v>
      </c>
      <c r="F2407" s="333">
        <v>10</v>
      </c>
      <c r="G2407" s="623" t="s">
        <v>4246</v>
      </c>
      <c r="H2407" s="410">
        <v>45118</v>
      </c>
      <c r="I2407" s="410">
        <v>45118</v>
      </c>
      <c r="J2407" s="235" t="s">
        <v>3857</v>
      </c>
      <c r="K2407" s="235" t="s">
        <v>82</v>
      </c>
      <c r="L2407" s="235" t="s">
        <v>70</v>
      </c>
      <c r="M2407" s="238">
        <v>923388826</v>
      </c>
      <c r="N2407" s="235" t="s">
        <v>3917</v>
      </c>
      <c r="O2407" s="427" t="s">
        <v>4247</v>
      </c>
      <c r="P2407" s="345" t="s">
        <v>4248</v>
      </c>
      <c r="Q2407" s="427" t="s">
        <v>286</v>
      </c>
      <c r="R2407" s="354" t="s">
        <v>4249</v>
      </c>
      <c r="S2407" s="538">
        <v>3480</v>
      </c>
      <c r="T2407" s="467" t="s">
        <v>2965</v>
      </c>
      <c r="U2407" s="468">
        <f t="shared" si="37"/>
        <v>34800</v>
      </c>
      <c r="V2407" s="170"/>
    </row>
    <row r="2408" spans="1:22">
      <c r="A2408" s="235">
        <v>2405</v>
      </c>
      <c r="B2408" s="238">
        <v>112172541</v>
      </c>
      <c r="C2408" s="235">
        <v>112172541</v>
      </c>
      <c r="D2408" s="238" t="s">
        <v>2373</v>
      </c>
      <c r="E2408" s="598" t="s">
        <v>36</v>
      </c>
      <c r="F2408" s="333">
        <v>10</v>
      </c>
      <c r="G2408" s="623" t="s">
        <v>4246</v>
      </c>
      <c r="H2408" s="410">
        <v>45118</v>
      </c>
      <c r="I2408" s="410">
        <v>45118</v>
      </c>
      <c r="J2408" s="235" t="s">
        <v>3857</v>
      </c>
      <c r="K2408" s="235" t="s">
        <v>82</v>
      </c>
      <c r="L2408" s="235" t="s">
        <v>70</v>
      </c>
      <c r="M2408" s="238">
        <v>923388826</v>
      </c>
      <c r="N2408" s="235" t="s">
        <v>3917</v>
      </c>
      <c r="O2408" s="427" t="s">
        <v>4247</v>
      </c>
      <c r="P2408" s="345" t="s">
        <v>4248</v>
      </c>
      <c r="Q2408" s="427" t="s">
        <v>286</v>
      </c>
      <c r="R2408" s="354" t="s">
        <v>4249</v>
      </c>
      <c r="S2408" s="538">
        <v>630</v>
      </c>
      <c r="T2408" s="467" t="s">
        <v>2965</v>
      </c>
      <c r="U2408" s="468">
        <f t="shared" si="37"/>
        <v>6300</v>
      </c>
      <c r="V2408" s="170"/>
    </row>
    <row r="2409" spans="1:22">
      <c r="A2409" s="235">
        <v>2406</v>
      </c>
      <c r="B2409" s="238">
        <v>112172542</v>
      </c>
      <c r="C2409" s="235">
        <v>112172542</v>
      </c>
      <c r="D2409" s="238" t="s">
        <v>2376</v>
      </c>
      <c r="E2409" s="598" t="s">
        <v>36</v>
      </c>
      <c r="F2409" s="333">
        <v>30</v>
      </c>
      <c r="G2409" s="623" t="s">
        <v>4246</v>
      </c>
      <c r="H2409" s="410">
        <v>45118</v>
      </c>
      <c r="I2409" s="410">
        <v>45118</v>
      </c>
      <c r="J2409" s="235" t="s">
        <v>3857</v>
      </c>
      <c r="K2409" s="235" t="s">
        <v>82</v>
      </c>
      <c r="L2409" s="235" t="s">
        <v>70</v>
      </c>
      <c r="M2409" s="238">
        <v>923388826</v>
      </c>
      <c r="N2409" s="235" t="s">
        <v>3917</v>
      </c>
      <c r="O2409" s="427" t="s">
        <v>4247</v>
      </c>
      <c r="P2409" s="345" t="s">
        <v>4248</v>
      </c>
      <c r="Q2409" s="427" t="s">
        <v>286</v>
      </c>
      <c r="R2409" s="354" t="s">
        <v>4249</v>
      </c>
      <c r="S2409" s="538">
        <v>65</v>
      </c>
      <c r="T2409" s="467" t="s">
        <v>2965</v>
      </c>
      <c r="U2409" s="468">
        <f t="shared" si="37"/>
        <v>1950</v>
      </c>
      <c r="V2409" s="170"/>
    </row>
    <row r="2410" spans="1:22">
      <c r="A2410" s="235">
        <v>2407</v>
      </c>
      <c r="B2410" s="238">
        <v>112172544</v>
      </c>
      <c r="C2410" s="235">
        <v>112172544</v>
      </c>
      <c r="D2410" s="238" t="s">
        <v>2377</v>
      </c>
      <c r="E2410" s="598" t="s">
        <v>36</v>
      </c>
      <c r="F2410" s="333">
        <v>20</v>
      </c>
      <c r="G2410" s="623" t="s">
        <v>4246</v>
      </c>
      <c r="H2410" s="410">
        <v>45118</v>
      </c>
      <c r="I2410" s="410">
        <v>45118</v>
      </c>
      <c r="J2410" s="235" t="s">
        <v>3857</v>
      </c>
      <c r="K2410" s="235" t="s">
        <v>82</v>
      </c>
      <c r="L2410" s="235" t="s">
        <v>70</v>
      </c>
      <c r="M2410" s="238">
        <v>923388826</v>
      </c>
      <c r="N2410" s="235" t="s">
        <v>3917</v>
      </c>
      <c r="O2410" s="427" t="s">
        <v>4247</v>
      </c>
      <c r="P2410" s="345" t="s">
        <v>4248</v>
      </c>
      <c r="Q2410" s="427" t="s">
        <v>286</v>
      </c>
      <c r="R2410" s="354" t="s">
        <v>4249</v>
      </c>
      <c r="S2410" s="538">
        <v>100</v>
      </c>
      <c r="T2410" s="467" t="s">
        <v>2965</v>
      </c>
      <c r="U2410" s="468">
        <f t="shared" si="37"/>
        <v>2000</v>
      </c>
      <c r="V2410" s="170"/>
    </row>
    <row r="2411" spans="1:22">
      <c r="A2411" s="235">
        <v>2408</v>
      </c>
      <c r="B2411" s="238">
        <v>109492179</v>
      </c>
      <c r="C2411" s="238" t="s">
        <v>3332</v>
      </c>
      <c r="D2411" s="238" t="s">
        <v>2134</v>
      </c>
      <c r="E2411" s="598" t="s">
        <v>2729</v>
      </c>
      <c r="F2411" s="235">
        <v>25</v>
      </c>
      <c r="G2411" s="623" t="s">
        <v>4246</v>
      </c>
      <c r="H2411" s="410">
        <v>45118</v>
      </c>
      <c r="I2411" s="410">
        <v>45118</v>
      </c>
      <c r="J2411" s="235" t="s">
        <v>3857</v>
      </c>
      <c r="K2411" s="235" t="s">
        <v>82</v>
      </c>
      <c r="L2411" s="235" t="s">
        <v>70</v>
      </c>
      <c r="M2411" s="238">
        <v>923388826</v>
      </c>
      <c r="N2411" s="235" t="s">
        <v>3917</v>
      </c>
      <c r="O2411" s="427" t="s">
        <v>4247</v>
      </c>
      <c r="P2411" s="345" t="s">
        <v>4248</v>
      </c>
      <c r="Q2411" s="427" t="s">
        <v>286</v>
      </c>
      <c r="R2411" s="354" t="s">
        <v>4249</v>
      </c>
      <c r="S2411" s="538">
        <v>75.989999999999995</v>
      </c>
      <c r="T2411" s="467" t="s">
        <v>2965</v>
      </c>
      <c r="U2411" s="468">
        <f t="shared" si="37"/>
        <v>1899.7499999999998</v>
      </c>
      <c r="V2411" s="170"/>
    </row>
    <row r="2412" spans="1:22">
      <c r="A2412" s="235">
        <v>2409</v>
      </c>
      <c r="B2412" s="238">
        <v>107156657</v>
      </c>
      <c r="C2412" s="238">
        <v>107156657</v>
      </c>
      <c r="D2412" s="238" t="s">
        <v>815</v>
      </c>
      <c r="E2412" s="598" t="s">
        <v>36</v>
      </c>
      <c r="F2412" s="235">
        <v>40</v>
      </c>
      <c r="G2412" s="623" t="s">
        <v>4246</v>
      </c>
      <c r="H2412" s="410">
        <v>45118</v>
      </c>
      <c r="I2412" s="410">
        <v>45118</v>
      </c>
      <c r="J2412" s="235" t="s">
        <v>3857</v>
      </c>
      <c r="K2412" s="235" t="s">
        <v>82</v>
      </c>
      <c r="L2412" s="235" t="s">
        <v>70</v>
      </c>
      <c r="M2412" s="238">
        <v>923388826</v>
      </c>
      <c r="N2412" s="235" t="s">
        <v>3917</v>
      </c>
      <c r="O2412" s="427" t="s">
        <v>4247</v>
      </c>
      <c r="P2412" s="345" t="s">
        <v>4248</v>
      </c>
      <c r="Q2412" s="427" t="s">
        <v>286</v>
      </c>
      <c r="R2412" s="354" t="s">
        <v>4249</v>
      </c>
      <c r="S2412" s="538">
        <v>17.79</v>
      </c>
      <c r="T2412" s="467" t="s">
        <v>2965</v>
      </c>
      <c r="U2412" s="468">
        <f t="shared" si="37"/>
        <v>711.59999999999991</v>
      </c>
      <c r="V2412" s="170"/>
    </row>
    <row r="2413" spans="1:22">
      <c r="A2413" s="235">
        <v>2410</v>
      </c>
      <c r="B2413" s="354">
        <v>110408291</v>
      </c>
      <c r="C2413" s="427" t="s">
        <v>1305</v>
      </c>
      <c r="D2413" s="354" t="s">
        <v>1306</v>
      </c>
      <c r="E2413" s="603" t="s">
        <v>36</v>
      </c>
      <c r="F2413" s="427">
        <v>60</v>
      </c>
      <c r="G2413" s="627" t="s">
        <v>4246</v>
      </c>
      <c r="H2413" s="410">
        <v>45118</v>
      </c>
      <c r="I2413" s="410">
        <v>45118</v>
      </c>
      <c r="J2413" s="427" t="s">
        <v>3857</v>
      </c>
      <c r="K2413" s="427" t="s">
        <v>82</v>
      </c>
      <c r="L2413" s="427" t="s">
        <v>70</v>
      </c>
      <c r="M2413" s="354">
        <v>923388826</v>
      </c>
      <c r="N2413" s="427" t="s">
        <v>3917</v>
      </c>
      <c r="O2413" s="427" t="s">
        <v>4247</v>
      </c>
      <c r="P2413" s="473" t="s">
        <v>4248</v>
      </c>
      <c r="Q2413" s="427" t="s">
        <v>286</v>
      </c>
      <c r="R2413" s="354" t="s">
        <v>4249</v>
      </c>
      <c r="S2413" s="538">
        <v>3.23</v>
      </c>
      <c r="T2413" s="467" t="s">
        <v>2965</v>
      </c>
      <c r="U2413" s="468">
        <f t="shared" si="37"/>
        <v>193.8</v>
      </c>
      <c r="V2413" s="170"/>
    </row>
    <row r="2414" spans="1:22">
      <c r="A2414" s="235">
        <v>2411</v>
      </c>
      <c r="B2414" s="238">
        <v>107156629</v>
      </c>
      <c r="C2414" s="235">
        <v>107156629</v>
      </c>
      <c r="D2414" s="238" t="s">
        <v>814</v>
      </c>
      <c r="E2414" s="598" t="s">
        <v>36</v>
      </c>
      <c r="F2414" s="235">
        <v>160</v>
      </c>
      <c r="G2414" s="623" t="s">
        <v>4246</v>
      </c>
      <c r="H2414" s="410">
        <v>45118</v>
      </c>
      <c r="I2414" s="410">
        <v>45118</v>
      </c>
      <c r="J2414" s="235" t="s">
        <v>3857</v>
      </c>
      <c r="K2414" s="235" t="s">
        <v>82</v>
      </c>
      <c r="L2414" s="235" t="s">
        <v>70</v>
      </c>
      <c r="M2414" s="238">
        <v>923388826</v>
      </c>
      <c r="N2414" s="235" t="s">
        <v>3917</v>
      </c>
      <c r="O2414" s="427" t="s">
        <v>4247</v>
      </c>
      <c r="P2414" s="345" t="s">
        <v>4248</v>
      </c>
      <c r="Q2414" s="427" t="s">
        <v>286</v>
      </c>
      <c r="R2414" s="354" t="s">
        <v>4249</v>
      </c>
      <c r="S2414" s="538">
        <v>19.010000000000002</v>
      </c>
      <c r="T2414" s="467" t="s">
        <v>2965</v>
      </c>
      <c r="U2414" s="468">
        <f t="shared" si="37"/>
        <v>3041.6000000000004</v>
      </c>
      <c r="V2414" s="170"/>
    </row>
    <row r="2415" spans="1:22" ht="20.399999999999999">
      <c r="A2415" s="235">
        <v>2412</v>
      </c>
      <c r="B2415" s="238" t="s">
        <v>818</v>
      </c>
      <c r="C2415" s="238" t="s">
        <v>818</v>
      </c>
      <c r="D2415" s="238" t="s">
        <v>819</v>
      </c>
      <c r="E2415" s="598" t="s">
        <v>36</v>
      </c>
      <c r="F2415" s="235">
        <v>200</v>
      </c>
      <c r="G2415" s="623" t="s">
        <v>4246</v>
      </c>
      <c r="H2415" s="410">
        <v>45118</v>
      </c>
      <c r="I2415" s="410">
        <v>45118</v>
      </c>
      <c r="J2415" s="235" t="s">
        <v>3857</v>
      </c>
      <c r="K2415" s="235" t="s">
        <v>82</v>
      </c>
      <c r="L2415" s="235" t="s">
        <v>70</v>
      </c>
      <c r="M2415" s="238">
        <v>923388826</v>
      </c>
      <c r="N2415" s="235" t="s">
        <v>3917</v>
      </c>
      <c r="O2415" s="427" t="s">
        <v>4247</v>
      </c>
      <c r="P2415" s="345" t="s">
        <v>4248</v>
      </c>
      <c r="Q2415" s="427" t="s">
        <v>286</v>
      </c>
      <c r="R2415" s="354" t="s">
        <v>4249</v>
      </c>
      <c r="S2415" s="538">
        <v>4.05</v>
      </c>
      <c r="T2415" s="467" t="s">
        <v>2965</v>
      </c>
      <c r="U2415" s="468">
        <f t="shared" si="37"/>
        <v>810</v>
      </c>
      <c r="V2415" s="170"/>
    </row>
    <row r="2416" spans="1:22">
      <c r="A2416" s="235">
        <v>2413</v>
      </c>
      <c r="B2416" s="238">
        <v>112170849</v>
      </c>
      <c r="C2416" s="235">
        <v>112170849</v>
      </c>
      <c r="D2416" s="238" t="s">
        <v>2382</v>
      </c>
      <c r="E2416" s="598" t="s">
        <v>36</v>
      </c>
      <c r="F2416" s="333">
        <v>60</v>
      </c>
      <c r="G2416" s="623" t="s">
        <v>4246</v>
      </c>
      <c r="H2416" s="410">
        <v>45118</v>
      </c>
      <c r="I2416" s="410">
        <v>45118</v>
      </c>
      <c r="J2416" s="235" t="s">
        <v>3857</v>
      </c>
      <c r="K2416" s="235" t="s">
        <v>82</v>
      </c>
      <c r="L2416" s="235" t="s">
        <v>70</v>
      </c>
      <c r="M2416" s="238">
        <v>923388826</v>
      </c>
      <c r="N2416" s="235" t="s">
        <v>3917</v>
      </c>
      <c r="O2416" s="427" t="s">
        <v>4247</v>
      </c>
      <c r="P2416" s="345" t="s">
        <v>4248</v>
      </c>
      <c r="Q2416" s="427" t="s">
        <v>286</v>
      </c>
      <c r="R2416" s="354" t="s">
        <v>4249</v>
      </c>
      <c r="S2416" s="538">
        <v>5.5</v>
      </c>
      <c r="T2416" s="467" t="s">
        <v>2965</v>
      </c>
      <c r="U2416" s="468">
        <f t="shared" si="37"/>
        <v>330</v>
      </c>
      <c r="V2416" s="170"/>
    </row>
    <row r="2417" spans="1:22">
      <c r="A2417" s="235">
        <v>2414</v>
      </c>
      <c r="B2417" s="354">
        <v>111402534</v>
      </c>
      <c r="C2417" s="427" t="s">
        <v>1083</v>
      </c>
      <c r="D2417" s="354" t="s">
        <v>1084</v>
      </c>
      <c r="E2417" s="603" t="s">
        <v>36</v>
      </c>
      <c r="F2417" s="427">
        <v>25</v>
      </c>
      <c r="G2417" s="623" t="s">
        <v>4246</v>
      </c>
      <c r="H2417" s="410">
        <v>45118</v>
      </c>
      <c r="I2417" s="410">
        <v>45118</v>
      </c>
      <c r="J2417" s="427" t="s">
        <v>3857</v>
      </c>
      <c r="K2417" s="427" t="s">
        <v>82</v>
      </c>
      <c r="L2417" s="427" t="s">
        <v>70</v>
      </c>
      <c r="M2417" s="427">
        <v>923388826</v>
      </c>
      <c r="N2417" s="427" t="s">
        <v>3917</v>
      </c>
      <c r="O2417" s="427" t="s">
        <v>4247</v>
      </c>
      <c r="P2417" s="473" t="s">
        <v>4248</v>
      </c>
      <c r="Q2417" s="427" t="s">
        <v>286</v>
      </c>
      <c r="R2417" s="354" t="s">
        <v>4249</v>
      </c>
      <c r="S2417" s="538">
        <v>469.44000000000005</v>
      </c>
      <c r="T2417" s="467" t="s">
        <v>2965</v>
      </c>
      <c r="U2417" s="468">
        <f t="shared" si="37"/>
        <v>11736.000000000002</v>
      </c>
      <c r="V2417" s="170"/>
    </row>
    <row r="2418" spans="1:22">
      <c r="A2418" s="235">
        <v>2415</v>
      </c>
      <c r="B2418" s="238">
        <v>112173846</v>
      </c>
      <c r="C2418" s="238" t="s">
        <v>3757</v>
      </c>
      <c r="D2418" s="238" t="s">
        <v>3758</v>
      </c>
      <c r="E2418" s="598" t="s">
        <v>36</v>
      </c>
      <c r="F2418" s="333">
        <v>5</v>
      </c>
      <c r="G2418" s="623" t="s">
        <v>4246</v>
      </c>
      <c r="H2418" s="410">
        <v>45118</v>
      </c>
      <c r="I2418" s="410">
        <v>45118</v>
      </c>
      <c r="J2418" s="235" t="s">
        <v>3857</v>
      </c>
      <c r="K2418" s="235" t="s">
        <v>82</v>
      </c>
      <c r="L2418" s="235" t="s">
        <v>70</v>
      </c>
      <c r="M2418" s="238">
        <v>923388826</v>
      </c>
      <c r="N2418" s="235" t="s">
        <v>3917</v>
      </c>
      <c r="O2418" s="427" t="s">
        <v>4247</v>
      </c>
      <c r="P2418" s="345" t="s">
        <v>4248</v>
      </c>
      <c r="Q2418" s="427" t="s">
        <v>286</v>
      </c>
      <c r="R2418" s="354" t="s">
        <v>4249</v>
      </c>
      <c r="S2418" s="538">
        <v>2023</v>
      </c>
      <c r="T2418" s="467" t="s">
        <v>2965</v>
      </c>
      <c r="U2418" s="468">
        <f t="shared" si="37"/>
        <v>10115</v>
      </c>
      <c r="V2418" s="170"/>
    </row>
    <row r="2419" spans="1:22">
      <c r="A2419" s="235">
        <v>2416</v>
      </c>
      <c r="B2419" s="238">
        <v>110316600</v>
      </c>
      <c r="C2419" s="235" t="s">
        <v>2551</v>
      </c>
      <c r="D2419" s="238" t="s">
        <v>2552</v>
      </c>
      <c r="E2419" s="598" t="s">
        <v>36</v>
      </c>
      <c r="F2419" s="235">
        <v>10</v>
      </c>
      <c r="G2419" s="623" t="s">
        <v>4246</v>
      </c>
      <c r="H2419" s="410">
        <v>45118</v>
      </c>
      <c r="I2419" s="410">
        <v>45118</v>
      </c>
      <c r="J2419" s="235" t="s">
        <v>3857</v>
      </c>
      <c r="K2419" s="235" t="s">
        <v>82</v>
      </c>
      <c r="L2419" s="235" t="s">
        <v>70</v>
      </c>
      <c r="M2419" s="238">
        <v>923388826</v>
      </c>
      <c r="N2419" s="235" t="s">
        <v>3917</v>
      </c>
      <c r="O2419" s="427" t="s">
        <v>4247</v>
      </c>
      <c r="P2419" s="345" t="s">
        <v>4248</v>
      </c>
      <c r="Q2419" s="427" t="s">
        <v>286</v>
      </c>
      <c r="R2419" s="354" t="s">
        <v>4249</v>
      </c>
      <c r="S2419" s="538">
        <v>330</v>
      </c>
      <c r="T2419" s="467" t="s">
        <v>2965</v>
      </c>
      <c r="U2419" s="468">
        <f t="shared" si="37"/>
        <v>3300</v>
      </c>
      <c r="V2419" s="170"/>
    </row>
    <row r="2420" spans="1:22">
      <c r="A2420" s="235">
        <v>2417</v>
      </c>
      <c r="B2420" s="354">
        <v>110408288</v>
      </c>
      <c r="C2420" s="427" t="s">
        <v>1749</v>
      </c>
      <c r="D2420" s="354" t="s">
        <v>1750</v>
      </c>
      <c r="E2420" s="603" t="s">
        <v>36</v>
      </c>
      <c r="F2420" s="427">
        <v>30</v>
      </c>
      <c r="G2420" s="623" t="s">
        <v>4246</v>
      </c>
      <c r="H2420" s="410">
        <v>45118</v>
      </c>
      <c r="I2420" s="410">
        <v>45118</v>
      </c>
      <c r="J2420" s="235" t="s">
        <v>3857</v>
      </c>
      <c r="K2420" s="235" t="s">
        <v>82</v>
      </c>
      <c r="L2420" s="235" t="s">
        <v>70</v>
      </c>
      <c r="M2420" s="344">
        <v>923388826</v>
      </c>
      <c r="N2420" s="235" t="s">
        <v>3917</v>
      </c>
      <c r="O2420" s="427" t="s">
        <v>4247</v>
      </c>
      <c r="P2420" s="345" t="s">
        <v>4248</v>
      </c>
      <c r="Q2420" s="427" t="s">
        <v>286</v>
      </c>
      <c r="R2420" s="235" t="s">
        <v>4249</v>
      </c>
      <c r="S2420" s="538">
        <v>6396.5</v>
      </c>
      <c r="T2420" s="467" t="s">
        <v>2965</v>
      </c>
      <c r="U2420" s="468">
        <f t="shared" si="37"/>
        <v>191895</v>
      </c>
      <c r="V2420" s="170"/>
    </row>
    <row r="2421" spans="1:22">
      <c r="A2421" s="235">
        <v>2418</v>
      </c>
      <c r="B2421" s="238">
        <v>112171911</v>
      </c>
      <c r="C2421" s="239" t="s">
        <v>3427</v>
      </c>
      <c r="D2421" s="239" t="s">
        <v>3588</v>
      </c>
      <c r="E2421" s="600" t="s">
        <v>36</v>
      </c>
      <c r="F2421" s="333">
        <v>5</v>
      </c>
      <c r="G2421" s="623" t="s">
        <v>4246</v>
      </c>
      <c r="H2421" s="410">
        <v>45118</v>
      </c>
      <c r="I2421" s="410">
        <v>45118</v>
      </c>
      <c r="J2421" s="235" t="s">
        <v>3857</v>
      </c>
      <c r="K2421" s="235" t="s">
        <v>82</v>
      </c>
      <c r="L2421" s="235" t="s">
        <v>70</v>
      </c>
      <c r="M2421" s="238">
        <v>923388826</v>
      </c>
      <c r="N2421" s="235" t="s">
        <v>3917</v>
      </c>
      <c r="O2421" s="427" t="s">
        <v>4247</v>
      </c>
      <c r="P2421" s="345" t="s">
        <v>4248</v>
      </c>
      <c r="Q2421" s="427" t="s">
        <v>286</v>
      </c>
      <c r="R2421" s="354" t="s">
        <v>4249</v>
      </c>
      <c r="S2421" s="538">
        <v>158500</v>
      </c>
      <c r="T2421" s="467" t="s">
        <v>2965</v>
      </c>
      <c r="U2421" s="468">
        <f t="shared" si="37"/>
        <v>792500</v>
      </c>
      <c r="V2421" s="170"/>
    </row>
    <row r="2422" spans="1:22">
      <c r="A2422" s="235">
        <v>2419</v>
      </c>
      <c r="B2422" s="238">
        <v>112158708</v>
      </c>
      <c r="C2422" s="235" t="s">
        <v>3681</v>
      </c>
      <c r="D2422" s="238" t="s">
        <v>3682</v>
      </c>
      <c r="E2422" s="606" t="s">
        <v>36</v>
      </c>
      <c r="F2422" s="333">
        <v>5</v>
      </c>
      <c r="G2422" s="623" t="s">
        <v>4246</v>
      </c>
      <c r="H2422" s="410">
        <v>45118</v>
      </c>
      <c r="I2422" s="410">
        <v>45118</v>
      </c>
      <c r="J2422" s="235" t="s">
        <v>3857</v>
      </c>
      <c r="K2422" s="235" t="s">
        <v>82</v>
      </c>
      <c r="L2422" s="235" t="s">
        <v>70</v>
      </c>
      <c r="M2422" s="238">
        <v>923388826</v>
      </c>
      <c r="N2422" s="235" t="s">
        <v>3917</v>
      </c>
      <c r="O2422" s="427" t="s">
        <v>4247</v>
      </c>
      <c r="P2422" s="345" t="s">
        <v>4248</v>
      </c>
      <c r="Q2422" s="427" t="s">
        <v>286</v>
      </c>
      <c r="R2422" s="354" t="s">
        <v>4249</v>
      </c>
      <c r="S2422" s="538">
        <v>1900</v>
      </c>
      <c r="T2422" s="467" t="s">
        <v>2965</v>
      </c>
      <c r="U2422" s="468">
        <f t="shared" si="37"/>
        <v>9500</v>
      </c>
      <c r="V2422" s="170"/>
    </row>
    <row r="2423" spans="1:22" ht="20.399999999999999">
      <c r="A2423" s="235">
        <v>2420</v>
      </c>
      <c r="B2423" s="238">
        <v>110408290</v>
      </c>
      <c r="C2423" s="238" t="s">
        <v>2260</v>
      </c>
      <c r="D2423" s="238" t="s">
        <v>2775</v>
      </c>
      <c r="E2423" s="598" t="s">
        <v>36</v>
      </c>
      <c r="F2423" s="235">
        <v>30</v>
      </c>
      <c r="G2423" s="623" t="s">
        <v>4246</v>
      </c>
      <c r="H2423" s="410">
        <v>45118</v>
      </c>
      <c r="I2423" s="410">
        <v>45118</v>
      </c>
      <c r="J2423" s="235" t="s">
        <v>3857</v>
      </c>
      <c r="K2423" s="235" t="s">
        <v>82</v>
      </c>
      <c r="L2423" s="235" t="s">
        <v>70</v>
      </c>
      <c r="M2423" s="238">
        <v>923388826</v>
      </c>
      <c r="N2423" s="235" t="s">
        <v>3917</v>
      </c>
      <c r="O2423" s="427" t="s">
        <v>4247</v>
      </c>
      <c r="P2423" s="345" t="s">
        <v>4248</v>
      </c>
      <c r="Q2423" s="427" t="s">
        <v>286</v>
      </c>
      <c r="R2423" s="354" t="s">
        <v>4249</v>
      </c>
      <c r="S2423" s="538">
        <v>540.54999999999995</v>
      </c>
      <c r="T2423" s="467" t="s">
        <v>2965</v>
      </c>
      <c r="U2423" s="468">
        <f t="shared" si="37"/>
        <v>16216.499999999998</v>
      </c>
      <c r="V2423" s="170"/>
    </row>
    <row r="2424" spans="1:22" ht="30.6">
      <c r="A2424" s="235">
        <v>2421</v>
      </c>
      <c r="B2424" s="354">
        <v>112173808</v>
      </c>
      <c r="C2424" s="480" t="s">
        <v>3421</v>
      </c>
      <c r="D2424" s="480" t="s">
        <v>2819</v>
      </c>
      <c r="E2424" s="609" t="s">
        <v>36</v>
      </c>
      <c r="F2424" s="428">
        <v>5</v>
      </c>
      <c r="G2424" s="627" t="s">
        <v>4246</v>
      </c>
      <c r="H2424" s="410">
        <v>45118</v>
      </c>
      <c r="I2424" s="410">
        <v>45118</v>
      </c>
      <c r="J2424" s="427" t="s">
        <v>3857</v>
      </c>
      <c r="K2424" s="427" t="s">
        <v>82</v>
      </c>
      <c r="L2424" s="427" t="s">
        <v>70</v>
      </c>
      <c r="M2424" s="354">
        <v>923388826</v>
      </c>
      <c r="N2424" s="427" t="s">
        <v>3917</v>
      </c>
      <c r="O2424" s="427" t="s">
        <v>4247</v>
      </c>
      <c r="P2424" s="473" t="s">
        <v>4248</v>
      </c>
      <c r="Q2424" s="427" t="s">
        <v>286</v>
      </c>
      <c r="R2424" s="354" t="s">
        <v>4249</v>
      </c>
      <c r="S2424" s="171">
        <v>81601</v>
      </c>
      <c r="T2424" s="467" t="s">
        <v>2965</v>
      </c>
      <c r="U2424" s="468">
        <f t="shared" si="37"/>
        <v>408005</v>
      </c>
      <c r="V2424" s="170"/>
    </row>
    <row r="2425" spans="1:22" ht="20.399999999999999">
      <c r="A2425" s="235">
        <v>2422</v>
      </c>
      <c r="B2425" s="238" t="s">
        <v>820</v>
      </c>
      <c r="C2425" s="235">
        <v>107186267</v>
      </c>
      <c r="D2425" s="238" t="s">
        <v>821</v>
      </c>
      <c r="E2425" s="598" t="s">
        <v>36</v>
      </c>
      <c r="F2425" s="235">
        <v>200</v>
      </c>
      <c r="G2425" s="623" t="s">
        <v>4246</v>
      </c>
      <c r="H2425" s="410">
        <v>45118</v>
      </c>
      <c r="I2425" s="410">
        <v>45118</v>
      </c>
      <c r="J2425" s="235" t="s">
        <v>3857</v>
      </c>
      <c r="K2425" s="235" t="s">
        <v>82</v>
      </c>
      <c r="L2425" s="235" t="s">
        <v>70</v>
      </c>
      <c r="M2425" s="238">
        <v>923388826</v>
      </c>
      <c r="N2425" s="235" t="s">
        <v>3917</v>
      </c>
      <c r="O2425" s="427" t="s">
        <v>4247</v>
      </c>
      <c r="P2425" s="345" t="s">
        <v>4248</v>
      </c>
      <c r="Q2425" s="427" t="s">
        <v>286</v>
      </c>
      <c r="R2425" s="354" t="s">
        <v>4249</v>
      </c>
      <c r="S2425" s="538">
        <v>4.9000000000000004</v>
      </c>
      <c r="T2425" s="467" t="s">
        <v>2965</v>
      </c>
      <c r="U2425" s="468">
        <f t="shared" si="37"/>
        <v>980.00000000000011</v>
      </c>
      <c r="V2425" s="170"/>
    </row>
    <row r="2426" spans="1:22">
      <c r="A2426" s="235">
        <v>2423</v>
      </c>
      <c r="B2426" s="354" t="s">
        <v>286</v>
      </c>
      <c r="C2426" s="354" t="s">
        <v>286</v>
      </c>
      <c r="D2426" s="239" t="s">
        <v>4072</v>
      </c>
      <c r="E2426" s="603" t="s">
        <v>247</v>
      </c>
      <c r="F2426" s="428">
        <v>5</v>
      </c>
      <c r="G2426" s="627" t="s">
        <v>4246</v>
      </c>
      <c r="H2426" s="410">
        <v>45118</v>
      </c>
      <c r="I2426" s="410">
        <v>45118</v>
      </c>
      <c r="J2426" s="427" t="s">
        <v>3857</v>
      </c>
      <c r="K2426" s="427" t="s">
        <v>82</v>
      </c>
      <c r="L2426" s="427" t="s">
        <v>70</v>
      </c>
      <c r="M2426" s="427">
        <v>923388826</v>
      </c>
      <c r="N2426" s="427" t="s">
        <v>3917</v>
      </c>
      <c r="O2426" s="427" t="s">
        <v>4247</v>
      </c>
      <c r="P2426" s="473" t="s">
        <v>4248</v>
      </c>
      <c r="Q2426" s="427" t="s">
        <v>286</v>
      </c>
      <c r="R2426" s="354" t="s">
        <v>4249</v>
      </c>
      <c r="S2426" s="541">
        <v>6727</v>
      </c>
      <c r="T2426" s="467" t="s">
        <v>2965</v>
      </c>
      <c r="U2426" s="468">
        <f t="shared" si="37"/>
        <v>33635</v>
      </c>
      <c r="V2426" s="170"/>
    </row>
    <row r="2427" spans="1:22">
      <c r="A2427" s="235">
        <v>2424</v>
      </c>
      <c r="B2427" s="238">
        <v>107184793</v>
      </c>
      <c r="C2427" s="235">
        <v>107184793</v>
      </c>
      <c r="D2427" s="238" t="s">
        <v>2786</v>
      </c>
      <c r="E2427" s="598" t="s">
        <v>36</v>
      </c>
      <c r="F2427" s="471">
        <v>200</v>
      </c>
      <c r="G2427" s="623" t="s">
        <v>4246</v>
      </c>
      <c r="H2427" s="410">
        <v>45118</v>
      </c>
      <c r="I2427" s="410">
        <v>45118</v>
      </c>
      <c r="J2427" s="235" t="s">
        <v>3857</v>
      </c>
      <c r="K2427" s="235" t="s">
        <v>82</v>
      </c>
      <c r="L2427" s="235" t="s">
        <v>70</v>
      </c>
      <c r="M2427" s="238">
        <v>923388826</v>
      </c>
      <c r="N2427" s="235" t="s">
        <v>3917</v>
      </c>
      <c r="O2427" s="427" t="s">
        <v>4247</v>
      </c>
      <c r="P2427" s="345" t="s">
        <v>4248</v>
      </c>
      <c r="Q2427" s="427" t="s">
        <v>286</v>
      </c>
      <c r="R2427" s="354" t="s">
        <v>4249</v>
      </c>
      <c r="S2427" s="538">
        <v>2.4500000000000002</v>
      </c>
      <c r="T2427" s="467" t="s">
        <v>2965</v>
      </c>
      <c r="U2427" s="468">
        <f t="shared" si="37"/>
        <v>490.00000000000006</v>
      </c>
      <c r="V2427" s="170"/>
    </row>
    <row r="2428" spans="1:22">
      <c r="A2428" s="235">
        <v>2425</v>
      </c>
      <c r="B2428" s="238">
        <v>102464571</v>
      </c>
      <c r="C2428" s="235" t="s">
        <v>1693</v>
      </c>
      <c r="D2428" s="238" t="s">
        <v>1694</v>
      </c>
      <c r="E2428" s="598" t="s">
        <v>36</v>
      </c>
      <c r="F2428" s="235">
        <v>16</v>
      </c>
      <c r="G2428" s="623" t="s">
        <v>4250</v>
      </c>
      <c r="H2428" s="410">
        <v>45119</v>
      </c>
      <c r="I2428" s="410">
        <v>45120</v>
      </c>
      <c r="J2428" s="235" t="s">
        <v>2492</v>
      </c>
      <c r="K2428" s="235" t="s">
        <v>92</v>
      </c>
      <c r="L2428" s="235" t="s">
        <v>70</v>
      </c>
      <c r="M2428" s="238">
        <v>923388863</v>
      </c>
      <c r="N2428" s="235" t="s">
        <v>3917</v>
      </c>
      <c r="O2428" s="427" t="s">
        <v>3818</v>
      </c>
      <c r="P2428" s="345" t="s">
        <v>72</v>
      </c>
      <c r="Q2428" s="427" t="s">
        <v>4013</v>
      </c>
      <c r="R2428" s="354" t="s">
        <v>4251</v>
      </c>
      <c r="S2428" s="538">
        <v>1374</v>
      </c>
      <c r="T2428" s="467" t="s">
        <v>2965</v>
      </c>
      <c r="U2428" s="468">
        <f t="shared" si="37"/>
        <v>21984</v>
      </c>
      <c r="V2428" s="170"/>
    </row>
    <row r="2429" spans="1:22">
      <c r="A2429" s="235">
        <v>2426</v>
      </c>
      <c r="B2429" s="238">
        <v>102951260</v>
      </c>
      <c r="C2429" s="235" t="s">
        <v>1697</v>
      </c>
      <c r="D2429" s="238" t="s">
        <v>1698</v>
      </c>
      <c r="E2429" s="598" t="s">
        <v>36</v>
      </c>
      <c r="F2429" s="235">
        <v>16</v>
      </c>
      <c r="G2429" s="623" t="s">
        <v>4250</v>
      </c>
      <c r="H2429" s="410">
        <v>45119</v>
      </c>
      <c r="I2429" s="410">
        <v>45120</v>
      </c>
      <c r="J2429" s="235" t="s">
        <v>2492</v>
      </c>
      <c r="K2429" s="235" t="s">
        <v>92</v>
      </c>
      <c r="L2429" s="235" t="s">
        <v>70</v>
      </c>
      <c r="M2429" s="238">
        <v>923388863</v>
      </c>
      <c r="N2429" s="235" t="s">
        <v>3917</v>
      </c>
      <c r="O2429" s="427" t="s">
        <v>3818</v>
      </c>
      <c r="P2429" s="345" t="s">
        <v>72</v>
      </c>
      <c r="Q2429" s="427" t="s">
        <v>4013</v>
      </c>
      <c r="R2429" s="354" t="s">
        <v>4251</v>
      </c>
      <c r="S2429" s="538">
        <v>210</v>
      </c>
      <c r="T2429" s="467" t="s">
        <v>2965</v>
      </c>
      <c r="U2429" s="468">
        <f t="shared" si="37"/>
        <v>3360</v>
      </c>
      <c r="V2429" s="170"/>
    </row>
    <row r="2430" spans="1:22">
      <c r="A2430" s="235">
        <v>2427</v>
      </c>
      <c r="B2430" s="354">
        <v>112148136</v>
      </c>
      <c r="C2430" s="354" t="s">
        <v>3726</v>
      </c>
      <c r="D2430" s="354" t="s">
        <v>3727</v>
      </c>
      <c r="E2430" s="603" t="s">
        <v>36</v>
      </c>
      <c r="F2430" s="428">
        <v>8</v>
      </c>
      <c r="G2430" s="627" t="s">
        <v>4250</v>
      </c>
      <c r="H2430" s="410">
        <v>45119</v>
      </c>
      <c r="I2430" s="410">
        <v>45120</v>
      </c>
      <c r="J2430" s="427" t="s">
        <v>2492</v>
      </c>
      <c r="K2430" s="427" t="s">
        <v>92</v>
      </c>
      <c r="L2430" s="427" t="s">
        <v>70</v>
      </c>
      <c r="M2430" s="354">
        <v>923388863</v>
      </c>
      <c r="N2430" s="427" t="s">
        <v>3917</v>
      </c>
      <c r="O2430" s="427" t="s">
        <v>3818</v>
      </c>
      <c r="P2430" s="473" t="s">
        <v>72</v>
      </c>
      <c r="Q2430" s="427" t="s">
        <v>4013</v>
      </c>
      <c r="R2430" s="354" t="s">
        <v>4251</v>
      </c>
      <c r="S2430" s="538">
        <v>14735.2435</v>
      </c>
      <c r="T2430" s="467" t="s">
        <v>2965</v>
      </c>
      <c r="U2430" s="468">
        <f t="shared" si="37"/>
        <v>117881.948</v>
      </c>
      <c r="V2430" s="170"/>
    </row>
    <row r="2431" spans="1:22" ht="30.6">
      <c r="A2431" s="235">
        <v>2428</v>
      </c>
      <c r="B2431" s="354">
        <v>109611234</v>
      </c>
      <c r="C2431" s="245">
        <v>3742612236</v>
      </c>
      <c r="D2431" s="245" t="s">
        <v>281</v>
      </c>
      <c r="E2431" s="602" t="s">
        <v>36</v>
      </c>
      <c r="F2431" s="428">
        <v>48</v>
      </c>
      <c r="G2431" s="623" t="s">
        <v>4250</v>
      </c>
      <c r="H2431" s="410">
        <v>45119</v>
      </c>
      <c r="I2431" s="410">
        <v>45120</v>
      </c>
      <c r="J2431" s="427" t="s">
        <v>2492</v>
      </c>
      <c r="K2431" s="427" t="s">
        <v>92</v>
      </c>
      <c r="L2431" s="427" t="s">
        <v>70</v>
      </c>
      <c r="M2431" s="427">
        <v>923388863</v>
      </c>
      <c r="N2431" s="427" t="s">
        <v>3917</v>
      </c>
      <c r="O2431" s="427" t="s">
        <v>3818</v>
      </c>
      <c r="P2431" s="473" t="s">
        <v>72</v>
      </c>
      <c r="Q2431" s="427" t="s">
        <v>4013</v>
      </c>
      <c r="R2431" s="427" t="s">
        <v>4251</v>
      </c>
      <c r="S2431" s="538">
        <v>23880</v>
      </c>
      <c r="T2431" s="467" t="s">
        <v>2965</v>
      </c>
      <c r="U2431" s="468">
        <f t="shared" si="37"/>
        <v>1146240</v>
      </c>
      <c r="V2431" s="170"/>
    </row>
    <row r="2432" spans="1:22" ht="20.399999999999999">
      <c r="A2432" s="235">
        <v>2429</v>
      </c>
      <c r="B2432" s="354">
        <v>110408292</v>
      </c>
      <c r="C2432" s="427" t="s">
        <v>1309</v>
      </c>
      <c r="D2432" s="354" t="s">
        <v>1310</v>
      </c>
      <c r="E2432" s="603" t="s">
        <v>36</v>
      </c>
      <c r="F2432" s="427">
        <v>152</v>
      </c>
      <c r="G2432" s="627" t="s">
        <v>4250</v>
      </c>
      <c r="H2432" s="410">
        <v>45119</v>
      </c>
      <c r="I2432" s="410">
        <v>45120</v>
      </c>
      <c r="J2432" s="427" t="s">
        <v>2492</v>
      </c>
      <c r="K2432" s="427" t="s">
        <v>92</v>
      </c>
      <c r="L2432" s="427" t="s">
        <v>70</v>
      </c>
      <c r="M2432" s="354">
        <v>923388863</v>
      </c>
      <c r="N2432" s="427" t="s">
        <v>3917</v>
      </c>
      <c r="O2432" s="427" t="s">
        <v>3818</v>
      </c>
      <c r="P2432" s="473" t="s">
        <v>72</v>
      </c>
      <c r="Q2432" s="427" t="s">
        <v>4013</v>
      </c>
      <c r="R2432" s="354" t="s">
        <v>4251</v>
      </c>
      <c r="S2432" s="538">
        <v>3.92</v>
      </c>
      <c r="T2432" s="467" t="s">
        <v>2965</v>
      </c>
      <c r="U2432" s="468">
        <f t="shared" si="37"/>
        <v>595.84</v>
      </c>
      <c r="V2432" s="170"/>
    </row>
    <row r="2433" spans="1:22" ht="20.399999999999999">
      <c r="A2433" s="235">
        <v>2430</v>
      </c>
      <c r="B2433" s="238">
        <v>110408292</v>
      </c>
      <c r="C2433" s="235">
        <v>110408292</v>
      </c>
      <c r="D2433" s="238" t="s">
        <v>1310</v>
      </c>
      <c r="E2433" s="598" t="s">
        <v>36</v>
      </c>
      <c r="F2433" s="235">
        <v>328</v>
      </c>
      <c r="G2433" s="623" t="s">
        <v>4250</v>
      </c>
      <c r="H2433" s="410">
        <v>45119</v>
      </c>
      <c r="I2433" s="410">
        <v>45120</v>
      </c>
      <c r="J2433" s="235" t="s">
        <v>2492</v>
      </c>
      <c r="K2433" s="235" t="s">
        <v>92</v>
      </c>
      <c r="L2433" s="235" t="s">
        <v>70</v>
      </c>
      <c r="M2433" s="238">
        <v>923388863</v>
      </c>
      <c r="N2433" s="235" t="s">
        <v>3917</v>
      </c>
      <c r="O2433" s="427" t="s">
        <v>3818</v>
      </c>
      <c r="P2433" s="345" t="s">
        <v>72</v>
      </c>
      <c r="Q2433" s="427" t="s">
        <v>4013</v>
      </c>
      <c r="R2433" s="354" t="s">
        <v>4251</v>
      </c>
      <c r="S2433" s="538">
        <v>3.92</v>
      </c>
      <c r="T2433" s="467" t="s">
        <v>2965</v>
      </c>
      <c r="U2433" s="468">
        <f t="shared" si="37"/>
        <v>1285.76</v>
      </c>
      <c r="V2433" s="170"/>
    </row>
    <row r="2434" spans="1:22">
      <c r="A2434" s="235">
        <v>2431</v>
      </c>
      <c r="B2434" s="238">
        <v>110710681</v>
      </c>
      <c r="C2434" s="235">
        <v>110710681</v>
      </c>
      <c r="D2434" s="238" t="s">
        <v>2209</v>
      </c>
      <c r="E2434" s="598" t="s">
        <v>36</v>
      </c>
      <c r="F2434" s="235">
        <v>64</v>
      </c>
      <c r="G2434" s="623" t="s">
        <v>4250</v>
      </c>
      <c r="H2434" s="410">
        <v>45119</v>
      </c>
      <c r="I2434" s="410">
        <v>45120</v>
      </c>
      <c r="J2434" s="235" t="s">
        <v>2492</v>
      </c>
      <c r="K2434" s="235" t="s">
        <v>92</v>
      </c>
      <c r="L2434" s="235" t="s">
        <v>70</v>
      </c>
      <c r="M2434" s="238">
        <v>923388863</v>
      </c>
      <c r="N2434" s="235" t="s">
        <v>3917</v>
      </c>
      <c r="O2434" s="427" t="s">
        <v>3818</v>
      </c>
      <c r="P2434" s="345" t="s">
        <v>72</v>
      </c>
      <c r="Q2434" s="427" t="s">
        <v>4013</v>
      </c>
      <c r="R2434" s="354" t="s">
        <v>4251</v>
      </c>
      <c r="S2434" s="538">
        <v>2033</v>
      </c>
      <c r="T2434" s="467" t="s">
        <v>2965</v>
      </c>
      <c r="U2434" s="468">
        <f t="shared" si="37"/>
        <v>130112</v>
      </c>
      <c r="V2434" s="170"/>
    </row>
    <row r="2435" spans="1:22">
      <c r="A2435" s="235">
        <v>2432</v>
      </c>
      <c r="B2435" s="238">
        <v>110710682</v>
      </c>
      <c r="C2435" s="235">
        <v>110710682</v>
      </c>
      <c r="D2435" s="238" t="s">
        <v>2216</v>
      </c>
      <c r="E2435" s="598" t="s">
        <v>36</v>
      </c>
      <c r="F2435" s="235">
        <v>64</v>
      </c>
      <c r="G2435" s="623" t="s">
        <v>4250</v>
      </c>
      <c r="H2435" s="410">
        <v>45119</v>
      </c>
      <c r="I2435" s="410">
        <v>45120</v>
      </c>
      <c r="J2435" s="235" t="s">
        <v>2492</v>
      </c>
      <c r="K2435" s="235" t="s">
        <v>92</v>
      </c>
      <c r="L2435" s="235" t="s">
        <v>70</v>
      </c>
      <c r="M2435" s="238">
        <v>923388863</v>
      </c>
      <c r="N2435" s="235" t="s">
        <v>3917</v>
      </c>
      <c r="O2435" s="427" t="s">
        <v>3818</v>
      </c>
      <c r="P2435" s="345" t="s">
        <v>72</v>
      </c>
      <c r="Q2435" s="427" t="s">
        <v>4013</v>
      </c>
      <c r="R2435" s="354" t="s">
        <v>4251</v>
      </c>
      <c r="S2435" s="538">
        <v>1966</v>
      </c>
      <c r="T2435" s="467" t="s">
        <v>2965</v>
      </c>
      <c r="U2435" s="468">
        <f t="shared" si="37"/>
        <v>125824</v>
      </c>
      <c r="V2435" s="170"/>
    </row>
    <row r="2436" spans="1:22">
      <c r="A2436" s="235">
        <v>2433</v>
      </c>
      <c r="B2436" s="354">
        <v>110710684</v>
      </c>
      <c r="C2436" s="354" t="s">
        <v>3950</v>
      </c>
      <c r="D2436" s="354" t="s">
        <v>2213</v>
      </c>
      <c r="E2436" s="603" t="s">
        <v>36</v>
      </c>
      <c r="F2436" s="427">
        <v>32</v>
      </c>
      <c r="G2436" s="623" t="s">
        <v>4250</v>
      </c>
      <c r="H2436" s="410">
        <v>45119</v>
      </c>
      <c r="I2436" s="410">
        <v>45120</v>
      </c>
      <c r="J2436" s="427" t="s">
        <v>2492</v>
      </c>
      <c r="K2436" s="427" t="s">
        <v>92</v>
      </c>
      <c r="L2436" s="427" t="s">
        <v>70</v>
      </c>
      <c r="M2436" s="427">
        <v>923388863</v>
      </c>
      <c r="N2436" s="427" t="s">
        <v>3917</v>
      </c>
      <c r="O2436" s="427" t="s">
        <v>3818</v>
      </c>
      <c r="P2436" s="473" t="s">
        <v>72</v>
      </c>
      <c r="Q2436" s="427" t="s">
        <v>4013</v>
      </c>
      <c r="R2436" s="427" t="s">
        <v>4251</v>
      </c>
      <c r="S2436" s="538">
        <v>2548</v>
      </c>
      <c r="T2436" s="467" t="s">
        <v>2965</v>
      </c>
      <c r="U2436" s="468">
        <f t="shared" ref="U2436:U2499" si="38">S2436*F2436</f>
        <v>81536</v>
      </c>
      <c r="V2436" s="170"/>
    </row>
    <row r="2437" spans="1:22">
      <c r="A2437" s="235">
        <v>2434</v>
      </c>
      <c r="B2437" s="238">
        <v>112141778</v>
      </c>
      <c r="C2437" s="235">
        <v>112141778</v>
      </c>
      <c r="D2437" s="238" t="s">
        <v>2566</v>
      </c>
      <c r="E2437" s="598" t="s">
        <v>36</v>
      </c>
      <c r="F2437" s="235">
        <v>160</v>
      </c>
      <c r="G2437" s="623" t="s">
        <v>4250</v>
      </c>
      <c r="H2437" s="410">
        <v>45119</v>
      </c>
      <c r="I2437" s="410">
        <v>45120</v>
      </c>
      <c r="J2437" s="235" t="s">
        <v>2492</v>
      </c>
      <c r="K2437" s="235" t="s">
        <v>92</v>
      </c>
      <c r="L2437" s="235" t="s">
        <v>70</v>
      </c>
      <c r="M2437" s="238">
        <v>923388863</v>
      </c>
      <c r="N2437" s="235" t="s">
        <v>3917</v>
      </c>
      <c r="O2437" s="427" t="s">
        <v>3818</v>
      </c>
      <c r="P2437" s="345" t="s">
        <v>72</v>
      </c>
      <c r="Q2437" s="427" t="s">
        <v>4013</v>
      </c>
      <c r="R2437" s="354" t="s">
        <v>4251</v>
      </c>
      <c r="S2437" s="538">
        <v>1.5</v>
      </c>
      <c r="T2437" s="467" t="s">
        <v>2965</v>
      </c>
      <c r="U2437" s="468">
        <f t="shared" si="38"/>
        <v>240</v>
      </c>
      <c r="V2437" s="170"/>
    </row>
    <row r="2438" spans="1:22">
      <c r="A2438" s="235">
        <v>2435</v>
      </c>
      <c r="B2438" s="238">
        <v>112141777</v>
      </c>
      <c r="C2438" s="235">
        <v>112141777</v>
      </c>
      <c r="D2438" s="238" t="s">
        <v>2563</v>
      </c>
      <c r="E2438" s="598" t="s">
        <v>36</v>
      </c>
      <c r="F2438" s="235">
        <v>288</v>
      </c>
      <c r="G2438" s="623" t="s">
        <v>4250</v>
      </c>
      <c r="H2438" s="410">
        <v>45119</v>
      </c>
      <c r="I2438" s="410">
        <v>45120</v>
      </c>
      <c r="J2438" s="235" t="s">
        <v>2492</v>
      </c>
      <c r="K2438" s="235" t="s">
        <v>92</v>
      </c>
      <c r="L2438" s="235" t="s">
        <v>70</v>
      </c>
      <c r="M2438" s="238">
        <v>923388863</v>
      </c>
      <c r="N2438" s="235" t="s">
        <v>3917</v>
      </c>
      <c r="O2438" s="427" t="s">
        <v>3818</v>
      </c>
      <c r="P2438" s="345" t="s">
        <v>72</v>
      </c>
      <c r="Q2438" s="427" t="s">
        <v>4013</v>
      </c>
      <c r="R2438" s="354" t="s">
        <v>4251</v>
      </c>
      <c r="S2438" s="538">
        <v>5.4</v>
      </c>
      <c r="T2438" s="467" t="s">
        <v>2965</v>
      </c>
      <c r="U2438" s="468">
        <f t="shared" si="38"/>
        <v>1555.2</v>
      </c>
      <c r="V2438" s="170"/>
    </row>
    <row r="2439" spans="1:22">
      <c r="A2439" s="235">
        <v>2436</v>
      </c>
      <c r="B2439" s="238">
        <v>112172545</v>
      </c>
      <c r="C2439" s="235">
        <v>112172545</v>
      </c>
      <c r="D2439" s="238" t="s">
        <v>2378</v>
      </c>
      <c r="E2439" s="598" t="s">
        <v>36</v>
      </c>
      <c r="F2439" s="333">
        <v>96</v>
      </c>
      <c r="G2439" s="623" t="s">
        <v>4250</v>
      </c>
      <c r="H2439" s="410">
        <v>45119</v>
      </c>
      <c r="I2439" s="410">
        <v>45120</v>
      </c>
      <c r="J2439" s="235" t="s">
        <v>2492</v>
      </c>
      <c r="K2439" s="235" t="s">
        <v>92</v>
      </c>
      <c r="L2439" s="235" t="s">
        <v>70</v>
      </c>
      <c r="M2439" s="238">
        <v>923388863</v>
      </c>
      <c r="N2439" s="235" t="s">
        <v>3917</v>
      </c>
      <c r="O2439" s="427" t="s">
        <v>3818</v>
      </c>
      <c r="P2439" s="345" t="s">
        <v>72</v>
      </c>
      <c r="Q2439" s="427" t="s">
        <v>4013</v>
      </c>
      <c r="R2439" s="354" t="s">
        <v>4251</v>
      </c>
      <c r="S2439" s="538">
        <v>8.5</v>
      </c>
      <c r="T2439" s="467" t="s">
        <v>2965</v>
      </c>
      <c r="U2439" s="468">
        <f t="shared" si="38"/>
        <v>816</v>
      </c>
      <c r="V2439" s="170"/>
    </row>
    <row r="2440" spans="1:22">
      <c r="A2440" s="235">
        <v>2437</v>
      </c>
      <c r="B2440" s="238">
        <v>112172546</v>
      </c>
      <c r="C2440" s="235">
        <v>112172546</v>
      </c>
      <c r="D2440" s="238" t="s">
        <v>2380</v>
      </c>
      <c r="E2440" s="598" t="s">
        <v>36</v>
      </c>
      <c r="F2440" s="333">
        <v>64</v>
      </c>
      <c r="G2440" s="623" t="s">
        <v>4250</v>
      </c>
      <c r="H2440" s="410">
        <v>45119</v>
      </c>
      <c r="I2440" s="410">
        <v>45120</v>
      </c>
      <c r="J2440" s="235" t="s">
        <v>2492</v>
      </c>
      <c r="K2440" s="235" t="s">
        <v>92</v>
      </c>
      <c r="L2440" s="235" t="s">
        <v>70</v>
      </c>
      <c r="M2440" s="238">
        <v>923388863</v>
      </c>
      <c r="N2440" s="235" t="s">
        <v>3917</v>
      </c>
      <c r="O2440" s="427" t="s">
        <v>3818</v>
      </c>
      <c r="P2440" s="345" t="s">
        <v>72</v>
      </c>
      <c r="Q2440" s="427" t="s">
        <v>4013</v>
      </c>
      <c r="R2440" s="354" t="s">
        <v>4251</v>
      </c>
      <c r="S2440" s="538">
        <v>10.5</v>
      </c>
      <c r="T2440" s="467" t="s">
        <v>2965</v>
      </c>
      <c r="U2440" s="468">
        <f t="shared" si="38"/>
        <v>672</v>
      </c>
      <c r="V2440" s="170"/>
    </row>
    <row r="2441" spans="1:22">
      <c r="A2441" s="235">
        <v>2438</v>
      </c>
      <c r="B2441" s="238">
        <v>112170848</v>
      </c>
      <c r="C2441" s="235">
        <v>112170848</v>
      </c>
      <c r="D2441" s="238" t="s">
        <v>2381</v>
      </c>
      <c r="E2441" s="598" t="s">
        <v>36</v>
      </c>
      <c r="F2441" s="333">
        <v>96</v>
      </c>
      <c r="G2441" s="623" t="s">
        <v>4250</v>
      </c>
      <c r="H2441" s="410">
        <v>45119</v>
      </c>
      <c r="I2441" s="410">
        <v>45120</v>
      </c>
      <c r="J2441" s="235" t="s">
        <v>2492</v>
      </c>
      <c r="K2441" s="235" t="s">
        <v>92</v>
      </c>
      <c r="L2441" s="235" t="s">
        <v>70</v>
      </c>
      <c r="M2441" s="238">
        <v>923388863</v>
      </c>
      <c r="N2441" s="235" t="s">
        <v>3917</v>
      </c>
      <c r="O2441" s="427" t="s">
        <v>3818</v>
      </c>
      <c r="P2441" s="345" t="s">
        <v>72</v>
      </c>
      <c r="Q2441" s="427" t="s">
        <v>4013</v>
      </c>
      <c r="R2441" s="354" t="s">
        <v>4251</v>
      </c>
      <c r="S2441" s="538">
        <v>14</v>
      </c>
      <c r="T2441" s="467" t="s">
        <v>2965</v>
      </c>
      <c r="U2441" s="468">
        <f t="shared" si="38"/>
        <v>1344</v>
      </c>
      <c r="V2441" s="170"/>
    </row>
    <row r="2442" spans="1:22">
      <c r="A2442" s="235">
        <v>2439</v>
      </c>
      <c r="B2442" s="354" t="s">
        <v>2458</v>
      </c>
      <c r="C2442" s="427" t="s">
        <v>2458</v>
      </c>
      <c r="D2442" s="354" t="s">
        <v>2459</v>
      </c>
      <c r="E2442" s="603" t="s">
        <v>36</v>
      </c>
      <c r="F2442" s="427">
        <v>32</v>
      </c>
      <c r="G2442" s="623" t="s">
        <v>4250</v>
      </c>
      <c r="H2442" s="410">
        <v>45119</v>
      </c>
      <c r="I2442" s="410">
        <v>45120</v>
      </c>
      <c r="J2442" s="235" t="s">
        <v>2492</v>
      </c>
      <c r="K2442" s="235" t="s">
        <v>92</v>
      </c>
      <c r="L2442" s="235" t="s">
        <v>70</v>
      </c>
      <c r="M2442" s="238">
        <v>923388863</v>
      </c>
      <c r="N2442" s="235" t="s">
        <v>3917</v>
      </c>
      <c r="O2442" s="427" t="s">
        <v>3818</v>
      </c>
      <c r="P2442" s="345" t="s">
        <v>72</v>
      </c>
      <c r="Q2442" s="427" t="s">
        <v>4013</v>
      </c>
      <c r="R2442" s="354" t="s">
        <v>4251</v>
      </c>
      <c r="S2442" s="538">
        <v>1798.1999999999998</v>
      </c>
      <c r="T2442" s="467" t="s">
        <v>2965</v>
      </c>
      <c r="U2442" s="468">
        <f t="shared" si="38"/>
        <v>57542.399999999994</v>
      </c>
      <c r="V2442" s="170"/>
    </row>
    <row r="2443" spans="1:22">
      <c r="A2443" s="235">
        <v>2440</v>
      </c>
      <c r="B2443" s="238" t="s">
        <v>2336</v>
      </c>
      <c r="C2443" s="235" t="s">
        <v>2337</v>
      </c>
      <c r="D2443" s="238" t="s">
        <v>2605</v>
      </c>
      <c r="E2443" s="598" t="s">
        <v>36</v>
      </c>
      <c r="F2443" s="235">
        <v>64</v>
      </c>
      <c r="G2443" s="623" t="s">
        <v>4250</v>
      </c>
      <c r="H2443" s="410">
        <v>45119</v>
      </c>
      <c r="I2443" s="410">
        <v>45120</v>
      </c>
      <c r="J2443" s="235" t="s">
        <v>2492</v>
      </c>
      <c r="K2443" s="235" t="s">
        <v>92</v>
      </c>
      <c r="L2443" s="235" t="s">
        <v>70</v>
      </c>
      <c r="M2443" s="238">
        <v>923388863</v>
      </c>
      <c r="N2443" s="235" t="s">
        <v>3917</v>
      </c>
      <c r="O2443" s="427" t="s">
        <v>3818</v>
      </c>
      <c r="P2443" s="345" t="s">
        <v>72</v>
      </c>
      <c r="Q2443" s="427" t="s">
        <v>4013</v>
      </c>
      <c r="R2443" s="354" t="s">
        <v>4251</v>
      </c>
      <c r="S2443" s="538">
        <v>1241.9517355371902</v>
      </c>
      <c r="T2443" s="467" t="s">
        <v>2965</v>
      </c>
      <c r="U2443" s="468">
        <f t="shared" si="38"/>
        <v>79484.911074380172</v>
      </c>
      <c r="V2443" s="170"/>
    </row>
    <row r="2444" spans="1:22">
      <c r="A2444" s="235">
        <v>2441</v>
      </c>
      <c r="B2444" s="238">
        <v>112172543</v>
      </c>
      <c r="C2444" s="235" t="s">
        <v>4040</v>
      </c>
      <c r="D2444" s="238" t="s">
        <v>1145</v>
      </c>
      <c r="E2444" s="598" t="s">
        <v>36</v>
      </c>
      <c r="F2444" s="333">
        <v>16</v>
      </c>
      <c r="G2444" s="623" t="s">
        <v>4250</v>
      </c>
      <c r="H2444" s="410">
        <v>45119</v>
      </c>
      <c r="I2444" s="410">
        <v>45120</v>
      </c>
      <c r="J2444" s="235" t="s">
        <v>2492</v>
      </c>
      <c r="K2444" s="235" t="s">
        <v>92</v>
      </c>
      <c r="L2444" s="235" t="s">
        <v>70</v>
      </c>
      <c r="M2444" s="238">
        <v>923388863</v>
      </c>
      <c r="N2444" s="235" t="s">
        <v>3917</v>
      </c>
      <c r="O2444" s="427" t="s">
        <v>3818</v>
      </c>
      <c r="P2444" s="345" t="s">
        <v>72</v>
      </c>
      <c r="Q2444" s="427" t="s">
        <v>4013</v>
      </c>
      <c r="R2444" s="354" t="s">
        <v>4251</v>
      </c>
      <c r="S2444" s="538">
        <v>3480</v>
      </c>
      <c r="T2444" s="467" t="s">
        <v>2965</v>
      </c>
      <c r="U2444" s="468">
        <f t="shared" si="38"/>
        <v>55680</v>
      </c>
      <c r="V2444" s="170"/>
    </row>
    <row r="2445" spans="1:22">
      <c r="A2445" s="235">
        <v>2442</v>
      </c>
      <c r="B2445" s="238">
        <v>112172541</v>
      </c>
      <c r="C2445" s="235">
        <v>112172541</v>
      </c>
      <c r="D2445" s="238" t="s">
        <v>2373</v>
      </c>
      <c r="E2445" s="598" t="s">
        <v>36</v>
      </c>
      <c r="F2445" s="333">
        <v>16</v>
      </c>
      <c r="G2445" s="623" t="s">
        <v>4250</v>
      </c>
      <c r="H2445" s="410">
        <v>45119</v>
      </c>
      <c r="I2445" s="410">
        <v>45120</v>
      </c>
      <c r="J2445" s="235" t="s">
        <v>2492</v>
      </c>
      <c r="K2445" s="235" t="s">
        <v>92</v>
      </c>
      <c r="L2445" s="235" t="s">
        <v>70</v>
      </c>
      <c r="M2445" s="238">
        <v>923388863</v>
      </c>
      <c r="N2445" s="235" t="s">
        <v>3917</v>
      </c>
      <c r="O2445" s="427" t="s">
        <v>3818</v>
      </c>
      <c r="P2445" s="345" t="s">
        <v>72</v>
      </c>
      <c r="Q2445" s="427" t="s">
        <v>4013</v>
      </c>
      <c r="R2445" s="354" t="s">
        <v>4251</v>
      </c>
      <c r="S2445" s="538">
        <v>630</v>
      </c>
      <c r="T2445" s="467" t="s">
        <v>2965</v>
      </c>
      <c r="U2445" s="468">
        <f t="shared" si="38"/>
        <v>10080</v>
      </c>
      <c r="V2445" s="170"/>
    </row>
    <row r="2446" spans="1:22">
      <c r="A2446" s="235">
        <v>2443</v>
      </c>
      <c r="B2446" s="238">
        <v>112172542</v>
      </c>
      <c r="C2446" s="235">
        <v>112172542</v>
      </c>
      <c r="D2446" s="238" t="s">
        <v>2376</v>
      </c>
      <c r="E2446" s="598" t="s">
        <v>36</v>
      </c>
      <c r="F2446" s="333">
        <v>48</v>
      </c>
      <c r="G2446" s="623" t="s">
        <v>4250</v>
      </c>
      <c r="H2446" s="410">
        <v>45119</v>
      </c>
      <c r="I2446" s="410">
        <v>45120</v>
      </c>
      <c r="J2446" s="235" t="s">
        <v>2492</v>
      </c>
      <c r="K2446" s="235" t="s">
        <v>92</v>
      </c>
      <c r="L2446" s="235" t="s">
        <v>70</v>
      </c>
      <c r="M2446" s="238">
        <v>923388863</v>
      </c>
      <c r="N2446" s="235" t="s">
        <v>3917</v>
      </c>
      <c r="O2446" s="427" t="s">
        <v>3818</v>
      </c>
      <c r="P2446" s="345" t="s">
        <v>72</v>
      </c>
      <c r="Q2446" s="427" t="s">
        <v>4013</v>
      </c>
      <c r="R2446" s="354" t="s">
        <v>4251</v>
      </c>
      <c r="S2446" s="538">
        <v>65</v>
      </c>
      <c r="T2446" s="467" t="s">
        <v>2965</v>
      </c>
      <c r="U2446" s="468">
        <f t="shared" si="38"/>
        <v>3120</v>
      </c>
      <c r="V2446" s="170"/>
    </row>
    <row r="2447" spans="1:22">
      <c r="A2447" s="235">
        <v>2444</v>
      </c>
      <c r="B2447" s="238">
        <v>112172544</v>
      </c>
      <c r="C2447" s="235">
        <v>112172544</v>
      </c>
      <c r="D2447" s="238" t="s">
        <v>2377</v>
      </c>
      <c r="E2447" s="598" t="s">
        <v>36</v>
      </c>
      <c r="F2447" s="333">
        <v>32</v>
      </c>
      <c r="G2447" s="623" t="s">
        <v>4250</v>
      </c>
      <c r="H2447" s="410">
        <v>45119</v>
      </c>
      <c r="I2447" s="410">
        <v>45120</v>
      </c>
      <c r="J2447" s="235" t="s">
        <v>2492</v>
      </c>
      <c r="K2447" s="235" t="s">
        <v>92</v>
      </c>
      <c r="L2447" s="235" t="s">
        <v>70</v>
      </c>
      <c r="M2447" s="238">
        <v>923388863</v>
      </c>
      <c r="N2447" s="235" t="s">
        <v>3917</v>
      </c>
      <c r="O2447" s="427" t="s">
        <v>3818</v>
      </c>
      <c r="P2447" s="345" t="s">
        <v>72</v>
      </c>
      <c r="Q2447" s="427" t="s">
        <v>4013</v>
      </c>
      <c r="R2447" s="354" t="s">
        <v>4251</v>
      </c>
      <c r="S2447" s="538">
        <v>100</v>
      </c>
      <c r="T2447" s="467" t="s">
        <v>2965</v>
      </c>
      <c r="U2447" s="468">
        <f t="shared" si="38"/>
        <v>3200</v>
      </c>
      <c r="V2447" s="170"/>
    </row>
    <row r="2448" spans="1:22">
      <c r="A2448" s="235">
        <v>2445</v>
      </c>
      <c r="B2448" s="238">
        <v>109492179</v>
      </c>
      <c r="C2448" s="238" t="s">
        <v>3332</v>
      </c>
      <c r="D2448" s="238" t="s">
        <v>2134</v>
      </c>
      <c r="E2448" s="598" t="s">
        <v>2729</v>
      </c>
      <c r="F2448" s="235">
        <v>40</v>
      </c>
      <c r="G2448" s="623" t="s">
        <v>4250</v>
      </c>
      <c r="H2448" s="410">
        <v>45119</v>
      </c>
      <c r="I2448" s="410">
        <v>45120</v>
      </c>
      <c r="J2448" s="235" t="s">
        <v>2492</v>
      </c>
      <c r="K2448" s="235" t="s">
        <v>92</v>
      </c>
      <c r="L2448" s="235" t="s">
        <v>70</v>
      </c>
      <c r="M2448" s="238">
        <v>923388863</v>
      </c>
      <c r="N2448" s="235" t="s">
        <v>3917</v>
      </c>
      <c r="O2448" s="427" t="s">
        <v>3818</v>
      </c>
      <c r="P2448" s="345" t="s">
        <v>72</v>
      </c>
      <c r="Q2448" s="427" t="s">
        <v>4013</v>
      </c>
      <c r="R2448" s="354" t="s">
        <v>4251</v>
      </c>
      <c r="S2448" s="538">
        <v>75.989999999999995</v>
      </c>
      <c r="T2448" s="467" t="s">
        <v>2965</v>
      </c>
      <c r="U2448" s="468">
        <f t="shared" si="38"/>
        <v>3039.6</v>
      </c>
      <c r="V2448" s="170"/>
    </row>
    <row r="2449" spans="1:22">
      <c r="A2449" s="235">
        <v>2446</v>
      </c>
      <c r="B2449" s="238">
        <v>107156657</v>
      </c>
      <c r="C2449" s="238">
        <v>107156657</v>
      </c>
      <c r="D2449" s="238" t="s">
        <v>815</v>
      </c>
      <c r="E2449" s="598" t="s">
        <v>36</v>
      </c>
      <c r="F2449" s="235">
        <v>64</v>
      </c>
      <c r="G2449" s="623" t="s">
        <v>4250</v>
      </c>
      <c r="H2449" s="410">
        <v>45119</v>
      </c>
      <c r="I2449" s="410">
        <v>45120</v>
      </c>
      <c r="J2449" s="235" t="s">
        <v>2492</v>
      </c>
      <c r="K2449" s="235" t="s">
        <v>92</v>
      </c>
      <c r="L2449" s="235" t="s">
        <v>70</v>
      </c>
      <c r="M2449" s="238">
        <v>923388863</v>
      </c>
      <c r="N2449" s="235" t="s">
        <v>3917</v>
      </c>
      <c r="O2449" s="427" t="s">
        <v>3818</v>
      </c>
      <c r="P2449" s="345" t="s">
        <v>72</v>
      </c>
      <c r="Q2449" s="427" t="s">
        <v>4013</v>
      </c>
      <c r="R2449" s="354" t="s">
        <v>4251</v>
      </c>
      <c r="S2449" s="538">
        <v>17.79</v>
      </c>
      <c r="T2449" s="467" t="s">
        <v>2965</v>
      </c>
      <c r="U2449" s="468">
        <f t="shared" si="38"/>
        <v>1138.56</v>
      </c>
      <c r="V2449" s="170"/>
    </row>
    <row r="2450" spans="1:22">
      <c r="A2450" s="235">
        <v>2447</v>
      </c>
      <c r="B2450" s="354">
        <v>110408291</v>
      </c>
      <c r="C2450" s="427" t="s">
        <v>1305</v>
      </c>
      <c r="D2450" s="354" t="s">
        <v>1306</v>
      </c>
      <c r="E2450" s="603" t="s">
        <v>36</v>
      </c>
      <c r="F2450" s="427">
        <v>76</v>
      </c>
      <c r="G2450" s="627" t="s">
        <v>4250</v>
      </c>
      <c r="H2450" s="410">
        <v>45119</v>
      </c>
      <c r="I2450" s="410">
        <v>45120</v>
      </c>
      <c r="J2450" s="427" t="s">
        <v>2492</v>
      </c>
      <c r="K2450" s="427" t="s">
        <v>92</v>
      </c>
      <c r="L2450" s="427" t="s">
        <v>70</v>
      </c>
      <c r="M2450" s="354">
        <v>923388863</v>
      </c>
      <c r="N2450" s="427" t="s">
        <v>3917</v>
      </c>
      <c r="O2450" s="427" t="s">
        <v>3818</v>
      </c>
      <c r="P2450" s="473" t="s">
        <v>72</v>
      </c>
      <c r="Q2450" s="427" t="s">
        <v>4013</v>
      </c>
      <c r="R2450" s="354" t="s">
        <v>4251</v>
      </c>
      <c r="S2450" s="538">
        <v>3.23</v>
      </c>
      <c r="T2450" s="467" t="s">
        <v>2965</v>
      </c>
      <c r="U2450" s="468">
        <f t="shared" si="38"/>
        <v>245.48</v>
      </c>
      <c r="V2450" s="170"/>
    </row>
    <row r="2451" spans="1:22">
      <c r="A2451" s="235">
        <v>2448</v>
      </c>
      <c r="B2451" s="238">
        <v>110408291</v>
      </c>
      <c r="C2451" s="419" t="s">
        <v>1305</v>
      </c>
      <c r="D2451" s="419" t="s">
        <v>1306</v>
      </c>
      <c r="E2451" s="610" t="s">
        <v>36</v>
      </c>
      <c r="F2451" s="421">
        <v>20</v>
      </c>
      <c r="G2451" s="623" t="s">
        <v>4250</v>
      </c>
      <c r="H2451" s="410">
        <v>45119</v>
      </c>
      <c r="I2451" s="410">
        <v>45120</v>
      </c>
      <c r="J2451" s="235" t="s">
        <v>2492</v>
      </c>
      <c r="K2451" s="235" t="s">
        <v>92</v>
      </c>
      <c r="L2451" s="235" t="s">
        <v>70</v>
      </c>
      <c r="M2451" s="238">
        <v>923388863</v>
      </c>
      <c r="N2451" s="235" t="s">
        <v>3917</v>
      </c>
      <c r="O2451" s="427" t="s">
        <v>3818</v>
      </c>
      <c r="P2451" s="345" t="s">
        <v>72</v>
      </c>
      <c r="Q2451" s="427" t="s">
        <v>4013</v>
      </c>
      <c r="R2451" s="354" t="s">
        <v>4251</v>
      </c>
      <c r="S2451" s="538">
        <v>3.23</v>
      </c>
      <c r="T2451" s="467" t="s">
        <v>2965</v>
      </c>
      <c r="U2451" s="468">
        <f t="shared" si="38"/>
        <v>64.599999999999994</v>
      </c>
      <c r="V2451" s="170"/>
    </row>
    <row r="2452" spans="1:22">
      <c r="A2452" s="235">
        <v>2449</v>
      </c>
      <c r="B2452" s="238">
        <v>107156629</v>
      </c>
      <c r="C2452" s="235">
        <v>107156629</v>
      </c>
      <c r="D2452" s="238" t="s">
        <v>814</v>
      </c>
      <c r="E2452" s="598" t="s">
        <v>36</v>
      </c>
      <c r="F2452" s="235">
        <v>256</v>
      </c>
      <c r="G2452" s="623" t="s">
        <v>4250</v>
      </c>
      <c r="H2452" s="410">
        <v>45119</v>
      </c>
      <c r="I2452" s="410">
        <v>45120</v>
      </c>
      <c r="J2452" s="235" t="s">
        <v>2492</v>
      </c>
      <c r="K2452" s="235" t="s">
        <v>92</v>
      </c>
      <c r="L2452" s="235" t="s">
        <v>70</v>
      </c>
      <c r="M2452" s="238">
        <v>923388863</v>
      </c>
      <c r="N2452" s="235" t="s">
        <v>3917</v>
      </c>
      <c r="O2452" s="427" t="s">
        <v>3818</v>
      </c>
      <c r="P2452" s="345" t="s">
        <v>72</v>
      </c>
      <c r="Q2452" s="427" t="s">
        <v>4013</v>
      </c>
      <c r="R2452" s="354" t="s">
        <v>4251</v>
      </c>
      <c r="S2452" s="538">
        <v>19.010000000000002</v>
      </c>
      <c r="T2452" s="467" t="s">
        <v>2965</v>
      </c>
      <c r="U2452" s="468">
        <f t="shared" si="38"/>
        <v>4866.5600000000004</v>
      </c>
      <c r="V2452" s="170"/>
    </row>
    <row r="2453" spans="1:22" ht="20.399999999999999">
      <c r="A2453" s="235">
        <v>2450</v>
      </c>
      <c r="B2453" s="238" t="s">
        <v>818</v>
      </c>
      <c r="C2453" s="238" t="s">
        <v>818</v>
      </c>
      <c r="D2453" s="238" t="s">
        <v>819</v>
      </c>
      <c r="E2453" s="598" t="s">
        <v>36</v>
      </c>
      <c r="F2453" s="235">
        <v>320</v>
      </c>
      <c r="G2453" s="623" t="s">
        <v>4250</v>
      </c>
      <c r="H2453" s="410">
        <v>45119</v>
      </c>
      <c r="I2453" s="410">
        <v>45120</v>
      </c>
      <c r="J2453" s="235" t="s">
        <v>2492</v>
      </c>
      <c r="K2453" s="235" t="s">
        <v>92</v>
      </c>
      <c r="L2453" s="235" t="s">
        <v>70</v>
      </c>
      <c r="M2453" s="238">
        <v>923388863</v>
      </c>
      <c r="N2453" s="235" t="s">
        <v>3917</v>
      </c>
      <c r="O2453" s="427" t="s">
        <v>3818</v>
      </c>
      <c r="P2453" s="345" t="s">
        <v>72</v>
      </c>
      <c r="Q2453" s="427" t="s">
        <v>4013</v>
      </c>
      <c r="R2453" s="354" t="s">
        <v>4251</v>
      </c>
      <c r="S2453" s="538">
        <v>4.05</v>
      </c>
      <c r="T2453" s="467" t="s">
        <v>2965</v>
      </c>
      <c r="U2453" s="468">
        <f t="shared" si="38"/>
        <v>1296</v>
      </c>
      <c r="V2453" s="170"/>
    </row>
    <row r="2454" spans="1:22">
      <c r="A2454" s="235">
        <v>2451</v>
      </c>
      <c r="B2454" s="238">
        <v>112170849</v>
      </c>
      <c r="C2454" s="235">
        <v>112170849</v>
      </c>
      <c r="D2454" s="238" t="s">
        <v>2382</v>
      </c>
      <c r="E2454" s="598" t="s">
        <v>36</v>
      </c>
      <c r="F2454" s="333">
        <v>96</v>
      </c>
      <c r="G2454" s="623" t="s">
        <v>4250</v>
      </c>
      <c r="H2454" s="410">
        <v>45119</v>
      </c>
      <c r="I2454" s="410">
        <v>45120</v>
      </c>
      <c r="J2454" s="235" t="s">
        <v>2492</v>
      </c>
      <c r="K2454" s="235" t="s">
        <v>92</v>
      </c>
      <c r="L2454" s="235" t="s">
        <v>70</v>
      </c>
      <c r="M2454" s="238">
        <v>923388863</v>
      </c>
      <c r="N2454" s="235" t="s">
        <v>3917</v>
      </c>
      <c r="O2454" s="427" t="s">
        <v>3818</v>
      </c>
      <c r="P2454" s="345" t="s">
        <v>72</v>
      </c>
      <c r="Q2454" s="427" t="s">
        <v>4013</v>
      </c>
      <c r="R2454" s="354" t="s">
        <v>4251</v>
      </c>
      <c r="S2454" s="538">
        <v>5.5</v>
      </c>
      <c r="T2454" s="467" t="s">
        <v>2965</v>
      </c>
      <c r="U2454" s="468">
        <f t="shared" si="38"/>
        <v>528</v>
      </c>
      <c r="V2454" s="170"/>
    </row>
    <row r="2455" spans="1:22">
      <c r="A2455" s="235">
        <v>2452</v>
      </c>
      <c r="B2455" s="354">
        <v>111402534</v>
      </c>
      <c r="C2455" s="427" t="s">
        <v>1083</v>
      </c>
      <c r="D2455" s="354" t="s">
        <v>1084</v>
      </c>
      <c r="E2455" s="603" t="s">
        <v>36</v>
      </c>
      <c r="F2455" s="427">
        <v>40</v>
      </c>
      <c r="G2455" s="623" t="s">
        <v>4250</v>
      </c>
      <c r="H2455" s="410">
        <v>45119</v>
      </c>
      <c r="I2455" s="410">
        <v>45120</v>
      </c>
      <c r="J2455" s="427" t="s">
        <v>2492</v>
      </c>
      <c r="K2455" s="427" t="s">
        <v>92</v>
      </c>
      <c r="L2455" s="427" t="s">
        <v>70</v>
      </c>
      <c r="M2455" s="427">
        <v>923388863</v>
      </c>
      <c r="N2455" s="427" t="s">
        <v>3917</v>
      </c>
      <c r="O2455" s="427" t="s">
        <v>3818</v>
      </c>
      <c r="P2455" s="473" t="s">
        <v>72</v>
      </c>
      <c r="Q2455" s="427" t="s">
        <v>4013</v>
      </c>
      <c r="R2455" s="354" t="s">
        <v>4251</v>
      </c>
      <c r="S2455" s="538">
        <v>469.44000000000005</v>
      </c>
      <c r="T2455" s="467" t="s">
        <v>2965</v>
      </c>
      <c r="U2455" s="468">
        <f t="shared" si="38"/>
        <v>18777.600000000002</v>
      </c>
      <c r="V2455" s="170"/>
    </row>
    <row r="2456" spans="1:22">
      <c r="A2456" s="235">
        <v>2453</v>
      </c>
      <c r="B2456" s="238">
        <v>112173846</v>
      </c>
      <c r="C2456" s="238" t="s">
        <v>3757</v>
      </c>
      <c r="D2456" s="238" t="s">
        <v>3758</v>
      </c>
      <c r="E2456" s="598" t="s">
        <v>36</v>
      </c>
      <c r="F2456" s="333">
        <v>8</v>
      </c>
      <c r="G2456" s="623" t="s">
        <v>4250</v>
      </c>
      <c r="H2456" s="410">
        <v>45119</v>
      </c>
      <c r="I2456" s="410">
        <v>45120</v>
      </c>
      <c r="J2456" s="235" t="s">
        <v>2492</v>
      </c>
      <c r="K2456" s="235" t="s">
        <v>92</v>
      </c>
      <c r="L2456" s="235" t="s">
        <v>70</v>
      </c>
      <c r="M2456" s="238">
        <v>923388863</v>
      </c>
      <c r="N2456" s="235" t="s">
        <v>3917</v>
      </c>
      <c r="O2456" s="427" t="s">
        <v>3818</v>
      </c>
      <c r="P2456" s="345" t="s">
        <v>72</v>
      </c>
      <c r="Q2456" s="427" t="s">
        <v>4013</v>
      </c>
      <c r="R2456" s="354" t="s">
        <v>4251</v>
      </c>
      <c r="S2456" s="538">
        <v>2023</v>
      </c>
      <c r="T2456" s="467" t="s">
        <v>2965</v>
      </c>
      <c r="U2456" s="468">
        <f t="shared" si="38"/>
        <v>16184</v>
      </c>
      <c r="V2456" s="170"/>
    </row>
    <row r="2457" spans="1:22">
      <c r="A2457" s="235">
        <v>2454</v>
      </c>
      <c r="B2457" s="238">
        <v>110316600</v>
      </c>
      <c r="C2457" s="235" t="s">
        <v>2551</v>
      </c>
      <c r="D2457" s="238" t="s">
        <v>2552</v>
      </c>
      <c r="E2457" s="598" t="s">
        <v>36</v>
      </c>
      <c r="F2457" s="235">
        <v>16</v>
      </c>
      <c r="G2457" s="623" t="s">
        <v>4250</v>
      </c>
      <c r="H2457" s="410">
        <v>45119</v>
      </c>
      <c r="I2457" s="410">
        <v>45120</v>
      </c>
      <c r="J2457" s="235" t="s">
        <v>2492</v>
      </c>
      <c r="K2457" s="235" t="s">
        <v>92</v>
      </c>
      <c r="L2457" s="235" t="s">
        <v>70</v>
      </c>
      <c r="M2457" s="238">
        <v>923388863</v>
      </c>
      <c r="N2457" s="235" t="s">
        <v>3917</v>
      </c>
      <c r="O2457" s="427" t="s">
        <v>3818</v>
      </c>
      <c r="P2457" s="345" t="s">
        <v>72</v>
      </c>
      <c r="Q2457" s="427" t="s">
        <v>4013</v>
      </c>
      <c r="R2457" s="354" t="s">
        <v>4251</v>
      </c>
      <c r="S2457" s="538">
        <v>330</v>
      </c>
      <c r="T2457" s="467" t="s">
        <v>2965</v>
      </c>
      <c r="U2457" s="468">
        <f t="shared" si="38"/>
        <v>5280</v>
      </c>
      <c r="V2457" s="170"/>
    </row>
    <row r="2458" spans="1:22">
      <c r="A2458" s="235">
        <v>2455</v>
      </c>
      <c r="B2458" s="354">
        <v>110408288</v>
      </c>
      <c r="C2458" s="427" t="s">
        <v>1749</v>
      </c>
      <c r="D2458" s="354" t="s">
        <v>1750</v>
      </c>
      <c r="E2458" s="603" t="s">
        <v>36</v>
      </c>
      <c r="F2458" s="427">
        <v>28</v>
      </c>
      <c r="G2458" s="623" t="s">
        <v>4250</v>
      </c>
      <c r="H2458" s="410">
        <v>45119</v>
      </c>
      <c r="I2458" s="410">
        <v>45120</v>
      </c>
      <c r="J2458" s="235" t="s">
        <v>2492</v>
      </c>
      <c r="K2458" s="235" t="s">
        <v>92</v>
      </c>
      <c r="L2458" s="235" t="s">
        <v>70</v>
      </c>
      <c r="M2458" s="344">
        <v>923388863</v>
      </c>
      <c r="N2458" s="235" t="s">
        <v>3917</v>
      </c>
      <c r="O2458" s="427" t="s">
        <v>3818</v>
      </c>
      <c r="P2458" s="345" t="s">
        <v>72</v>
      </c>
      <c r="Q2458" s="427" t="s">
        <v>4013</v>
      </c>
      <c r="R2458" s="235" t="s">
        <v>4251</v>
      </c>
      <c r="S2458" s="538">
        <v>6396.5</v>
      </c>
      <c r="T2458" s="467" t="s">
        <v>2965</v>
      </c>
      <c r="U2458" s="468">
        <f t="shared" si="38"/>
        <v>179102</v>
      </c>
      <c r="V2458" s="170"/>
    </row>
    <row r="2459" spans="1:22">
      <c r="A2459" s="235">
        <v>2456</v>
      </c>
      <c r="B2459" s="238">
        <v>110408288</v>
      </c>
      <c r="C2459" s="337" t="s">
        <v>1749</v>
      </c>
      <c r="D2459" s="238" t="s">
        <v>1750</v>
      </c>
      <c r="E2459" s="606" t="s">
        <v>36</v>
      </c>
      <c r="F2459" s="333">
        <v>20</v>
      </c>
      <c r="G2459" s="623" t="s">
        <v>4250</v>
      </c>
      <c r="H2459" s="410">
        <v>45119</v>
      </c>
      <c r="I2459" s="410">
        <v>45120</v>
      </c>
      <c r="J2459" s="235" t="s">
        <v>2492</v>
      </c>
      <c r="K2459" s="235" t="s">
        <v>92</v>
      </c>
      <c r="L2459" s="235" t="s">
        <v>70</v>
      </c>
      <c r="M2459" s="238">
        <v>923388863</v>
      </c>
      <c r="N2459" s="235" t="s">
        <v>3917</v>
      </c>
      <c r="O2459" s="427" t="s">
        <v>3818</v>
      </c>
      <c r="P2459" s="345" t="s">
        <v>72</v>
      </c>
      <c r="Q2459" s="427" t="s">
        <v>4013</v>
      </c>
      <c r="R2459" s="354" t="s">
        <v>4251</v>
      </c>
      <c r="S2459" s="538">
        <v>6396.5</v>
      </c>
      <c r="T2459" s="467" t="s">
        <v>2965</v>
      </c>
      <c r="U2459" s="468">
        <f t="shared" si="38"/>
        <v>127930</v>
      </c>
      <c r="V2459" s="170"/>
    </row>
    <row r="2460" spans="1:22">
      <c r="A2460" s="235">
        <v>2457</v>
      </c>
      <c r="B2460" s="238">
        <v>112171911</v>
      </c>
      <c r="C2460" s="239" t="s">
        <v>3427</v>
      </c>
      <c r="D2460" s="239" t="s">
        <v>3588</v>
      </c>
      <c r="E2460" s="600" t="s">
        <v>36</v>
      </c>
      <c r="F2460" s="333">
        <v>8</v>
      </c>
      <c r="G2460" s="623" t="s">
        <v>4250</v>
      </c>
      <c r="H2460" s="410">
        <v>45120</v>
      </c>
      <c r="I2460" s="410">
        <v>45120</v>
      </c>
      <c r="J2460" s="235" t="s">
        <v>2492</v>
      </c>
      <c r="K2460" s="235" t="s">
        <v>92</v>
      </c>
      <c r="L2460" s="235" t="s">
        <v>70</v>
      </c>
      <c r="M2460" s="238">
        <v>923388863</v>
      </c>
      <c r="N2460" s="235" t="s">
        <v>3917</v>
      </c>
      <c r="O2460" s="427" t="s">
        <v>3818</v>
      </c>
      <c r="P2460" s="345" t="s">
        <v>72</v>
      </c>
      <c r="Q2460" s="427" t="s">
        <v>4013</v>
      </c>
      <c r="R2460" s="354" t="s">
        <v>4251</v>
      </c>
      <c r="S2460" s="538">
        <v>158500</v>
      </c>
      <c r="T2460" s="467" t="s">
        <v>2965</v>
      </c>
      <c r="U2460" s="468">
        <f t="shared" si="38"/>
        <v>1268000</v>
      </c>
      <c r="V2460" s="170"/>
    </row>
    <row r="2461" spans="1:22">
      <c r="A2461" s="235">
        <v>2458</v>
      </c>
      <c r="B2461" s="238">
        <v>112158708</v>
      </c>
      <c r="C2461" s="235" t="s">
        <v>3681</v>
      </c>
      <c r="D2461" s="238" t="s">
        <v>3682</v>
      </c>
      <c r="E2461" s="606" t="s">
        <v>36</v>
      </c>
      <c r="F2461" s="333">
        <v>8</v>
      </c>
      <c r="G2461" s="623" t="s">
        <v>4250</v>
      </c>
      <c r="H2461" s="410">
        <v>45119</v>
      </c>
      <c r="I2461" s="410">
        <v>45120</v>
      </c>
      <c r="J2461" s="235" t="s">
        <v>2492</v>
      </c>
      <c r="K2461" s="235" t="s">
        <v>92</v>
      </c>
      <c r="L2461" s="235" t="s">
        <v>70</v>
      </c>
      <c r="M2461" s="238">
        <v>923388863</v>
      </c>
      <c r="N2461" s="235" t="s">
        <v>3917</v>
      </c>
      <c r="O2461" s="427" t="s">
        <v>3818</v>
      </c>
      <c r="P2461" s="345" t="s">
        <v>72</v>
      </c>
      <c r="Q2461" s="427" t="s">
        <v>4013</v>
      </c>
      <c r="R2461" s="354" t="s">
        <v>4251</v>
      </c>
      <c r="S2461" s="538">
        <v>1900</v>
      </c>
      <c r="T2461" s="467" t="s">
        <v>2965</v>
      </c>
      <c r="U2461" s="468">
        <f t="shared" si="38"/>
        <v>15200</v>
      </c>
      <c r="V2461" s="170"/>
    </row>
    <row r="2462" spans="1:22" ht="20.399999999999999">
      <c r="A2462" s="235">
        <v>2459</v>
      </c>
      <c r="B2462" s="238">
        <v>110408290</v>
      </c>
      <c r="C2462" s="238" t="s">
        <v>2260</v>
      </c>
      <c r="D2462" s="238" t="s">
        <v>2775</v>
      </c>
      <c r="E2462" s="598" t="s">
        <v>36</v>
      </c>
      <c r="F2462" s="235">
        <v>48</v>
      </c>
      <c r="G2462" s="623" t="s">
        <v>4250</v>
      </c>
      <c r="H2462" s="410">
        <v>45119</v>
      </c>
      <c r="I2462" s="410">
        <v>45120</v>
      </c>
      <c r="J2462" s="235" t="s">
        <v>2492</v>
      </c>
      <c r="K2462" s="235" t="s">
        <v>92</v>
      </c>
      <c r="L2462" s="235" t="s">
        <v>70</v>
      </c>
      <c r="M2462" s="238">
        <v>923388863</v>
      </c>
      <c r="N2462" s="235" t="s">
        <v>3917</v>
      </c>
      <c r="O2462" s="427" t="s">
        <v>3818</v>
      </c>
      <c r="P2462" s="345" t="s">
        <v>72</v>
      </c>
      <c r="Q2462" s="427" t="s">
        <v>4013</v>
      </c>
      <c r="R2462" s="354" t="s">
        <v>4251</v>
      </c>
      <c r="S2462" s="538">
        <v>540.54999999999995</v>
      </c>
      <c r="T2462" s="467" t="s">
        <v>2965</v>
      </c>
      <c r="U2462" s="468">
        <f t="shared" si="38"/>
        <v>25946.399999999998</v>
      </c>
      <c r="V2462" s="170"/>
    </row>
    <row r="2463" spans="1:22" ht="20.399999999999999">
      <c r="A2463" s="235">
        <v>2460</v>
      </c>
      <c r="B2463" s="238" t="s">
        <v>820</v>
      </c>
      <c r="C2463" s="235">
        <v>107186267</v>
      </c>
      <c r="D2463" s="238" t="s">
        <v>821</v>
      </c>
      <c r="E2463" s="598" t="s">
        <v>36</v>
      </c>
      <c r="F2463" s="235">
        <v>320</v>
      </c>
      <c r="G2463" s="623" t="s">
        <v>4250</v>
      </c>
      <c r="H2463" s="410">
        <v>45119</v>
      </c>
      <c r="I2463" s="410">
        <v>45120</v>
      </c>
      <c r="J2463" s="235" t="s">
        <v>2492</v>
      </c>
      <c r="K2463" s="235" t="s">
        <v>92</v>
      </c>
      <c r="L2463" s="235" t="s">
        <v>70</v>
      </c>
      <c r="M2463" s="238">
        <v>923388863</v>
      </c>
      <c r="N2463" s="235" t="s">
        <v>3917</v>
      </c>
      <c r="O2463" s="427" t="s">
        <v>3818</v>
      </c>
      <c r="P2463" s="345" t="s">
        <v>72</v>
      </c>
      <c r="Q2463" s="427" t="s">
        <v>4013</v>
      </c>
      <c r="R2463" s="354" t="s">
        <v>4251</v>
      </c>
      <c r="S2463" s="538">
        <v>4.9000000000000004</v>
      </c>
      <c r="T2463" s="467" t="s">
        <v>2965</v>
      </c>
      <c r="U2463" s="468">
        <f t="shared" si="38"/>
        <v>1568</v>
      </c>
      <c r="V2463" s="170"/>
    </row>
    <row r="2464" spans="1:22">
      <c r="A2464" s="235">
        <v>2461</v>
      </c>
      <c r="B2464" s="354" t="s">
        <v>286</v>
      </c>
      <c r="C2464" s="354" t="s">
        <v>286</v>
      </c>
      <c r="D2464" s="239" t="s">
        <v>4072</v>
      </c>
      <c r="E2464" s="603" t="s">
        <v>247</v>
      </c>
      <c r="F2464" s="428">
        <v>8</v>
      </c>
      <c r="G2464" s="623" t="s">
        <v>4250</v>
      </c>
      <c r="H2464" s="410">
        <v>45119</v>
      </c>
      <c r="I2464" s="410">
        <v>45120</v>
      </c>
      <c r="J2464" s="235" t="s">
        <v>2492</v>
      </c>
      <c r="K2464" s="235" t="s">
        <v>92</v>
      </c>
      <c r="L2464" s="235" t="s">
        <v>70</v>
      </c>
      <c r="M2464" s="238">
        <v>923388863</v>
      </c>
      <c r="N2464" s="235" t="s">
        <v>3917</v>
      </c>
      <c r="O2464" s="427" t="s">
        <v>3818</v>
      </c>
      <c r="P2464" s="345" t="s">
        <v>72</v>
      </c>
      <c r="Q2464" s="427" t="s">
        <v>4013</v>
      </c>
      <c r="R2464" s="354" t="s">
        <v>4251</v>
      </c>
      <c r="S2464" s="541">
        <v>6727</v>
      </c>
      <c r="T2464" s="467" t="s">
        <v>2965</v>
      </c>
      <c r="U2464" s="468">
        <f t="shared" si="38"/>
        <v>53816</v>
      </c>
      <c r="V2464" s="170"/>
    </row>
    <row r="2465" spans="1:22">
      <c r="A2465" s="235">
        <v>2462</v>
      </c>
      <c r="B2465" s="238">
        <v>107184793</v>
      </c>
      <c r="C2465" s="235">
        <v>107184793</v>
      </c>
      <c r="D2465" s="238" t="s">
        <v>2786</v>
      </c>
      <c r="E2465" s="598" t="s">
        <v>36</v>
      </c>
      <c r="F2465" s="471">
        <v>320</v>
      </c>
      <c r="G2465" s="623" t="s">
        <v>4250</v>
      </c>
      <c r="H2465" s="410">
        <v>45119</v>
      </c>
      <c r="I2465" s="410">
        <v>45120</v>
      </c>
      <c r="J2465" s="235" t="s">
        <v>2492</v>
      </c>
      <c r="K2465" s="235" t="s">
        <v>92</v>
      </c>
      <c r="L2465" s="235" t="s">
        <v>70</v>
      </c>
      <c r="M2465" s="238">
        <v>923388863</v>
      </c>
      <c r="N2465" s="235" t="s">
        <v>3917</v>
      </c>
      <c r="O2465" s="427" t="s">
        <v>3818</v>
      </c>
      <c r="P2465" s="345" t="s">
        <v>72</v>
      </c>
      <c r="Q2465" s="427" t="s">
        <v>4013</v>
      </c>
      <c r="R2465" s="354" t="s">
        <v>4251</v>
      </c>
      <c r="S2465" s="538">
        <v>2.4500000000000002</v>
      </c>
      <c r="T2465" s="467" t="s">
        <v>2965</v>
      </c>
      <c r="U2465" s="468">
        <f t="shared" si="38"/>
        <v>784</v>
      </c>
      <c r="V2465" s="170"/>
    </row>
    <row r="2466" spans="1:22" ht="20.399999999999999">
      <c r="A2466" s="235">
        <v>2463</v>
      </c>
      <c r="B2466" s="238">
        <v>112171911</v>
      </c>
      <c r="C2466" s="239" t="s">
        <v>3427</v>
      </c>
      <c r="D2466" s="239" t="s">
        <v>3588</v>
      </c>
      <c r="E2466" s="600" t="s">
        <v>36</v>
      </c>
      <c r="F2466" s="333">
        <v>2</v>
      </c>
      <c r="G2466" s="623" t="s">
        <v>4278</v>
      </c>
      <c r="H2466" s="410">
        <v>45119</v>
      </c>
      <c r="I2466" s="410">
        <v>45120</v>
      </c>
      <c r="J2466" s="235" t="s">
        <v>4279</v>
      </c>
      <c r="K2466" s="235" t="s">
        <v>3804</v>
      </c>
      <c r="L2466" s="235" t="s">
        <v>70</v>
      </c>
      <c r="M2466" s="238">
        <v>923388874</v>
      </c>
      <c r="N2466" s="235" t="s">
        <v>3917</v>
      </c>
      <c r="O2466" s="427" t="s">
        <v>3784</v>
      </c>
      <c r="P2466" s="337" t="s">
        <v>4280</v>
      </c>
      <c r="Q2466" s="427"/>
      <c r="R2466" s="354" t="s">
        <v>4281</v>
      </c>
      <c r="S2466" s="538">
        <v>158500</v>
      </c>
      <c r="T2466" s="467" t="s">
        <v>2965</v>
      </c>
      <c r="U2466" s="468">
        <f t="shared" si="38"/>
        <v>317000</v>
      </c>
      <c r="V2466" s="170"/>
    </row>
    <row r="2467" spans="1:22" ht="20.399999999999999">
      <c r="A2467" s="235">
        <v>2464</v>
      </c>
      <c r="B2467" s="238">
        <v>112171911</v>
      </c>
      <c r="C2467" s="239" t="s">
        <v>3427</v>
      </c>
      <c r="D2467" s="239" t="s">
        <v>3588</v>
      </c>
      <c r="E2467" s="600" t="s">
        <v>36</v>
      </c>
      <c r="F2467" s="333">
        <v>2</v>
      </c>
      <c r="G2467" s="623" t="s">
        <v>4274</v>
      </c>
      <c r="H2467" s="410">
        <v>45120</v>
      </c>
      <c r="I2467" s="410">
        <v>45120</v>
      </c>
      <c r="J2467" s="235" t="s">
        <v>3952</v>
      </c>
      <c r="K2467" s="235" t="s">
        <v>76</v>
      </c>
      <c r="L2467" s="235" t="s">
        <v>70</v>
      </c>
      <c r="M2467" s="238" t="s">
        <v>693</v>
      </c>
      <c r="N2467" s="235" t="s">
        <v>4275</v>
      </c>
      <c r="O2467" s="427" t="s">
        <v>4276</v>
      </c>
      <c r="P2467" s="345" t="s">
        <v>3954</v>
      </c>
      <c r="Q2467" s="427" t="s">
        <v>3955</v>
      </c>
      <c r="R2467" s="354" t="s">
        <v>4277</v>
      </c>
      <c r="S2467" s="538">
        <v>158500</v>
      </c>
      <c r="T2467" s="467" t="s">
        <v>2965</v>
      </c>
      <c r="U2467" s="468">
        <f t="shared" si="38"/>
        <v>317000</v>
      </c>
      <c r="V2467" s="170"/>
    </row>
    <row r="2468" spans="1:22">
      <c r="A2468" s="235">
        <v>2465</v>
      </c>
      <c r="B2468" s="238">
        <v>109447744</v>
      </c>
      <c r="C2468" s="245">
        <v>803203</v>
      </c>
      <c r="D2468" s="450" t="s">
        <v>3732</v>
      </c>
      <c r="E2468" s="602" t="s">
        <v>36</v>
      </c>
      <c r="F2468" s="428">
        <v>2</v>
      </c>
      <c r="G2468" s="623" t="s">
        <v>4341</v>
      </c>
      <c r="H2468" s="478">
        <v>45121</v>
      </c>
      <c r="I2468" s="478">
        <v>45121</v>
      </c>
      <c r="J2468" s="428" t="s">
        <v>3501</v>
      </c>
      <c r="K2468" s="428" t="s">
        <v>3479</v>
      </c>
      <c r="L2468" s="428" t="s">
        <v>3799</v>
      </c>
      <c r="M2468" s="428" t="s">
        <v>693</v>
      </c>
      <c r="N2468" s="427" t="s">
        <v>4262</v>
      </c>
      <c r="O2468" s="427" t="s">
        <v>3818</v>
      </c>
      <c r="P2468" s="473" t="s">
        <v>72</v>
      </c>
      <c r="Q2468" s="427" t="s">
        <v>4013</v>
      </c>
      <c r="R2468" s="428" t="s">
        <v>4342</v>
      </c>
      <c r="S2468" s="538">
        <v>20246.37</v>
      </c>
      <c r="T2468" s="467" t="s">
        <v>2965</v>
      </c>
      <c r="U2468" s="468">
        <f t="shared" si="38"/>
        <v>40492.74</v>
      </c>
      <c r="V2468" s="170"/>
    </row>
    <row r="2469" spans="1:22">
      <c r="A2469" s="235">
        <v>2466</v>
      </c>
      <c r="B2469" s="238">
        <v>109447749</v>
      </c>
      <c r="C2469" s="235">
        <v>803401</v>
      </c>
      <c r="D2469" s="238" t="s">
        <v>346</v>
      </c>
      <c r="E2469" s="598" t="s">
        <v>36</v>
      </c>
      <c r="F2469" s="427">
        <v>1</v>
      </c>
      <c r="G2469" s="623" t="s">
        <v>4341</v>
      </c>
      <c r="H2469" s="410">
        <v>45121</v>
      </c>
      <c r="I2469" s="410">
        <v>45121</v>
      </c>
      <c r="J2469" s="235" t="s">
        <v>3501</v>
      </c>
      <c r="K2469" s="235" t="s">
        <v>3479</v>
      </c>
      <c r="L2469" s="235" t="s">
        <v>3799</v>
      </c>
      <c r="M2469" s="235" t="s">
        <v>693</v>
      </c>
      <c r="N2469" s="235" t="s">
        <v>4262</v>
      </c>
      <c r="O2469" s="427" t="s">
        <v>3818</v>
      </c>
      <c r="P2469" s="427" t="s">
        <v>72</v>
      </c>
      <c r="Q2469" s="427" t="s">
        <v>4013</v>
      </c>
      <c r="R2469" s="235" t="s">
        <v>4342</v>
      </c>
      <c r="S2469" s="541">
        <v>29047.599999999999</v>
      </c>
      <c r="T2469" s="467" t="s">
        <v>2965</v>
      </c>
      <c r="U2469" s="468">
        <f t="shared" si="38"/>
        <v>29047.599999999999</v>
      </c>
      <c r="V2469" s="170"/>
    </row>
    <row r="2470" spans="1:22">
      <c r="A2470" s="235">
        <v>2467</v>
      </c>
      <c r="B2470" s="354">
        <v>109447745</v>
      </c>
      <c r="C2470" s="354">
        <v>803301</v>
      </c>
      <c r="D2470" s="238" t="s">
        <v>3039</v>
      </c>
      <c r="E2470" s="603" t="s">
        <v>36</v>
      </c>
      <c r="F2470" s="427">
        <v>1</v>
      </c>
      <c r="G2470" s="627" t="s">
        <v>4341</v>
      </c>
      <c r="H2470" s="478">
        <v>45121</v>
      </c>
      <c r="I2470" s="478">
        <v>45121</v>
      </c>
      <c r="J2470" s="427" t="s">
        <v>3501</v>
      </c>
      <c r="K2470" s="427" t="s">
        <v>3479</v>
      </c>
      <c r="L2470" s="427" t="s">
        <v>3799</v>
      </c>
      <c r="M2470" s="427" t="s">
        <v>693</v>
      </c>
      <c r="N2470" s="427" t="s">
        <v>4262</v>
      </c>
      <c r="O2470" s="427" t="s">
        <v>3818</v>
      </c>
      <c r="P2470" s="427" t="s">
        <v>72</v>
      </c>
      <c r="Q2470" s="427" t="s">
        <v>4013</v>
      </c>
      <c r="R2470" s="427" t="s">
        <v>4342</v>
      </c>
      <c r="S2470" s="541">
        <v>26265</v>
      </c>
      <c r="T2470" s="467" t="s">
        <v>2965</v>
      </c>
      <c r="U2470" s="468">
        <f t="shared" si="38"/>
        <v>26265</v>
      </c>
      <c r="V2470" s="170"/>
    </row>
    <row r="2471" spans="1:22">
      <c r="A2471" s="235">
        <v>2468</v>
      </c>
      <c r="B2471" s="238">
        <v>102464571</v>
      </c>
      <c r="C2471" s="235" t="s">
        <v>1693</v>
      </c>
      <c r="D2471" s="238" t="s">
        <v>1694</v>
      </c>
      <c r="E2471" s="598" t="s">
        <v>36</v>
      </c>
      <c r="F2471" s="235">
        <v>6</v>
      </c>
      <c r="G2471" s="623" t="s">
        <v>4252</v>
      </c>
      <c r="H2471" s="410">
        <v>45124</v>
      </c>
      <c r="I2471" s="410">
        <v>45125</v>
      </c>
      <c r="J2471" s="235" t="s">
        <v>3857</v>
      </c>
      <c r="K2471" s="235" t="s">
        <v>82</v>
      </c>
      <c r="L2471" s="235" t="s">
        <v>70</v>
      </c>
      <c r="M2471" s="238">
        <v>923388922</v>
      </c>
      <c r="N2471" s="235" t="s">
        <v>3917</v>
      </c>
      <c r="O2471" s="427" t="s">
        <v>4253</v>
      </c>
      <c r="P2471" s="345" t="s">
        <v>4254</v>
      </c>
      <c r="Q2471" s="427"/>
      <c r="R2471" s="354" t="s">
        <v>4255</v>
      </c>
      <c r="S2471" s="538">
        <v>1374</v>
      </c>
      <c r="T2471" s="467" t="s">
        <v>2965</v>
      </c>
      <c r="U2471" s="468">
        <f t="shared" si="38"/>
        <v>8244</v>
      </c>
      <c r="V2471" s="170"/>
    </row>
    <row r="2472" spans="1:22">
      <c r="A2472" s="235">
        <v>2469</v>
      </c>
      <c r="B2472" s="238">
        <v>102951260</v>
      </c>
      <c r="C2472" s="235" t="s">
        <v>1697</v>
      </c>
      <c r="D2472" s="238" t="s">
        <v>1698</v>
      </c>
      <c r="E2472" s="598" t="s">
        <v>36</v>
      </c>
      <c r="F2472" s="235">
        <v>6</v>
      </c>
      <c r="G2472" s="623" t="s">
        <v>4252</v>
      </c>
      <c r="H2472" s="410">
        <v>45124</v>
      </c>
      <c r="I2472" s="410">
        <v>45125</v>
      </c>
      <c r="J2472" s="235" t="s">
        <v>3857</v>
      </c>
      <c r="K2472" s="235" t="s">
        <v>82</v>
      </c>
      <c r="L2472" s="235" t="s">
        <v>70</v>
      </c>
      <c r="M2472" s="238">
        <v>923388922</v>
      </c>
      <c r="N2472" s="235" t="s">
        <v>3917</v>
      </c>
      <c r="O2472" s="427" t="s">
        <v>4253</v>
      </c>
      <c r="P2472" s="345" t="s">
        <v>4254</v>
      </c>
      <c r="Q2472" s="427"/>
      <c r="R2472" s="354" t="s">
        <v>4255</v>
      </c>
      <c r="S2472" s="538">
        <v>210</v>
      </c>
      <c r="T2472" s="467" t="s">
        <v>2965</v>
      </c>
      <c r="U2472" s="468">
        <f t="shared" si="38"/>
        <v>1260</v>
      </c>
      <c r="V2472" s="170"/>
    </row>
    <row r="2473" spans="1:22">
      <c r="A2473" s="235">
        <v>2470</v>
      </c>
      <c r="B2473" s="354">
        <v>112148136</v>
      </c>
      <c r="C2473" s="354" t="s">
        <v>3726</v>
      </c>
      <c r="D2473" s="354" t="s">
        <v>3727</v>
      </c>
      <c r="E2473" s="603" t="s">
        <v>36</v>
      </c>
      <c r="F2473" s="428">
        <v>3</v>
      </c>
      <c r="G2473" s="627" t="s">
        <v>4252</v>
      </c>
      <c r="H2473" s="410">
        <v>45124</v>
      </c>
      <c r="I2473" s="410">
        <v>45125</v>
      </c>
      <c r="J2473" s="235" t="s">
        <v>3857</v>
      </c>
      <c r="K2473" s="235" t="s">
        <v>82</v>
      </c>
      <c r="L2473" s="235" t="s">
        <v>70</v>
      </c>
      <c r="M2473" s="238">
        <v>923388922</v>
      </c>
      <c r="N2473" s="235" t="s">
        <v>3917</v>
      </c>
      <c r="O2473" s="427" t="s">
        <v>4253</v>
      </c>
      <c r="P2473" s="345" t="s">
        <v>4254</v>
      </c>
      <c r="Q2473" s="427"/>
      <c r="R2473" s="354" t="s">
        <v>4255</v>
      </c>
      <c r="S2473" s="538">
        <v>14735.2435</v>
      </c>
      <c r="T2473" s="467" t="s">
        <v>2965</v>
      </c>
      <c r="U2473" s="468">
        <f t="shared" si="38"/>
        <v>44205.730500000005</v>
      </c>
      <c r="V2473" s="170"/>
    </row>
    <row r="2474" spans="1:22" ht="30.6">
      <c r="A2474" s="235">
        <v>2471</v>
      </c>
      <c r="B2474" s="354">
        <v>109611234</v>
      </c>
      <c r="C2474" s="245">
        <v>3742612236</v>
      </c>
      <c r="D2474" s="245" t="s">
        <v>281</v>
      </c>
      <c r="E2474" s="602" t="s">
        <v>36</v>
      </c>
      <c r="F2474" s="428">
        <v>9</v>
      </c>
      <c r="G2474" s="623" t="s">
        <v>4252</v>
      </c>
      <c r="H2474" s="410">
        <v>45124</v>
      </c>
      <c r="I2474" s="410">
        <v>45125</v>
      </c>
      <c r="J2474" s="235" t="s">
        <v>3857</v>
      </c>
      <c r="K2474" s="235" t="s">
        <v>82</v>
      </c>
      <c r="L2474" s="235" t="s">
        <v>70</v>
      </c>
      <c r="M2474" s="238">
        <v>923388922</v>
      </c>
      <c r="N2474" s="235" t="s">
        <v>3917</v>
      </c>
      <c r="O2474" s="427" t="s">
        <v>4253</v>
      </c>
      <c r="P2474" s="345" t="s">
        <v>4254</v>
      </c>
      <c r="Q2474" s="427"/>
      <c r="R2474" s="354" t="s">
        <v>4255</v>
      </c>
      <c r="S2474" s="538">
        <v>23880</v>
      </c>
      <c r="T2474" s="467" t="s">
        <v>2965</v>
      </c>
      <c r="U2474" s="468">
        <f t="shared" si="38"/>
        <v>214920</v>
      </c>
      <c r="V2474" s="170"/>
    </row>
    <row r="2475" spans="1:22" ht="30.6">
      <c r="A2475" s="235">
        <v>2472</v>
      </c>
      <c r="B2475" s="238">
        <v>109611234</v>
      </c>
      <c r="C2475" s="238">
        <v>3742612236</v>
      </c>
      <c r="D2475" s="337" t="s">
        <v>281</v>
      </c>
      <c r="E2475" s="598" t="s">
        <v>36</v>
      </c>
      <c r="F2475" s="333">
        <v>9</v>
      </c>
      <c r="G2475" s="623" t="s">
        <v>4252</v>
      </c>
      <c r="H2475" s="410">
        <v>45124</v>
      </c>
      <c r="I2475" s="410">
        <v>45125</v>
      </c>
      <c r="J2475" s="235" t="s">
        <v>3857</v>
      </c>
      <c r="K2475" s="235" t="s">
        <v>82</v>
      </c>
      <c r="L2475" s="235" t="s">
        <v>70</v>
      </c>
      <c r="M2475" s="238">
        <v>923388922</v>
      </c>
      <c r="N2475" s="235" t="s">
        <v>3917</v>
      </c>
      <c r="O2475" s="427" t="s">
        <v>4253</v>
      </c>
      <c r="P2475" s="345" t="s">
        <v>4254</v>
      </c>
      <c r="Q2475" s="427"/>
      <c r="R2475" s="354" t="s">
        <v>4255</v>
      </c>
      <c r="S2475" s="538">
        <v>23880</v>
      </c>
      <c r="T2475" s="467" t="s">
        <v>2965</v>
      </c>
      <c r="U2475" s="468">
        <f t="shared" si="38"/>
        <v>214920</v>
      </c>
      <c r="V2475" s="170"/>
    </row>
    <row r="2476" spans="1:22" ht="20.399999999999999">
      <c r="A2476" s="235">
        <v>2473</v>
      </c>
      <c r="B2476" s="238">
        <v>110408292</v>
      </c>
      <c r="C2476" s="235">
        <v>110408292</v>
      </c>
      <c r="D2476" s="238" t="s">
        <v>1310</v>
      </c>
      <c r="E2476" s="598" t="s">
        <v>36</v>
      </c>
      <c r="F2476" s="235">
        <v>180</v>
      </c>
      <c r="G2476" s="623" t="s">
        <v>4252</v>
      </c>
      <c r="H2476" s="410">
        <v>45124</v>
      </c>
      <c r="I2476" s="410">
        <v>45125</v>
      </c>
      <c r="J2476" s="235" t="s">
        <v>3857</v>
      </c>
      <c r="K2476" s="235" t="s">
        <v>82</v>
      </c>
      <c r="L2476" s="235" t="s">
        <v>70</v>
      </c>
      <c r="M2476" s="238">
        <v>923388922</v>
      </c>
      <c r="N2476" s="235" t="s">
        <v>3917</v>
      </c>
      <c r="O2476" s="427" t="s">
        <v>4253</v>
      </c>
      <c r="P2476" s="345" t="s">
        <v>4254</v>
      </c>
      <c r="Q2476" s="427"/>
      <c r="R2476" s="354" t="s">
        <v>4255</v>
      </c>
      <c r="S2476" s="538">
        <v>3.92</v>
      </c>
      <c r="T2476" s="467" t="s">
        <v>2965</v>
      </c>
      <c r="U2476" s="468">
        <f t="shared" si="38"/>
        <v>705.6</v>
      </c>
      <c r="V2476" s="170"/>
    </row>
    <row r="2477" spans="1:22">
      <c r="A2477" s="235">
        <v>2474</v>
      </c>
      <c r="B2477" s="354">
        <v>111400054</v>
      </c>
      <c r="C2477" s="450" t="s">
        <v>3274</v>
      </c>
      <c r="D2477" s="450" t="s">
        <v>650</v>
      </c>
      <c r="E2477" s="601" t="s">
        <v>36</v>
      </c>
      <c r="F2477" s="428">
        <v>18</v>
      </c>
      <c r="G2477" s="623" t="s">
        <v>4252</v>
      </c>
      <c r="H2477" s="410">
        <v>45124</v>
      </c>
      <c r="I2477" s="410">
        <v>45125</v>
      </c>
      <c r="J2477" s="427" t="s">
        <v>3857</v>
      </c>
      <c r="K2477" s="427" t="s">
        <v>82</v>
      </c>
      <c r="L2477" s="427" t="s">
        <v>70</v>
      </c>
      <c r="M2477" s="427">
        <v>923388922</v>
      </c>
      <c r="N2477" s="427" t="s">
        <v>3917</v>
      </c>
      <c r="O2477" s="427" t="s">
        <v>4253</v>
      </c>
      <c r="P2477" s="473" t="s">
        <v>4254</v>
      </c>
      <c r="Q2477" s="427"/>
      <c r="R2477" s="427" t="s">
        <v>4255</v>
      </c>
      <c r="S2477" s="538">
        <v>1388.85</v>
      </c>
      <c r="T2477" s="467" t="s">
        <v>2965</v>
      </c>
      <c r="U2477" s="468">
        <f t="shared" si="38"/>
        <v>24999.3</v>
      </c>
      <c r="V2477" s="170"/>
    </row>
    <row r="2478" spans="1:22">
      <c r="A2478" s="235">
        <v>2475</v>
      </c>
      <c r="B2478" s="354">
        <v>111400055</v>
      </c>
      <c r="C2478" s="450" t="s">
        <v>3275</v>
      </c>
      <c r="D2478" s="450" t="s">
        <v>654</v>
      </c>
      <c r="E2478" s="601" t="s">
        <v>36</v>
      </c>
      <c r="F2478" s="428">
        <v>18</v>
      </c>
      <c r="G2478" s="623" t="s">
        <v>4252</v>
      </c>
      <c r="H2478" s="410">
        <v>45124</v>
      </c>
      <c r="I2478" s="410">
        <v>45125</v>
      </c>
      <c r="J2478" s="427" t="s">
        <v>3857</v>
      </c>
      <c r="K2478" s="427" t="s">
        <v>82</v>
      </c>
      <c r="L2478" s="427" t="s">
        <v>70</v>
      </c>
      <c r="M2478" s="427">
        <v>923388922</v>
      </c>
      <c r="N2478" s="427" t="s">
        <v>3917</v>
      </c>
      <c r="O2478" s="427" t="s">
        <v>4253</v>
      </c>
      <c r="P2478" s="473" t="s">
        <v>4254</v>
      </c>
      <c r="Q2478" s="427"/>
      <c r="R2478" s="427" t="s">
        <v>4255</v>
      </c>
      <c r="S2478" s="538">
        <v>1706.02</v>
      </c>
      <c r="T2478" s="467" t="s">
        <v>2965</v>
      </c>
      <c r="U2478" s="468">
        <f t="shared" si="38"/>
        <v>30708.36</v>
      </c>
      <c r="V2478" s="170"/>
    </row>
    <row r="2479" spans="1:22">
      <c r="A2479" s="235">
        <v>2476</v>
      </c>
      <c r="B2479" s="238">
        <v>110710681</v>
      </c>
      <c r="C2479" s="235">
        <v>110710681</v>
      </c>
      <c r="D2479" s="238" t="s">
        <v>2209</v>
      </c>
      <c r="E2479" s="598" t="s">
        <v>36</v>
      </c>
      <c r="F2479" s="235">
        <v>24</v>
      </c>
      <c r="G2479" s="623" t="s">
        <v>4252</v>
      </c>
      <c r="H2479" s="410">
        <v>45124</v>
      </c>
      <c r="I2479" s="410">
        <v>45125</v>
      </c>
      <c r="J2479" s="235" t="s">
        <v>3857</v>
      </c>
      <c r="K2479" s="235" t="s">
        <v>82</v>
      </c>
      <c r="L2479" s="235" t="s">
        <v>70</v>
      </c>
      <c r="M2479" s="238">
        <v>923388922</v>
      </c>
      <c r="N2479" s="235" t="s">
        <v>3917</v>
      </c>
      <c r="O2479" s="427" t="s">
        <v>4253</v>
      </c>
      <c r="P2479" s="345" t="s">
        <v>4254</v>
      </c>
      <c r="Q2479" s="427"/>
      <c r="R2479" s="354" t="s">
        <v>4255</v>
      </c>
      <c r="S2479" s="538">
        <v>2033</v>
      </c>
      <c r="T2479" s="467" t="s">
        <v>2965</v>
      </c>
      <c r="U2479" s="468">
        <f t="shared" si="38"/>
        <v>48792</v>
      </c>
      <c r="V2479" s="170"/>
    </row>
    <row r="2480" spans="1:22">
      <c r="A2480" s="235">
        <v>2477</v>
      </c>
      <c r="B2480" s="238">
        <v>110710682</v>
      </c>
      <c r="C2480" s="235">
        <v>110710682</v>
      </c>
      <c r="D2480" s="238" t="s">
        <v>2216</v>
      </c>
      <c r="E2480" s="598" t="s">
        <v>36</v>
      </c>
      <c r="F2480" s="235">
        <v>24</v>
      </c>
      <c r="G2480" s="623" t="s">
        <v>4252</v>
      </c>
      <c r="H2480" s="410">
        <v>45124</v>
      </c>
      <c r="I2480" s="410">
        <v>45125</v>
      </c>
      <c r="J2480" s="235" t="s">
        <v>3857</v>
      </c>
      <c r="K2480" s="235" t="s">
        <v>82</v>
      </c>
      <c r="L2480" s="235" t="s">
        <v>70</v>
      </c>
      <c r="M2480" s="238">
        <v>923388922</v>
      </c>
      <c r="N2480" s="235" t="s">
        <v>3917</v>
      </c>
      <c r="O2480" s="427" t="s">
        <v>4253</v>
      </c>
      <c r="P2480" s="345" t="s">
        <v>4254</v>
      </c>
      <c r="Q2480" s="427"/>
      <c r="R2480" s="354" t="s">
        <v>4255</v>
      </c>
      <c r="S2480" s="538">
        <v>1966</v>
      </c>
      <c r="T2480" s="467" t="s">
        <v>2965</v>
      </c>
      <c r="U2480" s="468">
        <f t="shared" si="38"/>
        <v>47184</v>
      </c>
      <c r="V2480" s="170"/>
    </row>
    <row r="2481" spans="1:22">
      <c r="A2481" s="235">
        <v>2478</v>
      </c>
      <c r="B2481" s="354">
        <v>110710684</v>
      </c>
      <c r="C2481" s="354" t="s">
        <v>3950</v>
      </c>
      <c r="D2481" s="354" t="s">
        <v>2213</v>
      </c>
      <c r="E2481" s="603" t="s">
        <v>36</v>
      </c>
      <c r="F2481" s="427">
        <v>12</v>
      </c>
      <c r="G2481" s="623" t="s">
        <v>4252</v>
      </c>
      <c r="H2481" s="410">
        <v>45124</v>
      </c>
      <c r="I2481" s="410">
        <v>45125</v>
      </c>
      <c r="J2481" s="427" t="s">
        <v>3857</v>
      </c>
      <c r="K2481" s="427" t="s">
        <v>82</v>
      </c>
      <c r="L2481" s="427" t="s">
        <v>70</v>
      </c>
      <c r="M2481" s="427">
        <v>923388922</v>
      </c>
      <c r="N2481" s="427" t="s">
        <v>3917</v>
      </c>
      <c r="O2481" s="427" t="s">
        <v>4253</v>
      </c>
      <c r="P2481" s="473" t="s">
        <v>4254</v>
      </c>
      <c r="Q2481" s="427"/>
      <c r="R2481" s="427" t="s">
        <v>4255</v>
      </c>
      <c r="S2481" s="538">
        <v>2548</v>
      </c>
      <c r="T2481" s="467" t="s">
        <v>2965</v>
      </c>
      <c r="U2481" s="468">
        <f t="shared" si="38"/>
        <v>30576</v>
      </c>
      <c r="V2481" s="170"/>
    </row>
    <row r="2482" spans="1:22">
      <c r="A2482" s="235">
        <v>2479</v>
      </c>
      <c r="B2482" s="238">
        <v>112141778</v>
      </c>
      <c r="C2482" s="235">
        <v>112141778</v>
      </c>
      <c r="D2482" s="238" t="s">
        <v>2566</v>
      </c>
      <c r="E2482" s="598" t="s">
        <v>36</v>
      </c>
      <c r="F2482" s="235">
        <v>60</v>
      </c>
      <c r="G2482" s="623" t="s">
        <v>4252</v>
      </c>
      <c r="H2482" s="410">
        <v>45124</v>
      </c>
      <c r="I2482" s="410">
        <v>45125</v>
      </c>
      <c r="J2482" s="235" t="s">
        <v>3857</v>
      </c>
      <c r="K2482" s="235" t="s">
        <v>82</v>
      </c>
      <c r="L2482" s="235" t="s">
        <v>70</v>
      </c>
      <c r="M2482" s="238">
        <v>923388922</v>
      </c>
      <c r="N2482" s="235" t="s">
        <v>3917</v>
      </c>
      <c r="O2482" s="427" t="s">
        <v>4253</v>
      </c>
      <c r="P2482" s="345" t="s">
        <v>4254</v>
      </c>
      <c r="Q2482" s="427"/>
      <c r="R2482" s="354" t="s">
        <v>4255</v>
      </c>
      <c r="S2482" s="538">
        <v>1.5</v>
      </c>
      <c r="T2482" s="467" t="s">
        <v>2965</v>
      </c>
      <c r="U2482" s="468">
        <f t="shared" si="38"/>
        <v>90</v>
      </c>
      <c r="V2482" s="170"/>
    </row>
    <row r="2483" spans="1:22">
      <c r="A2483" s="235">
        <v>2480</v>
      </c>
      <c r="B2483" s="238">
        <v>112141777</v>
      </c>
      <c r="C2483" s="235">
        <v>112141777</v>
      </c>
      <c r="D2483" s="238" t="s">
        <v>2563</v>
      </c>
      <c r="E2483" s="598" t="s">
        <v>36</v>
      </c>
      <c r="F2483" s="235">
        <v>108</v>
      </c>
      <c r="G2483" s="623" t="s">
        <v>4252</v>
      </c>
      <c r="H2483" s="410">
        <v>45124</v>
      </c>
      <c r="I2483" s="410">
        <v>45125</v>
      </c>
      <c r="J2483" s="235" t="s">
        <v>3857</v>
      </c>
      <c r="K2483" s="235" t="s">
        <v>82</v>
      </c>
      <c r="L2483" s="235" t="s">
        <v>70</v>
      </c>
      <c r="M2483" s="238">
        <v>923388922</v>
      </c>
      <c r="N2483" s="235" t="s">
        <v>3917</v>
      </c>
      <c r="O2483" s="427" t="s">
        <v>4253</v>
      </c>
      <c r="P2483" s="345" t="s">
        <v>4254</v>
      </c>
      <c r="Q2483" s="427"/>
      <c r="R2483" s="354" t="s">
        <v>4255</v>
      </c>
      <c r="S2483" s="538">
        <v>5.4</v>
      </c>
      <c r="T2483" s="467" t="s">
        <v>2965</v>
      </c>
      <c r="U2483" s="468">
        <f t="shared" si="38"/>
        <v>583.20000000000005</v>
      </c>
      <c r="V2483" s="170"/>
    </row>
    <row r="2484" spans="1:22">
      <c r="A2484" s="235">
        <v>2481</v>
      </c>
      <c r="B2484" s="238">
        <v>112172545</v>
      </c>
      <c r="C2484" s="235">
        <v>112172545</v>
      </c>
      <c r="D2484" s="238" t="s">
        <v>2378</v>
      </c>
      <c r="E2484" s="598" t="s">
        <v>36</v>
      </c>
      <c r="F2484" s="333">
        <v>36</v>
      </c>
      <c r="G2484" s="623" t="s">
        <v>4252</v>
      </c>
      <c r="H2484" s="410">
        <v>45124</v>
      </c>
      <c r="I2484" s="410">
        <v>45125</v>
      </c>
      <c r="J2484" s="235" t="s">
        <v>3857</v>
      </c>
      <c r="K2484" s="235" t="s">
        <v>82</v>
      </c>
      <c r="L2484" s="235" t="s">
        <v>70</v>
      </c>
      <c r="M2484" s="238">
        <v>923388922</v>
      </c>
      <c r="N2484" s="235" t="s">
        <v>3917</v>
      </c>
      <c r="O2484" s="427" t="s">
        <v>4253</v>
      </c>
      <c r="P2484" s="345" t="s">
        <v>4254</v>
      </c>
      <c r="Q2484" s="427"/>
      <c r="R2484" s="354" t="s">
        <v>4255</v>
      </c>
      <c r="S2484" s="538">
        <v>8.5</v>
      </c>
      <c r="T2484" s="467" t="s">
        <v>2965</v>
      </c>
      <c r="U2484" s="468">
        <f t="shared" si="38"/>
        <v>306</v>
      </c>
      <c r="V2484" s="170"/>
    </row>
    <row r="2485" spans="1:22">
      <c r="A2485" s="235">
        <v>2482</v>
      </c>
      <c r="B2485" s="238">
        <v>112172546</v>
      </c>
      <c r="C2485" s="235">
        <v>112172546</v>
      </c>
      <c r="D2485" s="238" t="s">
        <v>2380</v>
      </c>
      <c r="E2485" s="598" t="s">
        <v>36</v>
      </c>
      <c r="F2485" s="333">
        <v>24</v>
      </c>
      <c r="G2485" s="623" t="s">
        <v>4252</v>
      </c>
      <c r="H2485" s="410">
        <v>45124</v>
      </c>
      <c r="I2485" s="410">
        <v>45125</v>
      </c>
      <c r="J2485" s="235" t="s">
        <v>3857</v>
      </c>
      <c r="K2485" s="235" t="s">
        <v>82</v>
      </c>
      <c r="L2485" s="235" t="s">
        <v>70</v>
      </c>
      <c r="M2485" s="238">
        <v>923388922</v>
      </c>
      <c r="N2485" s="235" t="s">
        <v>3917</v>
      </c>
      <c r="O2485" s="427" t="s">
        <v>4253</v>
      </c>
      <c r="P2485" s="345" t="s">
        <v>4254</v>
      </c>
      <c r="Q2485" s="427"/>
      <c r="R2485" s="354" t="s">
        <v>4255</v>
      </c>
      <c r="S2485" s="538">
        <v>10.5</v>
      </c>
      <c r="T2485" s="467" t="s">
        <v>2965</v>
      </c>
      <c r="U2485" s="468">
        <f t="shared" si="38"/>
        <v>252</v>
      </c>
      <c r="V2485" s="170"/>
    </row>
    <row r="2486" spans="1:22">
      <c r="A2486" s="235">
        <v>2483</v>
      </c>
      <c r="B2486" s="238">
        <v>112170848</v>
      </c>
      <c r="C2486" s="235">
        <v>112170848</v>
      </c>
      <c r="D2486" s="238" t="s">
        <v>2381</v>
      </c>
      <c r="E2486" s="598" t="s">
        <v>36</v>
      </c>
      <c r="F2486" s="333">
        <v>36</v>
      </c>
      <c r="G2486" s="623" t="s">
        <v>4252</v>
      </c>
      <c r="H2486" s="410">
        <v>45124</v>
      </c>
      <c r="I2486" s="410">
        <v>45125</v>
      </c>
      <c r="J2486" s="235" t="s">
        <v>3857</v>
      </c>
      <c r="K2486" s="235" t="s">
        <v>82</v>
      </c>
      <c r="L2486" s="235" t="s">
        <v>70</v>
      </c>
      <c r="M2486" s="238">
        <v>923388922</v>
      </c>
      <c r="N2486" s="235" t="s">
        <v>3917</v>
      </c>
      <c r="O2486" s="427" t="s">
        <v>4253</v>
      </c>
      <c r="P2486" s="345" t="s">
        <v>4254</v>
      </c>
      <c r="Q2486" s="427"/>
      <c r="R2486" s="354" t="s">
        <v>4255</v>
      </c>
      <c r="S2486" s="538">
        <v>14</v>
      </c>
      <c r="T2486" s="467" t="s">
        <v>2965</v>
      </c>
      <c r="U2486" s="468">
        <f t="shared" si="38"/>
        <v>504</v>
      </c>
      <c r="V2486" s="170"/>
    </row>
    <row r="2487" spans="1:22">
      <c r="A2487" s="235">
        <v>2484</v>
      </c>
      <c r="B2487" s="238" t="s">
        <v>2458</v>
      </c>
      <c r="C2487" s="235" t="s">
        <v>2458</v>
      </c>
      <c r="D2487" s="238" t="s">
        <v>2459</v>
      </c>
      <c r="E2487" s="598" t="s">
        <v>36</v>
      </c>
      <c r="F2487" s="235">
        <v>12</v>
      </c>
      <c r="G2487" s="623" t="s">
        <v>4252</v>
      </c>
      <c r="H2487" s="410">
        <v>45124</v>
      </c>
      <c r="I2487" s="410">
        <v>45125</v>
      </c>
      <c r="J2487" s="235" t="s">
        <v>3857</v>
      </c>
      <c r="K2487" s="235" t="s">
        <v>82</v>
      </c>
      <c r="L2487" s="235" t="s">
        <v>70</v>
      </c>
      <c r="M2487" s="238">
        <v>923388922</v>
      </c>
      <c r="N2487" s="235" t="s">
        <v>3917</v>
      </c>
      <c r="O2487" s="427" t="s">
        <v>4253</v>
      </c>
      <c r="P2487" s="345" t="s">
        <v>4254</v>
      </c>
      <c r="Q2487" s="427"/>
      <c r="R2487" s="354" t="s">
        <v>4255</v>
      </c>
      <c r="S2487" s="538">
        <v>1798.1999999999998</v>
      </c>
      <c r="T2487" s="467" t="s">
        <v>2965</v>
      </c>
      <c r="U2487" s="468">
        <f t="shared" si="38"/>
        <v>21578.399999999998</v>
      </c>
      <c r="V2487" s="170"/>
    </row>
    <row r="2488" spans="1:22">
      <c r="A2488" s="235">
        <v>2485</v>
      </c>
      <c r="B2488" s="238" t="s">
        <v>2336</v>
      </c>
      <c r="C2488" s="235" t="s">
        <v>2337</v>
      </c>
      <c r="D2488" s="238" t="s">
        <v>2605</v>
      </c>
      <c r="E2488" s="598" t="s">
        <v>36</v>
      </c>
      <c r="F2488" s="235">
        <v>24</v>
      </c>
      <c r="G2488" s="623" t="s">
        <v>4252</v>
      </c>
      <c r="H2488" s="410">
        <v>45124</v>
      </c>
      <c r="I2488" s="410">
        <v>45125</v>
      </c>
      <c r="J2488" s="235" t="s">
        <v>3857</v>
      </c>
      <c r="K2488" s="235" t="s">
        <v>82</v>
      </c>
      <c r="L2488" s="235" t="s">
        <v>70</v>
      </c>
      <c r="M2488" s="238">
        <v>923388922</v>
      </c>
      <c r="N2488" s="235" t="s">
        <v>3917</v>
      </c>
      <c r="O2488" s="427" t="s">
        <v>4253</v>
      </c>
      <c r="P2488" s="345" t="s">
        <v>4254</v>
      </c>
      <c r="Q2488" s="427"/>
      <c r="R2488" s="354" t="s">
        <v>4255</v>
      </c>
      <c r="S2488" s="538">
        <v>1241.9517355371902</v>
      </c>
      <c r="T2488" s="467" t="s">
        <v>2965</v>
      </c>
      <c r="U2488" s="468">
        <f t="shared" si="38"/>
        <v>29806.841652892566</v>
      </c>
      <c r="V2488" s="170"/>
    </row>
    <row r="2489" spans="1:22">
      <c r="A2489" s="235">
        <v>2486</v>
      </c>
      <c r="B2489" s="238">
        <v>112172543</v>
      </c>
      <c r="C2489" s="235" t="s">
        <v>4040</v>
      </c>
      <c r="D2489" s="238" t="s">
        <v>1145</v>
      </c>
      <c r="E2489" s="598" t="s">
        <v>36</v>
      </c>
      <c r="F2489" s="333">
        <v>6</v>
      </c>
      <c r="G2489" s="623" t="s">
        <v>4252</v>
      </c>
      <c r="H2489" s="410">
        <v>45124</v>
      </c>
      <c r="I2489" s="410">
        <v>45125</v>
      </c>
      <c r="J2489" s="235" t="s">
        <v>3857</v>
      </c>
      <c r="K2489" s="235" t="s">
        <v>82</v>
      </c>
      <c r="L2489" s="235" t="s">
        <v>70</v>
      </c>
      <c r="M2489" s="238">
        <v>923388922</v>
      </c>
      <c r="N2489" s="235" t="s">
        <v>3917</v>
      </c>
      <c r="O2489" s="427" t="s">
        <v>4253</v>
      </c>
      <c r="P2489" s="345" t="s">
        <v>4254</v>
      </c>
      <c r="Q2489" s="427"/>
      <c r="R2489" s="354" t="s">
        <v>4255</v>
      </c>
      <c r="S2489" s="538">
        <v>3480</v>
      </c>
      <c r="T2489" s="467" t="s">
        <v>2965</v>
      </c>
      <c r="U2489" s="468">
        <f t="shared" si="38"/>
        <v>20880</v>
      </c>
      <c r="V2489" s="170"/>
    </row>
    <row r="2490" spans="1:22">
      <c r="A2490" s="235">
        <v>2487</v>
      </c>
      <c r="B2490" s="238">
        <v>112172541</v>
      </c>
      <c r="C2490" s="235">
        <v>112172541</v>
      </c>
      <c r="D2490" s="238" t="s">
        <v>2373</v>
      </c>
      <c r="E2490" s="598" t="s">
        <v>36</v>
      </c>
      <c r="F2490" s="333">
        <v>6</v>
      </c>
      <c r="G2490" s="623" t="s">
        <v>4252</v>
      </c>
      <c r="H2490" s="410">
        <v>45124</v>
      </c>
      <c r="I2490" s="410">
        <v>45125</v>
      </c>
      <c r="J2490" s="235" t="s">
        <v>3857</v>
      </c>
      <c r="K2490" s="235" t="s">
        <v>82</v>
      </c>
      <c r="L2490" s="235" t="s">
        <v>70</v>
      </c>
      <c r="M2490" s="238">
        <v>923388922</v>
      </c>
      <c r="N2490" s="235" t="s">
        <v>3917</v>
      </c>
      <c r="O2490" s="427" t="s">
        <v>4253</v>
      </c>
      <c r="P2490" s="345" t="s">
        <v>4254</v>
      </c>
      <c r="Q2490" s="427"/>
      <c r="R2490" s="354" t="s">
        <v>4255</v>
      </c>
      <c r="S2490" s="538">
        <v>630</v>
      </c>
      <c r="T2490" s="467" t="s">
        <v>2965</v>
      </c>
      <c r="U2490" s="468">
        <f t="shared" si="38"/>
        <v>3780</v>
      </c>
      <c r="V2490" s="170"/>
    </row>
    <row r="2491" spans="1:22">
      <c r="A2491" s="235">
        <v>2488</v>
      </c>
      <c r="B2491" s="238">
        <v>112172542</v>
      </c>
      <c r="C2491" s="235">
        <v>112172542</v>
      </c>
      <c r="D2491" s="238" t="s">
        <v>2376</v>
      </c>
      <c r="E2491" s="598" t="s">
        <v>36</v>
      </c>
      <c r="F2491" s="333">
        <v>18</v>
      </c>
      <c r="G2491" s="623" t="s">
        <v>4252</v>
      </c>
      <c r="H2491" s="410">
        <v>45124</v>
      </c>
      <c r="I2491" s="410">
        <v>45125</v>
      </c>
      <c r="J2491" s="235" t="s">
        <v>3857</v>
      </c>
      <c r="K2491" s="235" t="s">
        <v>82</v>
      </c>
      <c r="L2491" s="235" t="s">
        <v>70</v>
      </c>
      <c r="M2491" s="238">
        <v>923388922</v>
      </c>
      <c r="N2491" s="235" t="s">
        <v>3917</v>
      </c>
      <c r="O2491" s="427" t="s">
        <v>4253</v>
      </c>
      <c r="P2491" s="345" t="s">
        <v>4254</v>
      </c>
      <c r="Q2491" s="427"/>
      <c r="R2491" s="354" t="s">
        <v>4255</v>
      </c>
      <c r="S2491" s="538">
        <v>65</v>
      </c>
      <c r="T2491" s="467" t="s">
        <v>2965</v>
      </c>
      <c r="U2491" s="468">
        <f t="shared" si="38"/>
        <v>1170</v>
      </c>
      <c r="V2491" s="170"/>
    </row>
    <row r="2492" spans="1:22">
      <c r="A2492" s="235">
        <v>2489</v>
      </c>
      <c r="B2492" s="238">
        <v>112172544</v>
      </c>
      <c r="C2492" s="235">
        <v>112172544</v>
      </c>
      <c r="D2492" s="238" t="s">
        <v>2377</v>
      </c>
      <c r="E2492" s="598" t="s">
        <v>36</v>
      </c>
      <c r="F2492" s="333">
        <v>12</v>
      </c>
      <c r="G2492" s="623" t="s">
        <v>4252</v>
      </c>
      <c r="H2492" s="410">
        <v>45124</v>
      </c>
      <c r="I2492" s="410">
        <v>45125</v>
      </c>
      <c r="J2492" s="235" t="s">
        <v>3857</v>
      </c>
      <c r="K2492" s="235" t="s">
        <v>82</v>
      </c>
      <c r="L2492" s="235" t="s">
        <v>70</v>
      </c>
      <c r="M2492" s="238">
        <v>923388922</v>
      </c>
      <c r="N2492" s="235" t="s">
        <v>3917</v>
      </c>
      <c r="O2492" s="427" t="s">
        <v>4253</v>
      </c>
      <c r="P2492" s="345" t="s">
        <v>4254</v>
      </c>
      <c r="Q2492" s="427"/>
      <c r="R2492" s="354" t="s">
        <v>4255</v>
      </c>
      <c r="S2492" s="538">
        <v>100</v>
      </c>
      <c r="T2492" s="467" t="s">
        <v>2965</v>
      </c>
      <c r="U2492" s="468">
        <f t="shared" si="38"/>
        <v>1200</v>
      </c>
      <c r="V2492" s="170"/>
    </row>
    <row r="2493" spans="1:22">
      <c r="A2493" s="235">
        <v>2490</v>
      </c>
      <c r="B2493" s="238">
        <v>109492179</v>
      </c>
      <c r="C2493" s="238" t="s">
        <v>3332</v>
      </c>
      <c r="D2493" s="238" t="s">
        <v>2134</v>
      </c>
      <c r="E2493" s="598" t="s">
        <v>2729</v>
      </c>
      <c r="F2493" s="235">
        <v>15</v>
      </c>
      <c r="G2493" s="623" t="s">
        <v>4252</v>
      </c>
      <c r="H2493" s="410">
        <v>45124</v>
      </c>
      <c r="I2493" s="410">
        <v>45125</v>
      </c>
      <c r="J2493" s="235" t="s">
        <v>3857</v>
      </c>
      <c r="K2493" s="235" t="s">
        <v>82</v>
      </c>
      <c r="L2493" s="235" t="s">
        <v>70</v>
      </c>
      <c r="M2493" s="238">
        <v>923388922</v>
      </c>
      <c r="N2493" s="235" t="s">
        <v>3917</v>
      </c>
      <c r="O2493" s="427" t="s">
        <v>4253</v>
      </c>
      <c r="P2493" s="345" t="s">
        <v>4254</v>
      </c>
      <c r="Q2493" s="427"/>
      <c r="R2493" s="354" t="s">
        <v>4255</v>
      </c>
      <c r="S2493" s="538">
        <v>75.989999999999995</v>
      </c>
      <c r="T2493" s="467" t="s">
        <v>2965</v>
      </c>
      <c r="U2493" s="468">
        <f t="shared" si="38"/>
        <v>1139.8499999999999</v>
      </c>
      <c r="V2493" s="170"/>
    </row>
    <row r="2494" spans="1:22">
      <c r="A2494" s="235">
        <v>2491</v>
      </c>
      <c r="B2494" s="238">
        <v>107156657</v>
      </c>
      <c r="C2494" s="238">
        <v>107156657</v>
      </c>
      <c r="D2494" s="238" t="s">
        <v>815</v>
      </c>
      <c r="E2494" s="598" t="s">
        <v>36</v>
      </c>
      <c r="F2494" s="235">
        <v>24</v>
      </c>
      <c r="G2494" s="623" t="s">
        <v>4252</v>
      </c>
      <c r="H2494" s="410">
        <v>45124</v>
      </c>
      <c r="I2494" s="410">
        <v>45125</v>
      </c>
      <c r="J2494" s="235" t="s">
        <v>3857</v>
      </c>
      <c r="K2494" s="235" t="s">
        <v>82</v>
      </c>
      <c r="L2494" s="235" t="s">
        <v>70</v>
      </c>
      <c r="M2494" s="238">
        <v>923388922</v>
      </c>
      <c r="N2494" s="235" t="s">
        <v>3917</v>
      </c>
      <c r="O2494" s="427" t="s">
        <v>4253</v>
      </c>
      <c r="P2494" s="345" t="s">
        <v>4254</v>
      </c>
      <c r="Q2494" s="427"/>
      <c r="R2494" s="354" t="s">
        <v>4255</v>
      </c>
      <c r="S2494" s="538">
        <v>17.79</v>
      </c>
      <c r="T2494" s="467" t="s">
        <v>2965</v>
      </c>
      <c r="U2494" s="468">
        <f t="shared" si="38"/>
        <v>426.96</v>
      </c>
      <c r="V2494" s="170"/>
    </row>
    <row r="2495" spans="1:22">
      <c r="A2495" s="235">
        <v>2492</v>
      </c>
      <c r="B2495" s="238">
        <v>110408291</v>
      </c>
      <c r="C2495" s="419" t="s">
        <v>1305</v>
      </c>
      <c r="D2495" s="419" t="s">
        <v>1306</v>
      </c>
      <c r="E2495" s="610" t="s">
        <v>36</v>
      </c>
      <c r="F2495" s="421">
        <v>36</v>
      </c>
      <c r="G2495" s="623" t="s">
        <v>4252</v>
      </c>
      <c r="H2495" s="410">
        <v>45124</v>
      </c>
      <c r="I2495" s="410">
        <v>45125</v>
      </c>
      <c r="J2495" s="235" t="s">
        <v>3857</v>
      </c>
      <c r="K2495" s="235" t="s">
        <v>82</v>
      </c>
      <c r="L2495" s="235" t="s">
        <v>70</v>
      </c>
      <c r="M2495" s="238">
        <v>923388922</v>
      </c>
      <c r="N2495" s="235" t="s">
        <v>3917</v>
      </c>
      <c r="O2495" s="427" t="s">
        <v>4253</v>
      </c>
      <c r="P2495" s="345" t="s">
        <v>4254</v>
      </c>
      <c r="Q2495" s="427"/>
      <c r="R2495" s="354" t="s">
        <v>4255</v>
      </c>
      <c r="S2495" s="538">
        <v>3.23</v>
      </c>
      <c r="T2495" s="467" t="s">
        <v>2965</v>
      </c>
      <c r="U2495" s="468">
        <f t="shared" si="38"/>
        <v>116.28</v>
      </c>
      <c r="V2495" s="170"/>
    </row>
    <row r="2496" spans="1:22">
      <c r="A2496" s="235">
        <v>2493</v>
      </c>
      <c r="B2496" s="238">
        <v>107156629</v>
      </c>
      <c r="C2496" s="235">
        <v>107156629</v>
      </c>
      <c r="D2496" s="238" t="s">
        <v>814</v>
      </c>
      <c r="E2496" s="598" t="s">
        <v>36</v>
      </c>
      <c r="F2496" s="235">
        <v>96</v>
      </c>
      <c r="G2496" s="623" t="s">
        <v>4252</v>
      </c>
      <c r="H2496" s="410">
        <v>45124</v>
      </c>
      <c r="I2496" s="410">
        <v>45125</v>
      </c>
      <c r="J2496" s="235" t="s">
        <v>3857</v>
      </c>
      <c r="K2496" s="235" t="s">
        <v>82</v>
      </c>
      <c r="L2496" s="235" t="s">
        <v>70</v>
      </c>
      <c r="M2496" s="238">
        <v>923388922</v>
      </c>
      <c r="N2496" s="235" t="s">
        <v>3917</v>
      </c>
      <c r="O2496" s="427" t="s">
        <v>4253</v>
      </c>
      <c r="P2496" s="345" t="s">
        <v>4254</v>
      </c>
      <c r="Q2496" s="427"/>
      <c r="R2496" s="354" t="s">
        <v>4255</v>
      </c>
      <c r="S2496" s="538">
        <v>19.010000000000002</v>
      </c>
      <c r="T2496" s="467" t="s">
        <v>2965</v>
      </c>
      <c r="U2496" s="468">
        <f t="shared" si="38"/>
        <v>1824.96</v>
      </c>
      <c r="V2496" s="170"/>
    </row>
    <row r="2497" spans="1:22" ht="20.399999999999999">
      <c r="A2497" s="235">
        <v>2494</v>
      </c>
      <c r="B2497" s="238" t="s">
        <v>818</v>
      </c>
      <c r="C2497" s="238" t="s">
        <v>818</v>
      </c>
      <c r="D2497" s="238" t="s">
        <v>819</v>
      </c>
      <c r="E2497" s="598" t="s">
        <v>36</v>
      </c>
      <c r="F2497" s="235">
        <v>120</v>
      </c>
      <c r="G2497" s="623" t="s">
        <v>4252</v>
      </c>
      <c r="H2497" s="410">
        <v>45124</v>
      </c>
      <c r="I2497" s="410">
        <v>45125</v>
      </c>
      <c r="J2497" s="235" t="s">
        <v>3857</v>
      </c>
      <c r="K2497" s="235" t="s">
        <v>82</v>
      </c>
      <c r="L2497" s="235" t="s">
        <v>70</v>
      </c>
      <c r="M2497" s="238">
        <v>923388922</v>
      </c>
      <c r="N2497" s="235" t="s">
        <v>3917</v>
      </c>
      <c r="O2497" s="427" t="s">
        <v>4253</v>
      </c>
      <c r="P2497" s="345" t="s">
        <v>4254</v>
      </c>
      <c r="Q2497" s="427"/>
      <c r="R2497" s="354" t="s">
        <v>4255</v>
      </c>
      <c r="S2497" s="538">
        <v>4.05</v>
      </c>
      <c r="T2497" s="467" t="s">
        <v>2965</v>
      </c>
      <c r="U2497" s="468">
        <f t="shared" si="38"/>
        <v>486</v>
      </c>
      <c r="V2497" s="170"/>
    </row>
    <row r="2498" spans="1:22">
      <c r="A2498" s="235">
        <v>2495</v>
      </c>
      <c r="B2498" s="238">
        <v>112170849</v>
      </c>
      <c r="C2498" s="235">
        <v>112170849</v>
      </c>
      <c r="D2498" s="238" t="s">
        <v>2382</v>
      </c>
      <c r="E2498" s="598" t="s">
        <v>36</v>
      </c>
      <c r="F2498" s="333">
        <v>36</v>
      </c>
      <c r="G2498" s="623" t="s">
        <v>4252</v>
      </c>
      <c r="H2498" s="410">
        <v>45124</v>
      </c>
      <c r="I2498" s="410">
        <v>45125</v>
      </c>
      <c r="J2498" s="235" t="s">
        <v>3857</v>
      </c>
      <c r="K2498" s="235" t="s">
        <v>82</v>
      </c>
      <c r="L2498" s="235" t="s">
        <v>70</v>
      </c>
      <c r="M2498" s="238">
        <v>923388922</v>
      </c>
      <c r="N2498" s="235" t="s">
        <v>3917</v>
      </c>
      <c r="O2498" s="427" t="s">
        <v>4253</v>
      </c>
      <c r="P2498" s="345" t="s">
        <v>4254</v>
      </c>
      <c r="Q2498" s="427"/>
      <c r="R2498" s="354" t="s">
        <v>4255</v>
      </c>
      <c r="S2498" s="538">
        <v>5.5</v>
      </c>
      <c r="T2498" s="467" t="s">
        <v>2965</v>
      </c>
      <c r="U2498" s="468">
        <f t="shared" si="38"/>
        <v>198</v>
      </c>
      <c r="V2498" s="170"/>
    </row>
    <row r="2499" spans="1:22">
      <c r="A2499" s="235">
        <v>2496</v>
      </c>
      <c r="B2499" s="354">
        <v>111402534</v>
      </c>
      <c r="C2499" s="427" t="s">
        <v>1083</v>
      </c>
      <c r="D2499" s="354" t="s">
        <v>1084</v>
      </c>
      <c r="E2499" s="603" t="s">
        <v>36</v>
      </c>
      <c r="F2499" s="427">
        <v>3</v>
      </c>
      <c r="G2499" s="623" t="s">
        <v>4252</v>
      </c>
      <c r="H2499" s="410">
        <v>45124</v>
      </c>
      <c r="I2499" s="410">
        <v>45125</v>
      </c>
      <c r="J2499" s="235" t="s">
        <v>3857</v>
      </c>
      <c r="K2499" s="235" t="s">
        <v>82</v>
      </c>
      <c r="L2499" s="235" t="s">
        <v>70</v>
      </c>
      <c r="M2499" s="238">
        <v>923388922</v>
      </c>
      <c r="N2499" s="235" t="s">
        <v>3917</v>
      </c>
      <c r="O2499" s="427" t="s">
        <v>4253</v>
      </c>
      <c r="P2499" s="345" t="s">
        <v>4254</v>
      </c>
      <c r="Q2499" s="427"/>
      <c r="R2499" s="354" t="s">
        <v>4255</v>
      </c>
      <c r="S2499" s="538">
        <v>469.44000000000005</v>
      </c>
      <c r="T2499" s="467" t="s">
        <v>2965</v>
      </c>
      <c r="U2499" s="468">
        <f t="shared" si="38"/>
        <v>1408.3200000000002</v>
      </c>
      <c r="V2499" s="170"/>
    </row>
    <row r="2500" spans="1:22">
      <c r="A2500" s="235">
        <v>2497</v>
      </c>
      <c r="B2500" s="238">
        <v>111402534</v>
      </c>
      <c r="C2500" s="235" t="s">
        <v>1083</v>
      </c>
      <c r="D2500" s="238" t="s">
        <v>1084</v>
      </c>
      <c r="E2500" s="598" t="s">
        <v>36</v>
      </c>
      <c r="F2500" s="235">
        <v>12</v>
      </c>
      <c r="G2500" s="623" t="s">
        <v>4252</v>
      </c>
      <c r="H2500" s="410">
        <v>45124</v>
      </c>
      <c r="I2500" s="410">
        <v>45125</v>
      </c>
      <c r="J2500" s="235" t="s">
        <v>3857</v>
      </c>
      <c r="K2500" s="235" t="s">
        <v>82</v>
      </c>
      <c r="L2500" s="235" t="s">
        <v>70</v>
      </c>
      <c r="M2500" s="238">
        <v>923388922</v>
      </c>
      <c r="N2500" s="235" t="s">
        <v>3917</v>
      </c>
      <c r="O2500" s="427" t="s">
        <v>4253</v>
      </c>
      <c r="P2500" s="345" t="s">
        <v>4254</v>
      </c>
      <c r="Q2500" s="427"/>
      <c r="R2500" s="354" t="s">
        <v>4255</v>
      </c>
      <c r="S2500" s="538">
        <v>469.44000000000005</v>
      </c>
      <c r="T2500" s="467" t="s">
        <v>2965</v>
      </c>
      <c r="U2500" s="468">
        <f t="shared" ref="U2500:U2563" si="39">S2500*F2500</f>
        <v>5633.2800000000007</v>
      </c>
      <c r="V2500" s="170"/>
    </row>
    <row r="2501" spans="1:22">
      <c r="A2501" s="235">
        <v>2498</v>
      </c>
      <c r="B2501" s="238">
        <v>112173846</v>
      </c>
      <c r="C2501" s="238" t="s">
        <v>3757</v>
      </c>
      <c r="D2501" s="238" t="s">
        <v>3758</v>
      </c>
      <c r="E2501" s="598" t="s">
        <v>36</v>
      </c>
      <c r="F2501" s="333">
        <v>3</v>
      </c>
      <c r="G2501" s="623" t="s">
        <v>4252</v>
      </c>
      <c r="H2501" s="410">
        <v>45124</v>
      </c>
      <c r="I2501" s="410">
        <v>45125</v>
      </c>
      <c r="J2501" s="235" t="s">
        <v>3857</v>
      </c>
      <c r="K2501" s="235" t="s">
        <v>82</v>
      </c>
      <c r="L2501" s="235" t="s">
        <v>70</v>
      </c>
      <c r="M2501" s="238">
        <v>923388922</v>
      </c>
      <c r="N2501" s="235" t="s">
        <v>3917</v>
      </c>
      <c r="O2501" s="427" t="s">
        <v>4253</v>
      </c>
      <c r="P2501" s="345" t="s">
        <v>4254</v>
      </c>
      <c r="Q2501" s="427"/>
      <c r="R2501" s="354" t="s">
        <v>4255</v>
      </c>
      <c r="S2501" s="538">
        <v>2023</v>
      </c>
      <c r="T2501" s="467" t="s">
        <v>2965</v>
      </c>
      <c r="U2501" s="468">
        <f t="shared" si="39"/>
        <v>6069</v>
      </c>
      <c r="V2501" s="170"/>
    </row>
    <row r="2502" spans="1:22">
      <c r="A2502" s="235">
        <v>2499</v>
      </c>
      <c r="B2502" s="238">
        <v>110316600</v>
      </c>
      <c r="C2502" s="235" t="s">
        <v>2551</v>
      </c>
      <c r="D2502" s="238" t="s">
        <v>2552</v>
      </c>
      <c r="E2502" s="598" t="s">
        <v>36</v>
      </c>
      <c r="F2502" s="235">
        <v>6</v>
      </c>
      <c r="G2502" s="623" t="s">
        <v>4252</v>
      </c>
      <c r="H2502" s="410">
        <v>45124</v>
      </c>
      <c r="I2502" s="410">
        <v>45125</v>
      </c>
      <c r="J2502" s="235" t="s">
        <v>3857</v>
      </c>
      <c r="K2502" s="235" t="s">
        <v>82</v>
      </c>
      <c r="L2502" s="235" t="s">
        <v>70</v>
      </c>
      <c r="M2502" s="238">
        <v>923388922</v>
      </c>
      <c r="N2502" s="235" t="s">
        <v>3917</v>
      </c>
      <c r="O2502" s="427" t="s">
        <v>4253</v>
      </c>
      <c r="P2502" s="345" t="s">
        <v>4254</v>
      </c>
      <c r="Q2502" s="427"/>
      <c r="R2502" s="354" t="s">
        <v>4255</v>
      </c>
      <c r="S2502" s="538">
        <v>330</v>
      </c>
      <c r="T2502" s="467" t="s">
        <v>2965</v>
      </c>
      <c r="U2502" s="468">
        <f t="shared" si="39"/>
        <v>1980</v>
      </c>
      <c r="V2502" s="170"/>
    </row>
    <row r="2503" spans="1:22">
      <c r="A2503" s="235">
        <v>2500</v>
      </c>
      <c r="B2503" s="238">
        <v>110408288</v>
      </c>
      <c r="C2503" s="337" t="s">
        <v>1749</v>
      </c>
      <c r="D2503" s="238" t="s">
        <v>1750</v>
      </c>
      <c r="E2503" s="606" t="s">
        <v>36</v>
      </c>
      <c r="F2503" s="333">
        <v>18</v>
      </c>
      <c r="G2503" s="623" t="s">
        <v>4252</v>
      </c>
      <c r="H2503" s="410">
        <v>45124</v>
      </c>
      <c r="I2503" s="410">
        <v>45125</v>
      </c>
      <c r="J2503" s="235" t="s">
        <v>3857</v>
      </c>
      <c r="K2503" s="235" t="s">
        <v>82</v>
      </c>
      <c r="L2503" s="235" t="s">
        <v>70</v>
      </c>
      <c r="M2503" s="238">
        <v>923388922</v>
      </c>
      <c r="N2503" s="235" t="s">
        <v>3917</v>
      </c>
      <c r="O2503" s="427" t="s">
        <v>4253</v>
      </c>
      <c r="P2503" s="345" t="s">
        <v>4254</v>
      </c>
      <c r="Q2503" s="427"/>
      <c r="R2503" s="354" t="s">
        <v>4255</v>
      </c>
      <c r="S2503" s="538">
        <v>6396.5</v>
      </c>
      <c r="T2503" s="467" t="s">
        <v>2965</v>
      </c>
      <c r="U2503" s="468">
        <f t="shared" si="39"/>
        <v>115137</v>
      </c>
      <c r="V2503" s="170"/>
    </row>
    <row r="2504" spans="1:22">
      <c r="A2504" s="235">
        <v>2501</v>
      </c>
      <c r="B2504" s="238">
        <v>112171911</v>
      </c>
      <c r="C2504" s="239" t="s">
        <v>3427</v>
      </c>
      <c r="D2504" s="239" t="s">
        <v>3588</v>
      </c>
      <c r="E2504" s="600" t="s">
        <v>36</v>
      </c>
      <c r="F2504" s="333">
        <v>3</v>
      </c>
      <c r="G2504" s="623" t="s">
        <v>4252</v>
      </c>
      <c r="H2504" s="410">
        <v>45124</v>
      </c>
      <c r="I2504" s="410">
        <v>45125</v>
      </c>
      <c r="J2504" s="235" t="s">
        <v>3857</v>
      </c>
      <c r="K2504" s="235" t="s">
        <v>82</v>
      </c>
      <c r="L2504" s="235" t="s">
        <v>70</v>
      </c>
      <c r="M2504" s="238">
        <v>923388922</v>
      </c>
      <c r="N2504" s="235" t="s">
        <v>3917</v>
      </c>
      <c r="O2504" s="427" t="s">
        <v>4253</v>
      </c>
      <c r="P2504" s="345" t="s">
        <v>4254</v>
      </c>
      <c r="Q2504" s="427"/>
      <c r="R2504" s="354" t="s">
        <v>4255</v>
      </c>
      <c r="S2504" s="538">
        <v>158500</v>
      </c>
      <c r="T2504" s="467" t="s">
        <v>2965</v>
      </c>
      <c r="U2504" s="468">
        <f t="shared" si="39"/>
        <v>475500</v>
      </c>
      <c r="V2504" s="170"/>
    </row>
    <row r="2505" spans="1:22">
      <c r="A2505" s="235">
        <v>2502</v>
      </c>
      <c r="B2505" s="238">
        <v>112158708</v>
      </c>
      <c r="C2505" s="235" t="s">
        <v>3681</v>
      </c>
      <c r="D2505" s="238" t="s">
        <v>3682</v>
      </c>
      <c r="E2505" s="606" t="s">
        <v>36</v>
      </c>
      <c r="F2505" s="333">
        <v>3</v>
      </c>
      <c r="G2505" s="623" t="s">
        <v>4252</v>
      </c>
      <c r="H2505" s="410">
        <v>45124</v>
      </c>
      <c r="I2505" s="410">
        <v>45125</v>
      </c>
      <c r="J2505" s="235" t="s">
        <v>3857</v>
      </c>
      <c r="K2505" s="235" t="s">
        <v>82</v>
      </c>
      <c r="L2505" s="235" t="s">
        <v>70</v>
      </c>
      <c r="M2505" s="238">
        <v>923388922</v>
      </c>
      <c r="N2505" s="235" t="s">
        <v>3917</v>
      </c>
      <c r="O2505" s="427" t="s">
        <v>4253</v>
      </c>
      <c r="P2505" s="345" t="s">
        <v>4254</v>
      </c>
      <c r="Q2505" s="427"/>
      <c r="R2505" s="354" t="s">
        <v>4255</v>
      </c>
      <c r="S2505" s="538">
        <v>1900</v>
      </c>
      <c r="T2505" s="467" t="s">
        <v>2965</v>
      </c>
      <c r="U2505" s="468">
        <f t="shared" si="39"/>
        <v>5700</v>
      </c>
      <c r="V2505" s="170"/>
    </row>
    <row r="2506" spans="1:22" ht="20.399999999999999">
      <c r="A2506" s="235">
        <v>2503</v>
      </c>
      <c r="B2506" s="238">
        <v>110408290</v>
      </c>
      <c r="C2506" s="238" t="s">
        <v>2260</v>
      </c>
      <c r="D2506" s="238" t="s">
        <v>2775</v>
      </c>
      <c r="E2506" s="598" t="s">
        <v>36</v>
      </c>
      <c r="F2506" s="235">
        <v>18</v>
      </c>
      <c r="G2506" s="623" t="s">
        <v>4252</v>
      </c>
      <c r="H2506" s="410">
        <v>45124</v>
      </c>
      <c r="I2506" s="410">
        <v>45125</v>
      </c>
      <c r="J2506" s="235" t="s">
        <v>3857</v>
      </c>
      <c r="K2506" s="235" t="s">
        <v>82</v>
      </c>
      <c r="L2506" s="235" t="s">
        <v>70</v>
      </c>
      <c r="M2506" s="238">
        <v>923388922</v>
      </c>
      <c r="N2506" s="235" t="s">
        <v>3917</v>
      </c>
      <c r="O2506" s="427" t="s">
        <v>4253</v>
      </c>
      <c r="P2506" s="345" t="s">
        <v>4254</v>
      </c>
      <c r="Q2506" s="427"/>
      <c r="R2506" s="354" t="s">
        <v>4255</v>
      </c>
      <c r="S2506" s="538">
        <v>540.54999999999995</v>
      </c>
      <c r="T2506" s="467" t="s">
        <v>2965</v>
      </c>
      <c r="U2506" s="468">
        <f t="shared" si="39"/>
        <v>9729.9</v>
      </c>
      <c r="V2506" s="170"/>
    </row>
    <row r="2507" spans="1:22" ht="30.6">
      <c r="A2507" s="235">
        <v>2504</v>
      </c>
      <c r="B2507" s="354">
        <v>112173808</v>
      </c>
      <c r="C2507" s="480" t="s">
        <v>3421</v>
      </c>
      <c r="D2507" s="480" t="s">
        <v>2819</v>
      </c>
      <c r="E2507" s="609" t="s">
        <v>36</v>
      </c>
      <c r="F2507" s="428">
        <v>2</v>
      </c>
      <c r="G2507" s="627" t="s">
        <v>4252</v>
      </c>
      <c r="H2507" s="410">
        <v>45124</v>
      </c>
      <c r="I2507" s="410">
        <v>45125</v>
      </c>
      <c r="J2507" s="235" t="s">
        <v>3857</v>
      </c>
      <c r="K2507" s="235" t="s">
        <v>82</v>
      </c>
      <c r="L2507" s="235" t="s">
        <v>70</v>
      </c>
      <c r="M2507" s="238">
        <v>923388922</v>
      </c>
      <c r="N2507" s="235" t="s">
        <v>3917</v>
      </c>
      <c r="O2507" s="427" t="s">
        <v>4253</v>
      </c>
      <c r="P2507" s="345" t="s">
        <v>4254</v>
      </c>
      <c r="Q2507" s="427"/>
      <c r="R2507" s="354" t="s">
        <v>4255</v>
      </c>
      <c r="S2507" s="171">
        <v>81601</v>
      </c>
      <c r="T2507" s="467" t="s">
        <v>2965</v>
      </c>
      <c r="U2507" s="468">
        <f t="shared" si="39"/>
        <v>163202</v>
      </c>
      <c r="V2507" s="170"/>
    </row>
    <row r="2508" spans="1:22" ht="30.6">
      <c r="A2508" s="235">
        <v>2505</v>
      </c>
      <c r="B2508" s="238">
        <v>112173808</v>
      </c>
      <c r="C2508" s="238" t="s">
        <v>3421</v>
      </c>
      <c r="D2508" s="238" t="s">
        <v>2819</v>
      </c>
      <c r="E2508" s="598" t="s">
        <v>36</v>
      </c>
      <c r="F2508" s="333">
        <v>1</v>
      </c>
      <c r="G2508" s="623" t="s">
        <v>4252</v>
      </c>
      <c r="H2508" s="410">
        <v>45124</v>
      </c>
      <c r="I2508" s="410">
        <v>45125</v>
      </c>
      <c r="J2508" s="235" t="s">
        <v>3857</v>
      </c>
      <c r="K2508" s="235" t="s">
        <v>82</v>
      </c>
      <c r="L2508" s="235" t="s">
        <v>70</v>
      </c>
      <c r="M2508" s="238">
        <v>923388922</v>
      </c>
      <c r="N2508" s="235" t="s">
        <v>3917</v>
      </c>
      <c r="O2508" s="427" t="s">
        <v>4253</v>
      </c>
      <c r="P2508" s="345" t="s">
        <v>4254</v>
      </c>
      <c r="Q2508" s="427"/>
      <c r="R2508" s="354" t="s">
        <v>4255</v>
      </c>
      <c r="S2508" s="171">
        <v>81601</v>
      </c>
      <c r="T2508" s="467" t="s">
        <v>2965</v>
      </c>
      <c r="U2508" s="468">
        <f t="shared" si="39"/>
        <v>81601</v>
      </c>
      <c r="V2508" s="170"/>
    </row>
    <row r="2509" spans="1:22" ht="20.399999999999999">
      <c r="A2509" s="235">
        <v>2506</v>
      </c>
      <c r="B2509" s="238" t="s">
        <v>820</v>
      </c>
      <c r="C2509" s="235">
        <v>107186267</v>
      </c>
      <c r="D2509" s="238" t="s">
        <v>821</v>
      </c>
      <c r="E2509" s="598" t="s">
        <v>36</v>
      </c>
      <c r="F2509" s="235">
        <v>120</v>
      </c>
      <c r="G2509" s="623" t="s">
        <v>4252</v>
      </c>
      <c r="H2509" s="410">
        <v>45124</v>
      </c>
      <c r="I2509" s="410">
        <v>45125</v>
      </c>
      <c r="J2509" s="235" t="s">
        <v>3857</v>
      </c>
      <c r="K2509" s="235" t="s">
        <v>82</v>
      </c>
      <c r="L2509" s="235" t="s">
        <v>70</v>
      </c>
      <c r="M2509" s="238">
        <v>923388922</v>
      </c>
      <c r="N2509" s="235" t="s">
        <v>3917</v>
      </c>
      <c r="O2509" s="427" t="s">
        <v>4253</v>
      </c>
      <c r="P2509" s="345" t="s">
        <v>4254</v>
      </c>
      <c r="Q2509" s="427"/>
      <c r="R2509" s="354" t="s">
        <v>4255</v>
      </c>
      <c r="S2509" s="538">
        <v>4.9000000000000004</v>
      </c>
      <c r="T2509" s="467" t="s">
        <v>2965</v>
      </c>
      <c r="U2509" s="468">
        <f t="shared" si="39"/>
        <v>588</v>
      </c>
      <c r="V2509" s="170"/>
    </row>
    <row r="2510" spans="1:22">
      <c r="A2510" s="235">
        <v>2507</v>
      </c>
      <c r="B2510" s="238" t="s">
        <v>286</v>
      </c>
      <c r="C2510" s="238" t="s">
        <v>286</v>
      </c>
      <c r="D2510" s="239" t="s">
        <v>4072</v>
      </c>
      <c r="E2510" s="598" t="s">
        <v>247</v>
      </c>
      <c r="F2510" s="333">
        <v>3</v>
      </c>
      <c r="G2510" s="623" t="s">
        <v>4252</v>
      </c>
      <c r="H2510" s="410">
        <v>45124</v>
      </c>
      <c r="I2510" s="410">
        <v>45125</v>
      </c>
      <c r="J2510" s="235" t="s">
        <v>3857</v>
      </c>
      <c r="K2510" s="235" t="s">
        <v>82</v>
      </c>
      <c r="L2510" s="235" t="s">
        <v>70</v>
      </c>
      <c r="M2510" s="238">
        <v>923388922</v>
      </c>
      <c r="N2510" s="235" t="s">
        <v>3917</v>
      </c>
      <c r="O2510" s="427" t="s">
        <v>4253</v>
      </c>
      <c r="P2510" s="345" t="s">
        <v>4254</v>
      </c>
      <c r="Q2510" s="427"/>
      <c r="R2510" s="354" t="s">
        <v>4255</v>
      </c>
      <c r="S2510" s="541">
        <v>6727</v>
      </c>
      <c r="T2510" s="467" t="s">
        <v>2965</v>
      </c>
      <c r="U2510" s="468">
        <f t="shared" si="39"/>
        <v>20181</v>
      </c>
      <c r="V2510" s="170"/>
    </row>
    <row r="2511" spans="1:22">
      <c r="A2511" s="235">
        <v>2508</v>
      </c>
      <c r="B2511" s="238">
        <v>107184793</v>
      </c>
      <c r="C2511" s="235">
        <v>107184793</v>
      </c>
      <c r="D2511" s="238" t="s">
        <v>2786</v>
      </c>
      <c r="E2511" s="598" t="s">
        <v>36</v>
      </c>
      <c r="F2511" s="471">
        <v>120</v>
      </c>
      <c r="G2511" s="623" t="s">
        <v>4252</v>
      </c>
      <c r="H2511" s="410">
        <v>45124</v>
      </c>
      <c r="I2511" s="410">
        <v>45125</v>
      </c>
      <c r="J2511" s="235" t="s">
        <v>3857</v>
      </c>
      <c r="K2511" s="235" t="s">
        <v>82</v>
      </c>
      <c r="L2511" s="235" t="s">
        <v>70</v>
      </c>
      <c r="M2511" s="238">
        <v>923388922</v>
      </c>
      <c r="N2511" s="235" t="s">
        <v>3917</v>
      </c>
      <c r="O2511" s="427" t="s">
        <v>4253</v>
      </c>
      <c r="P2511" s="345" t="s">
        <v>4254</v>
      </c>
      <c r="Q2511" s="427"/>
      <c r="R2511" s="354" t="s">
        <v>4255</v>
      </c>
      <c r="S2511" s="538">
        <v>2.4500000000000002</v>
      </c>
      <c r="T2511" s="467" t="s">
        <v>2965</v>
      </c>
      <c r="U2511" s="468">
        <f t="shared" si="39"/>
        <v>294</v>
      </c>
      <c r="V2511" s="170"/>
    </row>
    <row r="2512" spans="1:22" ht="30.6">
      <c r="A2512" s="235">
        <v>2509</v>
      </c>
      <c r="B2512" s="238">
        <v>109563338</v>
      </c>
      <c r="C2512" s="238" t="s">
        <v>4029</v>
      </c>
      <c r="D2512" s="239" t="s">
        <v>4030</v>
      </c>
      <c r="E2512" s="598" t="s">
        <v>36</v>
      </c>
      <c r="F2512" s="333">
        <v>4</v>
      </c>
      <c r="G2512" s="623" t="s">
        <v>4298</v>
      </c>
      <c r="H2512" s="410">
        <v>45125</v>
      </c>
      <c r="I2512" s="410">
        <v>45125</v>
      </c>
      <c r="J2512" s="235" t="s">
        <v>3952</v>
      </c>
      <c r="K2512" s="333" t="s">
        <v>76</v>
      </c>
      <c r="L2512" s="333" t="s">
        <v>2832</v>
      </c>
      <c r="M2512" s="339">
        <v>923388933</v>
      </c>
      <c r="N2512" s="239" t="s">
        <v>3917</v>
      </c>
      <c r="O2512" s="238" t="s">
        <v>3784</v>
      </c>
      <c r="P2512" s="429" t="s">
        <v>4299</v>
      </c>
      <c r="Q2512" s="333"/>
      <c r="R2512" s="239" t="s">
        <v>4300</v>
      </c>
      <c r="S2512" s="538">
        <v>14744.35</v>
      </c>
      <c r="T2512" s="467" t="s">
        <v>2965</v>
      </c>
      <c r="U2512" s="468">
        <f t="shared" si="39"/>
        <v>58977.4</v>
      </c>
      <c r="V2512" s="170"/>
    </row>
    <row r="2513" spans="1:22">
      <c r="A2513" s="235">
        <v>2510</v>
      </c>
      <c r="B2513" s="238">
        <v>102464571</v>
      </c>
      <c r="C2513" s="235" t="s">
        <v>1693</v>
      </c>
      <c r="D2513" s="238" t="s">
        <v>1694</v>
      </c>
      <c r="E2513" s="598" t="s">
        <v>36</v>
      </c>
      <c r="F2513" s="235">
        <v>14</v>
      </c>
      <c r="G2513" s="623" t="s">
        <v>4256</v>
      </c>
      <c r="H2513" s="410">
        <v>45127</v>
      </c>
      <c r="I2513" s="410">
        <v>45127</v>
      </c>
      <c r="J2513" s="235" t="s">
        <v>2492</v>
      </c>
      <c r="K2513" s="235" t="s">
        <v>92</v>
      </c>
      <c r="L2513" s="235" t="s">
        <v>70</v>
      </c>
      <c r="M2513" s="238">
        <v>923388336</v>
      </c>
      <c r="N2513" s="235" t="s">
        <v>3917</v>
      </c>
      <c r="O2513" s="427" t="s">
        <v>4257</v>
      </c>
      <c r="P2513" s="345" t="s">
        <v>4258</v>
      </c>
      <c r="Q2513" s="340"/>
      <c r="R2513" s="354" t="s">
        <v>4259</v>
      </c>
      <c r="S2513" s="538">
        <v>1374</v>
      </c>
      <c r="T2513" s="467" t="s">
        <v>2965</v>
      </c>
      <c r="U2513" s="468">
        <f t="shared" si="39"/>
        <v>19236</v>
      </c>
      <c r="V2513" s="170"/>
    </row>
    <row r="2514" spans="1:22">
      <c r="A2514" s="235">
        <v>2511</v>
      </c>
      <c r="B2514" s="238">
        <v>102951260</v>
      </c>
      <c r="C2514" s="235" t="s">
        <v>1697</v>
      </c>
      <c r="D2514" s="238" t="s">
        <v>1698</v>
      </c>
      <c r="E2514" s="598" t="s">
        <v>36</v>
      </c>
      <c r="F2514" s="235">
        <v>14</v>
      </c>
      <c r="G2514" s="623" t="s">
        <v>4256</v>
      </c>
      <c r="H2514" s="410">
        <v>45127</v>
      </c>
      <c r="I2514" s="410">
        <v>45127</v>
      </c>
      <c r="J2514" s="235" t="s">
        <v>2492</v>
      </c>
      <c r="K2514" s="235" t="s">
        <v>92</v>
      </c>
      <c r="L2514" s="235" t="s">
        <v>70</v>
      </c>
      <c r="M2514" s="238">
        <v>923388336</v>
      </c>
      <c r="N2514" s="235" t="s">
        <v>3917</v>
      </c>
      <c r="O2514" s="427" t="s">
        <v>4257</v>
      </c>
      <c r="P2514" s="345" t="s">
        <v>4258</v>
      </c>
      <c r="Q2514" s="340"/>
      <c r="R2514" s="354" t="s">
        <v>4259</v>
      </c>
      <c r="S2514" s="538">
        <v>210</v>
      </c>
      <c r="T2514" s="467" t="s">
        <v>2965</v>
      </c>
      <c r="U2514" s="468">
        <f t="shared" si="39"/>
        <v>2940</v>
      </c>
      <c r="V2514" s="170"/>
    </row>
    <row r="2515" spans="1:22">
      <c r="A2515" s="235">
        <v>2512</v>
      </c>
      <c r="B2515" s="238">
        <v>112148136</v>
      </c>
      <c r="C2515" s="337" t="s">
        <v>3726</v>
      </c>
      <c r="D2515" s="239" t="s">
        <v>3727</v>
      </c>
      <c r="E2515" s="605" t="s">
        <v>36</v>
      </c>
      <c r="F2515" s="333">
        <v>7</v>
      </c>
      <c r="G2515" s="623" t="s">
        <v>4256</v>
      </c>
      <c r="H2515" s="410">
        <v>45127</v>
      </c>
      <c r="I2515" s="410">
        <v>45127</v>
      </c>
      <c r="J2515" s="235" t="s">
        <v>2492</v>
      </c>
      <c r="K2515" s="235" t="s">
        <v>92</v>
      </c>
      <c r="L2515" s="235" t="s">
        <v>70</v>
      </c>
      <c r="M2515" s="238">
        <v>923388336</v>
      </c>
      <c r="N2515" s="235" t="s">
        <v>3917</v>
      </c>
      <c r="O2515" s="427" t="s">
        <v>4257</v>
      </c>
      <c r="P2515" s="345" t="s">
        <v>4258</v>
      </c>
      <c r="Q2515" s="340"/>
      <c r="R2515" s="354" t="s">
        <v>4259</v>
      </c>
      <c r="S2515" s="538">
        <v>14735.2435</v>
      </c>
      <c r="T2515" s="467" t="s">
        <v>2965</v>
      </c>
      <c r="U2515" s="468">
        <f t="shared" si="39"/>
        <v>103146.70450000001</v>
      </c>
      <c r="V2515" s="170"/>
    </row>
    <row r="2516" spans="1:22" ht="30.6">
      <c r="A2516" s="235">
        <v>2513</v>
      </c>
      <c r="B2516" s="238">
        <v>109611234</v>
      </c>
      <c r="C2516" s="238">
        <v>3742612236</v>
      </c>
      <c r="D2516" s="337" t="s">
        <v>281</v>
      </c>
      <c r="E2516" s="598" t="s">
        <v>36</v>
      </c>
      <c r="F2516" s="333">
        <v>42</v>
      </c>
      <c r="G2516" s="623" t="s">
        <v>4256</v>
      </c>
      <c r="H2516" s="410">
        <v>45127</v>
      </c>
      <c r="I2516" s="410">
        <v>45127</v>
      </c>
      <c r="J2516" s="235" t="s">
        <v>2492</v>
      </c>
      <c r="K2516" s="235" t="s">
        <v>92</v>
      </c>
      <c r="L2516" s="235" t="s">
        <v>70</v>
      </c>
      <c r="M2516" s="238">
        <v>923388336</v>
      </c>
      <c r="N2516" s="235" t="s">
        <v>3917</v>
      </c>
      <c r="O2516" s="427" t="s">
        <v>4257</v>
      </c>
      <c r="P2516" s="345" t="s">
        <v>4258</v>
      </c>
      <c r="Q2516" s="340"/>
      <c r="R2516" s="354" t="s">
        <v>4259</v>
      </c>
      <c r="S2516" s="538">
        <v>23880</v>
      </c>
      <c r="T2516" s="467" t="s">
        <v>2965</v>
      </c>
      <c r="U2516" s="468">
        <f t="shared" si="39"/>
        <v>1002960</v>
      </c>
      <c r="V2516" s="170"/>
    </row>
    <row r="2517" spans="1:22" ht="20.399999999999999">
      <c r="A2517" s="235">
        <v>2514</v>
      </c>
      <c r="B2517" s="238">
        <v>110408292</v>
      </c>
      <c r="C2517" s="235">
        <v>110408292</v>
      </c>
      <c r="D2517" s="238" t="s">
        <v>1310</v>
      </c>
      <c r="E2517" s="598" t="s">
        <v>36</v>
      </c>
      <c r="F2517" s="235">
        <v>420</v>
      </c>
      <c r="G2517" s="623" t="s">
        <v>4256</v>
      </c>
      <c r="H2517" s="410">
        <v>45127</v>
      </c>
      <c r="I2517" s="410">
        <v>45127</v>
      </c>
      <c r="J2517" s="235" t="s">
        <v>2492</v>
      </c>
      <c r="K2517" s="235" t="s">
        <v>92</v>
      </c>
      <c r="L2517" s="235" t="s">
        <v>70</v>
      </c>
      <c r="M2517" s="238">
        <v>923388336</v>
      </c>
      <c r="N2517" s="235" t="s">
        <v>3917</v>
      </c>
      <c r="O2517" s="427" t="s">
        <v>4257</v>
      </c>
      <c r="P2517" s="345" t="s">
        <v>4258</v>
      </c>
      <c r="Q2517" s="340"/>
      <c r="R2517" s="354" t="s">
        <v>4259</v>
      </c>
      <c r="S2517" s="538">
        <v>3.92</v>
      </c>
      <c r="T2517" s="467" t="s">
        <v>2965</v>
      </c>
      <c r="U2517" s="468">
        <f t="shared" si="39"/>
        <v>1646.3999999999999</v>
      </c>
      <c r="V2517" s="170"/>
    </row>
    <row r="2518" spans="1:22">
      <c r="A2518" s="235">
        <v>2515</v>
      </c>
      <c r="B2518" s="354">
        <v>111400054</v>
      </c>
      <c r="C2518" s="450" t="s">
        <v>3274</v>
      </c>
      <c r="D2518" s="450" t="s">
        <v>650</v>
      </c>
      <c r="E2518" s="601" t="s">
        <v>36</v>
      </c>
      <c r="F2518" s="428">
        <v>24</v>
      </c>
      <c r="G2518" s="623" t="s">
        <v>4256</v>
      </c>
      <c r="H2518" s="410">
        <v>45127</v>
      </c>
      <c r="I2518" s="410">
        <v>45127</v>
      </c>
      <c r="J2518" s="235" t="s">
        <v>2492</v>
      </c>
      <c r="K2518" s="235" t="s">
        <v>92</v>
      </c>
      <c r="L2518" s="235" t="s">
        <v>70</v>
      </c>
      <c r="M2518" s="238">
        <v>923388336</v>
      </c>
      <c r="N2518" s="235" t="s">
        <v>3917</v>
      </c>
      <c r="O2518" s="427" t="s">
        <v>4257</v>
      </c>
      <c r="P2518" s="345" t="s">
        <v>4258</v>
      </c>
      <c r="Q2518" s="340"/>
      <c r="R2518" s="354" t="s">
        <v>4259</v>
      </c>
      <c r="S2518" s="538">
        <v>1388.85</v>
      </c>
      <c r="T2518" s="467" t="s">
        <v>2965</v>
      </c>
      <c r="U2518" s="468">
        <f t="shared" si="39"/>
        <v>33332.399999999994</v>
      </c>
      <c r="V2518" s="170"/>
    </row>
    <row r="2519" spans="1:22">
      <c r="A2519" s="235">
        <v>2516</v>
      </c>
      <c r="B2519" s="238">
        <v>111400054</v>
      </c>
      <c r="C2519" s="238" t="s">
        <v>3274</v>
      </c>
      <c r="D2519" s="238" t="s">
        <v>650</v>
      </c>
      <c r="E2519" s="598" t="s">
        <v>36</v>
      </c>
      <c r="F2519" s="333">
        <v>18</v>
      </c>
      <c r="G2519" s="623" t="s">
        <v>4256</v>
      </c>
      <c r="H2519" s="410">
        <v>45127</v>
      </c>
      <c r="I2519" s="410">
        <v>45127</v>
      </c>
      <c r="J2519" s="235" t="s">
        <v>2492</v>
      </c>
      <c r="K2519" s="235" t="s">
        <v>92</v>
      </c>
      <c r="L2519" s="235" t="s">
        <v>70</v>
      </c>
      <c r="M2519" s="238">
        <v>923388336</v>
      </c>
      <c r="N2519" s="235" t="s">
        <v>3917</v>
      </c>
      <c r="O2519" s="427" t="s">
        <v>4257</v>
      </c>
      <c r="P2519" s="345" t="s">
        <v>4258</v>
      </c>
      <c r="Q2519" s="340"/>
      <c r="R2519" s="354" t="s">
        <v>4259</v>
      </c>
      <c r="S2519" s="538">
        <v>1388.85</v>
      </c>
      <c r="T2519" s="467" t="s">
        <v>2965</v>
      </c>
      <c r="U2519" s="468">
        <f t="shared" si="39"/>
        <v>24999.3</v>
      </c>
      <c r="V2519" s="170"/>
    </row>
    <row r="2520" spans="1:22">
      <c r="A2520" s="235">
        <v>2517</v>
      </c>
      <c r="B2520" s="354">
        <v>111400055</v>
      </c>
      <c r="C2520" s="450" t="s">
        <v>3275</v>
      </c>
      <c r="D2520" s="450" t="s">
        <v>654</v>
      </c>
      <c r="E2520" s="601" t="s">
        <v>36</v>
      </c>
      <c r="F2520" s="428">
        <v>24</v>
      </c>
      <c r="G2520" s="623" t="s">
        <v>4256</v>
      </c>
      <c r="H2520" s="410">
        <v>45127</v>
      </c>
      <c r="I2520" s="410">
        <v>45127</v>
      </c>
      <c r="J2520" s="235" t="s">
        <v>2492</v>
      </c>
      <c r="K2520" s="235" t="s">
        <v>92</v>
      </c>
      <c r="L2520" s="235" t="s">
        <v>70</v>
      </c>
      <c r="M2520" s="238">
        <v>923388336</v>
      </c>
      <c r="N2520" s="235" t="s">
        <v>3917</v>
      </c>
      <c r="O2520" s="427" t="s">
        <v>4257</v>
      </c>
      <c r="P2520" s="345" t="s">
        <v>4258</v>
      </c>
      <c r="Q2520" s="340"/>
      <c r="R2520" s="354" t="s">
        <v>4259</v>
      </c>
      <c r="S2520" s="538">
        <v>1706.02</v>
      </c>
      <c r="T2520" s="467" t="s">
        <v>2965</v>
      </c>
      <c r="U2520" s="468">
        <f t="shared" si="39"/>
        <v>40944.479999999996</v>
      </c>
      <c r="V2520" s="170"/>
    </row>
    <row r="2521" spans="1:22">
      <c r="A2521" s="235">
        <v>2518</v>
      </c>
      <c r="B2521" s="238">
        <v>111400055</v>
      </c>
      <c r="C2521" s="336" t="s">
        <v>3275</v>
      </c>
      <c r="D2521" s="336" t="s">
        <v>654</v>
      </c>
      <c r="E2521" s="605" t="s">
        <v>36</v>
      </c>
      <c r="F2521" s="333">
        <v>18</v>
      </c>
      <c r="G2521" s="623" t="s">
        <v>4256</v>
      </c>
      <c r="H2521" s="410">
        <v>45127</v>
      </c>
      <c r="I2521" s="410">
        <v>45127</v>
      </c>
      <c r="J2521" s="235" t="s">
        <v>2492</v>
      </c>
      <c r="K2521" s="235" t="s">
        <v>92</v>
      </c>
      <c r="L2521" s="235" t="s">
        <v>70</v>
      </c>
      <c r="M2521" s="238">
        <v>923388336</v>
      </c>
      <c r="N2521" s="235" t="s">
        <v>3917</v>
      </c>
      <c r="O2521" s="427" t="s">
        <v>4257</v>
      </c>
      <c r="P2521" s="345" t="s">
        <v>4258</v>
      </c>
      <c r="Q2521" s="340"/>
      <c r="R2521" s="354" t="s">
        <v>4259</v>
      </c>
      <c r="S2521" s="538">
        <v>1706.02</v>
      </c>
      <c r="T2521" s="467" t="s">
        <v>2965</v>
      </c>
      <c r="U2521" s="468">
        <f t="shared" si="39"/>
        <v>30708.36</v>
      </c>
      <c r="V2521" s="170"/>
    </row>
    <row r="2522" spans="1:22">
      <c r="A2522" s="235">
        <v>2519</v>
      </c>
      <c r="B2522" s="238">
        <v>110710681</v>
      </c>
      <c r="C2522" s="235">
        <v>110710681</v>
      </c>
      <c r="D2522" s="238" t="s">
        <v>2209</v>
      </c>
      <c r="E2522" s="598" t="s">
        <v>36</v>
      </c>
      <c r="F2522" s="235">
        <v>56</v>
      </c>
      <c r="G2522" s="623" t="s">
        <v>4256</v>
      </c>
      <c r="H2522" s="410">
        <v>45127</v>
      </c>
      <c r="I2522" s="410">
        <v>45127</v>
      </c>
      <c r="J2522" s="235" t="s">
        <v>2492</v>
      </c>
      <c r="K2522" s="235" t="s">
        <v>92</v>
      </c>
      <c r="L2522" s="235" t="s">
        <v>70</v>
      </c>
      <c r="M2522" s="238">
        <v>923388336</v>
      </c>
      <c r="N2522" s="235" t="s">
        <v>3917</v>
      </c>
      <c r="O2522" s="427" t="s">
        <v>4257</v>
      </c>
      <c r="P2522" s="345" t="s">
        <v>4258</v>
      </c>
      <c r="Q2522" s="340"/>
      <c r="R2522" s="354" t="s">
        <v>4259</v>
      </c>
      <c r="S2522" s="538">
        <v>2033</v>
      </c>
      <c r="T2522" s="467" t="s">
        <v>2965</v>
      </c>
      <c r="U2522" s="468">
        <f t="shared" si="39"/>
        <v>113848</v>
      </c>
      <c r="V2522" s="170"/>
    </row>
    <row r="2523" spans="1:22">
      <c r="A2523" s="235">
        <v>2520</v>
      </c>
      <c r="B2523" s="238">
        <v>110710682</v>
      </c>
      <c r="C2523" s="235">
        <v>110710682</v>
      </c>
      <c r="D2523" s="238" t="s">
        <v>2216</v>
      </c>
      <c r="E2523" s="598" t="s">
        <v>36</v>
      </c>
      <c r="F2523" s="235">
        <v>56</v>
      </c>
      <c r="G2523" s="623" t="s">
        <v>4256</v>
      </c>
      <c r="H2523" s="410">
        <v>45127</v>
      </c>
      <c r="I2523" s="410">
        <v>45127</v>
      </c>
      <c r="J2523" s="235" t="s">
        <v>2492</v>
      </c>
      <c r="K2523" s="235" t="s">
        <v>92</v>
      </c>
      <c r="L2523" s="235" t="s">
        <v>70</v>
      </c>
      <c r="M2523" s="238">
        <v>923388336</v>
      </c>
      <c r="N2523" s="235" t="s">
        <v>3917</v>
      </c>
      <c r="O2523" s="427" t="s">
        <v>4257</v>
      </c>
      <c r="P2523" s="345" t="s">
        <v>4258</v>
      </c>
      <c r="Q2523" s="340"/>
      <c r="R2523" s="354" t="s">
        <v>4259</v>
      </c>
      <c r="S2523" s="538">
        <v>1966</v>
      </c>
      <c r="T2523" s="467" t="s">
        <v>2965</v>
      </c>
      <c r="U2523" s="468">
        <f t="shared" si="39"/>
        <v>110096</v>
      </c>
      <c r="V2523" s="170"/>
    </row>
    <row r="2524" spans="1:22">
      <c r="A2524" s="235">
        <v>2521</v>
      </c>
      <c r="B2524" s="354">
        <v>110710684</v>
      </c>
      <c r="C2524" s="354" t="s">
        <v>3950</v>
      </c>
      <c r="D2524" s="354" t="s">
        <v>2213</v>
      </c>
      <c r="E2524" s="603" t="s">
        <v>36</v>
      </c>
      <c r="F2524" s="427">
        <v>20</v>
      </c>
      <c r="G2524" s="623" t="s">
        <v>4256</v>
      </c>
      <c r="H2524" s="410">
        <v>45127</v>
      </c>
      <c r="I2524" s="410">
        <v>45127</v>
      </c>
      <c r="J2524" s="235" t="s">
        <v>2492</v>
      </c>
      <c r="K2524" s="235" t="s">
        <v>92</v>
      </c>
      <c r="L2524" s="235" t="s">
        <v>70</v>
      </c>
      <c r="M2524" s="238">
        <v>923388336</v>
      </c>
      <c r="N2524" s="235" t="s">
        <v>3917</v>
      </c>
      <c r="O2524" s="427" t="s">
        <v>4257</v>
      </c>
      <c r="P2524" s="345" t="s">
        <v>4258</v>
      </c>
      <c r="Q2524" s="340"/>
      <c r="R2524" s="354" t="s">
        <v>4259</v>
      </c>
      <c r="S2524" s="538">
        <v>2548</v>
      </c>
      <c r="T2524" s="467" t="s">
        <v>2965</v>
      </c>
      <c r="U2524" s="468">
        <f t="shared" si="39"/>
        <v>50960</v>
      </c>
      <c r="V2524" s="170"/>
    </row>
    <row r="2525" spans="1:22">
      <c r="A2525" s="235">
        <v>2522</v>
      </c>
      <c r="B2525" s="238">
        <v>110710684</v>
      </c>
      <c r="C2525" s="238" t="s">
        <v>3942</v>
      </c>
      <c r="D2525" s="238" t="s">
        <v>2213</v>
      </c>
      <c r="E2525" s="598" t="s">
        <v>36</v>
      </c>
      <c r="F2525" s="235">
        <v>8</v>
      </c>
      <c r="G2525" s="623" t="s">
        <v>4256</v>
      </c>
      <c r="H2525" s="410">
        <v>45127</v>
      </c>
      <c r="I2525" s="410">
        <v>45127</v>
      </c>
      <c r="J2525" s="235" t="s">
        <v>2492</v>
      </c>
      <c r="K2525" s="235" t="s">
        <v>92</v>
      </c>
      <c r="L2525" s="235" t="s">
        <v>70</v>
      </c>
      <c r="M2525" s="238">
        <v>923388336</v>
      </c>
      <c r="N2525" s="235" t="s">
        <v>3917</v>
      </c>
      <c r="O2525" s="427" t="s">
        <v>4257</v>
      </c>
      <c r="P2525" s="345" t="s">
        <v>4258</v>
      </c>
      <c r="Q2525" s="340"/>
      <c r="R2525" s="354" t="s">
        <v>4259</v>
      </c>
      <c r="S2525" s="538">
        <v>2548</v>
      </c>
      <c r="T2525" s="467" t="s">
        <v>2965</v>
      </c>
      <c r="U2525" s="468">
        <f t="shared" si="39"/>
        <v>20384</v>
      </c>
      <c r="V2525" s="170"/>
    </row>
    <row r="2526" spans="1:22">
      <c r="A2526" s="235">
        <v>2523</v>
      </c>
      <c r="B2526" s="238">
        <v>112141778</v>
      </c>
      <c r="C2526" s="235">
        <v>112141778</v>
      </c>
      <c r="D2526" s="238" t="s">
        <v>2566</v>
      </c>
      <c r="E2526" s="598" t="s">
        <v>36</v>
      </c>
      <c r="F2526" s="235">
        <v>140</v>
      </c>
      <c r="G2526" s="623" t="s">
        <v>4256</v>
      </c>
      <c r="H2526" s="410">
        <v>45127</v>
      </c>
      <c r="I2526" s="410">
        <v>45127</v>
      </c>
      <c r="J2526" s="235" t="s">
        <v>2492</v>
      </c>
      <c r="K2526" s="235" t="s">
        <v>92</v>
      </c>
      <c r="L2526" s="235" t="s">
        <v>70</v>
      </c>
      <c r="M2526" s="238">
        <v>923388336</v>
      </c>
      <c r="N2526" s="235" t="s">
        <v>3917</v>
      </c>
      <c r="O2526" s="427" t="s">
        <v>4257</v>
      </c>
      <c r="P2526" s="345" t="s">
        <v>4258</v>
      </c>
      <c r="Q2526" s="340"/>
      <c r="R2526" s="354" t="s">
        <v>4259</v>
      </c>
      <c r="S2526" s="538">
        <v>1.5</v>
      </c>
      <c r="T2526" s="467" t="s">
        <v>2965</v>
      </c>
      <c r="U2526" s="468">
        <f t="shared" si="39"/>
        <v>210</v>
      </c>
      <c r="V2526" s="170"/>
    </row>
    <row r="2527" spans="1:22">
      <c r="A2527" s="235">
        <v>2524</v>
      </c>
      <c r="B2527" s="238">
        <v>112141777</v>
      </c>
      <c r="C2527" s="235">
        <v>112141777</v>
      </c>
      <c r="D2527" s="238" t="s">
        <v>2563</v>
      </c>
      <c r="E2527" s="598" t="s">
        <v>36</v>
      </c>
      <c r="F2527" s="235">
        <v>252</v>
      </c>
      <c r="G2527" s="623" t="s">
        <v>4256</v>
      </c>
      <c r="H2527" s="410">
        <v>45127</v>
      </c>
      <c r="I2527" s="410">
        <v>45127</v>
      </c>
      <c r="J2527" s="235" t="s">
        <v>2492</v>
      </c>
      <c r="K2527" s="235" t="s">
        <v>92</v>
      </c>
      <c r="L2527" s="235" t="s">
        <v>70</v>
      </c>
      <c r="M2527" s="238">
        <v>923388336</v>
      </c>
      <c r="N2527" s="235" t="s">
        <v>3917</v>
      </c>
      <c r="O2527" s="427" t="s">
        <v>4257</v>
      </c>
      <c r="P2527" s="345" t="s">
        <v>4258</v>
      </c>
      <c r="Q2527" s="340"/>
      <c r="R2527" s="354" t="s">
        <v>4259</v>
      </c>
      <c r="S2527" s="538">
        <v>5.4</v>
      </c>
      <c r="T2527" s="467" t="s">
        <v>2965</v>
      </c>
      <c r="U2527" s="468">
        <f t="shared" si="39"/>
        <v>1360.8000000000002</v>
      </c>
      <c r="V2527" s="170"/>
    </row>
    <row r="2528" spans="1:22">
      <c r="A2528" s="235">
        <v>2525</v>
      </c>
      <c r="B2528" s="238">
        <v>112172545</v>
      </c>
      <c r="C2528" s="235">
        <v>112172545</v>
      </c>
      <c r="D2528" s="238" t="s">
        <v>2378</v>
      </c>
      <c r="E2528" s="598" t="s">
        <v>36</v>
      </c>
      <c r="F2528" s="333">
        <v>84</v>
      </c>
      <c r="G2528" s="623" t="s">
        <v>4256</v>
      </c>
      <c r="H2528" s="410">
        <v>45127</v>
      </c>
      <c r="I2528" s="410">
        <v>45127</v>
      </c>
      <c r="J2528" s="235" t="s">
        <v>2492</v>
      </c>
      <c r="K2528" s="235" t="s">
        <v>92</v>
      </c>
      <c r="L2528" s="235" t="s">
        <v>70</v>
      </c>
      <c r="M2528" s="238">
        <v>923388336</v>
      </c>
      <c r="N2528" s="235" t="s">
        <v>3917</v>
      </c>
      <c r="O2528" s="427" t="s">
        <v>4257</v>
      </c>
      <c r="P2528" s="345" t="s">
        <v>4258</v>
      </c>
      <c r="Q2528" s="340"/>
      <c r="R2528" s="354" t="s">
        <v>4259</v>
      </c>
      <c r="S2528" s="538">
        <v>8.5</v>
      </c>
      <c r="T2528" s="467" t="s">
        <v>2965</v>
      </c>
      <c r="U2528" s="468">
        <f t="shared" si="39"/>
        <v>714</v>
      </c>
      <c r="V2528" s="170"/>
    </row>
    <row r="2529" spans="1:22">
      <c r="A2529" s="235">
        <v>2526</v>
      </c>
      <c r="B2529" s="238">
        <v>112172546</v>
      </c>
      <c r="C2529" s="235">
        <v>112172546</v>
      </c>
      <c r="D2529" s="238" t="s">
        <v>2380</v>
      </c>
      <c r="E2529" s="598" t="s">
        <v>36</v>
      </c>
      <c r="F2529" s="333">
        <v>56</v>
      </c>
      <c r="G2529" s="623" t="s">
        <v>4256</v>
      </c>
      <c r="H2529" s="410">
        <v>45127</v>
      </c>
      <c r="I2529" s="410">
        <v>45127</v>
      </c>
      <c r="J2529" s="235" t="s">
        <v>2492</v>
      </c>
      <c r="K2529" s="235" t="s">
        <v>92</v>
      </c>
      <c r="L2529" s="235" t="s">
        <v>70</v>
      </c>
      <c r="M2529" s="238">
        <v>923388336</v>
      </c>
      <c r="N2529" s="235" t="s">
        <v>3917</v>
      </c>
      <c r="O2529" s="427" t="s">
        <v>4257</v>
      </c>
      <c r="P2529" s="345" t="s">
        <v>4258</v>
      </c>
      <c r="Q2529" s="340"/>
      <c r="R2529" s="354" t="s">
        <v>4259</v>
      </c>
      <c r="S2529" s="538">
        <v>10.5</v>
      </c>
      <c r="T2529" s="467" t="s">
        <v>2965</v>
      </c>
      <c r="U2529" s="468">
        <f t="shared" si="39"/>
        <v>588</v>
      </c>
      <c r="V2529" s="170"/>
    </row>
    <row r="2530" spans="1:22">
      <c r="A2530" s="235">
        <v>2527</v>
      </c>
      <c r="B2530" s="238">
        <v>112170848</v>
      </c>
      <c r="C2530" s="235">
        <v>112170848</v>
      </c>
      <c r="D2530" s="238" t="s">
        <v>2381</v>
      </c>
      <c r="E2530" s="598" t="s">
        <v>36</v>
      </c>
      <c r="F2530" s="333">
        <v>84</v>
      </c>
      <c r="G2530" s="623" t="s">
        <v>4256</v>
      </c>
      <c r="H2530" s="410">
        <v>45127</v>
      </c>
      <c r="I2530" s="410">
        <v>45127</v>
      </c>
      <c r="J2530" s="235" t="s">
        <v>2492</v>
      </c>
      <c r="K2530" s="235" t="s">
        <v>92</v>
      </c>
      <c r="L2530" s="235" t="s">
        <v>70</v>
      </c>
      <c r="M2530" s="238">
        <v>923388336</v>
      </c>
      <c r="N2530" s="235" t="s">
        <v>3917</v>
      </c>
      <c r="O2530" s="427" t="s">
        <v>4257</v>
      </c>
      <c r="P2530" s="345" t="s">
        <v>4258</v>
      </c>
      <c r="Q2530" s="340"/>
      <c r="R2530" s="354" t="s">
        <v>4259</v>
      </c>
      <c r="S2530" s="538">
        <v>14</v>
      </c>
      <c r="T2530" s="467" t="s">
        <v>2965</v>
      </c>
      <c r="U2530" s="468">
        <f t="shared" si="39"/>
        <v>1176</v>
      </c>
      <c r="V2530" s="170"/>
    </row>
    <row r="2531" spans="1:22">
      <c r="A2531" s="235">
        <v>2528</v>
      </c>
      <c r="B2531" s="238" t="s">
        <v>2458</v>
      </c>
      <c r="C2531" s="235" t="s">
        <v>2458</v>
      </c>
      <c r="D2531" s="238" t="s">
        <v>2459</v>
      </c>
      <c r="E2531" s="598" t="s">
        <v>36</v>
      </c>
      <c r="F2531" s="235">
        <v>28</v>
      </c>
      <c r="G2531" s="623" t="s">
        <v>4256</v>
      </c>
      <c r="H2531" s="410">
        <v>45127</v>
      </c>
      <c r="I2531" s="410">
        <v>45127</v>
      </c>
      <c r="J2531" s="235" t="s">
        <v>2492</v>
      </c>
      <c r="K2531" s="235" t="s">
        <v>92</v>
      </c>
      <c r="L2531" s="235" t="s">
        <v>70</v>
      </c>
      <c r="M2531" s="238">
        <v>923388336</v>
      </c>
      <c r="N2531" s="235" t="s">
        <v>3917</v>
      </c>
      <c r="O2531" s="427" t="s">
        <v>4257</v>
      </c>
      <c r="P2531" s="345" t="s">
        <v>4258</v>
      </c>
      <c r="Q2531" s="340"/>
      <c r="R2531" s="354" t="s">
        <v>4259</v>
      </c>
      <c r="S2531" s="538">
        <v>1798.1999999999998</v>
      </c>
      <c r="T2531" s="467" t="s">
        <v>2965</v>
      </c>
      <c r="U2531" s="468">
        <f t="shared" si="39"/>
        <v>50349.599999999991</v>
      </c>
      <c r="V2531" s="170"/>
    </row>
    <row r="2532" spans="1:22">
      <c r="A2532" s="235">
        <v>2529</v>
      </c>
      <c r="B2532" s="238" t="s">
        <v>2336</v>
      </c>
      <c r="C2532" s="235" t="s">
        <v>2337</v>
      </c>
      <c r="D2532" s="238" t="s">
        <v>2605</v>
      </c>
      <c r="E2532" s="598" t="s">
        <v>36</v>
      </c>
      <c r="F2532" s="235">
        <v>56</v>
      </c>
      <c r="G2532" s="623" t="s">
        <v>4256</v>
      </c>
      <c r="H2532" s="410">
        <v>45127</v>
      </c>
      <c r="I2532" s="410">
        <v>45127</v>
      </c>
      <c r="J2532" s="235" t="s">
        <v>2492</v>
      </c>
      <c r="K2532" s="235" t="s">
        <v>92</v>
      </c>
      <c r="L2532" s="235" t="s">
        <v>70</v>
      </c>
      <c r="M2532" s="238">
        <v>923388336</v>
      </c>
      <c r="N2532" s="235" t="s">
        <v>3917</v>
      </c>
      <c r="O2532" s="427" t="s">
        <v>4257</v>
      </c>
      <c r="P2532" s="345" t="s">
        <v>4258</v>
      </c>
      <c r="Q2532" s="340"/>
      <c r="R2532" s="354" t="s">
        <v>4259</v>
      </c>
      <c r="S2532" s="538">
        <v>1241.9517355371902</v>
      </c>
      <c r="T2532" s="467" t="s">
        <v>2965</v>
      </c>
      <c r="U2532" s="468">
        <f t="shared" si="39"/>
        <v>69549.297190082652</v>
      </c>
      <c r="V2532" s="170"/>
    </row>
    <row r="2533" spans="1:22">
      <c r="A2533" s="235">
        <v>2530</v>
      </c>
      <c r="B2533" s="238">
        <v>112172543</v>
      </c>
      <c r="C2533" s="235" t="s">
        <v>4040</v>
      </c>
      <c r="D2533" s="238" t="s">
        <v>1145</v>
      </c>
      <c r="E2533" s="598" t="s">
        <v>36</v>
      </c>
      <c r="F2533" s="333">
        <v>14</v>
      </c>
      <c r="G2533" s="623" t="s">
        <v>4256</v>
      </c>
      <c r="H2533" s="410">
        <v>45127</v>
      </c>
      <c r="I2533" s="410">
        <v>45127</v>
      </c>
      <c r="J2533" s="235" t="s">
        <v>2492</v>
      </c>
      <c r="K2533" s="235" t="s">
        <v>92</v>
      </c>
      <c r="L2533" s="235" t="s">
        <v>70</v>
      </c>
      <c r="M2533" s="238">
        <v>923388336</v>
      </c>
      <c r="N2533" s="235" t="s">
        <v>3917</v>
      </c>
      <c r="O2533" s="427" t="s">
        <v>4257</v>
      </c>
      <c r="P2533" s="345" t="s">
        <v>4258</v>
      </c>
      <c r="Q2533" s="340"/>
      <c r="R2533" s="354" t="s">
        <v>4259</v>
      </c>
      <c r="S2533" s="538">
        <v>3480</v>
      </c>
      <c r="T2533" s="467" t="s">
        <v>2965</v>
      </c>
      <c r="U2533" s="468">
        <f t="shared" si="39"/>
        <v>48720</v>
      </c>
      <c r="V2533" s="170"/>
    </row>
    <row r="2534" spans="1:22">
      <c r="A2534" s="235">
        <v>2531</v>
      </c>
      <c r="B2534" s="238">
        <v>112172541</v>
      </c>
      <c r="C2534" s="235">
        <v>112172541</v>
      </c>
      <c r="D2534" s="238" t="s">
        <v>2373</v>
      </c>
      <c r="E2534" s="598" t="s">
        <v>36</v>
      </c>
      <c r="F2534" s="333">
        <v>14</v>
      </c>
      <c r="G2534" s="623" t="s">
        <v>4256</v>
      </c>
      <c r="H2534" s="410">
        <v>45127</v>
      </c>
      <c r="I2534" s="410">
        <v>45127</v>
      </c>
      <c r="J2534" s="235" t="s">
        <v>2492</v>
      </c>
      <c r="K2534" s="235" t="s">
        <v>92</v>
      </c>
      <c r="L2534" s="235" t="s">
        <v>70</v>
      </c>
      <c r="M2534" s="238">
        <v>923388336</v>
      </c>
      <c r="N2534" s="235" t="s">
        <v>3917</v>
      </c>
      <c r="O2534" s="427" t="s">
        <v>4257</v>
      </c>
      <c r="P2534" s="345" t="s">
        <v>4258</v>
      </c>
      <c r="Q2534" s="340"/>
      <c r="R2534" s="354" t="s">
        <v>4259</v>
      </c>
      <c r="S2534" s="538">
        <v>630</v>
      </c>
      <c r="T2534" s="467" t="s">
        <v>2965</v>
      </c>
      <c r="U2534" s="468">
        <f t="shared" si="39"/>
        <v>8820</v>
      </c>
      <c r="V2534" s="170"/>
    </row>
    <row r="2535" spans="1:22">
      <c r="A2535" s="235">
        <v>2532</v>
      </c>
      <c r="B2535" s="238">
        <v>112172542</v>
      </c>
      <c r="C2535" s="235">
        <v>112172542</v>
      </c>
      <c r="D2535" s="238" t="s">
        <v>2376</v>
      </c>
      <c r="E2535" s="598" t="s">
        <v>36</v>
      </c>
      <c r="F2535" s="333">
        <v>42</v>
      </c>
      <c r="G2535" s="623" t="s">
        <v>4256</v>
      </c>
      <c r="H2535" s="410">
        <v>45127</v>
      </c>
      <c r="I2535" s="410">
        <v>45127</v>
      </c>
      <c r="J2535" s="235" t="s">
        <v>2492</v>
      </c>
      <c r="K2535" s="235" t="s">
        <v>92</v>
      </c>
      <c r="L2535" s="235" t="s">
        <v>70</v>
      </c>
      <c r="M2535" s="238">
        <v>923388336</v>
      </c>
      <c r="N2535" s="235" t="s">
        <v>3917</v>
      </c>
      <c r="O2535" s="427" t="s">
        <v>4257</v>
      </c>
      <c r="P2535" s="345" t="s">
        <v>4258</v>
      </c>
      <c r="Q2535" s="340"/>
      <c r="R2535" s="354" t="s">
        <v>4259</v>
      </c>
      <c r="S2535" s="538">
        <v>65</v>
      </c>
      <c r="T2535" s="467" t="s">
        <v>2965</v>
      </c>
      <c r="U2535" s="468">
        <f t="shared" si="39"/>
        <v>2730</v>
      </c>
      <c r="V2535" s="170"/>
    </row>
    <row r="2536" spans="1:22">
      <c r="A2536" s="235">
        <v>2533</v>
      </c>
      <c r="B2536" s="238">
        <v>112172544</v>
      </c>
      <c r="C2536" s="235">
        <v>112172544</v>
      </c>
      <c r="D2536" s="238" t="s">
        <v>2377</v>
      </c>
      <c r="E2536" s="598" t="s">
        <v>36</v>
      </c>
      <c r="F2536" s="333">
        <v>28</v>
      </c>
      <c r="G2536" s="623" t="s">
        <v>4256</v>
      </c>
      <c r="H2536" s="410">
        <v>45127</v>
      </c>
      <c r="I2536" s="410">
        <v>45127</v>
      </c>
      <c r="J2536" s="235" t="s">
        <v>2492</v>
      </c>
      <c r="K2536" s="235" t="s">
        <v>92</v>
      </c>
      <c r="L2536" s="235" t="s">
        <v>70</v>
      </c>
      <c r="M2536" s="238">
        <v>923388336</v>
      </c>
      <c r="N2536" s="235" t="s">
        <v>3917</v>
      </c>
      <c r="O2536" s="427" t="s">
        <v>4257</v>
      </c>
      <c r="P2536" s="345" t="s">
        <v>4258</v>
      </c>
      <c r="Q2536" s="340"/>
      <c r="R2536" s="354" t="s">
        <v>4259</v>
      </c>
      <c r="S2536" s="538">
        <v>100</v>
      </c>
      <c r="T2536" s="467" t="s">
        <v>2965</v>
      </c>
      <c r="U2536" s="468">
        <f t="shared" si="39"/>
        <v>2800</v>
      </c>
      <c r="V2536" s="170"/>
    </row>
    <row r="2537" spans="1:22">
      <c r="A2537" s="235">
        <v>2534</v>
      </c>
      <c r="B2537" s="238">
        <v>109492179</v>
      </c>
      <c r="C2537" s="238" t="s">
        <v>3332</v>
      </c>
      <c r="D2537" s="238" t="s">
        <v>2134</v>
      </c>
      <c r="E2537" s="598" t="s">
        <v>2729</v>
      </c>
      <c r="F2537" s="235">
        <v>35</v>
      </c>
      <c r="G2537" s="623" t="s">
        <v>4256</v>
      </c>
      <c r="H2537" s="410">
        <v>45127</v>
      </c>
      <c r="I2537" s="410">
        <v>45127</v>
      </c>
      <c r="J2537" s="235" t="s">
        <v>2492</v>
      </c>
      <c r="K2537" s="235" t="s">
        <v>92</v>
      </c>
      <c r="L2537" s="235" t="s">
        <v>70</v>
      </c>
      <c r="M2537" s="238">
        <v>923388336</v>
      </c>
      <c r="N2537" s="235" t="s">
        <v>3917</v>
      </c>
      <c r="O2537" s="427" t="s">
        <v>4257</v>
      </c>
      <c r="P2537" s="345" t="s">
        <v>4258</v>
      </c>
      <c r="Q2537" s="340"/>
      <c r="R2537" s="354" t="s">
        <v>4259</v>
      </c>
      <c r="S2537" s="538">
        <v>75.989999999999995</v>
      </c>
      <c r="T2537" s="467" t="s">
        <v>2965</v>
      </c>
      <c r="U2537" s="468">
        <f t="shared" si="39"/>
        <v>2659.6499999999996</v>
      </c>
      <c r="V2537" s="170"/>
    </row>
    <row r="2538" spans="1:22">
      <c r="A2538" s="235">
        <v>2535</v>
      </c>
      <c r="B2538" s="238">
        <v>107156657</v>
      </c>
      <c r="C2538" s="238">
        <v>107156657</v>
      </c>
      <c r="D2538" s="238" t="s">
        <v>815</v>
      </c>
      <c r="E2538" s="598" t="s">
        <v>36</v>
      </c>
      <c r="F2538" s="235">
        <v>56</v>
      </c>
      <c r="G2538" s="623" t="s">
        <v>4256</v>
      </c>
      <c r="H2538" s="410">
        <v>45127</v>
      </c>
      <c r="I2538" s="410">
        <v>45127</v>
      </c>
      <c r="J2538" s="235" t="s">
        <v>2492</v>
      </c>
      <c r="K2538" s="235" t="s">
        <v>92</v>
      </c>
      <c r="L2538" s="235" t="s">
        <v>70</v>
      </c>
      <c r="M2538" s="238">
        <v>923388336</v>
      </c>
      <c r="N2538" s="235" t="s">
        <v>3917</v>
      </c>
      <c r="O2538" s="427" t="s">
        <v>4257</v>
      </c>
      <c r="P2538" s="345" t="s">
        <v>4258</v>
      </c>
      <c r="Q2538" s="340"/>
      <c r="R2538" s="354" t="s">
        <v>4259</v>
      </c>
      <c r="S2538" s="538">
        <v>17.79</v>
      </c>
      <c r="T2538" s="467" t="s">
        <v>2965</v>
      </c>
      <c r="U2538" s="468">
        <f t="shared" si="39"/>
        <v>996.24</v>
      </c>
      <c r="V2538" s="170"/>
    </row>
    <row r="2539" spans="1:22">
      <c r="A2539" s="235">
        <v>2536</v>
      </c>
      <c r="B2539" s="238">
        <v>110408291</v>
      </c>
      <c r="C2539" s="419" t="s">
        <v>1305</v>
      </c>
      <c r="D2539" s="419" t="s">
        <v>1306</v>
      </c>
      <c r="E2539" s="610" t="s">
        <v>36</v>
      </c>
      <c r="F2539" s="421">
        <v>84</v>
      </c>
      <c r="G2539" s="623" t="s">
        <v>4256</v>
      </c>
      <c r="H2539" s="410">
        <v>45127</v>
      </c>
      <c r="I2539" s="410">
        <v>45127</v>
      </c>
      <c r="J2539" s="235" t="s">
        <v>2492</v>
      </c>
      <c r="K2539" s="235" t="s">
        <v>92</v>
      </c>
      <c r="L2539" s="235" t="s">
        <v>70</v>
      </c>
      <c r="M2539" s="238">
        <v>923388336</v>
      </c>
      <c r="N2539" s="235" t="s">
        <v>3917</v>
      </c>
      <c r="O2539" s="427" t="s">
        <v>4257</v>
      </c>
      <c r="P2539" s="345" t="s">
        <v>4258</v>
      </c>
      <c r="Q2539" s="340"/>
      <c r="R2539" s="354" t="s">
        <v>4259</v>
      </c>
      <c r="S2539" s="538">
        <v>3.23</v>
      </c>
      <c r="T2539" s="467" t="s">
        <v>2965</v>
      </c>
      <c r="U2539" s="468">
        <f t="shared" si="39"/>
        <v>271.32</v>
      </c>
      <c r="V2539" s="170"/>
    </row>
    <row r="2540" spans="1:22">
      <c r="A2540" s="235">
        <v>2537</v>
      </c>
      <c r="B2540" s="238">
        <v>107156629</v>
      </c>
      <c r="C2540" s="235">
        <v>107156629</v>
      </c>
      <c r="D2540" s="238" t="s">
        <v>814</v>
      </c>
      <c r="E2540" s="598" t="s">
        <v>36</v>
      </c>
      <c r="F2540" s="235">
        <v>224</v>
      </c>
      <c r="G2540" s="623" t="s">
        <v>4256</v>
      </c>
      <c r="H2540" s="410">
        <v>45127</v>
      </c>
      <c r="I2540" s="410">
        <v>45127</v>
      </c>
      <c r="J2540" s="235" t="s">
        <v>2492</v>
      </c>
      <c r="K2540" s="235" t="s">
        <v>92</v>
      </c>
      <c r="L2540" s="235" t="s">
        <v>70</v>
      </c>
      <c r="M2540" s="238">
        <v>923388336</v>
      </c>
      <c r="N2540" s="235" t="s">
        <v>3917</v>
      </c>
      <c r="O2540" s="427" t="s">
        <v>4257</v>
      </c>
      <c r="P2540" s="345" t="s">
        <v>4258</v>
      </c>
      <c r="Q2540" s="340"/>
      <c r="R2540" s="354" t="s">
        <v>4259</v>
      </c>
      <c r="S2540" s="538">
        <v>19.010000000000002</v>
      </c>
      <c r="T2540" s="467" t="s">
        <v>2965</v>
      </c>
      <c r="U2540" s="468">
        <f t="shared" si="39"/>
        <v>4258.2400000000007</v>
      </c>
      <c r="V2540" s="170"/>
    </row>
    <row r="2541" spans="1:22" ht="20.399999999999999">
      <c r="A2541" s="235">
        <v>2538</v>
      </c>
      <c r="B2541" s="238" t="s">
        <v>818</v>
      </c>
      <c r="C2541" s="238" t="s">
        <v>818</v>
      </c>
      <c r="D2541" s="238" t="s">
        <v>819</v>
      </c>
      <c r="E2541" s="598" t="s">
        <v>36</v>
      </c>
      <c r="F2541" s="235">
        <v>280</v>
      </c>
      <c r="G2541" s="623" t="s">
        <v>4256</v>
      </c>
      <c r="H2541" s="410">
        <v>45127</v>
      </c>
      <c r="I2541" s="410">
        <v>45127</v>
      </c>
      <c r="J2541" s="235" t="s">
        <v>2492</v>
      </c>
      <c r="K2541" s="235" t="s">
        <v>92</v>
      </c>
      <c r="L2541" s="235" t="s">
        <v>70</v>
      </c>
      <c r="M2541" s="238">
        <v>923388336</v>
      </c>
      <c r="N2541" s="235" t="s">
        <v>3917</v>
      </c>
      <c r="O2541" s="427" t="s">
        <v>4257</v>
      </c>
      <c r="P2541" s="345" t="s">
        <v>4258</v>
      </c>
      <c r="Q2541" s="340"/>
      <c r="R2541" s="354" t="s">
        <v>4259</v>
      </c>
      <c r="S2541" s="538">
        <v>4.05</v>
      </c>
      <c r="T2541" s="467" t="s">
        <v>2965</v>
      </c>
      <c r="U2541" s="468">
        <f t="shared" si="39"/>
        <v>1134</v>
      </c>
      <c r="V2541" s="170"/>
    </row>
    <row r="2542" spans="1:22">
      <c r="A2542" s="235">
        <v>2539</v>
      </c>
      <c r="B2542" s="238">
        <v>112170849</v>
      </c>
      <c r="C2542" s="235">
        <v>112170849</v>
      </c>
      <c r="D2542" s="238" t="s">
        <v>2382</v>
      </c>
      <c r="E2542" s="598" t="s">
        <v>36</v>
      </c>
      <c r="F2542" s="333">
        <v>84</v>
      </c>
      <c r="G2542" s="623" t="s">
        <v>4256</v>
      </c>
      <c r="H2542" s="410">
        <v>45127</v>
      </c>
      <c r="I2542" s="410">
        <v>45127</v>
      </c>
      <c r="J2542" s="235" t="s">
        <v>2492</v>
      </c>
      <c r="K2542" s="235" t="s">
        <v>92</v>
      </c>
      <c r="L2542" s="235" t="s">
        <v>70</v>
      </c>
      <c r="M2542" s="238">
        <v>923388336</v>
      </c>
      <c r="N2542" s="235" t="s">
        <v>3917</v>
      </c>
      <c r="O2542" s="427" t="s">
        <v>4257</v>
      </c>
      <c r="P2542" s="345" t="s">
        <v>4258</v>
      </c>
      <c r="Q2542" s="340"/>
      <c r="R2542" s="354" t="s">
        <v>4259</v>
      </c>
      <c r="S2542" s="538">
        <v>5.5</v>
      </c>
      <c r="T2542" s="467" t="s">
        <v>2965</v>
      </c>
      <c r="U2542" s="468">
        <f t="shared" si="39"/>
        <v>462</v>
      </c>
      <c r="V2542" s="170"/>
    </row>
    <row r="2543" spans="1:22">
      <c r="A2543" s="235">
        <v>2540</v>
      </c>
      <c r="B2543" s="238">
        <v>111402534</v>
      </c>
      <c r="C2543" s="235" t="s">
        <v>1083</v>
      </c>
      <c r="D2543" s="238" t="s">
        <v>1084</v>
      </c>
      <c r="E2543" s="598" t="s">
        <v>36</v>
      </c>
      <c r="F2543" s="235">
        <v>35</v>
      </c>
      <c r="G2543" s="623" t="s">
        <v>4256</v>
      </c>
      <c r="H2543" s="410">
        <v>45127</v>
      </c>
      <c r="I2543" s="410">
        <v>45127</v>
      </c>
      <c r="J2543" s="235" t="s">
        <v>2492</v>
      </c>
      <c r="K2543" s="235" t="s">
        <v>92</v>
      </c>
      <c r="L2543" s="235" t="s">
        <v>70</v>
      </c>
      <c r="M2543" s="238">
        <v>923388336</v>
      </c>
      <c r="N2543" s="235" t="s">
        <v>3917</v>
      </c>
      <c r="O2543" s="427" t="s">
        <v>4257</v>
      </c>
      <c r="P2543" s="345" t="s">
        <v>4258</v>
      </c>
      <c r="Q2543" s="340"/>
      <c r="R2543" s="354" t="s">
        <v>4259</v>
      </c>
      <c r="S2543" s="538">
        <v>469.44000000000005</v>
      </c>
      <c r="T2543" s="467" t="s">
        <v>2965</v>
      </c>
      <c r="U2543" s="468">
        <f t="shared" si="39"/>
        <v>16430.400000000001</v>
      </c>
      <c r="V2543" s="170"/>
    </row>
    <row r="2544" spans="1:22">
      <c r="A2544" s="235">
        <v>2541</v>
      </c>
      <c r="B2544" s="238">
        <v>112173846</v>
      </c>
      <c r="C2544" s="238" t="s">
        <v>3757</v>
      </c>
      <c r="D2544" s="238" t="s">
        <v>3758</v>
      </c>
      <c r="E2544" s="598" t="s">
        <v>36</v>
      </c>
      <c r="F2544" s="333">
        <v>7</v>
      </c>
      <c r="G2544" s="623" t="s">
        <v>4256</v>
      </c>
      <c r="H2544" s="410">
        <v>45127</v>
      </c>
      <c r="I2544" s="410">
        <v>45127</v>
      </c>
      <c r="J2544" s="235" t="s">
        <v>2492</v>
      </c>
      <c r="K2544" s="235" t="s">
        <v>92</v>
      </c>
      <c r="L2544" s="235" t="s">
        <v>70</v>
      </c>
      <c r="M2544" s="238">
        <v>923388336</v>
      </c>
      <c r="N2544" s="235" t="s">
        <v>3917</v>
      </c>
      <c r="O2544" s="427" t="s">
        <v>4257</v>
      </c>
      <c r="P2544" s="345" t="s">
        <v>4258</v>
      </c>
      <c r="Q2544" s="340"/>
      <c r="R2544" s="354" t="s">
        <v>4259</v>
      </c>
      <c r="S2544" s="538">
        <v>2023</v>
      </c>
      <c r="T2544" s="467" t="s">
        <v>2965</v>
      </c>
      <c r="U2544" s="468">
        <f t="shared" si="39"/>
        <v>14161</v>
      </c>
      <c r="V2544" s="170"/>
    </row>
    <row r="2545" spans="1:22">
      <c r="A2545" s="235">
        <v>2542</v>
      </c>
      <c r="B2545" s="238">
        <v>110316600</v>
      </c>
      <c r="C2545" s="235" t="s">
        <v>2551</v>
      </c>
      <c r="D2545" s="238" t="s">
        <v>2552</v>
      </c>
      <c r="E2545" s="598" t="s">
        <v>36</v>
      </c>
      <c r="F2545" s="235">
        <v>14</v>
      </c>
      <c r="G2545" s="623" t="s">
        <v>4256</v>
      </c>
      <c r="H2545" s="410">
        <v>45127</v>
      </c>
      <c r="I2545" s="410">
        <v>45127</v>
      </c>
      <c r="J2545" s="235" t="s">
        <v>2492</v>
      </c>
      <c r="K2545" s="235" t="s">
        <v>92</v>
      </c>
      <c r="L2545" s="235" t="s">
        <v>70</v>
      </c>
      <c r="M2545" s="238">
        <v>923388336</v>
      </c>
      <c r="N2545" s="235" t="s">
        <v>3917</v>
      </c>
      <c r="O2545" s="427" t="s">
        <v>4257</v>
      </c>
      <c r="P2545" s="345" t="s">
        <v>4258</v>
      </c>
      <c r="Q2545" s="340"/>
      <c r="R2545" s="354" t="s">
        <v>4259</v>
      </c>
      <c r="S2545" s="538">
        <v>330</v>
      </c>
      <c r="T2545" s="467" t="s">
        <v>2965</v>
      </c>
      <c r="U2545" s="468">
        <f t="shared" si="39"/>
        <v>4620</v>
      </c>
      <c r="V2545" s="170"/>
    </row>
    <row r="2546" spans="1:22">
      <c r="A2546" s="235">
        <v>2543</v>
      </c>
      <c r="B2546" s="238">
        <v>110408288</v>
      </c>
      <c r="C2546" s="337" t="s">
        <v>1749</v>
      </c>
      <c r="D2546" s="238" t="s">
        <v>1750</v>
      </c>
      <c r="E2546" s="606" t="s">
        <v>36</v>
      </c>
      <c r="F2546" s="333">
        <v>42</v>
      </c>
      <c r="G2546" s="623" t="s">
        <v>4256</v>
      </c>
      <c r="H2546" s="410">
        <v>45127</v>
      </c>
      <c r="I2546" s="410">
        <v>45127</v>
      </c>
      <c r="J2546" s="235" t="s">
        <v>2492</v>
      </c>
      <c r="K2546" s="235" t="s">
        <v>92</v>
      </c>
      <c r="L2546" s="235" t="s">
        <v>70</v>
      </c>
      <c r="M2546" s="238">
        <v>923388336</v>
      </c>
      <c r="N2546" s="235" t="s">
        <v>3917</v>
      </c>
      <c r="O2546" s="427" t="s">
        <v>4257</v>
      </c>
      <c r="P2546" s="345" t="s">
        <v>4258</v>
      </c>
      <c r="Q2546" s="340"/>
      <c r="R2546" s="354" t="s">
        <v>4259</v>
      </c>
      <c r="S2546" s="538">
        <v>6396.5</v>
      </c>
      <c r="T2546" s="467" t="s">
        <v>2965</v>
      </c>
      <c r="U2546" s="468">
        <f t="shared" si="39"/>
        <v>268653</v>
      </c>
      <c r="V2546" s="170"/>
    </row>
    <row r="2547" spans="1:22">
      <c r="A2547" s="235">
        <v>2544</v>
      </c>
      <c r="B2547" s="238">
        <v>112171911</v>
      </c>
      <c r="C2547" s="239" t="s">
        <v>3427</v>
      </c>
      <c r="D2547" s="239" t="s">
        <v>3588</v>
      </c>
      <c r="E2547" s="600" t="s">
        <v>36</v>
      </c>
      <c r="F2547" s="333">
        <v>7</v>
      </c>
      <c r="G2547" s="623" t="s">
        <v>4256</v>
      </c>
      <c r="H2547" s="410">
        <v>45127</v>
      </c>
      <c r="I2547" s="410">
        <v>45127</v>
      </c>
      <c r="J2547" s="235" t="s">
        <v>2492</v>
      </c>
      <c r="K2547" s="235" t="s">
        <v>92</v>
      </c>
      <c r="L2547" s="235" t="s">
        <v>70</v>
      </c>
      <c r="M2547" s="238">
        <v>923388336</v>
      </c>
      <c r="N2547" s="235" t="s">
        <v>3917</v>
      </c>
      <c r="O2547" s="427" t="s">
        <v>4257</v>
      </c>
      <c r="P2547" s="345" t="s">
        <v>4258</v>
      </c>
      <c r="Q2547" s="340"/>
      <c r="R2547" s="354" t="s">
        <v>4259</v>
      </c>
      <c r="S2547" s="538">
        <v>158500</v>
      </c>
      <c r="T2547" s="467" t="s">
        <v>2965</v>
      </c>
      <c r="U2547" s="468">
        <f t="shared" si="39"/>
        <v>1109500</v>
      </c>
      <c r="V2547" s="170"/>
    </row>
    <row r="2548" spans="1:22">
      <c r="A2548" s="235">
        <v>2545</v>
      </c>
      <c r="B2548" s="238">
        <v>112158708</v>
      </c>
      <c r="C2548" s="235" t="s">
        <v>3681</v>
      </c>
      <c r="D2548" s="238" t="s">
        <v>3682</v>
      </c>
      <c r="E2548" s="606" t="s">
        <v>36</v>
      </c>
      <c r="F2548" s="333">
        <v>7</v>
      </c>
      <c r="G2548" s="623" t="s">
        <v>4256</v>
      </c>
      <c r="H2548" s="410">
        <v>45127</v>
      </c>
      <c r="I2548" s="410">
        <v>45127</v>
      </c>
      <c r="J2548" s="235" t="s">
        <v>2492</v>
      </c>
      <c r="K2548" s="235" t="s">
        <v>92</v>
      </c>
      <c r="L2548" s="235" t="s">
        <v>70</v>
      </c>
      <c r="M2548" s="238">
        <v>923388336</v>
      </c>
      <c r="N2548" s="235" t="s">
        <v>3917</v>
      </c>
      <c r="O2548" s="427" t="s">
        <v>4257</v>
      </c>
      <c r="P2548" s="345" t="s">
        <v>4258</v>
      </c>
      <c r="Q2548" s="340"/>
      <c r="R2548" s="354" t="s">
        <v>4259</v>
      </c>
      <c r="S2548" s="538">
        <v>1900</v>
      </c>
      <c r="T2548" s="467" t="s">
        <v>2965</v>
      </c>
      <c r="U2548" s="468">
        <f t="shared" si="39"/>
        <v>13300</v>
      </c>
      <c r="V2548" s="170"/>
    </row>
    <row r="2549" spans="1:22" ht="20.399999999999999">
      <c r="A2549" s="235">
        <v>2546</v>
      </c>
      <c r="B2549" s="238">
        <v>110408290</v>
      </c>
      <c r="C2549" s="238" t="s">
        <v>2260</v>
      </c>
      <c r="D2549" s="238" t="s">
        <v>2775</v>
      </c>
      <c r="E2549" s="598" t="s">
        <v>36</v>
      </c>
      <c r="F2549" s="235">
        <v>42</v>
      </c>
      <c r="G2549" s="623" t="s">
        <v>4256</v>
      </c>
      <c r="H2549" s="410">
        <v>45127</v>
      </c>
      <c r="I2549" s="410">
        <v>45127</v>
      </c>
      <c r="J2549" s="235" t="s">
        <v>2492</v>
      </c>
      <c r="K2549" s="235" t="s">
        <v>92</v>
      </c>
      <c r="L2549" s="235" t="s">
        <v>70</v>
      </c>
      <c r="M2549" s="238">
        <v>923388336</v>
      </c>
      <c r="N2549" s="235" t="s">
        <v>3917</v>
      </c>
      <c r="O2549" s="427" t="s">
        <v>4257</v>
      </c>
      <c r="P2549" s="345" t="s">
        <v>4258</v>
      </c>
      <c r="Q2549" s="340"/>
      <c r="R2549" s="354" t="s">
        <v>4259</v>
      </c>
      <c r="S2549" s="538">
        <v>540.54999999999995</v>
      </c>
      <c r="T2549" s="467" t="s">
        <v>2965</v>
      </c>
      <c r="U2549" s="468">
        <f t="shared" si="39"/>
        <v>22703.1</v>
      </c>
      <c r="V2549" s="170"/>
    </row>
    <row r="2550" spans="1:22" ht="30.6">
      <c r="A2550" s="235">
        <v>2547</v>
      </c>
      <c r="B2550" s="238">
        <v>112173808</v>
      </c>
      <c r="C2550" s="238" t="s">
        <v>3421</v>
      </c>
      <c r="D2550" s="238" t="s">
        <v>2819</v>
      </c>
      <c r="E2550" s="598" t="s">
        <v>36</v>
      </c>
      <c r="F2550" s="333">
        <v>7</v>
      </c>
      <c r="G2550" s="623" t="s">
        <v>4256</v>
      </c>
      <c r="H2550" s="410">
        <v>45127</v>
      </c>
      <c r="I2550" s="410">
        <v>45127</v>
      </c>
      <c r="J2550" s="235" t="s">
        <v>2492</v>
      </c>
      <c r="K2550" s="235" t="s">
        <v>92</v>
      </c>
      <c r="L2550" s="235" t="s">
        <v>70</v>
      </c>
      <c r="M2550" s="238">
        <v>923388336</v>
      </c>
      <c r="N2550" s="235" t="s">
        <v>3917</v>
      </c>
      <c r="O2550" s="427" t="s">
        <v>4257</v>
      </c>
      <c r="P2550" s="345" t="s">
        <v>4258</v>
      </c>
      <c r="Q2550" s="340"/>
      <c r="R2550" s="354" t="s">
        <v>4259</v>
      </c>
      <c r="S2550" s="171">
        <v>81601</v>
      </c>
      <c r="T2550" s="467" t="s">
        <v>2965</v>
      </c>
      <c r="U2550" s="468">
        <f t="shared" si="39"/>
        <v>571207</v>
      </c>
      <c r="V2550" s="170"/>
    </row>
    <row r="2551" spans="1:22" ht="20.399999999999999">
      <c r="A2551" s="235">
        <v>2548</v>
      </c>
      <c r="B2551" s="238" t="s">
        <v>820</v>
      </c>
      <c r="C2551" s="235">
        <v>107186267</v>
      </c>
      <c r="D2551" s="238" t="s">
        <v>821</v>
      </c>
      <c r="E2551" s="598" t="s">
        <v>36</v>
      </c>
      <c r="F2551" s="235">
        <v>280</v>
      </c>
      <c r="G2551" s="623" t="s">
        <v>4256</v>
      </c>
      <c r="H2551" s="410">
        <v>45127</v>
      </c>
      <c r="I2551" s="410">
        <v>45127</v>
      </c>
      <c r="J2551" s="235" t="s">
        <v>2492</v>
      </c>
      <c r="K2551" s="235" t="s">
        <v>92</v>
      </c>
      <c r="L2551" s="235" t="s">
        <v>70</v>
      </c>
      <c r="M2551" s="238">
        <v>923388336</v>
      </c>
      <c r="N2551" s="235" t="s">
        <v>3917</v>
      </c>
      <c r="O2551" s="427" t="s">
        <v>4257</v>
      </c>
      <c r="P2551" s="345" t="s">
        <v>4258</v>
      </c>
      <c r="Q2551" s="340"/>
      <c r="R2551" s="354" t="s">
        <v>4259</v>
      </c>
      <c r="S2551" s="538">
        <v>4.9000000000000004</v>
      </c>
      <c r="T2551" s="467" t="s">
        <v>2965</v>
      </c>
      <c r="U2551" s="468">
        <f t="shared" si="39"/>
        <v>1372</v>
      </c>
      <c r="V2551" s="170"/>
    </row>
    <row r="2552" spans="1:22">
      <c r="A2552" s="235">
        <v>2549</v>
      </c>
      <c r="B2552" s="238" t="s">
        <v>286</v>
      </c>
      <c r="C2552" s="238" t="s">
        <v>286</v>
      </c>
      <c r="D2552" s="239" t="s">
        <v>4072</v>
      </c>
      <c r="E2552" s="598" t="s">
        <v>247</v>
      </c>
      <c r="F2552" s="333">
        <v>7</v>
      </c>
      <c r="G2552" s="623" t="s">
        <v>4256</v>
      </c>
      <c r="H2552" s="410">
        <v>45127</v>
      </c>
      <c r="I2552" s="410">
        <v>45127</v>
      </c>
      <c r="J2552" s="235" t="s">
        <v>2492</v>
      </c>
      <c r="K2552" s="235" t="s">
        <v>92</v>
      </c>
      <c r="L2552" s="235" t="s">
        <v>70</v>
      </c>
      <c r="M2552" s="238">
        <v>923388336</v>
      </c>
      <c r="N2552" s="235" t="s">
        <v>3917</v>
      </c>
      <c r="O2552" s="427" t="s">
        <v>4257</v>
      </c>
      <c r="P2552" s="345" t="s">
        <v>4258</v>
      </c>
      <c r="Q2552" s="340"/>
      <c r="R2552" s="354" t="s">
        <v>4259</v>
      </c>
      <c r="S2552" s="541">
        <v>6727</v>
      </c>
      <c r="T2552" s="467" t="s">
        <v>2965</v>
      </c>
      <c r="U2552" s="468">
        <f t="shared" si="39"/>
        <v>47089</v>
      </c>
      <c r="V2552" s="170"/>
    </row>
    <row r="2553" spans="1:22">
      <c r="A2553" s="235">
        <v>2550</v>
      </c>
      <c r="B2553" s="238">
        <v>107184793</v>
      </c>
      <c r="C2553" s="235">
        <v>107184793</v>
      </c>
      <c r="D2553" s="238" t="s">
        <v>2786</v>
      </c>
      <c r="E2553" s="598" t="s">
        <v>36</v>
      </c>
      <c r="F2553" s="471">
        <v>280</v>
      </c>
      <c r="G2553" s="623" t="s">
        <v>4256</v>
      </c>
      <c r="H2553" s="410">
        <v>45127</v>
      </c>
      <c r="I2553" s="410">
        <v>45127</v>
      </c>
      <c r="J2553" s="235" t="s">
        <v>2492</v>
      </c>
      <c r="K2553" s="235" t="s">
        <v>92</v>
      </c>
      <c r="L2553" s="235" t="s">
        <v>70</v>
      </c>
      <c r="M2553" s="238">
        <v>923388336</v>
      </c>
      <c r="N2553" s="235" t="s">
        <v>3917</v>
      </c>
      <c r="O2553" s="427" t="s">
        <v>4257</v>
      </c>
      <c r="P2553" s="345" t="s">
        <v>4258</v>
      </c>
      <c r="Q2553" s="340"/>
      <c r="R2553" s="354" t="s">
        <v>4259</v>
      </c>
      <c r="S2553" s="538">
        <v>2.4500000000000002</v>
      </c>
      <c r="T2553" s="467" t="s">
        <v>2965</v>
      </c>
      <c r="U2553" s="468">
        <f t="shared" si="39"/>
        <v>686</v>
      </c>
      <c r="V2553" s="170"/>
    </row>
    <row r="2554" spans="1:22">
      <c r="A2554" s="235">
        <v>2551</v>
      </c>
      <c r="B2554" s="238">
        <v>102464571</v>
      </c>
      <c r="C2554" s="235" t="s">
        <v>1693</v>
      </c>
      <c r="D2554" s="238" t="s">
        <v>1694</v>
      </c>
      <c r="E2554" s="598" t="s">
        <v>36</v>
      </c>
      <c r="F2554" s="235">
        <v>12</v>
      </c>
      <c r="G2554" s="623" t="s">
        <v>4319</v>
      </c>
      <c r="H2554" s="410">
        <v>45132</v>
      </c>
      <c r="I2554" s="410">
        <v>45134</v>
      </c>
      <c r="J2554" s="235" t="s">
        <v>3857</v>
      </c>
      <c r="K2554" s="235" t="s">
        <v>82</v>
      </c>
      <c r="L2554" s="235" t="s">
        <v>70</v>
      </c>
      <c r="M2554" s="238">
        <v>923389246</v>
      </c>
      <c r="N2554" s="235" t="s">
        <v>3917</v>
      </c>
      <c r="O2554" s="427" t="s">
        <v>4320</v>
      </c>
      <c r="P2554" s="345" t="s">
        <v>4248</v>
      </c>
      <c r="Q2554" s="340"/>
      <c r="R2554" s="354" t="s">
        <v>4321</v>
      </c>
      <c r="S2554" s="538">
        <v>1007.25</v>
      </c>
      <c r="T2554" s="467" t="s">
        <v>2965</v>
      </c>
      <c r="U2554" s="468">
        <f t="shared" si="39"/>
        <v>12087</v>
      </c>
      <c r="V2554" s="170"/>
    </row>
    <row r="2555" spans="1:22">
      <c r="A2555" s="235">
        <v>2552</v>
      </c>
      <c r="B2555" s="238">
        <v>102951260</v>
      </c>
      <c r="C2555" s="235" t="s">
        <v>1697</v>
      </c>
      <c r="D2555" s="238" t="s">
        <v>1698</v>
      </c>
      <c r="E2555" s="598" t="s">
        <v>36</v>
      </c>
      <c r="F2555" s="235">
        <v>12</v>
      </c>
      <c r="G2555" s="623" t="s">
        <v>4319</v>
      </c>
      <c r="H2555" s="410">
        <v>45132</v>
      </c>
      <c r="I2555" s="410">
        <v>45134</v>
      </c>
      <c r="J2555" s="235" t="s">
        <v>3857</v>
      </c>
      <c r="K2555" s="235" t="s">
        <v>82</v>
      </c>
      <c r="L2555" s="235" t="s">
        <v>70</v>
      </c>
      <c r="M2555" s="238">
        <v>923389246</v>
      </c>
      <c r="N2555" s="235" t="s">
        <v>3917</v>
      </c>
      <c r="O2555" s="427" t="s">
        <v>4320</v>
      </c>
      <c r="P2555" s="345" t="s">
        <v>4248</v>
      </c>
      <c r="Q2555" s="340"/>
      <c r="R2555" s="354" t="s">
        <v>4321</v>
      </c>
      <c r="S2555" s="538">
        <v>216.59</v>
      </c>
      <c r="T2555" s="467" t="s">
        <v>2965</v>
      </c>
      <c r="U2555" s="468">
        <f t="shared" si="39"/>
        <v>2599.08</v>
      </c>
      <c r="V2555" s="170"/>
    </row>
    <row r="2556" spans="1:22">
      <c r="A2556" s="235">
        <v>2553</v>
      </c>
      <c r="B2556" s="238">
        <v>112148136</v>
      </c>
      <c r="C2556" s="337" t="s">
        <v>3726</v>
      </c>
      <c r="D2556" s="239" t="s">
        <v>3727</v>
      </c>
      <c r="E2556" s="605" t="s">
        <v>36</v>
      </c>
      <c r="F2556" s="333">
        <v>6</v>
      </c>
      <c r="G2556" s="623" t="s">
        <v>4319</v>
      </c>
      <c r="H2556" s="410">
        <v>45132</v>
      </c>
      <c r="I2556" s="410">
        <v>45134</v>
      </c>
      <c r="J2556" s="235" t="s">
        <v>3857</v>
      </c>
      <c r="K2556" s="235" t="s">
        <v>82</v>
      </c>
      <c r="L2556" s="235" t="s">
        <v>70</v>
      </c>
      <c r="M2556" s="238">
        <v>923389246</v>
      </c>
      <c r="N2556" s="235" t="s">
        <v>3917</v>
      </c>
      <c r="O2556" s="427" t="s">
        <v>4320</v>
      </c>
      <c r="P2556" s="345" t="s">
        <v>4248</v>
      </c>
      <c r="Q2556" s="340"/>
      <c r="R2556" s="354" t="s">
        <v>4321</v>
      </c>
      <c r="S2556" s="538">
        <v>16356.12</v>
      </c>
      <c r="T2556" s="467" t="s">
        <v>2965</v>
      </c>
      <c r="U2556" s="468">
        <f t="shared" si="39"/>
        <v>98136.72</v>
      </c>
      <c r="V2556" s="170"/>
    </row>
    <row r="2557" spans="1:22" ht="30.6">
      <c r="A2557" s="235">
        <v>2554</v>
      </c>
      <c r="B2557" s="354">
        <v>109611234</v>
      </c>
      <c r="C2557" s="354">
        <v>3742612236</v>
      </c>
      <c r="D2557" s="476" t="s">
        <v>281</v>
      </c>
      <c r="E2557" s="603" t="s">
        <v>36</v>
      </c>
      <c r="F2557" s="428">
        <v>24</v>
      </c>
      <c r="G2557" s="627" t="s">
        <v>4319</v>
      </c>
      <c r="H2557" s="410">
        <v>45132</v>
      </c>
      <c r="I2557" s="410">
        <v>45134</v>
      </c>
      <c r="J2557" s="235" t="s">
        <v>3857</v>
      </c>
      <c r="K2557" s="235" t="s">
        <v>82</v>
      </c>
      <c r="L2557" s="235" t="s">
        <v>70</v>
      </c>
      <c r="M2557" s="238">
        <v>923389246</v>
      </c>
      <c r="N2557" s="235" t="s">
        <v>3917</v>
      </c>
      <c r="O2557" s="427" t="s">
        <v>4320</v>
      </c>
      <c r="P2557" s="345" t="s">
        <v>4248</v>
      </c>
      <c r="Q2557" s="340"/>
      <c r="R2557" s="354" t="s">
        <v>4321</v>
      </c>
      <c r="S2557" s="538">
        <v>19072.55</v>
      </c>
      <c r="T2557" s="467" t="s">
        <v>2965</v>
      </c>
      <c r="U2557" s="468">
        <f t="shared" si="39"/>
        <v>457741.19999999995</v>
      </c>
      <c r="V2557" s="170"/>
    </row>
    <row r="2558" spans="1:22" ht="30.6">
      <c r="A2558" s="235">
        <v>2555</v>
      </c>
      <c r="B2558" s="238">
        <v>109611234</v>
      </c>
      <c r="C2558" s="238">
        <v>3742612236</v>
      </c>
      <c r="D2558" s="337" t="s">
        <v>3031</v>
      </c>
      <c r="E2558" s="598" t="s">
        <v>36</v>
      </c>
      <c r="F2558" s="333">
        <v>12</v>
      </c>
      <c r="G2558" s="623" t="s">
        <v>4319</v>
      </c>
      <c r="H2558" s="410">
        <v>45132</v>
      </c>
      <c r="I2558" s="410">
        <v>45134</v>
      </c>
      <c r="J2558" s="235" t="s">
        <v>3857</v>
      </c>
      <c r="K2558" s="235" t="s">
        <v>82</v>
      </c>
      <c r="L2558" s="235" t="s">
        <v>70</v>
      </c>
      <c r="M2558" s="238">
        <v>923389246</v>
      </c>
      <c r="N2558" s="235" t="s">
        <v>3917</v>
      </c>
      <c r="O2558" s="427" t="s">
        <v>4320</v>
      </c>
      <c r="P2558" s="345" t="s">
        <v>4248</v>
      </c>
      <c r="Q2558" s="340"/>
      <c r="R2558" s="354" t="s">
        <v>4321</v>
      </c>
      <c r="S2558" s="171">
        <v>23880</v>
      </c>
      <c r="T2558" s="467" t="s">
        <v>2965</v>
      </c>
      <c r="U2558" s="468">
        <f t="shared" si="39"/>
        <v>286560</v>
      </c>
      <c r="V2558" s="170"/>
    </row>
    <row r="2559" spans="1:22" ht="20.399999999999999">
      <c r="A2559" s="235">
        <v>2556</v>
      </c>
      <c r="B2559" s="354">
        <v>110408292</v>
      </c>
      <c r="C2559" s="427">
        <v>110408292</v>
      </c>
      <c r="D2559" s="354" t="s">
        <v>1310</v>
      </c>
      <c r="E2559" s="603" t="s">
        <v>36</v>
      </c>
      <c r="F2559" s="427">
        <v>72</v>
      </c>
      <c r="G2559" s="623" t="s">
        <v>4319</v>
      </c>
      <c r="H2559" s="410">
        <v>45132</v>
      </c>
      <c r="I2559" s="410">
        <v>45134</v>
      </c>
      <c r="J2559" s="235" t="s">
        <v>3857</v>
      </c>
      <c r="K2559" s="235" t="s">
        <v>82</v>
      </c>
      <c r="L2559" s="235" t="s">
        <v>70</v>
      </c>
      <c r="M2559" s="238">
        <v>923389246</v>
      </c>
      <c r="N2559" s="235" t="s">
        <v>3917</v>
      </c>
      <c r="O2559" s="427" t="s">
        <v>4320</v>
      </c>
      <c r="P2559" s="345" t="s">
        <v>4248</v>
      </c>
      <c r="Q2559" s="340"/>
      <c r="R2559" s="354" t="s">
        <v>4321</v>
      </c>
      <c r="S2559" s="538">
        <v>10</v>
      </c>
      <c r="T2559" s="467" t="s">
        <v>2965</v>
      </c>
      <c r="U2559" s="468">
        <f t="shared" si="39"/>
        <v>720</v>
      </c>
      <c r="V2559" s="170"/>
    </row>
    <row r="2560" spans="1:22" ht="20.399999999999999">
      <c r="A2560" s="235">
        <v>2557</v>
      </c>
      <c r="B2560" s="238">
        <v>110408292</v>
      </c>
      <c r="C2560" s="235">
        <v>110408292</v>
      </c>
      <c r="D2560" s="238" t="s">
        <v>1310</v>
      </c>
      <c r="E2560" s="598" t="s">
        <v>36</v>
      </c>
      <c r="F2560" s="333">
        <v>288</v>
      </c>
      <c r="G2560" s="623" t="s">
        <v>4319</v>
      </c>
      <c r="H2560" s="410">
        <v>45132</v>
      </c>
      <c r="I2560" s="410">
        <v>45134</v>
      </c>
      <c r="J2560" s="235" t="s">
        <v>3857</v>
      </c>
      <c r="K2560" s="235" t="s">
        <v>82</v>
      </c>
      <c r="L2560" s="235" t="s">
        <v>70</v>
      </c>
      <c r="M2560" s="238">
        <v>923389246</v>
      </c>
      <c r="N2560" s="235" t="s">
        <v>3917</v>
      </c>
      <c r="O2560" s="427" t="s">
        <v>4320</v>
      </c>
      <c r="P2560" s="345" t="s">
        <v>4248</v>
      </c>
      <c r="Q2560" s="340"/>
      <c r="R2560" s="354" t="s">
        <v>4321</v>
      </c>
      <c r="S2560" s="538">
        <v>10</v>
      </c>
      <c r="T2560" s="467" t="s">
        <v>2965</v>
      </c>
      <c r="U2560" s="468">
        <f t="shared" si="39"/>
        <v>2880</v>
      </c>
      <c r="V2560" s="170"/>
    </row>
    <row r="2561" spans="1:22">
      <c r="A2561" s="235">
        <v>2558</v>
      </c>
      <c r="B2561" s="354">
        <v>111400054</v>
      </c>
      <c r="C2561" s="354" t="s">
        <v>3274</v>
      </c>
      <c r="D2561" s="354" t="s">
        <v>650</v>
      </c>
      <c r="E2561" s="603" t="s">
        <v>36</v>
      </c>
      <c r="F2561" s="428">
        <v>12</v>
      </c>
      <c r="G2561" s="627" t="s">
        <v>4319</v>
      </c>
      <c r="H2561" s="410">
        <v>45132</v>
      </c>
      <c r="I2561" s="410">
        <v>45134</v>
      </c>
      <c r="J2561" s="235" t="s">
        <v>3857</v>
      </c>
      <c r="K2561" s="235" t="s">
        <v>82</v>
      </c>
      <c r="L2561" s="235" t="s">
        <v>70</v>
      </c>
      <c r="M2561" s="238">
        <v>923389246</v>
      </c>
      <c r="N2561" s="235" t="s">
        <v>3917</v>
      </c>
      <c r="O2561" s="427" t="s">
        <v>4320</v>
      </c>
      <c r="P2561" s="345" t="s">
        <v>4248</v>
      </c>
      <c r="Q2561" s="340"/>
      <c r="R2561" s="354" t="s">
        <v>4321</v>
      </c>
      <c r="S2561" s="538">
        <v>1410</v>
      </c>
      <c r="T2561" s="467" t="s">
        <v>2965</v>
      </c>
      <c r="U2561" s="468">
        <f t="shared" si="39"/>
        <v>16920</v>
      </c>
      <c r="V2561" s="170"/>
    </row>
    <row r="2562" spans="1:22">
      <c r="A2562" s="235">
        <v>2559</v>
      </c>
      <c r="B2562" s="238">
        <v>111400054</v>
      </c>
      <c r="C2562" s="238" t="s">
        <v>3274</v>
      </c>
      <c r="D2562" s="238" t="s">
        <v>650</v>
      </c>
      <c r="E2562" s="598" t="s">
        <v>36</v>
      </c>
      <c r="F2562" s="333">
        <v>24</v>
      </c>
      <c r="G2562" s="623" t="s">
        <v>4319</v>
      </c>
      <c r="H2562" s="410">
        <v>45132</v>
      </c>
      <c r="I2562" s="410">
        <v>45134</v>
      </c>
      <c r="J2562" s="235" t="s">
        <v>3857</v>
      </c>
      <c r="K2562" s="235" t="s">
        <v>82</v>
      </c>
      <c r="L2562" s="235" t="s">
        <v>70</v>
      </c>
      <c r="M2562" s="238">
        <v>923389246</v>
      </c>
      <c r="N2562" s="235" t="s">
        <v>3917</v>
      </c>
      <c r="O2562" s="427" t="s">
        <v>4320</v>
      </c>
      <c r="P2562" s="345" t="s">
        <v>4248</v>
      </c>
      <c r="Q2562" s="340"/>
      <c r="R2562" s="354" t="s">
        <v>4321</v>
      </c>
      <c r="S2562" s="538">
        <v>1410</v>
      </c>
      <c r="T2562" s="467" t="s">
        <v>2965</v>
      </c>
      <c r="U2562" s="468">
        <f t="shared" si="39"/>
        <v>33840</v>
      </c>
      <c r="V2562" s="170"/>
    </row>
    <row r="2563" spans="1:22">
      <c r="A2563" s="235">
        <v>2560</v>
      </c>
      <c r="B2563" s="354">
        <v>111400055</v>
      </c>
      <c r="C2563" s="450" t="s">
        <v>3275</v>
      </c>
      <c r="D2563" s="450" t="s">
        <v>654</v>
      </c>
      <c r="E2563" s="601" t="s">
        <v>36</v>
      </c>
      <c r="F2563" s="428">
        <v>12</v>
      </c>
      <c r="G2563" s="627" t="s">
        <v>4319</v>
      </c>
      <c r="H2563" s="410">
        <v>45132</v>
      </c>
      <c r="I2563" s="410">
        <v>45134</v>
      </c>
      <c r="J2563" s="235" t="s">
        <v>3857</v>
      </c>
      <c r="K2563" s="235" t="s">
        <v>82</v>
      </c>
      <c r="L2563" s="235" t="s">
        <v>70</v>
      </c>
      <c r="M2563" s="238">
        <v>923389246</v>
      </c>
      <c r="N2563" s="235" t="s">
        <v>3917</v>
      </c>
      <c r="O2563" s="427" t="s">
        <v>4320</v>
      </c>
      <c r="P2563" s="345" t="s">
        <v>4248</v>
      </c>
      <c r="Q2563" s="340"/>
      <c r="R2563" s="354" t="s">
        <v>4321</v>
      </c>
      <c r="S2563" s="538">
        <v>1732</v>
      </c>
      <c r="T2563" s="467" t="s">
        <v>2965</v>
      </c>
      <c r="U2563" s="468">
        <f t="shared" si="39"/>
        <v>20784</v>
      </c>
      <c r="V2563" s="170"/>
    </row>
    <row r="2564" spans="1:22">
      <c r="A2564" s="235">
        <v>2561</v>
      </c>
      <c r="B2564" s="238">
        <v>111400055</v>
      </c>
      <c r="C2564" s="424" t="s">
        <v>3275</v>
      </c>
      <c r="D2564" s="424" t="s">
        <v>654</v>
      </c>
      <c r="E2564" s="599" t="s">
        <v>36</v>
      </c>
      <c r="F2564" s="333">
        <v>24</v>
      </c>
      <c r="G2564" s="623" t="s">
        <v>4319</v>
      </c>
      <c r="H2564" s="410">
        <v>45132</v>
      </c>
      <c r="I2564" s="410">
        <v>45134</v>
      </c>
      <c r="J2564" s="235" t="s">
        <v>3857</v>
      </c>
      <c r="K2564" s="235" t="s">
        <v>82</v>
      </c>
      <c r="L2564" s="235" t="s">
        <v>70</v>
      </c>
      <c r="M2564" s="238">
        <v>923389246</v>
      </c>
      <c r="N2564" s="235" t="s">
        <v>3917</v>
      </c>
      <c r="O2564" s="427" t="s">
        <v>4320</v>
      </c>
      <c r="P2564" s="345" t="s">
        <v>4248</v>
      </c>
      <c r="Q2564" s="340"/>
      <c r="R2564" s="354" t="s">
        <v>4321</v>
      </c>
      <c r="S2564" s="538">
        <v>1732</v>
      </c>
      <c r="T2564" s="467" t="s">
        <v>2965</v>
      </c>
      <c r="U2564" s="468">
        <f t="shared" ref="U2564:U2627" si="40">S2564*F2564</f>
        <v>41568</v>
      </c>
      <c r="V2564" s="170"/>
    </row>
    <row r="2565" spans="1:22">
      <c r="A2565" s="235">
        <v>2562</v>
      </c>
      <c r="B2565" s="238">
        <v>110710681</v>
      </c>
      <c r="C2565" s="235">
        <v>110710681</v>
      </c>
      <c r="D2565" s="238" t="s">
        <v>2209</v>
      </c>
      <c r="E2565" s="598" t="s">
        <v>36</v>
      </c>
      <c r="F2565" s="235">
        <v>29</v>
      </c>
      <c r="G2565" s="623" t="s">
        <v>4319</v>
      </c>
      <c r="H2565" s="410">
        <v>45132</v>
      </c>
      <c r="I2565" s="410">
        <v>45134</v>
      </c>
      <c r="J2565" s="235" t="s">
        <v>3857</v>
      </c>
      <c r="K2565" s="235" t="s">
        <v>82</v>
      </c>
      <c r="L2565" s="235" t="s">
        <v>70</v>
      </c>
      <c r="M2565" s="238">
        <v>923389246</v>
      </c>
      <c r="N2565" s="235" t="s">
        <v>3917</v>
      </c>
      <c r="O2565" s="427" t="s">
        <v>4320</v>
      </c>
      <c r="P2565" s="345" t="s">
        <v>4248</v>
      </c>
      <c r="Q2565" s="340"/>
      <c r="R2565" s="354" t="s">
        <v>4321</v>
      </c>
      <c r="S2565" s="538">
        <v>2047</v>
      </c>
      <c r="T2565" s="467" t="s">
        <v>2965</v>
      </c>
      <c r="U2565" s="468">
        <f t="shared" si="40"/>
        <v>59363</v>
      </c>
      <c r="V2565" s="170"/>
    </row>
    <row r="2566" spans="1:22">
      <c r="A2566" s="235">
        <v>2563</v>
      </c>
      <c r="B2566" s="238">
        <v>110710681</v>
      </c>
      <c r="C2566" s="238">
        <v>110710681</v>
      </c>
      <c r="D2566" s="238" t="s">
        <v>2209</v>
      </c>
      <c r="E2566" s="598" t="s">
        <v>36</v>
      </c>
      <c r="F2566" s="235">
        <v>19</v>
      </c>
      <c r="G2566" s="623" t="s">
        <v>4319</v>
      </c>
      <c r="H2566" s="410">
        <v>45132</v>
      </c>
      <c r="I2566" s="410">
        <v>45134</v>
      </c>
      <c r="J2566" s="235" t="s">
        <v>3857</v>
      </c>
      <c r="K2566" s="235" t="s">
        <v>82</v>
      </c>
      <c r="L2566" s="235" t="s">
        <v>70</v>
      </c>
      <c r="M2566" s="238">
        <v>923389246</v>
      </c>
      <c r="N2566" s="235" t="s">
        <v>3917</v>
      </c>
      <c r="O2566" s="427" t="s">
        <v>4320</v>
      </c>
      <c r="P2566" s="345" t="s">
        <v>4248</v>
      </c>
      <c r="Q2566" s="340"/>
      <c r="R2566" s="354" t="s">
        <v>4321</v>
      </c>
      <c r="S2566" s="538">
        <v>2047</v>
      </c>
      <c r="T2566" s="467" t="s">
        <v>2965</v>
      </c>
      <c r="U2566" s="468">
        <f t="shared" si="40"/>
        <v>38893</v>
      </c>
      <c r="V2566" s="170"/>
    </row>
    <row r="2567" spans="1:22">
      <c r="A2567" s="235">
        <v>2564</v>
      </c>
      <c r="B2567" s="238">
        <v>110710682</v>
      </c>
      <c r="C2567" s="235">
        <v>110710682</v>
      </c>
      <c r="D2567" s="238" t="s">
        <v>2216</v>
      </c>
      <c r="E2567" s="598" t="s">
        <v>36</v>
      </c>
      <c r="F2567" s="235">
        <v>48</v>
      </c>
      <c r="G2567" s="623" t="s">
        <v>4319</v>
      </c>
      <c r="H2567" s="410">
        <v>45132</v>
      </c>
      <c r="I2567" s="410">
        <v>45134</v>
      </c>
      <c r="J2567" s="235" t="s">
        <v>3857</v>
      </c>
      <c r="K2567" s="235" t="s">
        <v>82</v>
      </c>
      <c r="L2567" s="235" t="s">
        <v>70</v>
      </c>
      <c r="M2567" s="238">
        <v>923389246</v>
      </c>
      <c r="N2567" s="235" t="s">
        <v>3917</v>
      </c>
      <c r="O2567" s="427" t="s">
        <v>4320</v>
      </c>
      <c r="P2567" s="345" t="s">
        <v>4248</v>
      </c>
      <c r="Q2567" s="340"/>
      <c r="R2567" s="354" t="s">
        <v>4321</v>
      </c>
      <c r="S2567" s="538">
        <v>1966</v>
      </c>
      <c r="T2567" s="467" t="s">
        <v>2965</v>
      </c>
      <c r="U2567" s="468">
        <f t="shared" si="40"/>
        <v>94368</v>
      </c>
      <c r="V2567" s="170"/>
    </row>
    <row r="2568" spans="1:22">
      <c r="A2568" s="235">
        <v>2565</v>
      </c>
      <c r="B2568" s="238">
        <v>110710684</v>
      </c>
      <c r="C2568" s="238" t="s">
        <v>3942</v>
      </c>
      <c r="D2568" s="238" t="s">
        <v>2213</v>
      </c>
      <c r="E2568" s="598" t="s">
        <v>36</v>
      </c>
      <c r="F2568" s="235">
        <v>24</v>
      </c>
      <c r="G2568" s="623" t="s">
        <v>4319</v>
      </c>
      <c r="H2568" s="410">
        <v>45132</v>
      </c>
      <c r="I2568" s="410">
        <v>45134</v>
      </c>
      <c r="J2568" s="235" t="s">
        <v>3857</v>
      </c>
      <c r="K2568" s="235" t="s">
        <v>82</v>
      </c>
      <c r="L2568" s="235" t="s">
        <v>70</v>
      </c>
      <c r="M2568" s="238">
        <v>923389246</v>
      </c>
      <c r="N2568" s="235" t="s">
        <v>3917</v>
      </c>
      <c r="O2568" s="427" t="s">
        <v>4320</v>
      </c>
      <c r="P2568" s="345" t="s">
        <v>4248</v>
      </c>
      <c r="Q2568" s="340"/>
      <c r="R2568" s="354" t="s">
        <v>4321</v>
      </c>
      <c r="S2568" s="538">
        <v>2548</v>
      </c>
      <c r="T2568" s="467" t="s">
        <v>2965</v>
      </c>
      <c r="U2568" s="468">
        <f t="shared" si="40"/>
        <v>61152</v>
      </c>
      <c r="V2568" s="170"/>
    </row>
    <row r="2569" spans="1:22">
      <c r="A2569" s="235">
        <v>2566</v>
      </c>
      <c r="B2569" s="238">
        <v>112141778</v>
      </c>
      <c r="C2569" s="235">
        <v>112141778</v>
      </c>
      <c r="D2569" s="238" t="s">
        <v>2566</v>
      </c>
      <c r="E2569" s="598" t="s">
        <v>36</v>
      </c>
      <c r="F2569" s="235">
        <v>100</v>
      </c>
      <c r="G2569" s="623" t="s">
        <v>4319</v>
      </c>
      <c r="H2569" s="410">
        <v>45132</v>
      </c>
      <c r="I2569" s="410">
        <v>45134</v>
      </c>
      <c r="J2569" s="235" t="s">
        <v>3857</v>
      </c>
      <c r="K2569" s="235" t="s">
        <v>82</v>
      </c>
      <c r="L2569" s="235" t="s">
        <v>70</v>
      </c>
      <c r="M2569" s="238">
        <v>923389246</v>
      </c>
      <c r="N2569" s="235" t="s">
        <v>3917</v>
      </c>
      <c r="O2569" s="427" t="s">
        <v>4320</v>
      </c>
      <c r="P2569" s="345" t="s">
        <v>4248</v>
      </c>
      <c r="Q2569" s="340"/>
      <c r="R2569" s="354" t="s">
        <v>4321</v>
      </c>
      <c r="S2569" s="538">
        <v>1.5</v>
      </c>
      <c r="T2569" s="467" t="s">
        <v>2965</v>
      </c>
      <c r="U2569" s="468">
        <f t="shared" si="40"/>
        <v>150</v>
      </c>
      <c r="V2569" s="170"/>
    </row>
    <row r="2570" spans="1:22">
      <c r="A2570" s="235">
        <v>2567</v>
      </c>
      <c r="B2570" s="238">
        <v>112141778</v>
      </c>
      <c r="C2570" s="238">
        <v>112141778</v>
      </c>
      <c r="D2570" s="238" t="s">
        <v>2566</v>
      </c>
      <c r="E2570" s="598" t="s">
        <v>36</v>
      </c>
      <c r="F2570" s="333">
        <v>20</v>
      </c>
      <c r="G2570" s="623" t="s">
        <v>4319</v>
      </c>
      <c r="H2570" s="410">
        <v>45132</v>
      </c>
      <c r="I2570" s="410">
        <v>45134</v>
      </c>
      <c r="J2570" s="235" t="s">
        <v>3857</v>
      </c>
      <c r="K2570" s="235" t="s">
        <v>82</v>
      </c>
      <c r="L2570" s="235" t="s">
        <v>70</v>
      </c>
      <c r="M2570" s="238">
        <v>923389246</v>
      </c>
      <c r="N2570" s="235" t="s">
        <v>3917</v>
      </c>
      <c r="O2570" s="427" t="s">
        <v>4320</v>
      </c>
      <c r="P2570" s="345" t="s">
        <v>4248</v>
      </c>
      <c r="Q2570" s="340"/>
      <c r="R2570" s="354" t="s">
        <v>4321</v>
      </c>
      <c r="S2570" s="538">
        <v>1.5</v>
      </c>
      <c r="T2570" s="467" t="s">
        <v>2965</v>
      </c>
      <c r="U2570" s="468">
        <f t="shared" si="40"/>
        <v>30</v>
      </c>
      <c r="V2570" s="170"/>
    </row>
    <row r="2571" spans="1:22">
      <c r="A2571" s="235">
        <v>2568</v>
      </c>
      <c r="B2571" s="238">
        <v>112141777</v>
      </c>
      <c r="C2571" s="235">
        <v>112141777</v>
      </c>
      <c r="D2571" s="238" t="s">
        <v>2563</v>
      </c>
      <c r="E2571" s="598" t="s">
        <v>36</v>
      </c>
      <c r="F2571" s="235">
        <v>180</v>
      </c>
      <c r="G2571" s="623" t="s">
        <v>4319</v>
      </c>
      <c r="H2571" s="410">
        <v>45132</v>
      </c>
      <c r="I2571" s="410">
        <v>45134</v>
      </c>
      <c r="J2571" s="235" t="s">
        <v>3857</v>
      </c>
      <c r="K2571" s="235" t="s">
        <v>82</v>
      </c>
      <c r="L2571" s="235" t="s">
        <v>70</v>
      </c>
      <c r="M2571" s="238">
        <v>923389246</v>
      </c>
      <c r="N2571" s="235" t="s">
        <v>3917</v>
      </c>
      <c r="O2571" s="427" t="s">
        <v>4320</v>
      </c>
      <c r="P2571" s="345" t="s">
        <v>4248</v>
      </c>
      <c r="Q2571" s="340"/>
      <c r="R2571" s="354" t="s">
        <v>4321</v>
      </c>
      <c r="S2571" s="538">
        <v>5.4</v>
      </c>
      <c r="T2571" s="467" t="s">
        <v>2965</v>
      </c>
      <c r="U2571" s="468">
        <f t="shared" si="40"/>
        <v>972.00000000000011</v>
      </c>
      <c r="V2571" s="170"/>
    </row>
    <row r="2572" spans="1:22">
      <c r="A2572" s="235">
        <v>2569</v>
      </c>
      <c r="B2572" s="238">
        <v>112141777</v>
      </c>
      <c r="C2572" s="238">
        <v>112141777</v>
      </c>
      <c r="D2572" s="238" t="s">
        <v>2563</v>
      </c>
      <c r="E2572" s="598" t="s">
        <v>36</v>
      </c>
      <c r="F2572" s="333">
        <v>36</v>
      </c>
      <c r="G2572" s="623" t="s">
        <v>4319</v>
      </c>
      <c r="H2572" s="410">
        <v>45132</v>
      </c>
      <c r="I2572" s="410">
        <v>45134</v>
      </c>
      <c r="J2572" s="235" t="s">
        <v>3857</v>
      </c>
      <c r="K2572" s="235" t="s">
        <v>82</v>
      </c>
      <c r="L2572" s="235" t="s">
        <v>70</v>
      </c>
      <c r="M2572" s="238">
        <v>923389246</v>
      </c>
      <c r="N2572" s="235" t="s">
        <v>3917</v>
      </c>
      <c r="O2572" s="427" t="s">
        <v>4320</v>
      </c>
      <c r="P2572" s="345" t="s">
        <v>4248</v>
      </c>
      <c r="Q2572" s="340"/>
      <c r="R2572" s="354" t="s">
        <v>4321</v>
      </c>
      <c r="S2572" s="538">
        <v>5.4</v>
      </c>
      <c r="T2572" s="467" t="s">
        <v>2965</v>
      </c>
      <c r="U2572" s="468">
        <f t="shared" si="40"/>
        <v>194.4</v>
      </c>
      <c r="V2572" s="170"/>
    </row>
    <row r="2573" spans="1:22">
      <c r="A2573" s="235">
        <v>2570</v>
      </c>
      <c r="B2573" s="238">
        <v>112172545</v>
      </c>
      <c r="C2573" s="235">
        <v>112172545</v>
      </c>
      <c r="D2573" s="238" t="s">
        <v>2378</v>
      </c>
      <c r="E2573" s="598" t="s">
        <v>36</v>
      </c>
      <c r="F2573" s="333">
        <v>72</v>
      </c>
      <c r="G2573" s="623" t="s">
        <v>4319</v>
      </c>
      <c r="H2573" s="410">
        <v>45132</v>
      </c>
      <c r="I2573" s="410">
        <v>45134</v>
      </c>
      <c r="J2573" s="235" t="s">
        <v>3857</v>
      </c>
      <c r="K2573" s="235" t="s">
        <v>82</v>
      </c>
      <c r="L2573" s="235" t="s">
        <v>70</v>
      </c>
      <c r="M2573" s="238">
        <v>923389246</v>
      </c>
      <c r="N2573" s="235" t="s">
        <v>3917</v>
      </c>
      <c r="O2573" s="427" t="s">
        <v>4320</v>
      </c>
      <c r="P2573" s="345" t="s">
        <v>4248</v>
      </c>
      <c r="Q2573" s="340"/>
      <c r="R2573" s="354" t="s">
        <v>4321</v>
      </c>
      <c r="S2573" s="538">
        <v>8.5</v>
      </c>
      <c r="T2573" s="467" t="s">
        <v>2965</v>
      </c>
      <c r="U2573" s="468">
        <f t="shared" si="40"/>
        <v>612</v>
      </c>
      <c r="V2573" s="170"/>
    </row>
    <row r="2574" spans="1:22">
      <c r="A2574" s="235">
        <v>2571</v>
      </c>
      <c r="B2574" s="238">
        <v>112172546</v>
      </c>
      <c r="C2574" s="235">
        <v>112172546</v>
      </c>
      <c r="D2574" s="238" t="s">
        <v>2380</v>
      </c>
      <c r="E2574" s="598" t="s">
        <v>36</v>
      </c>
      <c r="F2574" s="333">
        <v>48</v>
      </c>
      <c r="G2574" s="623" t="s">
        <v>4319</v>
      </c>
      <c r="H2574" s="410">
        <v>45132</v>
      </c>
      <c r="I2574" s="410">
        <v>45134</v>
      </c>
      <c r="J2574" s="235" t="s">
        <v>3857</v>
      </c>
      <c r="K2574" s="235" t="s">
        <v>82</v>
      </c>
      <c r="L2574" s="235" t="s">
        <v>70</v>
      </c>
      <c r="M2574" s="238">
        <v>923389246</v>
      </c>
      <c r="N2574" s="235" t="s">
        <v>3917</v>
      </c>
      <c r="O2574" s="427" t="s">
        <v>4320</v>
      </c>
      <c r="P2574" s="345" t="s">
        <v>4248</v>
      </c>
      <c r="Q2574" s="340"/>
      <c r="R2574" s="354" t="s">
        <v>4321</v>
      </c>
      <c r="S2574" s="538">
        <v>10.5</v>
      </c>
      <c r="T2574" s="467" t="s">
        <v>2965</v>
      </c>
      <c r="U2574" s="468">
        <f t="shared" si="40"/>
        <v>504</v>
      </c>
      <c r="V2574" s="170"/>
    </row>
    <row r="2575" spans="1:22">
      <c r="A2575" s="235">
        <v>2572</v>
      </c>
      <c r="B2575" s="238">
        <v>112170848</v>
      </c>
      <c r="C2575" s="235">
        <v>112170848</v>
      </c>
      <c r="D2575" s="238" t="s">
        <v>2381</v>
      </c>
      <c r="E2575" s="598" t="s">
        <v>36</v>
      </c>
      <c r="F2575" s="333">
        <v>72</v>
      </c>
      <c r="G2575" s="623" t="s">
        <v>4319</v>
      </c>
      <c r="H2575" s="410">
        <v>45132</v>
      </c>
      <c r="I2575" s="410">
        <v>45134</v>
      </c>
      <c r="J2575" s="235" t="s">
        <v>3857</v>
      </c>
      <c r="K2575" s="235" t="s">
        <v>82</v>
      </c>
      <c r="L2575" s="235" t="s">
        <v>70</v>
      </c>
      <c r="M2575" s="238">
        <v>923389246</v>
      </c>
      <c r="N2575" s="235" t="s">
        <v>3917</v>
      </c>
      <c r="O2575" s="427" t="s">
        <v>4320</v>
      </c>
      <c r="P2575" s="345" t="s">
        <v>4248</v>
      </c>
      <c r="Q2575" s="340"/>
      <c r="R2575" s="354" t="s">
        <v>4321</v>
      </c>
      <c r="S2575" s="538">
        <v>14</v>
      </c>
      <c r="T2575" s="467" t="s">
        <v>2965</v>
      </c>
      <c r="U2575" s="468">
        <f t="shared" si="40"/>
        <v>1008</v>
      </c>
      <c r="V2575" s="170"/>
    </row>
    <row r="2576" spans="1:22">
      <c r="A2576" s="235">
        <v>2573</v>
      </c>
      <c r="B2576" s="354" t="s">
        <v>2458</v>
      </c>
      <c r="C2576" s="427" t="s">
        <v>2458</v>
      </c>
      <c r="D2576" s="354" t="s">
        <v>2459</v>
      </c>
      <c r="E2576" s="603" t="s">
        <v>36</v>
      </c>
      <c r="F2576" s="427">
        <v>8</v>
      </c>
      <c r="G2576" s="627" t="s">
        <v>4319</v>
      </c>
      <c r="H2576" s="410">
        <v>45132</v>
      </c>
      <c r="I2576" s="410">
        <v>45134</v>
      </c>
      <c r="J2576" s="235" t="s">
        <v>3857</v>
      </c>
      <c r="K2576" s="235" t="s">
        <v>82</v>
      </c>
      <c r="L2576" s="235" t="s">
        <v>70</v>
      </c>
      <c r="M2576" s="238">
        <v>923389246</v>
      </c>
      <c r="N2576" s="235" t="s">
        <v>3917</v>
      </c>
      <c r="O2576" s="427" t="s">
        <v>4320</v>
      </c>
      <c r="P2576" s="345" t="s">
        <v>4248</v>
      </c>
      <c r="Q2576" s="340"/>
      <c r="R2576" s="354" t="s">
        <v>4321</v>
      </c>
      <c r="S2576" s="538">
        <v>1798.2</v>
      </c>
      <c r="T2576" s="467" t="s">
        <v>2965</v>
      </c>
      <c r="U2576" s="468">
        <f t="shared" si="40"/>
        <v>14385.6</v>
      </c>
      <c r="V2576" s="170"/>
    </row>
    <row r="2577" spans="1:22">
      <c r="A2577" s="235">
        <v>2574</v>
      </c>
      <c r="B2577" s="238" t="s">
        <v>2458</v>
      </c>
      <c r="C2577" s="235" t="s">
        <v>2458</v>
      </c>
      <c r="D2577" s="238" t="s">
        <v>2459</v>
      </c>
      <c r="E2577" s="605" t="s">
        <v>36</v>
      </c>
      <c r="F2577" s="333">
        <v>16</v>
      </c>
      <c r="G2577" s="623" t="s">
        <v>4319</v>
      </c>
      <c r="H2577" s="410">
        <v>45132</v>
      </c>
      <c r="I2577" s="410">
        <v>45134</v>
      </c>
      <c r="J2577" s="235" t="s">
        <v>3857</v>
      </c>
      <c r="K2577" s="235" t="s">
        <v>82</v>
      </c>
      <c r="L2577" s="235" t="s">
        <v>70</v>
      </c>
      <c r="M2577" s="238">
        <v>923389246</v>
      </c>
      <c r="N2577" s="235" t="s">
        <v>3917</v>
      </c>
      <c r="O2577" s="427" t="s">
        <v>4320</v>
      </c>
      <c r="P2577" s="345" t="s">
        <v>4248</v>
      </c>
      <c r="Q2577" s="340"/>
      <c r="R2577" s="354" t="s">
        <v>4321</v>
      </c>
      <c r="S2577" s="538">
        <v>1798.2</v>
      </c>
      <c r="T2577" s="467" t="s">
        <v>2965</v>
      </c>
      <c r="U2577" s="468">
        <f t="shared" si="40"/>
        <v>28771.200000000001</v>
      </c>
      <c r="V2577" s="170"/>
    </row>
    <row r="2578" spans="1:22">
      <c r="A2578" s="235">
        <v>2575</v>
      </c>
      <c r="B2578" s="238" t="s">
        <v>2336</v>
      </c>
      <c r="C2578" s="235" t="s">
        <v>2337</v>
      </c>
      <c r="D2578" s="238" t="s">
        <v>2605</v>
      </c>
      <c r="E2578" s="598" t="s">
        <v>36</v>
      </c>
      <c r="F2578" s="235">
        <v>46</v>
      </c>
      <c r="G2578" s="623" t="s">
        <v>4319</v>
      </c>
      <c r="H2578" s="410">
        <v>45132</v>
      </c>
      <c r="I2578" s="410">
        <v>45134</v>
      </c>
      <c r="J2578" s="235" t="s">
        <v>3857</v>
      </c>
      <c r="K2578" s="235" t="s">
        <v>82</v>
      </c>
      <c r="L2578" s="235" t="s">
        <v>70</v>
      </c>
      <c r="M2578" s="238">
        <v>923389246</v>
      </c>
      <c r="N2578" s="235" t="s">
        <v>3917</v>
      </c>
      <c r="O2578" s="427" t="s">
        <v>4320</v>
      </c>
      <c r="P2578" s="345" t="s">
        <v>4248</v>
      </c>
      <c r="Q2578" s="340"/>
      <c r="R2578" s="354" t="s">
        <v>4321</v>
      </c>
      <c r="S2578" s="538">
        <v>1241.95</v>
      </c>
      <c r="T2578" s="467" t="s">
        <v>2965</v>
      </c>
      <c r="U2578" s="468">
        <f t="shared" si="40"/>
        <v>57129.700000000004</v>
      </c>
      <c r="V2578" s="170"/>
    </row>
    <row r="2579" spans="1:22">
      <c r="A2579" s="235">
        <v>2576</v>
      </c>
      <c r="B2579" s="238" t="s">
        <v>2336</v>
      </c>
      <c r="C2579" s="235" t="s">
        <v>2804</v>
      </c>
      <c r="D2579" s="238" t="s">
        <v>2605</v>
      </c>
      <c r="E2579" s="598" t="s">
        <v>36</v>
      </c>
      <c r="F2579" s="235">
        <v>2</v>
      </c>
      <c r="G2579" s="623" t="s">
        <v>4319</v>
      </c>
      <c r="H2579" s="410">
        <v>45132</v>
      </c>
      <c r="I2579" s="410">
        <v>45134</v>
      </c>
      <c r="J2579" s="235" t="s">
        <v>3857</v>
      </c>
      <c r="K2579" s="235" t="s">
        <v>82</v>
      </c>
      <c r="L2579" s="235" t="s">
        <v>70</v>
      </c>
      <c r="M2579" s="238">
        <v>923389246</v>
      </c>
      <c r="N2579" s="235" t="s">
        <v>3917</v>
      </c>
      <c r="O2579" s="427" t="s">
        <v>4320</v>
      </c>
      <c r="P2579" s="345" t="s">
        <v>4248</v>
      </c>
      <c r="Q2579" s="340"/>
      <c r="R2579" s="354" t="s">
        <v>4321</v>
      </c>
      <c r="S2579" s="538">
        <v>1241.95</v>
      </c>
      <c r="T2579" s="467" t="s">
        <v>2965</v>
      </c>
      <c r="U2579" s="468">
        <f t="shared" si="40"/>
        <v>2483.9</v>
      </c>
      <c r="V2579" s="170"/>
    </row>
    <row r="2580" spans="1:22">
      <c r="A2580" s="235">
        <v>2577</v>
      </c>
      <c r="B2580" s="238">
        <v>112172543</v>
      </c>
      <c r="C2580" s="235" t="s">
        <v>4040</v>
      </c>
      <c r="D2580" s="238" t="s">
        <v>1145</v>
      </c>
      <c r="E2580" s="598" t="s">
        <v>36</v>
      </c>
      <c r="F2580" s="333">
        <v>12</v>
      </c>
      <c r="G2580" s="623" t="s">
        <v>4319</v>
      </c>
      <c r="H2580" s="410">
        <v>45132</v>
      </c>
      <c r="I2580" s="410">
        <v>45134</v>
      </c>
      <c r="J2580" s="235" t="s">
        <v>3857</v>
      </c>
      <c r="K2580" s="235" t="s">
        <v>82</v>
      </c>
      <c r="L2580" s="235" t="s">
        <v>70</v>
      </c>
      <c r="M2580" s="238">
        <v>923389246</v>
      </c>
      <c r="N2580" s="235" t="s">
        <v>3917</v>
      </c>
      <c r="O2580" s="427" t="s">
        <v>4320</v>
      </c>
      <c r="P2580" s="345" t="s">
        <v>4248</v>
      </c>
      <c r="Q2580" s="340"/>
      <c r="R2580" s="354" t="s">
        <v>4321</v>
      </c>
      <c r="S2580" s="538">
        <v>3480</v>
      </c>
      <c r="T2580" s="467" t="s">
        <v>2965</v>
      </c>
      <c r="U2580" s="468">
        <f t="shared" si="40"/>
        <v>41760</v>
      </c>
      <c r="V2580" s="170"/>
    </row>
    <row r="2581" spans="1:22">
      <c r="A2581" s="235">
        <v>2578</v>
      </c>
      <c r="B2581" s="238">
        <v>112172541</v>
      </c>
      <c r="C2581" s="235">
        <v>112172541</v>
      </c>
      <c r="D2581" s="238" t="s">
        <v>2373</v>
      </c>
      <c r="E2581" s="598" t="s">
        <v>36</v>
      </c>
      <c r="F2581" s="333">
        <v>12</v>
      </c>
      <c r="G2581" s="623" t="s">
        <v>4319</v>
      </c>
      <c r="H2581" s="410">
        <v>45132</v>
      </c>
      <c r="I2581" s="410">
        <v>45134</v>
      </c>
      <c r="J2581" s="235" t="s">
        <v>3857</v>
      </c>
      <c r="K2581" s="235" t="s">
        <v>82</v>
      </c>
      <c r="L2581" s="235" t="s">
        <v>70</v>
      </c>
      <c r="M2581" s="238">
        <v>923389246</v>
      </c>
      <c r="N2581" s="235" t="s">
        <v>3917</v>
      </c>
      <c r="O2581" s="427" t="s">
        <v>4320</v>
      </c>
      <c r="P2581" s="345" t="s">
        <v>4248</v>
      </c>
      <c r="Q2581" s="340"/>
      <c r="R2581" s="354" t="s">
        <v>4321</v>
      </c>
      <c r="S2581" s="538">
        <v>630</v>
      </c>
      <c r="T2581" s="467" t="s">
        <v>2965</v>
      </c>
      <c r="U2581" s="468">
        <f t="shared" si="40"/>
        <v>7560</v>
      </c>
      <c r="V2581" s="170"/>
    </row>
    <row r="2582" spans="1:22">
      <c r="A2582" s="235">
        <v>2579</v>
      </c>
      <c r="B2582" s="238">
        <v>112172542</v>
      </c>
      <c r="C2582" s="235">
        <v>112172542</v>
      </c>
      <c r="D2582" s="238" t="s">
        <v>2376</v>
      </c>
      <c r="E2582" s="598" t="s">
        <v>36</v>
      </c>
      <c r="F2582" s="333">
        <v>36</v>
      </c>
      <c r="G2582" s="623" t="s">
        <v>4319</v>
      </c>
      <c r="H2582" s="410">
        <v>45132</v>
      </c>
      <c r="I2582" s="410">
        <v>45134</v>
      </c>
      <c r="J2582" s="235" t="s">
        <v>3857</v>
      </c>
      <c r="K2582" s="235" t="s">
        <v>82</v>
      </c>
      <c r="L2582" s="235" t="s">
        <v>70</v>
      </c>
      <c r="M2582" s="238">
        <v>923389246</v>
      </c>
      <c r="N2582" s="235" t="s">
        <v>3917</v>
      </c>
      <c r="O2582" s="427" t="s">
        <v>4320</v>
      </c>
      <c r="P2582" s="345" t="s">
        <v>4248</v>
      </c>
      <c r="Q2582" s="340"/>
      <c r="R2582" s="354" t="s">
        <v>4321</v>
      </c>
      <c r="S2582" s="538">
        <v>65</v>
      </c>
      <c r="T2582" s="467" t="s">
        <v>2965</v>
      </c>
      <c r="U2582" s="468">
        <f t="shared" si="40"/>
        <v>2340</v>
      </c>
      <c r="V2582" s="170"/>
    </row>
    <row r="2583" spans="1:22">
      <c r="A2583" s="235">
        <v>2580</v>
      </c>
      <c r="B2583" s="238">
        <v>112172544</v>
      </c>
      <c r="C2583" s="235">
        <v>112172544</v>
      </c>
      <c r="D2583" s="238" t="s">
        <v>2377</v>
      </c>
      <c r="E2583" s="598" t="s">
        <v>36</v>
      </c>
      <c r="F2583" s="333">
        <v>24</v>
      </c>
      <c r="G2583" s="623" t="s">
        <v>4319</v>
      </c>
      <c r="H2583" s="410">
        <v>45132</v>
      </c>
      <c r="I2583" s="410">
        <v>45134</v>
      </c>
      <c r="J2583" s="235" t="s">
        <v>3857</v>
      </c>
      <c r="K2583" s="235" t="s">
        <v>82</v>
      </c>
      <c r="L2583" s="235" t="s">
        <v>70</v>
      </c>
      <c r="M2583" s="238">
        <v>923389246</v>
      </c>
      <c r="N2583" s="235" t="s">
        <v>3917</v>
      </c>
      <c r="O2583" s="427" t="s">
        <v>4320</v>
      </c>
      <c r="P2583" s="345" t="s">
        <v>4248</v>
      </c>
      <c r="Q2583" s="340"/>
      <c r="R2583" s="354" t="s">
        <v>4321</v>
      </c>
      <c r="S2583" s="538">
        <v>100</v>
      </c>
      <c r="T2583" s="467" t="s">
        <v>2965</v>
      </c>
      <c r="U2583" s="468">
        <f t="shared" si="40"/>
        <v>2400</v>
      </c>
      <c r="V2583" s="170"/>
    </row>
    <row r="2584" spans="1:22">
      <c r="A2584" s="235">
        <v>2581</v>
      </c>
      <c r="B2584" s="238">
        <v>106965044</v>
      </c>
      <c r="C2584" s="235" t="s">
        <v>1941</v>
      </c>
      <c r="D2584" s="238" t="s">
        <v>1942</v>
      </c>
      <c r="E2584" s="598" t="s">
        <v>2729</v>
      </c>
      <c r="F2584" s="235">
        <v>30</v>
      </c>
      <c r="G2584" s="623" t="s">
        <v>4319</v>
      </c>
      <c r="H2584" s="410">
        <v>45132</v>
      </c>
      <c r="I2584" s="410">
        <v>45134</v>
      </c>
      <c r="J2584" s="235" t="s">
        <v>3857</v>
      </c>
      <c r="K2584" s="235" t="s">
        <v>82</v>
      </c>
      <c r="L2584" s="235" t="s">
        <v>70</v>
      </c>
      <c r="M2584" s="238">
        <v>923389246</v>
      </c>
      <c r="N2584" s="235" t="s">
        <v>3917</v>
      </c>
      <c r="O2584" s="427" t="s">
        <v>4320</v>
      </c>
      <c r="P2584" s="345" t="s">
        <v>4248</v>
      </c>
      <c r="Q2584" s="340"/>
      <c r="R2584" s="354" t="s">
        <v>4321</v>
      </c>
      <c r="S2584" s="538">
        <v>174.89</v>
      </c>
      <c r="T2584" s="467" t="s">
        <v>2965</v>
      </c>
      <c r="U2584" s="468">
        <f t="shared" si="40"/>
        <v>5246.7</v>
      </c>
      <c r="V2584" s="170"/>
    </row>
    <row r="2585" spans="1:22">
      <c r="A2585" s="235">
        <v>2582</v>
      </c>
      <c r="B2585" s="238">
        <v>107156657</v>
      </c>
      <c r="C2585" s="238">
        <v>107156657</v>
      </c>
      <c r="D2585" s="238" t="s">
        <v>815</v>
      </c>
      <c r="E2585" s="598" t="s">
        <v>36</v>
      </c>
      <c r="F2585" s="235">
        <v>48</v>
      </c>
      <c r="G2585" s="623" t="s">
        <v>4319</v>
      </c>
      <c r="H2585" s="410">
        <v>45132</v>
      </c>
      <c r="I2585" s="410">
        <v>45134</v>
      </c>
      <c r="J2585" s="235" t="s">
        <v>3857</v>
      </c>
      <c r="K2585" s="235" t="s">
        <v>82</v>
      </c>
      <c r="L2585" s="235" t="s">
        <v>70</v>
      </c>
      <c r="M2585" s="238">
        <v>923389246</v>
      </c>
      <c r="N2585" s="235" t="s">
        <v>3917</v>
      </c>
      <c r="O2585" s="427" t="s">
        <v>4320</v>
      </c>
      <c r="P2585" s="345" t="s">
        <v>4248</v>
      </c>
      <c r="Q2585" s="340"/>
      <c r="R2585" s="354" t="s">
        <v>4321</v>
      </c>
      <c r="S2585" s="538">
        <v>13.68</v>
      </c>
      <c r="T2585" s="467" t="s">
        <v>2965</v>
      </c>
      <c r="U2585" s="468">
        <f t="shared" si="40"/>
        <v>656.64</v>
      </c>
      <c r="V2585" s="170"/>
    </row>
    <row r="2586" spans="1:22">
      <c r="A2586" s="235">
        <v>2583</v>
      </c>
      <c r="B2586" s="238">
        <v>110408291</v>
      </c>
      <c r="C2586" s="419" t="s">
        <v>1305</v>
      </c>
      <c r="D2586" s="419" t="s">
        <v>1306</v>
      </c>
      <c r="E2586" s="610" t="s">
        <v>36</v>
      </c>
      <c r="F2586" s="421">
        <v>72</v>
      </c>
      <c r="G2586" s="623" t="s">
        <v>4319</v>
      </c>
      <c r="H2586" s="410">
        <v>45132</v>
      </c>
      <c r="I2586" s="410">
        <v>45134</v>
      </c>
      <c r="J2586" s="235" t="s">
        <v>3857</v>
      </c>
      <c r="K2586" s="235" t="s">
        <v>82</v>
      </c>
      <c r="L2586" s="235" t="s">
        <v>70</v>
      </c>
      <c r="M2586" s="238">
        <v>923389246</v>
      </c>
      <c r="N2586" s="235" t="s">
        <v>3917</v>
      </c>
      <c r="O2586" s="427" t="s">
        <v>4320</v>
      </c>
      <c r="P2586" s="345" t="s">
        <v>4248</v>
      </c>
      <c r="Q2586" s="340"/>
      <c r="R2586" s="354" t="s">
        <v>4321</v>
      </c>
      <c r="S2586" s="538">
        <v>6</v>
      </c>
      <c r="T2586" s="467" t="s">
        <v>2965</v>
      </c>
      <c r="U2586" s="468">
        <f t="shared" si="40"/>
        <v>432</v>
      </c>
      <c r="V2586" s="170"/>
    </row>
    <row r="2587" spans="1:22">
      <c r="A2587" s="235">
        <v>2584</v>
      </c>
      <c r="B2587" s="238">
        <v>107156629</v>
      </c>
      <c r="C2587" s="235">
        <v>107156629</v>
      </c>
      <c r="D2587" s="238" t="s">
        <v>814</v>
      </c>
      <c r="E2587" s="598" t="s">
        <v>36</v>
      </c>
      <c r="F2587" s="235">
        <v>192</v>
      </c>
      <c r="G2587" s="623" t="s">
        <v>4319</v>
      </c>
      <c r="H2587" s="410">
        <v>45132</v>
      </c>
      <c r="I2587" s="410">
        <v>45134</v>
      </c>
      <c r="J2587" s="235" t="s">
        <v>3857</v>
      </c>
      <c r="K2587" s="235" t="s">
        <v>82</v>
      </c>
      <c r="L2587" s="235" t="s">
        <v>70</v>
      </c>
      <c r="M2587" s="238">
        <v>923389246</v>
      </c>
      <c r="N2587" s="235" t="s">
        <v>3917</v>
      </c>
      <c r="O2587" s="427" t="s">
        <v>4320</v>
      </c>
      <c r="P2587" s="345" t="s">
        <v>4248</v>
      </c>
      <c r="Q2587" s="340"/>
      <c r="R2587" s="354" t="s">
        <v>4321</v>
      </c>
      <c r="S2587" s="538">
        <v>16.2</v>
      </c>
      <c r="T2587" s="467" t="s">
        <v>2965</v>
      </c>
      <c r="U2587" s="468">
        <f t="shared" si="40"/>
        <v>3110.3999999999996</v>
      </c>
      <c r="V2587" s="170"/>
    </row>
    <row r="2588" spans="1:22" ht="20.399999999999999">
      <c r="A2588" s="235">
        <v>2585</v>
      </c>
      <c r="B2588" s="238" t="s">
        <v>818</v>
      </c>
      <c r="C2588" s="238" t="s">
        <v>818</v>
      </c>
      <c r="D2588" s="238" t="s">
        <v>819</v>
      </c>
      <c r="E2588" s="598" t="s">
        <v>36</v>
      </c>
      <c r="F2588" s="235">
        <v>240</v>
      </c>
      <c r="G2588" s="623" t="s">
        <v>4319</v>
      </c>
      <c r="H2588" s="410">
        <v>45132</v>
      </c>
      <c r="I2588" s="410">
        <v>45134</v>
      </c>
      <c r="J2588" s="235" t="s">
        <v>3857</v>
      </c>
      <c r="K2588" s="235" t="s">
        <v>82</v>
      </c>
      <c r="L2588" s="235" t="s">
        <v>70</v>
      </c>
      <c r="M2588" s="238">
        <v>923389246</v>
      </c>
      <c r="N2588" s="235" t="s">
        <v>3917</v>
      </c>
      <c r="O2588" s="427" t="s">
        <v>4320</v>
      </c>
      <c r="P2588" s="345" t="s">
        <v>4248</v>
      </c>
      <c r="Q2588" s="340"/>
      <c r="R2588" s="354" t="s">
        <v>4321</v>
      </c>
      <c r="S2588" s="538">
        <v>3.84</v>
      </c>
      <c r="T2588" s="467" t="s">
        <v>2965</v>
      </c>
      <c r="U2588" s="468">
        <f t="shared" si="40"/>
        <v>921.59999999999991</v>
      </c>
      <c r="V2588" s="170"/>
    </row>
    <row r="2589" spans="1:22">
      <c r="A2589" s="235">
        <v>2586</v>
      </c>
      <c r="B2589" s="238">
        <v>112170849</v>
      </c>
      <c r="C2589" s="235">
        <v>112170849</v>
      </c>
      <c r="D2589" s="238" t="s">
        <v>2382</v>
      </c>
      <c r="E2589" s="598" t="s">
        <v>36</v>
      </c>
      <c r="F2589" s="333">
        <v>72</v>
      </c>
      <c r="G2589" s="623" t="s">
        <v>4319</v>
      </c>
      <c r="H2589" s="410">
        <v>45132</v>
      </c>
      <c r="I2589" s="410">
        <v>45134</v>
      </c>
      <c r="J2589" s="235" t="s">
        <v>3857</v>
      </c>
      <c r="K2589" s="235" t="s">
        <v>82</v>
      </c>
      <c r="L2589" s="235" t="s">
        <v>70</v>
      </c>
      <c r="M2589" s="238">
        <v>923389246</v>
      </c>
      <c r="N2589" s="235" t="s">
        <v>3917</v>
      </c>
      <c r="O2589" s="427" t="s">
        <v>4320</v>
      </c>
      <c r="P2589" s="345" t="s">
        <v>4248</v>
      </c>
      <c r="Q2589" s="340"/>
      <c r="R2589" s="354" t="s">
        <v>4321</v>
      </c>
      <c r="S2589" s="538">
        <v>5.5</v>
      </c>
      <c r="T2589" s="467" t="s">
        <v>2965</v>
      </c>
      <c r="U2589" s="468">
        <f t="shared" si="40"/>
        <v>396</v>
      </c>
      <c r="V2589" s="170"/>
    </row>
    <row r="2590" spans="1:22">
      <c r="A2590" s="235">
        <v>2587</v>
      </c>
      <c r="B2590" s="354">
        <v>111402534</v>
      </c>
      <c r="C2590" s="427" t="s">
        <v>1083</v>
      </c>
      <c r="D2590" s="354" t="s">
        <v>1084</v>
      </c>
      <c r="E2590" s="603" t="s">
        <v>36</v>
      </c>
      <c r="F2590" s="427">
        <v>8</v>
      </c>
      <c r="G2590" s="627" t="s">
        <v>4319</v>
      </c>
      <c r="H2590" s="410">
        <v>45132</v>
      </c>
      <c r="I2590" s="410">
        <v>45134</v>
      </c>
      <c r="J2590" s="235" t="s">
        <v>3857</v>
      </c>
      <c r="K2590" s="235" t="s">
        <v>82</v>
      </c>
      <c r="L2590" s="235" t="s">
        <v>70</v>
      </c>
      <c r="M2590" s="238">
        <v>923389246</v>
      </c>
      <c r="N2590" s="235" t="s">
        <v>3917</v>
      </c>
      <c r="O2590" s="427" t="s">
        <v>4320</v>
      </c>
      <c r="P2590" s="345" t="s">
        <v>4248</v>
      </c>
      <c r="Q2590" s="340"/>
      <c r="R2590" s="354" t="s">
        <v>4321</v>
      </c>
      <c r="S2590" s="538">
        <v>469.44</v>
      </c>
      <c r="T2590" s="467" t="s">
        <v>2965</v>
      </c>
      <c r="U2590" s="468">
        <f t="shared" si="40"/>
        <v>3755.52</v>
      </c>
      <c r="V2590" s="170"/>
    </row>
    <row r="2591" spans="1:22">
      <c r="A2591" s="235">
        <v>2588</v>
      </c>
      <c r="B2591" s="238">
        <v>111402534</v>
      </c>
      <c r="C2591" s="235" t="s">
        <v>1083</v>
      </c>
      <c r="D2591" s="238" t="s">
        <v>1084</v>
      </c>
      <c r="E2591" s="598" t="s">
        <v>36</v>
      </c>
      <c r="F2591" s="333">
        <v>22</v>
      </c>
      <c r="G2591" s="623" t="s">
        <v>4319</v>
      </c>
      <c r="H2591" s="410">
        <v>45132</v>
      </c>
      <c r="I2591" s="410">
        <v>45134</v>
      </c>
      <c r="J2591" s="235" t="s">
        <v>3857</v>
      </c>
      <c r="K2591" s="235" t="s">
        <v>82</v>
      </c>
      <c r="L2591" s="235" t="s">
        <v>70</v>
      </c>
      <c r="M2591" s="238">
        <v>923389246</v>
      </c>
      <c r="N2591" s="235" t="s">
        <v>3917</v>
      </c>
      <c r="O2591" s="427" t="s">
        <v>4320</v>
      </c>
      <c r="P2591" s="345" t="s">
        <v>4248</v>
      </c>
      <c r="Q2591" s="340"/>
      <c r="R2591" s="354" t="s">
        <v>4321</v>
      </c>
      <c r="S2591" s="538">
        <v>469.44</v>
      </c>
      <c r="T2591" s="467" t="s">
        <v>2965</v>
      </c>
      <c r="U2591" s="468">
        <f t="shared" si="40"/>
        <v>10327.68</v>
      </c>
      <c r="V2591" s="170"/>
    </row>
    <row r="2592" spans="1:22">
      <c r="A2592" s="235">
        <v>2589</v>
      </c>
      <c r="B2592" s="238">
        <v>112173846</v>
      </c>
      <c r="C2592" s="238" t="s">
        <v>3757</v>
      </c>
      <c r="D2592" s="238" t="s">
        <v>3758</v>
      </c>
      <c r="E2592" s="598" t="s">
        <v>36</v>
      </c>
      <c r="F2592" s="333">
        <v>6</v>
      </c>
      <c r="G2592" s="623" t="s">
        <v>4319</v>
      </c>
      <c r="H2592" s="410">
        <v>45132</v>
      </c>
      <c r="I2592" s="410">
        <v>45134</v>
      </c>
      <c r="J2592" s="235" t="s">
        <v>3857</v>
      </c>
      <c r="K2592" s="235" t="s">
        <v>82</v>
      </c>
      <c r="L2592" s="235" t="s">
        <v>70</v>
      </c>
      <c r="M2592" s="238">
        <v>923389246</v>
      </c>
      <c r="N2592" s="235" t="s">
        <v>3917</v>
      </c>
      <c r="O2592" s="427" t="s">
        <v>4320</v>
      </c>
      <c r="P2592" s="345" t="s">
        <v>4248</v>
      </c>
      <c r="Q2592" s="340"/>
      <c r="R2592" s="354" t="s">
        <v>4321</v>
      </c>
      <c r="S2592" s="538">
        <v>2023</v>
      </c>
      <c r="T2592" s="467" t="s">
        <v>2965</v>
      </c>
      <c r="U2592" s="468">
        <f t="shared" si="40"/>
        <v>12138</v>
      </c>
      <c r="V2592" s="170"/>
    </row>
    <row r="2593" spans="1:22">
      <c r="A2593" s="235">
        <v>2590</v>
      </c>
      <c r="B2593" s="354">
        <v>110316600</v>
      </c>
      <c r="C2593" s="427" t="s">
        <v>2551</v>
      </c>
      <c r="D2593" s="354" t="s">
        <v>2552</v>
      </c>
      <c r="E2593" s="603" t="s">
        <v>36</v>
      </c>
      <c r="F2593" s="427">
        <v>10</v>
      </c>
      <c r="G2593" s="627" t="s">
        <v>4319</v>
      </c>
      <c r="H2593" s="410">
        <v>45132</v>
      </c>
      <c r="I2593" s="410">
        <v>45134</v>
      </c>
      <c r="J2593" s="235" t="s">
        <v>3857</v>
      </c>
      <c r="K2593" s="235" t="s">
        <v>82</v>
      </c>
      <c r="L2593" s="235" t="s">
        <v>70</v>
      </c>
      <c r="M2593" s="238">
        <v>923389246</v>
      </c>
      <c r="N2593" s="235" t="s">
        <v>3917</v>
      </c>
      <c r="O2593" s="427" t="s">
        <v>4320</v>
      </c>
      <c r="P2593" s="345" t="s">
        <v>4248</v>
      </c>
      <c r="Q2593" s="340"/>
      <c r="R2593" s="354" t="s">
        <v>4321</v>
      </c>
      <c r="S2593" s="538">
        <v>330</v>
      </c>
      <c r="T2593" s="467" t="s">
        <v>2965</v>
      </c>
      <c r="U2593" s="468">
        <f t="shared" si="40"/>
        <v>3300</v>
      </c>
      <c r="V2593" s="170"/>
    </row>
    <row r="2594" spans="1:22">
      <c r="A2594" s="235">
        <v>2591</v>
      </c>
      <c r="B2594" s="238">
        <v>110316600</v>
      </c>
      <c r="C2594" s="238" t="s">
        <v>2551</v>
      </c>
      <c r="D2594" s="238" t="s">
        <v>2552</v>
      </c>
      <c r="E2594" s="598" t="s">
        <v>36</v>
      </c>
      <c r="F2594" s="235">
        <v>2</v>
      </c>
      <c r="G2594" s="623" t="s">
        <v>4319</v>
      </c>
      <c r="H2594" s="410">
        <v>45132</v>
      </c>
      <c r="I2594" s="410">
        <v>45134</v>
      </c>
      <c r="J2594" s="235" t="s">
        <v>3857</v>
      </c>
      <c r="K2594" s="235" t="s">
        <v>82</v>
      </c>
      <c r="L2594" s="235" t="s">
        <v>70</v>
      </c>
      <c r="M2594" s="238">
        <v>923389246</v>
      </c>
      <c r="N2594" s="235" t="s">
        <v>3917</v>
      </c>
      <c r="O2594" s="427" t="s">
        <v>4320</v>
      </c>
      <c r="P2594" s="345" t="s">
        <v>4248</v>
      </c>
      <c r="Q2594" s="340"/>
      <c r="R2594" s="354" t="s">
        <v>4321</v>
      </c>
      <c r="S2594" s="538">
        <v>330</v>
      </c>
      <c r="T2594" s="467" t="s">
        <v>2965</v>
      </c>
      <c r="U2594" s="468">
        <f t="shared" si="40"/>
        <v>660</v>
      </c>
      <c r="V2594" s="170"/>
    </row>
    <row r="2595" spans="1:22">
      <c r="A2595" s="235">
        <v>2592</v>
      </c>
      <c r="B2595" s="354">
        <v>110408288</v>
      </c>
      <c r="C2595" s="476" t="s">
        <v>1749</v>
      </c>
      <c r="D2595" s="354" t="s">
        <v>1750</v>
      </c>
      <c r="E2595" s="608" t="s">
        <v>36</v>
      </c>
      <c r="F2595" s="428">
        <v>16</v>
      </c>
      <c r="G2595" s="627" t="s">
        <v>4319</v>
      </c>
      <c r="H2595" s="410">
        <v>45132</v>
      </c>
      <c r="I2595" s="410">
        <v>45134</v>
      </c>
      <c r="J2595" s="235" t="s">
        <v>3857</v>
      </c>
      <c r="K2595" s="235" t="s">
        <v>82</v>
      </c>
      <c r="L2595" s="235" t="s">
        <v>70</v>
      </c>
      <c r="M2595" s="238">
        <v>923389246</v>
      </c>
      <c r="N2595" s="235" t="s">
        <v>3917</v>
      </c>
      <c r="O2595" s="427" t="s">
        <v>4320</v>
      </c>
      <c r="P2595" s="345" t="s">
        <v>4248</v>
      </c>
      <c r="Q2595" s="340"/>
      <c r="R2595" s="354" t="s">
        <v>4321</v>
      </c>
      <c r="S2595" s="538">
        <v>6396.5</v>
      </c>
      <c r="T2595" s="467" t="s">
        <v>2965</v>
      </c>
      <c r="U2595" s="468">
        <f t="shared" si="40"/>
        <v>102344</v>
      </c>
      <c r="V2595" s="170"/>
    </row>
    <row r="2596" spans="1:22">
      <c r="A2596" s="235">
        <v>2593</v>
      </c>
      <c r="B2596" s="238">
        <v>110408288</v>
      </c>
      <c r="C2596" s="238" t="s">
        <v>1749</v>
      </c>
      <c r="D2596" s="238" t="s">
        <v>1750</v>
      </c>
      <c r="E2596" s="598" t="s">
        <v>36</v>
      </c>
      <c r="F2596" s="333">
        <v>20</v>
      </c>
      <c r="G2596" s="623" t="s">
        <v>4319</v>
      </c>
      <c r="H2596" s="410">
        <v>45132</v>
      </c>
      <c r="I2596" s="410">
        <v>45134</v>
      </c>
      <c r="J2596" s="235" t="s">
        <v>3857</v>
      </c>
      <c r="K2596" s="235" t="s">
        <v>82</v>
      </c>
      <c r="L2596" s="235" t="s">
        <v>70</v>
      </c>
      <c r="M2596" s="238">
        <v>923389246</v>
      </c>
      <c r="N2596" s="235" t="s">
        <v>3917</v>
      </c>
      <c r="O2596" s="427" t="s">
        <v>4320</v>
      </c>
      <c r="P2596" s="345" t="s">
        <v>4248</v>
      </c>
      <c r="Q2596" s="340"/>
      <c r="R2596" s="354" t="s">
        <v>4321</v>
      </c>
      <c r="S2596" s="538">
        <v>6396.5</v>
      </c>
      <c r="T2596" s="467" t="s">
        <v>2965</v>
      </c>
      <c r="U2596" s="468">
        <f t="shared" si="40"/>
        <v>127930</v>
      </c>
      <c r="V2596" s="170"/>
    </row>
    <row r="2597" spans="1:22">
      <c r="A2597" s="235">
        <v>2594</v>
      </c>
      <c r="B2597" s="354">
        <v>112171911</v>
      </c>
      <c r="C2597" s="245" t="s">
        <v>3427</v>
      </c>
      <c r="D2597" s="245" t="s">
        <v>3588</v>
      </c>
      <c r="E2597" s="602" t="s">
        <v>36</v>
      </c>
      <c r="F2597" s="428">
        <v>6</v>
      </c>
      <c r="G2597" s="627" t="s">
        <v>4319</v>
      </c>
      <c r="H2597" s="478">
        <v>45132</v>
      </c>
      <c r="I2597" s="478">
        <v>45134</v>
      </c>
      <c r="J2597" s="427" t="s">
        <v>3857</v>
      </c>
      <c r="K2597" s="427" t="s">
        <v>82</v>
      </c>
      <c r="L2597" s="427" t="s">
        <v>70</v>
      </c>
      <c r="M2597" s="354">
        <v>923389246</v>
      </c>
      <c r="N2597" s="427" t="s">
        <v>3917</v>
      </c>
      <c r="O2597" s="427" t="s">
        <v>4320</v>
      </c>
      <c r="P2597" s="473" t="s">
        <v>4248</v>
      </c>
      <c r="Q2597" s="427"/>
      <c r="R2597" s="354" t="s">
        <v>4321</v>
      </c>
      <c r="S2597" s="538">
        <v>158554.70000000001</v>
      </c>
      <c r="T2597" s="467" t="s">
        <v>2965</v>
      </c>
      <c r="U2597" s="468">
        <f t="shared" si="40"/>
        <v>951328.20000000007</v>
      </c>
      <c r="V2597" s="170"/>
    </row>
    <row r="2598" spans="1:22">
      <c r="A2598" s="235">
        <v>2595</v>
      </c>
      <c r="B2598" s="238">
        <v>112158708</v>
      </c>
      <c r="C2598" s="235" t="s">
        <v>3681</v>
      </c>
      <c r="D2598" s="238" t="s">
        <v>3682</v>
      </c>
      <c r="E2598" s="606" t="s">
        <v>36</v>
      </c>
      <c r="F2598" s="333">
        <v>6</v>
      </c>
      <c r="G2598" s="623" t="s">
        <v>4319</v>
      </c>
      <c r="H2598" s="410">
        <v>45132</v>
      </c>
      <c r="I2598" s="410">
        <v>45134</v>
      </c>
      <c r="J2598" s="235" t="s">
        <v>3857</v>
      </c>
      <c r="K2598" s="235" t="s">
        <v>82</v>
      </c>
      <c r="L2598" s="235" t="s">
        <v>70</v>
      </c>
      <c r="M2598" s="238">
        <v>923389246</v>
      </c>
      <c r="N2598" s="235" t="s">
        <v>3917</v>
      </c>
      <c r="O2598" s="427" t="s">
        <v>4320</v>
      </c>
      <c r="P2598" s="345" t="s">
        <v>4248</v>
      </c>
      <c r="Q2598" s="340"/>
      <c r="R2598" s="354" t="s">
        <v>4321</v>
      </c>
      <c r="S2598" s="538">
        <v>19000</v>
      </c>
      <c r="T2598" s="467" t="s">
        <v>2965</v>
      </c>
      <c r="U2598" s="468">
        <f t="shared" si="40"/>
        <v>114000</v>
      </c>
      <c r="V2598" s="170"/>
    </row>
    <row r="2599" spans="1:22" ht="20.399999999999999">
      <c r="A2599" s="235">
        <v>2596</v>
      </c>
      <c r="B2599" s="238">
        <v>110408290</v>
      </c>
      <c r="C2599" s="238" t="s">
        <v>2260</v>
      </c>
      <c r="D2599" s="238" t="s">
        <v>2775</v>
      </c>
      <c r="E2599" s="598" t="s">
        <v>36</v>
      </c>
      <c r="F2599" s="235">
        <v>36</v>
      </c>
      <c r="G2599" s="623" t="s">
        <v>4319</v>
      </c>
      <c r="H2599" s="410">
        <v>45132</v>
      </c>
      <c r="I2599" s="410">
        <v>45134</v>
      </c>
      <c r="J2599" s="235" t="s">
        <v>3857</v>
      </c>
      <c r="K2599" s="235" t="s">
        <v>82</v>
      </c>
      <c r="L2599" s="235" t="s">
        <v>70</v>
      </c>
      <c r="M2599" s="238">
        <v>923389246</v>
      </c>
      <c r="N2599" s="235" t="s">
        <v>3917</v>
      </c>
      <c r="O2599" s="427" t="s">
        <v>4320</v>
      </c>
      <c r="P2599" s="345" t="s">
        <v>4248</v>
      </c>
      <c r="Q2599" s="340"/>
      <c r="R2599" s="354" t="s">
        <v>4321</v>
      </c>
      <c r="S2599" s="538">
        <v>540.54999999999995</v>
      </c>
      <c r="T2599" s="467" t="s">
        <v>2965</v>
      </c>
      <c r="U2599" s="468">
        <f t="shared" si="40"/>
        <v>19459.8</v>
      </c>
      <c r="V2599" s="170"/>
    </row>
    <row r="2600" spans="1:22" ht="30.6">
      <c r="A2600" s="235">
        <v>2597</v>
      </c>
      <c r="B2600" s="238">
        <v>112173808</v>
      </c>
      <c r="C2600" s="238" t="s">
        <v>3421</v>
      </c>
      <c r="D2600" s="238" t="s">
        <v>2819</v>
      </c>
      <c r="E2600" s="598" t="s">
        <v>36</v>
      </c>
      <c r="F2600" s="333">
        <v>6</v>
      </c>
      <c r="G2600" s="623" t="s">
        <v>4319</v>
      </c>
      <c r="H2600" s="410">
        <v>45132</v>
      </c>
      <c r="I2600" s="410">
        <v>45134</v>
      </c>
      <c r="J2600" s="235" t="s">
        <v>3857</v>
      </c>
      <c r="K2600" s="235" t="s">
        <v>82</v>
      </c>
      <c r="L2600" s="235" t="s">
        <v>70</v>
      </c>
      <c r="M2600" s="238">
        <v>923389246</v>
      </c>
      <c r="N2600" s="235" t="s">
        <v>3917</v>
      </c>
      <c r="O2600" s="427" t="s">
        <v>4320</v>
      </c>
      <c r="P2600" s="345" t="s">
        <v>4248</v>
      </c>
      <c r="Q2600" s="340"/>
      <c r="R2600" s="354" t="s">
        <v>4321</v>
      </c>
      <c r="S2600" s="171">
        <v>81601</v>
      </c>
      <c r="T2600" s="467" t="s">
        <v>2965</v>
      </c>
      <c r="U2600" s="468">
        <f t="shared" si="40"/>
        <v>489606</v>
      </c>
      <c r="V2600" s="170"/>
    </row>
    <row r="2601" spans="1:22" ht="20.399999999999999">
      <c r="A2601" s="235">
        <v>2598</v>
      </c>
      <c r="B2601" s="238" t="s">
        <v>820</v>
      </c>
      <c r="C2601" s="235">
        <v>107186267</v>
      </c>
      <c r="D2601" s="238" t="s">
        <v>821</v>
      </c>
      <c r="E2601" s="598" t="s">
        <v>36</v>
      </c>
      <c r="F2601" s="235">
        <v>240</v>
      </c>
      <c r="G2601" s="623" t="s">
        <v>4319</v>
      </c>
      <c r="H2601" s="410">
        <v>45132</v>
      </c>
      <c r="I2601" s="410">
        <v>45134</v>
      </c>
      <c r="J2601" s="235" t="s">
        <v>3857</v>
      </c>
      <c r="K2601" s="235" t="s">
        <v>82</v>
      </c>
      <c r="L2601" s="235" t="s">
        <v>70</v>
      </c>
      <c r="M2601" s="238">
        <v>923389246</v>
      </c>
      <c r="N2601" s="235" t="s">
        <v>3917</v>
      </c>
      <c r="O2601" s="427" t="s">
        <v>4320</v>
      </c>
      <c r="P2601" s="345" t="s">
        <v>4248</v>
      </c>
      <c r="Q2601" s="340"/>
      <c r="R2601" s="354" t="s">
        <v>4321</v>
      </c>
      <c r="S2601" s="538">
        <v>4.9000000000000004</v>
      </c>
      <c r="T2601" s="467" t="s">
        <v>2965</v>
      </c>
      <c r="U2601" s="468">
        <f t="shared" si="40"/>
        <v>1176</v>
      </c>
      <c r="V2601" s="170"/>
    </row>
    <row r="2602" spans="1:22">
      <c r="A2602" s="235">
        <v>2599</v>
      </c>
      <c r="B2602" s="238" t="s">
        <v>286</v>
      </c>
      <c r="C2602" s="238" t="s">
        <v>286</v>
      </c>
      <c r="D2602" s="238" t="s">
        <v>4072</v>
      </c>
      <c r="E2602" s="598" t="s">
        <v>247</v>
      </c>
      <c r="F2602" s="333">
        <v>2</v>
      </c>
      <c r="G2602" s="623" t="s">
        <v>4319</v>
      </c>
      <c r="H2602" s="410">
        <v>45132</v>
      </c>
      <c r="I2602" s="410">
        <v>45134</v>
      </c>
      <c r="J2602" s="235" t="s">
        <v>3857</v>
      </c>
      <c r="K2602" s="235" t="s">
        <v>82</v>
      </c>
      <c r="L2602" s="235" t="s">
        <v>70</v>
      </c>
      <c r="M2602" s="238">
        <v>923389246</v>
      </c>
      <c r="N2602" s="235" t="s">
        <v>3917</v>
      </c>
      <c r="O2602" s="427" t="s">
        <v>4320</v>
      </c>
      <c r="P2602" s="345" t="s">
        <v>4248</v>
      </c>
      <c r="Q2602" s="340"/>
      <c r="R2602" s="354" t="s">
        <v>4321</v>
      </c>
      <c r="S2602" s="538">
        <v>6727</v>
      </c>
      <c r="T2602" s="467" t="s">
        <v>2965</v>
      </c>
      <c r="U2602" s="468">
        <f t="shared" si="40"/>
        <v>13454</v>
      </c>
      <c r="V2602" s="170"/>
    </row>
    <row r="2603" spans="1:22">
      <c r="A2603" s="235">
        <v>2600</v>
      </c>
      <c r="B2603" s="238" t="s">
        <v>286</v>
      </c>
      <c r="C2603" s="238" t="s">
        <v>286</v>
      </c>
      <c r="D2603" s="238" t="s">
        <v>4072</v>
      </c>
      <c r="E2603" s="598" t="s">
        <v>247</v>
      </c>
      <c r="F2603" s="333">
        <v>4</v>
      </c>
      <c r="G2603" s="623" t="s">
        <v>4319</v>
      </c>
      <c r="H2603" s="410">
        <v>45132</v>
      </c>
      <c r="I2603" s="410">
        <v>45134</v>
      </c>
      <c r="J2603" s="235" t="s">
        <v>3857</v>
      </c>
      <c r="K2603" s="235" t="s">
        <v>82</v>
      </c>
      <c r="L2603" s="235" t="s">
        <v>70</v>
      </c>
      <c r="M2603" s="238">
        <v>923389246</v>
      </c>
      <c r="N2603" s="235" t="s">
        <v>3917</v>
      </c>
      <c r="O2603" s="427" t="s">
        <v>4320</v>
      </c>
      <c r="P2603" s="345" t="s">
        <v>4248</v>
      </c>
      <c r="Q2603" s="340"/>
      <c r="R2603" s="354" t="s">
        <v>4321</v>
      </c>
      <c r="S2603" s="538">
        <v>6727</v>
      </c>
      <c r="T2603" s="467" t="s">
        <v>2965</v>
      </c>
      <c r="U2603" s="468">
        <f t="shared" si="40"/>
        <v>26908</v>
      </c>
      <c r="V2603" s="170"/>
    </row>
    <row r="2604" spans="1:22">
      <c r="A2604" s="235">
        <v>2601</v>
      </c>
      <c r="B2604" s="238">
        <v>107184793</v>
      </c>
      <c r="C2604" s="235">
        <v>107184793</v>
      </c>
      <c r="D2604" s="238" t="s">
        <v>2786</v>
      </c>
      <c r="E2604" s="598" t="s">
        <v>36</v>
      </c>
      <c r="F2604" s="471">
        <v>240</v>
      </c>
      <c r="G2604" s="623" t="s">
        <v>4319</v>
      </c>
      <c r="H2604" s="410">
        <v>45132</v>
      </c>
      <c r="I2604" s="410">
        <v>45134</v>
      </c>
      <c r="J2604" s="235" t="s">
        <v>3857</v>
      </c>
      <c r="K2604" s="235" t="s">
        <v>82</v>
      </c>
      <c r="L2604" s="235" t="s">
        <v>70</v>
      </c>
      <c r="M2604" s="238">
        <v>923389246</v>
      </c>
      <c r="N2604" s="235" t="s">
        <v>3917</v>
      </c>
      <c r="O2604" s="427" t="s">
        <v>4320</v>
      </c>
      <c r="P2604" s="345" t="s">
        <v>4248</v>
      </c>
      <c r="Q2604" s="340"/>
      <c r="R2604" s="354" t="s">
        <v>4321</v>
      </c>
      <c r="S2604" s="538">
        <v>0.6</v>
      </c>
      <c r="T2604" s="467" t="s">
        <v>2965</v>
      </c>
      <c r="U2604" s="468">
        <f t="shared" si="40"/>
        <v>144</v>
      </c>
      <c r="V2604" s="170"/>
    </row>
    <row r="2605" spans="1:22">
      <c r="A2605" s="235">
        <v>2602</v>
      </c>
      <c r="B2605" s="238">
        <v>112169822</v>
      </c>
      <c r="C2605" s="337" t="s">
        <v>2941</v>
      </c>
      <c r="D2605" s="239" t="s">
        <v>2942</v>
      </c>
      <c r="E2605" s="605" t="s">
        <v>2729</v>
      </c>
      <c r="F2605" s="333">
        <v>540</v>
      </c>
      <c r="G2605" s="623" t="s">
        <v>4340</v>
      </c>
      <c r="H2605" s="241">
        <v>45132</v>
      </c>
      <c r="I2605" s="241">
        <v>45134</v>
      </c>
      <c r="J2605" s="235" t="s">
        <v>3782</v>
      </c>
      <c r="K2605" s="235" t="s">
        <v>285</v>
      </c>
      <c r="L2605" s="235" t="s">
        <v>2832</v>
      </c>
      <c r="M2605" s="333">
        <v>923389235</v>
      </c>
      <c r="N2605" s="235" t="s">
        <v>3917</v>
      </c>
      <c r="O2605" s="427" t="s">
        <v>4021</v>
      </c>
      <c r="P2605" s="345" t="s">
        <v>286</v>
      </c>
      <c r="Q2605" s="427" t="s">
        <v>286</v>
      </c>
      <c r="R2605" s="238" t="s">
        <v>3786</v>
      </c>
      <c r="S2605" s="538">
        <v>22.7</v>
      </c>
      <c r="T2605" s="467" t="s">
        <v>2965</v>
      </c>
      <c r="U2605" s="468">
        <f t="shared" si="40"/>
        <v>12258</v>
      </c>
      <c r="V2605" s="170"/>
    </row>
    <row r="2606" spans="1:22">
      <c r="A2606" s="235">
        <v>2603</v>
      </c>
      <c r="B2606" s="238">
        <v>111443613</v>
      </c>
      <c r="C2606" s="235">
        <v>111443825</v>
      </c>
      <c r="D2606" s="238" t="s">
        <v>1712</v>
      </c>
      <c r="E2606" s="598" t="s">
        <v>36</v>
      </c>
      <c r="F2606" s="235">
        <v>5</v>
      </c>
      <c r="G2606" s="623" t="s">
        <v>4324</v>
      </c>
      <c r="H2606" s="410">
        <v>45133</v>
      </c>
      <c r="I2606" s="410">
        <v>45134</v>
      </c>
      <c r="J2606" s="235" t="s">
        <v>4068</v>
      </c>
      <c r="K2606" s="235" t="s">
        <v>1875</v>
      </c>
      <c r="L2606" s="333" t="s">
        <v>3540</v>
      </c>
      <c r="M2606" s="333">
        <v>923388981</v>
      </c>
      <c r="N2606" s="235" t="s">
        <v>3917</v>
      </c>
      <c r="O2606" s="427" t="s">
        <v>3351</v>
      </c>
      <c r="P2606" s="345" t="s">
        <v>286</v>
      </c>
      <c r="Q2606" s="427" t="s">
        <v>286</v>
      </c>
      <c r="R2606" s="235" t="s">
        <v>3568</v>
      </c>
      <c r="S2606" s="538">
        <v>4172</v>
      </c>
      <c r="T2606" s="467" t="s">
        <v>2965</v>
      </c>
      <c r="U2606" s="468">
        <f t="shared" si="40"/>
        <v>20860</v>
      </c>
      <c r="V2606" s="170"/>
    </row>
    <row r="2607" spans="1:22">
      <c r="A2607" s="235">
        <v>2604</v>
      </c>
      <c r="B2607" s="354">
        <v>109447744</v>
      </c>
      <c r="C2607" s="427">
        <v>803203</v>
      </c>
      <c r="D2607" s="354" t="s">
        <v>3732</v>
      </c>
      <c r="E2607" s="603" t="s">
        <v>36</v>
      </c>
      <c r="F2607" s="427">
        <v>1</v>
      </c>
      <c r="G2607" s="623" t="s">
        <v>4322</v>
      </c>
      <c r="H2607" s="410">
        <v>45133</v>
      </c>
      <c r="I2607" s="410">
        <v>45134</v>
      </c>
      <c r="J2607" s="427" t="s">
        <v>81</v>
      </c>
      <c r="K2607" s="427" t="s">
        <v>82</v>
      </c>
      <c r="L2607" s="427" t="s">
        <v>3799</v>
      </c>
      <c r="M2607" s="427">
        <v>923388583</v>
      </c>
      <c r="N2607" s="427" t="s">
        <v>3917</v>
      </c>
      <c r="O2607" s="427" t="s">
        <v>57</v>
      </c>
      <c r="P2607" s="473" t="s">
        <v>3432</v>
      </c>
      <c r="Q2607" s="427" t="s">
        <v>3958</v>
      </c>
      <c r="R2607" s="427" t="s">
        <v>4323</v>
      </c>
      <c r="S2607" s="538">
        <v>20246.37</v>
      </c>
      <c r="T2607" s="467" t="s">
        <v>2965</v>
      </c>
      <c r="U2607" s="468">
        <f t="shared" si="40"/>
        <v>20246.37</v>
      </c>
      <c r="V2607" s="170"/>
    </row>
    <row r="2608" spans="1:22">
      <c r="A2608" s="235">
        <v>2605</v>
      </c>
      <c r="B2608" s="238">
        <v>109563338</v>
      </c>
      <c r="C2608" s="238" t="s">
        <v>4029</v>
      </c>
      <c r="D2608" s="239" t="s">
        <v>4030</v>
      </c>
      <c r="E2608" s="598" t="s">
        <v>36</v>
      </c>
      <c r="F2608" s="333">
        <v>4</v>
      </c>
      <c r="G2608" s="623" t="s">
        <v>4336</v>
      </c>
      <c r="H2608" s="410">
        <v>45133</v>
      </c>
      <c r="I2608" s="410">
        <v>45134</v>
      </c>
      <c r="J2608" s="235" t="s">
        <v>3501</v>
      </c>
      <c r="K2608" s="333" t="s">
        <v>3479</v>
      </c>
      <c r="L2608" s="333" t="s">
        <v>3799</v>
      </c>
      <c r="M2608" s="339">
        <v>923388992</v>
      </c>
      <c r="N2608" s="239" t="s">
        <v>3917</v>
      </c>
      <c r="O2608" s="238" t="s">
        <v>3784</v>
      </c>
      <c r="P2608" s="429" t="s">
        <v>4263</v>
      </c>
      <c r="Q2608" s="333" t="s">
        <v>3955</v>
      </c>
      <c r="R2608" s="333" t="s">
        <v>4297</v>
      </c>
      <c r="S2608" s="538">
        <v>14744.35</v>
      </c>
      <c r="T2608" s="467" t="s">
        <v>2965</v>
      </c>
      <c r="U2608" s="468">
        <f t="shared" si="40"/>
        <v>58977.4</v>
      </c>
      <c r="V2608" s="170"/>
    </row>
    <row r="2609" spans="1:22">
      <c r="A2609" s="235">
        <v>2606</v>
      </c>
      <c r="B2609" s="354">
        <v>112171911</v>
      </c>
      <c r="C2609" s="245" t="s">
        <v>3427</v>
      </c>
      <c r="D2609" s="245" t="s">
        <v>3588</v>
      </c>
      <c r="E2609" s="602" t="s">
        <v>36</v>
      </c>
      <c r="F2609" s="428">
        <v>1</v>
      </c>
      <c r="G2609" s="627" t="s">
        <v>4330</v>
      </c>
      <c r="H2609" s="478">
        <v>45134</v>
      </c>
      <c r="I2609" s="478">
        <v>45134</v>
      </c>
      <c r="J2609" s="427" t="s">
        <v>3857</v>
      </c>
      <c r="K2609" s="427" t="s">
        <v>82</v>
      </c>
      <c r="L2609" s="427" t="s">
        <v>70</v>
      </c>
      <c r="M2609" s="354">
        <v>923388594</v>
      </c>
      <c r="N2609" s="427" t="s">
        <v>3917</v>
      </c>
      <c r="O2609" s="427" t="s">
        <v>3784</v>
      </c>
      <c r="P2609" s="473" t="s">
        <v>4331</v>
      </c>
      <c r="Q2609" s="427"/>
      <c r="R2609" s="354" t="s">
        <v>4332</v>
      </c>
      <c r="S2609" s="538">
        <v>158554.70000000001</v>
      </c>
      <c r="T2609" s="467" t="s">
        <v>2965</v>
      </c>
      <c r="U2609" s="468">
        <f t="shared" si="40"/>
        <v>158554.70000000001</v>
      </c>
      <c r="V2609" s="170"/>
    </row>
    <row r="2610" spans="1:22" ht="20.399999999999999">
      <c r="A2610" s="235">
        <v>2607</v>
      </c>
      <c r="B2610" s="238">
        <v>112173846</v>
      </c>
      <c r="C2610" s="238" t="s">
        <v>3757</v>
      </c>
      <c r="D2610" s="238" t="s">
        <v>3758</v>
      </c>
      <c r="E2610" s="598" t="s">
        <v>36</v>
      </c>
      <c r="F2610" s="333">
        <v>2</v>
      </c>
      <c r="G2610" s="623" t="s">
        <v>4333</v>
      </c>
      <c r="H2610" s="410">
        <v>45134</v>
      </c>
      <c r="I2610" s="410">
        <v>45134</v>
      </c>
      <c r="J2610" s="235" t="s">
        <v>4279</v>
      </c>
      <c r="K2610" s="235" t="s">
        <v>3804</v>
      </c>
      <c r="L2610" s="235" t="s">
        <v>3799</v>
      </c>
      <c r="M2610" s="238" t="s">
        <v>693</v>
      </c>
      <c r="N2610" s="235" t="s">
        <v>4334</v>
      </c>
      <c r="O2610" s="238" t="s">
        <v>3784</v>
      </c>
      <c r="P2610" s="346" t="s">
        <v>4280</v>
      </c>
      <c r="Q2610" s="340"/>
      <c r="R2610" s="354" t="s">
        <v>4287</v>
      </c>
      <c r="S2610" s="538">
        <v>2023</v>
      </c>
      <c r="T2610" s="467" t="s">
        <v>2965</v>
      </c>
      <c r="U2610" s="468">
        <f t="shared" si="40"/>
        <v>4046</v>
      </c>
      <c r="V2610" s="170"/>
    </row>
    <row r="2611" spans="1:22" ht="20.399999999999999">
      <c r="A2611" s="235">
        <v>2608</v>
      </c>
      <c r="B2611" s="354">
        <v>112171911</v>
      </c>
      <c r="C2611" s="245" t="s">
        <v>3427</v>
      </c>
      <c r="D2611" s="245" t="s">
        <v>3588</v>
      </c>
      <c r="E2611" s="602" t="s">
        <v>36</v>
      </c>
      <c r="F2611" s="428">
        <v>2</v>
      </c>
      <c r="G2611" s="627" t="s">
        <v>4333</v>
      </c>
      <c r="H2611" s="478">
        <v>45134</v>
      </c>
      <c r="I2611" s="478">
        <v>45134</v>
      </c>
      <c r="J2611" s="427" t="s">
        <v>4279</v>
      </c>
      <c r="K2611" s="427" t="s">
        <v>3804</v>
      </c>
      <c r="L2611" s="427" t="s">
        <v>3799</v>
      </c>
      <c r="M2611" s="354" t="s">
        <v>693</v>
      </c>
      <c r="N2611" s="427" t="s">
        <v>4334</v>
      </c>
      <c r="O2611" s="427" t="s">
        <v>3784</v>
      </c>
      <c r="P2611" s="476" t="s">
        <v>4280</v>
      </c>
      <c r="Q2611" s="427"/>
      <c r="R2611" s="354" t="s">
        <v>4287</v>
      </c>
      <c r="S2611" s="538">
        <v>158554.70000000001</v>
      </c>
      <c r="T2611" s="467" t="s">
        <v>2965</v>
      </c>
      <c r="U2611" s="468">
        <f t="shared" si="40"/>
        <v>317109.40000000002</v>
      </c>
      <c r="V2611" s="170"/>
    </row>
    <row r="2612" spans="1:22">
      <c r="A2612" s="235">
        <v>2609</v>
      </c>
      <c r="B2612" s="238">
        <v>112173846</v>
      </c>
      <c r="C2612" s="238" t="s">
        <v>3757</v>
      </c>
      <c r="D2612" s="238" t="s">
        <v>3758</v>
      </c>
      <c r="E2612" s="598" t="s">
        <v>36</v>
      </c>
      <c r="F2612" s="333">
        <v>1</v>
      </c>
      <c r="G2612" s="623" t="s">
        <v>4337</v>
      </c>
      <c r="H2612" s="410">
        <v>45135</v>
      </c>
      <c r="I2612" s="410">
        <v>45135</v>
      </c>
      <c r="J2612" s="235" t="s">
        <v>2492</v>
      </c>
      <c r="K2612" s="235" t="s">
        <v>92</v>
      </c>
      <c r="L2612" s="235" t="s">
        <v>3799</v>
      </c>
      <c r="M2612" s="238" t="s">
        <v>693</v>
      </c>
      <c r="N2612" s="235" t="s">
        <v>4275</v>
      </c>
      <c r="O2612" s="238" t="s">
        <v>3784</v>
      </c>
      <c r="P2612" s="346" t="s">
        <v>4338</v>
      </c>
      <c r="Q2612" s="340"/>
      <c r="R2612" s="354" t="s">
        <v>4339</v>
      </c>
      <c r="S2612" s="538">
        <v>2023</v>
      </c>
      <c r="T2612" s="467" t="s">
        <v>2965</v>
      </c>
      <c r="U2612" s="468">
        <f t="shared" si="40"/>
        <v>2023</v>
      </c>
      <c r="V2612" s="170"/>
    </row>
    <row r="2613" spans="1:22">
      <c r="A2613" s="235">
        <v>2610</v>
      </c>
      <c r="B2613" s="238">
        <v>112171911</v>
      </c>
      <c r="C2613" s="235" t="s">
        <v>3427</v>
      </c>
      <c r="D2613" s="238" t="s">
        <v>3588</v>
      </c>
      <c r="E2613" s="598" t="s">
        <v>36</v>
      </c>
      <c r="F2613" s="235">
        <v>1</v>
      </c>
      <c r="G2613" s="623" t="s">
        <v>4333</v>
      </c>
      <c r="H2613" s="410">
        <v>45135</v>
      </c>
      <c r="I2613" s="410">
        <v>45136</v>
      </c>
      <c r="J2613" s="235" t="s">
        <v>3857</v>
      </c>
      <c r="K2613" s="235" t="s">
        <v>82</v>
      </c>
      <c r="L2613" s="333" t="s">
        <v>70</v>
      </c>
      <c r="M2613" s="235">
        <v>212568261</v>
      </c>
      <c r="N2613" s="235" t="s">
        <v>4082</v>
      </c>
      <c r="O2613" s="427" t="s">
        <v>4293</v>
      </c>
      <c r="P2613" s="345" t="s">
        <v>4331</v>
      </c>
      <c r="Q2613" s="427"/>
      <c r="R2613" s="235" t="s">
        <v>4335</v>
      </c>
      <c r="S2613" s="538">
        <v>158554.70000000001</v>
      </c>
      <c r="T2613" s="467" t="s">
        <v>2965</v>
      </c>
      <c r="U2613" s="468">
        <f t="shared" si="40"/>
        <v>158554.70000000001</v>
      </c>
      <c r="V2613" s="170"/>
    </row>
    <row r="2614" spans="1:22" ht="20.399999999999999">
      <c r="A2614" s="235">
        <v>2611</v>
      </c>
      <c r="B2614" s="238">
        <v>109492197</v>
      </c>
      <c r="C2614" s="337">
        <v>61030000067</v>
      </c>
      <c r="D2614" s="238" t="s">
        <v>187</v>
      </c>
      <c r="E2614" s="605" t="s">
        <v>36</v>
      </c>
      <c r="F2614" s="333">
        <v>30</v>
      </c>
      <c r="G2614" s="623" t="s">
        <v>4325</v>
      </c>
      <c r="H2614" s="410">
        <v>45135</v>
      </c>
      <c r="I2614" s="410">
        <v>45136</v>
      </c>
      <c r="J2614" s="235" t="s">
        <v>4326</v>
      </c>
      <c r="K2614" s="235" t="s">
        <v>1748</v>
      </c>
      <c r="L2614" s="235" t="s">
        <v>70</v>
      </c>
      <c r="M2614" s="235">
        <v>378840294</v>
      </c>
      <c r="N2614" s="235" t="s">
        <v>4082</v>
      </c>
      <c r="O2614" s="427" t="s">
        <v>4327</v>
      </c>
      <c r="P2614" s="345" t="s">
        <v>286</v>
      </c>
      <c r="Q2614" s="427" t="s">
        <v>4328</v>
      </c>
      <c r="R2614" s="238" t="s">
        <v>4329</v>
      </c>
      <c r="S2614" s="538">
        <v>66.92</v>
      </c>
      <c r="T2614" s="467" t="s">
        <v>2965</v>
      </c>
      <c r="U2614" s="468">
        <f t="shared" si="40"/>
        <v>2007.6000000000001</v>
      </c>
      <c r="V2614" s="170"/>
    </row>
    <row r="2615" spans="1:22">
      <c r="A2615" s="235">
        <v>2612</v>
      </c>
      <c r="B2615" s="238">
        <v>109492180</v>
      </c>
      <c r="C2615" s="349" t="s">
        <v>201</v>
      </c>
      <c r="D2615" s="349" t="s">
        <v>2748</v>
      </c>
      <c r="E2615" s="606" t="s">
        <v>36</v>
      </c>
      <c r="F2615" s="333">
        <v>30</v>
      </c>
      <c r="G2615" s="623" t="s">
        <v>4325</v>
      </c>
      <c r="H2615" s="410">
        <v>45135</v>
      </c>
      <c r="I2615" s="410">
        <v>45136</v>
      </c>
      <c r="J2615" s="235" t="s">
        <v>4326</v>
      </c>
      <c r="K2615" s="235" t="s">
        <v>1748</v>
      </c>
      <c r="L2615" s="235" t="s">
        <v>70</v>
      </c>
      <c r="M2615" s="235">
        <v>378840294</v>
      </c>
      <c r="N2615" s="235" t="s">
        <v>4082</v>
      </c>
      <c r="O2615" s="427" t="s">
        <v>4327</v>
      </c>
      <c r="P2615" s="345" t="s">
        <v>286</v>
      </c>
      <c r="Q2615" s="427" t="s">
        <v>4328</v>
      </c>
      <c r="R2615" s="238" t="s">
        <v>4329</v>
      </c>
      <c r="S2615" s="538">
        <v>32.22</v>
      </c>
      <c r="T2615" s="467" t="s">
        <v>2965</v>
      </c>
      <c r="U2615" s="468">
        <f t="shared" si="40"/>
        <v>966.59999999999991</v>
      </c>
      <c r="V2615" s="170"/>
    </row>
    <row r="2616" spans="1:22">
      <c r="A2616" s="235">
        <v>2613</v>
      </c>
      <c r="B2616" s="238">
        <v>106965044</v>
      </c>
      <c r="C2616" s="235" t="s">
        <v>1941</v>
      </c>
      <c r="D2616" s="238" t="s">
        <v>1942</v>
      </c>
      <c r="E2616" s="598" t="s">
        <v>2729</v>
      </c>
      <c r="F2616" s="235">
        <v>50</v>
      </c>
      <c r="G2616" s="623" t="s">
        <v>4325</v>
      </c>
      <c r="H2616" s="410">
        <v>45135</v>
      </c>
      <c r="I2616" s="410">
        <v>45136</v>
      </c>
      <c r="J2616" s="235" t="s">
        <v>4326</v>
      </c>
      <c r="K2616" s="235" t="s">
        <v>1748</v>
      </c>
      <c r="L2616" s="235" t="s">
        <v>70</v>
      </c>
      <c r="M2616" s="235">
        <v>378840294</v>
      </c>
      <c r="N2616" s="235" t="s">
        <v>4082</v>
      </c>
      <c r="O2616" s="427" t="s">
        <v>4327</v>
      </c>
      <c r="P2616" s="345" t="s">
        <v>286</v>
      </c>
      <c r="Q2616" s="427" t="s">
        <v>4328</v>
      </c>
      <c r="R2616" s="238" t="s">
        <v>4329</v>
      </c>
      <c r="S2616" s="538">
        <v>174.89</v>
      </c>
      <c r="T2616" s="467" t="s">
        <v>2965</v>
      </c>
      <c r="U2616" s="468">
        <f t="shared" si="40"/>
        <v>8744.5</v>
      </c>
      <c r="V2616" s="170"/>
    </row>
    <row r="2617" spans="1:22" ht="20.399999999999999">
      <c r="A2617" s="235">
        <v>2614</v>
      </c>
      <c r="B2617" s="238">
        <v>109492181</v>
      </c>
      <c r="C2617" s="337" t="s">
        <v>170</v>
      </c>
      <c r="D2617" s="238" t="s">
        <v>171</v>
      </c>
      <c r="E2617" s="605" t="s">
        <v>36</v>
      </c>
      <c r="F2617" s="333">
        <v>600</v>
      </c>
      <c r="G2617" s="623" t="s">
        <v>4325</v>
      </c>
      <c r="H2617" s="410">
        <v>45135</v>
      </c>
      <c r="I2617" s="410">
        <v>45136</v>
      </c>
      <c r="J2617" s="235" t="s">
        <v>4326</v>
      </c>
      <c r="K2617" s="235" t="s">
        <v>1748</v>
      </c>
      <c r="L2617" s="235" t="s">
        <v>70</v>
      </c>
      <c r="M2617" s="235">
        <v>378840294</v>
      </c>
      <c r="N2617" s="235" t="s">
        <v>4082</v>
      </c>
      <c r="O2617" s="427" t="s">
        <v>4327</v>
      </c>
      <c r="P2617" s="345" t="s">
        <v>286</v>
      </c>
      <c r="Q2617" s="427" t="s">
        <v>4328</v>
      </c>
      <c r="R2617" s="238" t="s">
        <v>4329</v>
      </c>
      <c r="S2617" s="538">
        <v>18.350000000000001</v>
      </c>
      <c r="T2617" s="467" t="s">
        <v>2965</v>
      </c>
      <c r="U2617" s="468">
        <f t="shared" si="40"/>
        <v>11010</v>
      </c>
      <c r="V2617" s="170"/>
    </row>
    <row r="2618" spans="1:22" ht="20.399999999999999">
      <c r="A2618" s="235">
        <v>2615</v>
      </c>
      <c r="B2618" s="238">
        <v>109492194</v>
      </c>
      <c r="C2618" s="349">
        <v>61030012010</v>
      </c>
      <c r="D2618" s="238" t="s">
        <v>193</v>
      </c>
      <c r="E2618" s="600" t="s">
        <v>36</v>
      </c>
      <c r="F2618" s="333">
        <v>30</v>
      </c>
      <c r="G2618" s="623" t="s">
        <v>4325</v>
      </c>
      <c r="H2618" s="410">
        <v>45135</v>
      </c>
      <c r="I2618" s="410">
        <v>45136</v>
      </c>
      <c r="J2618" s="235" t="s">
        <v>4326</v>
      </c>
      <c r="K2618" s="235" t="s">
        <v>1748</v>
      </c>
      <c r="L2618" s="235" t="s">
        <v>70</v>
      </c>
      <c r="M2618" s="235">
        <v>378840294</v>
      </c>
      <c r="N2618" s="235" t="s">
        <v>4082</v>
      </c>
      <c r="O2618" s="427" t="s">
        <v>4327</v>
      </c>
      <c r="P2618" s="345" t="s">
        <v>286</v>
      </c>
      <c r="Q2618" s="427" t="s">
        <v>4328</v>
      </c>
      <c r="R2618" s="238" t="s">
        <v>4329</v>
      </c>
      <c r="S2618" s="538">
        <v>234.9</v>
      </c>
      <c r="T2618" s="467" t="s">
        <v>2965</v>
      </c>
      <c r="U2618" s="468">
        <f t="shared" si="40"/>
        <v>7047</v>
      </c>
      <c r="V2618" s="170"/>
    </row>
    <row r="2619" spans="1:22">
      <c r="A2619" s="235">
        <v>2616</v>
      </c>
      <c r="B2619" s="238">
        <v>109492189</v>
      </c>
      <c r="C2619" s="235" t="s">
        <v>1178</v>
      </c>
      <c r="D2619" s="239" t="s">
        <v>1179</v>
      </c>
      <c r="E2619" s="598" t="s">
        <v>36</v>
      </c>
      <c r="F2619" s="235">
        <v>30</v>
      </c>
      <c r="G2619" s="623" t="s">
        <v>4325</v>
      </c>
      <c r="H2619" s="410">
        <v>45135</v>
      </c>
      <c r="I2619" s="410">
        <v>45136</v>
      </c>
      <c r="J2619" s="235" t="s">
        <v>4326</v>
      </c>
      <c r="K2619" s="235" t="s">
        <v>1748</v>
      </c>
      <c r="L2619" s="235" t="s">
        <v>70</v>
      </c>
      <c r="M2619" s="235">
        <v>378840294</v>
      </c>
      <c r="N2619" s="235" t="s">
        <v>4082</v>
      </c>
      <c r="O2619" s="427" t="s">
        <v>4327</v>
      </c>
      <c r="P2619" s="345" t="s">
        <v>286</v>
      </c>
      <c r="Q2619" s="427" t="s">
        <v>4328</v>
      </c>
      <c r="R2619" s="238" t="s">
        <v>4329</v>
      </c>
      <c r="S2619" s="538">
        <v>21.36</v>
      </c>
      <c r="T2619" s="467" t="s">
        <v>2965</v>
      </c>
      <c r="U2619" s="468">
        <f t="shared" si="40"/>
        <v>640.79999999999995</v>
      </c>
      <c r="V2619" s="170"/>
    </row>
    <row r="2620" spans="1:22">
      <c r="A2620" s="235">
        <v>2617</v>
      </c>
      <c r="B2620" s="238">
        <v>109492176</v>
      </c>
      <c r="C2620" s="238">
        <v>45953050</v>
      </c>
      <c r="D2620" s="239" t="s">
        <v>2204</v>
      </c>
      <c r="E2620" s="598" t="s">
        <v>2729</v>
      </c>
      <c r="F2620" s="333">
        <v>30</v>
      </c>
      <c r="G2620" s="623" t="s">
        <v>4325</v>
      </c>
      <c r="H2620" s="410">
        <v>45135</v>
      </c>
      <c r="I2620" s="410">
        <v>45136</v>
      </c>
      <c r="J2620" s="235" t="s">
        <v>4326</v>
      </c>
      <c r="K2620" s="235" t="s">
        <v>1748</v>
      </c>
      <c r="L2620" s="235" t="s">
        <v>70</v>
      </c>
      <c r="M2620" s="235">
        <v>378840294</v>
      </c>
      <c r="N2620" s="235" t="s">
        <v>4082</v>
      </c>
      <c r="O2620" s="427" t="s">
        <v>4327</v>
      </c>
      <c r="P2620" s="345" t="s">
        <v>286</v>
      </c>
      <c r="Q2620" s="427" t="s">
        <v>4328</v>
      </c>
      <c r="R2620" s="238" t="s">
        <v>4329</v>
      </c>
      <c r="S2620" s="538">
        <v>191.98</v>
      </c>
      <c r="T2620" s="467" t="s">
        <v>2965</v>
      </c>
      <c r="U2620" s="468">
        <f t="shared" si="40"/>
        <v>5759.4</v>
      </c>
      <c r="V2620" s="170"/>
    </row>
    <row r="2621" spans="1:22">
      <c r="A2621" s="235">
        <v>2618</v>
      </c>
      <c r="B2621" s="238">
        <v>109674832</v>
      </c>
      <c r="C2621" s="235">
        <v>12551402</v>
      </c>
      <c r="D2621" s="238" t="s">
        <v>1851</v>
      </c>
      <c r="E2621" s="598" t="s">
        <v>2729</v>
      </c>
      <c r="F2621" s="235">
        <v>200</v>
      </c>
      <c r="G2621" s="623" t="s">
        <v>4325</v>
      </c>
      <c r="H2621" s="410">
        <v>45135</v>
      </c>
      <c r="I2621" s="410">
        <v>45136</v>
      </c>
      <c r="J2621" s="235" t="s">
        <v>4326</v>
      </c>
      <c r="K2621" s="235" t="s">
        <v>1748</v>
      </c>
      <c r="L2621" s="235" t="s">
        <v>70</v>
      </c>
      <c r="M2621" s="235">
        <v>378840294</v>
      </c>
      <c r="N2621" s="235" t="s">
        <v>4082</v>
      </c>
      <c r="O2621" s="427" t="s">
        <v>4327</v>
      </c>
      <c r="P2621" s="345" t="s">
        <v>286</v>
      </c>
      <c r="Q2621" s="427" t="s">
        <v>4328</v>
      </c>
      <c r="R2621" s="238" t="s">
        <v>4329</v>
      </c>
      <c r="S2621" s="538">
        <v>9.23</v>
      </c>
      <c r="T2621" s="467" t="s">
        <v>2965</v>
      </c>
      <c r="U2621" s="468">
        <f t="shared" si="40"/>
        <v>1846</v>
      </c>
      <c r="V2621" s="170"/>
    </row>
    <row r="2622" spans="1:22">
      <c r="A2622" s="235">
        <v>2619</v>
      </c>
      <c r="B2622" s="238">
        <v>100940942</v>
      </c>
      <c r="C2622" s="235">
        <v>12553871</v>
      </c>
      <c r="D2622" s="238" t="s">
        <v>1856</v>
      </c>
      <c r="E2622" s="598" t="s">
        <v>2729</v>
      </c>
      <c r="F2622" s="235">
        <v>30</v>
      </c>
      <c r="G2622" s="623" t="s">
        <v>4325</v>
      </c>
      <c r="H2622" s="410">
        <v>45135</v>
      </c>
      <c r="I2622" s="410">
        <v>45136</v>
      </c>
      <c r="J2622" s="235" t="s">
        <v>4326</v>
      </c>
      <c r="K2622" s="235" t="s">
        <v>1748</v>
      </c>
      <c r="L2622" s="235" t="s">
        <v>70</v>
      </c>
      <c r="M2622" s="235">
        <v>378840294</v>
      </c>
      <c r="N2622" s="235" t="s">
        <v>4082</v>
      </c>
      <c r="O2622" s="427" t="s">
        <v>4327</v>
      </c>
      <c r="P2622" s="345" t="s">
        <v>286</v>
      </c>
      <c r="Q2622" s="427" t="s">
        <v>4328</v>
      </c>
      <c r="R2622" s="238" t="s">
        <v>4329</v>
      </c>
      <c r="S2622" s="538">
        <v>14.21</v>
      </c>
      <c r="T2622" s="467" t="s">
        <v>2965</v>
      </c>
      <c r="U2622" s="468">
        <f t="shared" si="40"/>
        <v>426.3</v>
      </c>
      <c r="V2622" s="170"/>
    </row>
    <row r="2623" spans="1:22">
      <c r="A2623" s="235">
        <v>2620</v>
      </c>
      <c r="B2623" s="238" t="s">
        <v>1861</v>
      </c>
      <c r="C2623" s="235">
        <v>12553873</v>
      </c>
      <c r="D2623" s="238" t="s">
        <v>1862</v>
      </c>
      <c r="E2623" s="598" t="s">
        <v>2729</v>
      </c>
      <c r="F2623" s="235">
        <v>20</v>
      </c>
      <c r="G2623" s="623" t="s">
        <v>4325</v>
      </c>
      <c r="H2623" s="410">
        <v>45135</v>
      </c>
      <c r="I2623" s="410">
        <v>45136</v>
      </c>
      <c r="J2623" s="235" t="s">
        <v>4326</v>
      </c>
      <c r="K2623" s="235" t="s">
        <v>1748</v>
      </c>
      <c r="L2623" s="235" t="s">
        <v>70</v>
      </c>
      <c r="M2623" s="235">
        <v>378840294</v>
      </c>
      <c r="N2623" s="235" t="s">
        <v>4082</v>
      </c>
      <c r="O2623" s="427" t="s">
        <v>4327</v>
      </c>
      <c r="P2623" s="345" t="s">
        <v>286</v>
      </c>
      <c r="Q2623" s="427" t="s">
        <v>4328</v>
      </c>
      <c r="R2623" s="238" t="s">
        <v>4329</v>
      </c>
      <c r="S2623" s="538">
        <v>25.56</v>
      </c>
      <c r="T2623" s="467" t="s">
        <v>2965</v>
      </c>
      <c r="U2623" s="468">
        <f t="shared" si="40"/>
        <v>511.2</v>
      </c>
      <c r="V2623" s="170"/>
    </row>
    <row r="2624" spans="1:22">
      <c r="A2624" s="235">
        <v>2621</v>
      </c>
      <c r="B2624" s="238">
        <v>112171911</v>
      </c>
      <c r="C2624" s="239" t="s">
        <v>3427</v>
      </c>
      <c r="D2624" s="239" t="s">
        <v>3588</v>
      </c>
      <c r="E2624" s="600" t="s">
        <v>36</v>
      </c>
      <c r="F2624" s="333">
        <v>3</v>
      </c>
      <c r="G2624" s="623" t="s">
        <v>4480</v>
      </c>
      <c r="H2624" s="410">
        <v>45138</v>
      </c>
      <c r="I2624" s="410">
        <v>45139</v>
      </c>
      <c r="J2624" s="333" t="s">
        <v>4481</v>
      </c>
      <c r="K2624" s="333" t="s">
        <v>4482</v>
      </c>
      <c r="L2624" s="333" t="s">
        <v>4483</v>
      </c>
      <c r="M2624" s="333">
        <v>378840232</v>
      </c>
      <c r="N2624" s="239" t="s">
        <v>4484</v>
      </c>
      <c r="O2624" s="427" t="s">
        <v>4485</v>
      </c>
      <c r="P2624" s="239" t="s">
        <v>286</v>
      </c>
      <c r="Q2624" s="427" t="s">
        <v>286</v>
      </c>
      <c r="R2624" s="333" t="s">
        <v>4486</v>
      </c>
      <c r="S2624" s="538">
        <v>158500</v>
      </c>
      <c r="T2624" s="467" t="s">
        <v>2965</v>
      </c>
      <c r="U2624" s="468">
        <f t="shared" si="40"/>
        <v>475500</v>
      </c>
      <c r="V2624" s="170"/>
    </row>
    <row r="2625" spans="1:22">
      <c r="A2625" s="235">
        <v>2622</v>
      </c>
      <c r="B2625" s="238">
        <v>112129061</v>
      </c>
      <c r="C2625" s="235" t="s">
        <v>1718</v>
      </c>
      <c r="D2625" s="238" t="s">
        <v>1719</v>
      </c>
      <c r="E2625" s="598" t="s">
        <v>36</v>
      </c>
      <c r="F2625" s="235">
        <v>1</v>
      </c>
      <c r="G2625" s="623" t="s">
        <v>4454</v>
      </c>
      <c r="H2625" s="410">
        <v>45140</v>
      </c>
      <c r="I2625" s="410">
        <v>45140</v>
      </c>
      <c r="J2625" s="235" t="s">
        <v>3890</v>
      </c>
      <c r="K2625" s="333" t="s">
        <v>3571</v>
      </c>
      <c r="L2625" s="333" t="s">
        <v>3540</v>
      </c>
      <c r="M2625" s="333">
        <v>378840287</v>
      </c>
      <c r="N2625" s="235" t="s">
        <v>4082</v>
      </c>
      <c r="O2625" s="427" t="s">
        <v>3351</v>
      </c>
      <c r="P2625" s="337" t="s">
        <v>286</v>
      </c>
      <c r="Q2625" s="427" t="s">
        <v>286</v>
      </c>
      <c r="R2625" s="333" t="s">
        <v>4455</v>
      </c>
      <c r="S2625" s="538">
        <v>13332</v>
      </c>
      <c r="T2625" s="467" t="s">
        <v>2965</v>
      </c>
      <c r="U2625" s="468">
        <f t="shared" si="40"/>
        <v>13332</v>
      </c>
      <c r="V2625" s="170"/>
    </row>
    <row r="2626" spans="1:22">
      <c r="A2626" s="235">
        <v>2623</v>
      </c>
      <c r="B2626" s="238">
        <v>113562220</v>
      </c>
      <c r="C2626" s="336">
        <v>113562220</v>
      </c>
      <c r="D2626" s="336" t="s">
        <v>3767</v>
      </c>
      <c r="E2626" s="605" t="s">
        <v>36</v>
      </c>
      <c r="F2626" s="336">
        <v>1</v>
      </c>
      <c r="G2626" s="623" t="s">
        <v>4454</v>
      </c>
      <c r="H2626" s="410">
        <v>45140</v>
      </c>
      <c r="I2626" s="410">
        <v>45140</v>
      </c>
      <c r="J2626" s="235" t="s">
        <v>3890</v>
      </c>
      <c r="K2626" s="333" t="s">
        <v>3571</v>
      </c>
      <c r="L2626" s="333" t="s">
        <v>3540</v>
      </c>
      <c r="M2626" s="333">
        <v>378840287</v>
      </c>
      <c r="N2626" s="235" t="s">
        <v>4082</v>
      </c>
      <c r="O2626" s="427" t="s">
        <v>3351</v>
      </c>
      <c r="P2626" s="337" t="s">
        <v>286</v>
      </c>
      <c r="Q2626" s="427" t="s">
        <v>286</v>
      </c>
      <c r="R2626" s="333" t="s">
        <v>4455</v>
      </c>
      <c r="S2626" s="538">
        <v>250</v>
      </c>
      <c r="T2626" s="467" t="s">
        <v>2965</v>
      </c>
      <c r="U2626" s="468">
        <f t="shared" si="40"/>
        <v>250</v>
      </c>
      <c r="V2626" s="170"/>
    </row>
    <row r="2627" spans="1:22" ht="20.399999999999999">
      <c r="A2627" s="235">
        <v>2624</v>
      </c>
      <c r="B2627" s="354" t="s">
        <v>3816</v>
      </c>
      <c r="C2627" s="427">
        <v>12548125</v>
      </c>
      <c r="D2627" s="238" t="s">
        <v>1866</v>
      </c>
      <c r="E2627" s="603" t="s">
        <v>2729</v>
      </c>
      <c r="F2627" s="427">
        <v>72</v>
      </c>
      <c r="G2627" s="623" t="s">
        <v>4456</v>
      </c>
      <c r="H2627" s="410">
        <v>45142</v>
      </c>
      <c r="I2627" s="410">
        <v>45143</v>
      </c>
      <c r="J2627" s="235" t="s">
        <v>2849</v>
      </c>
      <c r="K2627" s="235" t="s">
        <v>92</v>
      </c>
      <c r="L2627" s="235" t="s">
        <v>3783</v>
      </c>
      <c r="M2627" s="235">
        <v>378840225</v>
      </c>
      <c r="N2627" s="235" t="s">
        <v>4082</v>
      </c>
      <c r="O2627" s="427" t="s">
        <v>3892</v>
      </c>
      <c r="P2627" s="345" t="s">
        <v>3413</v>
      </c>
      <c r="Q2627" s="427" t="s">
        <v>4025</v>
      </c>
      <c r="R2627" s="481" t="s">
        <v>4457</v>
      </c>
      <c r="S2627" s="538">
        <v>13.6</v>
      </c>
      <c r="T2627" s="467" t="s">
        <v>2965</v>
      </c>
      <c r="U2627" s="468">
        <f t="shared" si="40"/>
        <v>979.19999999999993</v>
      </c>
      <c r="V2627" s="170"/>
    </row>
    <row r="2628" spans="1:22">
      <c r="A2628" s="235">
        <v>2625</v>
      </c>
      <c r="B2628" s="238">
        <v>112310298</v>
      </c>
      <c r="C2628" s="427"/>
      <c r="D2628" s="245" t="s">
        <v>3495</v>
      </c>
      <c r="E2628" s="602" t="s">
        <v>36</v>
      </c>
      <c r="F2628" s="428">
        <v>1</v>
      </c>
      <c r="G2628" s="623" t="s">
        <v>4477</v>
      </c>
      <c r="H2628" s="410">
        <v>45142</v>
      </c>
      <c r="I2628" s="410">
        <v>45145</v>
      </c>
      <c r="J2628" s="235" t="s">
        <v>4478</v>
      </c>
      <c r="K2628" s="235" t="s">
        <v>88</v>
      </c>
      <c r="L2628" s="235" t="s">
        <v>70</v>
      </c>
      <c r="M2628" s="235">
        <v>378840188</v>
      </c>
      <c r="N2628" s="238" t="s">
        <v>4082</v>
      </c>
      <c r="O2628" s="235" t="s">
        <v>3892</v>
      </c>
      <c r="P2628" s="345" t="s">
        <v>3413</v>
      </c>
      <c r="Q2628" s="235" t="s">
        <v>4025</v>
      </c>
      <c r="R2628" s="235" t="s">
        <v>4479</v>
      </c>
      <c r="S2628" s="538">
        <v>146000</v>
      </c>
      <c r="T2628" s="467" t="s">
        <v>2965</v>
      </c>
      <c r="U2628" s="468">
        <f t="shared" ref="U2628:U2691" si="41">S2628*F2628</f>
        <v>146000</v>
      </c>
      <c r="V2628" s="170"/>
    </row>
    <row r="2629" spans="1:22">
      <c r="A2629" s="235">
        <v>2626</v>
      </c>
      <c r="B2629" s="238">
        <v>112310299</v>
      </c>
      <c r="C2629" s="427"/>
      <c r="D2629" s="245" t="s">
        <v>3496</v>
      </c>
      <c r="E2629" s="602" t="s">
        <v>36</v>
      </c>
      <c r="F2629" s="428">
        <v>1</v>
      </c>
      <c r="G2629" s="623" t="s">
        <v>4477</v>
      </c>
      <c r="H2629" s="410">
        <v>45142</v>
      </c>
      <c r="I2629" s="410">
        <v>45145</v>
      </c>
      <c r="J2629" s="235" t="s">
        <v>4478</v>
      </c>
      <c r="K2629" s="235" t="s">
        <v>88</v>
      </c>
      <c r="L2629" s="235" t="s">
        <v>70</v>
      </c>
      <c r="M2629" s="235">
        <v>378840188</v>
      </c>
      <c r="N2629" s="238" t="s">
        <v>4082</v>
      </c>
      <c r="O2629" s="235" t="s">
        <v>3892</v>
      </c>
      <c r="P2629" s="345" t="s">
        <v>3413</v>
      </c>
      <c r="Q2629" s="235" t="s">
        <v>4025</v>
      </c>
      <c r="R2629" s="235" t="s">
        <v>4479</v>
      </c>
      <c r="S2629" s="538">
        <v>78000</v>
      </c>
      <c r="T2629" s="467" t="s">
        <v>2965</v>
      </c>
      <c r="U2629" s="468">
        <f t="shared" si="41"/>
        <v>78000</v>
      </c>
      <c r="V2629" s="170"/>
    </row>
    <row r="2630" spans="1:22">
      <c r="A2630" s="235">
        <v>2627</v>
      </c>
      <c r="B2630" s="238">
        <v>109492179</v>
      </c>
      <c r="C2630" s="238" t="s">
        <v>3332</v>
      </c>
      <c r="D2630" s="238" t="s">
        <v>2134</v>
      </c>
      <c r="E2630" s="598" t="s">
        <v>2729</v>
      </c>
      <c r="F2630" s="235">
        <v>10</v>
      </c>
      <c r="G2630" s="623" t="s">
        <v>4471</v>
      </c>
      <c r="H2630" s="410">
        <v>45145</v>
      </c>
      <c r="I2630" s="410">
        <v>45145</v>
      </c>
      <c r="J2630" s="235" t="s">
        <v>3857</v>
      </c>
      <c r="K2630" s="235" t="s">
        <v>82</v>
      </c>
      <c r="L2630" s="333" t="s">
        <v>70</v>
      </c>
      <c r="M2630" s="235">
        <v>378840195</v>
      </c>
      <c r="N2630" s="235" t="s">
        <v>4082</v>
      </c>
      <c r="O2630" s="427" t="s">
        <v>4293</v>
      </c>
      <c r="P2630" s="345" t="s">
        <v>4331</v>
      </c>
      <c r="Q2630" s="427"/>
      <c r="R2630" s="354" t="s">
        <v>4287</v>
      </c>
      <c r="S2630" s="538">
        <v>75.989999999999995</v>
      </c>
      <c r="T2630" s="467" t="s">
        <v>2965</v>
      </c>
      <c r="U2630" s="468">
        <f t="shared" si="41"/>
        <v>759.9</v>
      </c>
      <c r="V2630" s="170"/>
    </row>
    <row r="2631" spans="1:22">
      <c r="A2631" s="235">
        <v>2628</v>
      </c>
      <c r="B2631" s="238">
        <v>112148136</v>
      </c>
      <c r="C2631" s="337" t="s">
        <v>3726</v>
      </c>
      <c r="D2631" s="239" t="s">
        <v>3727</v>
      </c>
      <c r="E2631" s="605" t="s">
        <v>36</v>
      </c>
      <c r="F2631" s="333">
        <v>2</v>
      </c>
      <c r="G2631" s="623" t="s">
        <v>4471</v>
      </c>
      <c r="H2631" s="410">
        <v>45145</v>
      </c>
      <c r="I2631" s="410">
        <v>45145</v>
      </c>
      <c r="J2631" s="235" t="s">
        <v>3857</v>
      </c>
      <c r="K2631" s="235" t="s">
        <v>82</v>
      </c>
      <c r="L2631" s="333" t="s">
        <v>70</v>
      </c>
      <c r="M2631" s="235">
        <v>378840195</v>
      </c>
      <c r="N2631" s="235" t="s">
        <v>4082</v>
      </c>
      <c r="O2631" s="427" t="s">
        <v>4293</v>
      </c>
      <c r="P2631" s="345" t="s">
        <v>4331</v>
      </c>
      <c r="Q2631" s="427"/>
      <c r="R2631" s="354" t="s">
        <v>4287</v>
      </c>
      <c r="S2631" s="538">
        <v>14735.2435</v>
      </c>
      <c r="T2631" s="467" t="s">
        <v>2965</v>
      </c>
      <c r="U2631" s="468">
        <f t="shared" si="41"/>
        <v>29470.487000000001</v>
      </c>
      <c r="V2631" s="170"/>
    </row>
    <row r="2632" spans="1:22">
      <c r="A2632" s="235">
        <v>2629</v>
      </c>
      <c r="B2632" s="354">
        <v>112158708</v>
      </c>
      <c r="C2632" s="427" t="s">
        <v>3681</v>
      </c>
      <c r="D2632" s="354" t="s">
        <v>3682</v>
      </c>
      <c r="E2632" s="608" t="s">
        <v>36</v>
      </c>
      <c r="F2632" s="428">
        <v>2</v>
      </c>
      <c r="G2632" s="623" t="s">
        <v>4471</v>
      </c>
      <c r="H2632" s="410">
        <v>45145</v>
      </c>
      <c r="I2632" s="410">
        <v>45145</v>
      </c>
      <c r="J2632" s="235" t="s">
        <v>3857</v>
      </c>
      <c r="K2632" s="235" t="s">
        <v>82</v>
      </c>
      <c r="L2632" s="333" t="s">
        <v>70</v>
      </c>
      <c r="M2632" s="235">
        <v>378840195</v>
      </c>
      <c r="N2632" s="235" t="s">
        <v>4082</v>
      </c>
      <c r="O2632" s="427" t="s">
        <v>4293</v>
      </c>
      <c r="P2632" s="345" t="s">
        <v>4331</v>
      </c>
      <c r="Q2632" s="427"/>
      <c r="R2632" s="354" t="s">
        <v>4287</v>
      </c>
      <c r="S2632" s="538">
        <v>1900</v>
      </c>
      <c r="T2632" s="467" t="s">
        <v>2965</v>
      </c>
      <c r="U2632" s="468">
        <f t="shared" si="41"/>
        <v>3800</v>
      </c>
      <c r="V2632" s="170"/>
    </row>
    <row r="2633" spans="1:22">
      <c r="A2633" s="235">
        <v>2630</v>
      </c>
      <c r="B2633" s="238">
        <v>112171911</v>
      </c>
      <c r="C2633" s="235" t="s">
        <v>3427</v>
      </c>
      <c r="D2633" s="238" t="s">
        <v>3588</v>
      </c>
      <c r="E2633" s="598" t="s">
        <v>36</v>
      </c>
      <c r="F2633" s="235">
        <v>2</v>
      </c>
      <c r="G2633" s="623" t="s">
        <v>4471</v>
      </c>
      <c r="H2633" s="410">
        <v>45145</v>
      </c>
      <c r="I2633" s="410">
        <v>45145</v>
      </c>
      <c r="J2633" s="235" t="s">
        <v>3857</v>
      </c>
      <c r="K2633" s="235" t="s">
        <v>82</v>
      </c>
      <c r="L2633" s="333" t="s">
        <v>70</v>
      </c>
      <c r="M2633" s="235">
        <v>378840195</v>
      </c>
      <c r="N2633" s="235" t="s">
        <v>4082</v>
      </c>
      <c r="O2633" s="427" t="s">
        <v>4293</v>
      </c>
      <c r="P2633" s="345" t="s">
        <v>4331</v>
      </c>
      <c r="Q2633" s="427" t="s">
        <v>286</v>
      </c>
      <c r="R2633" s="235" t="s">
        <v>4490</v>
      </c>
      <c r="S2633" s="538">
        <v>158500</v>
      </c>
      <c r="T2633" s="467" t="s">
        <v>2965</v>
      </c>
      <c r="U2633" s="468">
        <f t="shared" si="41"/>
        <v>317000</v>
      </c>
      <c r="V2633" s="170"/>
    </row>
    <row r="2634" spans="1:22">
      <c r="A2634" s="235">
        <v>2631</v>
      </c>
      <c r="B2634" s="354">
        <v>112173846</v>
      </c>
      <c r="C2634" s="354" t="s">
        <v>3757</v>
      </c>
      <c r="D2634" s="354" t="s">
        <v>3758</v>
      </c>
      <c r="E2634" s="603" t="s">
        <v>36</v>
      </c>
      <c r="F2634" s="428">
        <v>2</v>
      </c>
      <c r="G2634" s="623" t="s">
        <v>4471</v>
      </c>
      <c r="H2634" s="410">
        <v>45145</v>
      </c>
      <c r="I2634" s="410">
        <v>45145</v>
      </c>
      <c r="J2634" s="235" t="s">
        <v>3857</v>
      </c>
      <c r="K2634" s="235" t="s">
        <v>82</v>
      </c>
      <c r="L2634" s="333" t="s">
        <v>70</v>
      </c>
      <c r="M2634" s="235">
        <v>378840195</v>
      </c>
      <c r="N2634" s="235" t="s">
        <v>4082</v>
      </c>
      <c r="O2634" s="427" t="s">
        <v>4293</v>
      </c>
      <c r="P2634" s="345" t="s">
        <v>4331</v>
      </c>
      <c r="Q2634" s="427"/>
      <c r="R2634" s="354" t="s">
        <v>4287</v>
      </c>
      <c r="S2634" s="538">
        <v>2023</v>
      </c>
      <c r="T2634" s="467" t="s">
        <v>2965</v>
      </c>
      <c r="U2634" s="468">
        <f t="shared" si="41"/>
        <v>4046</v>
      </c>
      <c r="V2634" s="170"/>
    </row>
    <row r="2635" spans="1:22">
      <c r="A2635" s="235">
        <v>2632</v>
      </c>
      <c r="B2635" s="238">
        <v>112171911</v>
      </c>
      <c r="C2635" s="239" t="s">
        <v>3427</v>
      </c>
      <c r="D2635" s="239" t="s">
        <v>3588</v>
      </c>
      <c r="E2635" s="600" t="s">
        <v>36</v>
      </c>
      <c r="F2635" s="333">
        <v>1</v>
      </c>
      <c r="G2635" s="623" t="s">
        <v>4487</v>
      </c>
      <c r="H2635" s="410">
        <v>45148</v>
      </c>
      <c r="I2635" s="410">
        <v>45148</v>
      </c>
      <c r="J2635" s="333" t="s">
        <v>3865</v>
      </c>
      <c r="K2635" s="333" t="s">
        <v>88</v>
      </c>
      <c r="L2635" s="333" t="s">
        <v>70</v>
      </c>
      <c r="M2635" s="333">
        <v>320610193</v>
      </c>
      <c r="N2635" s="239" t="s">
        <v>4082</v>
      </c>
      <c r="O2635" s="427" t="s">
        <v>4293</v>
      </c>
      <c r="P2635" s="346" t="s">
        <v>3413</v>
      </c>
      <c r="Q2635" s="427" t="s">
        <v>4488</v>
      </c>
      <c r="R2635" s="333" t="s">
        <v>4489</v>
      </c>
      <c r="S2635" s="538">
        <v>158500</v>
      </c>
      <c r="T2635" s="467" t="s">
        <v>2965</v>
      </c>
      <c r="U2635" s="468">
        <f t="shared" si="41"/>
        <v>158500</v>
      </c>
      <c r="V2635" s="170"/>
    </row>
    <row r="2636" spans="1:22">
      <c r="A2636" s="235">
        <v>2633</v>
      </c>
      <c r="B2636" s="238">
        <v>111443613</v>
      </c>
      <c r="C2636" s="235">
        <v>111443825</v>
      </c>
      <c r="D2636" s="238" t="s">
        <v>3131</v>
      </c>
      <c r="E2636" s="598" t="s">
        <v>36</v>
      </c>
      <c r="F2636" s="235">
        <v>3</v>
      </c>
      <c r="G2636" s="623" t="s">
        <v>4449</v>
      </c>
      <c r="H2636" s="410">
        <v>45149</v>
      </c>
      <c r="I2636" s="410">
        <v>45151</v>
      </c>
      <c r="J2636" s="235" t="s">
        <v>4450</v>
      </c>
      <c r="K2636" s="235" t="s">
        <v>3747</v>
      </c>
      <c r="L2636" s="333" t="s">
        <v>3540</v>
      </c>
      <c r="M2636" s="333">
        <v>212567677</v>
      </c>
      <c r="N2636" s="235" t="s">
        <v>4082</v>
      </c>
      <c r="O2636" s="427" t="s">
        <v>3351</v>
      </c>
      <c r="P2636" s="345" t="s">
        <v>286</v>
      </c>
      <c r="Q2636" s="427" t="s">
        <v>286</v>
      </c>
      <c r="R2636" s="235" t="s">
        <v>4451</v>
      </c>
      <c r="S2636" s="538">
        <v>4172</v>
      </c>
      <c r="T2636" s="467" t="s">
        <v>2965</v>
      </c>
      <c r="U2636" s="468">
        <f t="shared" si="41"/>
        <v>12516</v>
      </c>
      <c r="V2636" s="170"/>
    </row>
    <row r="2637" spans="1:22" ht="30.6">
      <c r="A2637" s="235">
        <v>2634</v>
      </c>
      <c r="B2637" s="238">
        <v>109611234</v>
      </c>
      <c r="C2637" s="238">
        <v>3742612236</v>
      </c>
      <c r="D2637" s="337" t="s">
        <v>3031</v>
      </c>
      <c r="E2637" s="598" t="s">
        <v>36</v>
      </c>
      <c r="F2637" s="333">
        <v>1</v>
      </c>
      <c r="G2637" s="623" t="s">
        <v>4494</v>
      </c>
      <c r="H2637" s="410">
        <v>45152</v>
      </c>
      <c r="I2637" s="410">
        <v>45152</v>
      </c>
      <c r="J2637" s="235" t="s">
        <v>4466</v>
      </c>
      <c r="K2637" s="235" t="s">
        <v>3479</v>
      </c>
      <c r="L2637" s="235" t="s">
        <v>3799</v>
      </c>
      <c r="M2637" s="238">
        <v>923388782</v>
      </c>
      <c r="N2637" s="235" t="s">
        <v>3917</v>
      </c>
      <c r="O2637" s="427" t="s">
        <v>4293</v>
      </c>
      <c r="P2637" s="345" t="s">
        <v>4331</v>
      </c>
      <c r="Q2637" s="340"/>
      <c r="R2637" s="354" t="s">
        <v>4495</v>
      </c>
      <c r="S2637" s="538">
        <v>23880</v>
      </c>
      <c r="T2637" s="467" t="s">
        <v>2965</v>
      </c>
      <c r="U2637" s="468">
        <f t="shared" si="41"/>
        <v>23880</v>
      </c>
      <c r="V2637" s="170"/>
    </row>
    <row r="2638" spans="1:22">
      <c r="A2638" s="235">
        <v>2635</v>
      </c>
      <c r="B2638" s="354">
        <v>112173846</v>
      </c>
      <c r="C2638" s="354" t="s">
        <v>3757</v>
      </c>
      <c r="D2638" s="354" t="s">
        <v>3758</v>
      </c>
      <c r="E2638" s="603" t="s">
        <v>36</v>
      </c>
      <c r="F2638" s="428">
        <v>1</v>
      </c>
      <c r="G2638" s="623" t="s">
        <v>4492</v>
      </c>
      <c r="H2638" s="410">
        <v>45152</v>
      </c>
      <c r="I2638" s="410">
        <v>45152</v>
      </c>
      <c r="J2638" s="235" t="s">
        <v>2492</v>
      </c>
      <c r="K2638" s="235" t="s">
        <v>92</v>
      </c>
      <c r="L2638" s="235" t="s">
        <v>3799</v>
      </c>
      <c r="M2638" s="235">
        <v>923388771</v>
      </c>
      <c r="N2638" s="235" t="s">
        <v>3917</v>
      </c>
      <c r="O2638" s="427" t="s">
        <v>4293</v>
      </c>
      <c r="P2638" s="346" t="s">
        <v>4338</v>
      </c>
      <c r="Q2638" s="427"/>
      <c r="R2638" s="354" t="s">
        <v>4493</v>
      </c>
      <c r="S2638" s="538">
        <v>2023</v>
      </c>
      <c r="T2638" s="467" t="s">
        <v>2965</v>
      </c>
      <c r="U2638" s="468">
        <f t="shared" si="41"/>
        <v>2023</v>
      </c>
      <c r="V2638" s="170"/>
    </row>
    <row r="2639" spans="1:22" ht="20.399999999999999">
      <c r="A2639" s="235">
        <v>2636</v>
      </c>
      <c r="B2639" s="238">
        <v>109492179</v>
      </c>
      <c r="C2639" s="238" t="s">
        <v>3332</v>
      </c>
      <c r="D2639" s="238" t="s">
        <v>2134</v>
      </c>
      <c r="E2639" s="598" t="s">
        <v>2729</v>
      </c>
      <c r="F2639" s="235">
        <v>5</v>
      </c>
      <c r="G2639" s="623" t="s">
        <v>4472</v>
      </c>
      <c r="H2639" s="410">
        <v>45152</v>
      </c>
      <c r="I2639" s="410">
        <v>45154</v>
      </c>
      <c r="J2639" s="235" t="s">
        <v>4466</v>
      </c>
      <c r="K2639" s="235" t="s">
        <v>3479</v>
      </c>
      <c r="L2639" s="333" t="s">
        <v>3799</v>
      </c>
      <c r="M2639" s="235">
        <v>212567660</v>
      </c>
      <c r="N2639" s="235" t="s">
        <v>4082</v>
      </c>
      <c r="O2639" s="427" t="s">
        <v>4293</v>
      </c>
      <c r="P2639" s="337" t="s">
        <v>4473</v>
      </c>
      <c r="Q2639" s="427"/>
      <c r="R2639" s="235" t="s">
        <v>4474</v>
      </c>
      <c r="S2639" s="538">
        <v>75.989999999999995</v>
      </c>
      <c r="T2639" s="467" t="s">
        <v>2965</v>
      </c>
      <c r="U2639" s="468">
        <f t="shared" si="41"/>
        <v>379.95</v>
      </c>
      <c r="V2639" s="170"/>
    </row>
    <row r="2640" spans="1:22" ht="20.399999999999999">
      <c r="A2640" s="235">
        <v>2637</v>
      </c>
      <c r="B2640" s="238">
        <v>112148136</v>
      </c>
      <c r="C2640" s="337" t="s">
        <v>3726</v>
      </c>
      <c r="D2640" s="239" t="s">
        <v>3727</v>
      </c>
      <c r="E2640" s="605" t="s">
        <v>36</v>
      </c>
      <c r="F2640" s="333">
        <v>1</v>
      </c>
      <c r="G2640" s="623" t="s">
        <v>4472</v>
      </c>
      <c r="H2640" s="410">
        <v>45152</v>
      </c>
      <c r="I2640" s="410">
        <v>45154</v>
      </c>
      <c r="J2640" s="235" t="s">
        <v>4466</v>
      </c>
      <c r="K2640" s="235" t="s">
        <v>3479</v>
      </c>
      <c r="L2640" s="333" t="s">
        <v>3799</v>
      </c>
      <c r="M2640" s="235">
        <v>212567660</v>
      </c>
      <c r="N2640" s="235" t="s">
        <v>4082</v>
      </c>
      <c r="O2640" s="427" t="s">
        <v>4293</v>
      </c>
      <c r="P2640" s="337" t="s">
        <v>4473</v>
      </c>
      <c r="Q2640" s="427"/>
      <c r="R2640" s="235" t="s">
        <v>4474</v>
      </c>
      <c r="S2640" s="538">
        <v>14735.2435</v>
      </c>
      <c r="T2640" s="467" t="s">
        <v>2965</v>
      </c>
      <c r="U2640" s="468">
        <f t="shared" si="41"/>
        <v>14735.2435</v>
      </c>
      <c r="V2640" s="170"/>
    </row>
    <row r="2641" spans="1:22" ht="20.399999999999999">
      <c r="A2641" s="235">
        <v>2638</v>
      </c>
      <c r="B2641" s="354">
        <v>112158708</v>
      </c>
      <c r="C2641" s="427" t="s">
        <v>3681</v>
      </c>
      <c r="D2641" s="354" t="s">
        <v>3682</v>
      </c>
      <c r="E2641" s="608" t="s">
        <v>36</v>
      </c>
      <c r="F2641" s="428">
        <v>1</v>
      </c>
      <c r="G2641" s="623" t="s">
        <v>4472</v>
      </c>
      <c r="H2641" s="410">
        <v>45152</v>
      </c>
      <c r="I2641" s="410">
        <v>45154</v>
      </c>
      <c r="J2641" s="235" t="s">
        <v>4466</v>
      </c>
      <c r="K2641" s="235" t="s">
        <v>3479</v>
      </c>
      <c r="L2641" s="333" t="s">
        <v>3799</v>
      </c>
      <c r="M2641" s="235">
        <v>212567660</v>
      </c>
      <c r="N2641" s="235" t="s">
        <v>4082</v>
      </c>
      <c r="O2641" s="427" t="s">
        <v>4293</v>
      </c>
      <c r="P2641" s="337" t="s">
        <v>4473</v>
      </c>
      <c r="Q2641" s="427"/>
      <c r="R2641" s="235" t="s">
        <v>4474</v>
      </c>
      <c r="S2641" s="538">
        <v>1900</v>
      </c>
      <c r="T2641" s="467" t="s">
        <v>2965</v>
      </c>
      <c r="U2641" s="468">
        <f t="shared" si="41"/>
        <v>1900</v>
      </c>
      <c r="V2641" s="170"/>
    </row>
    <row r="2642" spans="1:22" ht="20.399999999999999">
      <c r="A2642" s="235">
        <v>2639</v>
      </c>
      <c r="B2642" s="238">
        <v>112171911</v>
      </c>
      <c r="C2642" s="235" t="s">
        <v>3427</v>
      </c>
      <c r="D2642" s="238" t="s">
        <v>3588</v>
      </c>
      <c r="E2642" s="598" t="s">
        <v>36</v>
      </c>
      <c r="F2642" s="235">
        <v>1</v>
      </c>
      <c r="G2642" s="623" t="s">
        <v>4472</v>
      </c>
      <c r="H2642" s="410">
        <v>45152</v>
      </c>
      <c r="I2642" s="410">
        <v>45154</v>
      </c>
      <c r="J2642" s="235" t="s">
        <v>4466</v>
      </c>
      <c r="K2642" s="235" t="s">
        <v>3479</v>
      </c>
      <c r="L2642" s="333" t="s">
        <v>3799</v>
      </c>
      <c r="M2642" s="235">
        <v>212567660</v>
      </c>
      <c r="N2642" s="235" t="s">
        <v>4082</v>
      </c>
      <c r="O2642" s="427" t="s">
        <v>4293</v>
      </c>
      <c r="P2642" s="337" t="s">
        <v>4473</v>
      </c>
      <c r="Q2642" s="427" t="s">
        <v>286</v>
      </c>
      <c r="R2642" s="235" t="s">
        <v>4474</v>
      </c>
      <c r="S2642" s="538">
        <v>158500</v>
      </c>
      <c r="T2642" s="467" t="s">
        <v>2965</v>
      </c>
      <c r="U2642" s="468">
        <f t="shared" si="41"/>
        <v>158500</v>
      </c>
      <c r="V2642" s="170"/>
    </row>
    <row r="2643" spans="1:22" ht="20.399999999999999">
      <c r="A2643" s="235">
        <v>2640</v>
      </c>
      <c r="B2643" s="238">
        <v>112173846</v>
      </c>
      <c r="C2643" s="238" t="s">
        <v>3757</v>
      </c>
      <c r="D2643" s="238" t="s">
        <v>3758</v>
      </c>
      <c r="E2643" s="598" t="s">
        <v>36</v>
      </c>
      <c r="F2643" s="333">
        <v>2</v>
      </c>
      <c r="G2643" s="623" t="s">
        <v>4472</v>
      </c>
      <c r="H2643" s="410">
        <v>45152</v>
      </c>
      <c r="I2643" s="410">
        <v>45154</v>
      </c>
      <c r="J2643" s="235" t="s">
        <v>4466</v>
      </c>
      <c r="K2643" s="235" t="s">
        <v>3479</v>
      </c>
      <c r="L2643" s="333" t="s">
        <v>3799</v>
      </c>
      <c r="M2643" s="235">
        <v>212567660</v>
      </c>
      <c r="N2643" s="235" t="s">
        <v>4082</v>
      </c>
      <c r="O2643" s="427" t="s">
        <v>4293</v>
      </c>
      <c r="P2643" s="337" t="s">
        <v>4473</v>
      </c>
      <c r="Q2643" s="427"/>
      <c r="R2643" s="235" t="s">
        <v>4474</v>
      </c>
      <c r="S2643" s="538">
        <v>2023</v>
      </c>
      <c r="T2643" s="467" t="s">
        <v>2965</v>
      </c>
      <c r="U2643" s="468">
        <f t="shared" si="41"/>
        <v>4046</v>
      </c>
      <c r="V2643" s="170"/>
    </row>
    <row r="2644" spans="1:22">
      <c r="A2644" s="235">
        <v>2641</v>
      </c>
      <c r="B2644" s="238">
        <v>109544077</v>
      </c>
      <c r="C2644" s="239" t="s">
        <v>3973</v>
      </c>
      <c r="D2644" s="238" t="s">
        <v>3974</v>
      </c>
      <c r="E2644" s="598" t="s">
        <v>36</v>
      </c>
      <c r="F2644" s="333">
        <v>26</v>
      </c>
      <c r="G2644" s="625" t="s">
        <v>4511</v>
      </c>
      <c r="H2644" s="241">
        <v>45155</v>
      </c>
      <c r="I2644" s="241">
        <v>45155</v>
      </c>
      <c r="J2644" s="333" t="s">
        <v>2492</v>
      </c>
      <c r="K2644" s="333" t="s">
        <v>92</v>
      </c>
      <c r="L2644" s="333" t="s">
        <v>2832</v>
      </c>
      <c r="M2644" s="333">
        <v>923388712</v>
      </c>
      <c r="N2644" s="239" t="s">
        <v>3917</v>
      </c>
      <c r="O2644" s="333" t="s">
        <v>4021</v>
      </c>
      <c r="P2644" s="429" t="s">
        <v>72</v>
      </c>
      <c r="Q2644" s="333"/>
      <c r="R2644" s="333" t="s">
        <v>4467</v>
      </c>
      <c r="S2644" s="538">
        <v>15.2</v>
      </c>
      <c r="T2644" s="467" t="s">
        <v>2965</v>
      </c>
      <c r="U2644" s="468">
        <f t="shared" si="41"/>
        <v>395.2</v>
      </c>
      <c r="V2644" s="170"/>
    </row>
    <row r="2645" spans="1:22" ht="20.399999999999999">
      <c r="A2645" s="235">
        <v>2642</v>
      </c>
      <c r="B2645" s="238" t="s">
        <v>3816</v>
      </c>
      <c r="C2645" s="238" t="s">
        <v>2943</v>
      </c>
      <c r="D2645" s="238" t="s">
        <v>2944</v>
      </c>
      <c r="E2645" s="598" t="s">
        <v>2729</v>
      </c>
      <c r="F2645" s="235">
        <v>10</v>
      </c>
      <c r="G2645" s="623" t="s">
        <v>4462</v>
      </c>
      <c r="H2645" s="410">
        <v>45155</v>
      </c>
      <c r="I2645" s="410">
        <v>45155</v>
      </c>
      <c r="J2645" s="235" t="s">
        <v>4279</v>
      </c>
      <c r="K2645" s="235" t="s">
        <v>3804</v>
      </c>
      <c r="L2645" s="235" t="s">
        <v>3783</v>
      </c>
      <c r="M2645" s="235">
        <v>923388760</v>
      </c>
      <c r="N2645" s="235" t="s">
        <v>3917</v>
      </c>
      <c r="O2645" s="427" t="s">
        <v>3383</v>
      </c>
      <c r="P2645" s="482"/>
      <c r="Q2645" s="340"/>
      <c r="R2645" s="235" t="s">
        <v>4463</v>
      </c>
      <c r="S2645" s="538">
        <v>13.6</v>
      </c>
      <c r="T2645" s="467" t="s">
        <v>2965</v>
      </c>
      <c r="U2645" s="468">
        <f t="shared" si="41"/>
        <v>136</v>
      </c>
      <c r="V2645" s="170"/>
    </row>
    <row r="2646" spans="1:22">
      <c r="A2646" s="235">
        <v>2643</v>
      </c>
      <c r="B2646" s="238">
        <v>109544077</v>
      </c>
      <c r="C2646" s="239" t="s">
        <v>3973</v>
      </c>
      <c r="D2646" s="238" t="s">
        <v>3974</v>
      </c>
      <c r="E2646" s="598" t="s">
        <v>36</v>
      </c>
      <c r="F2646" s="333">
        <v>4</v>
      </c>
      <c r="G2646" s="625" t="s">
        <v>4462</v>
      </c>
      <c r="H2646" s="241">
        <v>45155</v>
      </c>
      <c r="I2646" s="241">
        <v>45155</v>
      </c>
      <c r="J2646" s="333" t="s">
        <v>4279</v>
      </c>
      <c r="K2646" s="333" t="s">
        <v>3804</v>
      </c>
      <c r="L2646" s="333" t="s">
        <v>2832</v>
      </c>
      <c r="M2646" s="333">
        <v>923388760</v>
      </c>
      <c r="N2646" s="239" t="s">
        <v>3917</v>
      </c>
      <c r="O2646" s="333" t="s">
        <v>4021</v>
      </c>
      <c r="P2646" s="483"/>
      <c r="Q2646" s="339"/>
      <c r="R2646" s="333" t="s">
        <v>4467</v>
      </c>
      <c r="S2646" s="538">
        <v>15.2</v>
      </c>
      <c r="T2646" s="467" t="s">
        <v>2965</v>
      </c>
      <c r="U2646" s="468">
        <f t="shared" si="41"/>
        <v>60.8</v>
      </c>
      <c r="V2646" s="170"/>
    </row>
    <row r="2647" spans="1:22" ht="20.399999999999999">
      <c r="A2647" s="235">
        <v>2644</v>
      </c>
      <c r="B2647" s="238" t="s">
        <v>3816</v>
      </c>
      <c r="C2647" s="238" t="s">
        <v>2943</v>
      </c>
      <c r="D2647" s="238" t="s">
        <v>2944</v>
      </c>
      <c r="E2647" s="598" t="s">
        <v>2729</v>
      </c>
      <c r="F2647" s="235">
        <v>10</v>
      </c>
      <c r="G2647" s="623" t="s">
        <v>4464</v>
      </c>
      <c r="H2647" s="410">
        <v>45155</v>
      </c>
      <c r="I2647" s="410">
        <v>45155</v>
      </c>
      <c r="J2647" s="235" t="s">
        <v>4068</v>
      </c>
      <c r="K2647" s="235" t="s">
        <v>1875</v>
      </c>
      <c r="L2647" s="235" t="s">
        <v>3783</v>
      </c>
      <c r="M2647" s="235">
        <v>923388756</v>
      </c>
      <c r="N2647" s="235" t="s">
        <v>3917</v>
      </c>
      <c r="O2647" s="427" t="s">
        <v>3383</v>
      </c>
      <c r="P2647" s="482"/>
      <c r="Q2647" s="340"/>
      <c r="R2647" s="235" t="s">
        <v>4463</v>
      </c>
      <c r="S2647" s="538">
        <v>13.6</v>
      </c>
      <c r="T2647" s="467" t="s">
        <v>2965</v>
      </c>
      <c r="U2647" s="468">
        <f t="shared" si="41"/>
        <v>136</v>
      </c>
      <c r="V2647" s="170"/>
    </row>
    <row r="2648" spans="1:22">
      <c r="A2648" s="235">
        <v>2645</v>
      </c>
      <c r="B2648" s="238">
        <v>109544077</v>
      </c>
      <c r="C2648" s="239" t="s">
        <v>3973</v>
      </c>
      <c r="D2648" s="238" t="s">
        <v>3974</v>
      </c>
      <c r="E2648" s="598" t="s">
        <v>36</v>
      </c>
      <c r="F2648" s="333">
        <v>4</v>
      </c>
      <c r="G2648" s="625" t="s">
        <v>4464</v>
      </c>
      <c r="H2648" s="241">
        <v>45155</v>
      </c>
      <c r="I2648" s="241">
        <v>45155</v>
      </c>
      <c r="J2648" s="333" t="s">
        <v>4068</v>
      </c>
      <c r="K2648" s="333" t="s">
        <v>1875</v>
      </c>
      <c r="L2648" s="333" t="s">
        <v>2832</v>
      </c>
      <c r="M2648" s="333">
        <v>923388756</v>
      </c>
      <c r="N2648" s="239" t="s">
        <v>3917</v>
      </c>
      <c r="O2648" s="333" t="s">
        <v>4021</v>
      </c>
      <c r="P2648" s="483"/>
      <c r="Q2648" s="339"/>
      <c r="R2648" s="333" t="s">
        <v>4467</v>
      </c>
      <c r="S2648" s="538">
        <v>15.2</v>
      </c>
      <c r="T2648" s="467" t="s">
        <v>2965</v>
      </c>
      <c r="U2648" s="468">
        <f t="shared" si="41"/>
        <v>60.8</v>
      </c>
      <c r="V2648" s="170"/>
    </row>
    <row r="2649" spans="1:22" ht="20.399999999999999">
      <c r="A2649" s="235">
        <v>2646</v>
      </c>
      <c r="B2649" s="238" t="s">
        <v>3816</v>
      </c>
      <c r="C2649" s="238" t="s">
        <v>2943</v>
      </c>
      <c r="D2649" s="238" t="s">
        <v>2944</v>
      </c>
      <c r="E2649" s="598" t="s">
        <v>2729</v>
      </c>
      <c r="F2649" s="235">
        <v>20</v>
      </c>
      <c r="G2649" s="623" t="s">
        <v>4465</v>
      </c>
      <c r="H2649" s="241">
        <v>45155</v>
      </c>
      <c r="I2649" s="241">
        <v>45155</v>
      </c>
      <c r="J2649" s="333" t="s">
        <v>4466</v>
      </c>
      <c r="K2649" s="333" t="s">
        <v>3479</v>
      </c>
      <c r="L2649" s="333" t="s">
        <v>2832</v>
      </c>
      <c r="M2649" s="333">
        <v>923388723</v>
      </c>
      <c r="N2649" s="239" t="s">
        <v>3917</v>
      </c>
      <c r="O2649" s="333" t="s">
        <v>4021</v>
      </c>
      <c r="P2649" s="483"/>
      <c r="Q2649" s="339"/>
      <c r="R2649" s="333" t="s">
        <v>4467</v>
      </c>
      <c r="S2649" s="538">
        <v>13.6</v>
      </c>
      <c r="T2649" s="467" t="s">
        <v>2965</v>
      </c>
      <c r="U2649" s="468">
        <f t="shared" si="41"/>
        <v>272</v>
      </c>
      <c r="V2649" s="170"/>
    </row>
    <row r="2650" spans="1:22">
      <c r="A2650" s="235">
        <v>2647</v>
      </c>
      <c r="B2650" s="238">
        <v>109544077</v>
      </c>
      <c r="C2650" s="239" t="s">
        <v>3973</v>
      </c>
      <c r="D2650" s="238" t="s">
        <v>3974</v>
      </c>
      <c r="E2650" s="598" t="s">
        <v>36</v>
      </c>
      <c r="F2650" s="333">
        <v>8</v>
      </c>
      <c r="G2650" s="625" t="s">
        <v>4465</v>
      </c>
      <c r="H2650" s="241">
        <v>45155</v>
      </c>
      <c r="I2650" s="241">
        <v>45155</v>
      </c>
      <c r="J2650" s="333" t="s">
        <v>4466</v>
      </c>
      <c r="K2650" s="333" t="s">
        <v>3479</v>
      </c>
      <c r="L2650" s="333" t="s">
        <v>2832</v>
      </c>
      <c r="M2650" s="333">
        <v>923388723</v>
      </c>
      <c r="N2650" s="239" t="s">
        <v>3917</v>
      </c>
      <c r="O2650" s="333" t="s">
        <v>4021</v>
      </c>
      <c r="P2650" s="483"/>
      <c r="Q2650" s="339"/>
      <c r="R2650" s="333" t="s">
        <v>4467</v>
      </c>
      <c r="S2650" s="538">
        <v>15.2</v>
      </c>
      <c r="T2650" s="467" t="s">
        <v>2965</v>
      </c>
      <c r="U2650" s="468">
        <f t="shared" si="41"/>
        <v>121.6</v>
      </c>
      <c r="V2650" s="170"/>
    </row>
    <row r="2651" spans="1:22" ht="20.399999999999999">
      <c r="A2651" s="235">
        <v>2648</v>
      </c>
      <c r="B2651" s="238" t="s">
        <v>3816</v>
      </c>
      <c r="C2651" s="238" t="s">
        <v>2943</v>
      </c>
      <c r="D2651" s="238" t="s">
        <v>2944</v>
      </c>
      <c r="E2651" s="598" t="s">
        <v>2729</v>
      </c>
      <c r="F2651" s="235">
        <v>10</v>
      </c>
      <c r="G2651" s="623" t="s">
        <v>4468</v>
      </c>
      <c r="H2651" s="241">
        <v>45155</v>
      </c>
      <c r="I2651" s="241">
        <v>45155</v>
      </c>
      <c r="J2651" s="235" t="s">
        <v>4469</v>
      </c>
      <c r="K2651" s="235" t="s">
        <v>3350</v>
      </c>
      <c r="L2651" s="333" t="s">
        <v>3783</v>
      </c>
      <c r="M2651" s="333">
        <v>923388734</v>
      </c>
      <c r="N2651" s="239" t="s">
        <v>3917</v>
      </c>
      <c r="O2651" s="333" t="s">
        <v>4021</v>
      </c>
      <c r="P2651" s="483"/>
      <c r="Q2651" s="339"/>
      <c r="R2651" s="333" t="s">
        <v>4467</v>
      </c>
      <c r="S2651" s="538">
        <v>13.6</v>
      </c>
      <c r="T2651" s="467" t="s">
        <v>2965</v>
      </c>
      <c r="U2651" s="468">
        <f t="shared" si="41"/>
        <v>136</v>
      </c>
      <c r="V2651" s="170"/>
    </row>
    <row r="2652" spans="1:22">
      <c r="A2652" s="235">
        <v>2649</v>
      </c>
      <c r="B2652" s="238">
        <v>109544077</v>
      </c>
      <c r="C2652" s="239" t="s">
        <v>3973</v>
      </c>
      <c r="D2652" s="238" t="s">
        <v>3974</v>
      </c>
      <c r="E2652" s="598" t="s">
        <v>36</v>
      </c>
      <c r="F2652" s="333">
        <v>4</v>
      </c>
      <c r="G2652" s="625" t="s">
        <v>4468</v>
      </c>
      <c r="H2652" s="241">
        <v>45155</v>
      </c>
      <c r="I2652" s="241">
        <v>45155</v>
      </c>
      <c r="J2652" s="235" t="s">
        <v>4469</v>
      </c>
      <c r="K2652" s="235" t="s">
        <v>3350</v>
      </c>
      <c r="L2652" s="333" t="s">
        <v>3783</v>
      </c>
      <c r="M2652" s="333">
        <v>923388734</v>
      </c>
      <c r="N2652" s="239" t="s">
        <v>3917</v>
      </c>
      <c r="O2652" s="333" t="s">
        <v>4021</v>
      </c>
      <c r="P2652" s="483"/>
      <c r="Q2652" s="339"/>
      <c r="R2652" s="333" t="s">
        <v>4467</v>
      </c>
      <c r="S2652" s="538">
        <v>15.2</v>
      </c>
      <c r="T2652" s="467" t="s">
        <v>2965</v>
      </c>
      <c r="U2652" s="468">
        <f t="shared" si="41"/>
        <v>60.8</v>
      </c>
      <c r="V2652" s="170"/>
    </row>
    <row r="2653" spans="1:22">
      <c r="A2653" s="235">
        <v>2650</v>
      </c>
      <c r="B2653" s="238">
        <v>113782133</v>
      </c>
      <c r="C2653" s="238" t="s">
        <v>4387</v>
      </c>
      <c r="D2653" s="337" t="s">
        <v>4388</v>
      </c>
      <c r="E2653" s="598" t="s">
        <v>36</v>
      </c>
      <c r="F2653" s="333">
        <v>360</v>
      </c>
      <c r="G2653" s="625" t="s">
        <v>4510</v>
      </c>
      <c r="H2653" s="241">
        <v>45155</v>
      </c>
      <c r="I2653" s="241">
        <v>45155</v>
      </c>
      <c r="J2653" s="235" t="s">
        <v>3857</v>
      </c>
      <c r="K2653" s="333" t="s">
        <v>82</v>
      </c>
      <c r="L2653" s="333" t="s">
        <v>2832</v>
      </c>
      <c r="M2653" s="333">
        <v>923389913</v>
      </c>
      <c r="N2653" s="239" t="s">
        <v>3917</v>
      </c>
      <c r="O2653" s="333" t="s">
        <v>4021</v>
      </c>
      <c r="P2653" s="429" t="s">
        <v>3432</v>
      </c>
      <c r="Q2653" s="339"/>
      <c r="R2653" s="333" t="s">
        <v>4467</v>
      </c>
      <c r="S2653" s="538">
        <v>105.60000000000001</v>
      </c>
      <c r="T2653" s="467" t="s">
        <v>2965</v>
      </c>
      <c r="U2653" s="468">
        <f t="shared" si="41"/>
        <v>38016</v>
      </c>
      <c r="V2653" s="170"/>
    </row>
    <row r="2654" spans="1:22" ht="40.799999999999997">
      <c r="A2654" s="235">
        <v>2651</v>
      </c>
      <c r="B2654" s="238">
        <v>107157518</v>
      </c>
      <c r="C2654" s="238">
        <v>107157518</v>
      </c>
      <c r="D2654" s="239" t="s">
        <v>3588</v>
      </c>
      <c r="E2654" s="598" t="s">
        <v>36</v>
      </c>
      <c r="F2654" s="333">
        <v>1</v>
      </c>
      <c r="G2654" s="625" t="s">
        <v>4512</v>
      </c>
      <c r="H2654" s="241">
        <v>45156</v>
      </c>
      <c r="I2654" s="241">
        <v>45157</v>
      </c>
      <c r="J2654" s="333" t="s">
        <v>4481</v>
      </c>
      <c r="K2654" s="333" t="s">
        <v>4482</v>
      </c>
      <c r="L2654" s="333" t="s">
        <v>3799</v>
      </c>
      <c r="M2654" s="333">
        <v>212568308</v>
      </c>
      <c r="N2654" s="239" t="s">
        <v>4082</v>
      </c>
      <c r="O2654" s="333" t="s">
        <v>4021</v>
      </c>
      <c r="P2654" s="333" t="s">
        <v>286</v>
      </c>
      <c r="Q2654" s="333" t="s">
        <v>286</v>
      </c>
      <c r="R2654" s="239" t="s">
        <v>4513</v>
      </c>
      <c r="S2654" s="538">
        <v>158500</v>
      </c>
      <c r="T2654" s="467" t="s">
        <v>2965</v>
      </c>
      <c r="U2654" s="468">
        <f t="shared" si="41"/>
        <v>158500</v>
      </c>
      <c r="V2654" s="170"/>
    </row>
    <row r="2655" spans="1:22" ht="20.399999999999999">
      <c r="A2655" s="235">
        <v>2652</v>
      </c>
      <c r="B2655" s="238">
        <v>112171911</v>
      </c>
      <c r="C2655" s="238" t="s">
        <v>3427</v>
      </c>
      <c r="D2655" s="239" t="s">
        <v>3588</v>
      </c>
      <c r="E2655" s="598" t="s">
        <v>36</v>
      </c>
      <c r="F2655" s="333">
        <v>2</v>
      </c>
      <c r="G2655" s="625" t="s">
        <v>4512</v>
      </c>
      <c r="H2655" s="241">
        <v>45156</v>
      </c>
      <c r="I2655" s="241">
        <v>45157</v>
      </c>
      <c r="J2655" s="333" t="s">
        <v>4481</v>
      </c>
      <c r="K2655" s="333" t="s">
        <v>4482</v>
      </c>
      <c r="L2655" s="333" t="s">
        <v>3799</v>
      </c>
      <c r="M2655" s="333">
        <v>212568308</v>
      </c>
      <c r="N2655" s="239" t="s">
        <v>4082</v>
      </c>
      <c r="O2655" s="333" t="s">
        <v>4021</v>
      </c>
      <c r="P2655" s="333" t="s">
        <v>286</v>
      </c>
      <c r="Q2655" s="333" t="s">
        <v>286</v>
      </c>
      <c r="R2655" s="239" t="s">
        <v>4514</v>
      </c>
      <c r="S2655" s="538">
        <v>158500</v>
      </c>
      <c r="T2655" s="467" t="s">
        <v>2965</v>
      </c>
      <c r="U2655" s="468">
        <f t="shared" si="41"/>
        <v>317000</v>
      </c>
      <c r="V2655" s="170"/>
    </row>
    <row r="2656" spans="1:22" ht="20.399999999999999">
      <c r="A2656" s="235">
        <v>2653</v>
      </c>
      <c r="B2656" s="238" t="s">
        <v>3816</v>
      </c>
      <c r="C2656" s="238" t="s">
        <v>2943</v>
      </c>
      <c r="D2656" s="238" t="s">
        <v>2944</v>
      </c>
      <c r="E2656" s="598" t="s">
        <v>2729</v>
      </c>
      <c r="F2656" s="235">
        <v>10</v>
      </c>
      <c r="G2656" s="623" t="s">
        <v>4470</v>
      </c>
      <c r="H2656" s="241">
        <v>45155</v>
      </c>
      <c r="I2656" s="241">
        <v>45159</v>
      </c>
      <c r="J2656" s="235" t="s">
        <v>3952</v>
      </c>
      <c r="K2656" s="235" t="s">
        <v>76</v>
      </c>
      <c r="L2656" s="333" t="s">
        <v>3783</v>
      </c>
      <c r="M2656" s="333" t="s">
        <v>693</v>
      </c>
      <c r="N2656" s="239" t="s">
        <v>4262</v>
      </c>
      <c r="O2656" s="333" t="s">
        <v>4021</v>
      </c>
      <c r="P2656" s="483" t="s">
        <v>4263</v>
      </c>
      <c r="Q2656" s="339"/>
      <c r="R2656" s="333" t="s">
        <v>4467</v>
      </c>
      <c r="S2656" s="538">
        <v>13.6</v>
      </c>
      <c r="T2656" s="467" t="s">
        <v>2965</v>
      </c>
      <c r="U2656" s="468">
        <f t="shared" si="41"/>
        <v>136</v>
      </c>
      <c r="V2656" s="170"/>
    </row>
    <row r="2657" spans="1:22">
      <c r="A2657" s="235">
        <v>2654</v>
      </c>
      <c r="B2657" s="238">
        <v>109544077</v>
      </c>
      <c r="C2657" s="239" t="s">
        <v>3973</v>
      </c>
      <c r="D2657" s="238" t="s">
        <v>3974</v>
      </c>
      <c r="E2657" s="598" t="s">
        <v>36</v>
      </c>
      <c r="F2657" s="333">
        <v>4</v>
      </c>
      <c r="G2657" s="625" t="s">
        <v>4470</v>
      </c>
      <c r="H2657" s="241">
        <v>45155</v>
      </c>
      <c r="I2657" s="241">
        <v>45159</v>
      </c>
      <c r="J2657" s="235" t="s">
        <v>3952</v>
      </c>
      <c r="K2657" s="235" t="s">
        <v>76</v>
      </c>
      <c r="L2657" s="333" t="s">
        <v>3783</v>
      </c>
      <c r="M2657" s="333" t="s">
        <v>693</v>
      </c>
      <c r="N2657" s="239" t="s">
        <v>4262</v>
      </c>
      <c r="O2657" s="333" t="s">
        <v>4021</v>
      </c>
      <c r="P2657" s="483" t="s">
        <v>4263</v>
      </c>
      <c r="Q2657" s="339"/>
      <c r="R2657" s="333" t="s">
        <v>4467</v>
      </c>
      <c r="S2657" s="538">
        <v>15.2</v>
      </c>
      <c r="T2657" s="467" t="s">
        <v>2965</v>
      </c>
      <c r="U2657" s="468">
        <f t="shared" si="41"/>
        <v>60.8</v>
      </c>
      <c r="V2657" s="170"/>
    </row>
    <row r="2658" spans="1:22">
      <c r="A2658" s="235">
        <v>2655</v>
      </c>
      <c r="B2658" s="238">
        <v>113694314</v>
      </c>
      <c r="C2658" s="238" t="s">
        <v>4398</v>
      </c>
      <c r="D2658" s="239" t="s">
        <v>4399</v>
      </c>
      <c r="E2658" s="598" t="s">
        <v>36</v>
      </c>
      <c r="F2658" s="333">
        <v>2</v>
      </c>
      <c r="G2658" s="625" t="s">
        <v>4517</v>
      </c>
      <c r="H2658" s="241">
        <v>45159</v>
      </c>
      <c r="I2658" s="241">
        <v>45159</v>
      </c>
      <c r="J2658" s="333" t="s">
        <v>4518</v>
      </c>
      <c r="K2658" s="333" t="s">
        <v>3479</v>
      </c>
      <c r="L2658" s="333" t="s">
        <v>4044</v>
      </c>
      <c r="M2658" s="333">
        <v>923389143</v>
      </c>
      <c r="N2658" s="239" t="s">
        <v>3917</v>
      </c>
      <c r="O2658" s="333" t="s">
        <v>4519</v>
      </c>
      <c r="P2658" s="333" t="s">
        <v>4263</v>
      </c>
      <c r="Q2658" s="333"/>
      <c r="R2658" s="239" t="s">
        <v>4520</v>
      </c>
      <c r="S2658" s="538">
        <v>11260</v>
      </c>
      <c r="T2658" s="467" t="s">
        <v>2965</v>
      </c>
      <c r="U2658" s="468">
        <f t="shared" si="41"/>
        <v>22520</v>
      </c>
      <c r="V2658" s="170"/>
    </row>
    <row r="2659" spans="1:22">
      <c r="A2659" s="235">
        <v>2656</v>
      </c>
      <c r="B2659" s="238">
        <v>109492179</v>
      </c>
      <c r="C2659" s="238" t="s">
        <v>3332</v>
      </c>
      <c r="D2659" s="238" t="s">
        <v>2134</v>
      </c>
      <c r="E2659" s="598" t="s">
        <v>2729</v>
      </c>
      <c r="F2659" s="235">
        <v>20</v>
      </c>
      <c r="G2659" s="623" t="s">
        <v>4475</v>
      </c>
      <c r="H2659" s="410">
        <v>45159</v>
      </c>
      <c r="I2659" s="410">
        <v>45159</v>
      </c>
      <c r="J2659" s="235" t="s">
        <v>3857</v>
      </c>
      <c r="K2659" s="235" t="s">
        <v>82</v>
      </c>
      <c r="L2659" s="333" t="s">
        <v>3799</v>
      </c>
      <c r="M2659" s="235">
        <v>212567639</v>
      </c>
      <c r="N2659" s="235" t="s">
        <v>4082</v>
      </c>
      <c r="O2659" s="427" t="s">
        <v>4293</v>
      </c>
      <c r="P2659" s="345" t="s">
        <v>4331</v>
      </c>
      <c r="Q2659" s="427" t="s">
        <v>286</v>
      </c>
      <c r="R2659" s="235" t="s">
        <v>4476</v>
      </c>
      <c r="S2659" s="538">
        <v>75.989999999999995</v>
      </c>
      <c r="T2659" s="467" t="s">
        <v>2965</v>
      </c>
      <c r="U2659" s="468">
        <f t="shared" si="41"/>
        <v>1519.8</v>
      </c>
      <c r="V2659" s="170"/>
    </row>
    <row r="2660" spans="1:22">
      <c r="A2660" s="235">
        <v>2657</v>
      </c>
      <c r="B2660" s="238">
        <v>112148136</v>
      </c>
      <c r="C2660" s="337" t="s">
        <v>3726</v>
      </c>
      <c r="D2660" s="239" t="s">
        <v>3727</v>
      </c>
      <c r="E2660" s="605" t="s">
        <v>36</v>
      </c>
      <c r="F2660" s="333">
        <v>4</v>
      </c>
      <c r="G2660" s="623" t="s">
        <v>4475</v>
      </c>
      <c r="H2660" s="410">
        <v>45159</v>
      </c>
      <c r="I2660" s="410">
        <v>45159</v>
      </c>
      <c r="J2660" s="235" t="s">
        <v>3857</v>
      </c>
      <c r="K2660" s="235" t="s">
        <v>82</v>
      </c>
      <c r="L2660" s="333" t="s">
        <v>3799</v>
      </c>
      <c r="M2660" s="235">
        <v>212567639</v>
      </c>
      <c r="N2660" s="235" t="s">
        <v>4082</v>
      </c>
      <c r="O2660" s="427" t="s">
        <v>4293</v>
      </c>
      <c r="P2660" s="345" t="s">
        <v>4331</v>
      </c>
      <c r="Q2660" s="427" t="s">
        <v>286</v>
      </c>
      <c r="R2660" s="235" t="s">
        <v>4476</v>
      </c>
      <c r="S2660" s="538">
        <v>14735.2435</v>
      </c>
      <c r="T2660" s="467" t="s">
        <v>2965</v>
      </c>
      <c r="U2660" s="468">
        <f t="shared" si="41"/>
        <v>58940.974000000002</v>
      </c>
      <c r="V2660" s="170"/>
    </row>
    <row r="2661" spans="1:22">
      <c r="A2661" s="235">
        <v>2658</v>
      </c>
      <c r="B2661" s="238">
        <v>112171911</v>
      </c>
      <c r="C2661" s="235" t="s">
        <v>3427</v>
      </c>
      <c r="D2661" s="238" t="s">
        <v>3588</v>
      </c>
      <c r="E2661" s="598" t="s">
        <v>36</v>
      </c>
      <c r="F2661" s="235">
        <v>4</v>
      </c>
      <c r="G2661" s="623" t="s">
        <v>4475</v>
      </c>
      <c r="H2661" s="410">
        <v>45159</v>
      </c>
      <c r="I2661" s="410">
        <v>45159</v>
      </c>
      <c r="J2661" s="235" t="s">
        <v>3857</v>
      </c>
      <c r="K2661" s="235" t="s">
        <v>82</v>
      </c>
      <c r="L2661" s="333" t="s">
        <v>3799</v>
      </c>
      <c r="M2661" s="235">
        <v>212567639</v>
      </c>
      <c r="N2661" s="235" t="s">
        <v>4082</v>
      </c>
      <c r="O2661" s="427" t="s">
        <v>4293</v>
      </c>
      <c r="P2661" s="345" t="s">
        <v>4331</v>
      </c>
      <c r="Q2661" s="427" t="s">
        <v>286</v>
      </c>
      <c r="R2661" s="235" t="s">
        <v>4491</v>
      </c>
      <c r="S2661" s="538">
        <v>158500</v>
      </c>
      <c r="T2661" s="467" t="s">
        <v>2965</v>
      </c>
      <c r="U2661" s="468">
        <f t="shared" si="41"/>
        <v>634000</v>
      </c>
      <c r="V2661" s="170"/>
    </row>
    <row r="2662" spans="1:22">
      <c r="A2662" s="235">
        <v>2659</v>
      </c>
      <c r="B2662" s="238">
        <v>112158708</v>
      </c>
      <c r="C2662" s="238" t="s">
        <v>3681</v>
      </c>
      <c r="D2662" s="337" t="s">
        <v>3682</v>
      </c>
      <c r="E2662" s="598" t="s">
        <v>36</v>
      </c>
      <c r="F2662" s="333">
        <v>4</v>
      </c>
      <c r="G2662" s="623" t="s">
        <v>4475</v>
      </c>
      <c r="H2662" s="410">
        <v>45159</v>
      </c>
      <c r="I2662" s="410">
        <v>45159</v>
      </c>
      <c r="J2662" s="235" t="s">
        <v>3857</v>
      </c>
      <c r="K2662" s="235" t="s">
        <v>82</v>
      </c>
      <c r="L2662" s="333" t="s">
        <v>3799</v>
      </c>
      <c r="M2662" s="235">
        <v>212567639</v>
      </c>
      <c r="N2662" s="235" t="s">
        <v>4082</v>
      </c>
      <c r="O2662" s="427" t="s">
        <v>4293</v>
      </c>
      <c r="P2662" s="345" t="s">
        <v>4331</v>
      </c>
      <c r="Q2662" s="427" t="s">
        <v>286</v>
      </c>
      <c r="R2662" s="235" t="s">
        <v>4476</v>
      </c>
      <c r="S2662" s="538">
        <v>1900</v>
      </c>
      <c r="T2662" s="467" t="s">
        <v>2965</v>
      </c>
      <c r="U2662" s="468">
        <f t="shared" si="41"/>
        <v>7600</v>
      </c>
      <c r="V2662" s="170"/>
    </row>
    <row r="2663" spans="1:22">
      <c r="A2663" s="235">
        <v>2660</v>
      </c>
      <c r="B2663" s="238">
        <v>112173846</v>
      </c>
      <c r="C2663" s="238" t="s">
        <v>3757</v>
      </c>
      <c r="D2663" s="238" t="s">
        <v>3758</v>
      </c>
      <c r="E2663" s="598" t="s">
        <v>36</v>
      </c>
      <c r="F2663" s="333">
        <v>4</v>
      </c>
      <c r="G2663" s="623" t="s">
        <v>4475</v>
      </c>
      <c r="H2663" s="410">
        <v>45159</v>
      </c>
      <c r="I2663" s="410">
        <v>45159</v>
      </c>
      <c r="J2663" s="235" t="s">
        <v>3857</v>
      </c>
      <c r="K2663" s="235" t="s">
        <v>82</v>
      </c>
      <c r="L2663" s="333" t="s">
        <v>3799</v>
      </c>
      <c r="M2663" s="235">
        <v>212567639</v>
      </c>
      <c r="N2663" s="235" t="s">
        <v>4082</v>
      </c>
      <c r="O2663" s="427" t="s">
        <v>4293</v>
      </c>
      <c r="P2663" s="345" t="s">
        <v>4331</v>
      </c>
      <c r="Q2663" s="427" t="s">
        <v>286</v>
      </c>
      <c r="R2663" s="235" t="s">
        <v>4476</v>
      </c>
      <c r="S2663" s="538">
        <v>2023</v>
      </c>
      <c r="T2663" s="467" t="s">
        <v>2965</v>
      </c>
      <c r="U2663" s="468">
        <f t="shared" si="41"/>
        <v>8092</v>
      </c>
      <c r="V2663" s="170"/>
    </row>
    <row r="2664" spans="1:22">
      <c r="A2664" s="235">
        <v>2661</v>
      </c>
      <c r="B2664" s="238">
        <v>111393237</v>
      </c>
      <c r="C2664" s="238" t="s">
        <v>4366</v>
      </c>
      <c r="D2664" s="238" t="s">
        <v>4367</v>
      </c>
      <c r="E2664" s="598" t="s">
        <v>36</v>
      </c>
      <c r="F2664" s="333">
        <v>24</v>
      </c>
      <c r="G2664" s="625" t="s">
        <v>4508</v>
      </c>
      <c r="H2664" s="241">
        <v>45160</v>
      </c>
      <c r="I2664" s="241">
        <v>45160</v>
      </c>
      <c r="J2664" s="333" t="s">
        <v>141</v>
      </c>
      <c r="K2664" s="333" t="s">
        <v>285</v>
      </c>
      <c r="L2664" s="333" t="s">
        <v>70</v>
      </c>
      <c r="M2664" s="333">
        <v>212567646</v>
      </c>
      <c r="N2664" s="239" t="s">
        <v>4082</v>
      </c>
      <c r="O2664" s="333" t="s">
        <v>4021</v>
      </c>
      <c r="P2664" s="429" t="s">
        <v>4258</v>
      </c>
      <c r="Q2664" s="333" t="s">
        <v>286</v>
      </c>
      <c r="R2664" s="246" t="s">
        <v>4509</v>
      </c>
      <c r="S2664" s="538">
        <v>178635.05416666667</v>
      </c>
      <c r="T2664" s="467" t="s">
        <v>2965</v>
      </c>
      <c r="U2664" s="468">
        <f t="shared" si="41"/>
        <v>4287241.3</v>
      </c>
      <c r="V2664" s="170"/>
    </row>
    <row r="2665" spans="1:22" ht="20.399999999999999">
      <c r="A2665" s="235">
        <v>2662</v>
      </c>
      <c r="B2665" s="354">
        <v>112172908</v>
      </c>
      <c r="C2665" s="427">
        <v>19620005092</v>
      </c>
      <c r="D2665" s="354" t="s">
        <v>457</v>
      </c>
      <c r="E2665" s="603" t="s">
        <v>36</v>
      </c>
      <c r="F2665" s="427">
        <v>2</v>
      </c>
      <c r="G2665" s="623" t="s">
        <v>4460</v>
      </c>
      <c r="H2665" s="410">
        <v>45160</v>
      </c>
      <c r="I2665" s="410">
        <v>45160</v>
      </c>
      <c r="J2665" s="235" t="s">
        <v>2492</v>
      </c>
      <c r="K2665" s="235" t="s">
        <v>92</v>
      </c>
      <c r="L2665" s="235" t="s">
        <v>2832</v>
      </c>
      <c r="M2665" s="235">
        <v>212567622</v>
      </c>
      <c r="N2665" s="235" t="s">
        <v>4082</v>
      </c>
      <c r="O2665" s="235" t="s">
        <v>4021</v>
      </c>
      <c r="P2665" s="345" t="s">
        <v>72</v>
      </c>
      <c r="Q2665" s="235" t="s">
        <v>286</v>
      </c>
      <c r="R2665" s="238" t="s">
        <v>4461</v>
      </c>
      <c r="S2665" s="538">
        <v>444.68</v>
      </c>
      <c r="T2665" s="467" t="s">
        <v>2965</v>
      </c>
      <c r="U2665" s="468">
        <f t="shared" si="41"/>
        <v>889.36</v>
      </c>
      <c r="V2665" s="170"/>
    </row>
    <row r="2666" spans="1:22">
      <c r="A2666" s="235">
        <v>2663</v>
      </c>
      <c r="B2666" s="238">
        <v>109708576</v>
      </c>
      <c r="C2666" s="337">
        <v>9330062702</v>
      </c>
      <c r="D2666" s="239" t="s">
        <v>2745</v>
      </c>
      <c r="E2666" s="605" t="s">
        <v>36</v>
      </c>
      <c r="F2666" s="333">
        <v>2</v>
      </c>
      <c r="G2666" s="623" t="s">
        <v>4460</v>
      </c>
      <c r="H2666" s="410">
        <v>45160</v>
      </c>
      <c r="I2666" s="410">
        <v>45160</v>
      </c>
      <c r="J2666" s="235" t="s">
        <v>2492</v>
      </c>
      <c r="K2666" s="235" t="s">
        <v>92</v>
      </c>
      <c r="L2666" s="235" t="s">
        <v>2832</v>
      </c>
      <c r="M2666" s="235">
        <v>212567622</v>
      </c>
      <c r="N2666" s="235" t="s">
        <v>4082</v>
      </c>
      <c r="O2666" s="427" t="s">
        <v>4021</v>
      </c>
      <c r="P2666" s="345" t="s">
        <v>72</v>
      </c>
      <c r="Q2666" s="427" t="s">
        <v>286</v>
      </c>
      <c r="R2666" s="238" t="s">
        <v>4461</v>
      </c>
      <c r="S2666" s="538">
        <v>125.8415</v>
      </c>
      <c r="T2666" s="467" t="s">
        <v>2965</v>
      </c>
      <c r="U2666" s="468">
        <f t="shared" si="41"/>
        <v>251.68299999999999</v>
      </c>
      <c r="V2666" s="170"/>
    </row>
    <row r="2667" spans="1:22" ht="30.6">
      <c r="A2667" s="235">
        <v>2664</v>
      </c>
      <c r="B2667" s="238" t="s">
        <v>3911</v>
      </c>
      <c r="C2667" s="349" t="s">
        <v>2235</v>
      </c>
      <c r="D2667" s="349" t="s">
        <v>2749</v>
      </c>
      <c r="E2667" s="606" t="s">
        <v>36</v>
      </c>
      <c r="F2667" s="333">
        <v>6</v>
      </c>
      <c r="G2667" s="623" t="s">
        <v>4460</v>
      </c>
      <c r="H2667" s="410">
        <v>45160</v>
      </c>
      <c r="I2667" s="410">
        <v>45160</v>
      </c>
      <c r="J2667" s="235" t="s">
        <v>2492</v>
      </c>
      <c r="K2667" s="235" t="s">
        <v>92</v>
      </c>
      <c r="L2667" s="235" t="s">
        <v>2832</v>
      </c>
      <c r="M2667" s="235">
        <v>212567622</v>
      </c>
      <c r="N2667" s="235" t="s">
        <v>4082</v>
      </c>
      <c r="O2667" s="427" t="s">
        <v>4021</v>
      </c>
      <c r="P2667" s="345" t="s">
        <v>72</v>
      </c>
      <c r="Q2667" s="427" t="s">
        <v>286</v>
      </c>
      <c r="R2667" s="238" t="s">
        <v>4461</v>
      </c>
      <c r="S2667" s="538">
        <v>53.1006</v>
      </c>
      <c r="T2667" s="467" t="s">
        <v>2965</v>
      </c>
      <c r="U2667" s="468">
        <f t="shared" si="41"/>
        <v>318.60360000000003</v>
      </c>
      <c r="V2667" s="170"/>
    </row>
    <row r="2668" spans="1:22">
      <c r="A2668" s="235">
        <v>2665</v>
      </c>
      <c r="B2668" s="238">
        <v>112136070</v>
      </c>
      <c r="C2668" s="239">
        <v>19628060446</v>
      </c>
      <c r="D2668" s="238" t="s">
        <v>2751</v>
      </c>
      <c r="E2668" s="600" t="s">
        <v>36</v>
      </c>
      <c r="F2668" s="333">
        <v>2</v>
      </c>
      <c r="G2668" s="623" t="s">
        <v>4460</v>
      </c>
      <c r="H2668" s="410">
        <v>45160</v>
      </c>
      <c r="I2668" s="410">
        <v>45160</v>
      </c>
      <c r="J2668" s="235" t="s">
        <v>2492</v>
      </c>
      <c r="K2668" s="235" t="s">
        <v>92</v>
      </c>
      <c r="L2668" s="235" t="s">
        <v>2832</v>
      </c>
      <c r="M2668" s="235">
        <v>212567622</v>
      </c>
      <c r="N2668" s="235" t="s">
        <v>4082</v>
      </c>
      <c r="O2668" s="427" t="s">
        <v>4021</v>
      </c>
      <c r="P2668" s="345" t="s">
        <v>72</v>
      </c>
      <c r="Q2668" s="427" t="s">
        <v>286</v>
      </c>
      <c r="R2668" s="238" t="s">
        <v>4461</v>
      </c>
      <c r="S2668" s="538">
        <v>721.74</v>
      </c>
      <c r="T2668" s="467" t="s">
        <v>2965</v>
      </c>
      <c r="U2668" s="468">
        <f t="shared" si="41"/>
        <v>1443.48</v>
      </c>
      <c r="V2668" s="170"/>
    </row>
    <row r="2669" spans="1:22">
      <c r="A2669" s="235">
        <v>2666</v>
      </c>
      <c r="B2669" s="238">
        <v>109492221</v>
      </c>
      <c r="C2669" s="235">
        <v>21038212505</v>
      </c>
      <c r="D2669" s="238" t="s">
        <v>1684</v>
      </c>
      <c r="E2669" s="598" t="s">
        <v>36</v>
      </c>
      <c r="F2669" s="235">
        <v>4</v>
      </c>
      <c r="G2669" s="623" t="s">
        <v>4458</v>
      </c>
      <c r="H2669" s="410">
        <v>45162</v>
      </c>
      <c r="I2669" s="410">
        <v>45162</v>
      </c>
      <c r="J2669" s="235" t="s">
        <v>4459</v>
      </c>
      <c r="K2669" s="235" t="s">
        <v>285</v>
      </c>
      <c r="L2669" s="235" t="s">
        <v>70</v>
      </c>
      <c r="M2669" s="235">
        <v>914394401</v>
      </c>
      <c r="N2669" s="235" t="s">
        <v>3917</v>
      </c>
      <c r="O2669" s="235" t="s">
        <v>3784</v>
      </c>
      <c r="P2669" s="345" t="s">
        <v>4258</v>
      </c>
      <c r="Q2669" s="427"/>
      <c r="R2669" s="235" t="s">
        <v>4153</v>
      </c>
      <c r="S2669" s="538">
        <v>939.32999999999993</v>
      </c>
      <c r="T2669" s="467" t="s">
        <v>2965</v>
      </c>
      <c r="U2669" s="468">
        <f t="shared" si="41"/>
        <v>3757.3199999999997</v>
      </c>
      <c r="V2669" s="170"/>
    </row>
    <row r="2670" spans="1:22" ht="20.399999999999999">
      <c r="A2670" s="235">
        <v>2667</v>
      </c>
      <c r="B2670" s="238">
        <v>109492181</v>
      </c>
      <c r="C2670" s="337" t="s">
        <v>170</v>
      </c>
      <c r="D2670" s="238" t="s">
        <v>171</v>
      </c>
      <c r="E2670" s="605" t="s">
        <v>36</v>
      </c>
      <c r="F2670" s="333">
        <v>16</v>
      </c>
      <c r="G2670" s="623" t="s">
        <v>4458</v>
      </c>
      <c r="H2670" s="410">
        <v>45162</v>
      </c>
      <c r="I2670" s="410">
        <v>45162</v>
      </c>
      <c r="J2670" s="235" t="s">
        <v>4459</v>
      </c>
      <c r="K2670" s="235" t="s">
        <v>285</v>
      </c>
      <c r="L2670" s="235" t="s">
        <v>70</v>
      </c>
      <c r="M2670" s="235">
        <v>914394401</v>
      </c>
      <c r="N2670" s="235" t="s">
        <v>3917</v>
      </c>
      <c r="O2670" s="235" t="s">
        <v>3784</v>
      </c>
      <c r="P2670" s="345" t="s">
        <v>4258</v>
      </c>
      <c r="Q2670" s="427"/>
      <c r="R2670" s="235" t="s">
        <v>4153</v>
      </c>
      <c r="S2670" s="538">
        <v>18.350000000000001</v>
      </c>
      <c r="T2670" s="467" t="s">
        <v>2965</v>
      </c>
      <c r="U2670" s="468">
        <f t="shared" si="41"/>
        <v>293.60000000000002</v>
      </c>
      <c r="V2670" s="170"/>
    </row>
    <row r="2671" spans="1:22" ht="20.399999999999999">
      <c r="A2671" s="235">
        <v>2668</v>
      </c>
      <c r="B2671" s="238">
        <v>111443613</v>
      </c>
      <c r="C2671" s="235">
        <v>111443825</v>
      </c>
      <c r="D2671" s="238" t="s">
        <v>3131</v>
      </c>
      <c r="E2671" s="598" t="s">
        <v>36</v>
      </c>
      <c r="F2671" s="235">
        <v>1</v>
      </c>
      <c r="G2671" s="623" t="s">
        <v>4452</v>
      </c>
      <c r="H2671" s="410">
        <v>45161</v>
      </c>
      <c r="I2671" s="410">
        <v>45163</v>
      </c>
      <c r="J2671" s="235" t="s">
        <v>87</v>
      </c>
      <c r="K2671" s="235" t="s">
        <v>88</v>
      </c>
      <c r="L2671" s="333" t="s">
        <v>3540</v>
      </c>
      <c r="M2671" s="333">
        <v>212567271</v>
      </c>
      <c r="N2671" s="246" t="s">
        <v>4082</v>
      </c>
      <c r="O2671" s="427" t="s">
        <v>3351</v>
      </c>
      <c r="P2671" s="345" t="s">
        <v>286</v>
      </c>
      <c r="Q2671" s="427" t="s">
        <v>286</v>
      </c>
      <c r="R2671" s="238" t="s">
        <v>4453</v>
      </c>
      <c r="S2671" s="538">
        <v>4172</v>
      </c>
      <c r="T2671" s="467" t="s">
        <v>2965</v>
      </c>
      <c r="U2671" s="468">
        <f t="shared" si="41"/>
        <v>4172</v>
      </c>
      <c r="V2671" s="170"/>
    </row>
    <row r="2672" spans="1:22" ht="20.399999999999999">
      <c r="A2672" s="235">
        <v>2669</v>
      </c>
      <c r="B2672" s="238">
        <v>111443614</v>
      </c>
      <c r="C2672" s="235">
        <v>111443828</v>
      </c>
      <c r="D2672" s="238" t="s">
        <v>1715</v>
      </c>
      <c r="E2672" s="598" t="s">
        <v>36</v>
      </c>
      <c r="F2672" s="235">
        <v>2</v>
      </c>
      <c r="G2672" s="623" t="s">
        <v>4452</v>
      </c>
      <c r="H2672" s="410">
        <v>45161</v>
      </c>
      <c r="I2672" s="410">
        <v>45163</v>
      </c>
      <c r="J2672" s="235" t="s">
        <v>87</v>
      </c>
      <c r="K2672" s="235" t="s">
        <v>88</v>
      </c>
      <c r="L2672" s="333" t="s">
        <v>3540</v>
      </c>
      <c r="M2672" s="333">
        <v>212567271</v>
      </c>
      <c r="N2672" s="246" t="s">
        <v>4082</v>
      </c>
      <c r="O2672" s="427" t="s">
        <v>3351</v>
      </c>
      <c r="P2672" s="345" t="s">
        <v>286</v>
      </c>
      <c r="Q2672" s="427" t="s">
        <v>286</v>
      </c>
      <c r="R2672" s="238" t="s">
        <v>4453</v>
      </c>
      <c r="S2672" s="538">
        <v>2738</v>
      </c>
      <c r="T2672" s="467" t="s">
        <v>2965</v>
      </c>
      <c r="U2672" s="468">
        <f t="shared" si="41"/>
        <v>5476</v>
      </c>
      <c r="V2672" s="170"/>
    </row>
    <row r="2673" spans="1:22" ht="20.399999999999999">
      <c r="A2673" s="235">
        <v>2670</v>
      </c>
      <c r="B2673" s="238">
        <v>112129061</v>
      </c>
      <c r="C2673" s="235" t="s">
        <v>1718</v>
      </c>
      <c r="D2673" s="238" t="s">
        <v>1719</v>
      </c>
      <c r="E2673" s="598" t="s">
        <v>36</v>
      </c>
      <c r="F2673" s="235">
        <v>4</v>
      </c>
      <c r="G2673" s="623" t="s">
        <v>4452</v>
      </c>
      <c r="H2673" s="410">
        <v>45161</v>
      </c>
      <c r="I2673" s="410">
        <v>45163</v>
      </c>
      <c r="J2673" s="235" t="s">
        <v>87</v>
      </c>
      <c r="K2673" s="235" t="s">
        <v>88</v>
      </c>
      <c r="L2673" s="333" t="s">
        <v>3540</v>
      </c>
      <c r="M2673" s="333">
        <v>212567271</v>
      </c>
      <c r="N2673" s="246" t="s">
        <v>4082</v>
      </c>
      <c r="O2673" s="427" t="s">
        <v>3351</v>
      </c>
      <c r="P2673" s="345" t="s">
        <v>286</v>
      </c>
      <c r="Q2673" s="427" t="s">
        <v>286</v>
      </c>
      <c r="R2673" s="238" t="s">
        <v>4453</v>
      </c>
      <c r="S2673" s="538">
        <v>13332</v>
      </c>
      <c r="T2673" s="467" t="s">
        <v>2965</v>
      </c>
      <c r="U2673" s="468">
        <f t="shared" si="41"/>
        <v>53328</v>
      </c>
      <c r="V2673" s="170"/>
    </row>
    <row r="2674" spans="1:22" ht="20.399999999999999">
      <c r="A2674" s="235">
        <v>2671</v>
      </c>
      <c r="B2674" s="238">
        <v>113562220</v>
      </c>
      <c r="C2674" s="336">
        <v>113562220</v>
      </c>
      <c r="D2674" s="336" t="s">
        <v>3767</v>
      </c>
      <c r="E2674" s="605" t="s">
        <v>36</v>
      </c>
      <c r="F2674" s="336">
        <v>1</v>
      </c>
      <c r="G2674" s="623" t="s">
        <v>4452</v>
      </c>
      <c r="H2674" s="410">
        <v>45161</v>
      </c>
      <c r="I2674" s="410">
        <v>45163</v>
      </c>
      <c r="J2674" s="235" t="s">
        <v>87</v>
      </c>
      <c r="K2674" s="235" t="s">
        <v>88</v>
      </c>
      <c r="L2674" s="333" t="s">
        <v>3540</v>
      </c>
      <c r="M2674" s="333">
        <v>212567271</v>
      </c>
      <c r="N2674" s="246" t="s">
        <v>4082</v>
      </c>
      <c r="O2674" s="427" t="s">
        <v>3351</v>
      </c>
      <c r="P2674" s="345" t="s">
        <v>286</v>
      </c>
      <c r="Q2674" s="427" t="s">
        <v>286</v>
      </c>
      <c r="R2674" s="238" t="s">
        <v>4453</v>
      </c>
      <c r="S2674" s="538">
        <v>250</v>
      </c>
      <c r="T2674" s="467" t="s">
        <v>2965</v>
      </c>
      <c r="U2674" s="468">
        <f t="shared" si="41"/>
        <v>250</v>
      </c>
      <c r="V2674" s="170"/>
    </row>
    <row r="2675" spans="1:22" ht="20.399999999999999">
      <c r="A2675" s="235">
        <v>2672</v>
      </c>
      <c r="B2675" s="238">
        <v>113562221</v>
      </c>
      <c r="C2675" s="336">
        <v>113562221</v>
      </c>
      <c r="D2675" s="336" t="s">
        <v>3768</v>
      </c>
      <c r="E2675" s="605" t="s">
        <v>36</v>
      </c>
      <c r="F2675" s="333">
        <v>3</v>
      </c>
      <c r="G2675" s="623" t="s">
        <v>4452</v>
      </c>
      <c r="H2675" s="410">
        <v>45161</v>
      </c>
      <c r="I2675" s="410">
        <v>45163</v>
      </c>
      <c r="J2675" s="235" t="s">
        <v>87</v>
      </c>
      <c r="K2675" s="235" t="s">
        <v>88</v>
      </c>
      <c r="L2675" s="333" t="s">
        <v>3540</v>
      </c>
      <c r="M2675" s="333">
        <v>212567271</v>
      </c>
      <c r="N2675" s="246" t="s">
        <v>4082</v>
      </c>
      <c r="O2675" s="427" t="s">
        <v>3351</v>
      </c>
      <c r="P2675" s="345" t="s">
        <v>286</v>
      </c>
      <c r="Q2675" s="427" t="s">
        <v>286</v>
      </c>
      <c r="R2675" s="238" t="s">
        <v>4453</v>
      </c>
      <c r="S2675" s="538">
        <v>5500</v>
      </c>
      <c r="T2675" s="467" t="s">
        <v>2965</v>
      </c>
      <c r="U2675" s="468">
        <f t="shared" si="41"/>
        <v>16500</v>
      </c>
      <c r="V2675" s="170"/>
    </row>
    <row r="2676" spans="1:22" ht="20.399999999999999">
      <c r="A2676" s="235">
        <v>2673</v>
      </c>
      <c r="B2676" s="238" t="s">
        <v>4358</v>
      </c>
      <c r="C2676" s="337" t="s">
        <v>2941</v>
      </c>
      <c r="D2676" s="239" t="s">
        <v>2942</v>
      </c>
      <c r="E2676" s="605" t="s">
        <v>2729</v>
      </c>
      <c r="F2676" s="333">
        <v>200</v>
      </c>
      <c r="G2676" s="623" t="s">
        <v>4496</v>
      </c>
      <c r="H2676" s="241">
        <v>45164</v>
      </c>
      <c r="I2676" s="241">
        <v>45164</v>
      </c>
      <c r="J2676" s="235" t="s">
        <v>3857</v>
      </c>
      <c r="K2676" s="235" t="s">
        <v>82</v>
      </c>
      <c r="L2676" s="235" t="s">
        <v>2832</v>
      </c>
      <c r="M2676" s="333">
        <v>923389913</v>
      </c>
      <c r="N2676" s="235" t="s">
        <v>3917</v>
      </c>
      <c r="O2676" s="427" t="s">
        <v>4021</v>
      </c>
      <c r="P2676" s="345" t="s">
        <v>3432</v>
      </c>
      <c r="Q2676" s="427"/>
      <c r="R2676" s="238" t="s">
        <v>4497</v>
      </c>
      <c r="S2676" s="538">
        <v>21.32</v>
      </c>
      <c r="T2676" s="467" t="s">
        <v>2965</v>
      </c>
      <c r="U2676" s="468">
        <f t="shared" si="41"/>
        <v>4264</v>
      </c>
      <c r="V2676" s="170"/>
    </row>
    <row r="2677" spans="1:22" ht="20.399999999999999">
      <c r="A2677" s="235">
        <v>2674</v>
      </c>
      <c r="B2677" s="238" t="s">
        <v>4358</v>
      </c>
      <c r="C2677" s="337" t="s">
        <v>2941</v>
      </c>
      <c r="D2677" s="239" t="s">
        <v>2942</v>
      </c>
      <c r="E2677" s="605" t="s">
        <v>2729</v>
      </c>
      <c r="F2677" s="333">
        <v>104</v>
      </c>
      <c r="G2677" s="623" t="s">
        <v>4498</v>
      </c>
      <c r="H2677" s="241">
        <v>45164</v>
      </c>
      <c r="I2677" s="241">
        <v>45164</v>
      </c>
      <c r="J2677" s="235" t="s">
        <v>4478</v>
      </c>
      <c r="K2677" s="235" t="s">
        <v>88</v>
      </c>
      <c r="L2677" s="235" t="s">
        <v>2832</v>
      </c>
      <c r="M2677" s="333">
        <v>923389924</v>
      </c>
      <c r="N2677" s="235" t="s">
        <v>3917</v>
      </c>
      <c r="O2677" s="333" t="s">
        <v>4021</v>
      </c>
      <c r="P2677" s="345"/>
      <c r="Q2677" s="427"/>
      <c r="R2677" s="238" t="s">
        <v>4497</v>
      </c>
      <c r="S2677" s="538">
        <v>21.32</v>
      </c>
      <c r="T2677" s="467" t="s">
        <v>2965</v>
      </c>
      <c r="U2677" s="468">
        <f t="shared" si="41"/>
        <v>2217.2800000000002</v>
      </c>
      <c r="V2677" s="170"/>
    </row>
    <row r="2678" spans="1:22">
      <c r="A2678" s="235">
        <v>2675</v>
      </c>
      <c r="B2678" s="238">
        <v>113782133</v>
      </c>
      <c r="C2678" s="238" t="s">
        <v>4387</v>
      </c>
      <c r="D2678" s="337" t="s">
        <v>4388</v>
      </c>
      <c r="E2678" s="598" t="s">
        <v>36</v>
      </c>
      <c r="F2678" s="333">
        <v>52</v>
      </c>
      <c r="G2678" s="625" t="s">
        <v>4498</v>
      </c>
      <c r="H2678" s="241">
        <v>45164</v>
      </c>
      <c r="I2678" s="241">
        <v>45164</v>
      </c>
      <c r="J2678" s="235" t="s">
        <v>4478</v>
      </c>
      <c r="K2678" s="235" t="s">
        <v>88</v>
      </c>
      <c r="L2678" s="235" t="s">
        <v>2832</v>
      </c>
      <c r="M2678" s="333">
        <v>923389924</v>
      </c>
      <c r="N2678" s="235" t="s">
        <v>3917</v>
      </c>
      <c r="O2678" s="333" t="s">
        <v>4021</v>
      </c>
      <c r="P2678" s="345"/>
      <c r="Q2678" s="427"/>
      <c r="R2678" s="238" t="s">
        <v>4497</v>
      </c>
      <c r="S2678" s="538">
        <v>105.60000000000001</v>
      </c>
      <c r="T2678" s="467" t="s">
        <v>2965</v>
      </c>
      <c r="U2678" s="468">
        <f t="shared" si="41"/>
        <v>5491.2000000000007</v>
      </c>
      <c r="V2678" s="170"/>
    </row>
    <row r="2679" spans="1:22" ht="20.399999999999999">
      <c r="A2679" s="235">
        <v>2676</v>
      </c>
      <c r="B2679" s="238" t="s">
        <v>4358</v>
      </c>
      <c r="C2679" s="337" t="s">
        <v>2941</v>
      </c>
      <c r="D2679" s="239" t="s">
        <v>2942</v>
      </c>
      <c r="E2679" s="605" t="s">
        <v>2729</v>
      </c>
      <c r="F2679" s="333">
        <v>124</v>
      </c>
      <c r="G2679" s="623" t="s">
        <v>4499</v>
      </c>
      <c r="H2679" s="241">
        <v>45164</v>
      </c>
      <c r="I2679" s="241">
        <v>45164</v>
      </c>
      <c r="J2679" s="235" t="s">
        <v>4279</v>
      </c>
      <c r="K2679" s="235" t="s">
        <v>3804</v>
      </c>
      <c r="L2679" s="235" t="s">
        <v>2832</v>
      </c>
      <c r="M2679" s="333">
        <v>923389935</v>
      </c>
      <c r="N2679" s="235" t="s">
        <v>3917</v>
      </c>
      <c r="O2679" s="333" t="s">
        <v>4021</v>
      </c>
      <c r="P2679" s="345"/>
      <c r="Q2679" s="427"/>
      <c r="R2679" s="238" t="s">
        <v>4497</v>
      </c>
      <c r="S2679" s="538">
        <v>21.32</v>
      </c>
      <c r="T2679" s="467" t="s">
        <v>2965</v>
      </c>
      <c r="U2679" s="468">
        <f t="shared" si="41"/>
        <v>2643.68</v>
      </c>
      <c r="V2679" s="170"/>
    </row>
    <row r="2680" spans="1:22">
      <c r="A2680" s="235">
        <v>2677</v>
      </c>
      <c r="B2680" s="238">
        <v>113782133</v>
      </c>
      <c r="C2680" s="238" t="s">
        <v>4387</v>
      </c>
      <c r="D2680" s="337" t="s">
        <v>4388</v>
      </c>
      <c r="E2680" s="598" t="s">
        <v>36</v>
      </c>
      <c r="F2680" s="333">
        <v>62</v>
      </c>
      <c r="G2680" s="625" t="s">
        <v>4499</v>
      </c>
      <c r="H2680" s="241">
        <v>45164</v>
      </c>
      <c r="I2680" s="241">
        <v>45164</v>
      </c>
      <c r="J2680" s="235" t="s">
        <v>4279</v>
      </c>
      <c r="K2680" s="235" t="s">
        <v>3804</v>
      </c>
      <c r="L2680" s="235" t="s">
        <v>2832</v>
      </c>
      <c r="M2680" s="333">
        <v>923389935</v>
      </c>
      <c r="N2680" s="235" t="s">
        <v>3917</v>
      </c>
      <c r="O2680" s="333" t="s">
        <v>4021</v>
      </c>
      <c r="P2680" s="345"/>
      <c r="Q2680" s="427"/>
      <c r="R2680" s="238" t="s">
        <v>4497</v>
      </c>
      <c r="S2680" s="538">
        <v>105.60000000000001</v>
      </c>
      <c r="T2680" s="467" t="s">
        <v>2965</v>
      </c>
      <c r="U2680" s="468">
        <f t="shared" si="41"/>
        <v>6547.2000000000007</v>
      </c>
      <c r="V2680" s="170"/>
    </row>
    <row r="2681" spans="1:22" ht="20.399999999999999">
      <c r="A2681" s="235">
        <v>2678</v>
      </c>
      <c r="B2681" s="238" t="s">
        <v>4358</v>
      </c>
      <c r="C2681" s="337" t="s">
        <v>2941</v>
      </c>
      <c r="D2681" s="239" t="s">
        <v>2942</v>
      </c>
      <c r="E2681" s="605" t="s">
        <v>2729</v>
      </c>
      <c r="F2681" s="333">
        <v>80</v>
      </c>
      <c r="G2681" s="623" t="s">
        <v>4500</v>
      </c>
      <c r="H2681" s="241">
        <v>45164</v>
      </c>
      <c r="I2681" s="241">
        <v>45164</v>
      </c>
      <c r="J2681" s="235" t="s">
        <v>4466</v>
      </c>
      <c r="K2681" s="235" t="s">
        <v>3479</v>
      </c>
      <c r="L2681" s="235" t="s">
        <v>2832</v>
      </c>
      <c r="M2681" s="333">
        <v>923389946</v>
      </c>
      <c r="N2681" s="235" t="s">
        <v>3917</v>
      </c>
      <c r="O2681" s="333" t="s">
        <v>4021</v>
      </c>
      <c r="P2681" s="345"/>
      <c r="Q2681" s="427"/>
      <c r="R2681" s="238" t="s">
        <v>4497</v>
      </c>
      <c r="S2681" s="538">
        <v>21.32</v>
      </c>
      <c r="T2681" s="467" t="s">
        <v>2965</v>
      </c>
      <c r="U2681" s="468">
        <f t="shared" si="41"/>
        <v>1705.6</v>
      </c>
      <c r="V2681" s="170"/>
    </row>
    <row r="2682" spans="1:22">
      <c r="A2682" s="235">
        <v>2679</v>
      </c>
      <c r="B2682" s="238">
        <v>113782133</v>
      </c>
      <c r="C2682" s="238" t="s">
        <v>4387</v>
      </c>
      <c r="D2682" s="337" t="s">
        <v>4388</v>
      </c>
      <c r="E2682" s="598" t="s">
        <v>36</v>
      </c>
      <c r="F2682" s="333">
        <v>40</v>
      </c>
      <c r="G2682" s="625" t="s">
        <v>4500</v>
      </c>
      <c r="H2682" s="241">
        <v>45164</v>
      </c>
      <c r="I2682" s="241">
        <v>45164</v>
      </c>
      <c r="J2682" s="235" t="s">
        <v>4466</v>
      </c>
      <c r="K2682" s="235" t="s">
        <v>3479</v>
      </c>
      <c r="L2682" s="235" t="s">
        <v>2832</v>
      </c>
      <c r="M2682" s="333">
        <v>923389946</v>
      </c>
      <c r="N2682" s="235" t="s">
        <v>3917</v>
      </c>
      <c r="O2682" s="333" t="s">
        <v>4021</v>
      </c>
      <c r="P2682" s="345"/>
      <c r="Q2682" s="427"/>
      <c r="R2682" s="238" t="s">
        <v>4497</v>
      </c>
      <c r="S2682" s="538">
        <v>105.60000000000001</v>
      </c>
      <c r="T2682" s="467" t="s">
        <v>2965</v>
      </c>
      <c r="U2682" s="468">
        <f t="shared" si="41"/>
        <v>4224</v>
      </c>
      <c r="V2682" s="170"/>
    </row>
    <row r="2683" spans="1:22" ht="20.399999999999999">
      <c r="A2683" s="235">
        <v>2680</v>
      </c>
      <c r="B2683" s="238" t="s">
        <v>4358</v>
      </c>
      <c r="C2683" s="337" t="s">
        <v>2941</v>
      </c>
      <c r="D2683" s="239" t="s">
        <v>2942</v>
      </c>
      <c r="E2683" s="605" t="s">
        <v>2729</v>
      </c>
      <c r="F2683" s="333">
        <v>16</v>
      </c>
      <c r="G2683" s="623" t="s">
        <v>4501</v>
      </c>
      <c r="H2683" s="241">
        <v>45164</v>
      </c>
      <c r="I2683" s="241">
        <v>45164</v>
      </c>
      <c r="J2683" s="235" t="s">
        <v>4502</v>
      </c>
      <c r="K2683" s="235" t="s">
        <v>1875</v>
      </c>
      <c r="L2683" s="235" t="s">
        <v>2832</v>
      </c>
      <c r="M2683" s="333">
        <v>923389950</v>
      </c>
      <c r="N2683" s="235" t="s">
        <v>3917</v>
      </c>
      <c r="O2683" s="333" t="s">
        <v>4021</v>
      </c>
      <c r="P2683" s="345"/>
      <c r="Q2683" s="427"/>
      <c r="R2683" s="238" t="s">
        <v>4497</v>
      </c>
      <c r="S2683" s="538">
        <v>21.32</v>
      </c>
      <c r="T2683" s="467" t="s">
        <v>2965</v>
      </c>
      <c r="U2683" s="468">
        <f t="shared" si="41"/>
        <v>341.12</v>
      </c>
      <c r="V2683" s="170"/>
    </row>
    <row r="2684" spans="1:22">
      <c r="A2684" s="235">
        <v>2681</v>
      </c>
      <c r="B2684" s="238">
        <v>113782133</v>
      </c>
      <c r="C2684" s="238" t="s">
        <v>4387</v>
      </c>
      <c r="D2684" s="337" t="s">
        <v>4388</v>
      </c>
      <c r="E2684" s="598" t="s">
        <v>36</v>
      </c>
      <c r="F2684" s="333">
        <v>8</v>
      </c>
      <c r="G2684" s="625" t="s">
        <v>4501</v>
      </c>
      <c r="H2684" s="241">
        <v>45164</v>
      </c>
      <c r="I2684" s="241">
        <v>45164</v>
      </c>
      <c r="J2684" s="235" t="s">
        <v>4502</v>
      </c>
      <c r="K2684" s="235" t="s">
        <v>1875</v>
      </c>
      <c r="L2684" s="235" t="s">
        <v>2832</v>
      </c>
      <c r="M2684" s="333">
        <v>923389950</v>
      </c>
      <c r="N2684" s="235" t="s">
        <v>3917</v>
      </c>
      <c r="O2684" s="333" t="s">
        <v>4021</v>
      </c>
      <c r="P2684" s="345"/>
      <c r="Q2684" s="427"/>
      <c r="R2684" s="238" t="s">
        <v>4497</v>
      </c>
      <c r="S2684" s="538">
        <v>105.60000000000001</v>
      </c>
      <c r="T2684" s="467" t="s">
        <v>2965</v>
      </c>
      <c r="U2684" s="468">
        <f t="shared" si="41"/>
        <v>844.80000000000007</v>
      </c>
      <c r="V2684" s="170"/>
    </row>
    <row r="2685" spans="1:22" ht="20.399999999999999">
      <c r="A2685" s="235">
        <v>2682</v>
      </c>
      <c r="B2685" s="238" t="s">
        <v>4358</v>
      </c>
      <c r="C2685" s="337" t="s">
        <v>2941</v>
      </c>
      <c r="D2685" s="239" t="s">
        <v>2942</v>
      </c>
      <c r="E2685" s="605" t="s">
        <v>2729</v>
      </c>
      <c r="F2685" s="333">
        <v>72</v>
      </c>
      <c r="G2685" s="623" t="s">
        <v>4503</v>
      </c>
      <c r="H2685" s="241">
        <v>45164</v>
      </c>
      <c r="I2685" s="241">
        <v>45164</v>
      </c>
      <c r="J2685" s="235" t="s">
        <v>4478</v>
      </c>
      <c r="K2685" s="235" t="s">
        <v>88</v>
      </c>
      <c r="L2685" s="235" t="s">
        <v>2832</v>
      </c>
      <c r="M2685" s="333">
        <v>923389961</v>
      </c>
      <c r="N2685" s="235" t="s">
        <v>3917</v>
      </c>
      <c r="O2685" s="333" t="s">
        <v>4504</v>
      </c>
      <c r="P2685" s="345" t="s">
        <v>4355</v>
      </c>
      <c r="Q2685" s="427"/>
      <c r="R2685" s="238" t="s">
        <v>4497</v>
      </c>
      <c r="S2685" s="538">
        <v>21.32</v>
      </c>
      <c r="T2685" s="467" t="s">
        <v>2965</v>
      </c>
      <c r="U2685" s="468">
        <f t="shared" si="41"/>
        <v>1535.04</v>
      </c>
      <c r="V2685" s="170"/>
    </row>
    <row r="2686" spans="1:22">
      <c r="A2686" s="235">
        <v>2683</v>
      </c>
      <c r="B2686" s="238">
        <v>113782133</v>
      </c>
      <c r="C2686" s="238" t="s">
        <v>4387</v>
      </c>
      <c r="D2686" s="337" t="s">
        <v>4388</v>
      </c>
      <c r="E2686" s="598" t="s">
        <v>36</v>
      </c>
      <c r="F2686" s="333">
        <v>36</v>
      </c>
      <c r="G2686" s="625" t="s">
        <v>4503</v>
      </c>
      <c r="H2686" s="241">
        <v>45164</v>
      </c>
      <c r="I2686" s="241">
        <v>45164</v>
      </c>
      <c r="J2686" s="235" t="s">
        <v>4478</v>
      </c>
      <c r="K2686" s="235" t="s">
        <v>88</v>
      </c>
      <c r="L2686" s="235" t="s">
        <v>2832</v>
      </c>
      <c r="M2686" s="333">
        <v>923389961</v>
      </c>
      <c r="N2686" s="235" t="s">
        <v>3917</v>
      </c>
      <c r="O2686" s="333"/>
      <c r="P2686" s="345"/>
      <c r="Q2686" s="427"/>
      <c r="R2686" s="238"/>
      <c r="S2686" s="538">
        <v>105.60000000000001</v>
      </c>
      <c r="T2686" s="467" t="s">
        <v>2965</v>
      </c>
      <c r="U2686" s="468">
        <f t="shared" si="41"/>
        <v>3801.6000000000004</v>
      </c>
      <c r="V2686" s="170"/>
    </row>
    <row r="2687" spans="1:22" ht="20.399999999999999">
      <c r="A2687" s="235">
        <v>2684</v>
      </c>
      <c r="B2687" s="238" t="s">
        <v>4358</v>
      </c>
      <c r="C2687" s="337" t="s">
        <v>2941</v>
      </c>
      <c r="D2687" s="239" t="s">
        <v>2942</v>
      </c>
      <c r="E2687" s="605" t="s">
        <v>2729</v>
      </c>
      <c r="F2687" s="333">
        <v>8</v>
      </c>
      <c r="G2687" s="623" t="s">
        <v>4505</v>
      </c>
      <c r="H2687" s="241">
        <v>45166</v>
      </c>
      <c r="I2687" s="241">
        <v>45166</v>
      </c>
      <c r="J2687" s="235" t="s">
        <v>4506</v>
      </c>
      <c r="K2687" s="235" t="s">
        <v>4507</v>
      </c>
      <c r="L2687" s="235" t="s">
        <v>2832</v>
      </c>
      <c r="M2687" s="333">
        <v>923386811</v>
      </c>
      <c r="N2687" s="235" t="s">
        <v>3917</v>
      </c>
      <c r="O2687" s="333" t="s">
        <v>4021</v>
      </c>
      <c r="P2687" s="345"/>
      <c r="Q2687" s="427"/>
      <c r="R2687" s="238" t="s">
        <v>4497</v>
      </c>
      <c r="S2687" s="538">
        <v>21.32</v>
      </c>
      <c r="T2687" s="467" t="s">
        <v>2965</v>
      </c>
      <c r="U2687" s="468">
        <f t="shared" si="41"/>
        <v>170.56</v>
      </c>
      <c r="V2687" s="170"/>
    </row>
    <row r="2688" spans="1:22" ht="20.399999999999999">
      <c r="A2688" s="235">
        <v>2685</v>
      </c>
      <c r="B2688" s="238">
        <v>107171952</v>
      </c>
      <c r="C2688" s="235" t="s">
        <v>1475</v>
      </c>
      <c r="D2688" s="238" t="s">
        <v>1476</v>
      </c>
      <c r="E2688" s="598" t="s">
        <v>36</v>
      </c>
      <c r="F2688" s="235">
        <v>2</v>
      </c>
      <c r="G2688" s="623" t="s">
        <v>4446</v>
      </c>
      <c r="H2688" s="410">
        <v>45169</v>
      </c>
      <c r="I2688" s="410">
        <v>45169</v>
      </c>
      <c r="J2688" s="235" t="s">
        <v>81</v>
      </c>
      <c r="K2688" s="235" t="s">
        <v>82</v>
      </c>
      <c r="L2688" s="235" t="s">
        <v>286</v>
      </c>
      <c r="M2688" s="235">
        <v>923389725</v>
      </c>
      <c r="N2688" s="235" t="s">
        <v>3917</v>
      </c>
      <c r="O2688" s="235" t="s">
        <v>4021</v>
      </c>
      <c r="P2688" s="345" t="s">
        <v>3432</v>
      </c>
      <c r="Q2688" s="235" t="s">
        <v>286</v>
      </c>
      <c r="R2688" s="238" t="s">
        <v>4447</v>
      </c>
      <c r="S2688" s="538">
        <v>2750</v>
      </c>
      <c r="T2688" s="467" t="s">
        <v>2965</v>
      </c>
      <c r="U2688" s="468">
        <f t="shared" si="41"/>
        <v>5500</v>
      </c>
      <c r="V2688" s="170"/>
    </row>
    <row r="2689" spans="1:22">
      <c r="A2689" s="235">
        <v>2686</v>
      </c>
      <c r="B2689" s="238">
        <v>109492189</v>
      </c>
      <c r="C2689" s="235" t="s">
        <v>1178</v>
      </c>
      <c r="D2689" s="239" t="s">
        <v>1179</v>
      </c>
      <c r="E2689" s="598" t="s">
        <v>36</v>
      </c>
      <c r="F2689" s="235">
        <v>8</v>
      </c>
      <c r="G2689" s="623" t="s">
        <v>4446</v>
      </c>
      <c r="H2689" s="410">
        <v>45169</v>
      </c>
      <c r="I2689" s="410">
        <v>45169</v>
      </c>
      <c r="J2689" s="235" t="s">
        <v>81</v>
      </c>
      <c r="K2689" s="235" t="s">
        <v>82</v>
      </c>
      <c r="L2689" s="235" t="s">
        <v>286</v>
      </c>
      <c r="M2689" s="235">
        <v>923389725</v>
      </c>
      <c r="N2689" s="235" t="s">
        <v>3917</v>
      </c>
      <c r="O2689" s="235" t="s">
        <v>4021</v>
      </c>
      <c r="P2689" s="345" t="s">
        <v>3432</v>
      </c>
      <c r="Q2689" s="235" t="s">
        <v>286</v>
      </c>
      <c r="R2689" s="238" t="s">
        <v>4447</v>
      </c>
      <c r="S2689" s="538">
        <v>22.5</v>
      </c>
      <c r="T2689" s="467" t="s">
        <v>2965</v>
      </c>
      <c r="U2689" s="468">
        <f t="shared" si="41"/>
        <v>180</v>
      </c>
      <c r="V2689" s="170"/>
    </row>
    <row r="2690" spans="1:22" ht="20.399999999999999">
      <c r="A2690" s="235">
        <v>2687</v>
      </c>
      <c r="B2690" s="238">
        <v>109492197</v>
      </c>
      <c r="C2690" s="337">
        <v>61030000067</v>
      </c>
      <c r="D2690" s="238" t="s">
        <v>187</v>
      </c>
      <c r="E2690" s="605" t="s">
        <v>36</v>
      </c>
      <c r="F2690" s="333">
        <v>8</v>
      </c>
      <c r="G2690" s="623" t="s">
        <v>4446</v>
      </c>
      <c r="H2690" s="410">
        <v>45169</v>
      </c>
      <c r="I2690" s="410">
        <v>45169</v>
      </c>
      <c r="J2690" s="235" t="s">
        <v>81</v>
      </c>
      <c r="K2690" s="235" t="s">
        <v>82</v>
      </c>
      <c r="L2690" s="235" t="s">
        <v>286</v>
      </c>
      <c r="M2690" s="235">
        <v>923389725</v>
      </c>
      <c r="N2690" s="235" t="s">
        <v>3917</v>
      </c>
      <c r="O2690" s="235" t="s">
        <v>4021</v>
      </c>
      <c r="P2690" s="345" t="s">
        <v>3432</v>
      </c>
      <c r="Q2690" s="235" t="s">
        <v>286</v>
      </c>
      <c r="R2690" s="238" t="s">
        <v>4447</v>
      </c>
      <c r="S2690" s="538">
        <v>66.92</v>
      </c>
      <c r="T2690" s="467" t="s">
        <v>2965</v>
      </c>
      <c r="U2690" s="468">
        <f t="shared" si="41"/>
        <v>535.36</v>
      </c>
      <c r="V2690" s="170"/>
    </row>
    <row r="2691" spans="1:22">
      <c r="A2691" s="235">
        <v>2688</v>
      </c>
      <c r="B2691" s="238">
        <v>109492192</v>
      </c>
      <c r="C2691" s="349" t="s">
        <v>1290</v>
      </c>
      <c r="D2691" s="349" t="s">
        <v>2746</v>
      </c>
      <c r="E2691" s="606" t="s">
        <v>36</v>
      </c>
      <c r="F2691" s="333">
        <v>8</v>
      </c>
      <c r="G2691" s="623" t="s">
        <v>4446</v>
      </c>
      <c r="H2691" s="410">
        <v>45169</v>
      </c>
      <c r="I2691" s="410">
        <v>45169</v>
      </c>
      <c r="J2691" s="235" t="s">
        <v>81</v>
      </c>
      <c r="K2691" s="235" t="s">
        <v>82</v>
      </c>
      <c r="L2691" s="235" t="s">
        <v>286</v>
      </c>
      <c r="M2691" s="235">
        <v>923389725</v>
      </c>
      <c r="N2691" s="235" t="s">
        <v>3917</v>
      </c>
      <c r="O2691" s="235" t="s">
        <v>4021</v>
      </c>
      <c r="P2691" s="345" t="s">
        <v>3432</v>
      </c>
      <c r="Q2691" s="235" t="s">
        <v>286</v>
      </c>
      <c r="R2691" s="238" t="s">
        <v>4447</v>
      </c>
      <c r="S2691" s="538">
        <v>24.1</v>
      </c>
      <c r="T2691" s="467" t="s">
        <v>2965</v>
      </c>
      <c r="U2691" s="468">
        <f t="shared" si="41"/>
        <v>192.8</v>
      </c>
      <c r="V2691" s="170"/>
    </row>
    <row r="2692" spans="1:22">
      <c r="A2692" s="235">
        <v>2689</v>
      </c>
      <c r="B2692" s="238">
        <v>109492193</v>
      </c>
      <c r="C2692" s="349" t="s">
        <v>2228</v>
      </c>
      <c r="D2692" s="238" t="s">
        <v>2739</v>
      </c>
      <c r="E2692" s="606" t="s">
        <v>36</v>
      </c>
      <c r="F2692" s="333">
        <v>40</v>
      </c>
      <c r="G2692" s="623" t="s">
        <v>4446</v>
      </c>
      <c r="H2692" s="410">
        <v>45169</v>
      </c>
      <c r="I2692" s="410">
        <v>45169</v>
      </c>
      <c r="J2692" s="235" t="s">
        <v>81</v>
      </c>
      <c r="K2692" s="235" t="s">
        <v>82</v>
      </c>
      <c r="L2692" s="235" t="s">
        <v>286</v>
      </c>
      <c r="M2692" s="235">
        <v>923389725</v>
      </c>
      <c r="N2692" s="235" t="s">
        <v>3917</v>
      </c>
      <c r="O2692" s="235" t="s">
        <v>4021</v>
      </c>
      <c r="P2692" s="345" t="s">
        <v>3432</v>
      </c>
      <c r="Q2692" s="235" t="s">
        <v>286</v>
      </c>
      <c r="R2692" s="238" t="s">
        <v>4447</v>
      </c>
      <c r="S2692" s="538">
        <v>11.26</v>
      </c>
      <c r="T2692" s="467" t="s">
        <v>2965</v>
      </c>
      <c r="U2692" s="468">
        <f t="shared" ref="U2692:U2755" si="42">S2692*F2692</f>
        <v>450.4</v>
      </c>
      <c r="V2692" s="170"/>
    </row>
    <row r="2693" spans="1:22" ht="20.399999999999999">
      <c r="A2693" s="235">
        <v>2690</v>
      </c>
      <c r="B2693" s="238">
        <v>109492194</v>
      </c>
      <c r="C2693" s="349">
        <v>61030012010</v>
      </c>
      <c r="D2693" s="238" t="s">
        <v>193</v>
      </c>
      <c r="E2693" s="600" t="s">
        <v>36</v>
      </c>
      <c r="F2693" s="333">
        <v>8</v>
      </c>
      <c r="G2693" s="623" t="s">
        <v>4446</v>
      </c>
      <c r="H2693" s="410">
        <v>45169</v>
      </c>
      <c r="I2693" s="410">
        <v>45169</v>
      </c>
      <c r="J2693" s="235" t="s">
        <v>81</v>
      </c>
      <c r="K2693" s="235" t="s">
        <v>82</v>
      </c>
      <c r="L2693" s="235" t="s">
        <v>286</v>
      </c>
      <c r="M2693" s="235">
        <v>923389725</v>
      </c>
      <c r="N2693" s="235" t="s">
        <v>3917</v>
      </c>
      <c r="O2693" s="235" t="s">
        <v>4021</v>
      </c>
      <c r="P2693" s="345" t="s">
        <v>3432</v>
      </c>
      <c r="Q2693" s="235" t="s">
        <v>286</v>
      </c>
      <c r="R2693" s="238" t="s">
        <v>4447</v>
      </c>
      <c r="S2693" s="538">
        <v>234.9</v>
      </c>
      <c r="T2693" s="467" t="s">
        <v>2965</v>
      </c>
      <c r="U2693" s="468">
        <f t="shared" si="42"/>
        <v>1879.2</v>
      </c>
      <c r="V2693" s="170"/>
    </row>
    <row r="2694" spans="1:22" ht="20.399999999999999">
      <c r="A2694" s="235">
        <v>2691</v>
      </c>
      <c r="B2694" s="238">
        <v>107171952</v>
      </c>
      <c r="C2694" s="235" t="s">
        <v>1475</v>
      </c>
      <c r="D2694" s="238" t="s">
        <v>1476</v>
      </c>
      <c r="E2694" s="598" t="s">
        <v>36</v>
      </c>
      <c r="F2694" s="235">
        <v>40</v>
      </c>
      <c r="G2694" s="623" t="s">
        <v>4448</v>
      </c>
      <c r="H2694" s="410">
        <v>45169</v>
      </c>
      <c r="I2694" s="410">
        <v>45169</v>
      </c>
      <c r="J2694" s="235" t="s">
        <v>3782</v>
      </c>
      <c r="K2694" s="235" t="s">
        <v>285</v>
      </c>
      <c r="L2694" s="235" t="s">
        <v>2832</v>
      </c>
      <c r="M2694" s="235">
        <v>212567202</v>
      </c>
      <c r="N2694" s="235" t="s">
        <v>4082</v>
      </c>
      <c r="O2694" s="427" t="s">
        <v>4021</v>
      </c>
      <c r="P2694" s="345" t="s">
        <v>286</v>
      </c>
      <c r="Q2694" s="427" t="s">
        <v>286</v>
      </c>
      <c r="R2694" s="238" t="s">
        <v>4083</v>
      </c>
      <c r="S2694" s="538">
        <v>2750</v>
      </c>
      <c r="T2694" s="467" t="s">
        <v>2965</v>
      </c>
      <c r="U2694" s="468">
        <f t="shared" si="42"/>
        <v>110000</v>
      </c>
      <c r="V2694" s="170"/>
    </row>
    <row r="2695" spans="1:22" ht="20.399999999999999">
      <c r="A2695" s="235">
        <v>2692</v>
      </c>
      <c r="B2695" s="238">
        <v>109492175</v>
      </c>
      <c r="C2695" s="235" t="s">
        <v>520</v>
      </c>
      <c r="D2695" s="238" t="s">
        <v>521</v>
      </c>
      <c r="E2695" s="598" t="s">
        <v>36</v>
      </c>
      <c r="F2695" s="235">
        <v>41</v>
      </c>
      <c r="G2695" s="623" t="s">
        <v>4448</v>
      </c>
      <c r="H2695" s="410">
        <v>45169</v>
      </c>
      <c r="I2695" s="410">
        <v>45169</v>
      </c>
      <c r="J2695" s="235" t="s">
        <v>3782</v>
      </c>
      <c r="K2695" s="235" t="s">
        <v>285</v>
      </c>
      <c r="L2695" s="235" t="s">
        <v>2832</v>
      </c>
      <c r="M2695" s="235">
        <v>212567202</v>
      </c>
      <c r="N2695" s="235" t="s">
        <v>4082</v>
      </c>
      <c r="O2695" s="427" t="s">
        <v>4021</v>
      </c>
      <c r="P2695" s="345" t="s">
        <v>286</v>
      </c>
      <c r="Q2695" s="427" t="s">
        <v>286</v>
      </c>
      <c r="R2695" s="238" t="s">
        <v>4083</v>
      </c>
      <c r="S2695" s="538">
        <v>1404</v>
      </c>
      <c r="T2695" s="467" t="s">
        <v>2965</v>
      </c>
      <c r="U2695" s="468">
        <f t="shared" si="42"/>
        <v>57564</v>
      </c>
      <c r="V2695" s="170"/>
    </row>
    <row r="2696" spans="1:22" ht="20.399999999999999">
      <c r="A2696" s="235">
        <v>2693</v>
      </c>
      <c r="B2696" s="238">
        <v>109492174</v>
      </c>
      <c r="C2696" s="235" t="s">
        <v>488</v>
      </c>
      <c r="D2696" s="238" t="s">
        <v>489</v>
      </c>
      <c r="E2696" s="598" t="s">
        <v>36</v>
      </c>
      <c r="F2696" s="235">
        <v>40</v>
      </c>
      <c r="G2696" s="623" t="s">
        <v>4448</v>
      </c>
      <c r="H2696" s="410">
        <v>45169</v>
      </c>
      <c r="I2696" s="410">
        <v>45169</v>
      </c>
      <c r="J2696" s="235" t="s">
        <v>3782</v>
      </c>
      <c r="K2696" s="235" t="s">
        <v>285</v>
      </c>
      <c r="L2696" s="235" t="s">
        <v>2832</v>
      </c>
      <c r="M2696" s="235">
        <v>212567202</v>
      </c>
      <c r="N2696" s="235" t="s">
        <v>4082</v>
      </c>
      <c r="O2696" s="427" t="s">
        <v>4021</v>
      </c>
      <c r="P2696" s="345" t="s">
        <v>286</v>
      </c>
      <c r="Q2696" s="427" t="s">
        <v>286</v>
      </c>
      <c r="R2696" s="238" t="s">
        <v>4083</v>
      </c>
      <c r="S2696" s="538">
        <v>4051</v>
      </c>
      <c r="T2696" s="467" t="s">
        <v>2965</v>
      </c>
      <c r="U2696" s="468">
        <f t="shared" si="42"/>
        <v>162040</v>
      </c>
      <c r="V2696" s="170"/>
    </row>
    <row r="2697" spans="1:22" ht="20.399999999999999">
      <c r="A2697" s="235">
        <v>2694</v>
      </c>
      <c r="B2697" s="354">
        <v>109609633</v>
      </c>
      <c r="C2697" s="427" t="s">
        <v>1078</v>
      </c>
      <c r="D2697" s="238" t="s">
        <v>1674</v>
      </c>
      <c r="E2697" s="603" t="s">
        <v>36</v>
      </c>
      <c r="F2697" s="427">
        <v>2</v>
      </c>
      <c r="G2697" s="623" t="s">
        <v>4448</v>
      </c>
      <c r="H2697" s="410">
        <v>45169</v>
      </c>
      <c r="I2697" s="410">
        <v>45169</v>
      </c>
      <c r="J2697" s="235" t="s">
        <v>3782</v>
      </c>
      <c r="K2697" s="235" t="s">
        <v>285</v>
      </c>
      <c r="L2697" s="235" t="s">
        <v>2832</v>
      </c>
      <c r="M2697" s="235">
        <v>212567202</v>
      </c>
      <c r="N2697" s="235" t="s">
        <v>4082</v>
      </c>
      <c r="O2697" s="427" t="s">
        <v>4021</v>
      </c>
      <c r="P2697" s="345" t="s">
        <v>286</v>
      </c>
      <c r="Q2697" s="427" t="s">
        <v>286</v>
      </c>
      <c r="R2697" s="238" t="s">
        <v>4083</v>
      </c>
      <c r="S2697" s="538">
        <v>97.29</v>
      </c>
      <c r="T2697" s="467" t="s">
        <v>2965</v>
      </c>
      <c r="U2697" s="468">
        <f t="shared" si="42"/>
        <v>194.58</v>
      </c>
      <c r="V2697" s="170"/>
    </row>
    <row r="2698" spans="1:22" ht="20.399999999999999">
      <c r="A2698" s="235">
        <v>2695</v>
      </c>
      <c r="B2698" s="238">
        <v>112136075</v>
      </c>
      <c r="C2698" s="235" t="s">
        <v>63</v>
      </c>
      <c r="D2698" s="238" t="s">
        <v>64</v>
      </c>
      <c r="E2698" s="598" t="s">
        <v>36</v>
      </c>
      <c r="F2698" s="235">
        <v>25</v>
      </c>
      <c r="G2698" s="623" t="s">
        <v>4448</v>
      </c>
      <c r="H2698" s="410">
        <v>45169</v>
      </c>
      <c r="I2698" s="410">
        <v>45169</v>
      </c>
      <c r="J2698" s="235" t="s">
        <v>3782</v>
      </c>
      <c r="K2698" s="235" t="s">
        <v>285</v>
      </c>
      <c r="L2698" s="235" t="s">
        <v>2832</v>
      </c>
      <c r="M2698" s="235">
        <v>212567202</v>
      </c>
      <c r="N2698" s="235" t="s">
        <v>4082</v>
      </c>
      <c r="O2698" s="427" t="s">
        <v>4021</v>
      </c>
      <c r="P2698" s="345" t="s">
        <v>286</v>
      </c>
      <c r="Q2698" s="427" t="s">
        <v>286</v>
      </c>
      <c r="R2698" s="238" t="s">
        <v>4083</v>
      </c>
      <c r="S2698" s="538">
        <v>1196.19</v>
      </c>
      <c r="T2698" s="467" t="s">
        <v>2965</v>
      </c>
      <c r="U2698" s="468">
        <f t="shared" si="42"/>
        <v>29904.75</v>
      </c>
      <c r="V2698" s="170"/>
    </row>
    <row r="2699" spans="1:22" ht="20.399999999999999">
      <c r="A2699" s="235">
        <v>2696</v>
      </c>
      <c r="B2699" s="354">
        <v>112172908</v>
      </c>
      <c r="C2699" s="427">
        <v>19620005092</v>
      </c>
      <c r="D2699" s="354" t="s">
        <v>457</v>
      </c>
      <c r="E2699" s="603" t="s">
        <v>36</v>
      </c>
      <c r="F2699" s="427">
        <v>15</v>
      </c>
      <c r="G2699" s="623" t="s">
        <v>4448</v>
      </c>
      <c r="H2699" s="410">
        <v>45169</v>
      </c>
      <c r="I2699" s="410">
        <v>45169</v>
      </c>
      <c r="J2699" s="235" t="s">
        <v>3782</v>
      </c>
      <c r="K2699" s="235" t="s">
        <v>285</v>
      </c>
      <c r="L2699" s="235" t="s">
        <v>2832</v>
      </c>
      <c r="M2699" s="235">
        <v>212567202</v>
      </c>
      <c r="N2699" s="235" t="s">
        <v>4082</v>
      </c>
      <c r="O2699" s="427" t="s">
        <v>4021</v>
      </c>
      <c r="P2699" s="345" t="s">
        <v>286</v>
      </c>
      <c r="Q2699" s="427" t="s">
        <v>286</v>
      </c>
      <c r="R2699" s="238" t="s">
        <v>4083</v>
      </c>
      <c r="S2699" s="538">
        <v>444.68</v>
      </c>
      <c r="T2699" s="467" t="s">
        <v>2965</v>
      </c>
      <c r="U2699" s="468">
        <f t="shared" si="42"/>
        <v>6670.2</v>
      </c>
      <c r="V2699" s="170"/>
    </row>
    <row r="2700" spans="1:22" ht="20.399999999999999">
      <c r="A2700" s="235">
        <v>2697</v>
      </c>
      <c r="B2700" s="238">
        <v>112136075</v>
      </c>
      <c r="C2700" s="235" t="s">
        <v>63</v>
      </c>
      <c r="D2700" s="238" t="s">
        <v>64</v>
      </c>
      <c r="E2700" s="598" t="s">
        <v>36</v>
      </c>
      <c r="F2700" s="235">
        <v>15</v>
      </c>
      <c r="G2700" s="623" t="s">
        <v>4448</v>
      </c>
      <c r="H2700" s="410">
        <v>45169</v>
      </c>
      <c r="I2700" s="410">
        <v>45169</v>
      </c>
      <c r="J2700" s="235" t="s">
        <v>3782</v>
      </c>
      <c r="K2700" s="235" t="s">
        <v>285</v>
      </c>
      <c r="L2700" s="235" t="s">
        <v>2832</v>
      </c>
      <c r="M2700" s="235">
        <v>212567202</v>
      </c>
      <c r="N2700" s="235" t="s">
        <v>4082</v>
      </c>
      <c r="O2700" s="427" t="s">
        <v>4021</v>
      </c>
      <c r="P2700" s="345" t="s">
        <v>286</v>
      </c>
      <c r="Q2700" s="427" t="s">
        <v>286</v>
      </c>
      <c r="R2700" s="238" t="s">
        <v>4083</v>
      </c>
      <c r="S2700" s="538">
        <v>1196.19</v>
      </c>
      <c r="T2700" s="467" t="s">
        <v>2965</v>
      </c>
      <c r="U2700" s="468">
        <f t="shared" si="42"/>
        <v>17942.850000000002</v>
      </c>
      <c r="V2700" s="170"/>
    </row>
    <row r="2701" spans="1:22" ht="20.399999999999999">
      <c r="A2701" s="235">
        <v>2698</v>
      </c>
      <c r="B2701" s="238">
        <v>109492179</v>
      </c>
      <c r="C2701" s="238" t="s">
        <v>3332</v>
      </c>
      <c r="D2701" s="238" t="s">
        <v>2134</v>
      </c>
      <c r="E2701" s="598" t="s">
        <v>2729</v>
      </c>
      <c r="F2701" s="235">
        <v>2600</v>
      </c>
      <c r="G2701" s="623" t="s">
        <v>4448</v>
      </c>
      <c r="H2701" s="410">
        <v>45169</v>
      </c>
      <c r="I2701" s="410">
        <v>45169</v>
      </c>
      <c r="J2701" s="235" t="s">
        <v>3782</v>
      </c>
      <c r="K2701" s="235" t="s">
        <v>285</v>
      </c>
      <c r="L2701" s="235" t="s">
        <v>2832</v>
      </c>
      <c r="M2701" s="235">
        <v>212567202</v>
      </c>
      <c r="N2701" s="235" t="s">
        <v>4082</v>
      </c>
      <c r="O2701" s="427" t="s">
        <v>4021</v>
      </c>
      <c r="P2701" s="345" t="s">
        <v>286</v>
      </c>
      <c r="Q2701" s="427" t="s">
        <v>286</v>
      </c>
      <c r="R2701" s="238" t="s">
        <v>4083</v>
      </c>
      <c r="S2701" s="538">
        <v>75.989999999999995</v>
      </c>
      <c r="T2701" s="467" t="s">
        <v>2965</v>
      </c>
      <c r="U2701" s="468">
        <f t="shared" si="42"/>
        <v>197574</v>
      </c>
      <c r="V2701" s="170"/>
    </row>
    <row r="2702" spans="1:22" ht="20.399999999999999">
      <c r="A2702" s="235">
        <v>2699</v>
      </c>
      <c r="B2702" s="238">
        <v>109492176</v>
      </c>
      <c r="C2702" s="238">
        <v>45953050</v>
      </c>
      <c r="D2702" s="239" t="s">
        <v>2204</v>
      </c>
      <c r="E2702" s="598" t="s">
        <v>2729</v>
      </c>
      <c r="F2702" s="333">
        <v>1600</v>
      </c>
      <c r="G2702" s="623" t="s">
        <v>4448</v>
      </c>
      <c r="H2702" s="410">
        <v>45169</v>
      </c>
      <c r="I2702" s="410">
        <v>45169</v>
      </c>
      <c r="J2702" s="235" t="s">
        <v>3782</v>
      </c>
      <c r="K2702" s="235" t="s">
        <v>285</v>
      </c>
      <c r="L2702" s="235" t="s">
        <v>2832</v>
      </c>
      <c r="M2702" s="235">
        <v>212567202</v>
      </c>
      <c r="N2702" s="235" t="s">
        <v>4082</v>
      </c>
      <c r="O2702" s="427" t="s">
        <v>4021</v>
      </c>
      <c r="P2702" s="345" t="s">
        <v>286</v>
      </c>
      <c r="Q2702" s="427" t="s">
        <v>286</v>
      </c>
      <c r="R2702" s="238" t="s">
        <v>4083</v>
      </c>
      <c r="S2702" s="538">
        <v>210.76717258671127</v>
      </c>
      <c r="T2702" s="467" t="s">
        <v>2965</v>
      </c>
      <c r="U2702" s="468">
        <f t="shared" si="42"/>
        <v>337227.47613873804</v>
      </c>
      <c r="V2702" s="170"/>
    </row>
    <row r="2703" spans="1:22" ht="20.399999999999999">
      <c r="A2703" s="235">
        <v>2700</v>
      </c>
      <c r="B2703" s="238">
        <v>109708576</v>
      </c>
      <c r="C2703" s="337">
        <v>9330062702</v>
      </c>
      <c r="D2703" s="239" t="s">
        <v>2745</v>
      </c>
      <c r="E2703" s="605" t="s">
        <v>36</v>
      </c>
      <c r="F2703" s="333">
        <v>40</v>
      </c>
      <c r="G2703" s="623" t="s">
        <v>4448</v>
      </c>
      <c r="H2703" s="410">
        <v>45169</v>
      </c>
      <c r="I2703" s="410">
        <v>45169</v>
      </c>
      <c r="J2703" s="235" t="s">
        <v>3782</v>
      </c>
      <c r="K2703" s="235" t="s">
        <v>285</v>
      </c>
      <c r="L2703" s="235" t="s">
        <v>2832</v>
      </c>
      <c r="M2703" s="235">
        <v>212567202</v>
      </c>
      <c r="N2703" s="235" t="s">
        <v>4082</v>
      </c>
      <c r="O2703" s="427" t="s">
        <v>4021</v>
      </c>
      <c r="P2703" s="345" t="s">
        <v>286</v>
      </c>
      <c r="Q2703" s="427" t="s">
        <v>286</v>
      </c>
      <c r="R2703" s="238" t="s">
        <v>4083</v>
      </c>
      <c r="S2703" s="538">
        <v>125.8415</v>
      </c>
      <c r="T2703" s="467" t="s">
        <v>2965</v>
      </c>
      <c r="U2703" s="468">
        <f t="shared" si="42"/>
        <v>5033.66</v>
      </c>
      <c r="V2703" s="170"/>
    </row>
    <row r="2704" spans="1:22" ht="20.399999999999999">
      <c r="A2704" s="235">
        <v>2701</v>
      </c>
      <c r="B2704" s="238">
        <v>109492181</v>
      </c>
      <c r="C2704" s="337" t="s">
        <v>170</v>
      </c>
      <c r="D2704" s="238" t="s">
        <v>171</v>
      </c>
      <c r="E2704" s="605" t="s">
        <v>36</v>
      </c>
      <c r="F2704" s="333">
        <v>640</v>
      </c>
      <c r="G2704" s="623" t="s">
        <v>4448</v>
      </c>
      <c r="H2704" s="410">
        <v>45169</v>
      </c>
      <c r="I2704" s="410">
        <v>45169</v>
      </c>
      <c r="J2704" s="235" t="s">
        <v>3782</v>
      </c>
      <c r="K2704" s="235" t="s">
        <v>285</v>
      </c>
      <c r="L2704" s="235" t="s">
        <v>2832</v>
      </c>
      <c r="M2704" s="235">
        <v>212567202</v>
      </c>
      <c r="N2704" s="235" t="s">
        <v>4082</v>
      </c>
      <c r="O2704" s="427" t="s">
        <v>4021</v>
      </c>
      <c r="P2704" s="345" t="s">
        <v>286</v>
      </c>
      <c r="Q2704" s="427" t="s">
        <v>286</v>
      </c>
      <c r="R2704" s="238" t="s">
        <v>4083</v>
      </c>
      <c r="S2704" s="538">
        <v>18.350000000000001</v>
      </c>
      <c r="T2704" s="467" t="s">
        <v>2965</v>
      </c>
      <c r="U2704" s="468">
        <f t="shared" si="42"/>
        <v>11744</v>
      </c>
      <c r="V2704" s="170"/>
    </row>
    <row r="2705" spans="1:22" ht="20.399999999999999">
      <c r="A2705" s="235">
        <v>2702</v>
      </c>
      <c r="B2705" s="238">
        <v>109609628</v>
      </c>
      <c r="C2705" s="337" t="s">
        <v>1672</v>
      </c>
      <c r="D2705" s="239" t="s">
        <v>1673</v>
      </c>
      <c r="E2705" s="605" t="s">
        <v>36</v>
      </c>
      <c r="F2705" s="333">
        <v>26</v>
      </c>
      <c r="G2705" s="623" t="s">
        <v>4448</v>
      </c>
      <c r="H2705" s="410">
        <v>45169</v>
      </c>
      <c r="I2705" s="410">
        <v>45169</v>
      </c>
      <c r="J2705" s="235" t="s">
        <v>3782</v>
      </c>
      <c r="K2705" s="235" t="s">
        <v>285</v>
      </c>
      <c r="L2705" s="235" t="s">
        <v>2832</v>
      </c>
      <c r="M2705" s="235">
        <v>212567202</v>
      </c>
      <c r="N2705" s="235" t="s">
        <v>4082</v>
      </c>
      <c r="O2705" s="427" t="s">
        <v>4021</v>
      </c>
      <c r="P2705" s="345" t="s">
        <v>286</v>
      </c>
      <c r="Q2705" s="427" t="s">
        <v>286</v>
      </c>
      <c r="R2705" s="238" t="s">
        <v>4083</v>
      </c>
      <c r="S2705" s="538">
        <v>45.339999999999996</v>
      </c>
      <c r="T2705" s="467" t="s">
        <v>2965</v>
      </c>
      <c r="U2705" s="468">
        <f t="shared" si="42"/>
        <v>1178.8399999999999</v>
      </c>
      <c r="V2705" s="170"/>
    </row>
    <row r="2706" spans="1:22" ht="20.399999999999999">
      <c r="A2706" s="235">
        <v>2703</v>
      </c>
      <c r="B2706" s="238">
        <v>110397308</v>
      </c>
      <c r="C2706" s="238" t="s">
        <v>879</v>
      </c>
      <c r="D2706" s="238" t="s">
        <v>880</v>
      </c>
      <c r="E2706" s="605" t="s">
        <v>36</v>
      </c>
      <c r="F2706" s="333">
        <v>40</v>
      </c>
      <c r="G2706" s="623" t="s">
        <v>4448</v>
      </c>
      <c r="H2706" s="410">
        <v>45169</v>
      </c>
      <c r="I2706" s="410">
        <v>45169</v>
      </c>
      <c r="J2706" s="235" t="s">
        <v>3782</v>
      </c>
      <c r="K2706" s="235" t="s">
        <v>285</v>
      </c>
      <c r="L2706" s="235" t="s">
        <v>2832</v>
      </c>
      <c r="M2706" s="235">
        <v>212567202</v>
      </c>
      <c r="N2706" s="235" t="s">
        <v>4082</v>
      </c>
      <c r="O2706" s="427" t="s">
        <v>4021</v>
      </c>
      <c r="P2706" s="345" t="s">
        <v>286</v>
      </c>
      <c r="Q2706" s="427" t="s">
        <v>286</v>
      </c>
      <c r="R2706" s="238" t="s">
        <v>4083</v>
      </c>
      <c r="S2706" s="538">
        <v>161.84690000000001</v>
      </c>
      <c r="T2706" s="467" t="s">
        <v>2965</v>
      </c>
      <c r="U2706" s="468">
        <f t="shared" si="42"/>
        <v>6473.8760000000002</v>
      </c>
      <c r="V2706" s="170"/>
    </row>
    <row r="2707" spans="1:22" ht="20.399999999999999">
      <c r="A2707" s="235">
        <v>2704</v>
      </c>
      <c r="B2707" s="238">
        <v>109609637</v>
      </c>
      <c r="C2707" s="337" t="s">
        <v>573</v>
      </c>
      <c r="D2707" s="239" t="s">
        <v>574</v>
      </c>
      <c r="E2707" s="605" t="s">
        <v>36</v>
      </c>
      <c r="F2707" s="333">
        <v>200</v>
      </c>
      <c r="G2707" s="623" t="s">
        <v>4448</v>
      </c>
      <c r="H2707" s="410">
        <v>45169</v>
      </c>
      <c r="I2707" s="410">
        <v>45169</v>
      </c>
      <c r="J2707" s="235" t="s">
        <v>3782</v>
      </c>
      <c r="K2707" s="235" t="s">
        <v>285</v>
      </c>
      <c r="L2707" s="235" t="s">
        <v>2832</v>
      </c>
      <c r="M2707" s="235">
        <v>212567202</v>
      </c>
      <c r="N2707" s="235" t="s">
        <v>4082</v>
      </c>
      <c r="O2707" s="427" t="s">
        <v>4021</v>
      </c>
      <c r="P2707" s="345" t="s">
        <v>286</v>
      </c>
      <c r="Q2707" s="427" t="s">
        <v>286</v>
      </c>
      <c r="R2707" s="238" t="s">
        <v>4083</v>
      </c>
      <c r="S2707" s="538">
        <v>18.62</v>
      </c>
      <c r="T2707" s="467" t="s">
        <v>2965</v>
      </c>
      <c r="U2707" s="468">
        <f t="shared" si="42"/>
        <v>3724</v>
      </c>
      <c r="V2707" s="170"/>
    </row>
    <row r="2708" spans="1:22" ht="51">
      <c r="A2708" s="235">
        <v>2705</v>
      </c>
      <c r="B2708" s="238" t="s">
        <v>4128</v>
      </c>
      <c r="C2708" s="337" t="s">
        <v>2939</v>
      </c>
      <c r="D2708" s="239" t="s">
        <v>2940</v>
      </c>
      <c r="E2708" s="605" t="s">
        <v>2729</v>
      </c>
      <c r="F2708" s="333">
        <v>1685</v>
      </c>
      <c r="G2708" s="623" t="s">
        <v>4448</v>
      </c>
      <c r="H2708" s="410">
        <v>45169</v>
      </c>
      <c r="I2708" s="410">
        <v>45169</v>
      </c>
      <c r="J2708" s="235" t="s">
        <v>3782</v>
      </c>
      <c r="K2708" s="235" t="s">
        <v>285</v>
      </c>
      <c r="L2708" s="235" t="s">
        <v>2832</v>
      </c>
      <c r="M2708" s="235">
        <v>212567202</v>
      </c>
      <c r="N2708" s="235" t="s">
        <v>4082</v>
      </c>
      <c r="O2708" s="427" t="s">
        <v>4021</v>
      </c>
      <c r="P2708" s="345" t="s">
        <v>286</v>
      </c>
      <c r="Q2708" s="427" t="s">
        <v>286</v>
      </c>
      <c r="R2708" s="238" t="s">
        <v>4083</v>
      </c>
      <c r="S2708" s="538">
        <v>34.6</v>
      </c>
      <c r="T2708" s="467" t="s">
        <v>2965</v>
      </c>
      <c r="U2708" s="468">
        <f t="shared" si="42"/>
        <v>58301</v>
      </c>
      <c r="V2708" s="170"/>
    </row>
    <row r="2709" spans="1:22" ht="20.399999999999999">
      <c r="A2709" s="235">
        <v>2706</v>
      </c>
      <c r="B2709" s="238" t="s">
        <v>3885</v>
      </c>
      <c r="C2709" s="337" t="s">
        <v>2222</v>
      </c>
      <c r="D2709" s="238" t="s">
        <v>889</v>
      </c>
      <c r="E2709" s="605" t="s">
        <v>36</v>
      </c>
      <c r="F2709" s="333">
        <v>160</v>
      </c>
      <c r="G2709" s="623" t="s">
        <v>4448</v>
      </c>
      <c r="H2709" s="410">
        <v>45169</v>
      </c>
      <c r="I2709" s="410">
        <v>45169</v>
      </c>
      <c r="J2709" s="235" t="s">
        <v>3782</v>
      </c>
      <c r="K2709" s="235" t="s">
        <v>285</v>
      </c>
      <c r="L2709" s="235" t="s">
        <v>2832</v>
      </c>
      <c r="M2709" s="235">
        <v>212567202</v>
      </c>
      <c r="N2709" s="235" t="s">
        <v>4082</v>
      </c>
      <c r="O2709" s="427" t="s">
        <v>4021</v>
      </c>
      <c r="P2709" s="345" t="s">
        <v>286</v>
      </c>
      <c r="Q2709" s="427" t="s">
        <v>286</v>
      </c>
      <c r="R2709" s="238" t="s">
        <v>4083</v>
      </c>
      <c r="S2709" s="538">
        <v>14.997850000000001</v>
      </c>
      <c r="T2709" s="467" t="s">
        <v>2965</v>
      </c>
      <c r="U2709" s="468">
        <f t="shared" si="42"/>
        <v>2399.6560000000004</v>
      </c>
      <c r="V2709" s="170"/>
    </row>
    <row r="2710" spans="1:22" ht="30.6">
      <c r="A2710" s="235">
        <v>2707</v>
      </c>
      <c r="B2710" s="238" t="s">
        <v>3911</v>
      </c>
      <c r="C2710" s="349" t="s">
        <v>2235</v>
      </c>
      <c r="D2710" s="349" t="s">
        <v>2749</v>
      </c>
      <c r="E2710" s="606" t="s">
        <v>36</v>
      </c>
      <c r="F2710" s="333">
        <v>122</v>
      </c>
      <c r="G2710" s="623" t="s">
        <v>4448</v>
      </c>
      <c r="H2710" s="410">
        <v>45169</v>
      </c>
      <c r="I2710" s="410">
        <v>45169</v>
      </c>
      <c r="J2710" s="235" t="s">
        <v>3782</v>
      </c>
      <c r="K2710" s="235" t="s">
        <v>285</v>
      </c>
      <c r="L2710" s="235" t="s">
        <v>2832</v>
      </c>
      <c r="M2710" s="235">
        <v>212567202</v>
      </c>
      <c r="N2710" s="235" t="s">
        <v>4082</v>
      </c>
      <c r="O2710" s="427" t="s">
        <v>4021</v>
      </c>
      <c r="P2710" s="345" t="s">
        <v>286</v>
      </c>
      <c r="Q2710" s="427" t="s">
        <v>286</v>
      </c>
      <c r="R2710" s="238" t="s">
        <v>4083</v>
      </c>
      <c r="S2710" s="538">
        <v>53.1006</v>
      </c>
      <c r="T2710" s="467" t="s">
        <v>2965</v>
      </c>
      <c r="U2710" s="468">
        <f t="shared" si="42"/>
        <v>6478.2731999999996</v>
      </c>
      <c r="V2710" s="170"/>
    </row>
    <row r="2711" spans="1:22" ht="20.399999999999999">
      <c r="A2711" s="235">
        <v>2708</v>
      </c>
      <c r="B2711" s="238">
        <v>109492180</v>
      </c>
      <c r="C2711" s="349" t="s">
        <v>201</v>
      </c>
      <c r="D2711" s="349" t="s">
        <v>2748</v>
      </c>
      <c r="E2711" s="606" t="s">
        <v>36</v>
      </c>
      <c r="F2711" s="333">
        <v>160</v>
      </c>
      <c r="G2711" s="623" t="s">
        <v>4448</v>
      </c>
      <c r="H2711" s="410">
        <v>45169</v>
      </c>
      <c r="I2711" s="410">
        <v>45169</v>
      </c>
      <c r="J2711" s="235" t="s">
        <v>3782</v>
      </c>
      <c r="K2711" s="235" t="s">
        <v>285</v>
      </c>
      <c r="L2711" s="235" t="s">
        <v>2832</v>
      </c>
      <c r="M2711" s="235">
        <v>212567202</v>
      </c>
      <c r="N2711" s="235" t="s">
        <v>4082</v>
      </c>
      <c r="O2711" s="427" t="s">
        <v>4021</v>
      </c>
      <c r="P2711" s="345" t="s">
        <v>286</v>
      </c>
      <c r="Q2711" s="427" t="s">
        <v>286</v>
      </c>
      <c r="R2711" s="238" t="s">
        <v>4083</v>
      </c>
      <c r="S2711" s="538">
        <v>32.22</v>
      </c>
      <c r="T2711" s="467" t="s">
        <v>2965</v>
      </c>
      <c r="U2711" s="468">
        <f t="shared" si="42"/>
        <v>5155.2</v>
      </c>
      <c r="V2711" s="170"/>
    </row>
    <row r="2712" spans="1:22" ht="20.399999999999999">
      <c r="A2712" s="235">
        <v>2709</v>
      </c>
      <c r="B2712" s="238">
        <v>109492192</v>
      </c>
      <c r="C2712" s="349" t="s">
        <v>1290</v>
      </c>
      <c r="D2712" s="349" t="s">
        <v>2746</v>
      </c>
      <c r="E2712" s="606" t="s">
        <v>36</v>
      </c>
      <c r="F2712" s="333">
        <v>160</v>
      </c>
      <c r="G2712" s="623" t="s">
        <v>4448</v>
      </c>
      <c r="H2712" s="410">
        <v>45169</v>
      </c>
      <c r="I2712" s="410">
        <v>45169</v>
      </c>
      <c r="J2712" s="235" t="s">
        <v>3782</v>
      </c>
      <c r="K2712" s="235" t="s">
        <v>285</v>
      </c>
      <c r="L2712" s="235" t="s">
        <v>2832</v>
      </c>
      <c r="M2712" s="235">
        <v>212567202</v>
      </c>
      <c r="N2712" s="235" t="s">
        <v>4082</v>
      </c>
      <c r="O2712" s="427" t="s">
        <v>4021</v>
      </c>
      <c r="P2712" s="345" t="s">
        <v>286</v>
      </c>
      <c r="Q2712" s="427" t="s">
        <v>286</v>
      </c>
      <c r="R2712" s="238" t="s">
        <v>4083</v>
      </c>
      <c r="S2712" s="538">
        <v>24.1</v>
      </c>
      <c r="T2712" s="467" t="s">
        <v>2965</v>
      </c>
      <c r="U2712" s="468">
        <f t="shared" si="42"/>
        <v>3856</v>
      </c>
      <c r="V2712" s="170"/>
    </row>
    <row r="2713" spans="1:22" ht="20.399999999999999">
      <c r="A2713" s="235">
        <v>2710</v>
      </c>
      <c r="B2713" s="238">
        <v>109492193</v>
      </c>
      <c r="C2713" s="349" t="s">
        <v>2228</v>
      </c>
      <c r="D2713" s="238" t="s">
        <v>2739</v>
      </c>
      <c r="E2713" s="606" t="s">
        <v>36</v>
      </c>
      <c r="F2713" s="333">
        <v>502</v>
      </c>
      <c r="G2713" s="623" t="s">
        <v>4448</v>
      </c>
      <c r="H2713" s="410">
        <v>45169</v>
      </c>
      <c r="I2713" s="410">
        <v>45169</v>
      </c>
      <c r="J2713" s="235" t="s">
        <v>3782</v>
      </c>
      <c r="K2713" s="235" t="s">
        <v>285</v>
      </c>
      <c r="L2713" s="235" t="s">
        <v>2832</v>
      </c>
      <c r="M2713" s="235">
        <v>212567202</v>
      </c>
      <c r="N2713" s="235" t="s">
        <v>4082</v>
      </c>
      <c r="O2713" s="427" t="s">
        <v>4021</v>
      </c>
      <c r="P2713" s="345" t="s">
        <v>286</v>
      </c>
      <c r="Q2713" s="427" t="s">
        <v>286</v>
      </c>
      <c r="R2713" s="238" t="s">
        <v>4083</v>
      </c>
      <c r="S2713" s="538">
        <v>11.26</v>
      </c>
      <c r="T2713" s="467" t="s">
        <v>2965</v>
      </c>
      <c r="U2713" s="468">
        <f t="shared" si="42"/>
        <v>5652.5199999999995</v>
      </c>
      <c r="V2713" s="170"/>
    </row>
    <row r="2714" spans="1:22" ht="20.399999999999999">
      <c r="A2714" s="235">
        <v>2711</v>
      </c>
      <c r="B2714" s="238">
        <v>109609634</v>
      </c>
      <c r="C2714" s="349">
        <v>21038812425</v>
      </c>
      <c r="D2714" s="238" t="s">
        <v>2740</v>
      </c>
      <c r="E2714" s="606" t="s">
        <v>36</v>
      </c>
      <c r="F2714" s="333">
        <v>40</v>
      </c>
      <c r="G2714" s="623" t="s">
        <v>4448</v>
      </c>
      <c r="H2714" s="410">
        <v>45169</v>
      </c>
      <c r="I2714" s="410">
        <v>45169</v>
      </c>
      <c r="J2714" s="235" t="s">
        <v>3782</v>
      </c>
      <c r="K2714" s="235" t="s">
        <v>285</v>
      </c>
      <c r="L2714" s="235" t="s">
        <v>2832</v>
      </c>
      <c r="M2714" s="235">
        <v>212567202</v>
      </c>
      <c r="N2714" s="235" t="s">
        <v>4082</v>
      </c>
      <c r="O2714" s="427" t="s">
        <v>4021</v>
      </c>
      <c r="P2714" s="345" t="s">
        <v>286</v>
      </c>
      <c r="Q2714" s="427" t="s">
        <v>286</v>
      </c>
      <c r="R2714" s="238" t="s">
        <v>4083</v>
      </c>
      <c r="S2714" s="538">
        <v>1069.1099999999999</v>
      </c>
      <c r="T2714" s="467" t="s">
        <v>2965</v>
      </c>
      <c r="U2714" s="468">
        <f t="shared" si="42"/>
        <v>42764.399999999994</v>
      </c>
      <c r="V2714" s="170"/>
    </row>
    <row r="2715" spans="1:22" ht="20.399999999999999">
      <c r="A2715" s="235">
        <v>2712</v>
      </c>
      <c r="B2715" s="238">
        <v>109492212</v>
      </c>
      <c r="C2715" s="349" t="s">
        <v>571</v>
      </c>
      <c r="D2715" s="349" t="s">
        <v>2741</v>
      </c>
      <c r="E2715" s="606" t="s">
        <v>36</v>
      </c>
      <c r="F2715" s="333">
        <v>1280</v>
      </c>
      <c r="G2715" s="623" t="s">
        <v>4448</v>
      </c>
      <c r="H2715" s="410">
        <v>45169</v>
      </c>
      <c r="I2715" s="410">
        <v>45169</v>
      </c>
      <c r="J2715" s="235" t="s">
        <v>3782</v>
      </c>
      <c r="K2715" s="235" t="s">
        <v>285</v>
      </c>
      <c r="L2715" s="235" t="s">
        <v>2832</v>
      </c>
      <c r="M2715" s="235">
        <v>212567202</v>
      </c>
      <c r="N2715" s="235" t="s">
        <v>4082</v>
      </c>
      <c r="O2715" s="427" t="s">
        <v>4021</v>
      </c>
      <c r="P2715" s="345" t="s">
        <v>286</v>
      </c>
      <c r="Q2715" s="427" t="s">
        <v>286</v>
      </c>
      <c r="R2715" s="238" t="s">
        <v>4083</v>
      </c>
      <c r="S2715" s="538">
        <v>11.26</v>
      </c>
      <c r="T2715" s="467" t="s">
        <v>2965</v>
      </c>
      <c r="U2715" s="468">
        <f t="shared" si="42"/>
        <v>14412.8</v>
      </c>
      <c r="V2715" s="170"/>
    </row>
    <row r="2716" spans="1:22" ht="20.399999999999999">
      <c r="A2716" s="235">
        <v>2713</v>
      </c>
      <c r="B2716" s="238">
        <v>112136070</v>
      </c>
      <c r="C2716" s="239">
        <v>19628060446</v>
      </c>
      <c r="D2716" s="238" t="s">
        <v>2751</v>
      </c>
      <c r="E2716" s="600" t="s">
        <v>36</v>
      </c>
      <c r="F2716" s="333">
        <v>40</v>
      </c>
      <c r="G2716" s="623" t="s">
        <v>4448</v>
      </c>
      <c r="H2716" s="410">
        <v>45169</v>
      </c>
      <c r="I2716" s="410">
        <v>45169</v>
      </c>
      <c r="J2716" s="235" t="s">
        <v>3782</v>
      </c>
      <c r="K2716" s="235" t="s">
        <v>285</v>
      </c>
      <c r="L2716" s="235" t="s">
        <v>2832</v>
      </c>
      <c r="M2716" s="235">
        <v>212567202</v>
      </c>
      <c r="N2716" s="235" t="s">
        <v>4082</v>
      </c>
      <c r="O2716" s="427" t="s">
        <v>4021</v>
      </c>
      <c r="P2716" s="345" t="s">
        <v>286</v>
      </c>
      <c r="Q2716" s="427" t="s">
        <v>286</v>
      </c>
      <c r="R2716" s="238" t="s">
        <v>4083</v>
      </c>
      <c r="S2716" s="538">
        <v>721.74</v>
      </c>
      <c r="T2716" s="467" t="s">
        <v>2965</v>
      </c>
      <c r="U2716" s="468">
        <f t="shared" si="42"/>
        <v>28869.599999999999</v>
      </c>
      <c r="V2716" s="170"/>
    </row>
    <row r="2717" spans="1:22" ht="20.399999999999999">
      <c r="A2717" s="235">
        <v>2714</v>
      </c>
      <c r="B2717" s="238">
        <v>109492194</v>
      </c>
      <c r="C2717" s="349">
        <v>61030012010</v>
      </c>
      <c r="D2717" s="238" t="s">
        <v>193</v>
      </c>
      <c r="E2717" s="600" t="s">
        <v>36</v>
      </c>
      <c r="F2717" s="333">
        <v>280</v>
      </c>
      <c r="G2717" s="623" t="s">
        <v>4448</v>
      </c>
      <c r="H2717" s="410">
        <v>45169</v>
      </c>
      <c r="I2717" s="410">
        <v>45169</v>
      </c>
      <c r="J2717" s="235" t="s">
        <v>3782</v>
      </c>
      <c r="K2717" s="235" t="s">
        <v>285</v>
      </c>
      <c r="L2717" s="235" t="s">
        <v>2832</v>
      </c>
      <c r="M2717" s="235">
        <v>212567202</v>
      </c>
      <c r="N2717" s="235" t="s">
        <v>4082</v>
      </c>
      <c r="O2717" s="427" t="s">
        <v>4021</v>
      </c>
      <c r="P2717" s="345" t="s">
        <v>286</v>
      </c>
      <c r="Q2717" s="427" t="s">
        <v>286</v>
      </c>
      <c r="R2717" s="238" t="s">
        <v>4083</v>
      </c>
      <c r="S2717" s="538">
        <v>234.9</v>
      </c>
      <c r="T2717" s="467" t="s">
        <v>2965</v>
      </c>
      <c r="U2717" s="468">
        <f t="shared" si="42"/>
        <v>65772</v>
      </c>
      <c r="V2717" s="170"/>
    </row>
    <row r="2718" spans="1:22" ht="20.399999999999999">
      <c r="A2718" s="235">
        <v>2715</v>
      </c>
      <c r="B2718" s="238">
        <v>109492193</v>
      </c>
      <c r="C2718" s="349">
        <v>9670003576</v>
      </c>
      <c r="D2718" s="238" t="s">
        <v>2739</v>
      </c>
      <c r="E2718" s="606" t="s">
        <v>36</v>
      </c>
      <c r="F2718" s="333">
        <v>298</v>
      </c>
      <c r="G2718" s="623" t="s">
        <v>4448</v>
      </c>
      <c r="H2718" s="410">
        <v>45169</v>
      </c>
      <c r="I2718" s="410">
        <v>45169</v>
      </c>
      <c r="J2718" s="235" t="s">
        <v>3782</v>
      </c>
      <c r="K2718" s="235" t="s">
        <v>285</v>
      </c>
      <c r="L2718" s="235" t="s">
        <v>2832</v>
      </c>
      <c r="M2718" s="235">
        <v>212567202</v>
      </c>
      <c r="N2718" s="235" t="s">
        <v>4082</v>
      </c>
      <c r="O2718" s="427" t="s">
        <v>4021</v>
      </c>
      <c r="P2718" s="345" t="s">
        <v>286</v>
      </c>
      <c r="Q2718" s="427" t="s">
        <v>286</v>
      </c>
      <c r="R2718" s="238" t="s">
        <v>4083</v>
      </c>
      <c r="S2718" s="538">
        <v>11.26</v>
      </c>
      <c r="T2718" s="467" t="s">
        <v>2965</v>
      </c>
      <c r="U2718" s="468">
        <f t="shared" si="42"/>
        <v>3355.48</v>
      </c>
      <c r="V2718" s="170"/>
    </row>
    <row r="2719" spans="1:22" ht="20.399999999999999">
      <c r="A2719" s="235">
        <v>2716</v>
      </c>
      <c r="B2719" s="238">
        <v>109609630</v>
      </c>
      <c r="C2719" s="337" t="s">
        <v>183</v>
      </c>
      <c r="D2719" s="238" t="s">
        <v>184</v>
      </c>
      <c r="E2719" s="600" t="s">
        <v>36</v>
      </c>
      <c r="F2719" s="333">
        <v>320</v>
      </c>
      <c r="G2719" s="623" t="s">
        <v>4448</v>
      </c>
      <c r="H2719" s="410">
        <v>45169</v>
      </c>
      <c r="I2719" s="410">
        <v>45169</v>
      </c>
      <c r="J2719" s="235" t="s">
        <v>3782</v>
      </c>
      <c r="K2719" s="235" t="s">
        <v>285</v>
      </c>
      <c r="L2719" s="235" t="s">
        <v>2832</v>
      </c>
      <c r="M2719" s="235">
        <v>212567202</v>
      </c>
      <c r="N2719" s="235" t="s">
        <v>4082</v>
      </c>
      <c r="O2719" s="427" t="s">
        <v>4021</v>
      </c>
      <c r="P2719" s="345" t="s">
        <v>286</v>
      </c>
      <c r="Q2719" s="427" t="s">
        <v>286</v>
      </c>
      <c r="R2719" s="238" t="s">
        <v>4083</v>
      </c>
      <c r="S2719" s="538">
        <v>22.4254</v>
      </c>
      <c r="T2719" s="467" t="s">
        <v>2965</v>
      </c>
      <c r="U2719" s="468">
        <f t="shared" si="42"/>
        <v>7176.1279999999997</v>
      </c>
      <c r="V2719" s="170"/>
    </row>
    <row r="2720" spans="1:22" ht="20.399999999999999">
      <c r="A2720" s="235">
        <v>2717</v>
      </c>
      <c r="B2720" s="354">
        <v>112137134</v>
      </c>
      <c r="C2720" s="427">
        <v>21038811406</v>
      </c>
      <c r="D2720" s="354" t="s">
        <v>2415</v>
      </c>
      <c r="E2720" s="603" t="s">
        <v>36</v>
      </c>
      <c r="F2720" s="427">
        <v>172</v>
      </c>
      <c r="G2720" s="623" t="s">
        <v>4448</v>
      </c>
      <c r="H2720" s="410">
        <v>45169</v>
      </c>
      <c r="I2720" s="410">
        <v>45169</v>
      </c>
      <c r="J2720" s="235" t="s">
        <v>3782</v>
      </c>
      <c r="K2720" s="235" t="s">
        <v>285</v>
      </c>
      <c r="L2720" s="235" t="s">
        <v>2832</v>
      </c>
      <c r="M2720" s="235">
        <v>212567202</v>
      </c>
      <c r="N2720" s="235" t="s">
        <v>4082</v>
      </c>
      <c r="O2720" s="427" t="s">
        <v>4021</v>
      </c>
      <c r="P2720" s="345" t="s">
        <v>286</v>
      </c>
      <c r="Q2720" s="427" t="s">
        <v>286</v>
      </c>
      <c r="R2720" s="238" t="s">
        <v>4083</v>
      </c>
      <c r="S2720" s="538">
        <v>930.96999999999991</v>
      </c>
      <c r="T2720" s="467" t="s">
        <v>2965</v>
      </c>
      <c r="U2720" s="468">
        <f t="shared" si="42"/>
        <v>160126.84</v>
      </c>
      <c r="V2720" s="170"/>
    </row>
    <row r="2721" spans="1:22" ht="20.399999999999999">
      <c r="A2721" s="235">
        <v>2718</v>
      </c>
      <c r="B2721" s="238">
        <v>112136072</v>
      </c>
      <c r="C2721" s="239">
        <v>19620005092</v>
      </c>
      <c r="D2721" s="238" t="s">
        <v>457</v>
      </c>
      <c r="E2721" s="606" t="s">
        <v>36</v>
      </c>
      <c r="F2721" s="333">
        <v>25</v>
      </c>
      <c r="G2721" s="623" t="s">
        <v>4448</v>
      </c>
      <c r="H2721" s="410">
        <v>45169</v>
      </c>
      <c r="I2721" s="410">
        <v>45169</v>
      </c>
      <c r="J2721" s="235" t="s">
        <v>3782</v>
      </c>
      <c r="K2721" s="235" t="s">
        <v>285</v>
      </c>
      <c r="L2721" s="235" t="s">
        <v>2832</v>
      </c>
      <c r="M2721" s="235">
        <v>212567202</v>
      </c>
      <c r="N2721" s="235" t="s">
        <v>4082</v>
      </c>
      <c r="O2721" s="427" t="s">
        <v>4021</v>
      </c>
      <c r="P2721" s="345" t="s">
        <v>286</v>
      </c>
      <c r="Q2721" s="427" t="s">
        <v>286</v>
      </c>
      <c r="R2721" s="238" t="s">
        <v>4083</v>
      </c>
      <c r="S2721" s="538">
        <v>474.59</v>
      </c>
      <c r="T2721" s="467" t="s">
        <v>2965</v>
      </c>
      <c r="U2721" s="468">
        <f t="shared" si="42"/>
        <v>11864.75</v>
      </c>
      <c r="V2721" s="170"/>
    </row>
    <row r="2722" spans="1:22" ht="20.399999999999999">
      <c r="A2722" s="235">
        <v>2719</v>
      </c>
      <c r="B2722" s="238">
        <v>112136081</v>
      </c>
      <c r="C2722" s="238" t="s">
        <v>997</v>
      </c>
      <c r="D2722" s="238" t="s">
        <v>998</v>
      </c>
      <c r="E2722" s="606" t="s">
        <v>36</v>
      </c>
      <c r="F2722" s="333">
        <v>40</v>
      </c>
      <c r="G2722" s="623" t="s">
        <v>4448</v>
      </c>
      <c r="H2722" s="410">
        <v>45169</v>
      </c>
      <c r="I2722" s="410">
        <v>45169</v>
      </c>
      <c r="J2722" s="235" t="s">
        <v>3782</v>
      </c>
      <c r="K2722" s="235" t="s">
        <v>285</v>
      </c>
      <c r="L2722" s="235" t="s">
        <v>2832</v>
      </c>
      <c r="M2722" s="235">
        <v>212567202</v>
      </c>
      <c r="N2722" s="235" t="s">
        <v>4082</v>
      </c>
      <c r="O2722" s="427" t="s">
        <v>4021</v>
      </c>
      <c r="P2722" s="345" t="s">
        <v>286</v>
      </c>
      <c r="Q2722" s="427" t="s">
        <v>286</v>
      </c>
      <c r="R2722" s="238" t="s">
        <v>4083</v>
      </c>
      <c r="S2722" s="538">
        <v>626.86400000000003</v>
      </c>
      <c r="T2722" s="467" t="s">
        <v>2965</v>
      </c>
      <c r="U2722" s="468">
        <f t="shared" si="42"/>
        <v>25074.560000000001</v>
      </c>
      <c r="V2722" s="170"/>
    </row>
    <row r="2723" spans="1:22" ht="20.399999999999999">
      <c r="A2723" s="235">
        <v>2720</v>
      </c>
      <c r="B2723" s="238">
        <v>107105353</v>
      </c>
      <c r="C2723" s="238" t="s">
        <v>3333</v>
      </c>
      <c r="D2723" s="238" t="s">
        <v>2824</v>
      </c>
      <c r="E2723" s="598" t="s">
        <v>2729</v>
      </c>
      <c r="F2723" s="333">
        <v>500</v>
      </c>
      <c r="G2723" s="623" t="s">
        <v>4448</v>
      </c>
      <c r="H2723" s="410">
        <v>45169</v>
      </c>
      <c r="I2723" s="410">
        <v>45169</v>
      </c>
      <c r="J2723" s="235" t="s">
        <v>3782</v>
      </c>
      <c r="K2723" s="235" t="s">
        <v>285</v>
      </c>
      <c r="L2723" s="235" t="s">
        <v>2832</v>
      </c>
      <c r="M2723" s="235">
        <v>212567202</v>
      </c>
      <c r="N2723" s="235" t="s">
        <v>4082</v>
      </c>
      <c r="O2723" s="427" t="s">
        <v>4021</v>
      </c>
      <c r="P2723" s="345" t="s">
        <v>286</v>
      </c>
      <c r="Q2723" s="427" t="s">
        <v>286</v>
      </c>
      <c r="R2723" s="238" t="s">
        <v>4083</v>
      </c>
      <c r="S2723" s="538">
        <v>89.92</v>
      </c>
      <c r="T2723" s="467" t="s">
        <v>2965</v>
      </c>
      <c r="U2723" s="468">
        <f t="shared" si="42"/>
        <v>44960</v>
      </c>
      <c r="V2723" s="170"/>
    </row>
    <row r="2724" spans="1:22" ht="20.399999999999999">
      <c r="A2724" s="235">
        <v>2721</v>
      </c>
      <c r="B2724" s="238">
        <v>109609628</v>
      </c>
      <c r="C2724" s="238" t="s">
        <v>1672</v>
      </c>
      <c r="D2724" s="238" t="s">
        <v>1673</v>
      </c>
      <c r="E2724" s="598" t="s">
        <v>36</v>
      </c>
      <c r="F2724" s="333">
        <v>14</v>
      </c>
      <c r="G2724" s="623" t="s">
        <v>4448</v>
      </c>
      <c r="H2724" s="410">
        <v>45169</v>
      </c>
      <c r="I2724" s="410">
        <v>45169</v>
      </c>
      <c r="J2724" s="235" t="s">
        <v>3782</v>
      </c>
      <c r="K2724" s="235" t="s">
        <v>285</v>
      </c>
      <c r="L2724" s="235" t="s">
        <v>2832</v>
      </c>
      <c r="M2724" s="235">
        <v>212567202</v>
      </c>
      <c r="N2724" s="235" t="s">
        <v>4082</v>
      </c>
      <c r="O2724" s="427" t="s">
        <v>4021</v>
      </c>
      <c r="P2724" s="345" t="s">
        <v>286</v>
      </c>
      <c r="Q2724" s="427" t="s">
        <v>286</v>
      </c>
      <c r="R2724" s="238" t="s">
        <v>4083</v>
      </c>
      <c r="S2724" s="538">
        <v>45.339999999999996</v>
      </c>
      <c r="T2724" s="467" t="s">
        <v>2965</v>
      </c>
      <c r="U2724" s="468">
        <f t="shared" si="42"/>
        <v>634.76</v>
      </c>
      <c r="V2724" s="170"/>
    </row>
    <row r="2725" spans="1:22" ht="20.399999999999999">
      <c r="A2725" s="235">
        <v>2722</v>
      </c>
      <c r="B2725" s="238">
        <v>109609633</v>
      </c>
      <c r="C2725" s="238" t="s">
        <v>1078</v>
      </c>
      <c r="D2725" s="238" t="s">
        <v>1674</v>
      </c>
      <c r="E2725" s="598" t="s">
        <v>36</v>
      </c>
      <c r="F2725" s="333">
        <v>38</v>
      </c>
      <c r="G2725" s="623" t="s">
        <v>4448</v>
      </c>
      <c r="H2725" s="410">
        <v>45169</v>
      </c>
      <c r="I2725" s="410">
        <v>45169</v>
      </c>
      <c r="J2725" s="235" t="s">
        <v>3782</v>
      </c>
      <c r="K2725" s="235" t="s">
        <v>285</v>
      </c>
      <c r="L2725" s="235" t="s">
        <v>2832</v>
      </c>
      <c r="M2725" s="235">
        <v>212567202</v>
      </c>
      <c r="N2725" s="235" t="s">
        <v>4082</v>
      </c>
      <c r="O2725" s="427" t="s">
        <v>4021</v>
      </c>
      <c r="P2725" s="345" t="s">
        <v>286</v>
      </c>
      <c r="Q2725" s="427" t="s">
        <v>286</v>
      </c>
      <c r="R2725" s="238" t="s">
        <v>4083</v>
      </c>
      <c r="S2725" s="538">
        <v>97.29</v>
      </c>
      <c r="T2725" s="467" t="s">
        <v>2965</v>
      </c>
      <c r="U2725" s="468">
        <f t="shared" si="42"/>
        <v>3697.0200000000004</v>
      </c>
      <c r="V2725" s="170"/>
    </row>
    <row r="2726" spans="1:22" ht="20.399999999999999">
      <c r="A2726" s="235">
        <v>2723</v>
      </c>
      <c r="B2726" s="238">
        <v>112137134</v>
      </c>
      <c r="C2726" s="238">
        <v>21038811406</v>
      </c>
      <c r="D2726" s="238" t="s">
        <v>2415</v>
      </c>
      <c r="E2726" s="598" t="s">
        <v>36</v>
      </c>
      <c r="F2726" s="333">
        <v>148</v>
      </c>
      <c r="G2726" s="623" t="s">
        <v>4448</v>
      </c>
      <c r="H2726" s="410">
        <v>45169</v>
      </c>
      <c r="I2726" s="410">
        <v>45169</v>
      </c>
      <c r="J2726" s="235" t="s">
        <v>3782</v>
      </c>
      <c r="K2726" s="235" t="s">
        <v>285</v>
      </c>
      <c r="L2726" s="235" t="s">
        <v>2832</v>
      </c>
      <c r="M2726" s="235">
        <v>212567202</v>
      </c>
      <c r="N2726" s="235" t="s">
        <v>4082</v>
      </c>
      <c r="O2726" s="427" t="s">
        <v>4021</v>
      </c>
      <c r="P2726" s="345" t="s">
        <v>286</v>
      </c>
      <c r="Q2726" s="427" t="s">
        <v>286</v>
      </c>
      <c r="R2726" s="238" t="s">
        <v>4083</v>
      </c>
      <c r="S2726" s="538">
        <v>930.96999999999991</v>
      </c>
      <c r="T2726" s="467" t="s">
        <v>2965</v>
      </c>
      <c r="U2726" s="468">
        <f t="shared" si="42"/>
        <v>137783.56</v>
      </c>
      <c r="V2726" s="170"/>
    </row>
    <row r="2727" spans="1:22" ht="20.399999999999999">
      <c r="A2727" s="235">
        <v>2724</v>
      </c>
      <c r="B2727" s="238">
        <v>109609632</v>
      </c>
      <c r="C2727" s="337" t="s">
        <v>197</v>
      </c>
      <c r="D2727" s="238" t="s">
        <v>2747</v>
      </c>
      <c r="E2727" s="598" t="s">
        <v>36</v>
      </c>
      <c r="F2727" s="333">
        <v>80</v>
      </c>
      <c r="G2727" s="623" t="s">
        <v>4448</v>
      </c>
      <c r="H2727" s="410">
        <v>45169</v>
      </c>
      <c r="I2727" s="410">
        <v>45169</v>
      </c>
      <c r="J2727" s="235" t="s">
        <v>3782</v>
      </c>
      <c r="K2727" s="235" t="s">
        <v>285</v>
      </c>
      <c r="L2727" s="235" t="s">
        <v>2832</v>
      </c>
      <c r="M2727" s="235">
        <v>212567202</v>
      </c>
      <c r="N2727" s="235" t="s">
        <v>4082</v>
      </c>
      <c r="O2727" s="427" t="s">
        <v>4021</v>
      </c>
      <c r="P2727" s="345" t="s">
        <v>286</v>
      </c>
      <c r="Q2727" s="427" t="s">
        <v>286</v>
      </c>
      <c r="R2727" s="238" t="s">
        <v>4083</v>
      </c>
      <c r="S2727" s="538">
        <v>100.06</v>
      </c>
      <c r="T2727" s="467" t="s">
        <v>2965</v>
      </c>
      <c r="U2727" s="468">
        <f t="shared" si="42"/>
        <v>8004.8</v>
      </c>
      <c r="V2727" s="170"/>
    </row>
    <row r="2728" spans="1:22" ht="20.399999999999999">
      <c r="A2728" s="235">
        <v>2725</v>
      </c>
      <c r="B2728" s="238" t="s">
        <v>4358</v>
      </c>
      <c r="C2728" s="337" t="s">
        <v>2941</v>
      </c>
      <c r="D2728" s="239" t="s">
        <v>2942</v>
      </c>
      <c r="E2728" s="605" t="s">
        <v>2729</v>
      </c>
      <c r="F2728" s="333">
        <v>1400</v>
      </c>
      <c r="G2728" s="623" t="s">
        <v>4448</v>
      </c>
      <c r="H2728" s="410">
        <v>45169</v>
      </c>
      <c r="I2728" s="410">
        <v>45169</v>
      </c>
      <c r="J2728" s="235" t="s">
        <v>3782</v>
      </c>
      <c r="K2728" s="235" t="s">
        <v>285</v>
      </c>
      <c r="L2728" s="235" t="s">
        <v>2832</v>
      </c>
      <c r="M2728" s="235">
        <v>212567202</v>
      </c>
      <c r="N2728" s="235" t="s">
        <v>4082</v>
      </c>
      <c r="O2728" s="427" t="s">
        <v>4021</v>
      </c>
      <c r="P2728" s="345" t="s">
        <v>286</v>
      </c>
      <c r="Q2728" s="427" t="s">
        <v>286</v>
      </c>
      <c r="R2728" s="238" t="s">
        <v>4083</v>
      </c>
      <c r="S2728" s="538">
        <v>21.32</v>
      </c>
      <c r="T2728" s="467" t="s">
        <v>2965</v>
      </c>
      <c r="U2728" s="468">
        <f t="shared" si="42"/>
        <v>29848</v>
      </c>
      <c r="V2728" s="170"/>
    </row>
    <row r="2729" spans="1:22">
      <c r="A2729" s="235">
        <v>2726</v>
      </c>
      <c r="B2729" s="238">
        <v>113782133</v>
      </c>
      <c r="C2729" s="238" t="s">
        <v>4387</v>
      </c>
      <c r="D2729" s="239" t="s">
        <v>4388</v>
      </c>
      <c r="E2729" s="598" t="s">
        <v>36</v>
      </c>
      <c r="F2729" s="333">
        <v>4</v>
      </c>
      <c r="G2729" s="625" t="s">
        <v>4505</v>
      </c>
      <c r="H2729" s="241">
        <v>45166</v>
      </c>
      <c r="I2729" s="241">
        <v>45166</v>
      </c>
      <c r="J2729" s="333" t="s">
        <v>4506</v>
      </c>
      <c r="K2729" s="333" t="s">
        <v>4507</v>
      </c>
      <c r="L2729" s="333" t="s">
        <v>2832</v>
      </c>
      <c r="M2729" s="333">
        <v>923386811</v>
      </c>
      <c r="N2729" s="239" t="s">
        <v>3917</v>
      </c>
      <c r="O2729" s="333" t="s">
        <v>4021</v>
      </c>
      <c r="P2729" s="333"/>
      <c r="Q2729" s="333"/>
      <c r="R2729" s="239" t="s">
        <v>4497</v>
      </c>
      <c r="S2729" s="538">
        <v>105.60000000000001</v>
      </c>
      <c r="T2729" s="467" t="s">
        <v>2965</v>
      </c>
      <c r="U2729" s="468">
        <f t="shared" si="42"/>
        <v>422.40000000000003</v>
      </c>
      <c r="V2729" s="170"/>
    </row>
    <row r="2730" spans="1:22">
      <c r="A2730" s="235">
        <v>2727</v>
      </c>
      <c r="B2730" s="238">
        <v>110492011</v>
      </c>
      <c r="C2730" s="238" t="s">
        <v>679</v>
      </c>
      <c r="D2730" s="239" t="s">
        <v>1047</v>
      </c>
      <c r="E2730" s="598" t="s">
        <v>36</v>
      </c>
      <c r="F2730" s="333">
        <v>30</v>
      </c>
      <c r="G2730" s="625" t="s">
        <v>4567</v>
      </c>
      <c r="H2730" s="241">
        <v>45188</v>
      </c>
      <c r="I2730" s="241">
        <v>45188</v>
      </c>
      <c r="J2730" s="333" t="s">
        <v>4568</v>
      </c>
      <c r="K2730" s="333" t="s">
        <v>76</v>
      </c>
      <c r="L2730" s="333" t="s">
        <v>3799</v>
      </c>
      <c r="M2730" s="333" t="s">
        <v>693</v>
      </c>
      <c r="N2730" s="239" t="s">
        <v>4569</v>
      </c>
      <c r="O2730" s="333" t="s">
        <v>57</v>
      </c>
      <c r="P2730" s="333" t="s">
        <v>3518</v>
      </c>
      <c r="Q2730" s="333"/>
      <c r="R2730" s="239" t="s">
        <v>4570</v>
      </c>
      <c r="S2730" s="538">
        <v>2.72</v>
      </c>
      <c r="T2730" s="467" t="s">
        <v>2965</v>
      </c>
      <c r="U2730" s="468">
        <f t="shared" si="42"/>
        <v>81.600000000000009</v>
      </c>
      <c r="V2730" s="170"/>
    </row>
    <row r="2731" spans="1:22">
      <c r="A2731" s="235">
        <v>2728</v>
      </c>
      <c r="B2731" s="238">
        <v>107156657</v>
      </c>
      <c r="C2731" s="238">
        <v>107156657</v>
      </c>
      <c r="D2731" s="239" t="s">
        <v>815</v>
      </c>
      <c r="E2731" s="598" t="s">
        <v>36</v>
      </c>
      <c r="F2731" s="333">
        <v>16</v>
      </c>
      <c r="G2731" s="625" t="s">
        <v>4571</v>
      </c>
      <c r="H2731" s="241">
        <v>45174</v>
      </c>
      <c r="I2731" s="241">
        <v>45174</v>
      </c>
      <c r="J2731" s="333" t="s">
        <v>2492</v>
      </c>
      <c r="K2731" s="333" t="s">
        <v>92</v>
      </c>
      <c r="L2731" s="333" t="s">
        <v>70</v>
      </c>
      <c r="M2731" s="333">
        <v>212565451</v>
      </c>
      <c r="N2731" s="239" t="s">
        <v>4082</v>
      </c>
      <c r="O2731" s="333" t="s">
        <v>4572</v>
      </c>
      <c r="P2731" s="333" t="s">
        <v>4258</v>
      </c>
      <c r="Q2731" s="333"/>
      <c r="R2731" s="239" t="s">
        <v>4573</v>
      </c>
      <c r="S2731" s="538">
        <v>17.79</v>
      </c>
      <c r="T2731" s="467" t="s">
        <v>2965</v>
      </c>
      <c r="U2731" s="468">
        <f t="shared" si="42"/>
        <v>284.64</v>
      </c>
      <c r="V2731" s="170"/>
    </row>
    <row r="2732" spans="1:22">
      <c r="A2732" s="235">
        <v>2729</v>
      </c>
      <c r="B2732" s="238">
        <v>107156657</v>
      </c>
      <c r="C2732" s="238">
        <v>107156657</v>
      </c>
      <c r="D2732" s="239" t="s">
        <v>815</v>
      </c>
      <c r="E2732" s="598" t="s">
        <v>36</v>
      </c>
      <c r="F2732" s="333">
        <v>40</v>
      </c>
      <c r="G2732" s="625" t="s">
        <v>4574</v>
      </c>
      <c r="H2732" s="241">
        <v>45180</v>
      </c>
      <c r="I2732" s="241">
        <v>45181</v>
      </c>
      <c r="J2732" s="333" t="s">
        <v>4575</v>
      </c>
      <c r="K2732" s="333" t="s">
        <v>4576</v>
      </c>
      <c r="L2732" s="333" t="s">
        <v>70</v>
      </c>
      <c r="M2732" s="333">
        <v>212565963</v>
      </c>
      <c r="N2732" s="239" t="s">
        <v>4082</v>
      </c>
      <c r="O2732" s="333" t="s">
        <v>4572</v>
      </c>
      <c r="P2732" s="333" t="s">
        <v>4258</v>
      </c>
      <c r="Q2732" s="333"/>
      <c r="R2732" s="239" t="s">
        <v>4577</v>
      </c>
      <c r="S2732" s="538">
        <v>17.79</v>
      </c>
      <c r="T2732" s="467" t="s">
        <v>2965</v>
      </c>
      <c r="U2732" s="468">
        <f t="shared" si="42"/>
        <v>711.59999999999991</v>
      </c>
      <c r="V2732" s="170"/>
    </row>
    <row r="2733" spans="1:22">
      <c r="A2733" s="235">
        <v>2730</v>
      </c>
      <c r="B2733" s="238">
        <v>107156657</v>
      </c>
      <c r="C2733" s="238">
        <v>107156657</v>
      </c>
      <c r="D2733" s="239" t="s">
        <v>815</v>
      </c>
      <c r="E2733" s="598" t="s">
        <v>36</v>
      </c>
      <c r="F2733" s="333">
        <v>56</v>
      </c>
      <c r="G2733" s="625" t="s">
        <v>4578</v>
      </c>
      <c r="H2733" s="241">
        <v>45180</v>
      </c>
      <c r="I2733" s="241">
        <v>45181</v>
      </c>
      <c r="J2733" s="333" t="s">
        <v>2492</v>
      </c>
      <c r="K2733" s="333" t="s">
        <v>92</v>
      </c>
      <c r="L2733" s="333" t="s">
        <v>70</v>
      </c>
      <c r="M2733" s="333">
        <v>212565956</v>
      </c>
      <c r="N2733" s="239" t="s">
        <v>4082</v>
      </c>
      <c r="O2733" s="333" t="s">
        <v>4572</v>
      </c>
      <c r="P2733" s="333" t="s">
        <v>4258</v>
      </c>
      <c r="Q2733" s="333"/>
      <c r="R2733" s="239" t="s">
        <v>4579</v>
      </c>
      <c r="S2733" s="538">
        <v>17.79</v>
      </c>
      <c r="T2733" s="467" t="s">
        <v>2965</v>
      </c>
      <c r="U2733" s="468">
        <f t="shared" si="42"/>
        <v>996.24</v>
      </c>
      <c r="V2733" s="170"/>
    </row>
    <row r="2734" spans="1:22">
      <c r="A2734" s="235">
        <v>2731</v>
      </c>
      <c r="B2734" s="238">
        <v>107156657</v>
      </c>
      <c r="C2734" s="238">
        <v>107156657</v>
      </c>
      <c r="D2734" s="239" t="s">
        <v>815</v>
      </c>
      <c r="E2734" s="598" t="s">
        <v>36</v>
      </c>
      <c r="F2734" s="333">
        <v>56</v>
      </c>
      <c r="G2734" s="625" t="s">
        <v>4580</v>
      </c>
      <c r="H2734" s="241">
        <v>45182</v>
      </c>
      <c r="I2734" s="241">
        <v>45182</v>
      </c>
      <c r="J2734" s="333" t="s">
        <v>3857</v>
      </c>
      <c r="K2734" s="333" t="s">
        <v>82</v>
      </c>
      <c r="L2734" s="333" t="s">
        <v>70</v>
      </c>
      <c r="M2734" s="333">
        <v>350958906</v>
      </c>
      <c r="N2734" s="239" t="s">
        <v>4082</v>
      </c>
      <c r="O2734" s="333" t="s">
        <v>4320</v>
      </c>
      <c r="P2734" s="333" t="s">
        <v>4248</v>
      </c>
      <c r="Q2734" s="333"/>
      <c r="R2734" s="239" t="s">
        <v>4581</v>
      </c>
      <c r="S2734" s="538">
        <v>17.79</v>
      </c>
      <c r="T2734" s="467" t="s">
        <v>2965</v>
      </c>
      <c r="U2734" s="468">
        <f t="shared" si="42"/>
        <v>996.24</v>
      </c>
      <c r="V2734" s="170"/>
    </row>
    <row r="2735" spans="1:22">
      <c r="A2735" s="235">
        <v>2732</v>
      </c>
      <c r="B2735" s="238">
        <v>107156657</v>
      </c>
      <c r="C2735" s="238">
        <v>107156657</v>
      </c>
      <c r="D2735" s="239" t="s">
        <v>815</v>
      </c>
      <c r="E2735" s="598" t="s">
        <v>36</v>
      </c>
      <c r="F2735" s="333">
        <v>32</v>
      </c>
      <c r="G2735" s="625" t="s">
        <v>4582</v>
      </c>
      <c r="H2735" s="241">
        <v>45183</v>
      </c>
      <c r="I2735" s="241">
        <v>45184</v>
      </c>
      <c r="J2735" s="333" t="s">
        <v>3857</v>
      </c>
      <c r="K2735" s="333" t="s">
        <v>82</v>
      </c>
      <c r="L2735" s="333" t="s">
        <v>70</v>
      </c>
      <c r="M2735" s="333">
        <v>350958883</v>
      </c>
      <c r="N2735" s="239" t="s">
        <v>4082</v>
      </c>
      <c r="O2735" s="333" t="s">
        <v>4320</v>
      </c>
      <c r="P2735" s="333" t="s">
        <v>4248</v>
      </c>
      <c r="Q2735" s="333"/>
      <c r="R2735" s="239" t="s">
        <v>4583</v>
      </c>
      <c r="S2735" s="538">
        <v>17.79</v>
      </c>
      <c r="T2735" s="467" t="s">
        <v>2965</v>
      </c>
      <c r="U2735" s="468">
        <f t="shared" si="42"/>
        <v>569.28</v>
      </c>
      <c r="V2735" s="170"/>
    </row>
    <row r="2736" spans="1:22" ht="20.399999999999999">
      <c r="A2736" s="235">
        <v>2733</v>
      </c>
      <c r="B2736" s="238">
        <v>107171952</v>
      </c>
      <c r="C2736" s="238" t="s">
        <v>1475</v>
      </c>
      <c r="D2736" s="239" t="s">
        <v>1476</v>
      </c>
      <c r="E2736" s="598" t="s">
        <v>36</v>
      </c>
      <c r="F2736" s="333">
        <v>1</v>
      </c>
      <c r="G2736" s="625" t="s">
        <v>4584</v>
      </c>
      <c r="H2736" s="241">
        <v>45182</v>
      </c>
      <c r="I2736" s="241">
        <v>45182</v>
      </c>
      <c r="J2736" s="333" t="s">
        <v>3782</v>
      </c>
      <c r="K2736" s="333" t="s">
        <v>285</v>
      </c>
      <c r="L2736" s="333" t="s">
        <v>2832</v>
      </c>
      <c r="M2736" s="333">
        <v>350958920</v>
      </c>
      <c r="N2736" s="239" t="s">
        <v>4082</v>
      </c>
      <c r="O2736" s="333" t="s">
        <v>4021</v>
      </c>
      <c r="P2736" s="333" t="s">
        <v>286</v>
      </c>
      <c r="Q2736" s="333" t="s">
        <v>286</v>
      </c>
      <c r="R2736" s="239" t="s">
        <v>4585</v>
      </c>
      <c r="S2736" s="538">
        <v>2750</v>
      </c>
      <c r="T2736" s="467" t="s">
        <v>2965</v>
      </c>
      <c r="U2736" s="468">
        <f t="shared" si="42"/>
        <v>2750</v>
      </c>
      <c r="V2736" s="170"/>
    </row>
    <row r="2737" spans="1:22" ht="20.399999999999999">
      <c r="A2737" s="235">
        <v>2734</v>
      </c>
      <c r="B2737" s="238">
        <v>107171952</v>
      </c>
      <c r="C2737" s="238" t="s">
        <v>1475</v>
      </c>
      <c r="D2737" s="239" t="s">
        <v>1476</v>
      </c>
      <c r="E2737" s="598" t="s">
        <v>36</v>
      </c>
      <c r="F2737" s="333">
        <v>10</v>
      </c>
      <c r="G2737" s="625" t="s">
        <v>4586</v>
      </c>
      <c r="H2737" s="241">
        <v>45187</v>
      </c>
      <c r="I2737" s="241">
        <v>45187</v>
      </c>
      <c r="J2737" s="333" t="s">
        <v>2492</v>
      </c>
      <c r="K2737" s="333" t="s">
        <v>92</v>
      </c>
      <c r="L2737" s="333" t="s">
        <v>3858</v>
      </c>
      <c r="M2737" s="333">
        <v>212567448</v>
      </c>
      <c r="N2737" s="239" t="s">
        <v>4082</v>
      </c>
      <c r="O2737" s="333" t="s">
        <v>3474</v>
      </c>
      <c r="P2737" s="333" t="s">
        <v>3413</v>
      </c>
      <c r="Q2737" s="333"/>
      <c r="R2737" s="239" t="s">
        <v>4587</v>
      </c>
      <c r="S2737" s="538">
        <v>2750</v>
      </c>
      <c r="T2737" s="467" t="s">
        <v>2965</v>
      </c>
      <c r="U2737" s="468">
        <f t="shared" si="42"/>
        <v>27500</v>
      </c>
      <c r="V2737" s="170"/>
    </row>
    <row r="2738" spans="1:22">
      <c r="A2738" s="235">
        <v>2735</v>
      </c>
      <c r="B2738" s="238">
        <v>111443614</v>
      </c>
      <c r="C2738" s="238">
        <v>111443828</v>
      </c>
      <c r="D2738" s="239" t="s">
        <v>1715</v>
      </c>
      <c r="E2738" s="598" t="s">
        <v>36</v>
      </c>
      <c r="F2738" s="333">
        <v>1</v>
      </c>
      <c r="G2738" s="625" t="s">
        <v>4588</v>
      </c>
      <c r="H2738" s="241">
        <v>45188</v>
      </c>
      <c r="I2738" s="241">
        <v>45188</v>
      </c>
      <c r="J2738" s="333" t="s">
        <v>3515</v>
      </c>
      <c r="K2738" s="333" t="s">
        <v>76</v>
      </c>
      <c r="L2738" s="333" t="s">
        <v>3799</v>
      </c>
      <c r="M2738" s="333" t="s">
        <v>2863</v>
      </c>
      <c r="N2738" s="239" t="s">
        <v>4262</v>
      </c>
      <c r="O2738" s="333" t="s">
        <v>3351</v>
      </c>
      <c r="P2738" s="333" t="s">
        <v>3518</v>
      </c>
      <c r="Q2738" s="333" t="s">
        <v>286</v>
      </c>
      <c r="R2738" s="239" t="s">
        <v>4589</v>
      </c>
      <c r="S2738" s="538">
        <v>2738</v>
      </c>
      <c r="T2738" s="467" t="s">
        <v>2965</v>
      </c>
      <c r="U2738" s="468">
        <f t="shared" si="42"/>
        <v>2738</v>
      </c>
      <c r="V2738" s="170"/>
    </row>
    <row r="2739" spans="1:22">
      <c r="A2739" s="235">
        <v>2736</v>
      </c>
      <c r="B2739" s="238">
        <v>112168680</v>
      </c>
      <c r="C2739" s="238">
        <v>112168680</v>
      </c>
      <c r="D2739" s="239" t="s">
        <v>2772</v>
      </c>
      <c r="E2739" s="598" t="s">
        <v>36</v>
      </c>
      <c r="F2739" s="333">
        <v>1</v>
      </c>
      <c r="G2739" s="625" t="s">
        <v>4571</v>
      </c>
      <c r="H2739" s="241">
        <v>45174</v>
      </c>
      <c r="I2739" s="241">
        <v>45174</v>
      </c>
      <c r="J2739" s="333" t="s">
        <v>2492</v>
      </c>
      <c r="K2739" s="333" t="s">
        <v>92</v>
      </c>
      <c r="L2739" s="333" t="s">
        <v>70</v>
      </c>
      <c r="M2739" s="333">
        <v>212565451</v>
      </c>
      <c r="N2739" s="239" t="s">
        <v>4082</v>
      </c>
      <c r="O2739" s="333" t="s">
        <v>4572</v>
      </c>
      <c r="P2739" s="333" t="s">
        <v>4258</v>
      </c>
      <c r="Q2739" s="333"/>
      <c r="R2739" s="239" t="s">
        <v>4573</v>
      </c>
      <c r="S2739" s="538">
        <v>16500</v>
      </c>
      <c r="T2739" s="467" t="s">
        <v>2965</v>
      </c>
      <c r="U2739" s="468">
        <f t="shared" si="42"/>
        <v>16500</v>
      </c>
      <c r="V2739" s="170"/>
    </row>
    <row r="2740" spans="1:22">
      <c r="A2740" s="235">
        <v>2737</v>
      </c>
      <c r="B2740" s="238">
        <v>112168680</v>
      </c>
      <c r="C2740" s="238">
        <v>112168680</v>
      </c>
      <c r="D2740" s="239" t="s">
        <v>2772</v>
      </c>
      <c r="E2740" s="598" t="s">
        <v>36</v>
      </c>
      <c r="F2740" s="333">
        <v>1</v>
      </c>
      <c r="G2740" s="625" t="s">
        <v>4574</v>
      </c>
      <c r="H2740" s="241">
        <v>45180</v>
      </c>
      <c r="I2740" s="241">
        <v>45181</v>
      </c>
      <c r="J2740" s="333" t="s">
        <v>4575</v>
      </c>
      <c r="K2740" s="333" t="s">
        <v>4576</v>
      </c>
      <c r="L2740" s="333" t="s">
        <v>70</v>
      </c>
      <c r="M2740" s="333">
        <v>212565963</v>
      </c>
      <c r="N2740" s="239" t="s">
        <v>4082</v>
      </c>
      <c r="O2740" s="333" t="s">
        <v>4572</v>
      </c>
      <c r="P2740" s="333" t="s">
        <v>4258</v>
      </c>
      <c r="Q2740" s="333"/>
      <c r="R2740" s="239" t="s">
        <v>4577</v>
      </c>
      <c r="S2740" s="538">
        <v>16500</v>
      </c>
      <c r="T2740" s="467" t="s">
        <v>2965</v>
      </c>
      <c r="U2740" s="468">
        <f t="shared" si="42"/>
        <v>16500</v>
      </c>
      <c r="V2740" s="170"/>
    </row>
    <row r="2741" spans="1:22">
      <c r="A2741" s="235">
        <v>2738</v>
      </c>
      <c r="B2741" s="238">
        <v>112168680</v>
      </c>
      <c r="C2741" s="238">
        <v>112168680</v>
      </c>
      <c r="D2741" s="239" t="s">
        <v>2772</v>
      </c>
      <c r="E2741" s="598" t="s">
        <v>36</v>
      </c>
      <c r="F2741" s="333">
        <v>1</v>
      </c>
      <c r="G2741" s="625" t="s">
        <v>4580</v>
      </c>
      <c r="H2741" s="241">
        <v>45182</v>
      </c>
      <c r="I2741" s="241">
        <v>45182</v>
      </c>
      <c r="J2741" s="333" t="s">
        <v>3857</v>
      </c>
      <c r="K2741" s="333" t="s">
        <v>82</v>
      </c>
      <c r="L2741" s="333" t="s">
        <v>70</v>
      </c>
      <c r="M2741" s="333">
        <v>350958906</v>
      </c>
      <c r="N2741" s="239" t="s">
        <v>4082</v>
      </c>
      <c r="O2741" s="333" t="s">
        <v>4320</v>
      </c>
      <c r="P2741" s="333" t="s">
        <v>4248</v>
      </c>
      <c r="Q2741" s="333"/>
      <c r="R2741" s="239" t="s">
        <v>4581</v>
      </c>
      <c r="S2741" s="538">
        <v>16500</v>
      </c>
      <c r="T2741" s="467" t="s">
        <v>2965</v>
      </c>
      <c r="U2741" s="468">
        <f t="shared" si="42"/>
        <v>16500</v>
      </c>
      <c r="V2741" s="170"/>
    </row>
    <row r="2742" spans="1:22">
      <c r="A2742" s="235">
        <v>2739</v>
      </c>
      <c r="B2742" s="238">
        <v>109492221</v>
      </c>
      <c r="C2742" s="238">
        <v>21038212505</v>
      </c>
      <c r="D2742" s="239" t="s">
        <v>1684</v>
      </c>
      <c r="E2742" s="598" t="s">
        <v>36</v>
      </c>
      <c r="F2742" s="333">
        <v>4</v>
      </c>
      <c r="G2742" s="625" t="s">
        <v>4571</v>
      </c>
      <c r="H2742" s="241">
        <v>45174</v>
      </c>
      <c r="I2742" s="241">
        <v>45174</v>
      </c>
      <c r="J2742" s="333" t="s">
        <v>2492</v>
      </c>
      <c r="K2742" s="333" t="s">
        <v>92</v>
      </c>
      <c r="L2742" s="333" t="s">
        <v>70</v>
      </c>
      <c r="M2742" s="333">
        <v>212565451</v>
      </c>
      <c r="N2742" s="239" t="s">
        <v>4082</v>
      </c>
      <c r="O2742" s="333" t="s">
        <v>4572</v>
      </c>
      <c r="P2742" s="333" t="s">
        <v>4258</v>
      </c>
      <c r="Q2742" s="333"/>
      <c r="R2742" s="239" t="s">
        <v>4573</v>
      </c>
      <c r="S2742" s="538">
        <v>939.32999999999993</v>
      </c>
      <c r="T2742" s="467" t="s">
        <v>2965</v>
      </c>
      <c r="U2742" s="468">
        <f t="shared" si="42"/>
        <v>3757.3199999999997</v>
      </c>
      <c r="V2742" s="170"/>
    </row>
    <row r="2743" spans="1:22">
      <c r="A2743" s="235">
        <v>2740</v>
      </c>
      <c r="B2743" s="238">
        <v>109492221</v>
      </c>
      <c r="C2743" s="238">
        <v>21038212505</v>
      </c>
      <c r="D2743" s="239" t="s">
        <v>1684</v>
      </c>
      <c r="E2743" s="598" t="s">
        <v>36</v>
      </c>
      <c r="F2743" s="333">
        <v>9</v>
      </c>
      <c r="G2743" s="625" t="s">
        <v>4578</v>
      </c>
      <c r="H2743" s="241">
        <v>45180</v>
      </c>
      <c r="I2743" s="241">
        <v>45181</v>
      </c>
      <c r="J2743" s="333" t="s">
        <v>2492</v>
      </c>
      <c r="K2743" s="333" t="s">
        <v>92</v>
      </c>
      <c r="L2743" s="333" t="s">
        <v>70</v>
      </c>
      <c r="M2743" s="333">
        <v>212565956</v>
      </c>
      <c r="N2743" s="239" t="s">
        <v>4082</v>
      </c>
      <c r="O2743" s="333" t="s">
        <v>4572</v>
      </c>
      <c r="P2743" s="333" t="s">
        <v>4258</v>
      </c>
      <c r="Q2743" s="333"/>
      <c r="R2743" s="239" t="s">
        <v>4579</v>
      </c>
      <c r="S2743" s="538">
        <v>939.32999999999993</v>
      </c>
      <c r="T2743" s="467" t="s">
        <v>2965</v>
      </c>
      <c r="U2743" s="468">
        <f t="shared" si="42"/>
        <v>8453.9699999999993</v>
      </c>
      <c r="V2743" s="170"/>
    </row>
    <row r="2744" spans="1:22" ht="30.6">
      <c r="A2744" s="235">
        <v>2741</v>
      </c>
      <c r="B2744" s="238">
        <v>112161405</v>
      </c>
      <c r="C2744" s="238" t="s">
        <v>2272</v>
      </c>
      <c r="D2744" s="239" t="s">
        <v>2273</v>
      </c>
      <c r="E2744" s="598" t="s">
        <v>36</v>
      </c>
      <c r="F2744" s="333">
        <v>1</v>
      </c>
      <c r="G2744" s="625" t="s">
        <v>4590</v>
      </c>
      <c r="H2744" s="241">
        <v>45174</v>
      </c>
      <c r="I2744" s="241">
        <v>45174</v>
      </c>
      <c r="J2744" s="333" t="s">
        <v>4591</v>
      </c>
      <c r="K2744" s="333" t="s">
        <v>92</v>
      </c>
      <c r="L2744" s="333" t="s">
        <v>70</v>
      </c>
      <c r="M2744" s="333">
        <v>212565468</v>
      </c>
      <c r="N2744" s="239" t="s">
        <v>4082</v>
      </c>
      <c r="O2744" s="333" t="s">
        <v>4572</v>
      </c>
      <c r="P2744" s="333" t="s">
        <v>4258</v>
      </c>
      <c r="Q2744" s="333"/>
      <c r="R2744" s="239" t="s">
        <v>4592</v>
      </c>
      <c r="S2744" s="538">
        <v>46300</v>
      </c>
      <c r="T2744" s="467" t="s">
        <v>2965</v>
      </c>
      <c r="U2744" s="468">
        <f t="shared" si="42"/>
        <v>46300</v>
      </c>
      <c r="V2744" s="170"/>
    </row>
    <row r="2745" spans="1:22">
      <c r="A2745" s="235">
        <v>2742</v>
      </c>
      <c r="B2745" s="238">
        <v>112161405</v>
      </c>
      <c r="C2745" s="238" t="s">
        <v>2272</v>
      </c>
      <c r="D2745" s="239" t="s">
        <v>2273</v>
      </c>
      <c r="E2745" s="598" t="s">
        <v>36</v>
      </c>
      <c r="F2745" s="333">
        <v>2</v>
      </c>
      <c r="G2745" s="625" t="s">
        <v>4557</v>
      </c>
      <c r="H2745" s="241">
        <v>45177</v>
      </c>
      <c r="I2745" s="241">
        <v>45177</v>
      </c>
      <c r="J2745" s="333" t="s">
        <v>4593</v>
      </c>
      <c r="K2745" s="333" t="s">
        <v>4559</v>
      </c>
      <c r="L2745" s="333" t="s">
        <v>70</v>
      </c>
      <c r="M2745" s="333">
        <v>350959019</v>
      </c>
      <c r="N2745" s="239" t="s">
        <v>4082</v>
      </c>
      <c r="O2745" s="333" t="s">
        <v>4594</v>
      </c>
      <c r="P2745" s="333" t="s">
        <v>286</v>
      </c>
      <c r="Q2745" s="333" t="s">
        <v>286</v>
      </c>
      <c r="R2745" s="239" t="s">
        <v>4595</v>
      </c>
      <c r="S2745" s="538">
        <v>46300</v>
      </c>
      <c r="T2745" s="467" t="s">
        <v>2965</v>
      </c>
      <c r="U2745" s="468">
        <f t="shared" si="42"/>
        <v>92600</v>
      </c>
      <c r="V2745" s="170"/>
    </row>
    <row r="2746" spans="1:22">
      <c r="A2746" s="235">
        <v>2743</v>
      </c>
      <c r="B2746" s="238">
        <v>112161405</v>
      </c>
      <c r="C2746" s="238" t="s">
        <v>2272</v>
      </c>
      <c r="D2746" s="239" t="s">
        <v>2273</v>
      </c>
      <c r="E2746" s="598" t="s">
        <v>36</v>
      </c>
      <c r="F2746" s="333">
        <v>1</v>
      </c>
      <c r="G2746" s="625" t="s">
        <v>4580</v>
      </c>
      <c r="H2746" s="241">
        <v>45182</v>
      </c>
      <c r="I2746" s="241">
        <v>45182</v>
      </c>
      <c r="J2746" s="333" t="s">
        <v>3857</v>
      </c>
      <c r="K2746" s="333" t="s">
        <v>82</v>
      </c>
      <c r="L2746" s="333" t="s">
        <v>70</v>
      </c>
      <c r="M2746" s="333">
        <v>350958906</v>
      </c>
      <c r="N2746" s="239" t="s">
        <v>4082</v>
      </c>
      <c r="O2746" s="333" t="s">
        <v>4320</v>
      </c>
      <c r="P2746" s="333" t="s">
        <v>4248</v>
      </c>
      <c r="Q2746" s="333"/>
      <c r="R2746" s="239" t="s">
        <v>4581</v>
      </c>
      <c r="S2746" s="538">
        <v>46300</v>
      </c>
      <c r="T2746" s="467" t="s">
        <v>2965</v>
      </c>
      <c r="U2746" s="468">
        <f t="shared" si="42"/>
        <v>46300</v>
      </c>
      <c r="V2746" s="170"/>
    </row>
    <row r="2747" spans="1:22">
      <c r="A2747" s="235">
        <v>2744</v>
      </c>
      <c r="B2747" s="238">
        <v>110710682</v>
      </c>
      <c r="C2747" s="238">
        <v>110710682</v>
      </c>
      <c r="D2747" s="239" t="s">
        <v>2216</v>
      </c>
      <c r="E2747" s="598" t="s">
        <v>36</v>
      </c>
      <c r="F2747" s="333">
        <v>14</v>
      </c>
      <c r="G2747" s="625" t="s">
        <v>4571</v>
      </c>
      <c r="H2747" s="241">
        <v>45174</v>
      </c>
      <c r="I2747" s="241">
        <v>45174</v>
      </c>
      <c r="J2747" s="333" t="s">
        <v>2492</v>
      </c>
      <c r="K2747" s="333" t="s">
        <v>92</v>
      </c>
      <c r="L2747" s="333" t="s">
        <v>70</v>
      </c>
      <c r="M2747" s="333">
        <v>212565451</v>
      </c>
      <c r="N2747" s="239" t="s">
        <v>4082</v>
      </c>
      <c r="O2747" s="333" t="s">
        <v>4572</v>
      </c>
      <c r="P2747" s="333" t="s">
        <v>4258</v>
      </c>
      <c r="Q2747" s="333"/>
      <c r="R2747" s="239" t="s">
        <v>4573</v>
      </c>
      <c r="S2747" s="538">
        <v>1966</v>
      </c>
      <c r="T2747" s="467" t="s">
        <v>2965</v>
      </c>
      <c r="U2747" s="468">
        <f t="shared" si="42"/>
        <v>27524</v>
      </c>
      <c r="V2747" s="170"/>
    </row>
    <row r="2748" spans="1:22">
      <c r="A2748" s="235">
        <v>2745</v>
      </c>
      <c r="B2748" s="238">
        <v>102464571</v>
      </c>
      <c r="C2748" s="238" t="s">
        <v>1693</v>
      </c>
      <c r="D2748" s="239" t="s">
        <v>1694</v>
      </c>
      <c r="E2748" s="598" t="s">
        <v>36</v>
      </c>
      <c r="F2748" s="333">
        <v>4</v>
      </c>
      <c r="G2748" s="625" t="s">
        <v>4571</v>
      </c>
      <c r="H2748" s="241">
        <v>45174</v>
      </c>
      <c r="I2748" s="241">
        <v>45174</v>
      </c>
      <c r="J2748" s="333" t="s">
        <v>2492</v>
      </c>
      <c r="K2748" s="333" t="s">
        <v>92</v>
      </c>
      <c r="L2748" s="333" t="s">
        <v>70</v>
      </c>
      <c r="M2748" s="333">
        <v>212565451</v>
      </c>
      <c r="N2748" s="239" t="s">
        <v>4082</v>
      </c>
      <c r="O2748" s="333" t="s">
        <v>4572</v>
      </c>
      <c r="P2748" s="333" t="s">
        <v>4258</v>
      </c>
      <c r="Q2748" s="333"/>
      <c r="R2748" s="239" t="s">
        <v>4573</v>
      </c>
      <c r="S2748" s="538">
        <v>1374</v>
      </c>
      <c r="T2748" s="467" t="s">
        <v>2965</v>
      </c>
      <c r="U2748" s="468">
        <f t="shared" si="42"/>
        <v>5496</v>
      </c>
      <c r="V2748" s="170"/>
    </row>
    <row r="2749" spans="1:22">
      <c r="A2749" s="235">
        <v>2746</v>
      </c>
      <c r="B2749" s="238">
        <v>102464571</v>
      </c>
      <c r="C2749" s="238" t="s">
        <v>1693</v>
      </c>
      <c r="D2749" s="239" t="s">
        <v>1694</v>
      </c>
      <c r="E2749" s="598" t="s">
        <v>36</v>
      </c>
      <c r="F2749" s="333">
        <v>10</v>
      </c>
      <c r="G2749" s="625" t="s">
        <v>4574</v>
      </c>
      <c r="H2749" s="241">
        <v>45180</v>
      </c>
      <c r="I2749" s="241">
        <v>45181</v>
      </c>
      <c r="J2749" s="333" t="s">
        <v>4575</v>
      </c>
      <c r="K2749" s="333" t="s">
        <v>4576</v>
      </c>
      <c r="L2749" s="333" t="s">
        <v>70</v>
      </c>
      <c r="M2749" s="333">
        <v>212565963</v>
      </c>
      <c r="N2749" s="239" t="s">
        <v>4082</v>
      </c>
      <c r="O2749" s="333" t="s">
        <v>4572</v>
      </c>
      <c r="P2749" s="333" t="s">
        <v>4258</v>
      </c>
      <c r="Q2749" s="333"/>
      <c r="R2749" s="239" t="s">
        <v>4577</v>
      </c>
      <c r="S2749" s="538">
        <v>1374</v>
      </c>
      <c r="T2749" s="467" t="s">
        <v>2965</v>
      </c>
      <c r="U2749" s="468">
        <f t="shared" si="42"/>
        <v>13740</v>
      </c>
      <c r="V2749" s="170"/>
    </row>
    <row r="2750" spans="1:22">
      <c r="A2750" s="235">
        <v>2747</v>
      </c>
      <c r="B2750" s="238">
        <v>102464571</v>
      </c>
      <c r="C2750" s="238" t="s">
        <v>1693</v>
      </c>
      <c r="D2750" s="239" t="s">
        <v>1694</v>
      </c>
      <c r="E2750" s="598" t="s">
        <v>36</v>
      </c>
      <c r="F2750" s="333">
        <v>3</v>
      </c>
      <c r="G2750" s="625" t="s">
        <v>4578</v>
      </c>
      <c r="H2750" s="241">
        <v>45180</v>
      </c>
      <c r="I2750" s="241">
        <v>45181</v>
      </c>
      <c r="J2750" s="333" t="s">
        <v>2492</v>
      </c>
      <c r="K2750" s="333" t="s">
        <v>92</v>
      </c>
      <c r="L2750" s="333" t="s">
        <v>70</v>
      </c>
      <c r="M2750" s="333">
        <v>212565956</v>
      </c>
      <c r="N2750" s="239" t="s">
        <v>4082</v>
      </c>
      <c r="O2750" s="333" t="s">
        <v>4572</v>
      </c>
      <c r="P2750" s="333" t="s">
        <v>4258</v>
      </c>
      <c r="Q2750" s="333"/>
      <c r="R2750" s="239" t="s">
        <v>4579</v>
      </c>
      <c r="S2750" s="538">
        <v>1374</v>
      </c>
      <c r="T2750" s="467" t="s">
        <v>2965</v>
      </c>
      <c r="U2750" s="468">
        <f t="shared" si="42"/>
        <v>4122</v>
      </c>
      <c r="V2750" s="170"/>
    </row>
    <row r="2751" spans="1:22">
      <c r="A2751" s="235">
        <v>2748</v>
      </c>
      <c r="B2751" s="238">
        <v>102951260</v>
      </c>
      <c r="C2751" s="238" t="s">
        <v>1697</v>
      </c>
      <c r="D2751" s="239" t="s">
        <v>1698</v>
      </c>
      <c r="E2751" s="598" t="s">
        <v>36</v>
      </c>
      <c r="F2751" s="333">
        <v>4</v>
      </c>
      <c r="G2751" s="625" t="s">
        <v>4571</v>
      </c>
      <c r="H2751" s="241">
        <v>45174</v>
      </c>
      <c r="I2751" s="241">
        <v>45174</v>
      </c>
      <c r="J2751" s="333" t="s">
        <v>2492</v>
      </c>
      <c r="K2751" s="333" t="s">
        <v>92</v>
      </c>
      <c r="L2751" s="333" t="s">
        <v>70</v>
      </c>
      <c r="M2751" s="333">
        <v>212565451</v>
      </c>
      <c r="N2751" s="239" t="s">
        <v>4082</v>
      </c>
      <c r="O2751" s="333" t="s">
        <v>4572</v>
      </c>
      <c r="P2751" s="333" t="s">
        <v>4258</v>
      </c>
      <c r="Q2751" s="333"/>
      <c r="R2751" s="239" t="s">
        <v>4573</v>
      </c>
      <c r="S2751" s="538">
        <v>210</v>
      </c>
      <c r="T2751" s="467" t="s">
        <v>2965</v>
      </c>
      <c r="U2751" s="468">
        <f t="shared" si="42"/>
        <v>840</v>
      </c>
      <c r="V2751" s="170"/>
    </row>
    <row r="2752" spans="1:22">
      <c r="A2752" s="235">
        <v>2749</v>
      </c>
      <c r="B2752" s="238">
        <v>102951260</v>
      </c>
      <c r="C2752" s="238" t="s">
        <v>1697</v>
      </c>
      <c r="D2752" s="239" t="s">
        <v>1698</v>
      </c>
      <c r="E2752" s="598" t="s">
        <v>36</v>
      </c>
      <c r="F2752" s="333">
        <v>10</v>
      </c>
      <c r="G2752" s="625" t="s">
        <v>4574</v>
      </c>
      <c r="H2752" s="241">
        <v>45180</v>
      </c>
      <c r="I2752" s="241">
        <v>45181</v>
      </c>
      <c r="J2752" s="333" t="s">
        <v>4575</v>
      </c>
      <c r="K2752" s="333" t="s">
        <v>4576</v>
      </c>
      <c r="L2752" s="333" t="s">
        <v>70</v>
      </c>
      <c r="M2752" s="333">
        <v>212565963</v>
      </c>
      <c r="N2752" s="239" t="s">
        <v>4082</v>
      </c>
      <c r="O2752" s="333" t="s">
        <v>4572</v>
      </c>
      <c r="P2752" s="333" t="s">
        <v>4258</v>
      </c>
      <c r="Q2752" s="333"/>
      <c r="R2752" s="239" t="s">
        <v>4577</v>
      </c>
      <c r="S2752" s="538">
        <v>210</v>
      </c>
      <c r="T2752" s="467" t="s">
        <v>2965</v>
      </c>
      <c r="U2752" s="468">
        <f t="shared" si="42"/>
        <v>2100</v>
      </c>
      <c r="V2752" s="170"/>
    </row>
    <row r="2753" spans="1:22">
      <c r="A2753" s="235">
        <v>2750</v>
      </c>
      <c r="B2753" s="238">
        <v>102951260</v>
      </c>
      <c r="C2753" s="238" t="s">
        <v>1697</v>
      </c>
      <c r="D2753" s="239" t="s">
        <v>1698</v>
      </c>
      <c r="E2753" s="598" t="s">
        <v>36</v>
      </c>
      <c r="F2753" s="333">
        <v>14</v>
      </c>
      <c r="G2753" s="625" t="s">
        <v>4578</v>
      </c>
      <c r="H2753" s="241">
        <v>45180</v>
      </c>
      <c r="I2753" s="241">
        <v>45181</v>
      </c>
      <c r="J2753" s="333" t="s">
        <v>2492</v>
      </c>
      <c r="K2753" s="333" t="s">
        <v>92</v>
      </c>
      <c r="L2753" s="333" t="s">
        <v>70</v>
      </c>
      <c r="M2753" s="333">
        <v>212565956</v>
      </c>
      <c r="N2753" s="239" t="s">
        <v>4082</v>
      </c>
      <c r="O2753" s="333" t="s">
        <v>4572</v>
      </c>
      <c r="P2753" s="333" t="s">
        <v>4258</v>
      </c>
      <c r="Q2753" s="333"/>
      <c r="R2753" s="239" t="s">
        <v>4579</v>
      </c>
      <c r="S2753" s="538">
        <v>210</v>
      </c>
      <c r="T2753" s="467" t="s">
        <v>2965</v>
      </c>
      <c r="U2753" s="468">
        <f t="shared" si="42"/>
        <v>2940</v>
      </c>
      <c r="V2753" s="170"/>
    </row>
    <row r="2754" spans="1:22">
      <c r="A2754" s="235">
        <v>2751</v>
      </c>
      <c r="B2754" s="238">
        <v>102951260</v>
      </c>
      <c r="C2754" s="238" t="s">
        <v>1697</v>
      </c>
      <c r="D2754" s="239" t="s">
        <v>1698</v>
      </c>
      <c r="E2754" s="598" t="s">
        <v>36</v>
      </c>
      <c r="F2754" s="333">
        <v>14</v>
      </c>
      <c r="G2754" s="625" t="s">
        <v>4580</v>
      </c>
      <c r="H2754" s="241">
        <v>45182</v>
      </c>
      <c r="I2754" s="241">
        <v>45182</v>
      </c>
      <c r="J2754" s="333" t="s">
        <v>3857</v>
      </c>
      <c r="K2754" s="333" t="s">
        <v>82</v>
      </c>
      <c r="L2754" s="333" t="s">
        <v>70</v>
      </c>
      <c r="M2754" s="333">
        <v>350958906</v>
      </c>
      <c r="N2754" s="239" t="s">
        <v>4082</v>
      </c>
      <c r="O2754" s="333" t="s">
        <v>4320</v>
      </c>
      <c r="P2754" s="333" t="s">
        <v>4248</v>
      </c>
      <c r="Q2754" s="333"/>
      <c r="R2754" s="239" t="s">
        <v>4581</v>
      </c>
      <c r="S2754" s="538">
        <v>210</v>
      </c>
      <c r="T2754" s="467" t="s">
        <v>2965</v>
      </c>
      <c r="U2754" s="468">
        <f t="shared" si="42"/>
        <v>2940</v>
      </c>
      <c r="V2754" s="170"/>
    </row>
    <row r="2755" spans="1:22">
      <c r="A2755" s="235">
        <v>2752</v>
      </c>
      <c r="B2755" s="238">
        <v>109492189</v>
      </c>
      <c r="C2755" s="238" t="s">
        <v>1178</v>
      </c>
      <c r="D2755" s="239" t="s">
        <v>1179</v>
      </c>
      <c r="E2755" s="598" t="s">
        <v>36</v>
      </c>
      <c r="F2755" s="333">
        <v>4</v>
      </c>
      <c r="G2755" s="625" t="s">
        <v>4571</v>
      </c>
      <c r="H2755" s="241">
        <v>45174</v>
      </c>
      <c r="I2755" s="241">
        <v>45174</v>
      </c>
      <c r="J2755" s="333" t="s">
        <v>2492</v>
      </c>
      <c r="K2755" s="333" t="s">
        <v>92</v>
      </c>
      <c r="L2755" s="333" t="s">
        <v>70</v>
      </c>
      <c r="M2755" s="333">
        <v>212565451</v>
      </c>
      <c r="N2755" s="239" t="s">
        <v>4082</v>
      </c>
      <c r="O2755" s="333" t="s">
        <v>4572</v>
      </c>
      <c r="P2755" s="333" t="s">
        <v>4258</v>
      </c>
      <c r="Q2755" s="333"/>
      <c r="R2755" s="239" t="s">
        <v>4573</v>
      </c>
      <c r="S2755" s="538">
        <v>22.5</v>
      </c>
      <c r="T2755" s="467" t="s">
        <v>2965</v>
      </c>
      <c r="U2755" s="468">
        <f t="shared" si="42"/>
        <v>90</v>
      </c>
      <c r="V2755" s="170"/>
    </row>
    <row r="2756" spans="1:22">
      <c r="A2756" s="235">
        <v>2753</v>
      </c>
      <c r="B2756" s="238">
        <v>109492189</v>
      </c>
      <c r="C2756" s="238" t="s">
        <v>1178</v>
      </c>
      <c r="D2756" s="239" t="s">
        <v>1179</v>
      </c>
      <c r="E2756" s="598" t="s">
        <v>36</v>
      </c>
      <c r="F2756" s="333">
        <v>14</v>
      </c>
      <c r="G2756" s="625" t="s">
        <v>4578</v>
      </c>
      <c r="H2756" s="241">
        <v>45180</v>
      </c>
      <c r="I2756" s="241">
        <v>45181</v>
      </c>
      <c r="J2756" s="333" t="s">
        <v>2492</v>
      </c>
      <c r="K2756" s="333" t="s">
        <v>92</v>
      </c>
      <c r="L2756" s="333" t="s">
        <v>70</v>
      </c>
      <c r="M2756" s="333">
        <v>212565956</v>
      </c>
      <c r="N2756" s="239" t="s">
        <v>4082</v>
      </c>
      <c r="O2756" s="333" t="s">
        <v>4572</v>
      </c>
      <c r="P2756" s="333" t="s">
        <v>4258</v>
      </c>
      <c r="Q2756" s="333"/>
      <c r="R2756" s="239" t="s">
        <v>4579</v>
      </c>
      <c r="S2756" s="538">
        <v>22.5</v>
      </c>
      <c r="T2756" s="467" t="s">
        <v>2965</v>
      </c>
      <c r="U2756" s="468">
        <f t="shared" ref="U2756:U2819" si="43">S2756*F2756</f>
        <v>315</v>
      </c>
      <c r="V2756" s="170"/>
    </row>
    <row r="2757" spans="1:22">
      <c r="A2757" s="235">
        <v>2754</v>
      </c>
      <c r="B2757" s="238">
        <v>109492189</v>
      </c>
      <c r="C2757" s="238" t="s">
        <v>1178</v>
      </c>
      <c r="D2757" s="239" t="s">
        <v>1179</v>
      </c>
      <c r="E2757" s="598" t="s">
        <v>36</v>
      </c>
      <c r="F2757" s="333">
        <v>2</v>
      </c>
      <c r="G2757" s="625" t="s">
        <v>4582</v>
      </c>
      <c r="H2757" s="241">
        <v>45183</v>
      </c>
      <c r="I2757" s="241">
        <v>45184</v>
      </c>
      <c r="J2757" s="333" t="s">
        <v>3857</v>
      </c>
      <c r="K2757" s="333" t="s">
        <v>82</v>
      </c>
      <c r="L2757" s="333" t="s">
        <v>70</v>
      </c>
      <c r="M2757" s="333">
        <v>350958883</v>
      </c>
      <c r="N2757" s="239" t="s">
        <v>4082</v>
      </c>
      <c r="O2757" s="333" t="s">
        <v>4320</v>
      </c>
      <c r="P2757" s="333" t="s">
        <v>4248</v>
      </c>
      <c r="Q2757" s="333"/>
      <c r="R2757" s="239" t="s">
        <v>4583</v>
      </c>
      <c r="S2757" s="538">
        <v>22.5</v>
      </c>
      <c r="T2757" s="467" t="s">
        <v>2965</v>
      </c>
      <c r="U2757" s="468">
        <f t="shared" si="43"/>
        <v>45</v>
      </c>
      <c r="V2757" s="170"/>
    </row>
    <row r="2758" spans="1:22">
      <c r="A2758" s="235">
        <v>2755</v>
      </c>
      <c r="B2758" s="238">
        <v>102951260</v>
      </c>
      <c r="C2758" s="238" t="s">
        <v>1697</v>
      </c>
      <c r="D2758" s="239" t="s">
        <v>2624</v>
      </c>
      <c r="E2758" s="598" t="s">
        <v>36</v>
      </c>
      <c r="F2758" s="333">
        <v>4</v>
      </c>
      <c r="G2758" s="625" t="s">
        <v>4582</v>
      </c>
      <c r="H2758" s="241">
        <v>45183</v>
      </c>
      <c r="I2758" s="241">
        <v>45184</v>
      </c>
      <c r="J2758" s="333" t="s">
        <v>3857</v>
      </c>
      <c r="K2758" s="333" t="s">
        <v>82</v>
      </c>
      <c r="L2758" s="333" t="s">
        <v>70</v>
      </c>
      <c r="M2758" s="333">
        <v>350958883</v>
      </c>
      <c r="N2758" s="239" t="s">
        <v>4082</v>
      </c>
      <c r="O2758" s="333" t="s">
        <v>4320</v>
      </c>
      <c r="P2758" s="333" t="s">
        <v>4248</v>
      </c>
      <c r="Q2758" s="333"/>
      <c r="R2758" s="239" t="s">
        <v>4583</v>
      </c>
      <c r="S2758" s="538">
        <v>210</v>
      </c>
      <c r="T2758" s="467" t="s">
        <v>2965</v>
      </c>
      <c r="U2758" s="468">
        <f t="shared" si="43"/>
        <v>840</v>
      </c>
      <c r="V2758" s="170"/>
    </row>
    <row r="2759" spans="1:22" ht="20.399999999999999">
      <c r="A2759" s="235">
        <v>2756</v>
      </c>
      <c r="B2759" s="238" t="s">
        <v>818</v>
      </c>
      <c r="C2759" s="238" t="s">
        <v>818</v>
      </c>
      <c r="D2759" s="239" t="s">
        <v>819</v>
      </c>
      <c r="E2759" s="598" t="s">
        <v>36</v>
      </c>
      <c r="F2759" s="333">
        <v>80</v>
      </c>
      <c r="G2759" s="625" t="s">
        <v>4571</v>
      </c>
      <c r="H2759" s="241">
        <v>45174</v>
      </c>
      <c r="I2759" s="241">
        <v>45174</v>
      </c>
      <c r="J2759" s="333" t="s">
        <v>2492</v>
      </c>
      <c r="K2759" s="333" t="s">
        <v>92</v>
      </c>
      <c r="L2759" s="333" t="s">
        <v>70</v>
      </c>
      <c r="M2759" s="333">
        <v>212565451</v>
      </c>
      <c r="N2759" s="239" t="s">
        <v>4082</v>
      </c>
      <c r="O2759" s="333" t="s">
        <v>4572</v>
      </c>
      <c r="P2759" s="333" t="s">
        <v>4258</v>
      </c>
      <c r="Q2759" s="333"/>
      <c r="R2759" s="239" t="s">
        <v>4573</v>
      </c>
      <c r="S2759" s="538">
        <v>4.05</v>
      </c>
      <c r="T2759" s="467" t="s">
        <v>2965</v>
      </c>
      <c r="U2759" s="468">
        <f t="shared" si="43"/>
        <v>324</v>
      </c>
      <c r="V2759" s="170"/>
    </row>
    <row r="2760" spans="1:22" ht="20.399999999999999">
      <c r="A2760" s="235">
        <v>2757</v>
      </c>
      <c r="B2760" s="238" t="s">
        <v>818</v>
      </c>
      <c r="C2760" s="238" t="s">
        <v>818</v>
      </c>
      <c r="D2760" s="239" t="s">
        <v>819</v>
      </c>
      <c r="E2760" s="598" t="s">
        <v>36</v>
      </c>
      <c r="F2760" s="333">
        <v>200</v>
      </c>
      <c r="G2760" s="625" t="s">
        <v>4574</v>
      </c>
      <c r="H2760" s="241">
        <v>45180</v>
      </c>
      <c r="I2760" s="241">
        <v>45181</v>
      </c>
      <c r="J2760" s="333" t="s">
        <v>4575</v>
      </c>
      <c r="K2760" s="333" t="s">
        <v>4576</v>
      </c>
      <c r="L2760" s="333" t="s">
        <v>70</v>
      </c>
      <c r="M2760" s="333">
        <v>212565963</v>
      </c>
      <c r="N2760" s="239" t="s">
        <v>4082</v>
      </c>
      <c r="O2760" s="333" t="s">
        <v>4572</v>
      </c>
      <c r="P2760" s="333" t="s">
        <v>4258</v>
      </c>
      <c r="Q2760" s="333"/>
      <c r="R2760" s="239" t="s">
        <v>4577</v>
      </c>
      <c r="S2760" s="538">
        <v>4.05</v>
      </c>
      <c r="T2760" s="467" t="s">
        <v>2965</v>
      </c>
      <c r="U2760" s="468">
        <f t="shared" si="43"/>
        <v>810</v>
      </c>
      <c r="V2760" s="170"/>
    </row>
    <row r="2761" spans="1:22" ht="20.399999999999999">
      <c r="A2761" s="235">
        <v>2758</v>
      </c>
      <c r="B2761" s="238" t="s">
        <v>818</v>
      </c>
      <c r="C2761" s="238" t="s">
        <v>818</v>
      </c>
      <c r="D2761" s="239" t="s">
        <v>819</v>
      </c>
      <c r="E2761" s="598" t="s">
        <v>36</v>
      </c>
      <c r="F2761" s="333">
        <v>280</v>
      </c>
      <c r="G2761" s="625" t="s">
        <v>4578</v>
      </c>
      <c r="H2761" s="241">
        <v>45180</v>
      </c>
      <c r="I2761" s="241">
        <v>45181</v>
      </c>
      <c r="J2761" s="333" t="s">
        <v>2492</v>
      </c>
      <c r="K2761" s="333" t="s">
        <v>92</v>
      </c>
      <c r="L2761" s="333" t="s">
        <v>70</v>
      </c>
      <c r="M2761" s="333">
        <v>212565956</v>
      </c>
      <c r="N2761" s="239" t="s">
        <v>4082</v>
      </c>
      <c r="O2761" s="333" t="s">
        <v>4572</v>
      </c>
      <c r="P2761" s="333" t="s">
        <v>4258</v>
      </c>
      <c r="Q2761" s="333"/>
      <c r="R2761" s="239" t="s">
        <v>4579</v>
      </c>
      <c r="S2761" s="538">
        <v>4.05</v>
      </c>
      <c r="T2761" s="467" t="s">
        <v>2965</v>
      </c>
      <c r="U2761" s="468">
        <f t="shared" si="43"/>
        <v>1134</v>
      </c>
      <c r="V2761" s="170"/>
    </row>
    <row r="2762" spans="1:22" ht="20.399999999999999">
      <c r="A2762" s="235">
        <v>2759</v>
      </c>
      <c r="B2762" s="238" t="s">
        <v>818</v>
      </c>
      <c r="C2762" s="238" t="s">
        <v>818</v>
      </c>
      <c r="D2762" s="239" t="s">
        <v>819</v>
      </c>
      <c r="E2762" s="598" t="s">
        <v>36</v>
      </c>
      <c r="F2762" s="333">
        <v>280</v>
      </c>
      <c r="G2762" s="625" t="s">
        <v>4580</v>
      </c>
      <c r="H2762" s="241">
        <v>45182</v>
      </c>
      <c r="I2762" s="241">
        <v>45182</v>
      </c>
      <c r="J2762" s="333" t="s">
        <v>3857</v>
      </c>
      <c r="K2762" s="333" t="s">
        <v>82</v>
      </c>
      <c r="L2762" s="333" t="s">
        <v>70</v>
      </c>
      <c r="M2762" s="333">
        <v>350958906</v>
      </c>
      <c r="N2762" s="239" t="s">
        <v>4082</v>
      </c>
      <c r="O2762" s="333" t="s">
        <v>4320</v>
      </c>
      <c r="P2762" s="333" t="s">
        <v>4248</v>
      </c>
      <c r="Q2762" s="333"/>
      <c r="R2762" s="239" t="s">
        <v>4581</v>
      </c>
      <c r="S2762" s="538">
        <v>4.05</v>
      </c>
      <c r="T2762" s="467" t="s">
        <v>2965</v>
      </c>
      <c r="U2762" s="468">
        <f t="shared" si="43"/>
        <v>1134</v>
      </c>
      <c r="V2762" s="170"/>
    </row>
    <row r="2763" spans="1:22" ht="20.399999999999999">
      <c r="A2763" s="235">
        <v>2760</v>
      </c>
      <c r="B2763" s="238" t="s">
        <v>818</v>
      </c>
      <c r="C2763" s="238" t="s">
        <v>818</v>
      </c>
      <c r="D2763" s="239" t="s">
        <v>819</v>
      </c>
      <c r="E2763" s="598" t="s">
        <v>36</v>
      </c>
      <c r="F2763" s="333">
        <v>160</v>
      </c>
      <c r="G2763" s="625" t="s">
        <v>4582</v>
      </c>
      <c r="H2763" s="241">
        <v>45183</v>
      </c>
      <c r="I2763" s="241">
        <v>45184</v>
      </c>
      <c r="J2763" s="333" t="s">
        <v>3857</v>
      </c>
      <c r="K2763" s="333" t="s">
        <v>82</v>
      </c>
      <c r="L2763" s="333" t="s">
        <v>70</v>
      </c>
      <c r="M2763" s="333">
        <v>350958883</v>
      </c>
      <c r="N2763" s="239" t="s">
        <v>4082</v>
      </c>
      <c r="O2763" s="333" t="s">
        <v>4320</v>
      </c>
      <c r="P2763" s="333" t="s">
        <v>4248</v>
      </c>
      <c r="Q2763" s="333"/>
      <c r="R2763" s="239" t="s">
        <v>4583</v>
      </c>
      <c r="S2763" s="538">
        <v>4.05</v>
      </c>
      <c r="T2763" s="467" t="s">
        <v>2965</v>
      </c>
      <c r="U2763" s="468">
        <f t="shared" si="43"/>
        <v>648</v>
      </c>
      <c r="V2763" s="170"/>
    </row>
    <row r="2764" spans="1:22" ht="20.399999999999999">
      <c r="A2764" s="235">
        <v>2761</v>
      </c>
      <c r="B2764" s="238" t="s">
        <v>820</v>
      </c>
      <c r="C2764" s="238">
        <v>107186267</v>
      </c>
      <c r="D2764" s="239" t="s">
        <v>821</v>
      </c>
      <c r="E2764" s="598" t="s">
        <v>36</v>
      </c>
      <c r="F2764" s="333">
        <v>80</v>
      </c>
      <c r="G2764" s="625" t="s">
        <v>4571</v>
      </c>
      <c r="H2764" s="241">
        <v>45174</v>
      </c>
      <c r="I2764" s="241">
        <v>45174</v>
      </c>
      <c r="J2764" s="333" t="s">
        <v>2492</v>
      </c>
      <c r="K2764" s="333" t="s">
        <v>92</v>
      </c>
      <c r="L2764" s="333" t="s">
        <v>70</v>
      </c>
      <c r="M2764" s="333">
        <v>212565451</v>
      </c>
      <c r="N2764" s="239" t="s">
        <v>4082</v>
      </c>
      <c r="O2764" s="333" t="s">
        <v>4572</v>
      </c>
      <c r="P2764" s="333" t="s">
        <v>4258</v>
      </c>
      <c r="Q2764" s="333"/>
      <c r="R2764" s="239" t="s">
        <v>4573</v>
      </c>
      <c r="S2764" s="538">
        <v>4.9000000000000004</v>
      </c>
      <c r="T2764" s="467" t="s">
        <v>2965</v>
      </c>
      <c r="U2764" s="468">
        <f t="shared" si="43"/>
        <v>392</v>
      </c>
      <c r="V2764" s="170"/>
    </row>
    <row r="2765" spans="1:22" ht="20.399999999999999">
      <c r="A2765" s="235">
        <v>2762</v>
      </c>
      <c r="B2765" s="238" t="s">
        <v>820</v>
      </c>
      <c r="C2765" s="238">
        <v>107186267</v>
      </c>
      <c r="D2765" s="239" t="s">
        <v>821</v>
      </c>
      <c r="E2765" s="598" t="s">
        <v>36</v>
      </c>
      <c r="F2765" s="333">
        <v>200</v>
      </c>
      <c r="G2765" s="625" t="s">
        <v>4574</v>
      </c>
      <c r="H2765" s="241">
        <v>45180</v>
      </c>
      <c r="I2765" s="241">
        <v>45181</v>
      </c>
      <c r="J2765" s="333" t="s">
        <v>4575</v>
      </c>
      <c r="K2765" s="333" t="s">
        <v>4576</v>
      </c>
      <c r="L2765" s="333" t="s">
        <v>70</v>
      </c>
      <c r="M2765" s="333">
        <v>212565963</v>
      </c>
      <c r="N2765" s="239" t="s">
        <v>4082</v>
      </c>
      <c r="O2765" s="333" t="s">
        <v>4572</v>
      </c>
      <c r="P2765" s="333" t="s">
        <v>4258</v>
      </c>
      <c r="Q2765" s="333"/>
      <c r="R2765" s="239" t="s">
        <v>4577</v>
      </c>
      <c r="S2765" s="538">
        <v>4.9000000000000004</v>
      </c>
      <c r="T2765" s="467" t="s">
        <v>2965</v>
      </c>
      <c r="U2765" s="468">
        <f t="shared" si="43"/>
        <v>980.00000000000011</v>
      </c>
      <c r="V2765" s="170"/>
    </row>
    <row r="2766" spans="1:22" ht="20.399999999999999">
      <c r="A2766" s="235">
        <v>2763</v>
      </c>
      <c r="B2766" s="238" t="s">
        <v>820</v>
      </c>
      <c r="C2766" s="238">
        <v>107186267</v>
      </c>
      <c r="D2766" s="239" t="s">
        <v>821</v>
      </c>
      <c r="E2766" s="598" t="s">
        <v>36</v>
      </c>
      <c r="F2766" s="333">
        <v>280</v>
      </c>
      <c r="G2766" s="625" t="s">
        <v>4578</v>
      </c>
      <c r="H2766" s="241">
        <v>45180</v>
      </c>
      <c r="I2766" s="241">
        <v>45181</v>
      </c>
      <c r="J2766" s="333" t="s">
        <v>2492</v>
      </c>
      <c r="K2766" s="333" t="s">
        <v>92</v>
      </c>
      <c r="L2766" s="333" t="s">
        <v>70</v>
      </c>
      <c r="M2766" s="333">
        <v>212565956</v>
      </c>
      <c r="N2766" s="239" t="s">
        <v>4082</v>
      </c>
      <c r="O2766" s="333" t="s">
        <v>4572</v>
      </c>
      <c r="P2766" s="333" t="s">
        <v>4258</v>
      </c>
      <c r="Q2766" s="333"/>
      <c r="R2766" s="239" t="s">
        <v>4579</v>
      </c>
      <c r="S2766" s="538">
        <v>4.9000000000000004</v>
      </c>
      <c r="T2766" s="467" t="s">
        <v>2965</v>
      </c>
      <c r="U2766" s="468">
        <f t="shared" si="43"/>
        <v>1372</v>
      </c>
      <c r="V2766" s="170"/>
    </row>
    <row r="2767" spans="1:22" ht="20.399999999999999">
      <c r="A2767" s="235">
        <v>2764</v>
      </c>
      <c r="B2767" s="238" t="s">
        <v>820</v>
      </c>
      <c r="C2767" s="238">
        <v>107186267</v>
      </c>
      <c r="D2767" s="239" t="s">
        <v>821</v>
      </c>
      <c r="E2767" s="598" t="s">
        <v>36</v>
      </c>
      <c r="F2767" s="333">
        <v>280</v>
      </c>
      <c r="G2767" s="625" t="s">
        <v>4580</v>
      </c>
      <c r="H2767" s="241">
        <v>45182</v>
      </c>
      <c r="I2767" s="241">
        <v>45182</v>
      </c>
      <c r="J2767" s="333" t="s">
        <v>3857</v>
      </c>
      <c r="K2767" s="333" t="s">
        <v>82</v>
      </c>
      <c r="L2767" s="333" t="s">
        <v>70</v>
      </c>
      <c r="M2767" s="333">
        <v>350958906</v>
      </c>
      <c r="N2767" s="239" t="s">
        <v>4082</v>
      </c>
      <c r="O2767" s="333" t="s">
        <v>4320</v>
      </c>
      <c r="P2767" s="333" t="s">
        <v>4248</v>
      </c>
      <c r="Q2767" s="333"/>
      <c r="R2767" s="239" t="s">
        <v>4581</v>
      </c>
      <c r="S2767" s="538">
        <v>4.9000000000000004</v>
      </c>
      <c r="T2767" s="467" t="s">
        <v>2965</v>
      </c>
      <c r="U2767" s="468">
        <f t="shared" si="43"/>
        <v>1372</v>
      </c>
      <c r="V2767" s="170"/>
    </row>
    <row r="2768" spans="1:22" ht="20.399999999999999">
      <c r="A2768" s="235">
        <v>2765</v>
      </c>
      <c r="B2768" s="238" t="s">
        <v>820</v>
      </c>
      <c r="C2768" s="238">
        <v>107186267</v>
      </c>
      <c r="D2768" s="239" t="s">
        <v>821</v>
      </c>
      <c r="E2768" s="598" t="s">
        <v>36</v>
      </c>
      <c r="F2768" s="333">
        <v>160</v>
      </c>
      <c r="G2768" s="625" t="s">
        <v>4582</v>
      </c>
      <c r="H2768" s="241">
        <v>45183</v>
      </c>
      <c r="I2768" s="241">
        <v>45184</v>
      </c>
      <c r="J2768" s="333" t="s">
        <v>3857</v>
      </c>
      <c r="K2768" s="333" t="s">
        <v>82</v>
      </c>
      <c r="L2768" s="333" t="s">
        <v>70</v>
      </c>
      <c r="M2768" s="333">
        <v>350958883</v>
      </c>
      <c r="N2768" s="239" t="s">
        <v>4082</v>
      </c>
      <c r="O2768" s="333" t="s">
        <v>4320</v>
      </c>
      <c r="P2768" s="333" t="s">
        <v>4248</v>
      </c>
      <c r="Q2768" s="333"/>
      <c r="R2768" s="239" t="s">
        <v>4583</v>
      </c>
      <c r="S2768" s="538">
        <v>4.9000000000000004</v>
      </c>
      <c r="T2768" s="467" t="s">
        <v>2965</v>
      </c>
      <c r="U2768" s="468">
        <f t="shared" si="43"/>
        <v>784</v>
      </c>
      <c r="V2768" s="170"/>
    </row>
    <row r="2769" spans="1:22">
      <c r="A2769" s="235">
        <v>2766</v>
      </c>
      <c r="B2769" s="238">
        <v>107184793</v>
      </c>
      <c r="C2769" s="238">
        <v>107184793</v>
      </c>
      <c r="D2769" s="238" t="s">
        <v>2786</v>
      </c>
      <c r="E2769" s="598" t="s">
        <v>36</v>
      </c>
      <c r="F2769" s="484">
        <v>80</v>
      </c>
      <c r="G2769" s="625" t="s">
        <v>4571</v>
      </c>
      <c r="H2769" s="241">
        <v>45174</v>
      </c>
      <c r="I2769" s="241">
        <v>45174</v>
      </c>
      <c r="J2769" s="333" t="s">
        <v>2492</v>
      </c>
      <c r="K2769" s="333" t="s">
        <v>92</v>
      </c>
      <c r="L2769" s="333" t="s">
        <v>70</v>
      </c>
      <c r="M2769" s="333">
        <v>212565451</v>
      </c>
      <c r="N2769" s="239" t="s">
        <v>4082</v>
      </c>
      <c r="O2769" s="333" t="s">
        <v>4572</v>
      </c>
      <c r="P2769" s="333" t="s">
        <v>4258</v>
      </c>
      <c r="Q2769" s="333"/>
      <c r="R2769" s="239" t="s">
        <v>4573</v>
      </c>
      <c r="S2769" s="538">
        <v>2.4500000000000002</v>
      </c>
      <c r="T2769" s="467" t="s">
        <v>2965</v>
      </c>
      <c r="U2769" s="468">
        <f t="shared" si="43"/>
        <v>196</v>
      </c>
      <c r="V2769" s="170"/>
    </row>
    <row r="2770" spans="1:22">
      <c r="A2770" s="235">
        <v>2767</v>
      </c>
      <c r="B2770" s="238">
        <v>107184793</v>
      </c>
      <c r="C2770" s="238">
        <v>107184793</v>
      </c>
      <c r="D2770" s="238" t="s">
        <v>2786</v>
      </c>
      <c r="E2770" s="598" t="s">
        <v>36</v>
      </c>
      <c r="F2770" s="484">
        <v>200</v>
      </c>
      <c r="G2770" s="625" t="s">
        <v>4574</v>
      </c>
      <c r="H2770" s="241">
        <v>45180</v>
      </c>
      <c r="I2770" s="241">
        <v>45181</v>
      </c>
      <c r="J2770" s="333" t="s">
        <v>4575</v>
      </c>
      <c r="K2770" s="333" t="s">
        <v>4576</v>
      </c>
      <c r="L2770" s="333" t="s">
        <v>70</v>
      </c>
      <c r="M2770" s="333">
        <v>212565963</v>
      </c>
      <c r="N2770" s="239" t="s">
        <v>4082</v>
      </c>
      <c r="O2770" s="333" t="s">
        <v>4572</v>
      </c>
      <c r="P2770" s="333" t="s">
        <v>4258</v>
      </c>
      <c r="Q2770" s="333"/>
      <c r="R2770" s="239" t="s">
        <v>4577</v>
      </c>
      <c r="S2770" s="538">
        <v>2.4500000000000002</v>
      </c>
      <c r="T2770" s="467" t="s">
        <v>2965</v>
      </c>
      <c r="U2770" s="468">
        <f t="shared" si="43"/>
        <v>490.00000000000006</v>
      </c>
      <c r="V2770" s="170"/>
    </row>
    <row r="2771" spans="1:22">
      <c r="A2771" s="235">
        <v>2768</v>
      </c>
      <c r="B2771" s="238">
        <v>107184793</v>
      </c>
      <c r="C2771" s="238">
        <v>107184793</v>
      </c>
      <c r="D2771" s="238" t="s">
        <v>2786</v>
      </c>
      <c r="E2771" s="598" t="s">
        <v>36</v>
      </c>
      <c r="F2771" s="484">
        <v>280</v>
      </c>
      <c r="G2771" s="625" t="s">
        <v>4578</v>
      </c>
      <c r="H2771" s="241">
        <v>45180</v>
      </c>
      <c r="I2771" s="241">
        <v>45181</v>
      </c>
      <c r="J2771" s="333" t="s">
        <v>2492</v>
      </c>
      <c r="K2771" s="333" t="s">
        <v>92</v>
      </c>
      <c r="L2771" s="333" t="s">
        <v>70</v>
      </c>
      <c r="M2771" s="333">
        <v>212565956</v>
      </c>
      <c r="N2771" s="239" t="s">
        <v>4082</v>
      </c>
      <c r="O2771" s="333" t="s">
        <v>4572</v>
      </c>
      <c r="P2771" s="333" t="s">
        <v>4258</v>
      </c>
      <c r="Q2771" s="333"/>
      <c r="R2771" s="239" t="s">
        <v>4579</v>
      </c>
      <c r="S2771" s="538">
        <v>2.4500000000000002</v>
      </c>
      <c r="T2771" s="467" t="s">
        <v>2965</v>
      </c>
      <c r="U2771" s="468">
        <f t="shared" si="43"/>
        <v>686</v>
      </c>
      <c r="V2771" s="170"/>
    </row>
    <row r="2772" spans="1:22">
      <c r="A2772" s="235">
        <v>2769</v>
      </c>
      <c r="B2772" s="238">
        <v>107184793</v>
      </c>
      <c r="C2772" s="238">
        <v>107184793</v>
      </c>
      <c r="D2772" s="238" t="s">
        <v>2786</v>
      </c>
      <c r="E2772" s="598" t="s">
        <v>36</v>
      </c>
      <c r="F2772" s="484">
        <v>280</v>
      </c>
      <c r="G2772" s="625" t="s">
        <v>4580</v>
      </c>
      <c r="H2772" s="241">
        <v>45182</v>
      </c>
      <c r="I2772" s="241">
        <v>45182</v>
      </c>
      <c r="J2772" s="333" t="s">
        <v>3857</v>
      </c>
      <c r="K2772" s="333" t="s">
        <v>82</v>
      </c>
      <c r="L2772" s="333" t="s">
        <v>70</v>
      </c>
      <c r="M2772" s="333">
        <v>350958906</v>
      </c>
      <c r="N2772" s="239" t="s">
        <v>4082</v>
      </c>
      <c r="O2772" s="333" t="s">
        <v>4320</v>
      </c>
      <c r="P2772" s="333" t="s">
        <v>4248</v>
      </c>
      <c r="Q2772" s="333"/>
      <c r="R2772" s="239" t="s">
        <v>4581</v>
      </c>
      <c r="S2772" s="538">
        <v>2.4500000000000002</v>
      </c>
      <c r="T2772" s="467" t="s">
        <v>2965</v>
      </c>
      <c r="U2772" s="468">
        <f t="shared" si="43"/>
        <v>686</v>
      </c>
      <c r="V2772" s="170"/>
    </row>
    <row r="2773" spans="1:22">
      <c r="A2773" s="235">
        <v>2770</v>
      </c>
      <c r="B2773" s="238">
        <v>107184793</v>
      </c>
      <c r="C2773" s="238">
        <v>107184793</v>
      </c>
      <c r="D2773" s="238" t="s">
        <v>2786</v>
      </c>
      <c r="E2773" s="598" t="s">
        <v>36</v>
      </c>
      <c r="F2773" s="484">
        <v>20</v>
      </c>
      <c r="G2773" s="625" t="s">
        <v>4582</v>
      </c>
      <c r="H2773" s="241">
        <v>45183</v>
      </c>
      <c r="I2773" s="241">
        <v>45184</v>
      </c>
      <c r="J2773" s="333" t="s">
        <v>3857</v>
      </c>
      <c r="K2773" s="333" t="s">
        <v>82</v>
      </c>
      <c r="L2773" s="333" t="s">
        <v>70</v>
      </c>
      <c r="M2773" s="333">
        <v>350958883</v>
      </c>
      <c r="N2773" s="239" t="s">
        <v>4082</v>
      </c>
      <c r="O2773" s="333" t="s">
        <v>4320</v>
      </c>
      <c r="P2773" s="333" t="s">
        <v>4248</v>
      </c>
      <c r="Q2773" s="333"/>
      <c r="R2773" s="239" t="s">
        <v>4583</v>
      </c>
      <c r="S2773" s="538">
        <v>2.4500000000000002</v>
      </c>
      <c r="T2773" s="467" t="s">
        <v>2965</v>
      </c>
      <c r="U2773" s="468">
        <f t="shared" si="43"/>
        <v>49</v>
      </c>
      <c r="V2773" s="170"/>
    </row>
    <row r="2774" spans="1:22">
      <c r="A2774" s="235">
        <v>2771</v>
      </c>
      <c r="B2774" s="238">
        <v>107156629</v>
      </c>
      <c r="C2774" s="238">
        <v>107156629</v>
      </c>
      <c r="D2774" s="239" t="s">
        <v>814</v>
      </c>
      <c r="E2774" s="598" t="s">
        <v>36</v>
      </c>
      <c r="F2774" s="333">
        <v>64</v>
      </c>
      <c r="G2774" s="625" t="s">
        <v>4571</v>
      </c>
      <c r="H2774" s="241">
        <v>45174</v>
      </c>
      <c r="I2774" s="241">
        <v>45174</v>
      </c>
      <c r="J2774" s="333" t="s">
        <v>2492</v>
      </c>
      <c r="K2774" s="333" t="s">
        <v>92</v>
      </c>
      <c r="L2774" s="333" t="s">
        <v>70</v>
      </c>
      <c r="M2774" s="333">
        <v>212565451</v>
      </c>
      <c r="N2774" s="239" t="s">
        <v>4082</v>
      </c>
      <c r="O2774" s="333" t="s">
        <v>4572</v>
      </c>
      <c r="P2774" s="333" t="s">
        <v>4258</v>
      </c>
      <c r="Q2774" s="333"/>
      <c r="R2774" s="239" t="s">
        <v>4573</v>
      </c>
      <c r="S2774" s="538">
        <v>19.010000000000002</v>
      </c>
      <c r="T2774" s="467" t="s">
        <v>2965</v>
      </c>
      <c r="U2774" s="468">
        <f t="shared" si="43"/>
        <v>1216.6400000000001</v>
      </c>
      <c r="V2774" s="170"/>
    </row>
    <row r="2775" spans="1:22">
      <c r="A2775" s="235">
        <v>2772</v>
      </c>
      <c r="B2775" s="238">
        <v>107156629</v>
      </c>
      <c r="C2775" s="238">
        <v>107156629</v>
      </c>
      <c r="D2775" s="239" t="s">
        <v>814</v>
      </c>
      <c r="E2775" s="598" t="s">
        <v>36</v>
      </c>
      <c r="F2775" s="333">
        <v>160</v>
      </c>
      <c r="G2775" s="625" t="s">
        <v>4574</v>
      </c>
      <c r="H2775" s="241">
        <v>45180</v>
      </c>
      <c r="I2775" s="241">
        <v>45181</v>
      </c>
      <c r="J2775" s="333" t="s">
        <v>4575</v>
      </c>
      <c r="K2775" s="333" t="s">
        <v>4576</v>
      </c>
      <c r="L2775" s="333" t="s">
        <v>70</v>
      </c>
      <c r="M2775" s="333">
        <v>212565963</v>
      </c>
      <c r="N2775" s="239" t="s">
        <v>4082</v>
      </c>
      <c r="O2775" s="333" t="s">
        <v>4572</v>
      </c>
      <c r="P2775" s="333" t="s">
        <v>4258</v>
      </c>
      <c r="Q2775" s="333"/>
      <c r="R2775" s="239" t="s">
        <v>4577</v>
      </c>
      <c r="S2775" s="538">
        <v>19.010000000000002</v>
      </c>
      <c r="T2775" s="467" t="s">
        <v>2965</v>
      </c>
      <c r="U2775" s="468">
        <f t="shared" si="43"/>
        <v>3041.6000000000004</v>
      </c>
      <c r="V2775" s="170"/>
    </row>
    <row r="2776" spans="1:22">
      <c r="A2776" s="235">
        <v>2773</v>
      </c>
      <c r="B2776" s="238">
        <v>107156629</v>
      </c>
      <c r="C2776" s="238">
        <v>107156629</v>
      </c>
      <c r="D2776" s="239" t="s">
        <v>814</v>
      </c>
      <c r="E2776" s="598" t="s">
        <v>36</v>
      </c>
      <c r="F2776" s="333">
        <v>224</v>
      </c>
      <c r="G2776" s="625" t="s">
        <v>4578</v>
      </c>
      <c r="H2776" s="241">
        <v>45180</v>
      </c>
      <c r="I2776" s="241">
        <v>45181</v>
      </c>
      <c r="J2776" s="333" t="s">
        <v>2492</v>
      </c>
      <c r="K2776" s="333" t="s">
        <v>92</v>
      </c>
      <c r="L2776" s="333" t="s">
        <v>70</v>
      </c>
      <c r="M2776" s="333">
        <v>212565956</v>
      </c>
      <c r="N2776" s="239" t="s">
        <v>4082</v>
      </c>
      <c r="O2776" s="333" t="s">
        <v>4572</v>
      </c>
      <c r="P2776" s="333" t="s">
        <v>4258</v>
      </c>
      <c r="Q2776" s="333"/>
      <c r="R2776" s="239" t="s">
        <v>4579</v>
      </c>
      <c r="S2776" s="538">
        <v>19.010000000000002</v>
      </c>
      <c r="T2776" s="467" t="s">
        <v>2965</v>
      </c>
      <c r="U2776" s="468">
        <f t="shared" si="43"/>
        <v>4258.2400000000007</v>
      </c>
      <c r="V2776" s="170"/>
    </row>
    <row r="2777" spans="1:22">
      <c r="A2777" s="235">
        <v>2774</v>
      </c>
      <c r="B2777" s="238">
        <v>107156629</v>
      </c>
      <c r="C2777" s="238">
        <v>107156629</v>
      </c>
      <c r="D2777" s="239" t="s">
        <v>814</v>
      </c>
      <c r="E2777" s="598" t="s">
        <v>36</v>
      </c>
      <c r="F2777" s="333">
        <v>160</v>
      </c>
      <c r="G2777" s="625" t="s">
        <v>4580</v>
      </c>
      <c r="H2777" s="241">
        <v>45182</v>
      </c>
      <c r="I2777" s="241">
        <v>45182</v>
      </c>
      <c r="J2777" s="333" t="s">
        <v>3857</v>
      </c>
      <c r="K2777" s="333" t="s">
        <v>82</v>
      </c>
      <c r="L2777" s="333" t="s">
        <v>70</v>
      </c>
      <c r="M2777" s="333">
        <v>350958906</v>
      </c>
      <c r="N2777" s="239" t="s">
        <v>4082</v>
      </c>
      <c r="O2777" s="333" t="s">
        <v>4320</v>
      </c>
      <c r="P2777" s="333" t="s">
        <v>4248</v>
      </c>
      <c r="Q2777" s="333"/>
      <c r="R2777" s="239" t="s">
        <v>4581</v>
      </c>
      <c r="S2777" s="538">
        <v>19.010000000000002</v>
      </c>
      <c r="T2777" s="467" t="s">
        <v>2965</v>
      </c>
      <c r="U2777" s="468">
        <f t="shared" si="43"/>
        <v>3041.6000000000004</v>
      </c>
      <c r="V2777" s="170"/>
    </row>
    <row r="2778" spans="1:22">
      <c r="A2778" s="235">
        <v>2775</v>
      </c>
      <c r="B2778" s="238" t="s">
        <v>2336</v>
      </c>
      <c r="C2778" s="238" t="s">
        <v>2804</v>
      </c>
      <c r="D2778" s="239" t="s">
        <v>2605</v>
      </c>
      <c r="E2778" s="598" t="s">
        <v>36</v>
      </c>
      <c r="F2778" s="333">
        <v>3</v>
      </c>
      <c r="G2778" s="625" t="s">
        <v>4571</v>
      </c>
      <c r="H2778" s="241">
        <v>45174</v>
      </c>
      <c r="I2778" s="241">
        <v>45174</v>
      </c>
      <c r="J2778" s="333" t="s">
        <v>2492</v>
      </c>
      <c r="K2778" s="333" t="s">
        <v>92</v>
      </c>
      <c r="L2778" s="333" t="s">
        <v>70</v>
      </c>
      <c r="M2778" s="333">
        <v>212565451</v>
      </c>
      <c r="N2778" s="239" t="s">
        <v>4082</v>
      </c>
      <c r="O2778" s="333" t="s">
        <v>4572</v>
      </c>
      <c r="P2778" s="333" t="s">
        <v>4258</v>
      </c>
      <c r="Q2778" s="333"/>
      <c r="R2778" s="239" t="s">
        <v>4573</v>
      </c>
      <c r="S2778" s="538">
        <v>1241.9517355371902</v>
      </c>
      <c r="T2778" s="467" t="s">
        <v>2965</v>
      </c>
      <c r="U2778" s="468">
        <f t="shared" si="43"/>
        <v>3725.8552066115708</v>
      </c>
      <c r="V2778" s="170"/>
    </row>
    <row r="2779" spans="1:22" ht="20.399999999999999">
      <c r="A2779" s="235">
        <v>2776</v>
      </c>
      <c r="B2779" s="238">
        <v>110408290</v>
      </c>
      <c r="C2779" s="238" t="s">
        <v>2260</v>
      </c>
      <c r="D2779" s="239" t="s">
        <v>2775</v>
      </c>
      <c r="E2779" s="598" t="s">
        <v>36</v>
      </c>
      <c r="F2779" s="333">
        <v>12</v>
      </c>
      <c r="G2779" s="625" t="s">
        <v>4571</v>
      </c>
      <c r="H2779" s="241">
        <v>45174</v>
      </c>
      <c r="I2779" s="241">
        <v>45174</v>
      </c>
      <c r="J2779" s="333" t="s">
        <v>2492</v>
      </c>
      <c r="K2779" s="333" t="s">
        <v>92</v>
      </c>
      <c r="L2779" s="333" t="s">
        <v>70</v>
      </c>
      <c r="M2779" s="333">
        <v>212565451</v>
      </c>
      <c r="N2779" s="239" t="s">
        <v>4082</v>
      </c>
      <c r="O2779" s="333" t="s">
        <v>4572</v>
      </c>
      <c r="P2779" s="333" t="s">
        <v>4258</v>
      </c>
      <c r="Q2779" s="333"/>
      <c r="R2779" s="239" t="s">
        <v>4573</v>
      </c>
      <c r="S2779" s="538">
        <v>540.54999999999995</v>
      </c>
      <c r="T2779" s="467" t="s">
        <v>2965</v>
      </c>
      <c r="U2779" s="468">
        <f t="shared" si="43"/>
        <v>6486.5999999999995</v>
      </c>
      <c r="V2779" s="170"/>
    </row>
    <row r="2780" spans="1:22" ht="20.399999999999999">
      <c r="A2780" s="235">
        <v>2777</v>
      </c>
      <c r="B2780" s="238">
        <v>110408290</v>
      </c>
      <c r="C2780" s="238" t="s">
        <v>2260</v>
      </c>
      <c r="D2780" s="239" t="s">
        <v>2775</v>
      </c>
      <c r="E2780" s="598" t="s">
        <v>36</v>
      </c>
      <c r="F2780" s="333">
        <v>30</v>
      </c>
      <c r="G2780" s="625" t="s">
        <v>4574</v>
      </c>
      <c r="H2780" s="241">
        <v>45180</v>
      </c>
      <c r="I2780" s="241">
        <v>45181</v>
      </c>
      <c r="J2780" s="333" t="s">
        <v>4575</v>
      </c>
      <c r="K2780" s="333" t="s">
        <v>4576</v>
      </c>
      <c r="L2780" s="333" t="s">
        <v>70</v>
      </c>
      <c r="M2780" s="333">
        <v>212565963</v>
      </c>
      <c r="N2780" s="239" t="s">
        <v>4082</v>
      </c>
      <c r="O2780" s="333" t="s">
        <v>4572</v>
      </c>
      <c r="P2780" s="333" t="s">
        <v>4258</v>
      </c>
      <c r="Q2780" s="333"/>
      <c r="R2780" s="239" t="s">
        <v>4577</v>
      </c>
      <c r="S2780" s="538">
        <v>540.54999999999995</v>
      </c>
      <c r="T2780" s="467" t="s">
        <v>2965</v>
      </c>
      <c r="U2780" s="468">
        <f t="shared" si="43"/>
        <v>16216.499999999998</v>
      </c>
      <c r="V2780" s="170"/>
    </row>
    <row r="2781" spans="1:22" ht="20.399999999999999">
      <c r="A2781" s="235">
        <v>2778</v>
      </c>
      <c r="B2781" s="238">
        <v>110408290</v>
      </c>
      <c r="C2781" s="238" t="s">
        <v>2260</v>
      </c>
      <c r="D2781" s="239" t="s">
        <v>2775</v>
      </c>
      <c r="E2781" s="598" t="s">
        <v>36</v>
      </c>
      <c r="F2781" s="333">
        <v>42</v>
      </c>
      <c r="G2781" s="625" t="s">
        <v>4578</v>
      </c>
      <c r="H2781" s="241">
        <v>45180</v>
      </c>
      <c r="I2781" s="241">
        <v>45181</v>
      </c>
      <c r="J2781" s="333" t="s">
        <v>2492</v>
      </c>
      <c r="K2781" s="333" t="s">
        <v>92</v>
      </c>
      <c r="L2781" s="333" t="s">
        <v>70</v>
      </c>
      <c r="M2781" s="333">
        <v>212565956</v>
      </c>
      <c r="N2781" s="239" t="s">
        <v>4082</v>
      </c>
      <c r="O2781" s="333" t="s">
        <v>4572</v>
      </c>
      <c r="P2781" s="333" t="s">
        <v>4258</v>
      </c>
      <c r="Q2781" s="333"/>
      <c r="R2781" s="239" t="s">
        <v>4579</v>
      </c>
      <c r="S2781" s="538">
        <v>540.54999999999995</v>
      </c>
      <c r="T2781" s="467" t="s">
        <v>2965</v>
      </c>
      <c r="U2781" s="468">
        <f t="shared" si="43"/>
        <v>22703.1</v>
      </c>
      <c r="V2781" s="170"/>
    </row>
    <row r="2782" spans="1:22" ht="20.399999999999999">
      <c r="A2782" s="235">
        <v>2779</v>
      </c>
      <c r="B2782" s="238">
        <v>110408290</v>
      </c>
      <c r="C2782" s="238" t="s">
        <v>2260</v>
      </c>
      <c r="D2782" s="239" t="s">
        <v>2775</v>
      </c>
      <c r="E2782" s="598" t="s">
        <v>36</v>
      </c>
      <c r="F2782" s="333">
        <v>42</v>
      </c>
      <c r="G2782" s="625" t="s">
        <v>4580</v>
      </c>
      <c r="H2782" s="241">
        <v>45182</v>
      </c>
      <c r="I2782" s="241">
        <v>45182</v>
      </c>
      <c r="J2782" s="333" t="s">
        <v>3857</v>
      </c>
      <c r="K2782" s="333" t="s">
        <v>82</v>
      </c>
      <c r="L2782" s="333" t="s">
        <v>70</v>
      </c>
      <c r="M2782" s="333">
        <v>350958906</v>
      </c>
      <c r="N2782" s="239" t="s">
        <v>4082</v>
      </c>
      <c r="O2782" s="333" t="s">
        <v>4320</v>
      </c>
      <c r="P2782" s="333" t="s">
        <v>4248</v>
      </c>
      <c r="Q2782" s="333"/>
      <c r="R2782" s="239" t="s">
        <v>4581</v>
      </c>
      <c r="S2782" s="538">
        <v>540.54999999999995</v>
      </c>
      <c r="T2782" s="467" t="s">
        <v>2965</v>
      </c>
      <c r="U2782" s="468">
        <f t="shared" si="43"/>
        <v>22703.1</v>
      </c>
      <c r="V2782" s="170"/>
    </row>
    <row r="2783" spans="1:22" ht="20.399999999999999">
      <c r="A2783" s="235">
        <v>2780</v>
      </c>
      <c r="B2783" s="238">
        <v>110408290</v>
      </c>
      <c r="C2783" s="238" t="s">
        <v>2260</v>
      </c>
      <c r="D2783" s="239" t="s">
        <v>2775</v>
      </c>
      <c r="E2783" s="598" t="s">
        <v>36</v>
      </c>
      <c r="F2783" s="333">
        <v>24</v>
      </c>
      <c r="G2783" s="625" t="s">
        <v>4582</v>
      </c>
      <c r="H2783" s="241">
        <v>45183</v>
      </c>
      <c r="I2783" s="241">
        <v>45184</v>
      </c>
      <c r="J2783" s="333" t="s">
        <v>3857</v>
      </c>
      <c r="K2783" s="333" t="s">
        <v>82</v>
      </c>
      <c r="L2783" s="333" t="s">
        <v>70</v>
      </c>
      <c r="M2783" s="333">
        <v>350958883</v>
      </c>
      <c r="N2783" s="239" t="s">
        <v>4082</v>
      </c>
      <c r="O2783" s="333" t="s">
        <v>4320</v>
      </c>
      <c r="P2783" s="333" t="s">
        <v>4248</v>
      </c>
      <c r="Q2783" s="333"/>
      <c r="R2783" s="239" t="s">
        <v>4583</v>
      </c>
      <c r="S2783" s="538">
        <v>540.54999999999995</v>
      </c>
      <c r="T2783" s="467" t="s">
        <v>2965</v>
      </c>
      <c r="U2783" s="468">
        <f t="shared" si="43"/>
        <v>12973.199999999999</v>
      </c>
      <c r="V2783" s="170"/>
    </row>
    <row r="2784" spans="1:22">
      <c r="A2784" s="235">
        <v>2781</v>
      </c>
      <c r="B2784" s="238">
        <v>110316600</v>
      </c>
      <c r="C2784" s="238" t="s">
        <v>2551</v>
      </c>
      <c r="D2784" s="239" t="s">
        <v>2552</v>
      </c>
      <c r="E2784" s="598" t="s">
        <v>36</v>
      </c>
      <c r="F2784" s="333">
        <v>4</v>
      </c>
      <c r="G2784" s="625" t="s">
        <v>4571</v>
      </c>
      <c r="H2784" s="241">
        <v>45174</v>
      </c>
      <c r="I2784" s="241">
        <v>45174</v>
      </c>
      <c r="J2784" s="333" t="s">
        <v>2492</v>
      </c>
      <c r="K2784" s="333" t="s">
        <v>92</v>
      </c>
      <c r="L2784" s="333" t="s">
        <v>70</v>
      </c>
      <c r="M2784" s="333">
        <v>212565451</v>
      </c>
      <c r="N2784" s="239" t="s">
        <v>4082</v>
      </c>
      <c r="O2784" s="333" t="s">
        <v>4572</v>
      </c>
      <c r="P2784" s="333" t="s">
        <v>4258</v>
      </c>
      <c r="Q2784" s="333"/>
      <c r="R2784" s="239" t="s">
        <v>4573</v>
      </c>
      <c r="S2784" s="538">
        <v>330</v>
      </c>
      <c r="T2784" s="467" t="s">
        <v>2965</v>
      </c>
      <c r="U2784" s="468">
        <f t="shared" si="43"/>
        <v>1320</v>
      </c>
      <c r="V2784" s="170"/>
    </row>
    <row r="2785" spans="1:22">
      <c r="A2785" s="235">
        <v>2782</v>
      </c>
      <c r="B2785" s="238">
        <v>110316600</v>
      </c>
      <c r="C2785" s="238" t="s">
        <v>2551</v>
      </c>
      <c r="D2785" s="239" t="s">
        <v>2552</v>
      </c>
      <c r="E2785" s="598" t="s">
        <v>36</v>
      </c>
      <c r="F2785" s="333">
        <v>10</v>
      </c>
      <c r="G2785" s="625" t="s">
        <v>4574</v>
      </c>
      <c r="H2785" s="241">
        <v>45180</v>
      </c>
      <c r="I2785" s="241">
        <v>45181</v>
      </c>
      <c r="J2785" s="333" t="s">
        <v>4575</v>
      </c>
      <c r="K2785" s="333" t="s">
        <v>4576</v>
      </c>
      <c r="L2785" s="333" t="s">
        <v>70</v>
      </c>
      <c r="M2785" s="333">
        <v>212565963</v>
      </c>
      <c r="N2785" s="239" t="s">
        <v>4082</v>
      </c>
      <c r="O2785" s="333" t="s">
        <v>4572</v>
      </c>
      <c r="P2785" s="333" t="s">
        <v>4258</v>
      </c>
      <c r="Q2785" s="333"/>
      <c r="R2785" s="239" t="s">
        <v>4577</v>
      </c>
      <c r="S2785" s="538">
        <v>330</v>
      </c>
      <c r="T2785" s="467" t="s">
        <v>2965</v>
      </c>
      <c r="U2785" s="468">
        <f t="shared" si="43"/>
        <v>3300</v>
      </c>
      <c r="V2785" s="170"/>
    </row>
    <row r="2786" spans="1:22">
      <c r="A2786" s="235">
        <v>2783</v>
      </c>
      <c r="B2786" s="238">
        <v>110316600</v>
      </c>
      <c r="C2786" s="238" t="s">
        <v>2551</v>
      </c>
      <c r="D2786" s="239" t="s">
        <v>2552</v>
      </c>
      <c r="E2786" s="598" t="s">
        <v>36</v>
      </c>
      <c r="F2786" s="333">
        <v>14</v>
      </c>
      <c r="G2786" s="625" t="s">
        <v>4578</v>
      </c>
      <c r="H2786" s="241">
        <v>45180</v>
      </c>
      <c r="I2786" s="241">
        <v>45181</v>
      </c>
      <c r="J2786" s="333" t="s">
        <v>2492</v>
      </c>
      <c r="K2786" s="333" t="s">
        <v>92</v>
      </c>
      <c r="L2786" s="333" t="s">
        <v>70</v>
      </c>
      <c r="M2786" s="333">
        <v>212565956</v>
      </c>
      <c r="N2786" s="239" t="s">
        <v>4082</v>
      </c>
      <c r="O2786" s="333" t="s">
        <v>4572</v>
      </c>
      <c r="P2786" s="333" t="s">
        <v>4258</v>
      </c>
      <c r="Q2786" s="333"/>
      <c r="R2786" s="239" t="s">
        <v>4579</v>
      </c>
      <c r="S2786" s="538">
        <v>330</v>
      </c>
      <c r="T2786" s="467" t="s">
        <v>2965</v>
      </c>
      <c r="U2786" s="468">
        <f t="shared" si="43"/>
        <v>4620</v>
      </c>
      <c r="V2786" s="170"/>
    </row>
    <row r="2787" spans="1:22">
      <c r="A2787" s="235">
        <v>2784</v>
      </c>
      <c r="B2787" s="238">
        <v>110316600</v>
      </c>
      <c r="C2787" s="238" t="s">
        <v>2551</v>
      </c>
      <c r="D2787" s="239" t="s">
        <v>2552</v>
      </c>
      <c r="E2787" s="598" t="s">
        <v>36</v>
      </c>
      <c r="F2787" s="333">
        <v>14</v>
      </c>
      <c r="G2787" s="625" t="s">
        <v>4580</v>
      </c>
      <c r="H2787" s="241">
        <v>45182</v>
      </c>
      <c r="I2787" s="241">
        <v>45182</v>
      </c>
      <c r="J2787" s="333" t="s">
        <v>3857</v>
      </c>
      <c r="K2787" s="333" t="s">
        <v>82</v>
      </c>
      <c r="L2787" s="333" t="s">
        <v>70</v>
      </c>
      <c r="M2787" s="333">
        <v>350958906</v>
      </c>
      <c r="N2787" s="239" t="s">
        <v>4082</v>
      </c>
      <c r="O2787" s="333" t="s">
        <v>4320</v>
      </c>
      <c r="P2787" s="333" t="s">
        <v>4248</v>
      </c>
      <c r="Q2787" s="333"/>
      <c r="R2787" s="239" t="s">
        <v>4581</v>
      </c>
      <c r="S2787" s="538">
        <v>330</v>
      </c>
      <c r="T2787" s="467" t="s">
        <v>2965</v>
      </c>
      <c r="U2787" s="468">
        <f t="shared" si="43"/>
        <v>4620</v>
      </c>
      <c r="V2787" s="170"/>
    </row>
    <row r="2788" spans="1:22">
      <c r="A2788" s="235">
        <v>2785</v>
      </c>
      <c r="B2788" s="238">
        <v>110316600</v>
      </c>
      <c r="C2788" s="238" t="s">
        <v>2551</v>
      </c>
      <c r="D2788" s="239" t="s">
        <v>2552</v>
      </c>
      <c r="E2788" s="598" t="s">
        <v>36</v>
      </c>
      <c r="F2788" s="333">
        <v>8</v>
      </c>
      <c r="G2788" s="625" t="s">
        <v>4582</v>
      </c>
      <c r="H2788" s="241">
        <v>45183</v>
      </c>
      <c r="I2788" s="241">
        <v>45184</v>
      </c>
      <c r="J2788" s="333" t="s">
        <v>3857</v>
      </c>
      <c r="K2788" s="333" t="s">
        <v>82</v>
      </c>
      <c r="L2788" s="333" t="s">
        <v>70</v>
      </c>
      <c r="M2788" s="333">
        <v>350958883</v>
      </c>
      <c r="N2788" s="239" t="s">
        <v>4082</v>
      </c>
      <c r="O2788" s="333" t="s">
        <v>4320</v>
      </c>
      <c r="P2788" s="333" t="s">
        <v>4248</v>
      </c>
      <c r="Q2788" s="333"/>
      <c r="R2788" s="239" t="s">
        <v>4583</v>
      </c>
      <c r="S2788" s="538">
        <v>330</v>
      </c>
      <c r="T2788" s="467" t="s">
        <v>2965</v>
      </c>
      <c r="U2788" s="468">
        <f t="shared" si="43"/>
        <v>2640</v>
      </c>
      <c r="V2788" s="170"/>
    </row>
    <row r="2789" spans="1:22">
      <c r="A2789" s="235">
        <v>2786</v>
      </c>
      <c r="B2789" s="238">
        <v>110710681</v>
      </c>
      <c r="C2789" s="238">
        <v>110710681</v>
      </c>
      <c r="D2789" s="239" t="s">
        <v>2209</v>
      </c>
      <c r="E2789" s="598" t="s">
        <v>36</v>
      </c>
      <c r="F2789" s="333">
        <v>16</v>
      </c>
      <c r="G2789" s="625" t="s">
        <v>4571</v>
      </c>
      <c r="H2789" s="241">
        <v>45174</v>
      </c>
      <c r="I2789" s="241">
        <v>45174</v>
      </c>
      <c r="J2789" s="333" t="s">
        <v>2492</v>
      </c>
      <c r="K2789" s="333" t="s">
        <v>92</v>
      </c>
      <c r="L2789" s="333" t="s">
        <v>70</v>
      </c>
      <c r="M2789" s="333">
        <v>212565451</v>
      </c>
      <c r="N2789" s="239" t="s">
        <v>4082</v>
      </c>
      <c r="O2789" s="333" t="s">
        <v>4572</v>
      </c>
      <c r="P2789" s="333" t="s">
        <v>4258</v>
      </c>
      <c r="Q2789" s="333"/>
      <c r="R2789" s="239" t="s">
        <v>4573</v>
      </c>
      <c r="S2789" s="538">
        <v>2033</v>
      </c>
      <c r="T2789" s="467" t="s">
        <v>2965</v>
      </c>
      <c r="U2789" s="468">
        <f t="shared" si="43"/>
        <v>32528</v>
      </c>
      <c r="V2789" s="170"/>
    </row>
    <row r="2790" spans="1:22">
      <c r="A2790" s="235">
        <v>2787</v>
      </c>
      <c r="B2790" s="238">
        <v>110710681</v>
      </c>
      <c r="C2790" s="238">
        <v>110710681</v>
      </c>
      <c r="D2790" s="239" t="s">
        <v>2209</v>
      </c>
      <c r="E2790" s="598" t="s">
        <v>36</v>
      </c>
      <c r="F2790" s="333">
        <v>40</v>
      </c>
      <c r="G2790" s="625" t="s">
        <v>4574</v>
      </c>
      <c r="H2790" s="241">
        <v>45180</v>
      </c>
      <c r="I2790" s="241">
        <v>45181</v>
      </c>
      <c r="J2790" s="333" t="s">
        <v>4575</v>
      </c>
      <c r="K2790" s="333" t="s">
        <v>4576</v>
      </c>
      <c r="L2790" s="333" t="s">
        <v>70</v>
      </c>
      <c r="M2790" s="333">
        <v>212565963</v>
      </c>
      <c r="N2790" s="239" t="s">
        <v>4082</v>
      </c>
      <c r="O2790" s="333" t="s">
        <v>4572</v>
      </c>
      <c r="P2790" s="333" t="s">
        <v>4258</v>
      </c>
      <c r="Q2790" s="333"/>
      <c r="R2790" s="239" t="s">
        <v>4577</v>
      </c>
      <c r="S2790" s="538">
        <v>2033</v>
      </c>
      <c r="T2790" s="467" t="s">
        <v>2965</v>
      </c>
      <c r="U2790" s="468">
        <f t="shared" si="43"/>
        <v>81320</v>
      </c>
      <c r="V2790" s="170"/>
    </row>
    <row r="2791" spans="1:22">
      <c r="A2791" s="235">
        <v>2788</v>
      </c>
      <c r="B2791" s="238">
        <v>110710681</v>
      </c>
      <c r="C2791" s="238">
        <v>110710681</v>
      </c>
      <c r="D2791" s="239" t="s">
        <v>2209</v>
      </c>
      <c r="E2791" s="598" t="s">
        <v>36</v>
      </c>
      <c r="F2791" s="333">
        <v>56</v>
      </c>
      <c r="G2791" s="625" t="s">
        <v>4578</v>
      </c>
      <c r="H2791" s="241">
        <v>45180</v>
      </c>
      <c r="I2791" s="241">
        <v>45181</v>
      </c>
      <c r="J2791" s="333" t="s">
        <v>2492</v>
      </c>
      <c r="K2791" s="333" t="s">
        <v>92</v>
      </c>
      <c r="L2791" s="333" t="s">
        <v>70</v>
      </c>
      <c r="M2791" s="333">
        <v>212565956</v>
      </c>
      <c r="N2791" s="239" t="s">
        <v>4082</v>
      </c>
      <c r="O2791" s="333" t="s">
        <v>4572</v>
      </c>
      <c r="P2791" s="333" t="s">
        <v>4258</v>
      </c>
      <c r="Q2791" s="333"/>
      <c r="R2791" s="239" t="s">
        <v>4579</v>
      </c>
      <c r="S2791" s="538">
        <v>2033</v>
      </c>
      <c r="T2791" s="467" t="s">
        <v>2965</v>
      </c>
      <c r="U2791" s="468">
        <f t="shared" si="43"/>
        <v>113848</v>
      </c>
      <c r="V2791" s="170"/>
    </row>
    <row r="2792" spans="1:22">
      <c r="A2792" s="235">
        <v>2789</v>
      </c>
      <c r="B2792" s="238">
        <v>110710681</v>
      </c>
      <c r="C2792" s="238">
        <v>110710681</v>
      </c>
      <c r="D2792" s="239" t="s">
        <v>2209</v>
      </c>
      <c r="E2792" s="598" t="s">
        <v>36</v>
      </c>
      <c r="F2792" s="333">
        <v>56</v>
      </c>
      <c r="G2792" s="625" t="s">
        <v>4580</v>
      </c>
      <c r="H2792" s="241">
        <v>45182</v>
      </c>
      <c r="I2792" s="241">
        <v>45182</v>
      </c>
      <c r="J2792" s="333" t="s">
        <v>3857</v>
      </c>
      <c r="K2792" s="333" t="s">
        <v>82</v>
      </c>
      <c r="L2792" s="333" t="s">
        <v>70</v>
      </c>
      <c r="M2792" s="333">
        <v>350958906</v>
      </c>
      <c r="N2792" s="239" t="s">
        <v>4082</v>
      </c>
      <c r="O2792" s="333" t="s">
        <v>4320</v>
      </c>
      <c r="P2792" s="333" t="s">
        <v>4248</v>
      </c>
      <c r="Q2792" s="333"/>
      <c r="R2792" s="239" t="s">
        <v>4581</v>
      </c>
      <c r="S2792" s="538">
        <v>2033</v>
      </c>
      <c r="T2792" s="467" t="s">
        <v>2965</v>
      </c>
      <c r="U2792" s="468">
        <f t="shared" si="43"/>
        <v>113848</v>
      </c>
      <c r="V2792" s="170"/>
    </row>
    <row r="2793" spans="1:22">
      <c r="A2793" s="235">
        <v>2790</v>
      </c>
      <c r="B2793" s="238">
        <v>110710681</v>
      </c>
      <c r="C2793" s="238">
        <v>110710681</v>
      </c>
      <c r="D2793" s="239" t="s">
        <v>2209</v>
      </c>
      <c r="E2793" s="598" t="s">
        <v>36</v>
      </c>
      <c r="F2793" s="333">
        <v>32</v>
      </c>
      <c r="G2793" s="625" t="s">
        <v>4582</v>
      </c>
      <c r="H2793" s="241">
        <v>45183</v>
      </c>
      <c r="I2793" s="241">
        <v>45184</v>
      </c>
      <c r="J2793" s="333" t="s">
        <v>3857</v>
      </c>
      <c r="K2793" s="333" t="s">
        <v>82</v>
      </c>
      <c r="L2793" s="333" t="s">
        <v>70</v>
      </c>
      <c r="M2793" s="333">
        <v>350958883</v>
      </c>
      <c r="N2793" s="239" t="s">
        <v>4082</v>
      </c>
      <c r="O2793" s="333" t="s">
        <v>4320</v>
      </c>
      <c r="P2793" s="333" t="s">
        <v>4248</v>
      </c>
      <c r="Q2793" s="333"/>
      <c r="R2793" s="239" t="s">
        <v>4583</v>
      </c>
      <c r="S2793" s="538">
        <v>2033</v>
      </c>
      <c r="T2793" s="467" t="s">
        <v>2965</v>
      </c>
      <c r="U2793" s="468">
        <f t="shared" si="43"/>
        <v>65056</v>
      </c>
      <c r="V2793" s="170"/>
    </row>
    <row r="2794" spans="1:22">
      <c r="A2794" s="235">
        <v>2791</v>
      </c>
      <c r="B2794" s="238">
        <v>110710682</v>
      </c>
      <c r="C2794" s="238">
        <v>110710682</v>
      </c>
      <c r="D2794" s="239" t="s">
        <v>2216</v>
      </c>
      <c r="E2794" s="598" t="s">
        <v>36</v>
      </c>
      <c r="F2794" s="333">
        <v>2</v>
      </c>
      <c r="G2794" s="625" t="s">
        <v>4571</v>
      </c>
      <c r="H2794" s="241">
        <v>45174</v>
      </c>
      <c r="I2794" s="241">
        <v>45174</v>
      </c>
      <c r="J2794" s="333" t="s">
        <v>2492</v>
      </c>
      <c r="K2794" s="333" t="s">
        <v>92</v>
      </c>
      <c r="L2794" s="333" t="s">
        <v>70</v>
      </c>
      <c r="M2794" s="333">
        <v>212565451</v>
      </c>
      <c r="N2794" s="239" t="s">
        <v>4082</v>
      </c>
      <c r="O2794" s="333" t="s">
        <v>4572</v>
      </c>
      <c r="P2794" s="333" t="s">
        <v>4258</v>
      </c>
      <c r="Q2794" s="333"/>
      <c r="R2794" s="239" t="s">
        <v>4573</v>
      </c>
      <c r="S2794" s="538">
        <v>1966</v>
      </c>
      <c r="T2794" s="467" t="s">
        <v>2965</v>
      </c>
      <c r="U2794" s="468">
        <f t="shared" si="43"/>
        <v>3932</v>
      </c>
      <c r="V2794" s="170"/>
    </row>
    <row r="2795" spans="1:22">
      <c r="A2795" s="235">
        <v>2792</v>
      </c>
      <c r="B2795" s="238">
        <v>110710682</v>
      </c>
      <c r="C2795" s="238">
        <v>110710682</v>
      </c>
      <c r="D2795" s="239" t="s">
        <v>2216</v>
      </c>
      <c r="E2795" s="598" t="s">
        <v>36</v>
      </c>
      <c r="F2795" s="333">
        <v>40</v>
      </c>
      <c r="G2795" s="625" t="s">
        <v>4574</v>
      </c>
      <c r="H2795" s="241">
        <v>45180</v>
      </c>
      <c r="I2795" s="241">
        <v>45181</v>
      </c>
      <c r="J2795" s="333" t="s">
        <v>4575</v>
      </c>
      <c r="K2795" s="333" t="s">
        <v>4576</v>
      </c>
      <c r="L2795" s="333" t="s">
        <v>70</v>
      </c>
      <c r="M2795" s="333">
        <v>212565963</v>
      </c>
      <c r="N2795" s="239" t="s">
        <v>4082</v>
      </c>
      <c r="O2795" s="333" t="s">
        <v>4572</v>
      </c>
      <c r="P2795" s="333" t="s">
        <v>4258</v>
      </c>
      <c r="Q2795" s="333"/>
      <c r="R2795" s="239" t="s">
        <v>4577</v>
      </c>
      <c r="S2795" s="538">
        <v>1966</v>
      </c>
      <c r="T2795" s="467" t="s">
        <v>2965</v>
      </c>
      <c r="U2795" s="468">
        <f t="shared" si="43"/>
        <v>78640</v>
      </c>
      <c r="V2795" s="170"/>
    </row>
    <row r="2796" spans="1:22">
      <c r="A2796" s="235">
        <v>2793</v>
      </c>
      <c r="B2796" s="238">
        <v>110710682</v>
      </c>
      <c r="C2796" s="238">
        <v>110710682</v>
      </c>
      <c r="D2796" s="239" t="s">
        <v>2216</v>
      </c>
      <c r="E2796" s="598" t="s">
        <v>36</v>
      </c>
      <c r="F2796" s="333">
        <v>56</v>
      </c>
      <c r="G2796" s="625" t="s">
        <v>4578</v>
      </c>
      <c r="H2796" s="241">
        <v>45180</v>
      </c>
      <c r="I2796" s="241">
        <v>45181</v>
      </c>
      <c r="J2796" s="333" t="s">
        <v>2492</v>
      </c>
      <c r="K2796" s="333" t="s">
        <v>92</v>
      </c>
      <c r="L2796" s="333" t="s">
        <v>70</v>
      </c>
      <c r="M2796" s="333">
        <v>212565956</v>
      </c>
      <c r="N2796" s="239" t="s">
        <v>4082</v>
      </c>
      <c r="O2796" s="333" t="s">
        <v>4572</v>
      </c>
      <c r="P2796" s="333" t="s">
        <v>4258</v>
      </c>
      <c r="Q2796" s="333"/>
      <c r="R2796" s="239" t="s">
        <v>4579</v>
      </c>
      <c r="S2796" s="538">
        <v>1966</v>
      </c>
      <c r="T2796" s="467" t="s">
        <v>2965</v>
      </c>
      <c r="U2796" s="468">
        <f t="shared" si="43"/>
        <v>110096</v>
      </c>
      <c r="V2796" s="170"/>
    </row>
    <row r="2797" spans="1:22">
      <c r="A2797" s="235">
        <v>2794</v>
      </c>
      <c r="B2797" s="238">
        <v>110710682</v>
      </c>
      <c r="C2797" s="238">
        <v>110710682</v>
      </c>
      <c r="D2797" s="239" t="s">
        <v>2216</v>
      </c>
      <c r="E2797" s="598" t="s">
        <v>36</v>
      </c>
      <c r="F2797" s="333">
        <v>56</v>
      </c>
      <c r="G2797" s="625" t="s">
        <v>4580</v>
      </c>
      <c r="H2797" s="241">
        <v>45182</v>
      </c>
      <c r="I2797" s="241">
        <v>45182</v>
      </c>
      <c r="J2797" s="333" t="s">
        <v>3857</v>
      </c>
      <c r="K2797" s="333" t="s">
        <v>82</v>
      </c>
      <c r="L2797" s="333" t="s">
        <v>70</v>
      </c>
      <c r="M2797" s="333">
        <v>350958906</v>
      </c>
      <c r="N2797" s="239" t="s">
        <v>4082</v>
      </c>
      <c r="O2797" s="333" t="s">
        <v>4320</v>
      </c>
      <c r="P2797" s="333" t="s">
        <v>4248</v>
      </c>
      <c r="Q2797" s="333"/>
      <c r="R2797" s="239" t="s">
        <v>4581</v>
      </c>
      <c r="S2797" s="538">
        <v>1966</v>
      </c>
      <c r="T2797" s="467" t="s">
        <v>2965</v>
      </c>
      <c r="U2797" s="468">
        <f t="shared" si="43"/>
        <v>110096</v>
      </c>
      <c r="V2797" s="170"/>
    </row>
    <row r="2798" spans="1:22">
      <c r="A2798" s="235">
        <v>2795</v>
      </c>
      <c r="B2798" s="238">
        <v>110710682</v>
      </c>
      <c r="C2798" s="238">
        <v>110710682</v>
      </c>
      <c r="D2798" s="239" t="s">
        <v>2216</v>
      </c>
      <c r="E2798" s="598" t="s">
        <v>36</v>
      </c>
      <c r="F2798" s="333">
        <v>32</v>
      </c>
      <c r="G2798" s="625" t="s">
        <v>4582</v>
      </c>
      <c r="H2798" s="241">
        <v>45183</v>
      </c>
      <c r="I2798" s="241">
        <v>45184</v>
      </c>
      <c r="J2798" s="333" t="s">
        <v>3857</v>
      </c>
      <c r="K2798" s="333" t="s">
        <v>82</v>
      </c>
      <c r="L2798" s="333" t="s">
        <v>70</v>
      </c>
      <c r="M2798" s="333">
        <v>350958883</v>
      </c>
      <c r="N2798" s="239" t="s">
        <v>4082</v>
      </c>
      <c r="O2798" s="333" t="s">
        <v>4320</v>
      </c>
      <c r="P2798" s="333" t="s">
        <v>4248</v>
      </c>
      <c r="Q2798" s="333"/>
      <c r="R2798" s="239" t="s">
        <v>4583</v>
      </c>
      <c r="S2798" s="538">
        <v>1966</v>
      </c>
      <c r="T2798" s="467" t="s">
        <v>2965</v>
      </c>
      <c r="U2798" s="468">
        <f t="shared" si="43"/>
        <v>62912</v>
      </c>
      <c r="V2798" s="170"/>
    </row>
    <row r="2799" spans="1:22">
      <c r="A2799" s="235">
        <v>2796</v>
      </c>
      <c r="B2799" s="238">
        <v>109492179</v>
      </c>
      <c r="C2799" s="238" t="s">
        <v>3332</v>
      </c>
      <c r="D2799" s="239" t="s">
        <v>2134</v>
      </c>
      <c r="E2799" s="598" t="s">
        <v>2729</v>
      </c>
      <c r="F2799" s="333">
        <v>10</v>
      </c>
      <c r="G2799" s="625" t="s">
        <v>4571</v>
      </c>
      <c r="H2799" s="241">
        <v>45174</v>
      </c>
      <c r="I2799" s="241">
        <v>45174</v>
      </c>
      <c r="J2799" s="333" t="s">
        <v>2492</v>
      </c>
      <c r="K2799" s="333" t="s">
        <v>92</v>
      </c>
      <c r="L2799" s="333" t="s">
        <v>70</v>
      </c>
      <c r="M2799" s="333">
        <v>212565451</v>
      </c>
      <c r="N2799" s="239" t="s">
        <v>4082</v>
      </c>
      <c r="O2799" s="333" t="s">
        <v>4572</v>
      </c>
      <c r="P2799" s="333" t="s">
        <v>4258</v>
      </c>
      <c r="Q2799" s="333"/>
      <c r="R2799" s="239" t="s">
        <v>4573</v>
      </c>
      <c r="S2799" s="538">
        <v>75.989999999999995</v>
      </c>
      <c r="T2799" s="467" t="s">
        <v>2965</v>
      </c>
      <c r="U2799" s="468">
        <f t="shared" si="43"/>
        <v>759.9</v>
      </c>
      <c r="V2799" s="170"/>
    </row>
    <row r="2800" spans="1:22">
      <c r="A2800" s="235">
        <v>2797</v>
      </c>
      <c r="B2800" s="238">
        <v>109492179</v>
      </c>
      <c r="C2800" s="238" t="s">
        <v>3332</v>
      </c>
      <c r="D2800" s="239" t="s">
        <v>2134</v>
      </c>
      <c r="E2800" s="598" t="s">
        <v>2729</v>
      </c>
      <c r="F2800" s="333">
        <v>25</v>
      </c>
      <c r="G2800" s="625" t="s">
        <v>4574</v>
      </c>
      <c r="H2800" s="241">
        <v>45180</v>
      </c>
      <c r="I2800" s="241">
        <v>45181</v>
      </c>
      <c r="J2800" s="333" t="s">
        <v>4575</v>
      </c>
      <c r="K2800" s="333" t="s">
        <v>4576</v>
      </c>
      <c r="L2800" s="333" t="s">
        <v>70</v>
      </c>
      <c r="M2800" s="333">
        <v>212565963</v>
      </c>
      <c r="N2800" s="239" t="s">
        <v>4082</v>
      </c>
      <c r="O2800" s="333" t="s">
        <v>4572</v>
      </c>
      <c r="P2800" s="333" t="s">
        <v>4258</v>
      </c>
      <c r="Q2800" s="333"/>
      <c r="R2800" s="239" t="s">
        <v>4577</v>
      </c>
      <c r="S2800" s="538">
        <v>75.989999999999995</v>
      </c>
      <c r="T2800" s="467" t="s">
        <v>2965</v>
      </c>
      <c r="U2800" s="468">
        <f t="shared" si="43"/>
        <v>1899.7499999999998</v>
      </c>
      <c r="V2800" s="170"/>
    </row>
    <row r="2801" spans="1:22">
      <c r="A2801" s="235">
        <v>2798</v>
      </c>
      <c r="B2801" s="238">
        <v>109492179</v>
      </c>
      <c r="C2801" s="238" t="s">
        <v>3332</v>
      </c>
      <c r="D2801" s="239" t="s">
        <v>2134</v>
      </c>
      <c r="E2801" s="598" t="s">
        <v>2729</v>
      </c>
      <c r="F2801" s="333">
        <v>35</v>
      </c>
      <c r="G2801" s="625" t="s">
        <v>4578</v>
      </c>
      <c r="H2801" s="241">
        <v>45180</v>
      </c>
      <c r="I2801" s="241">
        <v>45181</v>
      </c>
      <c r="J2801" s="333" t="s">
        <v>2492</v>
      </c>
      <c r="K2801" s="333" t="s">
        <v>92</v>
      </c>
      <c r="L2801" s="333" t="s">
        <v>70</v>
      </c>
      <c r="M2801" s="333">
        <v>212565956</v>
      </c>
      <c r="N2801" s="239" t="s">
        <v>4082</v>
      </c>
      <c r="O2801" s="333" t="s">
        <v>4572</v>
      </c>
      <c r="P2801" s="333" t="s">
        <v>4258</v>
      </c>
      <c r="Q2801" s="333"/>
      <c r="R2801" s="239" t="s">
        <v>4579</v>
      </c>
      <c r="S2801" s="538">
        <v>75.989999999999995</v>
      </c>
      <c r="T2801" s="467" t="s">
        <v>2965</v>
      </c>
      <c r="U2801" s="468">
        <f t="shared" si="43"/>
        <v>2659.6499999999996</v>
      </c>
      <c r="V2801" s="170"/>
    </row>
    <row r="2802" spans="1:22">
      <c r="A2802" s="235">
        <v>2799</v>
      </c>
      <c r="B2802" s="238">
        <v>109492179</v>
      </c>
      <c r="C2802" s="238" t="s">
        <v>3332</v>
      </c>
      <c r="D2802" s="239" t="s">
        <v>2134</v>
      </c>
      <c r="E2802" s="598" t="s">
        <v>2729</v>
      </c>
      <c r="F2802" s="333">
        <v>35</v>
      </c>
      <c r="G2802" s="625" t="s">
        <v>4580</v>
      </c>
      <c r="H2802" s="241">
        <v>45182</v>
      </c>
      <c r="I2802" s="241">
        <v>45182</v>
      </c>
      <c r="J2802" s="333" t="s">
        <v>3857</v>
      </c>
      <c r="K2802" s="333" t="s">
        <v>82</v>
      </c>
      <c r="L2802" s="333" t="s">
        <v>70</v>
      </c>
      <c r="M2802" s="333">
        <v>350958906</v>
      </c>
      <c r="N2802" s="239" t="s">
        <v>4082</v>
      </c>
      <c r="O2802" s="333" t="s">
        <v>4320</v>
      </c>
      <c r="P2802" s="333" t="s">
        <v>4248</v>
      </c>
      <c r="Q2802" s="333"/>
      <c r="R2802" s="239" t="s">
        <v>4581</v>
      </c>
      <c r="S2802" s="538">
        <v>75.989999999999995</v>
      </c>
      <c r="T2802" s="467" t="s">
        <v>2965</v>
      </c>
      <c r="U2802" s="468">
        <f t="shared" si="43"/>
        <v>2659.6499999999996</v>
      </c>
      <c r="V2802" s="170"/>
    </row>
    <row r="2803" spans="1:22">
      <c r="A2803" s="235">
        <v>2800</v>
      </c>
      <c r="B2803" s="238">
        <v>109492179</v>
      </c>
      <c r="C2803" s="238" t="s">
        <v>3332</v>
      </c>
      <c r="D2803" s="239" t="s">
        <v>2134</v>
      </c>
      <c r="E2803" s="598" t="s">
        <v>2729</v>
      </c>
      <c r="F2803" s="333">
        <v>20</v>
      </c>
      <c r="G2803" s="625" t="s">
        <v>4582</v>
      </c>
      <c r="H2803" s="241">
        <v>45183</v>
      </c>
      <c r="I2803" s="241">
        <v>45184</v>
      </c>
      <c r="J2803" s="333" t="s">
        <v>3857</v>
      </c>
      <c r="K2803" s="333" t="s">
        <v>82</v>
      </c>
      <c r="L2803" s="333" t="s">
        <v>70</v>
      </c>
      <c r="M2803" s="333">
        <v>350958883</v>
      </c>
      <c r="N2803" s="239" t="s">
        <v>4082</v>
      </c>
      <c r="O2803" s="333" t="s">
        <v>4320</v>
      </c>
      <c r="P2803" s="333" t="s">
        <v>4248</v>
      </c>
      <c r="Q2803" s="333"/>
      <c r="R2803" s="239" t="s">
        <v>4583</v>
      </c>
      <c r="S2803" s="538">
        <v>75.989999999999995</v>
      </c>
      <c r="T2803" s="467" t="s">
        <v>2965</v>
      </c>
      <c r="U2803" s="468">
        <f t="shared" si="43"/>
        <v>1519.8</v>
      </c>
      <c r="V2803" s="170"/>
    </row>
    <row r="2804" spans="1:22">
      <c r="A2804" s="235">
        <v>2801</v>
      </c>
      <c r="B2804" s="238">
        <v>109492247</v>
      </c>
      <c r="C2804" s="238">
        <v>20772083003</v>
      </c>
      <c r="D2804" s="239" t="s">
        <v>2497</v>
      </c>
      <c r="E2804" s="598" t="s">
        <v>36</v>
      </c>
      <c r="F2804" s="333">
        <v>1</v>
      </c>
      <c r="G2804" s="625" t="s">
        <v>4596</v>
      </c>
      <c r="H2804" s="241">
        <v>45178</v>
      </c>
      <c r="I2804" s="241">
        <v>45178</v>
      </c>
      <c r="J2804" s="333" t="s">
        <v>3865</v>
      </c>
      <c r="K2804" s="333" t="s">
        <v>88</v>
      </c>
      <c r="L2804" s="333" t="s">
        <v>3607</v>
      </c>
      <c r="M2804" s="333">
        <v>350958999</v>
      </c>
      <c r="N2804" s="239" t="s">
        <v>4082</v>
      </c>
      <c r="O2804" s="333" t="s">
        <v>4597</v>
      </c>
      <c r="P2804" s="333" t="s">
        <v>3432</v>
      </c>
      <c r="Q2804" s="333"/>
      <c r="R2804" s="239" t="s">
        <v>4598</v>
      </c>
      <c r="S2804" s="538">
        <v>40838.07</v>
      </c>
      <c r="T2804" s="467" t="s">
        <v>2965</v>
      </c>
      <c r="U2804" s="468">
        <f t="shared" si="43"/>
        <v>40838.07</v>
      </c>
      <c r="V2804" s="170"/>
    </row>
    <row r="2805" spans="1:22">
      <c r="A2805" s="235">
        <v>2802</v>
      </c>
      <c r="B2805" s="238">
        <v>109492176</v>
      </c>
      <c r="C2805" s="238">
        <v>45953050</v>
      </c>
      <c r="D2805" s="239" t="s">
        <v>2204</v>
      </c>
      <c r="E2805" s="598" t="s">
        <v>2729</v>
      </c>
      <c r="F2805" s="333">
        <v>86</v>
      </c>
      <c r="G2805" s="625" t="s">
        <v>4599</v>
      </c>
      <c r="H2805" s="241">
        <v>45187</v>
      </c>
      <c r="I2805" s="241">
        <v>45187</v>
      </c>
      <c r="J2805" s="333" t="s">
        <v>3782</v>
      </c>
      <c r="K2805" s="333" t="s">
        <v>285</v>
      </c>
      <c r="L2805" s="333" t="s">
        <v>286</v>
      </c>
      <c r="M2805" s="333">
        <v>212567455</v>
      </c>
      <c r="N2805" s="239" t="s">
        <v>4082</v>
      </c>
      <c r="O2805" s="333" t="s">
        <v>4600</v>
      </c>
      <c r="P2805" s="333" t="s">
        <v>286</v>
      </c>
      <c r="Q2805" s="333" t="s">
        <v>286</v>
      </c>
      <c r="R2805" s="239" t="s">
        <v>4601</v>
      </c>
      <c r="S2805" s="538">
        <v>210.76717258671127</v>
      </c>
      <c r="T2805" s="467" t="s">
        <v>2965</v>
      </c>
      <c r="U2805" s="468">
        <f t="shared" si="43"/>
        <v>18125.97684245717</v>
      </c>
      <c r="V2805" s="170"/>
    </row>
    <row r="2806" spans="1:22">
      <c r="A2806" s="235">
        <v>2803</v>
      </c>
      <c r="B2806" s="238">
        <v>113562220</v>
      </c>
      <c r="C2806" s="238">
        <v>113562220</v>
      </c>
      <c r="D2806" s="239" t="s">
        <v>3767</v>
      </c>
      <c r="E2806" s="598" t="s">
        <v>36</v>
      </c>
      <c r="F2806" s="333">
        <v>2</v>
      </c>
      <c r="G2806" s="625" t="s">
        <v>4602</v>
      </c>
      <c r="H2806" s="241">
        <v>45169</v>
      </c>
      <c r="I2806" s="241">
        <v>45170</v>
      </c>
      <c r="J2806" s="333" t="s">
        <v>3952</v>
      </c>
      <c r="K2806" s="333" t="s">
        <v>76</v>
      </c>
      <c r="L2806" s="333" t="s">
        <v>3799</v>
      </c>
      <c r="M2806" s="333" t="s">
        <v>693</v>
      </c>
      <c r="N2806" s="239" t="s">
        <v>4262</v>
      </c>
      <c r="O2806" s="333" t="s">
        <v>3351</v>
      </c>
      <c r="P2806" s="333" t="s">
        <v>3518</v>
      </c>
      <c r="Q2806" s="333" t="s">
        <v>286</v>
      </c>
      <c r="R2806" s="239" t="s">
        <v>4603</v>
      </c>
      <c r="S2806" s="538">
        <v>250</v>
      </c>
      <c r="T2806" s="467" t="s">
        <v>2965</v>
      </c>
      <c r="U2806" s="468">
        <f t="shared" si="43"/>
        <v>500</v>
      </c>
      <c r="V2806" s="170"/>
    </row>
    <row r="2807" spans="1:22">
      <c r="A2807" s="235">
        <v>2804</v>
      </c>
      <c r="B2807" s="238">
        <v>112170850</v>
      </c>
      <c r="C2807" s="238">
        <v>112170850</v>
      </c>
      <c r="D2807" s="239" t="s">
        <v>3533</v>
      </c>
      <c r="E2807" s="598" t="s">
        <v>36</v>
      </c>
      <c r="F2807" s="333">
        <v>1</v>
      </c>
      <c r="G2807" s="625" t="s">
        <v>4571</v>
      </c>
      <c r="H2807" s="241">
        <v>45174</v>
      </c>
      <c r="I2807" s="241">
        <v>45174</v>
      </c>
      <c r="J2807" s="333" t="s">
        <v>2492</v>
      </c>
      <c r="K2807" s="333" t="s">
        <v>92</v>
      </c>
      <c r="L2807" s="333" t="s">
        <v>70</v>
      </c>
      <c r="M2807" s="333">
        <v>212565451</v>
      </c>
      <c r="N2807" s="239" t="s">
        <v>4082</v>
      </c>
      <c r="O2807" s="333" t="s">
        <v>4572</v>
      </c>
      <c r="P2807" s="333" t="s">
        <v>4258</v>
      </c>
      <c r="Q2807" s="333"/>
      <c r="R2807" s="239" t="s">
        <v>4573</v>
      </c>
      <c r="S2807" s="538">
        <v>70000</v>
      </c>
      <c r="T2807" s="467" t="s">
        <v>2965</v>
      </c>
      <c r="U2807" s="468">
        <f t="shared" si="43"/>
        <v>70000</v>
      </c>
      <c r="V2807" s="170"/>
    </row>
    <row r="2808" spans="1:22">
      <c r="A2808" s="235">
        <v>2805</v>
      </c>
      <c r="B2808" s="238">
        <v>112170850</v>
      </c>
      <c r="C2808" s="238">
        <v>112170850</v>
      </c>
      <c r="D2808" s="239" t="s">
        <v>3533</v>
      </c>
      <c r="E2808" s="598" t="s">
        <v>36</v>
      </c>
      <c r="F2808" s="333">
        <v>1</v>
      </c>
      <c r="G2808" s="625" t="s">
        <v>4574</v>
      </c>
      <c r="H2808" s="241">
        <v>45180</v>
      </c>
      <c r="I2808" s="241">
        <v>45181</v>
      </c>
      <c r="J2808" s="333" t="s">
        <v>4575</v>
      </c>
      <c r="K2808" s="333" t="s">
        <v>4576</v>
      </c>
      <c r="L2808" s="333" t="s">
        <v>70</v>
      </c>
      <c r="M2808" s="333">
        <v>212565963</v>
      </c>
      <c r="N2808" s="239" t="s">
        <v>4082</v>
      </c>
      <c r="O2808" s="333" t="s">
        <v>4572</v>
      </c>
      <c r="P2808" s="333" t="s">
        <v>4258</v>
      </c>
      <c r="Q2808" s="333"/>
      <c r="R2808" s="239" t="s">
        <v>4577</v>
      </c>
      <c r="S2808" s="538">
        <v>70000</v>
      </c>
      <c r="T2808" s="467" t="s">
        <v>2965</v>
      </c>
      <c r="U2808" s="468">
        <f t="shared" si="43"/>
        <v>70000</v>
      </c>
      <c r="V2808" s="170"/>
    </row>
    <row r="2809" spans="1:22">
      <c r="A2809" s="235">
        <v>2806</v>
      </c>
      <c r="B2809" s="238">
        <v>112170850</v>
      </c>
      <c r="C2809" s="238">
        <v>112170850</v>
      </c>
      <c r="D2809" s="239" t="s">
        <v>3533</v>
      </c>
      <c r="E2809" s="598" t="s">
        <v>36</v>
      </c>
      <c r="F2809" s="333">
        <v>1</v>
      </c>
      <c r="G2809" s="625" t="s">
        <v>4580</v>
      </c>
      <c r="H2809" s="241">
        <v>45182</v>
      </c>
      <c r="I2809" s="241">
        <v>45182</v>
      </c>
      <c r="J2809" s="333" t="s">
        <v>3857</v>
      </c>
      <c r="K2809" s="333" t="s">
        <v>82</v>
      </c>
      <c r="L2809" s="333" t="s">
        <v>70</v>
      </c>
      <c r="M2809" s="333">
        <v>350958906</v>
      </c>
      <c r="N2809" s="239" t="s">
        <v>4082</v>
      </c>
      <c r="O2809" s="333" t="s">
        <v>4320</v>
      </c>
      <c r="P2809" s="333" t="s">
        <v>4248</v>
      </c>
      <c r="Q2809" s="333"/>
      <c r="R2809" s="239" t="s">
        <v>4581</v>
      </c>
      <c r="S2809" s="538">
        <v>70000</v>
      </c>
      <c r="T2809" s="467" t="s">
        <v>2965</v>
      </c>
      <c r="U2809" s="468">
        <f t="shared" si="43"/>
        <v>70000</v>
      </c>
      <c r="V2809" s="170"/>
    </row>
    <row r="2810" spans="1:22">
      <c r="A2810" s="235">
        <v>2807</v>
      </c>
      <c r="B2810" s="238">
        <v>112177659</v>
      </c>
      <c r="C2810" s="238">
        <v>112177659</v>
      </c>
      <c r="D2810" s="239" t="s">
        <v>3493</v>
      </c>
      <c r="E2810" s="598" t="s">
        <v>36</v>
      </c>
      <c r="F2810" s="333">
        <v>1</v>
      </c>
      <c r="G2810" s="625" t="s">
        <v>4571</v>
      </c>
      <c r="H2810" s="241">
        <v>45174</v>
      </c>
      <c r="I2810" s="241">
        <v>45174</v>
      </c>
      <c r="J2810" s="333" t="s">
        <v>2492</v>
      </c>
      <c r="K2810" s="333" t="s">
        <v>92</v>
      </c>
      <c r="L2810" s="333" t="s">
        <v>70</v>
      </c>
      <c r="M2810" s="333">
        <v>212565451</v>
      </c>
      <c r="N2810" s="239" t="s">
        <v>4082</v>
      </c>
      <c r="O2810" s="333" t="s">
        <v>4572</v>
      </c>
      <c r="P2810" s="333" t="s">
        <v>4258</v>
      </c>
      <c r="Q2810" s="333"/>
      <c r="R2810" s="239" t="s">
        <v>4573</v>
      </c>
      <c r="S2810" s="538">
        <v>120000</v>
      </c>
      <c r="T2810" s="467" t="s">
        <v>2965</v>
      </c>
      <c r="U2810" s="468">
        <f t="shared" si="43"/>
        <v>120000</v>
      </c>
      <c r="V2810" s="170"/>
    </row>
    <row r="2811" spans="1:22">
      <c r="A2811" s="235">
        <v>2808</v>
      </c>
      <c r="B2811" s="238">
        <v>112177659</v>
      </c>
      <c r="C2811" s="238">
        <v>112177659</v>
      </c>
      <c r="D2811" s="239" t="s">
        <v>3493</v>
      </c>
      <c r="E2811" s="598" t="s">
        <v>36</v>
      </c>
      <c r="F2811" s="333">
        <v>1</v>
      </c>
      <c r="G2811" s="625" t="s">
        <v>4574</v>
      </c>
      <c r="H2811" s="241">
        <v>45180</v>
      </c>
      <c r="I2811" s="241">
        <v>45181</v>
      </c>
      <c r="J2811" s="333" t="s">
        <v>4575</v>
      </c>
      <c r="K2811" s="333" t="s">
        <v>4576</v>
      </c>
      <c r="L2811" s="333" t="s">
        <v>70</v>
      </c>
      <c r="M2811" s="333">
        <v>212565963</v>
      </c>
      <c r="N2811" s="239" t="s">
        <v>4082</v>
      </c>
      <c r="O2811" s="333" t="s">
        <v>4572</v>
      </c>
      <c r="P2811" s="333" t="s">
        <v>4258</v>
      </c>
      <c r="Q2811" s="333"/>
      <c r="R2811" s="239" t="s">
        <v>4577</v>
      </c>
      <c r="S2811" s="538">
        <v>120000</v>
      </c>
      <c r="T2811" s="467" t="s">
        <v>2965</v>
      </c>
      <c r="U2811" s="468">
        <f t="shared" si="43"/>
        <v>120000</v>
      </c>
      <c r="V2811" s="170"/>
    </row>
    <row r="2812" spans="1:22">
      <c r="A2812" s="235">
        <v>2809</v>
      </c>
      <c r="B2812" s="238">
        <v>112177659</v>
      </c>
      <c r="C2812" s="238">
        <v>112177659</v>
      </c>
      <c r="D2812" s="239" t="s">
        <v>3493</v>
      </c>
      <c r="E2812" s="598" t="s">
        <v>36</v>
      </c>
      <c r="F2812" s="333">
        <v>1</v>
      </c>
      <c r="G2812" s="625" t="s">
        <v>4580</v>
      </c>
      <c r="H2812" s="241">
        <v>45182</v>
      </c>
      <c r="I2812" s="241">
        <v>45182</v>
      </c>
      <c r="J2812" s="333" t="s">
        <v>3857</v>
      </c>
      <c r="K2812" s="333" t="s">
        <v>82</v>
      </c>
      <c r="L2812" s="333" t="s">
        <v>70</v>
      </c>
      <c r="M2812" s="333">
        <v>350958906</v>
      </c>
      <c r="N2812" s="239" t="s">
        <v>4082</v>
      </c>
      <c r="O2812" s="333" t="s">
        <v>4320</v>
      </c>
      <c r="P2812" s="333" t="s">
        <v>4248</v>
      </c>
      <c r="Q2812" s="333"/>
      <c r="R2812" s="239" t="s">
        <v>4581</v>
      </c>
      <c r="S2812" s="538">
        <v>120000</v>
      </c>
      <c r="T2812" s="467" t="s">
        <v>2965</v>
      </c>
      <c r="U2812" s="468">
        <f t="shared" si="43"/>
        <v>120000</v>
      </c>
      <c r="V2812" s="170"/>
    </row>
    <row r="2813" spans="1:22" ht="20.399999999999999">
      <c r="A2813" s="235">
        <v>2810</v>
      </c>
      <c r="B2813" s="238">
        <v>109492181</v>
      </c>
      <c r="C2813" s="238" t="s">
        <v>170</v>
      </c>
      <c r="D2813" s="239" t="s">
        <v>171</v>
      </c>
      <c r="E2813" s="598" t="s">
        <v>36</v>
      </c>
      <c r="F2813" s="333">
        <v>32</v>
      </c>
      <c r="G2813" s="625" t="s">
        <v>4571</v>
      </c>
      <c r="H2813" s="241">
        <v>45174</v>
      </c>
      <c r="I2813" s="241">
        <v>45174</v>
      </c>
      <c r="J2813" s="333" t="s">
        <v>2492</v>
      </c>
      <c r="K2813" s="333" t="s">
        <v>92</v>
      </c>
      <c r="L2813" s="333" t="s">
        <v>70</v>
      </c>
      <c r="M2813" s="333">
        <v>212565451</v>
      </c>
      <c r="N2813" s="239" t="s">
        <v>4082</v>
      </c>
      <c r="O2813" s="333" t="s">
        <v>4572</v>
      </c>
      <c r="P2813" s="333" t="s">
        <v>4258</v>
      </c>
      <c r="Q2813" s="333"/>
      <c r="R2813" s="239" t="s">
        <v>4573</v>
      </c>
      <c r="S2813" s="538">
        <v>18.350000000000001</v>
      </c>
      <c r="T2813" s="467" t="s">
        <v>2965</v>
      </c>
      <c r="U2813" s="468">
        <f t="shared" si="43"/>
        <v>587.20000000000005</v>
      </c>
      <c r="V2813" s="170"/>
    </row>
    <row r="2814" spans="1:22" ht="20.399999999999999">
      <c r="A2814" s="235">
        <v>2811</v>
      </c>
      <c r="B2814" s="238">
        <v>109492181</v>
      </c>
      <c r="C2814" s="238" t="s">
        <v>170</v>
      </c>
      <c r="D2814" s="239" t="s">
        <v>171</v>
      </c>
      <c r="E2814" s="598" t="s">
        <v>36</v>
      </c>
      <c r="F2814" s="333">
        <v>16</v>
      </c>
      <c r="G2814" s="625" t="s">
        <v>4571</v>
      </c>
      <c r="H2814" s="241">
        <v>45174</v>
      </c>
      <c r="I2814" s="241">
        <v>45174</v>
      </c>
      <c r="J2814" s="333" t="s">
        <v>2492</v>
      </c>
      <c r="K2814" s="333" t="s">
        <v>92</v>
      </c>
      <c r="L2814" s="333" t="s">
        <v>70</v>
      </c>
      <c r="M2814" s="333">
        <v>212565451</v>
      </c>
      <c r="N2814" s="239" t="s">
        <v>4082</v>
      </c>
      <c r="O2814" s="333" t="s">
        <v>4572</v>
      </c>
      <c r="P2814" s="333" t="s">
        <v>4258</v>
      </c>
      <c r="Q2814" s="333"/>
      <c r="R2814" s="239" t="s">
        <v>4573</v>
      </c>
      <c r="S2814" s="538">
        <v>18.350000000000001</v>
      </c>
      <c r="T2814" s="467" t="s">
        <v>2965</v>
      </c>
      <c r="U2814" s="468">
        <f t="shared" si="43"/>
        <v>293.60000000000002</v>
      </c>
      <c r="V2814" s="170"/>
    </row>
    <row r="2815" spans="1:22" ht="20.399999999999999">
      <c r="A2815" s="235">
        <v>2812</v>
      </c>
      <c r="B2815" s="238">
        <v>109492181</v>
      </c>
      <c r="C2815" s="238" t="s">
        <v>170</v>
      </c>
      <c r="D2815" s="239" t="s">
        <v>171</v>
      </c>
      <c r="E2815" s="598" t="s">
        <v>36</v>
      </c>
      <c r="F2815" s="333">
        <v>112</v>
      </c>
      <c r="G2815" s="625" t="s">
        <v>4578</v>
      </c>
      <c r="H2815" s="241">
        <v>45180</v>
      </c>
      <c r="I2815" s="241">
        <v>45181</v>
      </c>
      <c r="J2815" s="333" t="s">
        <v>2492</v>
      </c>
      <c r="K2815" s="333" t="s">
        <v>92</v>
      </c>
      <c r="L2815" s="333" t="s">
        <v>70</v>
      </c>
      <c r="M2815" s="333">
        <v>212565956</v>
      </c>
      <c r="N2815" s="239" t="s">
        <v>4082</v>
      </c>
      <c r="O2815" s="333" t="s">
        <v>4572</v>
      </c>
      <c r="P2815" s="333" t="s">
        <v>4258</v>
      </c>
      <c r="Q2815" s="333"/>
      <c r="R2815" s="239" t="s">
        <v>4579</v>
      </c>
      <c r="S2815" s="538">
        <v>18.350000000000001</v>
      </c>
      <c r="T2815" s="467" t="s">
        <v>2965</v>
      </c>
      <c r="U2815" s="468">
        <f t="shared" si="43"/>
        <v>2055.2000000000003</v>
      </c>
      <c r="V2815" s="170"/>
    </row>
    <row r="2816" spans="1:22" ht="20.399999999999999">
      <c r="A2816" s="235">
        <v>2813</v>
      </c>
      <c r="B2816" s="238">
        <v>109492181</v>
      </c>
      <c r="C2816" s="238" t="s">
        <v>170</v>
      </c>
      <c r="D2816" s="239" t="s">
        <v>171</v>
      </c>
      <c r="E2816" s="598" t="s">
        <v>36</v>
      </c>
      <c r="F2816" s="333">
        <v>56</v>
      </c>
      <c r="G2816" s="625" t="s">
        <v>4578</v>
      </c>
      <c r="H2816" s="241">
        <v>45180</v>
      </c>
      <c r="I2816" s="241">
        <v>45181</v>
      </c>
      <c r="J2816" s="333" t="s">
        <v>2492</v>
      </c>
      <c r="K2816" s="333" t="s">
        <v>92</v>
      </c>
      <c r="L2816" s="333" t="s">
        <v>70</v>
      </c>
      <c r="M2816" s="333">
        <v>212565956</v>
      </c>
      <c r="N2816" s="239" t="s">
        <v>4082</v>
      </c>
      <c r="O2816" s="333" t="s">
        <v>4572</v>
      </c>
      <c r="P2816" s="333" t="s">
        <v>4258</v>
      </c>
      <c r="Q2816" s="333"/>
      <c r="R2816" s="239" t="s">
        <v>4579</v>
      </c>
      <c r="S2816" s="538">
        <v>18.350000000000001</v>
      </c>
      <c r="T2816" s="467" t="s">
        <v>2965</v>
      </c>
      <c r="U2816" s="468">
        <f t="shared" si="43"/>
        <v>1027.6000000000001</v>
      </c>
      <c r="V2816" s="170"/>
    </row>
    <row r="2817" spans="1:22" ht="20.399999999999999">
      <c r="A2817" s="235">
        <v>2814</v>
      </c>
      <c r="B2817" s="238">
        <v>109492181</v>
      </c>
      <c r="C2817" s="238" t="s">
        <v>170</v>
      </c>
      <c r="D2817" s="239" t="s">
        <v>171</v>
      </c>
      <c r="E2817" s="598" t="s">
        <v>36</v>
      </c>
      <c r="F2817" s="333">
        <v>24</v>
      </c>
      <c r="G2817" s="625" t="s">
        <v>4582</v>
      </c>
      <c r="H2817" s="241">
        <v>45183</v>
      </c>
      <c r="I2817" s="241">
        <v>45184</v>
      </c>
      <c r="J2817" s="333" t="s">
        <v>3857</v>
      </c>
      <c r="K2817" s="333" t="s">
        <v>82</v>
      </c>
      <c r="L2817" s="333" t="s">
        <v>70</v>
      </c>
      <c r="M2817" s="333">
        <v>350958883</v>
      </c>
      <c r="N2817" s="239" t="s">
        <v>4082</v>
      </c>
      <c r="O2817" s="333" t="s">
        <v>4320</v>
      </c>
      <c r="P2817" s="333" t="s">
        <v>4248</v>
      </c>
      <c r="Q2817" s="333"/>
      <c r="R2817" s="239" t="s">
        <v>4583</v>
      </c>
      <c r="S2817" s="538">
        <v>18.350000000000001</v>
      </c>
      <c r="T2817" s="467" t="s">
        <v>2965</v>
      </c>
      <c r="U2817" s="468">
        <f t="shared" si="43"/>
        <v>440.40000000000003</v>
      </c>
      <c r="V2817" s="170"/>
    </row>
    <row r="2818" spans="1:22" ht="20.399999999999999">
      <c r="A2818" s="235">
        <v>2815</v>
      </c>
      <c r="B2818" s="238">
        <v>109492197</v>
      </c>
      <c r="C2818" s="238">
        <v>61030000067</v>
      </c>
      <c r="D2818" s="239" t="s">
        <v>187</v>
      </c>
      <c r="E2818" s="598" t="s">
        <v>36</v>
      </c>
      <c r="F2818" s="333">
        <v>4</v>
      </c>
      <c r="G2818" s="625" t="s">
        <v>4571</v>
      </c>
      <c r="H2818" s="241">
        <v>45174</v>
      </c>
      <c r="I2818" s="241">
        <v>45174</v>
      </c>
      <c r="J2818" s="333" t="s">
        <v>2492</v>
      </c>
      <c r="K2818" s="333" t="s">
        <v>92</v>
      </c>
      <c r="L2818" s="333" t="s">
        <v>70</v>
      </c>
      <c r="M2818" s="333">
        <v>212565451</v>
      </c>
      <c r="N2818" s="239" t="s">
        <v>4082</v>
      </c>
      <c r="O2818" s="333" t="s">
        <v>4572</v>
      </c>
      <c r="P2818" s="333" t="s">
        <v>4258</v>
      </c>
      <c r="Q2818" s="333"/>
      <c r="R2818" s="239" t="s">
        <v>4573</v>
      </c>
      <c r="S2818" s="538">
        <v>66.92</v>
      </c>
      <c r="T2818" s="467" t="s">
        <v>2965</v>
      </c>
      <c r="U2818" s="468">
        <f t="shared" si="43"/>
        <v>267.68</v>
      </c>
      <c r="V2818" s="170"/>
    </row>
    <row r="2819" spans="1:22" ht="20.399999999999999">
      <c r="A2819" s="235">
        <v>2816</v>
      </c>
      <c r="B2819" s="238">
        <v>109492197</v>
      </c>
      <c r="C2819" s="238">
        <v>61030000067</v>
      </c>
      <c r="D2819" s="239" t="s">
        <v>187</v>
      </c>
      <c r="E2819" s="598" t="s">
        <v>36</v>
      </c>
      <c r="F2819" s="333">
        <v>14</v>
      </c>
      <c r="G2819" s="625" t="s">
        <v>4578</v>
      </c>
      <c r="H2819" s="241">
        <v>45180</v>
      </c>
      <c r="I2819" s="241">
        <v>45181</v>
      </c>
      <c r="J2819" s="333" t="s">
        <v>2492</v>
      </c>
      <c r="K2819" s="333" t="s">
        <v>92</v>
      </c>
      <c r="L2819" s="333" t="s">
        <v>70</v>
      </c>
      <c r="M2819" s="333">
        <v>212565956</v>
      </c>
      <c r="N2819" s="239" t="s">
        <v>4082</v>
      </c>
      <c r="O2819" s="333" t="s">
        <v>4572</v>
      </c>
      <c r="P2819" s="333" t="s">
        <v>4258</v>
      </c>
      <c r="Q2819" s="333"/>
      <c r="R2819" s="239" t="s">
        <v>4579</v>
      </c>
      <c r="S2819" s="538">
        <v>66.92</v>
      </c>
      <c r="T2819" s="467" t="s">
        <v>2965</v>
      </c>
      <c r="U2819" s="468">
        <f t="shared" si="43"/>
        <v>936.88</v>
      </c>
      <c r="V2819" s="170"/>
    </row>
    <row r="2820" spans="1:22" ht="20.399999999999999">
      <c r="A2820" s="235">
        <v>2817</v>
      </c>
      <c r="B2820" s="238">
        <v>109492197</v>
      </c>
      <c r="C2820" s="238">
        <v>61030000067</v>
      </c>
      <c r="D2820" s="239" t="s">
        <v>187</v>
      </c>
      <c r="E2820" s="598" t="s">
        <v>36</v>
      </c>
      <c r="F2820" s="333">
        <v>2</v>
      </c>
      <c r="G2820" s="625" t="s">
        <v>4582</v>
      </c>
      <c r="H2820" s="241">
        <v>45183</v>
      </c>
      <c r="I2820" s="241">
        <v>45184</v>
      </c>
      <c r="J2820" s="333" t="s">
        <v>3857</v>
      </c>
      <c r="K2820" s="333" t="s">
        <v>82</v>
      </c>
      <c r="L2820" s="333" t="s">
        <v>70</v>
      </c>
      <c r="M2820" s="333">
        <v>350958883</v>
      </c>
      <c r="N2820" s="239" t="s">
        <v>4082</v>
      </c>
      <c r="O2820" s="333" t="s">
        <v>4320</v>
      </c>
      <c r="P2820" s="333" t="s">
        <v>4248</v>
      </c>
      <c r="Q2820" s="333"/>
      <c r="R2820" s="239" t="s">
        <v>4583</v>
      </c>
      <c r="S2820" s="538">
        <v>66.92</v>
      </c>
      <c r="T2820" s="467" t="s">
        <v>2965</v>
      </c>
      <c r="U2820" s="468">
        <f t="shared" ref="U2820:U2883" si="44">S2820*F2820</f>
        <v>133.84</v>
      </c>
      <c r="V2820" s="170"/>
    </row>
    <row r="2821" spans="1:22">
      <c r="A2821" s="235">
        <v>2818</v>
      </c>
      <c r="B2821" s="238">
        <v>102951260</v>
      </c>
      <c r="C2821" s="238" t="s">
        <v>1697</v>
      </c>
      <c r="D2821" s="239" t="s">
        <v>1698</v>
      </c>
      <c r="E2821" s="598" t="s">
        <v>36</v>
      </c>
      <c r="F2821" s="333">
        <v>4</v>
      </c>
      <c r="G2821" s="625" t="s">
        <v>4582</v>
      </c>
      <c r="H2821" s="241">
        <v>45183</v>
      </c>
      <c r="I2821" s="241">
        <v>45184</v>
      </c>
      <c r="J2821" s="333" t="s">
        <v>3857</v>
      </c>
      <c r="K2821" s="333" t="s">
        <v>82</v>
      </c>
      <c r="L2821" s="333" t="s">
        <v>70</v>
      </c>
      <c r="M2821" s="333">
        <v>350958883</v>
      </c>
      <c r="N2821" s="239" t="s">
        <v>4082</v>
      </c>
      <c r="O2821" s="333" t="s">
        <v>4320</v>
      </c>
      <c r="P2821" s="333" t="s">
        <v>4248</v>
      </c>
      <c r="Q2821" s="333"/>
      <c r="R2821" s="239" t="s">
        <v>4583</v>
      </c>
      <c r="S2821" s="538">
        <v>210</v>
      </c>
      <c r="T2821" s="467" t="s">
        <v>2965</v>
      </c>
      <c r="U2821" s="468">
        <f t="shared" si="44"/>
        <v>840</v>
      </c>
      <c r="V2821" s="170"/>
    </row>
    <row r="2822" spans="1:22">
      <c r="A2822" s="235">
        <v>2819</v>
      </c>
      <c r="B2822" s="238">
        <v>109492180</v>
      </c>
      <c r="C2822" s="238" t="s">
        <v>201</v>
      </c>
      <c r="D2822" s="239" t="s">
        <v>2748</v>
      </c>
      <c r="E2822" s="598" t="s">
        <v>36</v>
      </c>
      <c r="F2822" s="333">
        <v>4</v>
      </c>
      <c r="G2822" s="625" t="s">
        <v>4571</v>
      </c>
      <c r="H2822" s="241">
        <v>45174</v>
      </c>
      <c r="I2822" s="241">
        <v>45174</v>
      </c>
      <c r="J2822" s="333" t="s">
        <v>2492</v>
      </c>
      <c r="K2822" s="333" t="s">
        <v>92</v>
      </c>
      <c r="L2822" s="333" t="s">
        <v>70</v>
      </c>
      <c r="M2822" s="333">
        <v>212565451</v>
      </c>
      <c r="N2822" s="239" t="s">
        <v>4082</v>
      </c>
      <c r="O2822" s="333" t="s">
        <v>4572</v>
      </c>
      <c r="P2822" s="333" t="s">
        <v>4258</v>
      </c>
      <c r="Q2822" s="333"/>
      <c r="R2822" s="239" t="s">
        <v>4573</v>
      </c>
      <c r="S2822" s="538">
        <v>32.22</v>
      </c>
      <c r="T2822" s="467" t="s">
        <v>2965</v>
      </c>
      <c r="U2822" s="468">
        <f t="shared" si="44"/>
        <v>128.88</v>
      </c>
      <c r="V2822" s="170"/>
    </row>
    <row r="2823" spans="1:22">
      <c r="A2823" s="235">
        <v>2820</v>
      </c>
      <c r="B2823" s="238">
        <v>109492180</v>
      </c>
      <c r="C2823" s="238" t="s">
        <v>201</v>
      </c>
      <c r="D2823" s="239" t="s">
        <v>2748</v>
      </c>
      <c r="E2823" s="598" t="s">
        <v>36</v>
      </c>
      <c r="F2823" s="333">
        <v>14</v>
      </c>
      <c r="G2823" s="625" t="s">
        <v>4578</v>
      </c>
      <c r="H2823" s="241">
        <v>45180</v>
      </c>
      <c r="I2823" s="241">
        <v>45181</v>
      </c>
      <c r="J2823" s="333" t="s">
        <v>2492</v>
      </c>
      <c r="K2823" s="333" t="s">
        <v>92</v>
      </c>
      <c r="L2823" s="333" t="s">
        <v>70</v>
      </c>
      <c r="M2823" s="333">
        <v>212565956</v>
      </c>
      <c r="N2823" s="239" t="s">
        <v>4082</v>
      </c>
      <c r="O2823" s="333" t="s">
        <v>4572</v>
      </c>
      <c r="P2823" s="333" t="s">
        <v>4258</v>
      </c>
      <c r="Q2823" s="333"/>
      <c r="R2823" s="239" t="s">
        <v>4579</v>
      </c>
      <c r="S2823" s="538">
        <v>32.22</v>
      </c>
      <c r="T2823" s="467" t="s">
        <v>2965</v>
      </c>
      <c r="U2823" s="468">
        <f t="shared" si="44"/>
        <v>451.08</v>
      </c>
      <c r="V2823" s="170"/>
    </row>
    <row r="2824" spans="1:22">
      <c r="A2824" s="235">
        <v>2821</v>
      </c>
      <c r="B2824" s="238">
        <v>109492180</v>
      </c>
      <c r="C2824" s="238" t="s">
        <v>201</v>
      </c>
      <c r="D2824" s="239" t="s">
        <v>2748</v>
      </c>
      <c r="E2824" s="598" t="s">
        <v>36</v>
      </c>
      <c r="F2824" s="333">
        <v>2</v>
      </c>
      <c r="G2824" s="625" t="s">
        <v>4582</v>
      </c>
      <c r="H2824" s="241">
        <v>45183</v>
      </c>
      <c r="I2824" s="241">
        <v>45184</v>
      </c>
      <c r="J2824" s="333" t="s">
        <v>3857</v>
      </c>
      <c r="K2824" s="333" t="s">
        <v>82</v>
      </c>
      <c r="L2824" s="333" t="s">
        <v>70</v>
      </c>
      <c r="M2824" s="333">
        <v>350958883</v>
      </c>
      <c r="N2824" s="239" t="s">
        <v>4082</v>
      </c>
      <c r="O2824" s="333" t="s">
        <v>4320</v>
      </c>
      <c r="P2824" s="333" t="s">
        <v>4248</v>
      </c>
      <c r="Q2824" s="333"/>
      <c r="R2824" s="239" t="s">
        <v>4583</v>
      </c>
      <c r="S2824" s="538">
        <v>32.22</v>
      </c>
      <c r="T2824" s="467" t="s">
        <v>2965</v>
      </c>
      <c r="U2824" s="468">
        <f t="shared" si="44"/>
        <v>64.44</v>
      </c>
      <c r="V2824" s="170"/>
    </row>
    <row r="2825" spans="1:22">
      <c r="A2825" s="235">
        <v>2822</v>
      </c>
      <c r="B2825" s="238">
        <v>109492192</v>
      </c>
      <c r="C2825" s="238" t="s">
        <v>1290</v>
      </c>
      <c r="D2825" s="239" t="s">
        <v>2746</v>
      </c>
      <c r="E2825" s="598" t="s">
        <v>36</v>
      </c>
      <c r="F2825" s="333">
        <v>40</v>
      </c>
      <c r="G2825" s="625" t="s">
        <v>4586</v>
      </c>
      <c r="H2825" s="241">
        <v>45187</v>
      </c>
      <c r="I2825" s="241">
        <v>45187</v>
      </c>
      <c r="J2825" s="333" t="s">
        <v>2492</v>
      </c>
      <c r="K2825" s="333" t="s">
        <v>92</v>
      </c>
      <c r="L2825" s="333" t="s">
        <v>3858</v>
      </c>
      <c r="M2825" s="333">
        <v>212567448</v>
      </c>
      <c r="N2825" s="239" t="s">
        <v>4082</v>
      </c>
      <c r="O2825" s="333" t="s">
        <v>3474</v>
      </c>
      <c r="P2825" s="333" t="s">
        <v>3413</v>
      </c>
      <c r="Q2825" s="333"/>
      <c r="R2825" s="239" t="s">
        <v>4587</v>
      </c>
      <c r="S2825" s="538">
        <v>24.1</v>
      </c>
      <c r="T2825" s="467" t="s">
        <v>2965</v>
      </c>
      <c r="U2825" s="468">
        <f t="shared" si="44"/>
        <v>964</v>
      </c>
      <c r="V2825" s="170"/>
    </row>
    <row r="2826" spans="1:22">
      <c r="A2826" s="235">
        <v>2823</v>
      </c>
      <c r="B2826" s="238">
        <v>109492221</v>
      </c>
      <c r="C2826" s="238">
        <v>21038212505</v>
      </c>
      <c r="D2826" s="239" t="s">
        <v>1684</v>
      </c>
      <c r="E2826" s="598" t="s">
        <v>36</v>
      </c>
      <c r="F2826" s="333">
        <v>5</v>
      </c>
      <c r="G2826" s="625" t="s">
        <v>4578</v>
      </c>
      <c r="H2826" s="241">
        <v>45180</v>
      </c>
      <c r="I2826" s="241">
        <v>45181</v>
      </c>
      <c r="J2826" s="333" t="s">
        <v>2492</v>
      </c>
      <c r="K2826" s="333" t="s">
        <v>92</v>
      </c>
      <c r="L2826" s="333" t="s">
        <v>70</v>
      </c>
      <c r="M2826" s="333">
        <v>212565956</v>
      </c>
      <c r="N2826" s="239" t="s">
        <v>4082</v>
      </c>
      <c r="O2826" s="333" t="s">
        <v>4572</v>
      </c>
      <c r="P2826" s="333" t="s">
        <v>4258</v>
      </c>
      <c r="Q2826" s="333"/>
      <c r="R2826" s="239" t="s">
        <v>4579</v>
      </c>
      <c r="S2826" s="538">
        <v>939.32999999999993</v>
      </c>
      <c r="T2826" s="467" t="s">
        <v>2965</v>
      </c>
      <c r="U2826" s="468">
        <f t="shared" si="44"/>
        <v>4696.6499999999996</v>
      </c>
      <c r="V2826" s="170"/>
    </row>
    <row r="2827" spans="1:22">
      <c r="A2827" s="235">
        <v>2824</v>
      </c>
      <c r="B2827" s="238">
        <v>109492221</v>
      </c>
      <c r="C2827" s="238">
        <v>21038212505</v>
      </c>
      <c r="D2827" s="239" t="s">
        <v>1684</v>
      </c>
      <c r="E2827" s="598" t="s">
        <v>36</v>
      </c>
      <c r="F2827" s="333">
        <v>2</v>
      </c>
      <c r="G2827" s="625" t="s">
        <v>4582</v>
      </c>
      <c r="H2827" s="241">
        <v>45183</v>
      </c>
      <c r="I2827" s="241">
        <v>45184</v>
      </c>
      <c r="J2827" s="333" t="s">
        <v>3857</v>
      </c>
      <c r="K2827" s="333" t="s">
        <v>82</v>
      </c>
      <c r="L2827" s="333" t="s">
        <v>70</v>
      </c>
      <c r="M2827" s="333">
        <v>350958883</v>
      </c>
      <c r="N2827" s="239" t="s">
        <v>4082</v>
      </c>
      <c r="O2827" s="333" t="s">
        <v>4320</v>
      </c>
      <c r="P2827" s="333" t="s">
        <v>4248</v>
      </c>
      <c r="Q2827" s="333"/>
      <c r="R2827" s="239" t="s">
        <v>4583</v>
      </c>
      <c r="S2827" s="538">
        <v>939.32999999999993</v>
      </c>
      <c r="T2827" s="467" t="s">
        <v>2965</v>
      </c>
      <c r="U2827" s="468">
        <f t="shared" si="44"/>
        <v>1878.6599999999999</v>
      </c>
      <c r="V2827" s="170"/>
    </row>
    <row r="2828" spans="1:22" ht="30.6">
      <c r="A2828" s="235">
        <v>2825</v>
      </c>
      <c r="B2828" s="238">
        <v>112173808</v>
      </c>
      <c r="C2828" s="238" t="s">
        <v>3421</v>
      </c>
      <c r="D2828" s="239" t="s">
        <v>2819</v>
      </c>
      <c r="E2828" s="598" t="s">
        <v>36</v>
      </c>
      <c r="F2828" s="333">
        <v>1</v>
      </c>
      <c r="G2828" s="625" t="s">
        <v>4571</v>
      </c>
      <c r="H2828" s="241">
        <v>45174</v>
      </c>
      <c r="I2828" s="241">
        <v>45174</v>
      </c>
      <c r="J2828" s="333" t="s">
        <v>2492</v>
      </c>
      <c r="K2828" s="333" t="s">
        <v>92</v>
      </c>
      <c r="L2828" s="333" t="s">
        <v>70</v>
      </c>
      <c r="M2828" s="333">
        <v>212565451</v>
      </c>
      <c r="N2828" s="239" t="s">
        <v>4082</v>
      </c>
      <c r="O2828" s="333" t="s">
        <v>4572</v>
      </c>
      <c r="P2828" s="333" t="s">
        <v>4258</v>
      </c>
      <c r="Q2828" s="333"/>
      <c r="R2828" s="239" t="s">
        <v>4573</v>
      </c>
      <c r="S2828" s="171">
        <v>81601</v>
      </c>
      <c r="T2828" s="467" t="s">
        <v>2965</v>
      </c>
      <c r="U2828" s="468">
        <f t="shared" si="44"/>
        <v>81601</v>
      </c>
      <c r="V2828" s="170"/>
    </row>
    <row r="2829" spans="1:22">
      <c r="A2829" s="235">
        <v>2826</v>
      </c>
      <c r="B2829" s="238">
        <v>110710684</v>
      </c>
      <c r="C2829" s="238" t="s">
        <v>3942</v>
      </c>
      <c r="D2829" s="239" t="s">
        <v>2213</v>
      </c>
      <c r="E2829" s="598" t="s">
        <v>36</v>
      </c>
      <c r="F2829" s="333">
        <v>8</v>
      </c>
      <c r="G2829" s="625" t="s">
        <v>4571</v>
      </c>
      <c r="H2829" s="241">
        <v>45174</v>
      </c>
      <c r="I2829" s="241">
        <v>45174</v>
      </c>
      <c r="J2829" s="333" t="s">
        <v>2492</v>
      </c>
      <c r="K2829" s="333" t="s">
        <v>92</v>
      </c>
      <c r="L2829" s="333" t="s">
        <v>70</v>
      </c>
      <c r="M2829" s="333">
        <v>212565451</v>
      </c>
      <c r="N2829" s="239" t="s">
        <v>4082</v>
      </c>
      <c r="O2829" s="333" t="s">
        <v>4572</v>
      </c>
      <c r="P2829" s="333" t="s">
        <v>4258</v>
      </c>
      <c r="Q2829" s="333"/>
      <c r="R2829" s="239" t="s">
        <v>4573</v>
      </c>
      <c r="S2829" s="538">
        <v>2548</v>
      </c>
      <c r="T2829" s="467" t="s">
        <v>2965</v>
      </c>
      <c r="U2829" s="468">
        <f t="shared" si="44"/>
        <v>20384</v>
      </c>
      <c r="V2829" s="170"/>
    </row>
    <row r="2830" spans="1:22">
      <c r="A2830" s="235">
        <v>2827</v>
      </c>
      <c r="B2830" s="238">
        <v>110710684</v>
      </c>
      <c r="C2830" s="238" t="s">
        <v>3942</v>
      </c>
      <c r="D2830" s="239" t="s">
        <v>2213</v>
      </c>
      <c r="E2830" s="598" t="s">
        <v>36</v>
      </c>
      <c r="F2830" s="333">
        <v>20</v>
      </c>
      <c r="G2830" s="625" t="s">
        <v>4574</v>
      </c>
      <c r="H2830" s="241">
        <v>45180</v>
      </c>
      <c r="I2830" s="241">
        <v>45181</v>
      </c>
      <c r="J2830" s="333" t="s">
        <v>4575</v>
      </c>
      <c r="K2830" s="333" t="s">
        <v>4576</v>
      </c>
      <c r="L2830" s="333" t="s">
        <v>70</v>
      </c>
      <c r="M2830" s="333">
        <v>212565963</v>
      </c>
      <c r="N2830" s="239" t="s">
        <v>4082</v>
      </c>
      <c r="O2830" s="333" t="s">
        <v>4572</v>
      </c>
      <c r="P2830" s="333" t="s">
        <v>4258</v>
      </c>
      <c r="Q2830" s="333"/>
      <c r="R2830" s="239" t="s">
        <v>4577</v>
      </c>
      <c r="S2830" s="538">
        <v>2548</v>
      </c>
      <c r="T2830" s="467" t="s">
        <v>2965</v>
      </c>
      <c r="U2830" s="468">
        <f t="shared" si="44"/>
        <v>50960</v>
      </c>
      <c r="V2830" s="170"/>
    </row>
    <row r="2831" spans="1:22">
      <c r="A2831" s="235">
        <v>2828</v>
      </c>
      <c r="B2831" s="238">
        <v>110710684</v>
      </c>
      <c r="C2831" s="238" t="s">
        <v>3942</v>
      </c>
      <c r="D2831" s="239" t="s">
        <v>2213</v>
      </c>
      <c r="E2831" s="598" t="s">
        <v>36</v>
      </c>
      <c r="F2831" s="333">
        <v>28</v>
      </c>
      <c r="G2831" s="625" t="s">
        <v>4578</v>
      </c>
      <c r="H2831" s="241">
        <v>45180</v>
      </c>
      <c r="I2831" s="241">
        <v>45181</v>
      </c>
      <c r="J2831" s="333" t="s">
        <v>2492</v>
      </c>
      <c r="K2831" s="333" t="s">
        <v>92</v>
      </c>
      <c r="L2831" s="333" t="s">
        <v>70</v>
      </c>
      <c r="M2831" s="333">
        <v>212565956</v>
      </c>
      <c r="N2831" s="239" t="s">
        <v>4082</v>
      </c>
      <c r="O2831" s="333" t="s">
        <v>4572</v>
      </c>
      <c r="P2831" s="333" t="s">
        <v>4258</v>
      </c>
      <c r="Q2831" s="333"/>
      <c r="R2831" s="239" t="s">
        <v>4579</v>
      </c>
      <c r="S2831" s="538">
        <v>2548</v>
      </c>
      <c r="T2831" s="467" t="s">
        <v>2965</v>
      </c>
      <c r="U2831" s="468">
        <f t="shared" si="44"/>
        <v>71344</v>
      </c>
      <c r="V2831" s="170"/>
    </row>
    <row r="2832" spans="1:22">
      <c r="A2832" s="235">
        <v>2829</v>
      </c>
      <c r="B2832" s="238">
        <v>110710684</v>
      </c>
      <c r="C2832" s="238" t="s">
        <v>3942</v>
      </c>
      <c r="D2832" s="239" t="s">
        <v>2213</v>
      </c>
      <c r="E2832" s="598" t="s">
        <v>36</v>
      </c>
      <c r="F2832" s="333">
        <v>12</v>
      </c>
      <c r="G2832" s="625" t="s">
        <v>4580</v>
      </c>
      <c r="H2832" s="241">
        <v>45182</v>
      </c>
      <c r="I2832" s="241">
        <v>45182</v>
      </c>
      <c r="J2832" s="333" t="s">
        <v>3857</v>
      </c>
      <c r="K2832" s="333" t="s">
        <v>82</v>
      </c>
      <c r="L2832" s="333" t="s">
        <v>70</v>
      </c>
      <c r="M2832" s="333">
        <v>350958906</v>
      </c>
      <c r="N2832" s="239" t="s">
        <v>4082</v>
      </c>
      <c r="O2832" s="333" t="s">
        <v>4320</v>
      </c>
      <c r="P2832" s="333" t="s">
        <v>4248</v>
      </c>
      <c r="Q2832" s="333"/>
      <c r="R2832" s="239" t="s">
        <v>4581</v>
      </c>
      <c r="S2832" s="538">
        <v>2548</v>
      </c>
      <c r="T2832" s="467" t="s">
        <v>2965</v>
      </c>
      <c r="U2832" s="468">
        <f t="shared" si="44"/>
        <v>30576</v>
      </c>
      <c r="V2832" s="170"/>
    </row>
    <row r="2833" spans="1:22" ht="20.399999999999999">
      <c r="A2833" s="235">
        <v>2830</v>
      </c>
      <c r="B2833" s="238">
        <v>109492194</v>
      </c>
      <c r="C2833" s="238">
        <v>61030012010</v>
      </c>
      <c r="D2833" s="239" t="s">
        <v>193</v>
      </c>
      <c r="E2833" s="598" t="s">
        <v>36</v>
      </c>
      <c r="F2833" s="333">
        <v>4</v>
      </c>
      <c r="G2833" s="625" t="s">
        <v>4571</v>
      </c>
      <c r="H2833" s="241">
        <v>45174</v>
      </c>
      <c r="I2833" s="241">
        <v>45174</v>
      </c>
      <c r="J2833" s="333" t="s">
        <v>2492</v>
      </c>
      <c r="K2833" s="333" t="s">
        <v>92</v>
      </c>
      <c r="L2833" s="333" t="s">
        <v>70</v>
      </c>
      <c r="M2833" s="333">
        <v>212565451</v>
      </c>
      <c r="N2833" s="239" t="s">
        <v>4082</v>
      </c>
      <c r="O2833" s="333" t="s">
        <v>4572</v>
      </c>
      <c r="P2833" s="333" t="s">
        <v>4258</v>
      </c>
      <c r="Q2833" s="333"/>
      <c r="R2833" s="239" t="s">
        <v>4573</v>
      </c>
      <c r="S2833" s="538">
        <v>234.9</v>
      </c>
      <c r="T2833" s="467" t="s">
        <v>2965</v>
      </c>
      <c r="U2833" s="468">
        <f t="shared" si="44"/>
        <v>939.6</v>
      </c>
      <c r="V2833" s="170"/>
    </row>
    <row r="2834" spans="1:22" ht="20.399999999999999">
      <c r="A2834" s="235">
        <v>2831</v>
      </c>
      <c r="B2834" s="238">
        <v>109492194</v>
      </c>
      <c r="C2834" s="238">
        <v>61030012010</v>
      </c>
      <c r="D2834" s="239" t="s">
        <v>193</v>
      </c>
      <c r="E2834" s="598" t="s">
        <v>36</v>
      </c>
      <c r="F2834" s="333">
        <v>14</v>
      </c>
      <c r="G2834" s="625" t="s">
        <v>4578</v>
      </c>
      <c r="H2834" s="241">
        <v>45180</v>
      </c>
      <c r="I2834" s="241">
        <v>45181</v>
      </c>
      <c r="J2834" s="333" t="s">
        <v>2492</v>
      </c>
      <c r="K2834" s="333" t="s">
        <v>92</v>
      </c>
      <c r="L2834" s="333" t="s">
        <v>70</v>
      </c>
      <c r="M2834" s="333">
        <v>212565956</v>
      </c>
      <c r="N2834" s="239" t="s">
        <v>4082</v>
      </c>
      <c r="O2834" s="333" t="s">
        <v>4572</v>
      </c>
      <c r="P2834" s="333" t="s">
        <v>4258</v>
      </c>
      <c r="Q2834" s="333"/>
      <c r="R2834" s="239" t="s">
        <v>4579</v>
      </c>
      <c r="S2834" s="538">
        <v>234.9</v>
      </c>
      <c r="T2834" s="467" t="s">
        <v>2965</v>
      </c>
      <c r="U2834" s="468">
        <f t="shared" si="44"/>
        <v>3288.6</v>
      </c>
      <c r="V2834" s="170"/>
    </row>
    <row r="2835" spans="1:22" ht="20.399999999999999">
      <c r="A2835" s="235">
        <v>2832</v>
      </c>
      <c r="B2835" s="238">
        <v>109492194</v>
      </c>
      <c r="C2835" s="238">
        <v>61030012010</v>
      </c>
      <c r="D2835" s="239" t="s">
        <v>193</v>
      </c>
      <c r="E2835" s="598" t="s">
        <v>36</v>
      </c>
      <c r="F2835" s="333">
        <v>2</v>
      </c>
      <c r="G2835" s="625" t="s">
        <v>4582</v>
      </c>
      <c r="H2835" s="241">
        <v>45183</v>
      </c>
      <c r="I2835" s="241">
        <v>45184</v>
      </c>
      <c r="J2835" s="333" t="s">
        <v>3857</v>
      </c>
      <c r="K2835" s="333" t="s">
        <v>82</v>
      </c>
      <c r="L2835" s="333" t="s">
        <v>70</v>
      </c>
      <c r="M2835" s="333">
        <v>350958883</v>
      </c>
      <c r="N2835" s="239" t="s">
        <v>4082</v>
      </c>
      <c r="O2835" s="333" t="s">
        <v>4320</v>
      </c>
      <c r="P2835" s="333" t="s">
        <v>4248</v>
      </c>
      <c r="Q2835" s="333"/>
      <c r="R2835" s="239" t="s">
        <v>4583</v>
      </c>
      <c r="S2835" s="538">
        <v>234.9</v>
      </c>
      <c r="T2835" s="467" t="s">
        <v>2965</v>
      </c>
      <c r="U2835" s="468">
        <f t="shared" si="44"/>
        <v>469.8</v>
      </c>
      <c r="V2835" s="170"/>
    </row>
    <row r="2836" spans="1:22" ht="20.399999999999999">
      <c r="A2836" s="235">
        <v>2833</v>
      </c>
      <c r="B2836" s="238">
        <v>109492194</v>
      </c>
      <c r="C2836" s="238">
        <v>61030012010</v>
      </c>
      <c r="D2836" s="239" t="s">
        <v>193</v>
      </c>
      <c r="E2836" s="598" t="s">
        <v>36</v>
      </c>
      <c r="F2836" s="333">
        <v>40</v>
      </c>
      <c r="G2836" s="625" t="s">
        <v>4599</v>
      </c>
      <c r="H2836" s="241">
        <v>45187</v>
      </c>
      <c r="I2836" s="241">
        <v>45187</v>
      </c>
      <c r="J2836" s="333" t="s">
        <v>3782</v>
      </c>
      <c r="K2836" s="333" t="s">
        <v>285</v>
      </c>
      <c r="L2836" s="333" t="s">
        <v>286</v>
      </c>
      <c r="M2836" s="333">
        <v>212567455</v>
      </c>
      <c r="N2836" s="239" t="s">
        <v>4082</v>
      </c>
      <c r="O2836" s="333" t="s">
        <v>4600</v>
      </c>
      <c r="P2836" s="333" t="s">
        <v>286</v>
      </c>
      <c r="Q2836" s="333" t="s">
        <v>286</v>
      </c>
      <c r="R2836" s="239" t="s">
        <v>4601</v>
      </c>
      <c r="S2836" s="538">
        <v>234.9</v>
      </c>
      <c r="T2836" s="467" t="s">
        <v>2965</v>
      </c>
      <c r="U2836" s="468">
        <f t="shared" si="44"/>
        <v>9396</v>
      </c>
      <c r="V2836" s="170"/>
    </row>
    <row r="2837" spans="1:22">
      <c r="A2837" s="235">
        <v>2834</v>
      </c>
      <c r="B2837" s="238">
        <v>109492193</v>
      </c>
      <c r="C2837" s="238">
        <v>9670003576</v>
      </c>
      <c r="D2837" s="239" t="s">
        <v>2739</v>
      </c>
      <c r="E2837" s="598" t="s">
        <v>36</v>
      </c>
      <c r="F2837" s="333">
        <v>170</v>
      </c>
      <c r="G2837" s="625" t="s">
        <v>4586</v>
      </c>
      <c r="H2837" s="241">
        <v>45187</v>
      </c>
      <c r="I2837" s="241">
        <v>45187</v>
      </c>
      <c r="J2837" s="333" t="s">
        <v>2492</v>
      </c>
      <c r="K2837" s="333" t="s">
        <v>92</v>
      </c>
      <c r="L2837" s="333" t="s">
        <v>3858</v>
      </c>
      <c r="M2837" s="333">
        <v>212567448</v>
      </c>
      <c r="N2837" s="239" t="s">
        <v>4082</v>
      </c>
      <c r="O2837" s="333" t="s">
        <v>3474</v>
      </c>
      <c r="P2837" s="333" t="s">
        <v>3413</v>
      </c>
      <c r="Q2837" s="333"/>
      <c r="R2837" s="239" t="s">
        <v>4587</v>
      </c>
      <c r="S2837" s="538">
        <v>11.26</v>
      </c>
      <c r="T2837" s="467" t="s">
        <v>2965</v>
      </c>
      <c r="U2837" s="468">
        <f t="shared" si="44"/>
        <v>1914.2</v>
      </c>
      <c r="V2837" s="170"/>
    </row>
    <row r="2838" spans="1:22" ht="20.399999999999999">
      <c r="A2838" s="235">
        <v>2835</v>
      </c>
      <c r="B2838" s="238">
        <v>110408292</v>
      </c>
      <c r="C2838" s="238">
        <v>110408292</v>
      </c>
      <c r="D2838" s="239" t="s">
        <v>1310</v>
      </c>
      <c r="E2838" s="598" t="s">
        <v>36</v>
      </c>
      <c r="F2838" s="333">
        <v>120</v>
      </c>
      <c r="G2838" s="625" t="s">
        <v>4571</v>
      </c>
      <c r="H2838" s="241">
        <v>45174</v>
      </c>
      <c r="I2838" s="241">
        <v>45174</v>
      </c>
      <c r="J2838" s="333" t="s">
        <v>2492</v>
      </c>
      <c r="K2838" s="333" t="s">
        <v>92</v>
      </c>
      <c r="L2838" s="333" t="s">
        <v>70</v>
      </c>
      <c r="M2838" s="333">
        <v>212565451</v>
      </c>
      <c r="N2838" s="239" t="s">
        <v>4082</v>
      </c>
      <c r="O2838" s="333" t="s">
        <v>4572</v>
      </c>
      <c r="P2838" s="333" t="s">
        <v>4258</v>
      </c>
      <c r="Q2838" s="333"/>
      <c r="R2838" s="239" t="s">
        <v>4573</v>
      </c>
      <c r="S2838" s="538">
        <v>3.92</v>
      </c>
      <c r="T2838" s="467" t="s">
        <v>2965</v>
      </c>
      <c r="U2838" s="468">
        <f t="shared" si="44"/>
        <v>470.4</v>
      </c>
      <c r="V2838" s="170"/>
    </row>
    <row r="2839" spans="1:22" ht="20.399999999999999">
      <c r="A2839" s="235">
        <v>2836</v>
      </c>
      <c r="B2839" s="238">
        <v>110408292</v>
      </c>
      <c r="C2839" s="238">
        <v>110408292</v>
      </c>
      <c r="D2839" s="239" t="s">
        <v>1310</v>
      </c>
      <c r="E2839" s="598" t="s">
        <v>36</v>
      </c>
      <c r="F2839" s="333">
        <v>92</v>
      </c>
      <c r="G2839" s="625" t="s">
        <v>4574</v>
      </c>
      <c r="H2839" s="241">
        <v>45180</v>
      </c>
      <c r="I2839" s="241">
        <v>45181</v>
      </c>
      <c r="J2839" s="333" t="s">
        <v>4575</v>
      </c>
      <c r="K2839" s="333" t="s">
        <v>4576</v>
      </c>
      <c r="L2839" s="333" t="s">
        <v>70</v>
      </c>
      <c r="M2839" s="333">
        <v>212565963</v>
      </c>
      <c r="N2839" s="239" t="s">
        <v>4082</v>
      </c>
      <c r="O2839" s="333" t="s">
        <v>4572</v>
      </c>
      <c r="P2839" s="333" t="s">
        <v>4258</v>
      </c>
      <c r="Q2839" s="333"/>
      <c r="R2839" s="239" t="s">
        <v>4577</v>
      </c>
      <c r="S2839" s="538">
        <v>3.92</v>
      </c>
      <c r="T2839" s="467" t="s">
        <v>2965</v>
      </c>
      <c r="U2839" s="468">
        <f t="shared" si="44"/>
        <v>360.64</v>
      </c>
      <c r="V2839" s="170"/>
    </row>
    <row r="2840" spans="1:22">
      <c r="A2840" s="235">
        <v>2837</v>
      </c>
      <c r="B2840" s="238">
        <v>110408291</v>
      </c>
      <c r="C2840" s="238" t="s">
        <v>1305</v>
      </c>
      <c r="D2840" s="239" t="s">
        <v>1306</v>
      </c>
      <c r="E2840" s="598" t="s">
        <v>36</v>
      </c>
      <c r="F2840" s="333">
        <v>24</v>
      </c>
      <c r="G2840" s="625" t="s">
        <v>4571</v>
      </c>
      <c r="H2840" s="241">
        <v>45174</v>
      </c>
      <c r="I2840" s="241">
        <v>45174</v>
      </c>
      <c r="J2840" s="333" t="s">
        <v>2492</v>
      </c>
      <c r="K2840" s="333" t="s">
        <v>92</v>
      </c>
      <c r="L2840" s="333" t="s">
        <v>70</v>
      </c>
      <c r="M2840" s="333">
        <v>212565451</v>
      </c>
      <c r="N2840" s="239" t="s">
        <v>4082</v>
      </c>
      <c r="O2840" s="333" t="s">
        <v>4572</v>
      </c>
      <c r="P2840" s="333" t="s">
        <v>4258</v>
      </c>
      <c r="Q2840" s="333"/>
      <c r="R2840" s="239" t="s">
        <v>4573</v>
      </c>
      <c r="S2840" s="538">
        <v>3.23</v>
      </c>
      <c r="T2840" s="467" t="s">
        <v>2965</v>
      </c>
      <c r="U2840" s="468">
        <f t="shared" si="44"/>
        <v>77.52</v>
      </c>
      <c r="V2840" s="170"/>
    </row>
    <row r="2841" spans="1:22">
      <c r="A2841" s="235">
        <v>2838</v>
      </c>
      <c r="B2841" s="238">
        <v>110408291</v>
      </c>
      <c r="C2841" s="238" t="s">
        <v>1305</v>
      </c>
      <c r="D2841" s="239" t="s">
        <v>1306</v>
      </c>
      <c r="E2841" s="598" t="s">
        <v>36</v>
      </c>
      <c r="F2841" s="333">
        <v>60</v>
      </c>
      <c r="G2841" s="625" t="s">
        <v>4574</v>
      </c>
      <c r="H2841" s="241">
        <v>45180</v>
      </c>
      <c r="I2841" s="241">
        <v>45181</v>
      </c>
      <c r="J2841" s="333" t="s">
        <v>4575</v>
      </c>
      <c r="K2841" s="333" t="s">
        <v>4576</v>
      </c>
      <c r="L2841" s="333" t="s">
        <v>70</v>
      </c>
      <c r="M2841" s="333">
        <v>212565963</v>
      </c>
      <c r="N2841" s="239" t="s">
        <v>4082</v>
      </c>
      <c r="O2841" s="333" t="s">
        <v>4572</v>
      </c>
      <c r="P2841" s="333" t="s">
        <v>4258</v>
      </c>
      <c r="Q2841" s="333"/>
      <c r="R2841" s="239" t="s">
        <v>4577</v>
      </c>
      <c r="S2841" s="538">
        <v>3.23</v>
      </c>
      <c r="T2841" s="467" t="s">
        <v>2965</v>
      </c>
      <c r="U2841" s="468">
        <f t="shared" si="44"/>
        <v>193.8</v>
      </c>
      <c r="V2841" s="170"/>
    </row>
    <row r="2842" spans="1:22">
      <c r="A2842" s="235">
        <v>2839</v>
      </c>
      <c r="B2842" s="238">
        <v>110408291</v>
      </c>
      <c r="C2842" s="238" t="s">
        <v>1305</v>
      </c>
      <c r="D2842" s="239" t="s">
        <v>1306</v>
      </c>
      <c r="E2842" s="598" t="s">
        <v>36</v>
      </c>
      <c r="F2842" s="333">
        <v>84</v>
      </c>
      <c r="G2842" s="625" t="s">
        <v>4578</v>
      </c>
      <c r="H2842" s="241">
        <v>45180</v>
      </c>
      <c r="I2842" s="241">
        <v>45181</v>
      </c>
      <c r="J2842" s="333" t="s">
        <v>2492</v>
      </c>
      <c r="K2842" s="333" t="s">
        <v>92</v>
      </c>
      <c r="L2842" s="333" t="s">
        <v>70</v>
      </c>
      <c r="M2842" s="333">
        <v>212565956</v>
      </c>
      <c r="N2842" s="239" t="s">
        <v>4082</v>
      </c>
      <c r="O2842" s="333" t="s">
        <v>4572</v>
      </c>
      <c r="P2842" s="333" t="s">
        <v>4258</v>
      </c>
      <c r="Q2842" s="333"/>
      <c r="R2842" s="239" t="s">
        <v>4579</v>
      </c>
      <c r="S2842" s="538">
        <v>3.23</v>
      </c>
      <c r="T2842" s="467" t="s">
        <v>2965</v>
      </c>
      <c r="U2842" s="468">
        <f t="shared" si="44"/>
        <v>271.32</v>
      </c>
      <c r="V2842" s="170"/>
    </row>
    <row r="2843" spans="1:22">
      <c r="A2843" s="235">
        <v>2840</v>
      </c>
      <c r="B2843" s="238">
        <v>110408291</v>
      </c>
      <c r="C2843" s="238" t="s">
        <v>1305</v>
      </c>
      <c r="D2843" s="239" t="s">
        <v>1306</v>
      </c>
      <c r="E2843" s="598" t="s">
        <v>36</v>
      </c>
      <c r="F2843" s="333">
        <v>84</v>
      </c>
      <c r="G2843" s="625" t="s">
        <v>4580</v>
      </c>
      <c r="H2843" s="241">
        <v>45182</v>
      </c>
      <c r="I2843" s="241">
        <v>45182</v>
      </c>
      <c r="J2843" s="333" t="s">
        <v>3857</v>
      </c>
      <c r="K2843" s="333" t="s">
        <v>82</v>
      </c>
      <c r="L2843" s="333" t="s">
        <v>70</v>
      </c>
      <c r="M2843" s="333">
        <v>350958906</v>
      </c>
      <c r="N2843" s="239" t="s">
        <v>4082</v>
      </c>
      <c r="O2843" s="333" t="s">
        <v>4320</v>
      </c>
      <c r="P2843" s="333" t="s">
        <v>4248</v>
      </c>
      <c r="Q2843" s="333"/>
      <c r="R2843" s="239" t="s">
        <v>4581</v>
      </c>
      <c r="S2843" s="538">
        <v>3.23</v>
      </c>
      <c r="T2843" s="467" t="s">
        <v>2965</v>
      </c>
      <c r="U2843" s="468">
        <f t="shared" si="44"/>
        <v>271.32</v>
      </c>
      <c r="V2843" s="170"/>
    </row>
    <row r="2844" spans="1:22">
      <c r="A2844" s="235">
        <v>2841</v>
      </c>
      <c r="B2844" s="238">
        <v>110408291</v>
      </c>
      <c r="C2844" s="238" t="s">
        <v>1305</v>
      </c>
      <c r="D2844" s="239" t="s">
        <v>1306</v>
      </c>
      <c r="E2844" s="598" t="s">
        <v>36</v>
      </c>
      <c r="F2844" s="333">
        <v>35</v>
      </c>
      <c r="G2844" s="625" t="s">
        <v>4582</v>
      </c>
      <c r="H2844" s="241">
        <v>45183</v>
      </c>
      <c r="I2844" s="241">
        <v>45184</v>
      </c>
      <c r="J2844" s="333" t="s">
        <v>3857</v>
      </c>
      <c r="K2844" s="333" t="s">
        <v>82</v>
      </c>
      <c r="L2844" s="333" t="s">
        <v>70</v>
      </c>
      <c r="M2844" s="333">
        <v>350958883</v>
      </c>
      <c r="N2844" s="239" t="s">
        <v>4082</v>
      </c>
      <c r="O2844" s="333" t="s">
        <v>4320</v>
      </c>
      <c r="P2844" s="333" t="s">
        <v>4248</v>
      </c>
      <c r="Q2844" s="333"/>
      <c r="R2844" s="239" t="s">
        <v>4583</v>
      </c>
      <c r="S2844" s="538">
        <v>3.23</v>
      </c>
      <c r="T2844" s="467" t="s">
        <v>2965</v>
      </c>
      <c r="U2844" s="468">
        <f t="shared" si="44"/>
        <v>113.05</v>
      </c>
      <c r="V2844" s="170"/>
    </row>
    <row r="2845" spans="1:22">
      <c r="A2845" s="235">
        <v>2842</v>
      </c>
      <c r="B2845" s="238">
        <v>112172541</v>
      </c>
      <c r="C2845" s="238">
        <v>112172541</v>
      </c>
      <c r="D2845" s="239" t="s">
        <v>2373</v>
      </c>
      <c r="E2845" s="598" t="s">
        <v>36</v>
      </c>
      <c r="F2845" s="333">
        <v>4</v>
      </c>
      <c r="G2845" s="625" t="s">
        <v>4571</v>
      </c>
      <c r="H2845" s="241">
        <v>45174</v>
      </c>
      <c r="I2845" s="241">
        <v>45174</v>
      </c>
      <c r="J2845" s="333" t="s">
        <v>2492</v>
      </c>
      <c r="K2845" s="333" t="s">
        <v>92</v>
      </c>
      <c r="L2845" s="333" t="s">
        <v>70</v>
      </c>
      <c r="M2845" s="333">
        <v>212565451</v>
      </c>
      <c r="N2845" s="239" t="s">
        <v>4082</v>
      </c>
      <c r="O2845" s="333" t="s">
        <v>4572</v>
      </c>
      <c r="P2845" s="333" t="s">
        <v>4258</v>
      </c>
      <c r="Q2845" s="333"/>
      <c r="R2845" s="239" t="s">
        <v>4573</v>
      </c>
      <c r="S2845" s="538">
        <v>630</v>
      </c>
      <c r="T2845" s="467" t="s">
        <v>2965</v>
      </c>
      <c r="U2845" s="468">
        <f t="shared" si="44"/>
        <v>2520</v>
      </c>
      <c r="V2845" s="170"/>
    </row>
    <row r="2846" spans="1:22">
      <c r="A2846" s="235">
        <v>2843</v>
      </c>
      <c r="B2846" s="238">
        <v>112172541</v>
      </c>
      <c r="C2846" s="238">
        <v>112172541</v>
      </c>
      <c r="D2846" s="239" t="s">
        <v>2373</v>
      </c>
      <c r="E2846" s="598" t="s">
        <v>36</v>
      </c>
      <c r="F2846" s="333">
        <v>4</v>
      </c>
      <c r="G2846" s="625" t="s">
        <v>4574</v>
      </c>
      <c r="H2846" s="241">
        <v>45180</v>
      </c>
      <c r="I2846" s="241">
        <v>45181</v>
      </c>
      <c r="J2846" s="333" t="s">
        <v>4575</v>
      </c>
      <c r="K2846" s="333" t="s">
        <v>4576</v>
      </c>
      <c r="L2846" s="333" t="s">
        <v>70</v>
      </c>
      <c r="M2846" s="333">
        <v>212565963</v>
      </c>
      <c r="N2846" s="239" t="s">
        <v>4082</v>
      </c>
      <c r="O2846" s="333" t="s">
        <v>4572</v>
      </c>
      <c r="P2846" s="333" t="s">
        <v>4258</v>
      </c>
      <c r="Q2846" s="333"/>
      <c r="R2846" s="239" t="s">
        <v>4577</v>
      </c>
      <c r="S2846" s="538">
        <v>630</v>
      </c>
      <c r="T2846" s="467" t="s">
        <v>2965</v>
      </c>
      <c r="U2846" s="468">
        <f t="shared" si="44"/>
        <v>2520</v>
      </c>
      <c r="V2846" s="170"/>
    </row>
    <row r="2847" spans="1:22">
      <c r="A2847" s="235">
        <v>2844</v>
      </c>
      <c r="B2847" s="238">
        <v>112172542</v>
      </c>
      <c r="C2847" s="238">
        <v>112172542</v>
      </c>
      <c r="D2847" s="239" t="s">
        <v>2376</v>
      </c>
      <c r="E2847" s="598" t="s">
        <v>36</v>
      </c>
      <c r="F2847" s="333">
        <v>12</v>
      </c>
      <c r="G2847" s="625" t="s">
        <v>4571</v>
      </c>
      <c r="H2847" s="241">
        <v>45174</v>
      </c>
      <c r="I2847" s="241">
        <v>45174</v>
      </c>
      <c r="J2847" s="333" t="s">
        <v>2492</v>
      </c>
      <c r="K2847" s="333" t="s">
        <v>92</v>
      </c>
      <c r="L2847" s="333" t="s">
        <v>70</v>
      </c>
      <c r="M2847" s="333">
        <v>212565451</v>
      </c>
      <c r="N2847" s="239" t="s">
        <v>4082</v>
      </c>
      <c r="O2847" s="333" t="s">
        <v>4572</v>
      </c>
      <c r="P2847" s="333" t="s">
        <v>4258</v>
      </c>
      <c r="Q2847" s="333"/>
      <c r="R2847" s="239" t="s">
        <v>4573</v>
      </c>
      <c r="S2847" s="538">
        <v>65</v>
      </c>
      <c r="T2847" s="467" t="s">
        <v>2965</v>
      </c>
      <c r="U2847" s="468">
        <f t="shared" si="44"/>
        <v>780</v>
      </c>
      <c r="V2847" s="170"/>
    </row>
    <row r="2848" spans="1:22">
      <c r="A2848" s="235">
        <v>2845</v>
      </c>
      <c r="B2848" s="238">
        <v>112172542</v>
      </c>
      <c r="C2848" s="238">
        <v>112172542</v>
      </c>
      <c r="D2848" s="239" t="s">
        <v>2376</v>
      </c>
      <c r="E2848" s="598" t="s">
        <v>36</v>
      </c>
      <c r="F2848" s="333">
        <v>9</v>
      </c>
      <c r="G2848" s="625" t="s">
        <v>4574</v>
      </c>
      <c r="H2848" s="241">
        <v>45180</v>
      </c>
      <c r="I2848" s="241">
        <v>45181</v>
      </c>
      <c r="J2848" s="333" t="s">
        <v>4575</v>
      </c>
      <c r="K2848" s="333" t="s">
        <v>4576</v>
      </c>
      <c r="L2848" s="333" t="s">
        <v>70</v>
      </c>
      <c r="M2848" s="333">
        <v>212565963</v>
      </c>
      <c r="N2848" s="239" t="s">
        <v>4082</v>
      </c>
      <c r="O2848" s="333" t="s">
        <v>4572</v>
      </c>
      <c r="P2848" s="333" t="s">
        <v>4258</v>
      </c>
      <c r="Q2848" s="333"/>
      <c r="R2848" s="239" t="s">
        <v>4577</v>
      </c>
      <c r="S2848" s="538">
        <v>65</v>
      </c>
      <c r="T2848" s="467" t="s">
        <v>2965</v>
      </c>
      <c r="U2848" s="468">
        <f t="shared" si="44"/>
        <v>585</v>
      </c>
      <c r="V2848" s="170"/>
    </row>
    <row r="2849" spans="1:22">
      <c r="A2849" s="235">
        <v>2846</v>
      </c>
      <c r="B2849" s="238">
        <v>112172543</v>
      </c>
      <c r="C2849" s="238" t="s">
        <v>4040</v>
      </c>
      <c r="D2849" s="239" t="s">
        <v>1145</v>
      </c>
      <c r="E2849" s="598" t="s">
        <v>36</v>
      </c>
      <c r="F2849" s="333">
        <v>4</v>
      </c>
      <c r="G2849" s="625" t="s">
        <v>4571</v>
      </c>
      <c r="H2849" s="241">
        <v>45174</v>
      </c>
      <c r="I2849" s="241">
        <v>45174</v>
      </c>
      <c r="J2849" s="333" t="s">
        <v>2492</v>
      </c>
      <c r="K2849" s="333" t="s">
        <v>92</v>
      </c>
      <c r="L2849" s="333" t="s">
        <v>70</v>
      </c>
      <c r="M2849" s="333">
        <v>212565451</v>
      </c>
      <c r="N2849" s="239" t="s">
        <v>4082</v>
      </c>
      <c r="O2849" s="333" t="s">
        <v>4572</v>
      </c>
      <c r="P2849" s="333" t="s">
        <v>4258</v>
      </c>
      <c r="Q2849" s="333"/>
      <c r="R2849" s="239" t="s">
        <v>4573</v>
      </c>
      <c r="S2849" s="538">
        <v>3480</v>
      </c>
      <c r="T2849" s="467" t="s">
        <v>2965</v>
      </c>
      <c r="U2849" s="468">
        <f t="shared" si="44"/>
        <v>13920</v>
      </c>
      <c r="V2849" s="170"/>
    </row>
    <row r="2850" spans="1:22">
      <c r="A2850" s="235">
        <v>2847</v>
      </c>
      <c r="B2850" s="238">
        <v>112172543</v>
      </c>
      <c r="C2850" s="238" t="s">
        <v>4040</v>
      </c>
      <c r="D2850" s="239" t="s">
        <v>1145</v>
      </c>
      <c r="E2850" s="598" t="s">
        <v>36</v>
      </c>
      <c r="F2850" s="333">
        <v>3</v>
      </c>
      <c r="G2850" s="625" t="s">
        <v>4574</v>
      </c>
      <c r="H2850" s="241">
        <v>45180</v>
      </c>
      <c r="I2850" s="241">
        <v>45181</v>
      </c>
      <c r="J2850" s="333" t="s">
        <v>4575</v>
      </c>
      <c r="K2850" s="333" t="s">
        <v>4576</v>
      </c>
      <c r="L2850" s="333" t="s">
        <v>70</v>
      </c>
      <c r="M2850" s="333">
        <v>212565963</v>
      </c>
      <c r="N2850" s="239" t="s">
        <v>4082</v>
      </c>
      <c r="O2850" s="333" t="s">
        <v>4572</v>
      </c>
      <c r="P2850" s="333" t="s">
        <v>4258</v>
      </c>
      <c r="Q2850" s="333"/>
      <c r="R2850" s="239" t="s">
        <v>4577</v>
      </c>
      <c r="S2850" s="538">
        <v>3480</v>
      </c>
      <c r="T2850" s="467" t="s">
        <v>2965</v>
      </c>
      <c r="U2850" s="468">
        <f t="shared" si="44"/>
        <v>10440</v>
      </c>
      <c r="V2850" s="170"/>
    </row>
    <row r="2851" spans="1:22">
      <c r="A2851" s="235">
        <v>2848</v>
      </c>
      <c r="B2851" s="238">
        <v>112172544</v>
      </c>
      <c r="C2851" s="238">
        <v>112172544</v>
      </c>
      <c r="D2851" s="239" t="s">
        <v>2377</v>
      </c>
      <c r="E2851" s="598" t="s">
        <v>36</v>
      </c>
      <c r="F2851" s="333">
        <v>8</v>
      </c>
      <c r="G2851" s="625" t="s">
        <v>4571</v>
      </c>
      <c r="H2851" s="241">
        <v>45174</v>
      </c>
      <c r="I2851" s="241">
        <v>45174</v>
      </c>
      <c r="J2851" s="333" t="s">
        <v>2492</v>
      </c>
      <c r="K2851" s="333" t="s">
        <v>92</v>
      </c>
      <c r="L2851" s="333" t="s">
        <v>70</v>
      </c>
      <c r="M2851" s="333">
        <v>212565451</v>
      </c>
      <c r="N2851" s="239" t="s">
        <v>4082</v>
      </c>
      <c r="O2851" s="333" t="s">
        <v>4572</v>
      </c>
      <c r="P2851" s="333" t="s">
        <v>4258</v>
      </c>
      <c r="Q2851" s="333"/>
      <c r="R2851" s="239" t="s">
        <v>4573</v>
      </c>
      <c r="S2851" s="538">
        <v>100</v>
      </c>
      <c r="T2851" s="467" t="s">
        <v>2965</v>
      </c>
      <c r="U2851" s="468">
        <f t="shared" si="44"/>
        <v>800</v>
      </c>
      <c r="V2851" s="170"/>
    </row>
    <row r="2852" spans="1:22">
      <c r="A2852" s="235">
        <v>2849</v>
      </c>
      <c r="B2852" s="238">
        <v>112172544</v>
      </c>
      <c r="C2852" s="238">
        <v>112172544</v>
      </c>
      <c r="D2852" s="239" t="s">
        <v>2377</v>
      </c>
      <c r="E2852" s="598" t="s">
        <v>36</v>
      </c>
      <c r="F2852" s="333">
        <v>6</v>
      </c>
      <c r="G2852" s="625" t="s">
        <v>4574</v>
      </c>
      <c r="H2852" s="241">
        <v>45180</v>
      </c>
      <c r="I2852" s="241">
        <v>45181</v>
      </c>
      <c r="J2852" s="333" t="s">
        <v>4575</v>
      </c>
      <c r="K2852" s="333" t="s">
        <v>4576</v>
      </c>
      <c r="L2852" s="333" t="s">
        <v>70</v>
      </c>
      <c r="M2852" s="333">
        <v>212565963</v>
      </c>
      <c r="N2852" s="239" t="s">
        <v>4082</v>
      </c>
      <c r="O2852" s="333" t="s">
        <v>4572</v>
      </c>
      <c r="P2852" s="333" t="s">
        <v>4258</v>
      </c>
      <c r="Q2852" s="333"/>
      <c r="R2852" s="239" t="s">
        <v>4577</v>
      </c>
      <c r="S2852" s="538">
        <v>100</v>
      </c>
      <c r="T2852" s="467" t="s">
        <v>2965</v>
      </c>
      <c r="U2852" s="468">
        <f t="shared" si="44"/>
        <v>600</v>
      </c>
      <c r="V2852" s="170"/>
    </row>
    <row r="2853" spans="1:22">
      <c r="A2853" s="235">
        <v>2850</v>
      </c>
      <c r="B2853" s="238">
        <v>112172545</v>
      </c>
      <c r="C2853" s="238">
        <v>112172545</v>
      </c>
      <c r="D2853" s="239" t="s">
        <v>2378</v>
      </c>
      <c r="E2853" s="598" t="s">
        <v>36</v>
      </c>
      <c r="F2853" s="333">
        <v>24</v>
      </c>
      <c r="G2853" s="625" t="s">
        <v>4571</v>
      </c>
      <c r="H2853" s="241">
        <v>45174</v>
      </c>
      <c r="I2853" s="241">
        <v>45174</v>
      </c>
      <c r="J2853" s="333" t="s">
        <v>2492</v>
      </c>
      <c r="K2853" s="333" t="s">
        <v>92</v>
      </c>
      <c r="L2853" s="333" t="s">
        <v>70</v>
      </c>
      <c r="M2853" s="333">
        <v>212565451</v>
      </c>
      <c r="N2853" s="239" t="s">
        <v>4082</v>
      </c>
      <c r="O2853" s="333" t="s">
        <v>4572</v>
      </c>
      <c r="P2853" s="333" t="s">
        <v>4258</v>
      </c>
      <c r="Q2853" s="333"/>
      <c r="R2853" s="239" t="s">
        <v>4573</v>
      </c>
      <c r="S2853" s="538">
        <v>8.5</v>
      </c>
      <c r="T2853" s="467" t="s">
        <v>2965</v>
      </c>
      <c r="U2853" s="468">
        <f t="shared" si="44"/>
        <v>204</v>
      </c>
      <c r="V2853" s="170"/>
    </row>
    <row r="2854" spans="1:22">
      <c r="A2854" s="235">
        <v>2851</v>
      </c>
      <c r="B2854" s="238">
        <v>112172545</v>
      </c>
      <c r="C2854" s="238">
        <v>112172545</v>
      </c>
      <c r="D2854" s="239" t="s">
        <v>2378</v>
      </c>
      <c r="E2854" s="598" t="s">
        <v>36</v>
      </c>
      <c r="F2854" s="333">
        <v>18</v>
      </c>
      <c r="G2854" s="625" t="s">
        <v>4574</v>
      </c>
      <c r="H2854" s="241">
        <v>45180</v>
      </c>
      <c r="I2854" s="241">
        <v>45181</v>
      </c>
      <c r="J2854" s="333" t="s">
        <v>4575</v>
      </c>
      <c r="K2854" s="333" t="s">
        <v>4576</v>
      </c>
      <c r="L2854" s="333" t="s">
        <v>70</v>
      </c>
      <c r="M2854" s="333">
        <v>212565963</v>
      </c>
      <c r="N2854" s="239" t="s">
        <v>4082</v>
      </c>
      <c r="O2854" s="333" t="s">
        <v>4572</v>
      </c>
      <c r="P2854" s="333" t="s">
        <v>4258</v>
      </c>
      <c r="Q2854" s="333"/>
      <c r="R2854" s="239" t="s">
        <v>4577</v>
      </c>
      <c r="S2854" s="538">
        <v>8.5</v>
      </c>
      <c r="T2854" s="467" t="s">
        <v>2965</v>
      </c>
      <c r="U2854" s="468">
        <f t="shared" si="44"/>
        <v>153</v>
      </c>
      <c r="V2854" s="170"/>
    </row>
    <row r="2855" spans="1:22">
      <c r="A2855" s="235">
        <v>2852</v>
      </c>
      <c r="B2855" s="238">
        <v>112172546</v>
      </c>
      <c r="C2855" s="238">
        <v>112172546</v>
      </c>
      <c r="D2855" s="239" t="s">
        <v>2380</v>
      </c>
      <c r="E2855" s="598" t="s">
        <v>36</v>
      </c>
      <c r="F2855" s="333">
        <v>16</v>
      </c>
      <c r="G2855" s="625" t="s">
        <v>4571</v>
      </c>
      <c r="H2855" s="241">
        <v>45174</v>
      </c>
      <c r="I2855" s="241">
        <v>45174</v>
      </c>
      <c r="J2855" s="333" t="s">
        <v>2492</v>
      </c>
      <c r="K2855" s="333" t="s">
        <v>92</v>
      </c>
      <c r="L2855" s="333" t="s">
        <v>70</v>
      </c>
      <c r="M2855" s="333">
        <v>212565451</v>
      </c>
      <c r="N2855" s="239" t="s">
        <v>4082</v>
      </c>
      <c r="O2855" s="333" t="s">
        <v>4572</v>
      </c>
      <c r="P2855" s="333" t="s">
        <v>4258</v>
      </c>
      <c r="Q2855" s="333"/>
      <c r="R2855" s="239" t="s">
        <v>4573</v>
      </c>
      <c r="S2855" s="538">
        <v>10.5</v>
      </c>
      <c r="T2855" s="467" t="s">
        <v>2965</v>
      </c>
      <c r="U2855" s="468">
        <f t="shared" si="44"/>
        <v>168</v>
      </c>
      <c r="V2855" s="170"/>
    </row>
    <row r="2856" spans="1:22">
      <c r="A2856" s="235">
        <v>2853</v>
      </c>
      <c r="B2856" s="238">
        <v>112172546</v>
      </c>
      <c r="C2856" s="238">
        <v>112172546</v>
      </c>
      <c r="D2856" s="239" t="s">
        <v>2380</v>
      </c>
      <c r="E2856" s="598" t="s">
        <v>36</v>
      </c>
      <c r="F2856" s="333">
        <v>12</v>
      </c>
      <c r="G2856" s="625" t="s">
        <v>4574</v>
      </c>
      <c r="H2856" s="241">
        <v>45180</v>
      </c>
      <c r="I2856" s="241">
        <v>45181</v>
      </c>
      <c r="J2856" s="333" t="s">
        <v>4575</v>
      </c>
      <c r="K2856" s="333" t="s">
        <v>4576</v>
      </c>
      <c r="L2856" s="333" t="s">
        <v>70</v>
      </c>
      <c r="M2856" s="333">
        <v>212565963</v>
      </c>
      <c r="N2856" s="239" t="s">
        <v>4082</v>
      </c>
      <c r="O2856" s="333" t="s">
        <v>4572</v>
      </c>
      <c r="P2856" s="333" t="s">
        <v>4258</v>
      </c>
      <c r="Q2856" s="333"/>
      <c r="R2856" s="239" t="s">
        <v>4577</v>
      </c>
      <c r="S2856" s="538">
        <v>10.5</v>
      </c>
      <c r="T2856" s="467" t="s">
        <v>2965</v>
      </c>
      <c r="U2856" s="468">
        <f t="shared" si="44"/>
        <v>126</v>
      </c>
      <c r="V2856" s="170"/>
    </row>
    <row r="2857" spans="1:22">
      <c r="A2857" s="235">
        <v>2854</v>
      </c>
      <c r="B2857" s="238">
        <v>112170848</v>
      </c>
      <c r="C2857" s="238">
        <v>112170848</v>
      </c>
      <c r="D2857" s="239" t="s">
        <v>2381</v>
      </c>
      <c r="E2857" s="598" t="s">
        <v>36</v>
      </c>
      <c r="F2857" s="333">
        <v>24</v>
      </c>
      <c r="G2857" s="625" t="s">
        <v>4571</v>
      </c>
      <c r="H2857" s="241">
        <v>45174</v>
      </c>
      <c r="I2857" s="241">
        <v>45174</v>
      </c>
      <c r="J2857" s="333" t="s">
        <v>2492</v>
      </c>
      <c r="K2857" s="333" t="s">
        <v>92</v>
      </c>
      <c r="L2857" s="333" t="s">
        <v>70</v>
      </c>
      <c r="M2857" s="333">
        <v>212565451</v>
      </c>
      <c r="N2857" s="239" t="s">
        <v>4082</v>
      </c>
      <c r="O2857" s="333" t="s">
        <v>4572</v>
      </c>
      <c r="P2857" s="333" t="s">
        <v>4258</v>
      </c>
      <c r="Q2857" s="333"/>
      <c r="R2857" s="239" t="s">
        <v>4573</v>
      </c>
      <c r="S2857" s="538">
        <v>14</v>
      </c>
      <c r="T2857" s="467" t="s">
        <v>2965</v>
      </c>
      <c r="U2857" s="468">
        <f t="shared" si="44"/>
        <v>336</v>
      </c>
      <c r="V2857" s="170"/>
    </row>
    <row r="2858" spans="1:22">
      <c r="A2858" s="235">
        <v>2855</v>
      </c>
      <c r="B2858" s="238">
        <v>112170848</v>
      </c>
      <c r="C2858" s="238">
        <v>112170848</v>
      </c>
      <c r="D2858" s="239" t="s">
        <v>2381</v>
      </c>
      <c r="E2858" s="598" t="s">
        <v>36</v>
      </c>
      <c r="F2858" s="333">
        <v>18</v>
      </c>
      <c r="G2858" s="625" t="s">
        <v>4574</v>
      </c>
      <c r="H2858" s="241">
        <v>45180</v>
      </c>
      <c r="I2858" s="241">
        <v>45181</v>
      </c>
      <c r="J2858" s="333" t="s">
        <v>4575</v>
      </c>
      <c r="K2858" s="333" t="s">
        <v>4576</v>
      </c>
      <c r="L2858" s="333" t="s">
        <v>70</v>
      </c>
      <c r="M2858" s="333">
        <v>212565963</v>
      </c>
      <c r="N2858" s="239" t="s">
        <v>4082</v>
      </c>
      <c r="O2858" s="333" t="s">
        <v>4572</v>
      </c>
      <c r="P2858" s="333" t="s">
        <v>4258</v>
      </c>
      <c r="Q2858" s="333"/>
      <c r="R2858" s="239" t="s">
        <v>4577</v>
      </c>
      <c r="S2858" s="538">
        <v>14</v>
      </c>
      <c r="T2858" s="467" t="s">
        <v>2965</v>
      </c>
      <c r="U2858" s="468">
        <f t="shared" si="44"/>
        <v>252</v>
      </c>
      <c r="V2858" s="170"/>
    </row>
    <row r="2859" spans="1:22">
      <c r="A2859" s="235">
        <v>2856</v>
      </c>
      <c r="B2859" s="238">
        <v>112170849</v>
      </c>
      <c r="C2859" s="238">
        <v>112170849</v>
      </c>
      <c r="D2859" s="239" t="s">
        <v>2382</v>
      </c>
      <c r="E2859" s="598" t="s">
        <v>36</v>
      </c>
      <c r="F2859" s="333">
        <v>24</v>
      </c>
      <c r="G2859" s="625" t="s">
        <v>4571</v>
      </c>
      <c r="H2859" s="241">
        <v>45174</v>
      </c>
      <c r="I2859" s="241">
        <v>45174</v>
      </c>
      <c r="J2859" s="333" t="s">
        <v>2492</v>
      </c>
      <c r="K2859" s="333" t="s">
        <v>92</v>
      </c>
      <c r="L2859" s="333" t="s">
        <v>70</v>
      </c>
      <c r="M2859" s="333">
        <v>212565451</v>
      </c>
      <c r="N2859" s="239" t="s">
        <v>4082</v>
      </c>
      <c r="O2859" s="333" t="s">
        <v>4572</v>
      </c>
      <c r="P2859" s="333" t="s">
        <v>4258</v>
      </c>
      <c r="Q2859" s="333"/>
      <c r="R2859" s="239" t="s">
        <v>4573</v>
      </c>
      <c r="S2859" s="538">
        <v>5.5</v>
      </c>
      <c r="T2859" s="467" t="s">
        <v>2965</v>
      </c>
      <c r="U2859" s="468">
        <f t="shared" si="44"/>
        <v>132</v>
      </c>
      <c r="V2859" s="170"/>
    </row>
    <row r="2860" spans="1:22">
      <c r="A2860" s="235">
        <v>2857</v>
      </c>
      <c r="B2860" s="238">
        <v>112170849</v>
      </c>
      <c r="C2860" s="238">
        <v>112170849</v>
      </c>
      <c r="D2860" s="239" t="s">
        <v>2382</v>
      </c>
      <c r="E2860" s="598" t="s">
        <v>36</v>
      </c>
      <c r="F2860" s="333">
        <v>18</v>
      </c>
      <c r="G2860" s="625" t="s">
        <v>4574</v>
      </c>
      <c r="H2860" s="241">
        <v>45180</v>
      </c>
      <c r="I2860" s="241">
        <v>45181</v>
      </c>
      <c r="J2860" s="333" t="s">
        <v>4575</v>
      </c>
      <c r="K2860" s="333" t="s">
        <v>4576</v>
      </c>
      <c r="L2860" s="333" t="s">
        <v>70</v>
      </c>
      <c r="M2860" s="333">
        <v>212565963</v>
      </c>
      <c r="N2860" s="239" t="s">
        <v>4082</v>
      </c>
      <c r="O2860" s="333" t="s">
        <v>4572</v>
      </c>
      <c r="P2860" s="333" t="s">
        <v>4258</v>
      </c>
      <c r="Q2860" s="333"/>
      <c r="R2860" s="239" t="s">
        <v>4577</v>
      </c>
      <c r="S2860" s="538">
        <v>5.5</v>
      </c>
      <c r="T2860" s="467" t="s">
        <v>2965</v>
      </c>
      <c r="U2860" s="468">
        <f t="shared" si="44"/>
        <v>99</v>
      </c>
      <c r="V2860" s="170"/>
    </row>
    <row r="2861" spans="1:22">
      <c r="A2861" s="235">
        <v>2858</v>
      </c>
      <c r="B2861" s="238">
        <v>112171911</v>
      </c>
      <c r="C2861" s="238" t="s">
        <v>3427</v>
      </c>
      <c r="D2861" s="239" t="s">
        <v>3588</v>
      </c>
      <c r="E2861" s="598" t="s">
        <v>36</v>
      </c>
      <c r="F2861" s="333">
        <v>2</v>
      </c>
      <c r="G2861" s="625" t="s">
        <v>4571</v>
      </c>
      <c r="H2861" s="241">
        <v>45174</v>
      </c>
      <c r="I2861" s="241">
        <v>45174</v>
      </c>
      <c r="J2861" s="333" t="s">
        <v>2492</v>
      </c>
      <c r="K2861" s="333" t="s">
        <v>92</v>
      </c>
      <c r="L2861" s="333" t="s">
        <v>70</v>
      </c>
      <c r="M2861" s="333">
        <v>212565451</v>
      </c>
      <c r="N2861" s="239" t="s">
        <v>4082</v>
      </c>
      <c r="O2861" s="333" t="s">
        <v>4572</v>
      </c>
      <c r="P2861" s="333" t="s">
        <v>4258</v>
      </c>
      <c r="Q2861" s="333"/>
      <c r="R2861" s="239" t="s">
        <v>4573</v>
      </c>
      <c r="S2861" s="538">
        <v>158500</v>
      </c>
      <c r="T2861" s="467" t="s">
        <v>2965</v>
      </c>
      <c r="U2861" s="468">
        <f t="shared" si="44"/>
        <v>317000</v>
      </c>
      <c r="V2861" s="170"/>
    </row>
    <row r="2862" spans="1:22">
      <c r="A2862" s="235">
        <v>2859</v>
      </c>
      <c r="B2862" s="238">
        <v>111400055</v>
      </c>
      <c r="C2862" s="238" t="s">
        <v>3275</v>
      </c>
      <c r="D2862" s="239" t="s">
        <v>654</v>
      </c>
      <c r="E2862" s="598" t="s">
        <v>36</v>
      </c>
      <c r="F2862" s="333">
        <v>12</v>
      </c>
      <c r="G2862" s="625" t="s">
        <v>4571</v>
      </c>
      <c r="H2862" s="241">
        <v>45174</v>
      </c>
      <c r="I2862" s="241">
        <v>45174</v>
      </c>
      <c r="J2862" s="333" t="s">
        <v>2492</v>
      </c>
      <c r="K2862" s="333" t="s">
        <v>92</v>
      </c>
      <c r="L2862" s="333" t="s">
        <v>70</v>
      </c>
      <c r="M2862" s="333">
        <v>212565451</v>
      </c>
      <c r="N2862" s="239" t="s">
        <v>4082</v>
      </c>
      <c r="O2862" s="333" t="s">
        <v>4572</v>
      </c>
      <c r="P2862" s="333" t="s">
        <v>4258</v>
      </c>
      <c r="Q2862" s="333"/>
      <c r="R2862" s="239" t="s">
        <v>4573</v>
      </c>
      <c r="S2862" s="538">
        <v>1706.02</v>
      </c>
      <c r="T2862" s="467" t="s">
        <v>2965</v>
      </c>
      <c r="U2862" s="468">
        <f t="shared" si="44"/>
        <v>20472.239999999998</v>
      </c>
      <c r="V2862" s="170"/>
    </row>
    <row r="2863" spans="1:22">
      <c r="A2863" s="235">
        <v>2860</v>
      </c>
      <c r="B2863" s="238">
        <v>111400055</v>
      </c>
      <c r="C2863" s="238" t="s">
        <v>3275</v>
      </c>
      <c r="D2863" s="239" t="s">
        <v>654</v>
      </c>
      <c r="E2863" s="598" t="s">
        <v>36</v>
      </c>
      <c r="F2863" s="333">
        <v>24</v>
      </c>
      <c r="G2863" s="625" t="s">
        <v>4574</v>
      </c>
      <c r="H2863" s="241">
        <v>45180</v>
      </c>
      <c r="I2863" s="241">
        <v>45181</v>
      </c>
      <c r="J2863" s="333" t="s">
        <v>4575</v>
      </c>
      <c r="K2863" s="333" t="s">
        <v>4576</v>
      </c>
      <c r="L2863" s="333" t="s">
        <v>70</v>
      </c>
      <c r="M2863" s="333">
        <v>212565963</v>
      </c>
      <c r="N2863" s="239" t="s">
        <v>4082</v>
      </c>
      <c r="O2863" s="333" t="s">
        <v>4572</v>
      </c>
      <c r="P2863" s="333" t="s">
        <v>4258</v>
      </c>
      <c r="Q2863" s="333"/>
      <c r="R2863" s="239" t="s">
        <v>4577</v>
      </c>
      <c r="S2863" s="538">
        <v>1706.02</v>
      </c>
      <c r="T2863" s="467" t="s">
        <v>2965</v>
      </c>
      <c r="U2863" s="468">
        <f t="shared" si="44"/>
        <v>40944.479999999996</v>
      </c>
      <c r="V2863" s="170"/>
    </row>
    <row r="2864" spans="1:22">
      <c r="A2864" s="235">
        <v>2861</v>
      </c>
      <c r="B2864" s="238">
        <v>111400054</v>
      </c>
      <c r="C2864" s="238" t="s">
        <v>3274</v>
      </c>
      <c r="D2864" s="239" t="s">
        <v>650</v>
      </c>
      <c r="E2864" s="598" t="s">
        <v>36</v>
      </c>
      <c r="F2864" s="333">
        <v>12</v>
      </c>
      <c r="G2864" s="625" t="s">
        <v>4571</v>
      </c>
      <c r="H2864" s="241">
        <v>45174</v>
      </c>
      <c r="I2864" s="241">
        <v>45174</v>
      </c>
      <c r="J2864" s="333" t="s">
        <v>2492</v>
      </c>
      <c r="K2864" s="333" t="s">
        <v>92</v>
      </c>
      <c r="L2864" s="333" t="s">
        <v>70</v>
      </c>
      <c r="M2864" s="333">
        <v>212565451</v>
      </c>
      <c r="N2864" s="239" t="s">
        <v>4082</v>
      </c>
      <c r="O2864" s="333" t="s">
        <v>4572</v>
      </c>
      <c r="P2864" s="333" t="s">
        <v>4258</v>
      </c>
      <c r="Q2864" s="333"/>
      <c r="R2864" s="239" t="s">
        <v>4573</v>
      </c>
      <c r="S2864" s="538">
        <v>1388.85</v>
      </c>
      <c r="T2864" s="467" t="s">
        <v>2965</v>
      </c>
      <c r="U2864" s="468">
        <f t="shared" si="44"/>
        <v>16666.199999999997</v>
      </c>
      <c r="V2864" s="170"/>
    </row>
    <row r="2865" spans="1:22">
      <c r="A2865" s="235">
        <v>2862</v>
      </c>
      <c r="B2865" s="238">
        <v>111400054</v>
      </c>
      <c r="C2865" s="238" t="s">
        <v>3274</v>
      </c>
      <c r="D2865" s="239" t="s">
        <v>650</v>
      </c>
      <c r="E2865" s="598" t="s">
        <v>36</v>
      </c>
      <c r="F2865" s="333">
        <v>24</v>
      </c>
      <c r="G2865" s="625" t="s">
        <v>4574</v>
      </c>
      <c r="H2865" s="241">
        <v>45180</v>
      </c>
      <c r="I2865" s="241">
        <v>45181</v>
      </c>
      <c r="J2865" s="333" t="s">
        <v>4575</v>
      </c>
      <c r="K2865" s="333" t="s">
        <v>4576</v>
      </c>
      <c r="L2865" s="333" t="s">
        <v>70</v>
      </c>
      <c r="M2865" s="333">
        <v>212565963</v>
      </c>
      <c r="N2865" s="239" t="s">
        <v>4082</v>
      </c>
      <c r="O2865" s="333" t="s">
        <v>4572</v>
      </c>
      <c r="P2865" s="333" t="s">
        <v>4258</v>
      </c>
      <c r="Q2865" s="333"/>
      <c r="R2865" s="239" t="s">
        <v>4577</v>
      </c>
      <c r="S2865" s="538">
        <v>1388.85</v>
      </c>
      <c r="T2865" s="467" t="s">
        <v>2965</v>
      </c>
      <c r="U2865" s="468">
        <f t="shared" si="44"/>
        <v>33332.399999999994</v>
      </c>
      <c r="V2865" s="170"/>
    </row>
    <row r="2866" spans="1:22" ht="30.6">
      <c r="A2866" s="235">
        <v>2863</v>
      </c>
      <c r="B2866" s="238">
        <v>109611234</v>
      </c>
      <c r="C2866" s="238">
        <v>3742612236</v>
      </c>
      <c r="D2866" s="239" t="s">
        <v>3031</v>
      </c>
      <c r="E2866" s="598" t="s">
        <v>36</v>
      </c>
      <c r="F2866" s="333">
        <v>12</v>
      </c>
      <c r="G2866" s="625" t="s">
        <v>4571</v>
      </c>
      <c r="H2866" s="241">
        <v>45174</v>
      </c>
      <c r="I2866" s="241">
        <v>45174</v>
      </c>
      <c r="J2866" s="333" t="s">
        <v>2492</v>
      </c>
      <c r="K2866" s="333" t="s">
        <v>92</v>
      </c>
      <c r="L2866" s="333" t="s">
        <v>70</v>
      </c>
      <c r="M2866" s="333">
        <v>212565451</v>
      </c>
      <c r="N2866" s="239" t="s">
        <v>4082</v>
      </c>
      <c r="O2866" s="333" t="s">
        <v>4572</v>
      </c>
      <c r="P2866" s="333" t="s">
        <v>4258</v>
      </c>
      <c r="Q2866" s="333"/>
      <c r="R2866" s="239" t="s">
        <v>4573</v>
      </c>
      <c r="S2866" s="538">
        <v>23880</v>
      </c>
      <c r="T2866" s="467" t="s">
        <v>2965</v>
      </c>
      <c r="U2866" s="468">
        <f t="shared" si="44"/>
        <v>286560</v>
      </c>
      <c r="V2866" s="170"/>
    </row>
    <row r="2867" spans="1:22" ht="30.6">
      <c r="A2867" s="235">
        <v>2864</v>
      </c>
      <c r="B2867" s="238">
        <v>109611234</v>
      </c>
      <c r="C2867" s="238">
        <v>3742612236</v>
      </c>
      <c r="D2867" s="239" t="s">
        <v>3031</v>
      </c>
      <c r="E2867" s="598" t="s">
        <v>36</v>
      </c>
      <c r="F2867" s="333">
        <v>3</v>
      </c>
      <c r="G2867" s="625" t="s">
        <v>4604</v>
      </c>
      <c r="H2867" s="241">
        <v>45180</v>
      </c>
      <c r="I2867" s="241">
        <v>45181</v>
      </c>
      <c r="J2867" s="333" t="s">
        <v>4518</v>
      </c>
      <c r="K2867" s="333" t="s">
        <v>3479</v>
      </c>
      <c r="L2867" s="333" t="s">
        <v>3799</v>
      </c>
      <c r="M2867" s="333">
        <v>350958968</v>
      </c>
      <c r="N2867" s="239" t="s">
        <v>4082</v>
      </c>
      <c r="O2867" s="333" t="s">
        <v>3784</v>
      </c>
      <c r="P2867" s="333" t="s">
        <v>3432</v>
      </c>
      <c r="Q2867" s="333"/>
      <c r="R2867" s="239" t="s">
        <v>4605</v>
      </c>
      <c r="S2867" s="538">
        <v>23880</v>
      </c>
      <c r="T2867" s="467" t="s">
        <v>2965</v>
      </c>
      <c r="U2867" s="468">
        <f t="shared" si="44"/>
        <v>71640</v>
      </c>
      <c r="V2867" s="170"/>
    </row>
    <row r="2868" spans="1:22" ht="30.6">
      <c r="A2868" s="235">
        <v>2865</v>
      </c>
      <c r="B2868" s="238">
        <v>109611234</v>
      </c>
      <c r="C2868" s="238">
        <v>3742612236</v>
      </c>
      <c r="D2868" s="239" t="s">
        <v>3031</v>
      </c>
      <c r="E2868" s="598" t="s">
        <v>36</v>
      </c>
      <c r="F2868" s="333">
        <v>30</v>
      </c>
      <c r="G2868" s="625" t="s">
        <v>4574</v>
      </c>
      <c r="H2868" s="241">
        <v>45180</v>
      </c>
      <c r="I2868" s="241">
        <v>45181</v>
      </c>
      <c r="J2868" s="333" t="s">
        <v>4575</v>
      </c>
      <c r="K2868" s="333" t="s">
        <v>4576</v>
      </c>
      <c r="L2868" s="333" t="s">
        <v>70</v>
      </c>
      <c r="M2868" s="333">
        <v>212565963</v>
      </c>
      <c r="N2868" s="239" t="s">
        <v>4082</v>
      </c>
      <c r="O2868" s="333" t="s">
        <v>4572</v>
      </c>
      <c r="P2868" s="333" t="s">
        <v>4258</v>
      </c>
      <c r="Q2868" s="333"/>
      <c r="R2868" s="239" t="s">
        <v>4577</v>
      </c>
      <c r="S2868" s="538">
        <v>23880</v>
      </c>
      <c r="T2868" s="467" t="s">
        <v>2965</v>
      </c>
      <c r="U2868" s="468">
        <f t="shared" si="44"/>
        <v>716400</v>
      </c>
      <c r="V2868" s="170"/>
    </row>
    <row r="2869" spans="1:22" ht="30.6">
      <c r="A2869" s="235">
        <v>2866</v>
      </c>
      <c r="B2869" s="238">
        <v>109611234</v>
      </c>
      <c r="C2869" s="238">
        <v>3742612236</v>
      </c>
      <c r="D2869" s="239" t="s">
        <v>3031</v>
      </c>
      <c r="E2869" s="598" t="s">
        <v>36</v>
      </c>
      <c r="F2869" s="333">
        <v>42</v>
      </c>
      <c r="G2869" s="625" t="s">
        <v>4578</v>
      </c>
      <c r="H2869" s="241">
        <v>45180</v>
      </c>
      <c r="I2869" s="241">
        <v>45181</v>
      </c>
      <c r="J2869" s="333" t="s">
        <v>2492</v>
      </c>
      <c r="K2869" s="333" t="s">
        <v>92</v>
      </c>
      <c r="L2869" s="333" t="s">
        <v>70</v>
      </c>
      <c r="M2869" s="333">
        <v>212565956</v>
      </c>
      <c r="N2869" s="239" t="s">
        <v>4082</v>
      </c>
      <c r="O2869" s="333" t="s">
        <v>4572</v>
      </c>
      <c r="P2869" s="333" t="s">
        <v>4258</v>
      </c>
      <c r="Q2869" s="333"/>
      <c r="R2869" s="239" t="s">
        <v>4579</v>
      </c>
      <c r="S2869" s="538">
        <v>23880</v>
      </c>
      <c r="T2869" s="467" t="s">
        <v>2965</v>
      </c>
      <c r="U2869" s="468">
        <f t="shared" si="44"/>
        <v>1002960</v>
      </c>
      <c r="V2869" s="170"/>
    </row>
    <row r="2870" spans="1:22" ht="30.6">
      <c r="A2870" s="235">
        <v>2867</v>
      </c>
      <c r="B2870" s="238">
        <v>109611234</v>
      </c>
      <c r="C2870" s="238">
        <v>3742612236</v>
      </c>
      <c r="D2870" s="239" t="s">
        <v>3031</v>
      </c>
      <c r="E2870" s="598" t="s">
        <v>36</v>
      </c>
      <c r="F2870" s="333">
        <v>42</v>
      </c>
      <c r="G2870" s="625" t="s">
        <v>4580</v>
      </c>
      <c r="H2870" s="241">
        <v>45182</v>
      </c>
      <c r="I2870" s="241">
        <v>45182</v>
      </c>
      <c r="J2870" s="333" t="s">
        <v>3857</v>
      </c>
      <c r="K2870" s="333" t="s">
        <v>82</v>
      </c>
      <c r="L2870" s="333" t="s">
        <v>70</v>
      </c>
      <c r="M2870" s="333">
        <v>350958906</v>
      </c>
      <c r="N2870" s="239" t="s">
        <v>4082</v>
      </c>
      <c r="O2870" s="333" t="s">
        <v>4320</v>
      </c>
      <c r="P2870" s="333" t="s">
        <v>4248</v>
      </c>
      <c r="Q2870" s="333"/>
      <c r="R2870" s="239" t="s">
        <v>4581</v>
      </c>
      <c r="S2870" s="538">
        <v>23880</v>
      </c>
      <c r="T2870" s="467" t="s">
        <v>2965</v>
      </c>
      <c r="U2870" s="468">
        <f t="shared" si="44"/>
        <v>1002960</v>
      </c>
      <c r="V2870" s="170"/>
    </row>
    <row r="2871" spans="1:22" ht="30.6">
      <c r="A2871" s="235">
        <v>2868</v>
      </c>
      <c r="B2871" s="238">
        <v>109611234</v>
      </c>
      <c r="C2871" s="238">
        <v>3742612236</v>
      </c>
      <c r="D2871" s="239" t="s">
        <v>3031</v>
      </c>
      <c r="E2871" s="598" t="s">
        <v>36</v>
      </c>
      <c r="F2871" s="333">
        <v>24</v>
      </c>
      <c r="G2871" s="625" t="s">
        <v>4582</v>
      </c>
      <c r="H2871" s="241">
        <v>45183</v>
      </c>
      <c r="I2871" s="241">
        <v>45184</v>
      </c>
      <c r="J2871" s="333" t="s">
        <v>3857</v>
      </c>
      <c r="K2871" s="333" t="s">
        <v>82</v>
      </c>
      <c r="L2871" s="333" t="s">
        <v>70</v>
      </c>
      <c r="M2871" s="333">
        <v>350958883</v>
      </c>
      <c r="N2871" s="239" t="s">
        <v>4082</v>
      </c>
      <c r="O2871" s="333" t="s">
        <v>4320</v>
      </c>
      <c r="P2871" s="333" t="s">
        <v>4248</v>
      </c>
      <c r="Q2871" s="333"/>
      <c r="R2871" s="239" t="s">
        <v>4583</v>
      </c>
      <c r="S2871" s="538">
        <v>23880</v>
      </c>
      <c r="T2871" s="467" t="s">
        <v>2965</v>
      </c>
      <c r="U2871" s="468">
        <f t="shared" si="44"/>
        <v>573120</v>
      </c>
      <c r="V2871" s="170"/>
    </row>
    <row r="2872" spans="1:22">
      <c r="A2872" s="235">
        <v>2869</v>
      </c>
      <c r="B2872" s="238">
        <v>112158708</v>
      </c>
      <c r="C2872" s="238" t="s">
        <v>3681</v>
      </c>
      <c r="D2872" s="239" t="s">
        <v>3682</v>
      </c>
      <c r="E2872" s="598" t="s">
        <v>36</v>
      </c>
      <c r="F2872" s="333">
        <v>2</v>
      </c>
      <c r="G2872" s="625" t="s">
        <v>4571</v>
      </c>
      <c r="H2872" s="241">
        <v>45174</v>
      </c>
      <c r="I2872" s="241">
        <v>45174</v>
      </c>
      <c r="J2872" s="333" t="s">
        <v>2492</v>
      </c>
      <c r="K2872" s="333" t="s">
        <v>92</v>
      </c>
      <c r="L2872" s="333" t="s">
        <v>70</v>
      </c>
      <c r="M2872" s="333">
        <v>212565451</v>
      </c>
      <c r="N2872" s="239" t="s">
        <v>4082</v>
      </c>
      <c r="O2872" s="333" t="s">
        <v>4572</v>
      </c>
      <c r="P2872" s="333" t="s">
        <v>4258</v>
      </c>
      <c r="Q2872" s="333"/>
      <c r="R2872" s="239" t="s">
        <v>4573</v>
      </c>
      <c r="S2872" s="538">
        <v>1900</v>
      </c>
      <c r="T2872" s="467" t="s">
        <v>2965</v>
      </c>
      <c r="U2872" s="468">
        <f t="shared" si="44"/>
        <v>3800</v>
      </c>
      <c r="V2872" s="170"/>
    </row>
    <row r="2873" spans="1:22">
      <c r="A2873" s="235">
        <v>2870</v>
      </c>
      <c r="B2873" s="238">
        <v>112158708</v>
      </c>
      <c r="C2873" s="238" t="s">
        <v>3681</v>
      </c>
      <c r="D2873" s="239" t="s">
        <v>3682</v>
      </c>
      <c r="E2873" s="598" t="s">
        <v>36</v>
      </c>
      <c r="F2873" s="333">
        <v>5</v>
      </c>
      <c r="G2873" s="625" t="s">
        <v>4574</v>
      </c>
      <c r="H2873" s="241">
        <v>45180</v>
      </c>
      <c r="I2873" s="241">
        <v>45181</v>
      </c>
      <c r="J2873" s="333" t="s">
        <v>4575</v>
      </c>
      <c r="K2873" s="333" t="s">
        <v>4576</v>
      </c>
      <c r="L2873" s="333" t="s">
        <v>70</v>
      </c>
      <c r="M2873" s="333">
        <v>212565963</v>
      </c>
      <c r="N2873" s="239" t="s">
        <v>4082</v>
      </c>
      <c r="O2873" s="333" t="s">
        <v>4572</v>
      </c>
      <c r="P2873" s="333" t="s">
        <v>4258</v>
      </c>
      <c r="Q2873" s="333"/>
      <c r="R2873" s="239" t="s">
        <v>4577</v>
      </c>
      <c r="S2873" s="538">
        <v>1900</v>
      </c>
      <c r="T2873" s="467" t="s">
        <v>2965</v>
      </c>
      <c r="U2873" s="468">
        <f t="shared" si="44"/>
        <v>9500</v>
      </c>
      <c r="V2873" s="170"/>
    </row>
    <row r="2874" spans="1:22">
      <c r="A2874" s="235">
        <v>2871</v>
      </c>
      <c r="B2874" s="238">
        <v>112158708</v>
      </c>
      <c r="C2874" s="238" t="s">
        <v>3681</v>
      </c>
      <c r="D2874" s="239" t="s">
        <v>3682</v>
      </c>
      <c r="E2874" s="598" t="s">
        <v>36</v>
      </c>
      <c r="F2874" s="333">
        <v>7</v>
      </c>
      <c r="G2874" s="625" t="s">
        <v>4578</v>
      </c>
      <c r="H2874" s="241">
        <v>45180</v>
      </c>
      <c r="I2874" s="241">
        <v>45181</v>
      </c>
      <c r="J2874" s="333" t="s">
        <v>2492</v>
      </c>
      <c r="K2874" s="333" t="s">
        <v>92</v>
      </c>
      <c r="L2874" s="333" t="s">
        <v>70</v>
      </c>
      <c r="M2874" s="333">
        <v>212565956</v>
      </c>
      <c r="N2874" s="239" t="s">
        <v>4082</v>
      </c>
      <c r="O2874" s="333" t="s">
        <v>4572</v>
      </c>
      <c r="P2874" s="333" t="s">
        <v>4258</v>
      </c>
      <c r="Q2874" s="333"/>
      <c r="R2874" s="239" t="s">
        <v>4579</v>
      </c>
      <c r="S2874" s="538">
        <v>1900</v>
      </c>
      <c r="T2874" s="467" t="s">
        <v>2965</v>
      </c>
      <c r="U2874" s="468">
        <f t="shared" si="44"/>
        <v>13300</v>
      </c>
      <c r="V2874" s="170"/>
    </row>
    <row r="2875" spans="1:22">
      <c r="A2875" s="235">
        <v>2872</v>
      </c>
      <c r="B2875" s="238">
        <v>112158708</v>
      </c>
      <c r="C2875" s="238" t="s">
        <v>3681</v>
      </c>
      <c r="D2875" s="239" t="s">
        <v>3682</v>
      </c>
      <c r="E2875" s="598" t="s">
        <v>36</v>
      </c>
      <c r="F2875" s="333">
        <v>7</v>
      </c>
      <c r="G2875" s="625" t="s">
        <v>4580</v>
      </c>
      <c r="H2875" s="241">
        <v>45182</v>
      </c>
      <c r="I2875" s="241">
        <v>45182</v>
      </c>
      <c r="J2875" s="333" t="s">
        <v>3857</v>
      </c>
      <c r="K2875" s="333" t="s">
        <v>82</v>
      </c>
      <c r="L2875" s="333" t="s">
        <v>70</v>
      </c>
      <c r="M2875" s="333">
        <v>350958906</v>
      </c>
      <c r="N2875" s="239" t="s">
        <v>4082</v>
      </c>
      <c r="O2875" s="333" t="s">
        <v>4320</v>
      </c>
      <c r="P2875" s="333" t="s">
        <v>4248</v>
      </c>
      <c r="Q2875" s="333"/>
      <c r="R2875" s="239" t="s">
        <v>4581</v>
      </c>
      <c r="S2875" s="538">
        <v>1900</v>
      </c>
      <c r="T2875" s="467" t="s">
        <v>2965</v>
      </c>
      <c r="U2875" s="468">
        <f t="shared" si="44"/>
        <v>13300</v>
      </c>
      <c r="V2875" s="170"/>
    </row>
    <row r="2876" spans="1:22">
      <c r="A2876" s="235">
        <v>2873</v>
      </c>
      <c r="B2876" s="238">
        <v>112158708</v>
      </c>
      <c r="C2876" s="238" t="s">
        <v>3681</v>
      </c>
      <c r="D2876" s="239" t="s">
        <v>3682</v>
      </c>
      <c r="E2876" s="598" t="s">
        <v>36</v>
      </c>
      <c r="F2876" s="333">
        <v>4</v>
      </c>
      <c r="G2876" s="625" t="s">
        <v>4582</v>
      </c>
      <c r="H2876" s="241">
        <v>45183</v>
      </c>
      <c r="I2876" s="241">
        <v>45184</v>
      </c>
      <c r="J2876" s="333" t="s">
        <v>3857</v>
      </c>
      <c r="K2876" s="333" t="s">
        <v>82</v>
      </c>
      <c r="L2876" s="333" t="s">
        <v>70</v>
      </c>
      <c r="M2876" s="333">
        <v>350958883</v>
      </c>
      <c r="N2876" s="239" t="s">
        <v>4082</v>
      </c>
      <c r="O2876" s="333" t="s">
        <v>4320</v>
      </c>
      <c r="P2876" s="333" t="s">
        <v>4248</v>
      </c>
      <c r="Q2876" s="333"/>
      <c r="R2876" s="239" t="s">
        <v>4583</v>
      </c>
      <c r="S2876" s="538">
        <v>1900</v>
      </c>
      <c r="T2876" s="467" t="s">
        <v>2965</v>
      </c>
      <c r="U2876" s="468">
        <f t="shared" si="44"/>
        <v>7600</v>
      </c>
      <c r="V2876" s="170"/>
    </row>
    <row r="2877" spans="1:22">
      <c r="A2877" s="235">
        <v>2874</v>
      </c>
      <c r="B2877" s="238">
        <v>111402534</v>
      </c>
      <c r="C2877" s="238" t="s">
        <v>1083</v>
      </c>
      <c r="D2877" s="239" t="s">
        <v>1084</v>
      </c>
      <c r="E2877" s="598" t="s">
        <v>36</v>
      </c>
      <c r="F2877" s="333">
        <v>10</v>
      </c>
      <c r="G2877" s="625" t="s">
        <v>4571</v>
      </c>
      <c r="H2877" s="241">
        <v>45174</v>
      </c>
      <c r="I2877" s="241">
        <v>45174</v>
      </c>
      <c r="J2877" s="333" t="s">
        <v>2492</v>
      </c>
      <c r="K2877" s="333" t="s">
        <v>92</v>
      </c>
      <c r="L2877" s="333" t="s">
        <v>70</v>
      </c>
      <c r="M2877" s="333">
        <v>212565451</v>
      </c>
      <c r="N2877" s="239" t="s">
        <v>4082</v>
      </c>
      <c r="O2877" s="333" t="s">
        <v>4572</v>
      </c>
      <c r="P2877" s="333" t="s">
        <v>4258</v>
      </c>
      <c r="Q2877" s="333"/>
      <c r="R2877" s="239" t="s">
        <v>4573</v>
      </c>
      <c r="S2877" s="538">
        <v>469.44000000000005</v>
      </c>
      <c r="T2877" s="467" t="s">
        <v>2965</v>
      </c>
      <c r="U2877" s="468">
        <f t="shared" si="44"/>
        <v>4694.4000000000005</v>
      </c>
      <c r="V2877" s="170"/>
    </row>
    <row r="2878" spans="1:22">
      <c r="A2878" s="235">
        <v>2875</v>
      </c>
      <c r="B2878" s="238">
        <v>111402534</v>
      </c>
      <c r="C2878" s="238" t="s">
        <v>1083</v>
      </c>
      <c r="D2878" s="239" t="s">
        <v>1084</v>
      </c>
      <c r="E2878" s="598" t="s">
        <v>36</v>
      </c>
      <c r="F2878" s="333">
        <v>25</v>
      </c>
      <c r="G2878" s="625" t="s">
        <v>4574</v>
      </c>
      <c r="H2878" s="241">
        <v>45180</v>
      </c>
      <c r="I2878" s="241">
        <v>45181</v>
      </c>
      <c r="J2878" s="333" t="s">
        <v>4575</v>
      </c>
      <c r="K2878" s="333" t="s">
        <v>4576</v>
      </c>
      <c r="L2878" s="333" t="s">
        <v>70</v>
      </c>
      <c r="M2878" s="333">
        <v>212565963</v>
      </c>
      <c r="N2878" s="239" t="s">
        <v>4082</v>
      </c>
      <c r="O2878" s="333" t="s">
        <v>4572</v>
      </c>
      <c r="P2878" s="333" t="s">
        <v>4258</v>
      </c>
      <c r="Q2878" s="333"/>
      <c r="R2878" s="239" t="s">
        <v>4577</v>
      </c>
      <c r="S2878" s="538">
        <v>469.44000000000005</v>
      </c>
      <c r="T2878" s="467" t="s">
        <v>2965</v>
      </c>
      <c r="U2878" s="468">
        <f t="shared" si="44"/>
        <v>11736.000000000002</v>
      </c>
      <c r="V2878" s="170"/>
    </row>
    <row r="2879" spans="1:22">
      <c r="A2879" s="235">
        <v>2876</v>
      </c>
      <c r="B2879" s="238">
        <v>111402534</v>
      </c>
      <c r="C2879" s="238" t="s">
        <v>1083</v>
      </c>
      <c r="D2879" s="239" t="s">
        <v>1084</v>
      </c>
      <c r="E2879" s="598" t="s">
        <v>36</v>
      </c>
      <c r="F2879" s="333">
        <v>35</v>
      </c>
      <c r="G2879" s="625" t="s">
        <v>4578</v>
      </c>
      <c r="H2879" s="241">
        <v>45180</v>
      </c>
      <c r="I2879" s="241">
        <v>45181</v>
      </c>
      <c r="J2879" s="333" t="s">
        <v>2492</v>
      </c>
      <c r="K2879" s="333" t="s">
        <v>92</v>
      </c>
      <c r="L2879" s="333" t="s">
        <v>70</v>
      </c>
      <c r="M2879" s="333">
        <v>212565956</v>
      </c>
      <c r="N2879" s="239" t="s">
        <v>4082</v>
      </c>
      <c r="O2879" s="333" t="s">
        <v>4572</v>
      </c>
      <c r="P2879" s="333" t="s">
        <v>4258</v>
      </c>
      <c r="Q2879" s="333"/>
      <c r="R2879" s="239" t="s">
        <v>4579</v>
      </c>
      <c r="S2879" s="538">
        <v>469.44000000000005</v>
      </c>
      <c r="T2879" s="467" t="s">
        <v>2965</v>
      </c>
      <c r="U2879" s="468">
        <f t="shared" si="44"/>
        <v>16430.400000000001</v>
      </c>
      <c r="V2879" s="170"/>
    </row>
    <row r="2880" spans="1:22">
      <c r="A2880" s="235">
        <v>2877</v>
      </c>
      <c r="B2880" s="238">
        <v>111402534</v>
      </c>
      <c r="C2880" s="238" t="s">
        <v>1083</v>
      </c>
      <c r="D2880" s="239" t="s">
        <v>1084</v>
      </c>
      <c r="E2880" s="598" t="s">
        <v>36</v>
      </c>
      <c r="F2880" s="333">
        <v>35</v>
      </c>
      <c r="G2880" s="625" t="s">
        <v>4580</v>
      </c>
      <c r="H2880" s="241">
        <v>45182</v>
      </c>
      <c r="I2880" s="241">
        <v>45182</v>
      </c>
      <c r="J2880" s="333" t="s">
        <v>3857</v>
      </c>
      <c r="K2880" s="333" t="s">
        <v>82</v>
      </c>
      <c r="L2880" s="333" t="s">
        <v>70</v>
      </c>
      <c r="M2880" s="333">
        <v>350958906</v>
      </c>
      <c r="N2880" s="239" t="s">
        <v>4082</v>
      </c>
      <c r="O2880" s="333" t="s">
        <v>4320</v>
      </c>
      <c r="P2880" s="333" t="s">
        <v>4248</v>
      </c>
      <c r="Q2880" s="333"/>
      <c r="R2880" s="239" t="s">
        <v>4581</v>
      </c>
      <c r="S2880" s="538">
        <v>469.44000000000005</v>
      </c>
      <c r="T2880" s="467" t="s">
        <v>2965</v>
      </c>
      <c r="U2880" s="468">
        <f t="shared" si="44"/>
        <v>16430.400000000001</v>
      </c>
      <c r="V2880" s="170"/>
    </row>
    <row r="2881" spans="1:22">
      <c r="A2881" s="235">
        <v>2878</v>
      </c>
      <c r="B2881" s="238">
        <v>111402534</v>
      </c>
      <c r="C2881" s="238" t="s">
        <v>1083</v>
      </c>
      <c r="D2881" s="239" t="s">
        <v>1084</v>
      </c>
      <c r="E2881" s="598" t="s">
        <v>36</v>
      </c>
      <c r="F2881" s="333">
        <v>20</v>
      </c>
      <c r="G2881" s="625" t="s">
        <v>4582</v>
      </c>
      <c r="H2881" s="241">
        <v>45183</v>
      </c>
      <c r="I2881" s="241">
        <v>45184</v>
      </c>
      <c r="J2881" s="333" t="s">
        <v>3857</v>
      </c>
      <c r="K2881" s="333" t="s">
        <v>82</v>
      </c>
      <c r="L2881" s="333" t="s">
        <v>70</v>
      </c>
      <c r="M2881" s="333">
        <v>350958883</v>
      </c>
      <c r="N2881" s="239" t="s">
        <v>4082</v>
      </c>
      <c r="O2881" s="333" t="s">
        <v>4320</v>
      </c>
      <c r="P2881" s="333" t="s">
        <v>4248</v>
      </c>
      <c r="Q2881" s="333"/>
      <c r="R2881" s="239" t="s">
        <v>4583</v>
      </c>
      <c r="S2881" s="538">
        <v>469.44000000000005</v>
      </c>
      <c r="T2881" s="467" t="s">
        <v>2965</v>
      </c>
      <c r="U2881" s="468">
        <f t="shared" si="44"/>
        <v>9388.8000000000011</v>
      </c>
      <c r="V2881" s="170"/>
    </row>
    <row r="2882" spans="1:22">
      <c r="A2882" s="235">
        <v>2879</v>
      </c>
      <c r="B2882" s="238">
        <v>107184793</v>
      </c>
      <c r="C2882" s="238">
        <v>107184793</v>
      </c>
      <c r="D2882" s="239" t="s">
        <v>813</v>
      </c>
      <c r="E2882" s="598" t="s">
        <v>36</v>
      </c>
      <c r="F2882" s="333">
        <v>140</v>
      </c>
      <c r="G2882" s="625" t="s">
        <v>4582</v>
      </c>
      <c r="H2882" s="241">
        <v>45183</v>
      </c>
      <c r="I2882" s="241">
        <v>45184</v>
      </c>
      <c r="J2882" s="333" t="s">
        <v>3857</v>
      </c>
      <c r="K2882" s="333" t="s">
        <v>82</v>
      </c>
      <c r="L2882" s="333" t="s">
        <v>70</v>
      </c>
      <c r="M2882" s="333">
        <v>350958883</v>
      </c>
      <c r="N2882" s="239" t="s">
        <v>4082</v>
      </c>
      <c r="O2882" s="333" t="s">
        <v>4320</v>
      </c>
      <c r="P2882" s="333" t="s">
        <v>4248</v>
      </c>
      <c r="Q2882" s="333"/>
      <c r="R2882" s="239" t="s">
        <v>4583</v>
      </c>
      <c r="S2882" s="538">
        <v>2.4500000000000002</v>
      </c>
      <c r="T2882" s="467" t="s">
        <v>2965</v>
      </c>
      <c r="U2882" s="468">
        <f t="shared" si="44"/>
        <v>343</v>
      </c>
      <c r="V2882" s="170"/>
    </row>
    <row r="2883" spans="1:22">
      <c r="A2883" s="235">
        <v>2880</v>
      </c>
      <c r="B2883" s="238">
        <v>107156629</v>
      </c>
      <c r="C2883" s="238">
        <v>107156629</v>
      </c>
      <c r="D2883" s="239" t="s">
        <v>814</v>
      </c>
      <c r="E2883" s="598" t="s">
        <v>36</v>
      </c>
      <c r="F2883" s="333">
        <v>64</v>
      </c>
      <c r="G2883" s="625" t="s">
        <v>4580</v>
      </c>
      <c r="H2883" s="241">
        <v>45182</v>
      </c>
      <c r="I2883" s="241">
        <v>45182</v>
      </c>
      <c r="J2883" s="333" t="s">
        <v>3857</v>
      </c>
      <c r="K2883" s="333" t="s">
        <v>82</v>
      </c>
      <c r="L2883" s="333" t="s">
        <v>70</v>
      </c>
      <c r="M2883" s="333">
        <v>350958906</v>
      </c>
      <c r="N2883" s="239" t="s">
        <v>4082</v>
      </c>
      <c r="O2883" s="333" t="s">
        <v>4320</v>
      </c>
      <c r="P2883" s="333" t="s">
        <v>4248</v>
      </c>
      <c r="Q2883" s="333"/>
      <c r="R2883" s="239" t="s">
        <v>4581</v>
      </c>
      <c r="S2883" s="538">
        <v>19.010000000000002</v>
      </c>
      <c r="T2883" s="467" t="s">
        <v>2965</v>
      </c>
      <c r="U2883" s="468">
        <f t="shared" si="44"/>
        <v>1216.6400000000001</v>
      </c>
      <c r="V2883" s="170"/>
    </row>
    <row r="2884" spans="1:22">
      <c r="A2884" s="235">
        <v>2881</v>
      </c>
      <c r="B2884" s="238">
        <v>107156629</v>
      </c>
      <c r="C2884" s="238">
        <v>107156629</v>
      </c>
      <c r="D2884" s="239" t="s">
        <v>814</v>
      </c>
      <c r="E2884" s="598" t="s">
        <v>36</v>
      </c>
      <c r="F2884" s="333">
        <v>128</v>
      </c>
      <c r="G2884" s="625" t="s">
        <v>4582</v>
      </c>
      <c r="H2884" s="241">
        <v>45183</v>
      </c>
      <c r="I2884" s="241">
        <v>45184</v>
      </c>
      <c r="J2884" s="333" t="s">
        <v>3857</v>
      </c>
      <c r="K2884" s="333" t="s">
        <v>82</v>
      </c>
      <c r="L2884" s="333" t="s">
        <v>70</v>
      </c>
      <c r="M2884" s="333">
        <v>350958883</v>
      </c>
      <c r="N2884" s="239" t="s">
        <v>4082</v>
      </c>
      <c r="O2884" s="333" t="s">
        <v>4320</v>
      </c>
      <c r="P2884" s="333" t="s">
        <v>4248</v>
      </c>
      <c r="Q2884" s="333"/>
      <c r="R2884" s="239" t="s">
        <v>4583</v>
      </c>
      <c r="S2884" s="538">
        <v>19.010000000000002</v>
      </c>
      <c r="T2884" s="467" t="s">
        <v>2965</v>
      </c>
      <c r="U2884" s="468">
        <f t="shared" ref="U2884:U2947" si="45">S2884*F2884</f>
        <v>2433.2800000000002</v>
      </c>
      <c r="V2884" s="170"/>
    </row>
    <row r="2885" spans="1:22">
      <c r="A2885" s="235">
        <v>2882</v>
      </c>
      <c r="B2885" s="238">
        <v>110408291</v>
      </c>
      <c r="C2885" s="238" t="s">
        <v>1305</v>
      </c>
      <c r="D2885" s="239" t="s">
        <v>1306</v>
      </c>
      <c r="E2885" s="598" t="s">
        <v>36</v>
      </c>
      <c r="F2885" s="333">
        <v>13</v>
      </c>
      <c r="G2885" s="625" t="s">
        <v>4582</v>
      </c>
      <c r="H2885" s="241">
        <v>45183</v>
      </c>
      <c r="I2885" s="241">
        <v>45184</v>
      </c>
      <c r="J2885" s="333" t="s">
        <v>3857</v>
      </c>
      <c r="K2885" s="333" t="s">
        <v>82</v>
      </c>
      <c r="L2885" s="333" t="s">
        <v>70</v>
      </c>
      <c r="M2885" s="333">
        <v>350958883</v>
      </c>
      <c r="N2885" s="239" t="s">
        <v>4082</v>
      </c>
      <c r="O2885" s="333" t="s">
        <v>4320</v>
      </c>
      <c r="P2885" s="333" t="s">
        <v>4248</v>
      </c>
      <c r="Q2885" s="333"/>
      <c r="R2885" s="239" t="s">
        <v>4583</v>
      </c>
      <c r="S2885" s="538">
        <v>3.23</v>
      </c>
      <c r="T2885" s="467" t="s">
        <v>2965</v>
      </c>
      <c r="U2885" s="468">
        <f t="shared" si="45"/>
        <v>41.99</v>
      </c>
      <c r="V2885" s="170"/>
    </row>
    <row r="2886" spans="1:22" ht="20.399999999999999">
      <c r="A2886" s="235">
        <v>2883</v>
      </c>
      <c r="B2886" s="238">
        <v>110408292</v>
      </c>
      <c r="C2886" s="238">
        <v>110408292</v>
      </c>
      <c r="D2886" s="239" t="s">
        <v>1310</v>
      </c>
      <c r="E2886" s="598" t="s">
        <v>36</v>
      </c>
      <c r="F2886" s="333">
        <v>208</v>
      </c>
      <c r="G2886" s="625" t="s">
        <v>4574</v>
      </c>
      <c r="H2886" s="241">
        <v>45180</v>
      </c>
      <c r="I2886" s="241">
        <v>45181</v>
      </c>
      <c r="J2886" s="333" t="s">
        <v>4575</v>
      </c>
      <c r="K2886" s="333" t="s">
        <v>4576</v>
      </c>
      <c r="L2886" s="333" t="s">
        <v>70</v>
      </c>
      <c r="M2886" s="333">
        <v>212565963</v>
      </c>
      <c r="N2886" s="239" t="s">
        <v>4082</v>
      </c>
      <c r="O2886" s="333" t="s">
        <v>4572</v>
      </c>
      <c r="P2886" s="333" t="s">
        <v>4258</v>
      </c>
      <c r="Q2886" s="333"/>
      <c r="R2886" s="239" t="s">
        <v>4577</v>
      </c>
      <c r="S2886" s="538">
        <v>3.92</v>
      </c>
      <c r="T2886" s="467" t="s">
        <v>2965</v>
      </c>
      <c r="U2886" s="468">
        <f t="shared" si="45"/>
        <v>815.36</v>
      </c>
      <c r="V2886" s="170"/>
    </row>
    <row r="2887" spans="1:22" ht="20.399999999999999">
      <c r="A2887" s="235">
        <v>2884</v>
      </c>
      <c r="B2887" s="238">
        <v>110408292</v>
      </c>
      <c r="C2887" s="238">
        <v>110408292</v>
      </c>
      <c r="D2887" s="239" t="s">
        <v>1310</v>
      </c>
      <c r="E2887" s="598" t="s">
        <v>36</v>
      </c>
      <c r="F2887" s="333">
        <v>420</v>
      </c>
      <c r="G2887" s="625" t="s">
        <v>4578</v>
      </c>
      <c r="H2887" s="241">
        <v>45180</v>
      </c>
      <c r="I2887" s="241">
        <v>45181</v>
      </c>
      <c r="J2887" s="333" t="s">
        <v>2492</v>
      </c>
      <c r="K2887" s="333" t="s">
        <v>92</v>
      </c>
      <c r="L2887" s="333" t="s">
        <v>70</v>
      </c>
      <c r="M2887" s="333">
        <v>212565956</v>
      </c>
      <c r="N2887" s="239" t="s">
        <v>4082</v>
      </c>
      <c r="O2887" s="333" t="s">
        <v>4572</v>
      </c>
      <c r="P2887" s="333" t="s">
        <v>4258</v>
      </c>
      <c r="Q2887" s="333"/>
      <c r="R2887" s="239" t="s">
        <v>4579</v>
      </c>
      <c r="S2887" s="538">
        <v>3.92</v>
      </c>
      <c r="T2887" s="467" t="s">
        <v>2965</v>
      </c>
      <c r="U2887" s="468">
        <f t="shared" si="45"/>
        <v>1646.3999999999999</v>
      </c>
      <c r="V2887" s="170"/>
    </row>
    <row r="2888" spans="1:22" ht="20.399999999999999">
      <c r="A2888" s="235">
        <v>2885</v>
      </c>
      <c r="B2888" s="238">
        <v>110408292</v>
      </c>
      <c r="C2888" s="238">
        <v>110408292</v>
      </c>
      <c r="D2888" s="239" t="s">
        <v>1310</v>
      </c>
      <c r="E2888" s="598" t="s">
        <v>36</v>
      </c>
      <c r="F2888" s="333">
        <v>420</v>
      </c>
      <c r="G2888" s="625" t="s">
        <v>4580</v>
      </c>
      <c r="H2888" s="241">
        <v>45182</v>
      </c>
      <c r="I2888" s="241">
        <v>45182</v>
      </c>
      <c r="J2888" s="333" t="s">
        <v>3857</v>
      </c>
      <c r="K2888" s="333" t="s">
        <v>82</v>
      </c>
      <c r="L2888" s="333" t="s">
        <v>70</v>
      </c>
      <c r="M2888" s="333">
        <v>350958906</v>
      </c>
      <c r="N2888" s="239" t="s">
        <v>4082</v>
      </c>
      <c r="O2888" s="333" t="s">
        <v>4320</v>
      </c>
      <c r="P2888" s="333" t="s">
        <v>4248</v>
      </c>
      <c r="Q2888" s="333"/>
      <c r="R2888" s="239" t="s">
        <v>4581</v>
      </c>
      <c r="S2888" s="538">
        <v>3.92</v>
      </c>
      <c r="T2888" s="467" t="s">
        <v>2965</v>
      </c>
      <c r="U2888" s="468">
        <f t="shared" si="45"/>
        <v>1646.3999999999999</v>
      </c>
      <c r="V2888" s="170"/>
    </row>
    <row r="2889" spans="1:22" ht="20.399999999999999">
      <c r="A2889" s="235">
        <v>2886</v>
      </c>
      <c r="B2889" s="238">
        <v>110408292</v>
      </c>
      <c r="C2889" s="238">
        <v>110408292</v>
      </c>
      <c r="D2889" s="239" t="s">
        <v>1310</v>
      </c>
      <c r="E2889" s="598" t="s">
        <v>36</v>
      </c>
      <c r="F2889" s="333">
        <v>240</v>
      </c>
      <c r="G2889" s="625" t="s">
        <v>4582</v>
      </c>
      <c r="H2889" s="241">
        <v>45183</v>
      </c>
      <c r="I2889" s="241">
        <v>45184</v>
      </c>
      <c r="J2889" s="333" t="s">
        <v>3857</v>
      </c>
      <c r="K2889" s="333" t="s">
        <v>82</v>
      </c>
      <c r="L2889" s="333" t="s">
        <v>70</v>
      </c>
      <c r="M2889" s="333">
        <v>350958883</v>
      </c>
      <c r="N2889" s="239" t="s">
        <v>4082</v>
      </c>
      <c r="O2889" s="333" t="s">
        <v>4320</v>
      </c>
      <c r="P2889" s="333" t="s">
        <v>4248</v>
      </c>
      <c r="Q2889" s="333"/>
      <c r="R2889" s="239" t="s">
        <v>4583</v>
      </c>
      <c r="S2889" s="538">
        <v>3.92</v>
      </c>
      <c r="T2889" s="467" t="s">
        <v>2965</v>
      </c>
      <c r="U2889" s="468">
        <f t="shared" si="45"/>
        <v>940.8</v>
      </c>
      <c r="V2889" s="170"/>
    </row>
    <row r="2890" spans="1:22">
      <c r="A2890" s="235">
        <v>2887</v>
      </c>
      <c r="B2890" s="238">
        <v>110408288</v>
      </c>
      <c r="C2890" s="238" t="s">
        <v>1749</v>
      </c>
      <c r="D2890" s="239" t="s">
        <v>1750</v>
      </c>
      <c r="E2890" s="598" t="s">
        <v>36</v>
      </c>
      <c r="F2890" s="333">
        <v>12</v>
      </c>
      <c r="G2890" s="625" t="s">
        <v>4571</v>
      </c>
      <c r="H2890" s="241">
        <v>45174</v>
      </c>
      <c r="I2890" s="241">
        <v>45174</v>
      </c>
      <c r="J2890" s="333" t="s">
        <v>2492</v>
      </c>
      <c r="K2890" s="333" t="s">
        <v>92</v>
      </c>
      <c r="L2890" s="333" t="s">
        <v>70</v>
      </c>
      <c r="M2890" s="333">
        <v>212565451</v>
      </c>
      <c r="N2890" s="239" t="s">
        <v>4082</v>
      </c>
      <c r="O2890" s="333" t="s">
        <v>4572</v>
      </c>
      <c r="P2890" s="333" t="s">
        <v>4258</v>
      </c>
      <c r="Q2890" s="333"/>
      <c r="R2890" s="239" t="s">
        <v>4573</v>
      </c>
      <c r="S2890" s="538">
        <v>6396.5</v>
      </c>
      <c r="T2890" s="467" t="s">
        <v>2965</v>
      </c>
      <c r="U2890" s="468">
        <f t="shared" si="45"/>
        <v>76758</v>
      </c>
      <c r="V2890" s="170"/>
    </row>
    <row r="2891" spans="1:22">
      <c r="A2891" s="235">
        <v>2888</v>
      </c>
      <c r="B2891" s="238">
        <v>110408288</v>
      </c>
      <c r="C2891" s="238" t="s">
        <v>1749</v>
      </c>
      <c r="D2891" s="239" t="s">
        <v>1750</v>
      </c>
      <c r="E2891" s="598" t="s">
        <v>36</v>
      </c>
      <c r="F2891" s="333">
        <v>30</v>
      </c>
      <c r="G2891" s="625" t="s">
        <v>4574</v>
      </c>
      <c r="H2891" s="241">
        <v>45180</v>
      </c>
      <c r="I2891" s="241">
        <v>45181</v>
      </c>
      <c r="J2891" s="333" t="s">
        <v>4575</v>
      </c>
      <c r="K2891" s="333" t="s">
        <v>4576</v>
      </c>
      <c r="L2891" s="333" t="s">
        <v>70</v>
      </c>
      <c r="M2891" s="333">
        <v>212565963</v>
      </c>
      <c r="N2891" s="239" t="s">
        <v>4082</v>
      </c>
      <c r="O2891" s="333" t="s">
        <v>4572</v>
      </c>
      <c r="P2891" s="333" t="s">
        <v>4258</v>
      </c>
      <c r="Q2891" s="333"/>
      <c r="R2891" s="239" t="s">
        <v>4577</v>
      </c>
      <c r="S2891" s="538">
        <v>6396.5</v>
      </c>
      <c r="T2891" s="467" t="s">
        <v>2965</v>
      </c>
      <c r="U2891" s="468">
        <f t="shared" si="45"/>
        <v>191895</v>
      </c>
      <c r="V2891" s="170"/>
    </row>
    <row r="2892" spans="1:22">
      <c r="A2892" s="235">
        <v>2889</v>
      </c>
      <c r="B2892" s="238">
        <v>110408288</v>
      </c>
      <c r="C2892" s="238" t="s">
        <v>1749</v>
      </c>
      <c r="D2892" s="239" t="s">
        <v>1750</v>
      </c>
      <c r="E2892" s="598" t="s">
        <v>36</v>
      </c>
      <c r="F2892" s="333">
        <v>38</v>
      </c>
      <c r="G2892" s="625" t="s">
        <v>4578</v>
      </c>
      <c r="H2892" s="241">
        <v>45180</v>
      </c>
      <c r="I2892" s="241">
        <v>45181</v>
      </c>
      <c r="J2892" s="333" t="s">
        <v>2492</v>
      </c>
      <c r="K2892" s="333" t="s">
        <v>92</v>
      </c>
      <c r="L2892" s="333" t="s">
        <v>70</v>
      </c>
      <c r="M2892" s="333">
        <v>212565956</v>
      </c>
      <c r="N2892" s="239" t="s">
        <v>4082</v>
      </c>
      <c r="O2892" s="333" t="s">
        <v>4572</v>
      </c>
      <c r="P2892" s="333" t="s">
        <v>4258</v>
      </c>
      <c r="Q2892" s="333"/>
      <c r="R2892" s="239" t="s">
        <v>4579</v>
      </c>
      <c r="S2892" s="538">
        <v>6396.5</v>
      </c>
      <c r="T2892" s="467" t="s">
        <v>2965</v>
      </c>
      <c r="U2892" s="468">
        <f t="shared" si="45"/>
        <v>243067</v>
      </c>
      <c r="V2892" s="170"/>
    </row>
    <row r="2893" spans="1:22">
      <c r="A2893" s="235">
        <v>2890</v>
      </c>
      <c r="B2893" s="238">
        <v>112141777</v>
      </c>
      <c r="C2893" s="238">
        <v>112141777</v>
      </c>
      <c r="D2893" s="239" t="s">
        <v>2563</v>
      </c>
      <c r="E2893" s="598" t="s">
        <v>36</v>
      </c>
      <c r="F2893" s="333">
        <v>72</v>
      </c>
      <c r="G2893" s="625" t="s">
        <v>4571</v>
      </c>
      <c r="H2893" s="241">
        <v>45174</v>
      </c>
      <c r="I2893" s="241">
        <v>45174</v>
      </c>
      <c r="J2893" s="333" t="s">
        <v>2492</v>
      </c>
      <c r="K2893" s="333" t="s">
        <v>92</v>
      </c>
      <c r="L2893" s="333" t="s">
        <v>70</v>
      </c>
      <c r="M2893" s="333">
        <v>212565451</v>
      </c>
      <c r="N2893" s="239" t="s">
        <v>4082</v>
      </c>
      <c r="O2893" s="333" t="s">
        <v>4572</v>
      </c>
      <c r="P2893" s="333" t="s">
        <v>4258</v>
      </c>
      <c r="Q2893" s="333"/>
      <c r="R2893" s="239" t="s">
        <v>4573</v>
      </c>
      <c r="S2893" s="538">
        <v>5.4</v>
      </c>
      <c r="T2893" s="467" t="s">
        <v>2965</v>
      </c>
      <c r="U2893" s="468">
        <f t="shared" si="45"/>
        <v>388.8</v>
      </c>
      <c r="V2893" s="170"/>
    </row>
    <row r="2894" spans="1:22">
      <c r="A2894" s="235">
        <v>2891</v>
      </c>
      <c r="B2894" s="238">
        <v>112141777</v>
      </c>
      <c r="C2894" s="238">
        <v>112141777</v>
      </c>
      <c r="D2894" s="239" t="s">
        <v>2563</v>
      </c>
      <c r="E2894" s="598" t="s">
        <v>36</v>
      </c>
      <c r="F2894" s="333">
        <v>180</v>
      </c>
      <c r="G2894" s="625" t="s">
        <v>4574</v>
      </c>
      <c r="H2894" s="241">
        <v>45180</v>
      </c>
      <c r="I2894" s="241">
        <v>45181</v>
      </c>
      <c r="J2894" s="333" t="s">
        <v>4575</v>
      </c>
      <c r="K2894" s="333" t="s">
        <v>4576</v>
      </c>
      <c r="L2894" s="333" t="s">
        <v>70</v>
      </c>
      <c r="M2894" s="333">
        <v>212565963</v>
      </c>
      <c r="N2894" s="239" t="s">
        <v>4082</v>
      </c>
      <c r="O2894" s="333" t="s">
        <v>4572</v>
      </c>
      <c r="P2894" s="333" t="s">
        <v>4258</v>
      </c>
      <c r="Q2894" s="333"/>
      <c r="R2894" s="239" t="s">
        <v>4577</v>
      </c>
      <c r="S2894" s="538">
        <v>5.4</v>
      </c>
      <c r="T2894" s="467" t="s">
        <v>2965</v>
      </c>
      <c r="U2894" s="468">
        <f t="shared" si="45"/>
        <v>972.00000000000011</v>
      </c>
      <c r="V2894" s="170"/>
    </row>
    <row r="2895" spans="1:22">
      <c r="A2895" s="235">
        <v>2892</v>
      </c>
      <c r="B2895" s="238">
        <v>112141777</v>
      </c>
      <c r="C2895" s="238">
        <v>112141777</v>
      </c>
      <c r="D2895" s="239" t="s">
        <v>2563</v>
      </c>
      <c r="E2895" s="598" t="s">
        <v>36</v>
      </c>
      <c r="F2895" s="333">
        <v>252</v>
      </c>
      <c r="G2895" s="625" t="s">
        <v>4578</v>
      </c>
      <c r="H2895" s="241">
        <v>45180</v>
      </c>
      <c r="I2895" s="241">
        <v>45181</v>
      </c>
      <c r="J2895" s="333" t="s">
        <v>2492</v>
      </c>
      <c r="K2895" s="333" t="s">
        <v>92</v>
      </c>
      <c r="L2895" s="333" t="s">
        <v>70</v>
      </c>
      <c r="M2895" s="333">
        <v>212565956</v>
      </c>
      <c r="N2895" s="239" t="s">
        <v>4082</v>
      </c>
      <c r="O2895" s="333" t="s">
        <v>4572</v>
      </c>
      <c r="P2895" s="333" t="s">
        <v>4258</v>
      </c>
      <c r="Q2895" s="333"/>
      <c r="R2895" s="239" t="s">
        <v>4579</v>
      </c>
      <c r="S2895" s="538">
        <v>5.4</v>
      </c>
      <c r="T2895" s="467" t="s">
        <v>2965</v>
      </c>
      <c r="U2895" s="468">
        <f t="shared" si="45"/>
        <v>1360.8000000000002</v>
      </c>
      <c r="V2895" s="170"/>
    </row>
    <row r="2896" spans="1:22">
      <c r="A2896" s="235">
        <v>2893</v>
      </c>
      <c r="B2896" s="238">
        <v>112141777</v>
      </c>
      <c r="C2896" s="238">
        <v>112141777</v>
      </c>
      <c r="D2896" s="239" t="s">
        <v>2563</v>
      </c>
      <c r="E2896" s="598" t="s">
        <v>36</v>
      </c>
      <c r="F2896" s="333">
        <v>252</v>
      </c>
      <c r="G2896" s="625" t="s">
        <v>4580</v>
      </c>
      <c r="H2896" s="241">
        <v>45182</v>
      </c>
      <c r="I2896" s="241">
        <v>45182</v>
      </c>
      <c r="J2896" s="333" t="s">
        <v>3857</v>
      </c>
      <c r="K2896" s="333" t="s">
        <v>82</v>
      </c>
      <c r="L2896" s="333" t="s">
        <v>70</v>
      </c>
      <c r="M2896" s="333">
        <v>350958906</v>
      </c>
      <c r="N2896" s="239" t="s">
        <v>4082</v>
      </c>
      <c r="O2896" s="333" t="s">
        <v>4320</v>
      </c>
      <c r="P2896" s="333" t="s">
        <v>4248</v>
      </c>
      <c r="Q2896" s="333"/>
      <c r="R2896" s="239" t="s">
        <v>4581</v>
      </c>
      <c r="S2896" s="538">
        <v>5.4</v>
      </c>
      <c r="T2896" s="467" t="s">
        <v>2965</v>
      </c>
      <c r="U2896" s="468">
        <f t="shared" si="45"/>
        <v>1360.8000000000002</v>
      </c>
      <c r="V2896" s="170"/>
    </row>
    <row r="2897" spans="1:22">
      <c r="A2897" s="235">
        <v>2894</v>
      </c>
      <c r="B2897" s="238">
        <v>112141777</v>
      </c>
      <c r="C2897" s="238">
        <v>112141777</v>
      </c>
      <c r="D2897" s="239" t="s">
        <v>2563</v>
      </c>
      <c r="E2897" s="598" t="s">
        <v>36</v>
      </c>
      <c r="F2897" s="333">
        <v>144</v>
      </c>
      <c r="G2897" s="625" t="s">
        <v>4582</v>
      </c>
      <c r="H2897" s="241">
        <v>45183</v>
      </c>
      <c r="I2897" s="241">
        <v>45184</v>
      </c>
      <c r="J2897" s="333" t="s">
        <v>3857</v>
      </c>
      <c r="K2897" s="333" t="s">
        <v>82</v>
      </c>
      <c r="L2897" s="333" t="s">
        <v>70</v>
      </c>
      <c r="M2897" s="333">
        <v>350958883</v>
      </c>
      <c r="N2897" s="239" t="s">
        <v>4082</v>
      </c>
      <c r="O2897" s="333" t="s">
        <v>4320</v>
      </c>
      <c r="P2897" s="333" t="s">
        <v>4248</v>
      </c>
      <c r="Q2897" s="333"/>
      <c r="R2897" s="239" t="s">
        <v>4583</v>
      </c>
      <c r="S2897" s="538">
        <v>5.4</v>
      </c>
      <c r="T2897" s="467" t="s">
        <v>2965</v>
      </c>
      <c r="U2897" s="468">
        <f t="shared" si="45"/>
        <v>777.6</v>
      </c>
      <c r="V2897" s="170"/>
    </row>
    <row r="2898" spans="1:22">
      <c r="A2898" s="235">
        <v>2895</v>
      </c>
      <c r="B2898" s="238">
        <v>112141778</v>
      </c>
      <c r="C2898" s="238">
        <v>112141778</v>
      </c>
      <c r="D2898" s="239" t="s">
        <v>2566</v>
      </c>
      <c r="E2898" s="598" t="s">
        <v>36</v>
      </c>
      <c r="F2898" s="333">
        <v>40</v>
      </c>
      <c r="G2898" s="625" t="s">
        <v>4571</v>
      </c>
      <c r="H2898" s="241">
        <v>45174</v>
      </c>
      <c r="I2898" s="241">
        <v>45174</v>
      </c>
      <c r="J2898" s="333" t="s">
        <v>2492</v>
      </c>
      <c r="K2898" s="333" t="s">
        <v>92</v>
      </c>
      <c r="L2898" s="333" t="s">
        <v>70</v>
      </c>
      <c r="M2898" s="333">
        <v>212565451</v>
      </c>
      <c r="N2898" s="239" t="s">
        <v>4082</v>
      </c>
      <c r="O2898" s="333" t="s">
        <v>4572</v>
      </c>
      <c r="P2898" s="333" t="s">
        <v>4258</v>
      </c>
      <c r="Q2898" s="333"/>
      <c r="R2898" s="239" t="s">
        <v>4573</v>
      </c>
      <c r="S2898" s="538">
        <v>1.5</v>
      </c>
      <c r="T2898" s="467" t="s">
        <v>2965</v>
      </c>
      <c r="U2898" s="468">
        <f t="shared" si="45"/>
        <v>60</v>
      </c>
      <c r="V2898" s="170"/>
    </row>
    <row r="2899" spans="1:22">
      <c r="A2899" s="235">
        <v>2896</v>
      </c>
      <c r="B2899" s="238">
        <v>112141778</v>
      </c>
      <c r="C2899" s="238">
        <v>112141778</v>
      </c>
      <c r="D2899" s="239" t="s">
        <v>2566</v>
      </c>
      <c r="E2899" s="598" t="s">
        <v>36</v>
      </c>
      <c r="F2899" s="333">
        <v>100</v>
      </c>
      <c r="G2899" s="625" t="s">
        <v>4574</v>
      </c>
      <c r="H2899" s="241">
        <v>45180</v>
      </c>
      <c r="I2899" s="241">
        <v>45181</v>
      </c>
      <c r="J2899" s="333" t="s">
        <v>4575</v>
      </c>
      <c r="K2899" s="333" t="s">
        <v>4576</v>
      </c>
      <c r="L2899" s="333" t="s">
        <v>70</v>
      </c>
      <c r="M2899" s="333">
        <v>212565963</v>
      </c>
      <c r="N2899" s="239" t="s">
        <v>4082</v>
      </c>
      <c r="O2899" s="333" t="s">
        <v>4572</v>
      </c>
      <c r="P2899" s="333" t="s">
        <v>4258</v>
      </c>
      <c r="Q2899" s="333"/>
      <c r="R2899" s="239" t="s">
        <v>4577</v>
      </c>
      <c r="S2899" s="538">
        <v>1.5</v>
      </c>
      <c r="T2899" s="467" t="s">
        <v>2965</v>
      </c>
      <c r="U2899" s="468">
        <f t="shared" si="45"/>
        <v>150</v>
      </c>
      <c r="V2899" s="170"/>
    </row>
    <row r="2900" spans="1:22">
      <c r="A2900" s="235">
        <v>2897</v>
      </c>
      <c r="B2900" s="238">
        <v>112141778</v>
      </c>
      <c r="C2900" s="238">
        <v>112141778</v>
      </c>
      <c r="D2900" s="239" t="s">
        <v>2566</v>
      </c>
      <c r="E2900" s="598" t="s">
        <v>36</v>
      </c>
      <c r="F2900" s="333">
        <v>140</v>
      </c>
      <c r="G2900" s="625" t="s">
        <v>4578</v>
      </c>
      <c r="H2900" s="241">
        <v>45180</v>
      </c>
      <c r="I2900" s="241">
        <v>45181</v>
      </c>
      <c r="J2900" s="333" t="s">
        <v>2492</v>
      </c>
      <c r="K2900" s="333" t="s">
        <v>92</v>
      </c>
      <c r="L2900" s="333" t="s">
        <v>70</v>
      </c>
      <c r="M2900" s="333">
        <v>212565956</v>
      </c>
      <c r="N2900" s="239" t="s">
        <v>4082</v>
      </c>
      <c r="O2900" s="333" t="s">
        <v>4572</v>
      </c>
      <c r="P2900" s="333" t="s">
        <v>4258</v>
      </c>
      <c r="Q2900" s="333"/>
      <c r="R2900" s="239" t="s">
        <v>4579</v>
      </c>
      <c r="S2900" s="538">
        <v>1.5</v>
      </c>
      <c r="T2900" s="467" t="s">
        <v>2965</v>
      </c>
      <c r="U2900" s="468">
        <f t="shared" si="45"/>
        <v>210</v>
      </c>
      <c r="V2900" s="170"/>
    </row>
    <row r="2901" spans="1:22">
      <c r="A2901" s="235">
        <v>2898</v>
      </c>
      <c r="B2901" s="238">
        <v>112141778</v>
      </c>
      <c r="C2901" s="238">
        <v>112141778</v>
      </c>
      <c r="D2901" s="239" t="s">
        <v>2566</v>
      </c>
      <c r="E2901" s="598" t="s">
        <v>36</v>
      </c>
      <c r="F2901" s="333">
        <v>140</v>
      </c>
      <c r="G2901" s="625" t="s">
        <v>4580</v>
      </c>
      <c r="H2901" s="241">
        <v>45182</v>
      </c>
      <c r="I2901" s="241">
        <v>45182</v>
      </c>
      <c r="J2901" s="333" t="s">
        <v>3857</v>
      </c>
      <c r="K2901" s="333" t="s">
        <v>82</v>
      </c>
      <c r="L2901" s="333" t="s">
        <v>70</v>
      </c>
      <c r="M2901" s="333">
        <v>350958906</v>
      </c>
      <c r="N2901" s="239" t="s">
        <v>4082</v>
      </c>
      <c r="O2901" s="333" t="s">
        <v>4320</v>
      </c>
      <c r="P2901" s="333" t="s">
        <v>4248</v>
      </c>
      <c r="Q2901" s="333"/>
      <c r="R2901" s="239" t="s">
        <v>4581</v>
      </c>
      <c r="S2901" s="538">
        <v>1.5</v>
      </c>
      <c r="T2901" s="467" t="s">
        <v>2965</v>
      </c>
      <c r="U2901" s="468">
        <f t="shared" si="45"/>
        <v>210</v>
      </c>
      <c r="V2901" s="170"/>
    </row>
    <row r="2902" spans="1:22">
      <c r="A2902" s="235">
        <v>2899</v>
      </c>
      <c r="B2902" s="238">
        <v>112141778</v>
      </c>
      <c r="C2902" s="238">
        <v>112141778</v>
      </c>
      <c r="D2902" s="239" t="s">
        <v>2566</v>
      </c>
      <c r="E2902" s="598" t="s">
        <v>36</v>
      </c>
      <c r="F2902" s="333">
        <v>80</v>
      </c>
      <c r="G2902" s="625" t="s">
        <v>4582</v>
      </c>
      <c r="H2902" s="241">
        <v>45183</v>
      </c>
      <c r="I2902" s="241">
        <v>45184</v>
      </c>
      <c r="J2902" s="333" t="s">
        <v>3857</v>
      </c>
      <c r="K2902" s="333" t="s">
        <v>82</v>
      </c>
      <c r="L2902" s="333" t="s">
        <v>70</v>
      </c>
      <c r="M2902" s="333">
        <v>350958883</v>
      </c>
      <c r="N2902" s="239" t="s">
        <v>4082</v>
      </c>
      <c r="O2902" s="333" t="s">
        <v>4320</v>
      </c>
      <c r="P2902" s="333" t="s">
        <v>4248</v>
      </c>
      <c r="Q2902" s="333"/>
      <c r="R2902" s="239" t="s">
        <v>4583</v>
      </c>
      <c r="S2902" s="538">
        <v>1.5</v>
      </c>
      <c r="T2902" s="467" t="s">
        <v>2965</v>
      </c>
      <c r="U2902" s="468">
        <f t="shared" si="45"/>
        <v>120</v>
      </c>
      <c r="V2902" s="170"/>
    </row>
    <row r="2903" spans="1:22">
      <c r="A2903" s="235">
        <v>2900</v>
      </c>
      <c r="B2903" s="238">
        <v>102464571</v>
      </c>
      <c r="C2903" s="238" t="s">
        <v>1693</v>
      </c>
      <c r="D2903" s="239" t="s">
        <v>1694</v>
      </c>
      <c r="E2903" s="598" t="s">
        <v>36</v>
      </c>
      <c r="F2903" s="333">
        <v>11</v>
      </c>
      <c r="G2903" s="625" t="s">
        <v>4578</v>
      </c>
      <c r="H2903" s="241">
        <v>45180</v>
      </c>
      <c r="I2903" s="241">
        <v>45181</v>
      </c>
      <c r="J2903" s="333" t="s">
        <v>2492</v>
      </c>
      <c r="K2903" s="333" t="s">
        <v>92</v>
      </c>
      <c r="L2903" s="333" t="s">
        <v>70</v>
      </c>
      <c r="M2903" s="333">
        <v>212565956</v>
      </c>
      <c r="N2903" s="239" t="s">
        <v>4082</v>
      </c>
      <c r="O2903" s="333" t="s">
        <v>4572</v>
      </c>
      <c r="P2903" s="333" t="s">
        <v>4258</v>
      </c>
      <c r="Q2903" s="333"/>
      <c r="R2903" s="239" t="s">
        <v>4579</v>
      </c>
      <c r="S2903" s="538">
        <v>1374</v>
      </c>
      <c r="T2903" s="467" t="s">
        <v>2965</v>
      </c>
      <c r="U2903" s="468">
        <f t="shared" si="45"/>
        <v>15114</v>
      </c>
      <c r="V2903" s="170"/>
    </row>
    <row r="2904" spans="1:22">
      <c r="A2904" s="235">
        <v>2901</v>
      </c>
      <c r="B2904" s="238">
        <v>102464571</v>
      </c>
      <c r="C2904" s="238" t="s">
        <v>1693</v>
      </c>
      <c r="D2904" s="239" t="s">
        <v>1694</v>
      </c>
      <c r="E2904" s="598" t="s">
        <v>36</v>
      </c>
      <c r="F2904" s="333">
        <v>14</v>
      </c>
      <c r="G2904" s="625" t="s">
        <v>4580</v>
      </c>
      <c r="H2904" s="241">
        <v>45182</v>
      </c>
      <c r="I2904" s="241">
        <v>45182</v>
      </c>
      <c r="J2904" s="333" t="s">
        <v>3857</v>
      </c>
      <c r="K2904" s="333" t="s">
        <v>82</v>
      </c>
      <c r="L2904" s="333" t="s">
        <v>70</v>
      </c>
      <c r="M2904" s="333">
        <v>350958906</v>
      </c>
      <c r="N2904" s="239" t="s">
        <v>4082</v>
      </c>
      <c r="O2904" s="333" t="s">
        <v>4320</v>
      </c>
      <c r="P2904" s="333" t="s">
        <v>4248</v>
      </c>
      <c r="Q2904" s="333"/>
      <c r="R2904" s="239" t="s">
        <v>4581</v>
      </c>
      <c r="S2904" s="538">
        <v>1374</v>
      </c>
      <c r="T2904" s="467" t="s">
        <v>2965</v>
      </c>
      <c r="U2904" s="468">
        <f t="shared" si="45"/>
        <v>19236</v>
      </c>
      <c r="V2904" s="170"/>
    </row>
    <row r="2905" spans="1:22">
      <c r="A2905" s="235">
        <v>2902</v>
      </c>
      <c r="B2905" s="238">
        <v>102464571</v>
      </c>
      <c r="C2905" s="238" t="s">
        <v>1693</v>
      </c>
      <c r="D2905" s="239" t="s">
        <v>1694</v>
      </c>
      <c r="E2905" s="598" t="s">
        <v>36</v>
      </c>
      <c r="F2905" s="333">
        <v>8</v>
      </c>
      <c r="G2905" s="625" t="s">
        <v>4582</v>
      </c>
      <c r="H2905" s="241">
        <v>45183</v>
      </c>
      <c r="I2905" s="241">
        <v>45184</v>
      </c>
      <c r="J2905" s="333" t="s">
        <v>3857</v>
      </c>
      <c r="K2905" s="333" t="s">
        <v>82</v>
      </c>
      <c r="L2905" s="333" t="s">
        <v>70</v>
      </c>
      <c r="M2905" s="333">
        <v>350958883</v>
      </c>
      <c r="N2905" s="239" t="s">
        <v>4082</v>
      </c>
      <c r="O2905" s="333" t="s">
        <v>4320</v>
      </c>
      <c r="P2905" s="333" t="s">
        <v>4248</v>
      </c>
      <c r="Q2905" s="333"/>
      <c r="R2905" s="239" t="s">
        <v>4583</v>
      </c>
      <c r="S2905" s="538">
        <v>1374</v>
      </c>
      <c r="T2905" s="467" t="s">
        <v>2965</v>
      </c>
      <c r="U2905" s="468">
        <f t="shared" si="45"/>
        <v>10992</v>
      </c>
      <c r="V2905" s="170"/>
    </row>
    <row r="2906" spans="1:22">
      <c r="A2906" s="235">
        <v>2903</v>
      </c>
      <c r="B2906" s="238">
        <v>112148136</v>
      </c>
      <c r="C2906" s="238" t="s">
        <v>3726</v>
      </c>
      <c r="D2906" s="239" t="s">
        <v>3727</v>
      </c>
      <c r="E2906" s="598" t="s">
        <v>36</v>
      </c>
      <c r="F2906" s="333">
        <v>2</v>
      </c>
      <c r="G2906" s="625" t="s">
        <v>4571</v>
      </c>
      <c r="H2906" s="241">
        <v>45174</v>
      </c>
      <c r="I2906" s="241">
        <v>45174</v>
      </c>
      <c r="J2906" s="333" t="s">
        <v>2492</v>
      </c>
      <c r="K2906" s="333" t="s">
        <v>92</v>
      </c>
      <c r="L2906" s="333" t="s">
        <v>70</v>
      </c>
      <c r="M2906" s="333">
        <v>212565451</v>
      </c>
      <c r="N2906" s="239" t="s">
        <v>4082</v>
      </c>
      <c r="O2906" s="333" t="s">
        <v>4572</v>
      </c>
      <c r="P2906" s="333" t="s">
        <v>4258</v>
      </c>
      <c r="Q2906" s="333"/>
      <c r="R2906" s="239" t="s">
        <v>4573</v>
      </c>
      <c r="S2906" s="538">
        <v>14735.2435</v>
      </c>
      <c r="T2906" s="467" t="s">
        <v>2965</v>
      </c>
      <c r="U2906" s="468">
        <f t="shared" si="45"/>
        <v>29470.487000000001</v>
      </c>
      <c r="V2906" s="170"/>
    </row>
    <row r="2907" spans="1:22">
      <c r="A2907" s="235">
        <v>2904</v>
      </c>
      <c r="B2907" s="238">
        <v>112148136</v>
      </c>
      <c r="C2907" s="238" t="s">
        <v>3726</v>
      </c>
      <c r="D2907" s="239" t="s">
        <v>3727</v>
      </c>
      <c r="E2907" s="598" t="s">
        <v>36</v>
      </c>
      <c r="F2907" s="333">
        <v>5</v>
      </c>
      <c r="G2907" s="625" t="s">
        <v>4574</v>
      </c>
      <c r="H2907" s="241">
        <v>45180</v>
      </c>
      <c r="I2907" s="241">
        <v>45181</v>
      </c>
      <c r="J2907" s="333" t="s">
        <v>4575</v>
      </c>
      <c r="K2907" s="333" t="s">
        <v>4576</v>
      </c>
      <c r="L2907" s="333" t="s">
        <v>70</v>
      </c>
      <c r="M2907" s="333">
        <v>212565963</v>
      </c>
      <c r="N2907" s="239" t="s">
        <v>4082</v>
      </c>
      <c r="O2907" s="333" t="s">
        <v>4572</v>
      </c>
      <c r="P2907" s="333" t="s">
        <v>4258</v>
      </c>
      <c r="Q2907" s="333"/>
      <c r="R2907" s="239" t="s">
        <v>4577</v>
      </c>
      <c r="S2907" s="538">
        <v>14735.2435</v>
      </c>
      <c r="T2907" s="467" t="s">
        <v>2965</v>
      </c>
      <c r="U2907" s="468">
        <f t="shared" si="45"/>
        <v>73676.217499999999</v>
      </c>
      <c r="V2907" s="170"/>
    </row>
    <row r="2908" spans="1:22">
      <c r="A2908" s="235">
        <v>2905</v>
      </c>
      <c r="B2908" s="238">
        <v>112148136</v>
      </c>
      <c r="C2908" s="238" t="s">
        <v>3726</v>
      </c>
      <c r="D2908" s="239" t="s">
        <v>3727</v>
      </c>
      <c r="E2908" s="598" t="s">
        <v>36</v>
      </c>
      <c r="F2908" s="333">
        <v>7</v>
      </c>
      <c r="G2908" s="625" t="s">
        <v>4578</v>
      </c>
      <c r="H2908" s="241">
        <v>45180</v>
      </c>
      <c r="I2908" s="241">
        <v>45181</v>
      </c>
      <c r="J2908" s="333" t="s">
        <v>2492</v>
      </c>
      <c r="K2908" s="333" t="s">
        <v>92</v>
      </c>
      <c r="L2908" s="333" t="s">
        <v>70</v>
      </c>
      <c r="M2908" s="333">
        <v>212565956</v>
      </c>
      <c r="N2908" s="239" t="s">
        <v>4082</v>
      </c>
      <c r="O2908" s="333" t="s">
        <v>4572</v>
      </c>
      <c r="P2908" s="333" t="s">
        <v>4258</v>
      </c>
      <c r="Q2908" s="333"/>
      <c r="R2908" s="239" t="s">
        <v>4579</v>
      </c>
      <c r="S2908" s="538">
        <v>14735.2435</v>
      </c>
      <c r="T2908" s="467" t="s">
        <v>2965</v>
      </c>
      <c r="U2908" s="468">
        <f t="shared" si="45"/>
        <v>103146.70450000001</v>
      </c>
      <c r="V2908" s="170"/>
    </row>
    <row r="2909" spans="1:22">
      <c r="A2909" s="235">
        <v>2906</v>
      </c>
      <c r="B2909" s="238">
        <v>112148136</v>
      </c>
      <c r="C2909" s="238" t="s">
        <v>3726</v>
      </c>
      <c r="D2909" s="239" t="s">
        <v>3727</v>
      </c>
      <c r="E2909" s="598" t="s">
        <v>36</v>
      </c>
      <c r="F2909" s="333">
        <v>7</v>
      </c>
      <c r="G2909" s="625" t="s">
        <v>4580</v>
      </c>
      <c r="H2909" s="241">
        <v>45182</v>
      </c>
      <c r="I2909" s="241">
        <v>45182</v>
      </c>
      <c r="J2909" s="333" t="s">
        <v>3857</v>
      </c>
      <c r="K2909" s="333" t="s">
        <v>82</v>
      </c>
      <c r="L2909" s="333" t="s">
        <v>70</v>
      </c>
      <c r="M2909" s="333">
        <v>350958906</v>
      </c>
      <c r="N2909" s="239" t="s">
        <v>4082</v>
      </c>
      <c r="O2909" s="333" t="s">
        <v>4320</v>
      </c>
      <c r="P2909" s="333" t="s">
        <v>4248</v>
      </c>
      <c r="Q2909" s="333"/>
      <c r="R2909" s="239" t="s">
        <v>4581</v>
      </c>
      <c r="S2909" s="538">
        <v>14735.2435</v>
      </c>
      <c r="T2909" s="467" t="s">
        <v>2965</v>
      </c>
      <c r="U2909" s="468">
        <f t="shared" si="45"/>
        <v>103146.70450000001</v>
      </c>
      <c r="V2909" s="170"/>
    </row>
    <row r="2910" spans="1:22">
      <c r="A2910" s="235">
        <v>2907</v>
      </c>
      <c r="B2910" s="238">
        <v>112148136</v>
      </c>
      <c r="C2910" s="238" t="s">
        <v>3726</v>
      </c>
      <c r="D2910" s="239" t="s">
        <v>3727</v>
      </c>
      <c r="E2910" s="598" t="s">
        <v>36</v>
      </c>
      <c r="F2910" s="333">
        <v>4</v>
      </c>
      <c r="G2910" s="625" t="s">
        <v>4582</v>
      </c>
      <c r="H2910" s="241">
        <v>45183</v>
      </c>
      <c r="I2910" s="241">
        <v>45184</v>
      </c>
      <c r="J2910" s="333" t="s">
        <v>3857</v>
      </c>
      <c r="K2910" s="333" t="s">
        <v>82</v>
      </c>
      <c r="L2910" s="333" t="s">
        <v>70</v>
      </c>
      <c r="M2910" s="333">
        <v>350958883</v>
      </c>
      <c r="N2910" s="239" t="s">
        <v>4082</v>
      </c>
      <c r="O2910" s="333" t="s">
        <v>4320</v>
      </c>
      <c r="P2910" s="333" t="s">
        <v>4248</v>
      </c>
      <c r="Q2910" s="333"/>
      <c r="R2910" s="239" t="s">
        <v>4583</v>
      </c>
      <c r="S2910" s="538">
        <v>14735.2435</v>
      </c>
      <c r="T2910" s="467" t="s">
        <v>2965</v>
      </c>
      <c r="U2910" s="468">
        <f t="shared" si="45"/>
        <v>58940.974000000002</v>
      </c>
      <c r="V2910" s="170"/>
    </row>
    <row r="2911" spans="1:22" ht="20.399999999999999">
      <c r="A2911" s="235">
        <v>2908</v>
      </c>
      <c r="B2911" s="238" t="s">
        <v>4358</v>
      </c>
      <c r="C2911" s="238" t="s">
        <v>2941</v>
      </c>
      <c r="D2911" s="239" t="s">
        <v>2942</v>
      </c>
      <c r="E2911" s="598" t="s">
        <v>2729</v>
      </c>
      <c r="F2911" s="333">
        <v>80</v>
      </c>
      <c r="G2911" s="625" t="s">
        <v>4571</v>
      </c>
      <c r="H2911" s="241">
        <v>45174</v>
      </c>
      <c r="I2911" s="241">
        <v>45174</v>
      </c>
      <c r="J2911" s="333" t="s">
        <v>2492</v>
      </c>
      <c r="K2911" s="333" t="s">
        <v>92</v>
      </c>
      <c r="L2911" s="333" t="s">
        <v>70</v>
      </c>
      <c r="M2911" s="333">
        <v>212565451</v>
      </c>
      <c r="N2911" s="239" t="s">
        <v>4082</v>
      </c>
      <c r="O2911" s="333" t="s">
        <v>4572</v>
      </c>
      <c r="P2911" s="333" t="s">
        <v>4258</v>
      </c>
      <c r="Q2911" s="333"/>
      <c r="R2911" s="239" t="s">
        <v>4573</v>
      </c>
      <c r="S2911" s="538">
        <v>22.7</v>
      </c>
      <c r="T2911" s="467" t="s">
        <v>2965</v>
      </c>
      <c r="U2911" s="468">
        <f t="shared" si="45"/>
        <v>1816</v>
      </c>
      <c r="V2911" s="170"/>
    </row>
    <row r="2912" spans="1:22" ht="20.399999999999999">
      <c r="A2912" s="235">
        <v>2909</v>
      </c>
      <c r="B2912" s="238" t="s">
        <v>4358</v>
      </c>
      <c r="C2912" s="238" t="s">
        <v>2941</v>
      </c>
      <c r="D2912" s="239" t="s">
        <v>2942</v>
      </c>
      <c r="E2912" s="598" t="s">
        <v>2729</v>
      </c>
      <c r="F2912" s="333">
        <v>280</v>
      </c>
      <c r="G2912" s="625" t="s">
        <v>4578</v>
      </c>
      <c r="H2912" s="241">
        <v>45180</v>
      </c>
      <c r="I2912" s="241">
        <v>45181</v>
      </c>
      <c r="J2912" s="333" t="s">
        <v>2492</v>
      </c>
      <c r="K2912" s="333" t="s">
        <v>92</v>
      </c>
      <c r="L2912" s="333" t="s">
        <v>70</v>
      </c>
      <c r="M2912" s="333">
        <v>212565956</v>
      </c>
      <c r="N2912" s="239" t="s">
        <v>4082</v>
      </c>
      <c r="O2912" s="333" t="s">
        <v>4572</v>
      </c>
      <c r="P2912" s="333" t="s">
        <v>4258</v>
      </c>
      <c r="Q2912" s="333"/>
      <c r="R2912" s="239" t="s">
        <v>4579</v>
      </c>
      <c r="S2912" s="538">
        <v>22.7</v>
      </c>
      <c r="T2912" s="467" t="s">
        <v>2965</v>
      </c>
      <c r="U2912" s="468">
        <f t="shared" si="45"/>
        <v>6356</v>
      </c>
      <c r="V2912" s="170"/>
    </row>
    <row r="2913" spans="1:22" ht="20.399999999999999">
      <c r="A2913" s="235">
        <v>2910</v>
      </c>
      <c r="B2913" s="238" t="s">
        <v>4358</v>
      </c>
      <c r="C2913" s="238" t="s">
        <v>2941</v>
      </c>
      <c r="D2913" s="239" t="s">
        <v>2942</v>
      </c>
      <c r="E2913" s="598" t="s">
        <v>2729</v>
      </c>
      <c r="F2913" s="333">
        <v>40</v>
      </c>
      <c r="G2913" s="625" t="s">
        <v>4582</v>
      </c>
      <c r="H2913" s="241">
        <v>45183</v>
      </c>
      <c r="I2913" s="241">
        <v>45184</v>
      </c>
      <c r="J2913" s="333" t="s">
        <v>3857</v>
      </c>
      <c r="K2913" s="333" t="s">
        <v>82</v>
      </c>
      <c r="L2913" s="333" t="s">
        <v>70</v>
      </c>
      <c r="M2913" s="333">
        <v>350958883</v>
      </c>
      <c r="N2913" s="239" t="s">
        <v>4082</v>
      </c>
      <c r="O2913" s="333" t="s">
        <v>4320</v>
      </c>
      <c r="P2913" s="333" t="s">
        <v>4248</v>
      </c>
      <c r="Q2913" s="333"/>
      <c r="R2913" s="239" t="s">
        <v>4583</v>
      </c>
      <c r="S2913" s="538">
        <v>22.7</v>
      </c>
      <c r="T2913" s="467" t="s">
        <v>2965</v>
      </c>
      <c r="U2913" s="468">
        <f t="shared" si="45"/>
        <v>908</v>
      </c>
      <c r="V2913" s="170"/>
    </row>
    <row r="2914" spans="1:22">
      <c r="A2914" s="235">
        <v>2911</v>
      </c>
      <c r="B2914" s="238" t="s">
        <v>2458</v>
      </c>
      <c r="C2914" s="238" t="s">
        <v>2458</v>
      </c>
      <c r="D2914" s="239" t="s">
        <v>2459</v>
      </c>
      <c r="E2914" s="598" t="s">
        <v>36</v>
      </c>
      <c r="F2914" s="333">
        <v>8</v>
      </c>
      <c r="G2914" s="625" t="s">
        <v>4571</v>
      </c>
      <c r="H2914" s="241">
        <v>45174</v>
      </c>
      <c r="I2914" s="241">
        <v>45174</v>
      </c>
      <c r="J2914" s="333" t="s">
        <v>2492</v>
      </c>
      <c r="K2914" s="333" t="s">
        <v>92</v>
      </c>
      <c r="L2914" s="333" t="s">
        <v>70</v>
      </c>
      <c r="M2914" s="333">
        <v>212565451</v>
      </c>
      <c r="N2914" s="239" t="s">
        <v>4082</v>
      </c>
      <c r="O2914" s="333" t="s">
        <v>4572</v>
      </c>
      <c r="P2914" s="333" t="s">
        <v>4258</v>
      </c>
      <c r="Q2914" s="333"/>
      <c r="R2914" s="239" t="s">
        <v>4573</v>
      </c>
      <c r="S2914" s="538">
        <v>1798.1999999999998</v>
      </c>
      <c r="T2914" s="467" t="s">
        <v>2965</v>
      </c>
      <c r="U2914" s="468">
        <f t="shared" si="45"/>
        <v>14385.599999999999</v>
      </c>
      <c r="V2914" s="170"/>
    </row>
    <row r="2915" spans="1:22">
      <c r="A2915" s="235">
        <v>2912</v>
      </c>
      <c r="B2915" s="238" t="s">
        <v>2458</v>
      </c>
      <c r="C2915" s="238" t="s">
        <v>2458</v>
      </c>
      <c r="D2915" s="239" t="s">
        <v>2459</v>
      </c>
      <c r="E2915" s="598" t="s">
        <v>36</v>
      </c>
      <c r="F2915" s="333">
        <v>20</v>
      </c>
      <c r="G2915" s="625" t="s">
        <v>4574</v>
      </c>
      <c r="H2915" s="241">
        <v>45180</v>
      </c>
      <c r="I2915" s="241">
        <v>45181</v>
      </c>
      <c r="J2915" s="333" t="s">
        <v>4575</v>
      </c>
      <c r="K2915" s="333" t="s">
        <v>4576</v>
      </c>
      <c r="L2915" s="333" t="s">
        <v>70</v>
      </c>
      <c r="M2915" s="333">
        <v>212565963</v>
      </c>
      <c r="N2915" s="239" t="s">
        <v>4082</v>
      </c>
      <c r="O2915" s="333" t="s">
        <v>4572</v>
      </c>
      <c r="P2915" s="333" t="s">
        <v>4258</v>
      </c>
      <c r="Q2915" s="333"/>
      <c r="R2915" s="239" t="s">
        <v>4577</v>
      </c>
      <c r="S2915" s="538">
        <v>1798.1999999999998</v>
      </c>
      <c r="T2915" s="467" t="s">
        <v>2965</v>
      </c>
      <c r="U2915" s="468">
        <f t="shared" si="45"/>
        <v>35964</v>
      </c>
      <c r="V2915" s="170"/>
    </row>
    <row r="2916" spans="1:22">
      <c r="A2916" s="235">
        <v>2913</v>
      </c>
      <c r="B2916" s="238" t="s">
        <v>2458</v>
      </c>
      <c r="C2916" s="238" t="s">
        <v>2458</v>
      </c>
      <c r="D2916" s="239" t="s">
        <v>2459</v>
      </c>
      <c r="E2916" s="598" t="s">
        <v>36</v>
      </c>
      <c r="F2916" s="333">
        <v>26</v>
      </c>
      <c r="G2916" s="625" t="s">
        <v>4578</v>
      </c>
      <c r="H2916" s="241">
        <v>45180</v>
      </c>
      <c r="I2916" s="241">
        <v>45181</v>
      </c>
      <c r="J2916" s="333" t="s">
        <v>2492</v>
      </c>
      <c r="K2916" s="333" t="s">
        <v>92</v>
      </c>
      <c r="L2916" s="333" t="s">
        <v>70</v>
      </c>
      <c r="M2916" s="333">
        <v>212565956</v>
      </c>
      <c r="N2916" s="239" t="s">
        <v>4082</v>
      </c>
      <c r="O2916" s="333" t="s">
        <v>4572</v>
      </c>
      <c r="P2916" s="333" t="s">
        <v>4258</v>
      </c>
      <c r="Q2916" s="333"/>
      <c r="R2916" s="239" t="s">
        <v>4579</v>
      </c>
      <c r="S2916" s="538">
        <v>1798.1999999999998</v>
      </c>
      <c r="T2916" s="467" t="s">
        <v>2965</v>
      </c>
      <c r="U2916" s="468">
        <f t="shared" si="45"/>
        <v>46753.2</v>
      </c>
      <c r="V2916" s="170"/>
    </row>
    <row r="2917" spans="1:22">
      <c r="A2917" s="235">
        <v>2914</v>
      </c>
      <c r="B2917" s="238" t="s">
        <v>2336</v>
      </c>
      <c r="C2917" s="238" t="s">
        <v>2804</v>
      </c>
      <c r="D2917" s="239" t="s">
        <v>2605</v>
      </c>
      <c r="E2917" s="598" t="s">
        <v>36</v>
      </c>
      <c r="F2917" s="333">
        <v>13</v>
      </c>
      <c r="G2917" s="625" t="s">
        <v>4571</v>
      </c>
      <c r="H2917" s="241">
        <v>45174</v>
      </c>
      <c r="I2917" s="241">
        <v>45174</v>
      </c>
      <c r="J2917" s="333" t="s">
        <v>2492</v>
      </c>
      <c r="K2917" s="333" t="s">
        <v>92</v>
      </c>
      <c r="L2917" s="333" t="s">
        <v>70</v>
      </c>
      <c r="M2917" s="333">
        <v>212565451</v>
      </c>
      <c r="N2917" s="239" t="s">
        <v>4082</v>
      </c>
      <c r="O2917" s="333" t="s">
        <v>4572</v>
      </c>
      <c r="P2917" s="333" t="s">
        <v>4258</v>
      </c>
      <c r="Q2917" s="333"/>
      <c r="R2917" s="239" t="s">
        <v>4573</v>
      </c>
      <c r="S2917" s="538">
        <v>1241.9517355371902</v>
      </c>
      <c r="T2917" s="467" t="s">
        <v>2965</v>
      </c>
      <c r="U2917" s="468">
        <f t="shared" si="45"/>
        <v>16145.372561983473</v>
      </c>
      <c r="V2917" s="170"/>
    </row>
    <row r="2918" spans="1:22">
      <c r="A2918" s="235">
        <v>2915</v>
      </c>
      <c r="B2918" s="238" t="s">
        <v>2336</v>
      </c>
      <c r="C2918" s="238" t="s">
        <v>2804</v>
      </c>
      <c r="D2918" s="239" t="s">
        <v>2605</v>
      </c>
      <c r="E2918" s="598" t="s">
        <v>36</v>
      </c>
      <c r="F2918" s="333">
        <v>40</v>
      </c>
      <c r="G2918" s="625" t="s">
        <v>4574</v>
      </c>
      <c r="H2918" s="241">
        <v>45180</v>
      </c>
      <c r="I2918" s="241">
        <v>45181</v>
      </c>
      <c r="J2918" s="333" t="s">
        <v>4575</v>
      </c>
      <c r="K2918" s="333" t="s">
        <v>4576</v>
      </c>
      <c r="L2918" s="333" t="s">
        <v>70</v>
      </c>
      <c r="M2918" s="333">
        <v>212565963</v>
      </c>
      <c r="N2918" s="239" t="s">
        <v>4082</v>
      </c>
      <c r="O2918" s="333" t="s">
        <v>4572</v>
      </c>
      <c r="P2918" s="333" t="s">
        <v>4258</v>
      </c>
      <c r="Q2918" s="333"/>
      <c r="R2918" s="239" t="s">
        <v>4577</v>
      </c>
      <c r="S2918" s="538">
        <v>1241.9517355371902</v>
      </c>
      <c r="T2918" s="467" t="s">
        <v>2965</v>
      </c>
      <c r="U2918" s="468">
        <f t="shared" si="45"/>
        <v>49678.069421487606</v>
      </c>
      <c r="V2918" s="170"/>
    </row>
    <row r="2919" spans="1:22">
      <c r="A2919" s="235">
        <v>2916</v>
      </c>
      <c r="B2919" s="238" t="s">
        <v>2336</v>
      </c>
      <c r="C2919" s="238" t="s">
        <v>2804</v>
      </c>
      <c r="D2919" s="239" t="s">
        <v>2605</v>
      </c>
      <c r="E2919" s="598" t="s">
        <v>36</v>
      </c>
      <c r="F2919" s="333">
        <v>19</v>
      </c>
      <c r="G2919" s="625" t="s">
        <v>4578</v>
      </c>
      <c r="H2919" s="241">
        <v>45180</v>
      </c>
      <c r="I2919" s="241">
        <v>45181</v>
      </c>
      <c r="J2919" s="333" t="s">
        <v>2492</v>
      </c>
      <c r="K2919" s="333" t="s">
        <v>92</v>
      </c>
      <c r="L2919" s="333" t="s">
        <v>70</v>
      </c>
      <c r="M2919" s="333">
        <v>212565956</v>
      </c>
      <c r="N2919" s="239" t="s">
        <v>4082</v>
      </c>
      <c r="O2919" s="333" t="s">
        <v>4572</v>
      </c>
      <c r="P2919" s="333" t="s">
        <v>4258</v>
      </c>
      <c r="Q2919" s="333"/>
      <c r="R2919" s="239" t="s">
        <v>4579</v>
      </c>
      <c r="S2919" s="538">
        <v>1241.9517355371902</v>
      </c>
      <c r="T2919" s="467" t="s">
        <v>2965</v>
      </c>
      <c r="U2919" s="468">
        <f t="shared" si="45"/>
        <v>23597.082975206613</v>
      </c>
      <c r="V2919" s="170"/>
    </row>
    <row r="2920" spans="1:22">
      <c r="A2920" s="235">
        <v>2917</v>
      </c>
      <c r="B2920" s="238">
        <v>111400054</v>
      </c>
      <c r="C2920" s="238" t="s">
        <v>3274</v>
      </c>
      <c r="D2920" s="239" t="s">
        <v>650</v>
      </c>
      <c r="E2920" s="598" t="s">
        <v>36</v>
      </c>
      <c r="F2920" s="333">
        <v>6</v>
      </c>
      <c r="G2920" s="625" t="s">
        <v>4574</v>
      </c>
      <c r="H2920" s="241">
        <v>45180</v>
      </c>
      <c r="I2920" s="241">
        <v>45181</v>
      </c>
      <c r="J2920" s="333" t="s">
        <v>4575</v>
      </c>
      <c r="K2920" s="333" t="s">
        <v>4576</v>
      </c>
      <c r="L2920" s="333" t="s">
        <v>70</v>
      </c>
      <c r="M2920" s="333">
        <v>212565963</v>
      </c>
      <c r="N2920" s="239" t="s">
        <v>4082</v>
      </c>
      <c r="O2920" s="333" t="s">
        <v>4572</v>
      </c>
      <c r="P2920" s="333" t="s">
        <v>4258</v>
      </c>
      <c r="Q2920" s="333"/>
      <c r="R2920" s="239" t="s">
        <v>4577</v>
      </c>
      <c r="S2920" s="538">
        <v>1388.85</v>
      </c>
      <c r="T2920" s="467" t="s">
        <v>2965</v>
      </c>
      <c r="U2920" s="468">
        <f t="shared" si="45"/>
        <v>8333.0999999999985</v>
      </c>
      <c r="V2920" s="170"/>
    </row>
    <row r="2921" spans="1:22">
      <c r="A2921" s="235">
        <v>2918</v>
      </c>
      <c r="B2921" s="238">
        <v>111400054</v>
      </c>
      <c r="C2921" s="238" t="s">
        <v>3274</v>
      </c>
      <c r="D2921" s="239" t="s">
        <v>650</v>
      </c>
      <c r="E2921" s="598" t="s">
        <v>36</v>
      </c>
      <c r="F2921" s="333">
        <v>42</v>
      </c>
      <c r="G2921" s="625" t="s">
        <v>4578</v>
      </c>
      <c r="H2921" s="241">
        <v>45180</v>
      </c>
      <c r="I2921" s="241">
        <v>45181</v>
      </c>
      <c r="J2921" s="333" t="s">
        <v>2492</v>
      </c>
      <c r="K2921" s="333" t="s">
        <v>92</v>
      </c>
      <c r="L2921" s="333" t="s">
        <v>70</v>
      </c>
      <c r="M2921" s="333">
        <v>212565956</v>
      </c>
      <c r="N2921" s="239" t="s">
        <v>4082</v>
      </c>
      <c r="O2921" s="333" t="s">
        <v>4572</v>
      </c>
      <c r="P2921" s="333" t="s">
        <v>4258</v>
      </c>
      <c r="Q2921" s="333"/>
      <c r="R2921" s="239" t="s">
        <v>4579</v>
      </c>
      <c r="S2921" s="538">
        <v>1388.85</v>
      </c>
      <c r="T2921" s="467" t="s">
        <v>2965</v>
      </c>
      <c r="U2921" s="468">
        <f t="shared" si="45"/>
        <v>58331.7</v>
      </c>
      <c r="V2921" s="170"/>
    </row>
    <row r="2922" spans="1:22">
      <c r="A2922" s="235">
        <v>2919</v>
      </c>
      <c r="B2922" s="238">
        <v>111400054</v>
      </c>
      <c r="C2922" s="238" t="s">
        <v>3274</v>
      </c>
      <c r="D2922" s="239" t="s">
        <v>650</v>
      </c>
      <c r="E2922" s="598" t="s">
        <v>36</v>
      </c>
      <c r="F2922" s="333">
        <v>42</v>
      </c>
      <c r="G2922" s="625" t="s">
        <v>4580</v>
      </c>
      <c r="H2922" s="241">
        <v>45182</v>
      </c>
      <c r="I2922" s="241">
        <v>45182</v>
      </c>
      <c r="J2922" s="333" t="s">
        <v>3857</v>
      </c>
      <c r="K2922" s="333" t="s">
        <v>82</v>
      </c>
      <c r="L2922" s="333" t="s">
        <v>70</v>
      </c>
      <c r="M2922" s="333">
        <v>350958906</v>
      </c>
      <c r="N2922" s="239" t="s">
        <v>4082</v>
      </c>
      <c r="O2922" s="333" t="s">
        <v>4320</v>
      </c>
      <c r="P2922" s="333" t="s">
        <v>4248</v>
      </c>
      <c r="Q2922" s="333"/>
      <c r="R2922" s="239" t="s">
        <v>4581</v>
      </c>
      <c r="S2922" s="538">
        <v>1388.85</v>
      </c>
      <c r="T2922" s="467" t="s">
        <v>2965</v>
      </c>
      <c r="U2922" s="468">
        <f t="shared" si="45"/>
        <v>58331.7</v>
      </c>
      <c r="V2922" s="170"/>
    </row>
    <row r="2923" spans="1:22">
      <c r="A2923" s="235">
        <v>2920</v>
      </c>
      <c r="B2923" s="238">
        <v>111400054</v>
      </c>
      <c r="C2923" s="238" t="s">
        <v>3274</v>
      </c>
      <c r="D2923" s="239" t="s">
        <v>650</v>
      </c>
      <c r="E2923" s="598" t="s">
        <v>36</v>
      </c>
      <c r="F2923" s="333">
        <v>24</v>
      </c>
      <c r="G2923" s="625" t="s">
        <v>4582</v>
      </c>
      <c r="H2923" s="241">
        <v>45183</v>
      </c>
      <c r="I2923" s="241">
        <v>45184</v>
      </c>
      <c r="J2923" s="333" t="s">
        <v>3857</v>
      </c>
      <c r="K2923" s="333" t="s">
        <v>82</v>
      </c>
      <c r="L2923" s="333" t="s">
        <v>70</v>
      </c>
      <c r="M2923" s="333">
        <v>350958883</v>
      </c>
      <c r="N2923" s="239" t="s">
        <v>4082</v>
      </c>
      <c r="O2923" s="333" t="s">
        <v>4320</v>
      </c>
      <c r="P2923" s="333" t="s">
        <v>4248</v>
      </c>
      <c r="Q2923" s="333"/>
      <c r="R2923" s="239" t="s">
        <v>4583</v>
      </c>
      <c r="S2923" s="538">
        <v>1388.85</v>
      </c>
      <c r="T2923" s="467" t="s">
        <v>2965</v>
      </c>
      <c r="U2923" s="468">
        <f t="shared" si="45"/>
        <v>33332.399999999994</v>
      </c>
      <c r="V2923" s="170"/>
    </row>
    <row r="2924" spans="1:22">
      <c r="A2924" s="235">
        <v>2921</v>
      </c>
      <c r="B2924" s="238">
        <v>111400055</v>
      </c>
      <c r="C2924" s="238" t="s">
        <v>3275</v>
      </c>
      <c r="D2924" s="239" t="s">
        <v>654</v>
      </c>
      <c r="E2924" s="598" t="s">
        <v>36</v>
      </c>
      <c r="F2924" s="333">
        <v>6</v>
      </c>
      <c r="G2924" s="625" t="s">
        <v>4574</v>
      </c>
      <c r="H2924" s="241">
        <v>45180</v>
      </c>
      <c r="I2924" s="241">
        <v>45181</v>
      </c>
      <c r="J2924" s="333" t="s">
        <v>4575</v>
      </c>
      <c r="K2924" s="333" t="s">
        <v>4576</v>
      </c>
      <c r="L2924" s="333" t="s">
        <v>70</v>
      </c>
      <c r="M2924" s="333">
        <v>212565963</v>
      </c>
      <c r="N2924" s="239" t="s">
        <v>4082</v>
      </c>
      <c r="O2924" s="333" t="s">
        <v>4572</v>
      </c>
      <c r="P2924" s="333" t="s">
        <v>4258</v>
      </c>
      <c r="Q2924" s="333"/>
      <c r="R2924" s="239" t="s">
        <v>4577</v>
      </c>
      <c r="S2924" s="538">
        <v>1706.02</v>
      </c>
      <c r="T2924" s="467" t="s">
        <v>2965</v>
      </c>
      <c r="U2924" s="468">
        <f t="shared" si="45"/>
        <v>10236.119999999999</v>
      </c>
      <c r="V2924" s="170"/>
    </row>
    <row r="2925" spans="1:22">
      <c r="A2925" s="235">
        <v>2922</v>
      </c>
      <c r="B2925" s="238">
        <v>111400055</v>
      </c>
      <c r="C2925" s="238" t="s">
        <v>3275</v>
      </c>
      <c r="D2925" s="239" t="s">
        <v>654</v>
      </c>
      <c r="E2925" s="598" t="s">
        <v>36</v>
      </c>
      <c r="F2925" s="333">
        <v>42</v>
      </c>
      <c r="G2925" s="625" t="s">
        <v>4578</v>
      </c>
      <c r="H2925" s="241">
        <v>45180</v>
      </c>
      <c r="I2925" s="241">
        <v>45181</v>
      </c>
      <c r="J2925" s="333" t="s">
        <v>2492</v>
      </c>
      <c r="K2925" s="333" t="s">
        <v>92</v>
      </c>
      <c r="L2925" s="333" t="s">
        <v>70</v>
      </c>
      <c r="M2925" s="333">
        <v>212565956</v>
      </c>
      <c r="N2925" s="239" t="s">
        <v>4082</v>
      </c>
      <c r="O2925" s="333" t="s">
        <v>4572</v>
      </c>
      <c r="P2925" s="333" t="s">
        <v>4258</v>
      </c>
      <c r="Q2925" s="333"/>
      <c r="R2925" s="239" t="s">
        <v>4579</v>
      </c>
      <c r="S2925" s="538">
        <v>1706.02</v>
      </c>
      <c r="T2925" s="467" t="s">
        <v>2965</v>
      </c>
      <c r="U2925" s="468">
        <f t="shared" si="45"/>
        <v>71652.84</v>
      </c>
      <c r="V2925" s="170"/>
    </row>
    <row r="2926" spans="1:22">
      <c r="A2926" s="235">
        <v>2923</v>
      </c>
      <c r="B2926" s="238">
        <v>111400055</v>
      </c>
      <c r="C2926" s="238" t="s">
        <v>3275</v>
      </c>
      <c r="D2926" s="239" t="s">
        <v>654</v>
      </c>
      <c r="E2926" s="598" t="s">
        <v>36</v>
      </c>
      <c r="F2926" s="333">
        <v>42</v>
      </c>
      <c r="G2926" s="625" t="s">
        <v>4580</v>
      </c>
      <c r="H2926" s="241">
        <v>45182</v>
      </c>
      <c r="I2926" s="241">
        <v>45182</v>
      </c>
      <c r="J2926" s="333" t="s">
        <v>3857</v>
      </c>
      <c r="K2926" s="333" t="s">
        <v>82</v>
      </c>
      <c r="L2926" s="333" t="s">
        <v>70</v>
      </c>
      <c r="M2926" s="333">
        <v>350958906</v>
      </c>
      <c r="N2926" s="239" t="s">
        <v>4082</v>
      </c>
      <c r="O2926" s="333" t="s">
        <v>4320</v>
      </c>
      <c r="P2926" s="333" t="s">
        <v>4248</v>
      </c>
      <c r="Q2926" s="333"/>
      <c r="R2926" s="239" t="s">
        <v>4581</v>
      </c>
      <c r="S2926" s="538">
        <v>1706.02</v>
      </c>
      <c r="T2926" s="467" t="s">
        <v>2965</v>
      </c>
      <c r="U2926" s="468">
        <f t="shared" si="45"/>
        <v>71652.84</v>
      </c>
      <c r="V2926" s="170"/>
    </row>
    <row r="2927" spans="1:22">
      <c r="A2927" s="235">
        <v>2924</v>
      </c>
      <c r="B2927" s="238">
        <v>111400055</v>
      </c>
      <c r="C2927" s="238" t="s">
        <v>3275</v>
      </c>
      <c r="D2927" s="239" t="s">
        <v>654</v>
      </c>
      <c r="E2927" s="598" t="s">
        <v>36</v>
      </c>
      <c r="F2927" s="333">
        <v>24</v>
      </c>
      <c r="G2927" s="625" t="s">
        <v>4582</v>
      </c>
      <c r="H2927" s="241">
        <v>45183</v>
      </c>
      <c r="I2927" s="241">
        <v>45184</v>
      </c>
      <c r="J2927" s="333" t="s">
        <v>3857</v>
      </c>
      <c r="K2927" s="333" t="s">
        <v>82</v>
      </c>
      <c r="L2927" s="333" t="s">
        <v>70</v>
      </c>
      <c r="M2927" s="333">
        <v>350958883</v>
      </c>
      <c r="N2927" s="239" t="s">
        <v>4082</v>
      </c>
      <c r="O2927" s="333" t="s">
        <v>4320</v>
      </c>
      <c r="P2927" s="333" t="s">
        <v>4248</v>
      </c>
      <c r="Q2927" s="333"/>
      <c r="R2927" s="239" t="s">
        <v>4583</v>
      </c>
      <c r="S2927" s="538">
        <v>1706.02</v>
      </c>
      <c r="T2927" s="467" t="s">
        <v>2965</v>
      </c>
      <c r="U2927" s="468">
        <f t="shared" si="45"/>
        <v>40944.479999999996</v>
      </c>
      <c r="V2927" s="170"/>
    </row>
    <row r="2928" spans="1:22">
      <c r="A2928" s="235">
        <v>2925</v>
      </c>
      <c r="B2928" s="238">
        <v>110710684</v>
      </c>
      <c r="C2928" s="238" t="s">
        <v>3942</v>
      </c>
      <c r="D2928" s="239" t="s">
        <v>2213</v>
      </c>
      <c r="E2928" s="598" t="s">
        <v>36</v>
      </c>
      <c r="F2928" s="333">
        <v>16</v>
      </c>
      <c r="G2928" s="625" t="s">
        <v>4580</v>
      </c>
      <c r="H2928" s="241">
        <v>45182</v>
      </c>
      <c r="I2928" s="241">
        <v>45182</v>
      </c>
      <c r="J2928" s="333" t="s">
        <v>3857</v>
      </c>
      <c r="K2928" s="333" t="s">
        <v>82</v>
      </c>
      <c r="L2928" s="333" t="s">
        <v>70</v>
      </c>
      <c r="M2928" s="333">
        <v>350958906</v>
      </c>
      <c r="N2928" s="239" t="s">
        <v>4082</v>
      </c>
      <c r="O2928" s="333" t="s">
        <v>4320</v>
      </c>
      <c r="P2928" s="333" t="s">
        <v>4248</v>
      </c>
      <c r="Q2928" s="333"/>
      <c r="R2928" s="239" t="s">
        <v>4581</v>
      </c>
      <c r="S2928" s="538">
        <v>2548</v>
      </c>
      <c r="T2928" s="467" t="s">
        <v>2965</v>
      </c>
      <c r="U2928" s="468">
        <f t="shared" si="45"/>
        <v>40768</v>
      </c>
      <c r="V2928" s="170"/>
    </row>
    <row r="2929" spans="1:22">
      <c r="A2929" s="235">
        <v>2926</v>
      </c>
      <c r="B2929" s="238">
        <v>110710684</v>
      </c>
      <c r="C2929" s="238" t="s">
        <v>3942</v>
      </c>
      <c r="D2929" s="239" t="s">
        <v>2213</v>
      </c>
      <c r="E2929" s="598" t="s">
        <v>36</v>
      </c>
      <c r="F2929" s="333">
        <v>16</v>
      </c>
      <c r="G2929" s="625" t="s">
        <v>4582</v>
      </c>
      <c r="H2929" s="241">
        <v>45183</v>
      </c>
      <c r="I2929" s="241">
        <v>45184</v>
      </c>
      <c r="J2929" s="333" t="s">
        <v>3857</v>
      </c>
      <c r="K2929" s="333" t="s">
        <v>82</v>
      </c>
      <c r="L2929" s="333" t="s">
        <v>70</v>
      </c>
      <c r="M2929" s="333">
        <v>350958883</v>
      </c>
      <c r="N2929" s="239" t="s">
        <v>4082</v>
      </c>
      <c r="O2929" s="333" t="s">
        <v>4320</v>
      </c>
      <c r="P2929" s="333" t="s">
        <v>4248</v>
      </c>
      <c r="Q2929" s="333"/>
      <c r="R2929" s="239" t="s">
        <v>4583</v>
      </c>
      <c r="S2929" s="538">
        <v>2548</v>
      </c>
      <c r="T2929" s="467" t="s">
        <v>2965</v>
      </c>
      <c r="U2929" s="468">
        <f t="shared" si="45"/>
        <v>40768</v>
      </c>
      <c r="V2929" s="170"/>
    </row>
    <row r="2930" spans="1:22">
      <c r="A2930" s="235">
        <v>2927</v>
      </c>
      <c r="B2930" s="238">
        <v>112173846</v>
      </c>
      <c r="C2930" s="238" t="s">
        <v>3757</v>
      </c>
      <c r="D2930" s="239" t="s">
        <v>3758</v>
      </c>
      <c r="E2930" s="598" t="s">
        <v>36</v>
      </c>
      <c r="F2930" s="333">
        <v>2</v>
      </c>
      <c r="G2930" s="625" t="s">
        <v>4571</v>
      </c>
      <c r="H2930" s="241">
        <v>45174</v>
      </c>
      <c r="I2930" s="241">
        <v>45174</v>
      </c>
      <c r="J2930" s="333" t="s">
        <v>2492</v>
      </c>
      <c r="K2930" s="333" t="s">
        <v>92</v>
      </c>
      <c r="L2930" s="333" t="s">
        <v>70</v>
      </c>
      <c r="M2930" s="333">
        <v>212565451</v>
      </c>
      <c r="N2930" s="239" t="s">
        <v>4082</v>
      </c>
      <c r="O2930" s="333" t="s">
        <v>4572</v>
      </c>
      <c r="P2930" s="333" t="s">
        <v>4258</v>
      </c>
      <c r="Q2930" s="333"/>
      <c r="R2930" s="239" t="s">
        <v>4573</v>
      </c>
      <c r="S2930" s="538">
        <v>2023</v>
      </c>
      <c r="T2930" s="467" t="s">
        <v>2965</v>
      </c>
      <c r="U2930" s="468">
        <f t="shared" si="45"/>
        <v>4046</v>
      </c>
      <c r="V2930" s="170"/>
    </row>
    <row r="2931" spans="1:22">
      <c r="A2931" s="235">
        <v>2928</v>
      </c>
      <c r="B2931" s="238">
        <v>112173846</v>
      </c>
      <c r="C2931" s="238" t="s">
        <v>3757</v>
      </c>
      <c r="D2931" s="239" t="s">
        <v>3758</v>
      </c>
      <c r="E2931" s="598" t="s">
        <v>36</v>
      </c>
      <c r="F2931" s="333">
        <v>2</v>
      </c>
      <c r="G2931" s="625" t="s">
        <v>4606</v>
      </c>
      <c r="H2931" s="241">
        <v>45176</v>
      </c>
      <c r="I2931" s="241">
        <v>45177</v>
      </c>
      <c r="J2931" s="333" t="s">
        <v>4466</v>
      </c>
      <c r="K2931" s="333" t="s">
        <v>3479</v>
      </c>
      <c r="L2931" s="333" t="s">
        <v>3799</v>
      </c>
      <c r="M2931" s="333">
        <v>350959002</v>
      </c>
      <c r="N2931" s="239" t="s">
        <v>4082</v>
      </c>
      <c r="O2931" s="333" t="s">
        <v>4293</v>
      </c>
      <c r="P2931" s="333" t="s">
        <v>4331</v>
      </c>
      <c r="Q2931" s="333"/>
      <c r="R2931" s="239" t="s">
        <v>4607</v>
      </c>
      <c r="S2931" s="538">
        <v>2023</v>
      </c>
      <c r="T2931" s="467" t="s">
        <v>2965</v>
      </c>
      <c r="U2931" s="468">
        <f t="shared" si="45"/>
        <v>4046</v>
      </c>
      <c r="V2931" s="170"/>
    </row>
    <row r="2932" spans="1:22">
      <c r="A2932" s="235">
        <v>2929</v>
      </c>
      <c r="B2932" s="238">
        <v>112173846</v>
      </c>
      <c r="C2932" s="238" t="s">
        <v>3757</v>
      </c>
      <c r="D2932" s="239" t="s">
        <v>3758</v>
      </c>
      <c r="E2932" s="598" t="s">
        <v>36</v>
      </c>
      <c r="F2932" s="333">
        <v>4</v>
      </c>
      <c r="G2932" s="625" t="s">
        <v>4574</v>
      </c>
      <c r="H2932" s="241">
        <v>45180</v>
      </c>
      <c r="I2932" s="241">
        <v>45181</v>
      </c>
      <c r="J2932" s="333" t="s">
        <v>4575</v>
      </c>
      <c r="K2932" s="333" t="s">
        <v>4576</v>
      </c>
      <c r="L2932" s="333" t="s">
        <v>70</v>
      </c>
      <c r="M2932" s="333">
        <v>212565963</v>
      </c>
      <c r="N2932" s="239" t="s">
        <v>4082</v>
      </c>
      <c r="O2932" s="333" t="s">
        <v>4572</v>
      </c>
      <c r="P2932" s="333" t="s">
        <v>4258</v>
      </c>
      <c r="Q2932" s="333"/>
      <c r="R2932" s="239" t="s">
        <v>4577</v>
      </c>
      <c r="S2932" s="538">
        <v>2023</v>
      </c>
      <c r="T2932" s="467" t="s">
        <v>2965</v>
      </c>
      <c r="U2932" s="468">
        <f t="shared" si="45"/>
        <v>8092</v>
      </c>
      <c r="V2932" s="170"/>
    </row>
    <row r="2933" spans="1:22">
      <c r="A2933" s="235">
        <v>2930</v>
      </c>
      <c r="B2933" s="238" t="s">
        <v>2458</v>
      </c>
      <c r="C2933" s="238" t="s">
        <v>2458</v>
      </c>
      <c r="D2933" s="239" t="s">
        <v>2459</v>
      </c>
      <c r="E2933" s="598" t="s">
        <v>36</v>
      </c>
      <c r="F2933" s="333">
        <v>2</v>
      </c>
      <c r="G2933" s="625" t="s">
        <v>4578</v>
      </c>
      <c r="H2933" s="241">
        <v>45180</v>
      </c>
      <c r="I2933" s="241">
        <v>45181</v>
      </c>
      <c r="J2933" s="333" t="s">
        <v>2492</v>
      </c>
      <c r="K2933" s="333" t="s">
        <v>92</v>
      </c>
      <c r="L2933" s="333" t="s">
        <v>70</v>
      </c>
      <c r="M2933" s="333">
        <v>212565956</v>
      </c>
      <c r="N2933" s="239" t="s">
        <v>4082</v>
      </c>
      <c r="O2933" s="333" t="s">
        <v>4572</v>
      </c>
      <c r="P2933" s="333" t="s">
        <v>4258</v>
      </c>
      <c r="Q2933" s="333"/>
      <c r="R2933" s="239" t="s">
        <v>4579</v>
      </c>
      <c r="S2933" s="538">
        <v>1798.1999999999998</v>
      </c>
      <c r="T2933" s="467" t="s">
        <v>2965</v>
      </c>
      <c r="U2933" s="468">
        <f t="shared" si="45"/>
        <v>3596.3999999999996</v>
      </c>
      <c r="V2933" s="170"/>
    </row>
    <row r="2934" spans="1:22">
      <c r="A2934" s="235">
        <v>2931</v>
      </c>
      <c r="B2934" s="238" t="s">
        <v>2458</v>
      </c>
      <c r="C2934" s="238" t="s">
        <v>2458</v>
      </c>
      <c r="D2934" s="239" t="s">
        <v>2459</v>
      </c>
      <c r="E2934" s="598" t="s">
        <v>36</v>
      </c>
      <c r="F2934" s="333">
        <v>28</v>
      </c>
      <c r="G2934" s="625" t="s">
        <v>4580</v>
      </c>
      <c r="H2934" s="241">
        <v>45182</v>
      </c>
      <c r="I2934" s="241">
        <v>45182</v>
      </c>
      <c r="J2934" s="333" t="s">
        <v>3857</v>
      </c>
      <c r="K2934" s="333" t="s">
        <v>82</v>
      </c>
      <c r="L2934" s="333" t="s">
        <v>70</v>
      </c>
      <c r="M2934" s="333">
        <v>350958906</v>
      </c>
      <c r="N2934" s="239" t="s">
        <v>4082</v>
      </c>
      <c r="O2934" s="333" t="s">
        <v>4320</v>
      </c>
      <c r="P2934" s="333" t="s">
        <v>4248</v>
      </c>
      <c r="Q2934" s="333"/>
      <c r="R2934" s="239" t="s">
        <v>4581</v>
      </c>
      <c r="S2934" s="538">
        <v>1798.1999999999998</v>
      </c>
      <c r="T2934" s="467" t="s">
        <v>2965</v>
      </c>
      <c r="U2934" s="468">
        <f t="shared" si="45"/>
        <v>50349.599999999991</v>
      </c>
      <c r="V2934" s="170"/>
    </row>
    <row r="2935" spans="1:22">
      <c r="A2935" s="235">
        <v>2932</v>
      </c>
      <c r="B2935" s="238" t="s">
        <v>2458</v>
      </c>
      <c r="C2935" s="238" t="s">
        <v>2458</v>
      </c>
      <c r="D2935" s="239" t="s">
        <v>2459</v>
      </c>
      <c r="E2935" s="598" t="s">
        <v>36</v>
      </c>
      <c r="F2935" s="333">
        <v>16</v>
      </c>
      <c r="G2935" s="625" t="s">
        <v>4582</v>
      </c>
      <c r="H2935" s="241">
        <v>45183</v>
      </c>
      <c r="I2935" s="241">
        <v>45184</v>
      </c>
      <c r="J2935" s="333" t="s">
        <v>3857</v>
      </c>
      <c r="K2935" s="333" t="s">
        <v>82</v>
      </c>
      <c r="L2935" s="333" t="s">
        <v>70</v>
      </c>
      <c r="M2935" s="333">
        <v>350958883</v>
      </c>
      <c r="N2935" s="239" t="s">
        <v>4082</v>
      </c>
      <c r="O2935" s="333" t="s">
        <v>4320</v>
      </c>
      <c r="P2935" s="333" t="s">
        <v>4248</v>
      </c>
      <c r="Q2935" s="333"/>
      <c r="R2935" s="239" t="s">
        <v>4583</v>
      </c>
      <c r="S2935" s="538">
        <v>1798.1999999999998</v>
      </c>
      <c r="T2935" s="467" t="s">
        <v>2965</v>
      </c>
      <c r="U2935" s="468">
        <f t="shared" si="45"/>
        <v>28771.199999999997</v>
      </c>
      <c r="V2935" s="170"/>
    </row>
    <row r="2936" spans="1:22">
      <c r="A2936" s="235">
        <v>2933</v>
      </c>
      <c r="B2936" s="238" t="s">
        <v>2336</v>
      </c>
      <c r="C2936" s="238" t="s">
        <v>2804</v>
      </c>
      <c r="D2936" s="239" t="s">
        <v>2605</v>
      </c>
      <c r="E2936" s="598" t="s">
        <v>36</v>
      </c>
      <c r="F2936" s="333">
        <v>37</v>
      </c>
      <c r="G2936" s="625" t="s">
        <v>4578</v>
      </c>
      <c r="H2936" s="241">
        <v>45180</v>
      </c>
      <c r="I2936" s="241">
        <v>45181</v>
      </c>
      <c r="J2936" s="333" t="s">
        <v>2492</v>
      </c>
      <c r="K2936" s="333" t="s">
        <v>92</v>
      </c>
      <c r="L2936" s="333" t="s">
        <v>70</v>
      </c>
      <c r="M2936" s="333">
        <v>212565956</v>
      </c>
      <c r="N2936" s="239" t="s">
        <v>4082</v>
      </c>
      <c r="O2936" s="333" t="s">
        <v>4572</v>
      </c>
      <c r="P2936" s="333" t="s">
        <v>4258</v>
      </c>
      <c r="Q2936" s="333"/>
      <c r="R2936" s="239" t="s">
        <v>4579</v>
      </c>
      <c r="S2936" s="538">
        <v>1241.9517355371902</v>
      </c>
      <c r="T2936" s="467" t="s">
        <v>2965</v>
      </c>
      <c r="U2936" s="468">
        <f t="shared" si="45"/>
        <v>45952.214214876039</v>
      </c>
      <c r="V2936" s="170"/>
    </row>
    <row r="2937" spans="1:22">
      <c r="A2937" s="235">
        <v>2934</v>
      </c>
      <c r="B2937" s="238" t="s">
        <v>2336</v>
      </c>
      <c r="C2937" s="238" t="s">
        <v>2804</v>
      </c>
      <c r="D2937" s="239" t="s">
        <v>2605</v>
      </c>
      <c r="E2937" s="598" t="s">
        <v>36</v>
      </c>
      <c r="F2937" s="333">
        <v>56</v>
      </c>
      <c r="G2937" s="625" t="s">
        <v>4580</v>
      </c>
      <c r="H2937" s="241">
        <v>45182</v>
      </c>
      <c r="I2937" s="241">
        <v>45182</v>
      </c>
      <c r="J2937" s="333" t="s">
        <v>3857</v>
      </c>
      <c r="K2937" s="333" t="s">
        <v>82</v>
      </c>
      <c r="L2937" s="333" t="s">
        <v>70</v>
      </c>
      <c r="M2937" s="333">
        <v>350958906</v>
      </c>
      <c r="N2937" s="239" t="s">
        <v>4082</v>
      </c>
      <c r="O2937" s="333" t="s">
        <v>4320</v>
      </c>
      <c r="P2937" s="333" t="s">
        <v>4248</v>
      </c>
      <c r="Q2937" s="333"/>
      <c r="R2937" s="239" t="s">
        <v>4581</v>
      </c>
      <c r="S2937" s="538">
        <v>1241.9517355371902</v>
      </c>
      <c r="T2937" s="467" t="s">
        <v>2965</v>
      </c>
      <c r="U2937" s="468">
        <f t="shared" si="45"/>
        <v>69549.297190082652</v>
      </c>
      <c r="V2937" s="170"/>
    </row>
    <row r="2938" spans="1:22">
      <c r="A2938" s="235">
        <v>2935</v>
      </c>
      <c r="B2938" s="238" t="s">
        <v>2336</v>
      </c>
      <c r="C2938" s="238" t="s">
        <v>2804</v>
      </c>
      <c r="D2938" s="239" t="s">
        <v>2605</v>
      </c>
      <c r="E2938" s="598" t="s">
        <v>36</v>
      </c>
      <c r="F2938" s="333">
        <v>27</v>
      </c>
      <c r="G2938" s="625" t="s">
        <v>4582</v>
      </c>
      <c r="H2938" s="241">
        <v>45183</v>
      </c>
      <c r="I2938" s="241">
        <v>45184</v>
      </c>
      <c r="J2938" s="333" t="s">
        <v>3857</v>
      </c>
      <c r="K2938" s="333" t="s">
        <v>82</v>
      </c>
      <c r="L2938" s="333" t="s">
        <v>70</v>
      </c>
      <c r="M2938" s="333">
        <v>350958883</v>
      </c>
      <c r="N2938" s="239" t="s">
        <v>4082</v>
      </c>
      <c r="O2938" s="333" t="s">
        <v>4320</v>
      </c>
      <c r="P2938" s="333" t="s">
        <v>4248</v>
      </c>
      <c r="Q2938" s="333"/>
      <c r="R2938" s="239" t="s">
        <v>4583</v>
      </c>
      <c r="S2938" s="538">
        <v>1241.9517355371902</v>
      </c>
      <c r="T2938" s="467" t="s">
        <v>2965</v>
      </c>
      <c r="U2938" s="468">
        <f t="shared" si="45"/>
        <v>33532.696859504133</v>
      </c>
      <c r="V2938" s="170"/>
    </row>
    <row r="2939" spans="1:22">
      <c r="A2939" s="235">
        <v>2936</v>
      </c>
      <c r="B2939" s="238">
        <v>112173846</v>
      </c>
      <c r="C2939" s="238" t="s">
        <v>3757</v>
      </c>
      <c r="D2939" s="239" t="s">
        <v>3758</v>
      </c>
      <c r="E2939" s="598" t="s">
        <v>36</v>
      </c>
      <c r="F2939" s="333">
        <v>1</v>
      </c>
      <c r="G2939" s="625" t="s">
        <v>4574</v>
      </c>
      <c r="H2939" s="241">
        <v>45180</v>
      </c>
      <c r="I2939" s="241">
        <v>45181</v>
      </c>
      <c r="J2939" s="333" t="s">
        <v>4575</v>
      </c>
      <c r="K2939" s="333" t="s">
        <v>4576</v>
      </c>
      <c r="L2939" s="333" t="s">
        <v>70</v>
      </c>
      <c r="M2939" s="333">
        <v>212565963</v>
      </c>
      <c r="N2939" s="239" t="s">
        <v>4082</v>
      </c>
      <c r="O2939" s="333" t="s">
        <v>4572</v>
      </c>
      <c r="P2939" s="333" t="s">
        <v>4258</v>
      </c>
      <c r="Q2939" s="333"/>
      <c r="R2939" s="239" t="s">
        <v>4577</v>
      </c>
      <c r="S2939" s="538">
        <v>2023</v>
      </c>
      <c r="T2939" s="467" t="s">
        <v>2965</v>
      </c>
      <c r="U2939" s="468">
        <f t="shared" si="45"/>
        <v>2023</v>
      </c>
      <c r="V2939" s="170"/>
    </row>
    <row r="2940" spans="1:22">
      <c r="A2940" s="235">
        <v>2937</v>
      </c>
      <c r="B2940" s="238">
        <v>112173846</v>
      </c>
      <c r="C2940" s="238" t="s">
        <v>3757</v>
      </c>
      <c r="D2940" s="239" t="s">
        <v>3758</v>
      </c>
      <c r="E2940" s="598" t="s">
        <v>36</v>
      </c>
      <c r="F2940" s="333">
        <v>7</v>
      </c>
      <c r="G2940" s="625" t="s">
        <v>4578</v>
      </c>
      <c r="H2940" s="241">
        <v>45180</v>
      </c>
      <c r="I2940" s="241">
        <v>45181</v>
      </c>
      <c r="J2940" s="333" t="s">
        <v>2492</v>
      </c>
      <c r="K2940" s="333" t="s">
        <v>92</v>
      </c>
      <c r="L2940" s="333" t="s">
        <v>70</v>
      </c>
      <c r="M2940" s="333">
        <v>212565956</v>
      </c>
      <c r="N2940" s="239" t="s">
        <v>4082</v>
      </c>
      <c r="O2940" s="333" t="s">
        <v>4572</v>
      </c>
      <c r="P2940" s="333" t="s">
        <v>4258</v>
      </c>
      <c r="Q2940" s="333"/>
      <c r="R2940" s="239" t="s">
        <v>4579</v>
      </c>
      <c r="S2940" s="538">
        <v>2023</v>
      </c>
      <c r="T2940" s="467" t="s">
        <v>2965</v>
      </c>
      <c r="U2940" s="468">
        <f t="shared" si="45"/>
        <v>14161</v>
      </c>
      <c r="V2940" s="170"/>
    </row>
    <row r="2941" spans="1:22">
      <c r="A2941" s="235">
        <v>2938</v>
      </c>
      <c r="B2941" s="238">
        <v>112173846</v>
      </c>
      <c r="C2941" s="238" t="s">
        <v>3757</v>
      </c>
      <c r="D2941" s="239" t="s">
        <v>3758</v>
      </c>
      <c r="E2941" s="598" t="s">
        <v>36</v>
      </c>
      <c r="F2941" s="333">
        <v>7</v>
      </c>
      <c r="G2941" s="625" t="s">
        <v>4580</v>
      </c>
      <c r="H2941" s="241">
        <v>45182</v>
      </c>
      <c r="I2941" s="241">
        <v>45182</v>
      </c>
      <c r="J2941" s="333" t="s">
        <v>3857</v>
      </c>
      <c r="K2941" s="333" t="s">
        <v>82</v>
      </c>
      <c r="L2941" s="333" t="s">
        <v>70</v>
      </c>
      <c r="M2941" s="333">
        <v>350958906</v>
      </c>
      <c r="N2941" s="239" t="s">
        <v>4082</v>
      </c>
      <c r="O2941" s="333" t="s">
        <v>4320</v>
      </c>
      <c r="P2941" s="333" t="s">
        <v>4248</v>
      </c>
      <c r="Q2941" s="333"/>
      <c r="R2941" s="239" t="s">
        <v>4581</v>
      </c>
      <c r="S2941" s="538">
        <v>2023</v>
      </c>
      <c r="T2941" s="467" t="s">
        <v>2965</v>
      </c>
      <c r="U2941" s="468">
        <f t="shared" si="45"/>
        <v>14161</v>
      </c>
      <c r="V2941" s="170"/>
    </row>
    <row r="2942" spans="1:22">
      <c r="A2942" s="235">
        <v>2939</v>
      </c>
      <c r="B2942" s="238">
        <v>112173846</v>
      </c>
      <c r="C2942" s="238" t="s">
        <v>3757</v>
      </c>
      <c r="D2942" s="239" t="s">
        <v>3758</v>
      </c>
      <c r="E2942" s="598" t="s">
        <v>36</v>
      </c>
      <c r="F2942" s="333">
        <v>4</v>
      </c>
      <c r="G2942" s="625" t="s">
        <v>4582</v>
      </c>
      <c r="H2942" s="241">
        <v>45183</v>
      </c>
      <c r="I2942" s="241">
        <v>45184</v>
      </c>
      <c r="J2942" s="333" t="s">
        <v>3857</v>
      </c>
      <c r="K2942" s="333" t="s">
        <v>82</v>
      </c>
      <c r="L2942" s="333" t="s">
        <v>70</v>
      </c>
      <c r="M2942" s="333">
        <v>350958883</v>
      </c>
      <c r="N2942" s="239" t="s">
        <v>4082</v>
      </c>
      <c r="O2942" s="333" t="s">
        <v>4320</v>
      </c>
      <c r="P2942" s="333" t="s">
        <v>4248</v>
      </c>
      <c r="Q2942" s="333"/>
      <c r="R2942" s="239" t="s">
        <v>4583</v>
      </c>
      <c r="S2942" s="538">
        <v>2023</v>
      </c>
      <c r="T2942" s="467" t="s">
        <v>2965</v>
      </c>
      <c r="U2942" s="468">
        <f t="shared" si="45"/>
        <v>8092</v>
      </c>
      <c r="V2942" s="170"/>
    </row>
    <row r="2943" spans="1:22">
      <c r="A2943" s="235">
        <v>2940</v>
      </c>
      <c r="B2943" s="238">
        <v>110408288</v>
      </c>
      <c r="C2943" s="238" t="s">
        <v>1749</v>
      </c>
      <c r="D2943" s="239" t="s">
        <v>1750</v>
      </c>
      <c r="E2943" s="598" t="s">
        <v>36</v>
      </c>
      <c r="F2943" s="333">
        <v>4</v>
      </c>
      <c r="G2943" s="625" t="s">
        <v>4578</v>
      </c>
      <c r="H2943" s="241">
        <v>45180</v>
      </c>
      <c r="I2943" s="241">
        <v>45181</v>
      </c>
      <c r="J2943" s="333" t="s">
        <v>2492</v>
      </c>
      <c r="K2943" s="333" t="s">
        <v>92</v>
      </c>
      <c r="L2943" s="333" t="s">
        <v>70</v>
      </c>
      <c r="M2943" s="333">
        <v>212565956</v>
      </c>
      <c r="N2943" s="239" t="s">
        <v>4082</v>
      </c>
      <c r="O2943" s="333" t="s">
        <v>4572</v>
      </c>
      <c r="P2943" s="333" t="s">
        <v>4258</v>
      </c>
      <c r="Q2943" s="333"/>
      <c r="R2943" s="239" t="s">
        <v>4579</v>
      </c>
      <c r="S2943" s="538">
        <v>6396.5</v>
      </c>
      <c r="T2943" s="467" t="s">
        <v>2965</v>
      </c>
      <c r="U2943" s="468">
        <f t="shared" si="45"/>
        <v>25586</v>
      </c>
      <c r="V2943" s="170"/>
    </row>
    <row r="2944" spans="1:22">
      <c r="A2944" s="235">
        <v>2941</v>
      </c>
      <c r="B2944" s="238">
        <v>110408288</v>
      </c>
      <c r="C2944" s="238" t="s">
        <v>1749</v>
      </c>
      <c r="D2944" s="239" t="s">
        <v>1750</v>
      </c>
      <c r="E2944" s="598" t="s">
        <v>36</v>
      </c>
      <c r="F2944" s="333">
        <v>42</v>
      </c>
      <c r="G2944" s="625" t="s">
        <v>4580</v>
      </c>
      <c r="H2944" s="241">
        <v>45182</v>
      </c>
      <c r="I2944" s="241">
        <v>45182</v>
      </c>
      <c r="J2944" s="333" t="s">
        <v>3857</v>
      </c>
      <c r="K2944" s="333" t="s">
        <v>82</v>
      </c>
      <c r="L2944" s="333" t="s">
        <v>70</v>
      </c>
      <c r="M2944" s="333">
        <v>350958906</v>
      </c>
      <c r="N2944" s="239" t="s">
        <v>4082</v>
      </c>
      <c r="O2944" s="333" t="s">
        <v>4320</v>
      </c>
      <c r="P2944" s="333" t="s">
        <v>4248</v>
      </c>
      <c r="Q2944" s="333"/>
      <c r="R2944" s="239" t="s">
        <v>4581</v>
      </c>
      <c r="S2944" s="538">
        <v>6396.5</v>
      </c>
      <c r="T2944" s="467" t="s">
        <v>2965</v>
      </c>
      <c r="U2944" s="468">
        <f t="shared" si="45"/>
        <v>268653</v>
      </c>
      <c r="V2944" s="170"/>
    </row>
    <row r="2945" spans="1:22">
      <c r="A2945" s="235">
        <v>2942</v>
      </c>
      <c r="B2945" s="238">
        <v>110408288</v>
      </c>
      <c r="C2945" s="238" t="s">
        <v>1749</v>
      </c>
      <c r="D2945" s="239" t="s">
        <v>1750</v>
      </c>
      <c r="E2945" s="598" t="s">
        <v>36</v>
      </c>
      <c r="F2945" s="333">
        <v>24</v>
      </c>
      <c r="G2945" s="625" t="s">
        <v>4582</v>
      </c>
      <c r="H2945" s="241">
        <v>45183</v>
      </c>
      <c r="I2945" s="241">
        <v>45184</v>
      </c>
      <c r="J2945" s="333" t="s">
        <v>3857</v>
      </c>
      <c r="K2945" s="333" t="s">
        <v>82</v>
      </c>
      <c r="L2945" s="333" t="s">
        <v>70</v>
      </c>
      <c r="M2945" s="333">
        <v>350958883</v>
      </c>
      <c r="N2945" s="239" t="s">
        <v>4082</v>
      </c>
      <c r="O2945" s="333" t="s">
        <v>4320</v>
      </c>
      <c r="P2945" s="333" t="s">
        <v>4248</v>
      </c>
      <c r="Q2945" s="333"/>
      <c r="R2945" s="239" t="s">
        <v>4583</v>
      </c>
      <c r="S2945" s="538">
        <v>6396.5</v>
      </c>
      <c r="T2945" s="467" t="s">
        <v>2965</v>
      </c>
      <c r="U2945" s="468">
        <f t="shared" si="45"/>
        <v>153516</v>
      </c>
      <c r="V2945" s="170"/>
    </row>
    <row r="2946" spans="1:22">
      <c r="A2946" s="235">
        <v>2943</v>
      </c>
      <c r="B2946" s="238">
        <v>109544084</v>
      </c>
      <c r="C2946" s="238" t="s">
        <v>4004</v>
      </c>
      <c r="D2946" s="239" t="s">
        <v>4005</v>
      </c>
      <c r="E2946" s="598" t="s">
        <v>36</v>
      </c>
      <c r="F2946" s="333">
        <v>200</v>
      </c>
      <c r="G2946" s="625" t="s">
        <v>4608</v>
      </c>
      <c r="H2946" s="241">
        <v>45183</v>
      </c>
      <c r="I2946" s="241">
        <v>45184</v>
      </c>
      <c r="J2946" s="333" t="s">
        <v>81</v>
      </c>
      <c r="K2946" s="333" t="s">
        <v>82</v>
      </c>
      <c r="L2946" s="333" t="s">
        <v>3799</v>
      </c>
      <c r="M2946" s="333">
        <v>350958876</v>
      </c>
      <c r="N2946" s="239" t="s">
        <v>4082</v>
      </c>
      <c r="O2946" s="333" t="s">
        <v>4286</v>
      </c>
      <c r="P2946" s="333" t="s">
        <v>4609</v>
      </c>
      <c r="Q2946" s="333"/>
      <c r="R2946" s="239" t="s">
        <v>4610</v>
      </c>
      <c r="S2946" s="538">
        <v>16</v>
      </c>
      <c r="T2946" s="467" t="s">
        <v>2965</v>
      </c>
      <c r="U2946" s="468">
        <f t="shared" si="45"/>
        <v>3200</v>
      </c>
      <c r="V2946" s="170"/>
    </row>
    <row r="2947" spans="1:22">
      <c r="A2947" s="235">
        <v>2944</v>
      </c>
      <c r="B2947" s="238">
        <v>109544077</v>
      </c>
      <c r="C2947" s="238" t="s">
        <v>3973</v>
      </c>
      <c r="D2947" s="239" t="s">
        <v>3974</v>
      </c>
      <c r="E2947" s="598" t="s">
        <v>36</v>
      </c>
      <c r="F2947" s="333">
        <v>200</v>
      </c>
      <c r="G2947" s="625" t="s">
        <v>4608</v>
      </c>
      <c r="H2947" s="241">
        <v>45183</v>
      </c>
      <c r="I2947" s="241">
        <v>45184</v>
      </c>
      <c r="J2947" s="333" t="s">
        <v>81</v>
      </c>
      <c r="K2947" s="333" t="s">
        <v>82</v>
      </c>
      <c r="L2947" s="333" t="s">
        <v>3799</v>
      </c>
      <c r="M2947" s="333">
        <v>350958876</v>
      </c>
      <c r="N2947" s="239" t="s">
        <v>4082</v>
      </c>
      <c r="O2947" s="333" t="s">
        <v>4286</v>
      </c>
      <c r="P2947" s="333" t="s">
        <v>4609</v>
      </c>
      <c r="Q2947" s="333"/>
      <c r="R2947" s="239" t="s">
        <v>4610</v>
      </c>
      <c r="S2947" s="538">
        <v>15.2</v>
      </c>
      <c r="T2947" s="467" t="s">
        <v>2965</v>
      </c>
      <c r="U2947" s="468">
        <f t="shared" si="45"/>
        <v>3040</v>
      </c>
      <c r="V2947" s="170"/>
    </row>
    <row r="2948" spans="1:22">
      <c r="A2948" s="235">
        <v>2945</v>
      </c>
      <c r="B2948" s="238" t="s">
        <v>2336</v>
      </c>
      <c r="C2948" s="238" t="s">
        <v>2804</v>
      </c>
      <c r="D2948" s="239" t="s">
        <v>2605</v>
      </c>
      <c r="E2948" s="598" t="s">
        <v>36</v>
      </c>
      <c r="F2948" s="333">
        <v>5</v>
      </c>
      <c r="G2948" s="625" t="s">
        <v>4582</v>
      </c>
      <c r="H2948" s="241">
        <v>45183</v>
      </c>
      <c r="I2948" s="241">
        <v>45184</v>
      </c>
      <c r="J2948" s="333" t="s">
        <v>3857</v>
      </c>
      <c r="K2948" s="333" t="s">
        <v>82</v>
      </c>
      <c r="L2948" s="333" t="s">
        <v>70</v>
      </c>
      <c r="M2948" s="333">
        <v>350958883</v>
      </c>
      <c r="N2948" s="239" t="s">
        <v>4082</v>
      </c>
      <c r="O2948" s="333" t="s">
        <v>4320</v>
      </c>
      <c r="P2948" s="333" t="s">
        <v>4248</v>
      </c>
      <c r="Q2948" s="333"/>
      <c r="R2948" s="239" t="s">
        <v>4583</v>
      </c>
      <c r="S2948" s="538">
        <v>1241.9517355371902</v>
      </c>
      <c r="T2948" s="467" t="s">
        <v>2965</v>
      </c>
      <c r="U2948" s="468">
        <f t="shared" ref="U2948:U3011" si="46">S2948*F2948</f>
        <v>6209.7586776859507</v>
      </c>
      <c r="V2948" s="170"/>
    </row>
    <row r="2949" spans="1:22">
      <c r="A2949" s="235">
        <v>2946</v>
      </c>
      <c r="B2949" s="238" t="s">
        <v>286</v>
      </c>
      <c r="C2949" s="238" t="s">
        <v>286</v>
      </c>
      <c r="D2949" s="239" t="s">
        <v>4072</v>
      </c>
      <c r="E2949" s="598" t="s">
        <v>36</v>
      </c>
      <c r="F2949" s="333">
        <v>2</v>
      </c>
      <c r="G2949" s="625" t="s">
        <v>4571</v>
      </c>
      <c r="H2949" s="241">
        <v>45174</v>
      </c>
      <c r="I2949" s="241">
        <v>45174</v>
      </c>
      <c r="J2949" s="333" t="s">
        <v>2492</v>
      </c>
      <c r="K2949" s="333" t="s">
        <v>92</v>
      </c>
      <c r="L2949" s="333" t="s">
        <v>70</v>
      </c>
      <c r="M2949" s="333">
        <v>212565451</v>
      </c>
      <c r="N2949" s="239" t="s">
        <v>4082</v>
      </c>
      <c r="O2949" s="333" t="s">
        <v>4572</v>
      </c>
      <c r="P2949" s="333" t="s">
        <v>4258</v>
      </c>
      <c r="Q2949" s="333"/>
      <c r="R2949" s="239" t="s">
        <v>4573</v>
      </c>
      <c r="S2949" s="538">
        <v>6727</v>
      </c>
      <c r="T2949" s="467" t="s">
        <v>2965</v>
      </c>
      <c r="U2949" s="468">
        <f t="shared" si="46"/>
        <v>13454</v>
      </c>
      <c r="V2949" s="170"/>
    </row>
    <row r="2950" spans="1:22">
      <c r="A2950" s="235">
        <v>2947</v>
      </c>
      <c r="B2950" s="238" t="s">
        <v>286</v>
      </c>
      <c r="C2950" s="238" t="s">
        <v>286</v>
      </c>
      <c r="D2950" s="239" t="s">
        <v>4072</v>
      </c>
      <c r="E2950" s="598" t="s">
        <v>36</v>
      </c>
      <c r="F2950" s="333">
        <v>3</v>
      </c>
      <c r="G2950" s="625" t="s">
        <v>4574</v>
      </c>
      <c r="H2950" s="241">
        <v>45180</v>
      </c>
      <c r="I2950" s="241">
        <v>45181</v>
      </c>
      <c r="J2950" s="333" t="s">
        <v>4575</v>
      </c>
      <c r="K2950" s="333" t="s">
        <v>4576</v>
      </c>
      <c r="L2950" s="333" t="s">
        <v>70</v>
      </c>
      <c r="M2950" s="333">
        <v>212565963</v>
      </c>
      <c r="N2950" s="239" t="s">
        <v>4082</v>
      </c>
      <c r="O2950" s="333" t="s">
        <v>4572</v>
      </c>
      <c r="P2950" s="333" t="s">
        <v>4258</v>
      </c>
      <c r="Q2950" s="333"/>
      <c r="R2950" s="239" t="s">
        <v>4577</v>
      </c>
      <c r="S2950" s="538">
        <v>6727</v>
      </c>
      <c r="T2950" s="467" t="s">
        <v>2965</v>
      </c>
      <c r="U2950" s="468">
        <f t="shared" si="46"/>
        <v>20181</v>
      </c>
      <c r="V2950" s="170"/>
    </row>
    <row r="2951" spans="1:22">
      <c r="A2951" s="235">
        <v>2948</v>
      </c>
      <c r="B2951" s="238">
        <v>113694314</v>
      </c>
      <c r="C2951" s="238" t="s">
        <v>4398</v>
      </c>
      <c r="D2951" s="239" t="s">
        <v>4399</v>
      </c>
      <c r="E2951" s="598" t="s">
        <v>36</v>
      </c>
      <c r="F2951" s="333">
        <v>2</v>
      </c>
      <c r="G2951" s="625" t="s">
        <v>4611</v>
      </c>
      <c r="H2951" s="241">
        <v>45180</v>
      </c>
      <c r="I2951" s="241">
        <v>45181</v>
      </c>
      <c r="J2951" s="333" t="s">
        <v>4068</v>
      </c>
      <c r="K2951" s="333" t="s">
        <v>1875</v>
      </c>
      <c r="L2951" s="333" t="s">
        <v>4044</v>
      </c>
      <c r="M2951" s="333">
        <v>350958975</v>
      </c>
      <c r="N2951" s="239" t="s">
        <v>4082</v>
      </c>
      <c r="O2951" s="333" t="s">
        <v>4021</v>
      </c>
      <c r="P2951" s="333" t="s">
        <v>3432</v>
      </c>
      <c r="Q2951" s="333"/>
      <c r="R2951" s="239" t="s">
        <v>4520</v>
      </c>
      <c r="S2951" s="538">
        <v>11260</v>
      </c>
      <c r="T2951" s="467" t="s">
        <v>2965</v>
      </c>
      <c r="U2951" s="468">
        <f t="shared" si="46"/>
        <v>22520</v>
      </c>
      <c r="V2951" s="170"/>
    </row>
    <row r="2952" spans="1:22">
      <c r="A2952" s="235">
        <v>2949</v>
      </c>
      <c r="B2952" s="238">
        <v>113694314</v>
      </c>
      <c r="C2952" s="238" t="s">
        <v>4398</v>
      </c>
      <c r="D2952" s="239" t="s">
        <v>4399</v>
      </c>
      <c r="E2952" s="598" t="s">
        <v>36</v>
      </c>
      <c r="F2952" s="333">
        <v>4</v>
      </c>
      <c r="G2952" s="625" t="s">
        <v>4612</v>
      </c>
      <c r="H2952" s="241">
        <v>45180</v>
      </c>
      <c r="I2952" s="241">
        <v>45181</v>
      </c>
      <c r="J2952" s="333" t="s">
        <v>3865</v>
      </c>
      <c r="K2952" s="333" t="s">
        <v>88</v>
      </c>
      <c r="L2952" s="333" t="s">
        <v>4044</v>
      </c>
      <c r="M2952" s="333">
        <v>350958944</v>
      </c>
      <c r="N2952" s="239" t="s">
        <v>4082</v>
      </c>
      <c r="O2952" s="333" t="s">
        <v>4021</v>
      </c>
      <c r="P2952" s="333" t="s">
        <v>3413</v>
      </c>
      <c r="Q2952" s="333"/>
      <c r="R2952" s="239" t="s">
        <v>4520</v>
      </c>
      <c r="S2952" s="538">
        <v>11260</v>
      </c>
      <c r="T2952" s="467" t="s">
        <v>2965</v>
      </c>
      <c r="U2952" s="468">
        <f t="shared" si="46"/>
        <v>45040</v>
      </c>
      <c r="V2952" s="170"/>
    </row>
    <row r="2953" spans="1:22">
      <c r="A2953" s="235">
        <v>2950</v>
      </c>
      <c r="B2953" s="238">
        <v>113694314</v>
      </c>
      <c r="C2953" s="238" t="s">
        <v>4398</v>
      </c>
      <c r="D2953" s="239" t="s">
        <v>4399</v>
      </c>
      <c r="E2953" s="598" t="s">
        <v>36</v>
      </c>
      <c r="F2953" s="333">
        <v>2</v>
      </c>
      <c r="G2953" s="625" t="s">
        <v>4613</v>
      </c>
      <c r="H2953" s="241">
        <v>45180</v>
      </c>
      <c r="I2953" s="241">
        <v>45181</v>
      </c>
      <c r="J2953" s="333" t="s">
        <v>4279</v>
      </c>
      <c r="K2953" s="333" t="s">
        <v>3804</v>
      </c>
      <c r="L2953" s="333" t="s">
        <v>4044</v>
      </c>
      <c r="M2953" s="333">
        <v>350958951</v>
      </c>
      <c r="N2953" s="239" t="s">
        <v>4082</v>
      </c>
      <c r="O2953" s="333" t="s">
        <v>4021</v>
      </c>
      <c r="P2953" s="333" t="s">
        <v>72</v>
      </c>
      <c r="Q2953" s="333"/>
      <c r="R2953" s="239" t="s">
        <v>4520</v>
      </c>
      <c r="S2953" s="538">
        <v>11260</v>
      </c>
      <c r="T2953" s="467" t="s">
        <v>2965</v>
      </c>
      <c r="U2953" s="468">
        <f t="shared" si="46"/>
        <v>22520</v>
      </c>
      <c r="V2953" s="170"/>
    </row>
    <row r="2954" spans="1:22">
      <c r="A2954" s="235">
        <v>2951</v>
      </c>
      <c r="B2954" s="238">
        <v>112172541</v>
      </c>
      <c r="C2954" s="238">
        <v>112172541</v>
      </c>
      <c r="D2954" s="239" t="s">
        <v>2373</v>
      </c>
      <c r="E2954" s="598" t="s">
        <v>36</v>
      </c>
      <c r="F2954" s="333">
        <v>6</v>
      </c>
      <c r="G2954" s="625" t="s">
        <v>4574</v>
      </c>
      <c r="H2954" s="241">
        <v>45180</v>
      </c>
      <c r="I2954" s="241">
        <v>45181</v>
      </c>
      <c r="J2954" s="333" t="s">
        <v>4575</v>
      </c>
      <c r="K2954" s="333" t="s">
        <v>4576</v>
      </c>
      <c r="L2954" s="333" t="s">
        <v>70</v>
      </c>
      <c r="M2954" s="333">
        <v>212565963</v>
      </c>
      <c r="N2954" s="239" t="s">
        <v>4082</v>
      </c>
      <c r="O2954" s="333" t="s">
        <v>4572</v>
      </c>
      <c r="P2954" s="333" t="s">
        <v>4258</v>
      </c>
      <c r="Q2954" s="333"/>
      <c r="R2954" s="239" t="s">
        <v>4577</v>
      </c>
      <c r="S2954" s="538">
        <v>630</v>
      </c>
      <c r="T2954" s="467" t="s">
        <v>2965</v>
      </c>
      <c r="U2954" s="468">
        <f t="shared" si="46"/>
        <v>3780</v>
      </c>
      <c r="V2954" s="170"/>
    </row>
    <row r="2955" spans="1:22">
      <c r="A2955" s="235">
        <v>2952</v>
      </c>
      <c r="B2955" s="238">
        <v>112172541</v>
      </c>
      <c r="C2955" s="238">
        <v>112172541</v>
      </c>
      <c r="D2955" s="239" t="s">
        <v>2373</v>
      </c>
      <c r="E2955" s="598" t="s">
        <v>36</v>
      </c>
      <c r="F2955" s="333">
        <v>10</v>
      </c>
      <c r="G2955" s="625" t="s">
        <v>4578</v>
      </c>
      <c r="H2955" s="241">
        <v>45180</v>
      </c>
      <c r="I2955" s="241">
        <v>45181</v>
      </c>
      <c r="J2955" s="333" t="s">
        <v>2492</v>
      </c>
      <c r="K2955" s="333" t="s">
        <v>92</v>
      </c>
      <c r="L2955" s="333" t="s">
        <v>70</v>
      </c>
      <c r="M2955" s="333">
        <v>212565956</v>
      </c>
      <c r="N2955" s="239" t="s">
        <v>4082</v>
      </c>
      <c r="O2955" s="333" t="s">
        <v>4572</v>
      </c>
      <c r="P2955" s="333" t="s">
        <v>4258</v>
      </c>
      <c r="Q2955" s="333"/>
      <c r="R2955" s="239" t="s">
        <v>4579</v>
      </c>
      <c r="S2955" s="538">
        <v>630</v>
      </c>
      <c r="T2955" s="467" t="s">
        <v>2965</v>
      </c>
      <c r="U2955" s="468">
        <f t="shared" si="46"/>
        <v>6300</v>
      </c>
      <c r="V2955" s="170"/>
    </row>
    <row r="2956" spans="1:22">
      <c r="A2956" s="235">
        <v>2953</v>
      </c>
      <c r="B2956" s="238">
        <v>112172542</v>
      </c>
      <c r="C2956" s="238">
        <v>112172542</v>
      </c>
      <c r="D2956" s="239" t="s">
        <v>2376</v>
      </c>
      <c r="E2956" s="598" t="s">
        <v>36</v>
      </c>
      <c r="F2956" s="333">
        <v>21</v>
      </c>
      <c r="G2956" s="625" t="s">
        <v>4574</v>
      </c>
      <c r="H2956" s="241">
        <v>45180</v>
      </c>
      <c r="I2956" s="241">
        <v>45181</v>
      </c>
      <c r="J2956" s="333" t="s">
        <v>4575</v>
      </c>
      <c r="K2956" s="333" t="s">
        <v>4576</v>
      </c>
      <c r="L2956" s="333" t="s">
        <v>70</v>
      </c>
      <c r="M2956" s="333">
        <v>212565963</v>
      </c>
      <c r="N2956" s="239" t="s">
        <v>4082</v>
      </c>
      <c r="O2956" s="333" t="s">
        <v>4572</v>
      </c>
      <c r="P2956" s="333" t="s">
        <v>4258</v>
      </c>
      <c r="Q2956" s="333"/>
      <c r="R2956" s="239" t="s">
        <v>4577</v>
      </c>
      <c r="S2956" s="538">
        <v>65</v>
      </c>
      <c r="T2956" s="467" t="s">
        <v>2965</v>
      </c>
      <c r="U2956" s="468">
        <f t="shared" si="46"/>
        <v>1365</v>
      </c>
      <c r="V2956" s="170"/>
    </row>
    <row r="2957" spans="1:22">
      <c r="A2957" s="235">
        <v>2954</v>
      </c>
      <c r="B2957" s="238">
        <v>112172542</v>
      </c>
      <c r="C2957" s="238">
        <v>112172542</v>
      </c>
      <c r="D2957" s="239" t="s">
        <v>2376</v>
      </c>
      <c r="E2957" s="598" t="s">
        <v>36</v>
      </c>
      <c r="F2957" s="333">
        <v>27</v>
      </c>
      <c r="G2957" s="625" t="s">
        <v>4578</v>
      </c>
      <c r="H2957" s="241">
        <v>45180</v>
      </c>
      <c r="I2957" s="241">
        <v>45181</v>
      </c>
      <c r="J2957" s="333" t="s">
        <v>2492</v>
      </c>
      <c r="K2957" s="333" t="s">
        <v>92</v>
      </c>
      <c r="L2957" s="333" t="s">
        <v>70</v>
      </c>
      <c r="M2957" s="333">
        <v>212565956</v>
      </c>
      <c r="N2957" s="239" t="s">
        <v>4082</v>
      </c>
      <c r="O2957" s="333" t="s">
        <v>4572</v>
      </c>
      <c r="P2957" s="333" t="s">
        <v>4258</v>
      </c>
      <c r="Q2957" s="333"/>
      <c r="R2957" s="239" t="s">
        <v>4579</v>
      </c>
      <c r="S2957" s="538">
        <v>65</v>
      </c>
      <c r="T2957" s="467" t="s">
        <v>2965</v>
      </c>
      <c r="U2957" s="468">
        <f t="shared" si="46"/>
        <v>1755</v>
      </c>
      <c r="V2957" s="170"/>
    </row>
    <row r="2958" spans="1:22">
      <c r="A2958" s="235">
        <v>2955</v>
      </c>
      <c r="B2958" s="238">
        <v>112172543</v>
      </c>
      <c r="C2958" s="238" t="s">
        <v>4040</v>
      </c>
      <c r="D2958" s="239" t="s">
        <v>1145</v>
      </c>
      <c r="E2958" s="598" t="s">
        <v>36</v>
      </c>
      <c r="F2958" s="333">
        <v>7</v>
      </c>
      <c r="G2958" s="625" t="s">
        <v>4574</v>
      </c>
      <c r="H2958" s="241">
        <v>45180</v>
      </c>
      <c r="I2958" s="241">
        <v>45181</v>
      </c>
      <c r="J2958" s="333" t="s">
        <v>4575</v>
      </c>
      <c r="K2958" s="333" t="s">
        <v>4576</v>
      </c>
      <c r="L2958" s="333" t="s">
        <v>70</v>
      </c>
      <c r="M2958" s="333">
        <v>212565963</v>
      </c>
      <c r="N2958" s="239" t="s">
        <v>4082</v>
      </c>
      <c r="O2958" s="333" t="s">
        <v>4572</v>
      </c>
      <c r="P2958" s="333" t="s">
        <v>4258</v>
      </c>
      <c r="Q2958" s="333"/>
      <c r="R2958" s="239" t="s">
        <v>4577</v>
      </c>
      <c r="S2958" s="538">
        <v>3480</v>
      </c>
      <c r="T2958" s="467" t="s">
        <v>2965</v>
      </c>
      <c r="U2958" s="468">
        <f t="shared" si="46"/>
        <v>24360</v>
      </c>
      <c r="V2958" s="170"/>
    </row>
    <row r="2959" spans="1:22">
      <c r="A2959" s="235">
        <v>2956</v>
      </c>
      <c r="B2959" s="238">
        <v>112172543</v>
      </c>
      <c r="C2959" s="238" t="s">
        <v>4040</v>
      </c>
      <c r="D2959" s="239" t="s">
        <v>1145</v>
      </c>
      <c r="E2959" s="598" t="s">
        <v>36</v>
      </c>
      <c r="F2959" s="333">
        <v>9</v>
      </c>
      <c r="G2959" s="625" t="s">
        <v>4578</v>
      </c>
      <c r="H2959" s="241">
        <v>45180</v>
      </c>
      <c r="I2959" s="241">
        <v>45181</v>
      </c>
      <c r="J2959" s="333" t="s">
        <v>2492</v>
      </c>
      <c r="K2959" s="333" t="s">
        <v>92</v>
      </c>
      <c r="L2959" s="333" t="s">
        <v>70</v>
      </c>
      <c r="M2959" s="333">
        <v>212565956</v>
      </c>
      <c r="N2959" s="239" t="s">
        <v>4082</v>
      </c>
      <c r="O2959" s="333" t="s">
        <v>4572</v>
      </c>
      <c r="P2959" s="333" t="s">
        <v>4258</v>
      </c>
      <c r="Q2959" s="333"/>
      <c r="R2959" s="239" t="s">
        <v>4579</v>
      </c>
      <c r="S2959" s="538">
        <v>3480</v>
      </c>
      <c r="T2959" s="467" t="s">
        <v>2965</v>
      </c>
      <c r="U2959" s="468">
        <f t="shared" si="46"/>
        <v>31320</v>
      </c>
      <c r="V2959" s="170"/>
    </row>
    <row r="2960" spans="1:22">
      <c r="A2960" s="235">
        <v>2957</v>
      </c>
      <c r="B2960" s="238">
        <v>112172544</v>
      </c>
      <c r="C2960" s="238">
        <v>112172544</v>
      </c>
      <c r="D2960" s="239" t="s">
        <v>2377</v>
      </c>
      <c r="E2960" s="598" t="s">
        <v>36</v>
      </c>
      <c r="F2960" s="333">
        <v>14</v>
      </c>
      <c r="G2960" s="625" t="s">
        <v>4574</v>
      </c>
      <c r="H2960" s="241">
        <v>45180</v>
      </c>
      <c r="I2960" s="241">
        <v>45181</v>
      </c>
      <c r="J2960" s="333" t="s">
        <v>4575</v>
      </c>
      <c r="K2960" s="333" t="s">
        <v>4576</v>
      </c>
      <c r="L2960" s="333" t="s">
        <v>70</v>
      </c>
      <c r="M2960" s="333">
        <v>212565963</v>
      </c>
      <c r="N2960" s="239" t="s">
        <v>4082</v>
      </c>
      <c r="O2960" s="333" t="s">
        <v>4572</v>
      </c>
      <c r="P2960" s="333" t="s">
        <v>4258</v>
      </c>
      <c r="Q2960" s="333"/>
      <c r="R2960" s="239" t="s">
        <v>4577</v>
      </c>
      <c r="S2960" s="538">
        <v>100</v>
      </c>
      <c r="T2960" s="467" t="s">
        <v>2965</v>
      </c>
      <c r="U2960" s="468">
        <f t="shared" si="46"/>
        <v>1400</v>
      </c>
      <c r="V2960" s="170"/>
    </row>
    <row r="2961" spans="1:22">
      <c r="A2961" s="235">
        <v>2958</v>
      </c>
      <c r="B2961" s="238">
        <v>112172544</v>
      </c>
      <c r="C2961" s="238">
        <v>112172544</v>
      </c>
      <c r="D2961" s="239" t="s">
        <v>2377</v>
      </c>
      <c r="E2961" s="598" t="s">
        <v>36</v>
      </c>
      <c r="F2961" s="333">
        <v>18</v>
      </c>
      <c r="G2961" s="625" t="s">
        <v>4578</v>
      </c>
      <c r="H2961" s="241">
        <v>45180</v>
      </c>
      <c r="I2961" s="241">
        <v>45181</v>
      </c>
      <c r="J2961" s="333" t="s">
        <v>2492</v>
      </c>
      <c r="K2961" s="333" t="s">
        <v>92</v>
      </c>
      <c r="L2961" s="333" t="s">
        <v>70</v>
      </c>
      <c r="M2961" s="333">
        <v>212565956</v>
      </c>
      <c r="N2961" s="239" t="s">
        <v>4082</v>
      </c>
      <c r="O2961" s="333" t="s">
        <v>4572</v>
      </c>
      <c r="P2961" s="333" t="s">
        <v>4258</v>
      </c>
      <c r="Q2961" s="333"/>
      <c r="R2961" s="239" t="s">
        <v>4579</v>
      </c>
      <c r="S2961" s="538">
        <v>100</v>
      </c>
      <c r="T2961" s="467" t="s">
        <v>2965</v>
      </c>
      <c r="U2961" s="468">
        <f t="shared" si="46"/>
        <v>1800</v>
      </c>
      <c r="V2961" s="170"/>
    </row>
    <row r="2962" spans="1:22">
      <c r="A2962" s="235">
        <v>2959</v>
      </c>
      <c r="B2962" s="238">
        <v>112172545</v>
      </c>
      <c r="C2962" s="238">
        <v>112172545</v>
      </c>
      <c r="D2962" s="239" t="s">
        <v>2378</v>
      </c>
      <c r="E2962" s="598" t="s">
        <v>36</v>
      </c>
      <c r="F2962" s="333">
        <v>42</v>
      </c>
      <c r="G2962" s="625" t="s">
        <v>4574</v>
      </c>
      <c r="H2962" s="241">
        <v>45180</v>
      </c>
      <c r="I2962" s="241">
        <v>45181</v>
      </c>
      <c r="J2962" s="333" t="s">
        <v>4575</v>
      </c>
      <c r="K2962" s="333" t="s">
        <v>4576</v>
      </c>
      <c r="L2962" s="333" t="s">
        <v>70</v>
      </c>
      <c r="M2962" s="333">
        <v>212565963</v>
      </c>
      <c r="N2962" s="239" t="s">
        <v>4082</v>
      </c>
      <c r="O2962" s="333" t="s">
        <v>4572</v>
      </c>
      <c r="P2962" s="333" t="s">
        <v>4258</v>
      </c>
      <c r="Q2962" s="333"/>
      <c r="R2962" s="239" t="s">
        <v>4577</v>
      </c>
      <c r="S2962" s="538">
        <v>8.5</v>
      </c>
      <c r="T2962" s="467" t="s">
        <v>2965</v>
      </c>
      <c r="U2962" s="468">
        <f t="shared" si="46"/>
        <v>357</v>
      </c>
      <c r="V2962" s="170"/>
    </row>
    <row r="2963" spans="1:22">
      <c r="A2963" s="235">
        <v>2960</v>
      </c>
      <c r="B2963" s="238">
        <v>112172545</v>
      </c>
      <c r="C2963" s="238">
        <v>112172545</v>
      </c>
      <c r="D2963" s="239" t="s">
        <v>2378</v>
      </c>
      <c r="E2963" s="598" t="s">
        <v>36</v>
      </c>
      <c r="F2963" s="333">
        <v>54</v>
      </c>
      <c r="G2963" s="625" t="s">
        <v>4578</v>
      </c>
      <c r="H2963" s="241">
        <v>45180</v>
      </c>
      <c r="I2963" s="241">
        <v>45181</v>
      </c>
      <c r="J2963" s="333" t="s">
        <v>2492</v>
      </c>
      <c r="K2963" s="333" t="s">
        <v>92</v>
      </c>
      <c r="L2963" s="333" t="s">
        <v>70</v>
      </c>
      <c r="M2963" s="333">
        <v>212565956</v>
      </c>
      <c r="N2963" s="239" t="s">
        <v>4082</v>
      </c>
      <c r="O2963" s="333" t="s">
        <v>4572</v>
      </c>
      <c r="P2963" s="333" t="s">
        <v>4258</v>
      </c>
      <c r="Q2963" s="333"/>
      <c r="R2963" s="239" t="s">
        <v>4579</v>
      </c>
      <c r="S2963" s="538">
        <v>8.5</v>
      </c>
      <c r="T2963" s="467" t="s">
        <v>2965</v>
      </c>
      <c r="U2963" s="468">
        <f t="shared" si="46"/>
        <v>459</v>
      </c>
      <c r="V2963" s="170"/>
    </row>
    <row r="2964" spans="1:22">
      <c r="A2964" s="235">
        <v>2961</v>
      </c>
      <c r="B2964" s="238">
        <v>112172546</v>
      </c>
      <c r="C2964" s="238">
        <v>112172546</v>
      </c>
      <c r="D2964" s="239" t="s">
        <v>2380</v>
      </c>
      <c r="E2964" s="598" t="s">
        <v>36</v>
      </c>
      <c r="F2964" s="333">
        <v>28</v>
      </c>
      <c r="G2964" s="625" t="s">
        <v>4574</v>
      </c>
      <c r="H2964" s="241">
        <v>45180</v>
      </c>
      <c r="I2964" s="241">
        <v>45181</v>
      </c>
      <c r="J2964" s="333" t="s">
        <v>4575</v>
      </c>
      <c r="K2964" s="333" t="s">
        <v>4576</v>
      </c>
      <c r="L2964" s="333" t="s">
        <v>70</v>
      </c>
      <c r="M2964" s="333">
        <v>212565963</v>
      </c>
      <c r="N2964" s="239" t="s">
        <v>4082</v>
      </c>
      <c r="O2964" s="333" t="s">
        <v>4572</v>
      </c>
      <c r="P2964" s="333" t="s">
        <v>4258</v>
      </c>
      <c r="Q2964" s="333"/>
      <c r="R2964" s="239" t="s">
        <v>4577</v>
      </c>
      <c r="S2964" s="538">
        <v>10.5</v>
      </c>
      <c r="T2964" s="467" t="s">
        <v>2965</v>
      </c>
      <c r="U2964" s="468">
        <f t="shared" si="46"/>
        <v>294</v>
      </c>
      <c r="V2964" s="170"/>
    </row>
    <row r="2965" spans="1:22">
      <c r="A2965" s="235">
        <v>2962</v>
      </c>
      <c r="B2965" s="238">
        <v>112172546</v>
      </c>
      <c r="C2965" s="238">
        <v>112172546</v>
      </c>
      <c r="D2965" s="239" t="s">
        <v>2380</v>
      </c>
      <c r="E2965" s="598" t="s">
        <v>36</v>
      </c>
      <c r="F2965" s="333">
        <v>36</v>
      </c>
      <c r="G2965" s="625" t="s">
        <v>4578</v>
      </c>
      <c r="H2965" s="241">
        <v>45180</v>
      </c>
      <c r="I2965" s="241">
        <v>45181</v>
      </c>
      <c r="J2965" s="333" t="s">
        <v>2492</v>
      </c>
      <c r="K2965" s="333" t="s">
        <v>92</v>
      </c>
      <c r="L2965" s="333" t="s">
        <v>70</v>
      </c>
      <c r="M2965" s="333">
        <v>212565956</v>
      </c>
      <c r="N2965" s="239" t="s">
        <v>4082</v>
      </c>
      <c r="O2965" s="333" t="s">
        <v>4572</v>
      </c>
      <c r="P2965" s="333" t="s">
        <v>4258</v>
      </c>
      <c r="Q2965" s="333"/>
      <c r="R2965" s="239" t="s">
        <v>4579</v>
      </c>
      <c r="S2965" s="538">
        <v>10.5</v>
      </c>
      <c r="T2965" s="467" t="s">
        <v>2965</v>
      </c>
      <c r="U2965" s="468">
        <f t="shared" si="46"/>
        <v>378</v>
      </c>
      <c r="V2965" s="170"/>
    </row>
    <row r="2966" spans="1:22">
      <c r="A2966" s="235">
        <v>2963</v>
      </c>
      <c r="B2966" s="238">
        <v>112170848</v>
      </c>
      <c r="C2966" s="238">
        <v>112170848</v>
      </c>
      <c r="D2966" s="239" t="s">
        <v>2381</v>
      </c>
      <c r="E2966" s="598" t="s">
        <v>36</v>
      </c>
      <c r="F2966" s="333">
        <v>42</v>
      </c>
      <c r="G2966" s="625" t="s">
        <v>4574</v>
      </c>
      <c r="H2966" s="241">
        <v>45180</v>
      </c>
      <c r="I2966" s="241">
        <v>45181</v>
      </c>
      <c r="J2966" s="333" t="s">
        <v>4575</v>
      </c>
      <c r="K2966" s="333" t="s">
        <v>4576</v>
      </c>
      <c r="L2966" s="333" t="s">
        <v>70</v>
      </c>
      <c r="M2966" s="333">
        <v>212565963</v>
      </c>
      <c r="N2966" s="239" t="s">
        <v>4082</v>
      </c>
      <c r="O2966" s="333" t="s">
        <v>4572</v>
      </c>
      <c r="P2966" s="333" t="s">
        <v>4258</v>
      </c>
      <c r="Q2966" s="333"/>
      <c r="R2966" s="239" t="s">
        <v>4577</v>
      </c>
      <c r="S2966" s="538">
        <v>14</v>
      </c>
      <c r="T2966" s="467" t="s">
        <v>2965</v>
      </c>
      <c r="U2966" s="468">
        <f t="shared" si="46"/>
        <v>588</v>
      </c>
      <c r="V2966" s="170"/>
    </row>
    <row r="2967" spans="1:22">
      <c r="A2967" s="235">
        <v>2964</v>
      </c>
      <c r="B2967" s="238">
        <v>112170848</v>
      </c>
      <c r="C2967" s="238">
        <v>112170848</v>
      </c>
      <c r="D2967" s="239" t="s">
        <v>2381</v>
      </c>
      <c r="E2967" s="598" t="s">
        <v>36</v>
      </c>
      <c r="F2967" s="333">
        <v>54</v>
      </c>
      <c r="G2967" s="625" t="s">
        <v>4578</v>
      </c>
      <c r="H2967" s="241">
        <v>45180</v>
      </c>
      <c r="I2967" s="241">
        <v>45181</v>
      </c>
      <c r="J2967" s="333" t="s">
        <v>2492</v>
      </c>
      <c r="K2967" s="333" t="s">
        <v>92</v>
      </c>
      <c r="L2967" s="333" t="s">
        <v>70</v>
      </c>
      <c r="M2967" s="333">
        <v>212565956</v>
      </c>
      <c r="N2967" s="239" t="s">
        <v>4082</v>
      </c>
      <c r="O2967" s="333" t="s">
        <v>4572</v>
      </c>
      <c r="P2967" s="333" t="s">
        <v>4258</v>
      </c>
      <c r="Q2967" s="333"/>
      <c r="R2967" s="239" t="s">
        <v>4579</v>
      </c>
      <c r="S2967" s="538">
        <v>14</v>
      </c>
      <c r="T2967" s="467" t="s">
        <v>2965</v>
      </c>
      <c r="U2967" s="468">
        <f t="shared" si="46"/>
        <v>756</v>
      </c>
      <c r="V2967" s="170"/>
    </row>
    <row r="2968" spans="1:22">
      <c r="A2968" s="235">
        <v>2965</v>
      </c>
      <c r="B2968" s="238">
        <v>112170849</v>
      </c>
      <c r="C2968" s="238">
        <v>112170849</v>
      </c>
      <c r="D2968" s="239" t="s">
        <v>2382</v>
      </c>
      <c r="E2968" s="598" t="s">
        <v>36</v>
      </c>
      <c r="F2968" s="333">
        <v>42</v>
      </c>
      <c r="G2968" s="625" t="s">
        <v>4574</v>
      </c>
      <c r="H2968" s="241">
        <v>45180</v>
      </c>
      <c r="I2968" s="241">
        <v>45181</v>
      </c>
      <c r="J2968" s="333" t="s">
        <v>4575</v>
      </c>
      <c r="K2968" s="333" t="s">
        <v>4576</v>
      </c>
      <c r="L2968" s="333" t="s">
        <v>70</v>
      </c>
      <c r="M2968" s="333">
        <v>212565963</v>
      </c>
      <c r="N2968" s="239" t="s">
        <v>4082</v>
      </c>
      <c r="O2968" s="333" t="s">
        <v>4572</v>
      </c>
      <c r="P2968" s="333" t="s">
        <v>4258</v>
      </c>
      <c r="Q2968" s="333"/>
      <c r="R2968" s="239" t="s">
        <v>4577</v>
      </c>
      <c r="S2968" s="538">
        <v>5.5</v>
      </c>
      <c r="T2968" s="467" t="s">
        <v>2965</v>
      </c>
      <c r="U2968" s="468">
        <f t="shared" si="46"/>
        <v>231</v>
      </c>
      <c r="V2968" s="170"/>
    </row>
    <row r="2969" spans="1:22">
      <c r="A2969" s="235">
        <v>2966</v>
      </c>
      <c r="B2969" s="238">
        <v>112170849</v>
      </c>
      <c r="C2969" s="238">
        <v>112170849</v>
      </c>
      <c r="D2969" s="239" t="s">
        <v>2382</v>
      </c>
      <c r="E2969" s="598" t="s">
        <v>36</v>
      </c>
      <c r="F2969" s="333">
        <v>54</v>
      </c>
      <c r="G2969" s="625" t="s">
        <v>4578</v>
      </c>
      <c r="H2969" s="241">
        <v>45180</v>
      </c>
      <c r="I2969" s="241">
        <v>45181</v>
      </c>
      <c r="J2969" s="333" t="s">
        <v>2492</v>
      </c>
      <c r="K2969" s="333" t="s">
        <v>92</v>
      </c>
      <c r="L2969" s="333" t="s">
        <v>70</v>
      </c>
      <c r="M2969" s="333">
        <v>212565956</v>
      </c>
      <c r="N2969" s="239" t="s">
        <v>4082</v>
      </c>
      <c r="O2969" s="333" t="s">
        <v>4572</v>
      </c>
      <c r="P2969" s="333" t="s">
        <v>4258</v>
      </c>
      <c r="Q2969" s="333"/>
      <c r="R2969" s="239" t="s">
        <v>4579</v>
      </c>
      <c r="S2969" s="538">
        <v>5.5</v>
      </c>
      <c r="T2969" s="467" t="s">
        <v>2965</v>
      </c>
      <c r="U2969" s="468">
        <f t="shared" si="46"/>
        <v>297</v>
      </c>
      <c r="V2969" s="170"/>
    </row>
    <row r="2970" spans="1:22" ht="30.6">
      <c r="A2970" s="235">
        <v>2967</v>
      </c>
      <c r="B2970" s="238">
        <v>112173808</v>
      </c>
      <c r="C2970" s="238" t="s">
        <v>3421</v>
      </c>
      <c r="D2970" s="239" t="s">
        <v>2819</v>
      </c>
      <c r="E2970" s="598" t="s">
        <v>36</v>
      </c>
      <c r="F2970" s="333">
        <v>1</v>
      </c>
      <c r="G2970" s="625" t="s">
        <v>4571</v>
      </c>
      <c r="H2970" s="241">
        <v>45174</v>
      </c>
      <c r="I2970" s="241">
        <v>45174</v>
      </c>
      <c r="J2970" s="333" t="s">
        <v>2492</v>
      </c>
      <c r="K2970" s="333" t="s">
        <v>92</v>
      </c>
      <c r="L2970" s="333" t="s">
        <v>70</v>
      </c>
      <c r="M2970" s="333">
        <v>212565451</v>
      </c>
      <c r="N2970" s="239" t="s">
        <v>4082</v>
      </c>
      <c r="O2970" s="333" t="s">
        <v>4572</v>
      </c>
      <c r="P2970" s="333" t="s">
        <v>4258</v>
      </c>
      <c r="Q2970" s="333"/>
      <c r="R2970" s="239" t="s">
        <v>4573</v>
      </c>
      <c r="S2970" s="171">
        <v>81601</v>
      </c>
      <c r="T2970" s="467" t="s">
        <v>2965</v>
      </c>
      <c r="U2970" s="468">
        <f t="shared" si="46"/>
        <v>81601</v>
      </c>
      <c r="V2970" s="170"/>
    </row>
    <row r="2971" spans="1:22" ht="30.6">
      <c r="A2971" s="235">
        <v>2968</v>
      </c>
      <c r="B2971" s="238">
        <v>112173808</v>
      </c>
      <c r="C2971" s="238" t="s">
        <v>3421</v>
      </c>
      <c r="D2971" s="239" t="s">
        <v>2819</v>
      </c>
      <c r="E2971" s="598" t="s">
        <v>36</v>
      </c>
      <c r="F2971" s="333">
        <v>4</v>
      </c>
      <c r="G2971" s="625" t="s">
        <v>4574</v>
      </c>
      <c r="H2971" s="241">
        <v>45180</v>
      </c>
      <c r="I2971" s="241">
        <v>45181</v>
      </c>
      <c r="J2971" s="333" t="s">
        <v>4575</v>
      </c>
      <c r="K2971" s="333" t="s">
        <v>4576</v>
      </c>
      <c r="L2971" s="333" t="s">
        <v>70</v>
      </c>
      <c r="M2971" s="333">
        <v>212565963</v>
      </c>
      <c r="N2971" s="239" t="s">
        <v>4082</v>
      </c>
      <c r="O2971" s="333" t="s">
        <v>4572</v>
      </c>
      <c r="P2971" s="333" t="s">
        <v>4258</v>
      </c>
      <c r="Q2971" s="333"/>
      <c r="R2971" s="239" t="s">
        <v>4577</v>
      </c>
      <c r="S2971" s="171">
        <v>81601</v>
      </c>
      <c r="T2971" s="467" t="s">
        <v>2965</v>
      </c>
      <c r="U2971" s="468">
        <f t="shared" si="46"/>
        <v>326404</v>
      </c>
      <c r="V2971" s="170"/>
    </row>
    <row r="2972" spans="1:22" ht="30.6">
      <c r="A2972" s="235">
        <v>2969</v>
      </c>
      <c r="B2972" s="238">
        <v>112173808</v>
      </c>
      <c r="C2972" s="238" t="s">
        <v>3421</v>
      </c>
      <c r="D2972" s="239" t="s">
        <v>2819</v>
      </c>
      <c r="E2972" s="598" t="s">
        <v>36</v>
      </c>
      <c r="F2972" s="333">
        <v>1</v>
      </c>
      <c r="G2972" s="625" t="s">
        <v>4574</v>
      </c>
      <c r="H2972" s="241">
        <v>45180</v>
      </c>
      <c r="I2972" s="241">
        <v>45181</v>
      </c>
      <c r="J2972" s="333" t="s">
        <v>4575</v>
      </c>
      <c r="K2972" s="333" t="s">
        <v>4576</v>
      </c>
      <c r="L2972" s="333" t="s">
        <v>70</v>
      </c>
      <c r="M2972" s="333">
        <v>212565963</v>
      </c>
      <c r="N2972" s="239" t="s">
        <v>4082</v>
      </c>
      <c r="O2972" s="333" t="s">
        <v>4572</v>
      </c>
      <c r="P2972" s="333" t="s">
        <v>4258</v>
      </c>
      <c r="Q2972" s="333"/>
      <c r="R2972" s="239" t="s">
        <v>4577</v>
      </c>
      <c r="S2972" s="171">
        <v>81601</v>
      </c>
      <c r="T2972" s="467" t="s">
        <v>2965</v>
      </c>
      <c r="U2972" s="468">
        <f t="shared" si="46"/>
        <v>81601</v>
      </c>
      <c r="V2972" s="170"/>
    </row>
    <row r="2973" spans="1:22" ht="30.6">
      <c r="A2973" s="235">
        <v>2970</v>
      </c>
      <c r="B2973" s="238">
        <v>112173808</v>
      </c>
      <c r="C2973" s="238" t="s">
        <v>3421</v>
      </c>
      <c r="D2973" s="239" t="s">
        <v>2819</v>
      </c>
      <c r="E2973" s="598" t="s">
        <v>36</v>
      </c>
      <c r="F2973" s="333">
        <v>4</v>
      </c>
      <c r="G2973" s="625" t="s">
        <v>4578</v>
      </c>
      <c r="H2973" s="241">
        <v>45180</v>
      </c>
      <c r="I2973" s="241">
        <v>45181</v>
      </c>
      <c r="J2973" s="333" t="s">
        <v>2492</v>
      </c>
      <c r="K2973" s="333" t="s">
        <v>92</v>
      </c>
      <c r="L2973" s="333" t="s">
        <v>70</v>
      </c>
      <c r="M2973" s="333">
        <v>212565956</v>
      </c>
      <c r="N2973" s="239" t="s">
        <v>4082</v>
      </c>
      <c r="O2973" s="333" t="s">
        <v>4572</v>
      </c>
      <c r="P2973" s="333" t="s">
        <v>4258</v>
      </c>
      <c r="Q2973" s="333"/>
      <c r="R2973" s="239" t="s">
        <v>4579</v>
      </c>
      <c r="S2973" s="171">
        <v>81601</v>
      </c>
      <c r="T2973" s="467" t="s">
        <v>2965</v>
      </c>
      <c r="U2973" s="468">
        <f t="shared" si="46"/>
        <v>326404</v>
      </c>
      <c r="V2973" s="170"/>
    </row>
    <row r="2974" spans="1:22">
      <c r="A2974" s="235">
        <v>2971</v>
      </c>
      <c r="B2974" s="238" t="s">
        <v>286</v>
      </c>
      <c r="C2974" s="238" t="s">
        <v>286</v>
      </c>
      <c r="D2974" s="239" t="s">
        <v>4072</v>
      </c>
      <c r="E2974" s="598" t="s">
        <v>247</v>
      </c>
      <c r="F2974" s="333">
        <v>2</v>
      </c>
      <c r="G2974" s="625" t="s">
        <v>4574</v>
      </c>
      <c r="H2974" s="241">
        <v>45180</v>
      </c>
      <c r="I2974" s="241">
        <v>45181</v>
      </c>
      <c r="J2974" s="333" t="s">
        <v>4575</v>
      </c>
      <c r="K2974" s="333" t="s">
        <v>4576</v>
      </c>
      <c r="L2974" s="333" t="s">
        <v>70</v>
      </c>
      <c r="M2974" s="333">
        <v>212565963</v>
      </c>
      <c r="N2974" s="239" t="s">
        <v>4082</v>
      </c>
      <c r="O2974" s="333" t="s">
        <v>4572</v>
      </c>
      <c r="P2974" s="333" t="s">
        <v>4258</v>
      </c>
      <c r="Q2974" s="333"/>
      <c r="R2974" s="239" t="s">
        <v>4577</v>
      </c>
      <c r="S2974" s="538">
        <v>6727</v>
      </c>
      <c r="T2974" s="467" t="s">
        <v>2965</v>
      </c>
      <c r="U2974" s="468">
        <f t="shared" si="46"/>
        <v>13454</v>
      </c>
      <c r="V2974" s="170"/>
    </row>
    <row r="2975" spans="1:22">
      <c r="A2975" s="235">
        <v>2972</v>
      </c>
      <c r="B2975" s="238" t="s">
        <v>286</v>
      </c>
      <c r="C2975" s="238" t="s">
        <v>286</v>
      </c>
      <c r="D2975" s="239" t="s">
        <v>4072</v>
      </c>
      <c r="E2975" s="598" t="s">
        <v>247</v>
      </c>
      <c r="F2975" s="333">
        <v>7</v>
      </c>
      <c r="G2975" s="625" t="s">
        <v>4578</v>
      </c>
      <c r="H2975" s="241">
        <v>45180</v>
      </c>
      <c r="I2975" s="241">
        <v>45181</v>
      </c>
      <c r="J2975" s="333" t="s">
        <v>2492</v>
      </c>
      <c r="K2975" s="333" t="s">
        <v>92</v>
      </c>
      <c r="L2975" s="333" t="s">
        <v>70</v>
      </c>
      <c r="M2975" s="333">
        <v>212565956</v>
      </c>
      <c r="N2975" s="239" t="s">
        <v>4082</v>
      </c>
      <c r="O2975" s="333" t="s">
        <v>4572</v>
      </c>
      <c r="P2975" s="333" t="s">
        <v>4258</v>
      </c>
      <c r="Q2975" s="333"/>
      <c r="R2975" s="239" t="s">
        <v>4579</v>
      </c>
      <c r="S2975" s="538">
        <v>6727</v>
      </c>
      <c r="T2975" s="467" t="s">
        <v>2965</v>
      </c>
      <c r="U2975" s="468">
        <f t="shared" si="46"/>
        <v>47089</v>
      </c>
      <c r="V2975" s="170"/>
    </row>
    <row r="2976" spans="1:22">
      <c r="A2976" s="235">
        <v>2973</v>
      </c>
      <c r="B2976" s="238" t="s">
        <v>286</v>
      </c>
      <c r="C2976" s="238" t="s">
        <v>286</v>
      </c>
      <c r="D2976" s="239" t="s">
        <v>4072</v>
      </c>
      <c r="E2976" s="598" t="s">
        <v>247</v>
      </c>
      <c r="F2976" s="333">
        <v>7</v>
      </c>
      <c r="G2976" s="625" t="s">
        <v>4580</v>
      </c>
      <c r="H2976" s="241">
        <v>45182</v>
      </c>
      <c r="I2976" s="241">
        <v>45182</v>
      </c>
      <c r="J2976" s="333" t="s">
        <v>3857</v>
      </c>
      <c r="K2976" s="333" t="s">
        <v>82</v>
      </c>
      <c r="L2976" s="333" t="s">
        <v>70</v>
      </c>
      <c r="M2976" s="333">
        <v>350958906</v>
      </c>
      <c r="N2976" s="239" t="s">
        <v>4082</v>
      </c>
      <c r="O2976" s="333" t="s">
        <v>4320</v>
      </c>
      <c r="P2976" s="333" t="s">
        <v>4248</v>
      </c>
      <c r="Q2976" s="333"/>
      <c r="R2976" s="239" t="s">
        <v>4581</v>
      </c>
      <c r="S2976" s="538">
        <v>6727</v>
      </c>
      <c r="T2976" s="467" t="s">
        <v>2965</v>
      </c>
      <c r="U2976" s="468">
        <f t="shared" si="46"/>
        <v>47089</v>
      </c>
      <c r="V2976" s="170"/>
    </row>
    <row r="2977" spans="1:22">
      <c r="A2977" s="235">
        <v>2974</v>
      </c>
      <c r="B2977" s="238" t="s">
        <v>286</v>
      </c>
      <c r="C2977" s="238" t="s">
        <v>286</v>
      </c>
      <c r="D2977" s="239" t="s">
        <v>4072</v>
      </c>
      <c r="E2977" s="598" t="s">
        <v>247</v>
      </c>
      <c r="F2977" s="333">
        <v>3</v>
      </c>
      <c r="G2977" s="625" t="s">
        <v>4582</v>
      </c>
      <c r="H2977" s="241">
        <v>45183</v>
      </c>
      <c r="I2977" s="241">
        <v>45184</v>
      </c>
      <c r="J2977" s="333" t="s">
        <v>3857</v>
      </c>
      <c r="K2977" s="333" t="s">
        <v>82</v>
      </c>
      <c r="L2977" s="333" t="s">
        <v>70</v>
      </c>
      <c r="M2977" s="333">
        <v>350958883</v>
      </c>
      <c r="N2977" s="239" t="s">
        <v>4082</v>
      </c>
      <c r="O2977" s="333" t="s">
        <v>4320</v>
      </c>
      <c r="P2977" s="333" t="s">
        <v>4248</v>
      </c>
      <c r="Q2977" s="333"/>
      <c r="R2977" s="239" t="s">
        <v>4583</v>
      </c>
      <c r="S2977" s="538">
        <v>6727</v>
      </c>
      <c r="T2977" s="467" t="s">
        <v>2965</v>
      </c>
      <c r="U2977" s="468">
        <f t="shared" si="46"/>
        <v>20181</v>
      </c>
      <c r="V2977" s="170"/>
    </row>
    <row r="2978" spans="1:22" ht="30.6">
      <c r="A2978" s="235">
        <v>2975</v>
      </c>
      <c r="B2978" s="238">
        <v>112173808</v>
      </c>
      <c r="C2978" s="238" t="s">
        <v>3421</v>
      </c>
      <c r="D2978" s="239" t="s">
        <v>2819</v>
      </c>
      <c r="E2978" s="598" t="s">
        <v>36</v>
      </c>
      <c r="F2978" s="333">
        <v>3</v>
      </c>
      <c r="G2978" s="625" t="s">
        <v>4578</v>
      </c>
      <c r="H2978" s="241">
        <v>45180</v>
      </c>
      <c r="I2978" s="241">
        <v>45181</v>
      </c>
      <c r="J2978" s="333" t="s">
        <v>2492</v>
      </c>
      <c r="K2978" s="333" t="s">
        <v>92</v>
      </c>
      <c r="L2978" s="333" t="s">
        <v>70</v>
      </c>
      <c r="M2978" s="333">
        <v>212565956</v>
      </c>
      <c r="N2978" s="239" t="s">
        <v>4082</v>
      </c>
      <c r="O2978" s="333" t="s">
        <v>4572</v>
      </c>
      <c r="P2978" s="333" t="s">
        <v>4258</v>
      </c>
      <c r="Q2978" s="333"/>
      <c r="R2978" s="239" t="s">
        <v>4579</v>
      </c>
      <c r="S2978" s="171">
        <v>81601</v>
      </c>
      <c r="T2978" s="467" t="s">
        <v>2965</v>
      </c>
      <c r="U2978" s="468">
        <f t="shared" si="46"/>
        <v>244803</v>
      </c>
      <c r="V2978" s="170"/>
    </row>
    <row r="2979" spans="1:22" ht="30.6">
      <c r="A2979" s="235">
        <v>2976</v>
      </c>
      <c r="B2979" s="238">
        <v>112173808</v>
      </c>
      <c r="C2979" s="238" t="s">
        <v>3421</v>
      </c>
      <c r="D2979" s="239" t="s">
        <v>2819</v>
      </c>
      <c r="E2979" s="598" t="s">
        <v>36</v>
      </c>
      <c r="F2979" s="333">
        <v>7</v>
      </c>
      <c r="G2979" s="625" t="s">
        <v>4580</v>
      </c>
      <c r="H2979" s="241">
        <v>45182</v>
      </c>
      <c r="I2979" s="241">
        <v>45182</v>
      </c>
      <c r="J2979" s="333" t="s">
        <v>3857</v>
      </c>
      <c r="K2979" s="333" t="s">
        <v>82</v>
      </c>
      <c r="L2979" s="333" t="s">
        <v>70</v>
      </c>
      <c r="M2979" s="333">
        <v>350958906</v>
      </c>
      <c r="N2979" s="239" t="s">
        <v>4082</v>
      </c>
      <c r="O2979" s="333" t="s">
        <v>4320</v>
      </c>
      <c r="P2979" s="333" t="s">
        <v>4248</v>
      </c>
      <c r="Q2979" s="333"/>
      <c r="R2979" s="239" t="s">
        <v>4581</v>
      </c>
      <c r="S2979" s="171">
        <v>81601</v>
      </c>
      <c r="T2979" s="467" t="s">
        <v>2965</v>
      </c>
      <c r="U2979" s="468">
        <f t="shared" si="46"/>
        <v>571207</v>
      </c>
      <c r="V2979" s="170"/>
    </row>
    <row r="2980" spans="1:22">
      <c r="A2980" s="235">
        <v>2977</v>
      </c>
      <c r="B2980" s="238">
        <v>112171911</v>
      </c>
      <c r="C2980" s="238" t="s">
        <v>3427</v>
      </c>
      <c r="D2980" s="239" t="s">
        <v>3588</v>
      </c>
      <c r="E2980" s="598" t="s">
        <v>36</v>
      </c>
      <c r="F2980" s="333">
        <v>5</v>
      </c>
      <c r="G2980" s="625" t="s">
        <v>4574</v>
      </c>
      <c r="H2980" s="241">
        <v>45180</v>
      </c>
      <c r="I2980" s="241">
        <v>45181</v>
      </c>
      <c r="J2980" s="333" t="s">
        <v>4575</v>
      </c>
      <c r="K2980" s="333" t="s">
        <v>4576</v>
      </c>
      <c r="L2980" s="333" t="s">
        <v>70</v>
      </c>
      <c r="M2980" s="333">
        <v>212565963</v>
      </c>
      <c r="N2980" s="239" t="s">
        <v>4082</v>
      </c>
      <c r="O2980" s="333" t="s">
        <v>4572</v>
      </c>
      <c r="P2980" s="333" t="s">
        <v>4258</v>
      </c>
      <c r="Q2980" s="333"/>
      <c r="R2980" s="239" t="s">
        <v>4577</v>
      </c>
      <c r="S2980" s="538">
        <v>158500</v>
      </c>
      <c r="T2980" s="467" t="s">
        <v>2965</v>
      </c>
      <c r="U2980" s="468">
        <f t="shared" si="46"/>
        <v>792500</v>
      </c>
      <c r="V2980" s="170"/>
    </row>
    <row r="2981" spans="1:22">
      <c r="A2981" s="235">
        <v>2978</v>
      </c>
      <c r="B2981" s="238">
        <v>112171911</v>
      </c>
      <c r="C2981" s="238" t="s">
        <v>3427</v>
      </c>
      <c r="D2981" s="239" t="s">
        <v>3588</v>
      </c>
      <c r="E2981" s="598" t="s">
        <v>36</v>
      </c>
      <c r="F2981" s="333">
        <v>7</v>
      </c>
      <c r="G2981" s="625" t="s">
        <v>4578</v>
      </c>
      <c r="H2981" s="241">
        <v>45180</v>
      </c>
      <c r="I2981" s="241">
        <v>45181</v>
      </c>
      <c r="J2981" s="333" t="s">
        <v>2492</v>
      </c>
      <c r="K2981" s="333" t="s">
        <v>92</v>
      </c>
      <c r="L2981" s="333" t="s">
        <v>70</v>
      </c>
      <c r="M2981" s="333">
        <v>212565956</v>
      </c>
      <c r="N2981" s="239" t="s">
        <v>4082</v>
      </c>
      <c r="O2981" s="333" t="s">
        <v>4572</v>
      </c>
      <c r="P2981" s="333" t="s">
        <v>4258</v>
      </c>
      <c r="Q2981" s="333"/>
      <c r="R2981" s="239" t="s">
        <v>4579</v>
      </c>
      <c r="S2981" s="538">
        <v>158500</v>
      </c>
      <c r="T2981" s="467" t="s">
        <v>2965</v>
      </c>
      <c r="U2981" s="468">
        <f t="shared" si="46"/>
        <v>1109500</v>
      </c>
      <c r="V2981" s="170"/>
    </row>
    <row r="2982" spans="1:22">
      <c r="A2982" s="235">
        <v>2979</v>
      </c>
      <c r="B2982" s="238">
        <v>112171911</v>
      </c>
      <c r="C2982" s="238" t="s">
        <v>3427</v>
      </c>
      <c r="D2982" s="239" t="s">
        <v>3588</v>
      </c>
      <c r="E2982" s="598" t="s">
        <v>36</v>
      </c>
      <c r="F2982" s="333">
        <v>7</v>
      </c>
      <c r="G2982" s="625" t="s">
        <v>4580</v>
      </c>
      <c r="H2982" s="241">
        <v>45182</v>
      </c>
      <c r="I2982" s="241">
        <v>45182</v>
      </c>
      <c r="J2982" s="333" t="s">
        <v>3857</v>
      </c>
      <c r="K2982" s="333" t="s">
        <v>82</v>
      </c>
      <c r="L2982" s="333" t="s">
        <v>70</v>
      </c>
      <c r="M2982" s="333">
        <v>350958906</v>
      </c>
      <c r="N2982" s="239" t="s">
        <v>4082</v>
      </c>
      <c r="O2982" s="333" t="s">
        <v>4320</v>
      </c>
      <c r="P2982" s="333" t="s">
        <v>4248</v>
      </c>
      <c r="Q2982" s="333"/>
      <c r="R2982" s="239" t="s">
        <v>4581</v>
      </c>
      <c r="S2982" s="538">
        <v>158500</v>
      </c>
      <c r="T2982" s="467" t="s">
        <v>2965</v>
      </c>
      <c r="U2982" s="468">
        <f t="shared" si="46"/>
        <v>1109500</v>
      </c>
      <c r="V2982" s="170"/>
    </row>
    <row r="2983" spans="1:22">
      <c r="A2983" s="235">
        <v>2980</v>
      </c>
      <c r="B2983" s="238">
        <v>112171911</v>
      </c>
      <c r="C2983" s="238" t="s">
        <v>3427</v>
      </c>
      <c r="D2983" s="239" t="s">
        <v>3588</v>
      </c>
      <c r="E2983" s="598" t="s">
        <v>36</v>
      </c>
      <c r="F2983" s="333">
        <v>4</v>
      </c>
      <c r="G2983" s="625" t="s">
        <v>4582</v>
      </c>
      <c r="H2983" s="241">
        <v>45183</v>
      </c>
      <c r="I2983" s="241">
        <v>45184</v>
      </c>
      <c r="J2983" s="333" t="s">
        <v>3857</v>
      </c>
      <c r="K2983" s="333" t="s">
        <v>82</v>
      </c>
      <c r="L2983" s="333" t="s">
        <v>70</v>
      </c>
      <c r="M2983" s="333">
        <v>350958883</v>
      </c>
      <c r="N2983" s="239" t="s">
        <v>4082</v>
      </c>
      <c r="O2983" s="333" t="s">
        <v>4320</v>
      </c>
      <c r="P2983" s="333" t="s">
        <v>4248</v>
      </c>
      <c r="Q2983" s="333"/>
      <c r="R2983" s="239" t="s">
        <v>4583</v>
      </c>
      <c r="S2983" s="538">
        <v>158500</v>
      </c>
      <c r="T2983" s="467" t="s">
        <v>2965</v>
      </c>
      <c r="U2983" s="468">
        <f t="shared" si="46"/>
        <v>634000</v>
      </c>
      <c r="V2983" s="170"/>
    </row>
    <row r="2984" spans="1:22">
      <c r="A2984" s="235">
        <v>2981</v>
      </c>
      <c r="B2984" s="238">
        <v>112172541</v>
      </c>
      <c r="C2984" s="238">
        <v>112172541</v>
      </c>
      <c r="D2984" s="239" t="s">
        <v>2373</v>
      </c>
      <c r="E2984" s="598" t="s">
        <v>36</v>
      </c>
      <c r="F2984" s="333">
        <v>4</v>
      </c>
      <c r="G2984" s="625" t="s">
        <v>4578</v>
      </c>
      <c r="H2984" s="241">
        <v>45180</v>
      </c>
      <c r="I2984" s="241">
        <v>45181</v>
      </c>
      <c r="J2984" s="333" t="s">
        <v>2492</v>
      </c>
      <c r="K2984" s="333" t="s">
        <v>92</v>
      </c>
      <c r="L2984" s="333" t="s">
        <v>70</v>
      </c>
      <c r="M2984" s="333">
        <v>212565956</v>
      </c>
      <c r="N2984" s="239" t="s">
        <v>4082</v>
      </c>
      <c r="O2984" s="333" t="s">
        <v>4572</v>
      </c>
      <c r="P2984" s="333" t="s">
        <v>4258</v>
      </c>
      <c r="Q2984" s="333"/>
      <c r="R2984" s="239" t="s">
        <v>4579</v>
      </c>
      <c r="S2984" s="538">
        <v>630</v>
      </c>
      <c r="T2984" s="467" t="s">
        <v>2965</v>
      </c>
      <c r="U2984" s="468">
        <f t="shared" si="46"/>
        <v>2520</v>
      </c>
      <c r="V2984" s="170"/>
    </row>
    <row r="2985" spans="1:22">
      <c r="A2985" s="235">
        <v>2982</v>
      </c>
      <c r="B2985" s="238">
        <v>112172541</v>
      </c>
      <c r="C2985" s="238">
        <v>112172541</v>
      </c>
      <c r="D2985" s="239" t="s">
        <v>2373</v>
      </c>
      <c r="E2985" s="598" t="s">
        <v>36</v>
      </c>
      <c r="F2985" s="333">
        <v>14</v>
      </c>
      <c r="G2985" s="625" t="s">
        <v>4580</v>
      </c>
      <c r="H2985" s="241">
        <v>45182</v>
      </c>
      <c r="I2985" s="241">
        <v>45182</v>
      </c>
      <c r="J2985" s="333" t="s">
        <v>3857</v>
      </c>
      <c r="K2985" s="333" t="s">
        <v>82</v>
      </c>
      <c r="L2985" s="333" t="s">
        <v>70</v>
      </c>
      <c r="M2985" s="333">
        <v>350958906</v>
      </c>
      <c r="N2985" s="239" t="s">
        <v>4082</v>
      </c>
      <c r="O2985" s="333" t="s">
        <v>4320</v>
      </c>
      <c r="P2985" s="333" t="s">
        <v>4248</v>
      </c>
      <c r="Q2985" s="333"/>
      <c r="R2985" s="239" t="s">
        <v>4581</v>
      </c>
      <c r="S2985" s="538">
        <v>630</v>
      </c>
      <c r="T2985" s="467" t="s">
        <v>2965</v>
      </c>
      <c r="U2985" s="468">
        <f t="shared" si="46"/>
        <v>8820</v>
      </c>
      <c r="V2985" s="170"/>
    </row>
    <row r="2986" spans="1:22">
      <c r="A2986" s="235">
        <v>2983</v>
      </c>
      <c r="B2986" s="238">
        <v>112172541</v>
      </c>
      <c r="C2986" s="238">
        <v>112172541</v>
      </c>
      <c r="D2986" s="239" t="s">
        <v>2373</v>
      </c>
      <c r="E2986" s="598" t="s">
        <v>36</v>
      </c>
      <c r="F2986" s="333">
        <v>8</v>
      </c>
      <c r="G2986" s="625" t="s">
        <v>4582</v>
      </c>
      <c r="H2986" s="241">
        <v>45183</v>
      </c>
      <c r="I2986" s="241">
        <v>45184</v>
      </c>
      <c r="J2986" s="333" t="s">
        <v>3857</v>
      </c>
      <c r="K2986" s="333" t="s">
        <v>82</v>
      </c>
      <c r="L2986" s="333" t="s">
        <v>70</v>
      </c>
      <c r="M2986" s="333">
        <v>350958883</v>
      </c>
      <c r="N2986" s="239" t="s">
        <v>4082</v>
      </c>
      <c r="O2986" s="333" t="s">
        <v>4320</v>
      </c>
      <c r="P2986" s="333" t="s">
        <v>4248</v>
      </c>
      <c r="Q2986" s="333"/>
      <c r="R2986" s="239" t="s">
        <v>4583</v>
      </c>
      <c r="S2986" s="538">
        <v>630</v>
      </c>
      <c r="T2986" s="467" t="s">
        <v>2965</v>
      </c>
      <c r="U2986" s="468">
        <f t="shared" si="46"/>
        <v>5040</v>
      </c>
      <c r="V2986" s="170"/>
    </row>
    <row r="2987" spans="1:22">
      <c r="A2987" s="235">
        <v>2984</v>
      </c>
      <c r="B2987" s="238">
        <v>112172542</v>
      </c>
      <c r="C2987" s="238">
        <v>112172542</v>
      </c>
      <c r="D2987" s="239" t="s">
        <v>2376</v>
      </c>
      <c r="E2987" s="598" t="s">
        <v>36</v>
      </c>
      <c r="F2987" s="333">
        <v>15</v>
      </c>
      <c r="G2987" s="625" t="s">
        <v>4578</v>
      </c>
      <c r="H2987" s="241">
        <v>45180</v>
      </c>
      <c r="I2987" s="241">
        <v>45181</v>
      </c>
      <c r="J2987" s="333" t="s">
        <v>2492</v>
      </c>
      <c r="K2987" s="333" t="s">
        <v>92</v>
      </c>
      <c r="L2987" s="333" t="s">
        <v>70</v>
      </c>
      <c r="M2987" s="333">
        <v>212565956</v>
      </c>
      <c r="N2987" s="239" t="s">
        <v>4082</v>
      </c>
      <c r="O2987" s="333" t="s">
        <v>4572</v>
      </c>
      <c r="P2987" s="333" t="s">
        <v>4258</v>
      </c>
      <c r="Q2987" s="333"/>
      <c r="R2987" s="239" t="s">
        <v>4579</v>
      </c>
      <c r="S2987" s="538">
        <v>65</v>
      </c>
      <c r="T2987" s="467" t="s">
        <v>2965</v>
      </c>
      <c r="U2987" s="468">
        <f t="shared" si="46"/>
        <v>975</v>
      </c>
      <c r="V2987" s="170"/>
    </row>
    <row r="2988" spans="1:22">
      <c r="A2988" s="235">
        <v>2985</v>
      </c>
      <c r="B2988" s="238">
        <v>112172542</v>
      </c>
      <c r="C2988" s="238">
        <v>112172542</v>
      </c>
      <c r="D2988" s="239" t="s">
        <v>2376</v>
      </c>
      <c r="E2988" s="598" t="s">
        <v>36</v>
      </c>
      <c r="F2988" s="333">
        <v>42</v>
      </c>
      <c r="G2988" s="625" t="s">
        <v>4580</v>
      </c>
      <c r="H2988" s="241">
        <v>45182</v>
      </c>
      <c r="I2988" s="241">
        <v>45182</v>
      </c>
      <c r="J2988" s="333" t="s">
        <v>3857</v>
      </c>
      <c r="K2988" s="333" t="s">
        <v>82</v>
      </c>
      <c r="L2988" s="333" t="s">
        <v>70</v>
      </c>
      <c r="M2988" s="333">
        <v>350958906</v>
      </c>
      <c r="N2988" s="239" t="s">
        <v>4082</v>
      </c>
      <c r="O2988" s="333" t="s">
        <v>4320</v>
      </c>
      <c r="P2988" s="333" t="s">
        <v>4248</v>
      </c>
      <c r="Q2988" s="333"/>
      <c r="R2988" s="239" t="s">
        <v>4581</v>
      </c>
      <c r="S2988" s="538">
        <v>65</v>
      </c>
      <c r="T2988" s="467" t="s">
        <v>2965</v>
      </c>
      <c r="U2988" s="468">
        <f t="shared" si="46"/>
        <v>2730</v>
      </c>
      <c r="V2988" s="170"/>
    </row>
    <row r="2989" spans="1:22">
      <c r="A2989" s="235">
        <v>2986</v>
      </c>
      <c r="B2989" s="238">
        <v>112172542</v>
      </c>
      <c r="C2989" s="238">
        <v>112172542</v>
      </c>
      <c r="D2989" s="239" t="s">
        <v>2376</v>
      </c>
      <c r="E2989" s="598" t="s">
        <v>36</v>
      </c>
      <c r="F2989" s="333">
        <v>24</v>
      </c>
      <c r="G2989" s="625" t="s">
        <v>4582</v>
      </c>
      <c r="H2989" s="241">
        <v>45183</v>
      </c>
      <c r="I2989" s="241">
        <v>45184</v>
      </c>
      <c r="J2989" s="333" t="s">
        <v>3857</v>
      </c>
      <c r="K2989" s="333" t="s">
        <v>82</v>
      </c>
      <c r="L2989" s="333" t="s">
        <v>70</v>
      </c>
      <c r="M2989" s="333">
        <v>350958883</v>
      </c>
      <c r="N2989" s="239" t="s">
        <v>4082</v>
      </c>
      <c r="O2989" s="333" t="s">
        <v>4320</v>
      </c>
      <c r="P2989" s="333" t="s">
        <v>4248</v>
      </c>
      <c r="Q2989" s="333"/>
      <c r="R2989" s="239" t="s">
        <v>4583</v>
      </c>
      <c r="S2989" s="538">
        <v>65</v>
      </c>
      <c r="T2989" s="467" t="s">
        <v>2965</v>
      </c>
      <c r="U2989" s="468">
        <f t="shared" si="46"/>
        <v>1560</v>
      </c>
      <c r="V2989" s="170"/>
    </row>
    <row r="2990" spans="1:22">
      <c r="A2990" s="235">
        <v>2987</v>
      </c>
      <c r="B2990" s="238">
        <v>112172543</v>
      </c>
      <c r="C2990" s="238" t="s">
        <v>4040</v>
      </c>
      <c r="D2990" s="239" t="s">
        <v>1145</v>
      </c>
      <c r="E2990" s="598" t="s">
        <v>36</v>
      </c>
      <c r="F2990" s="333">
        <v>5</v>
      </c>
      <c r="G2990" s="625" t="s">
        <v>4578</v>
      </c>
      <c r="H2990" s="241">
        <v>45180</v>
      </c>
      <c r="I2990" s="241">
        <v>45181</v>
      </c>
      <c r="J2990" s="333" t="s">
        <v>2492</v>
      </c>
      <c r="K2990" s="333" t="s">
        <v>92</v>
      </c>
      <c r="L2990" s="333" t="s">
        <v>70</v>
      </c>
      <c r="M2990" s="333">
        <v>212565956</v>
      </c>
      <c r="N2990" s="239" t="s">
        <v>4082</v>
      </c>
      <c r="O2990" s="333" t="s">
        <v>4572</v>
      </c>
      <c r="P2990" s="333" t="s">
        <v>4258</v>
      </c>
      <c r="Q2990" s="333"/>
      <c r="R2990" s="239" t="s">
        <v>4579</v>
      </c>
      <c r="S2990" s="538">
        <v>3480</v>
      </c>
      <c r="T2990" s="467" t="s">
        <v>2965</v>
      </c>
      <c r="U2990" s="468">
        <f t="shared" si="46"/>
        <v>17400</v>
      </c>
      <c r="V2990" s="170"/>
    </row>
    <row r="2991" spans="1:22">
      <c r="A2991" s="235">
        <v>2988</v>
      </c>
      <c r="B2991" s="238">
        <v>112172543</v>
      </c>
      <c r="C2991" s="238" t="s">
        <v>4040</v>
      </c>
      <c r="D2991" s="239" t="s">
        <v>1145</v>
      </c>
      <c r="E2991" s="598" t="s">
        <v>36</v>
      </c>
      <c r="F2991" s="333">
        <v>14</v>
      </c>
      <c r="G2991" s="625" t="s">
        <v>4580</v>
      </c>
      <c r="H2991" s="241">
        <v>45182</v>
      </c>
      <c r="I2991" s="241">
        <v>45182</v>
      </c>
      <c r="J2991" s="333" t="s">
        <v>3857</v>
      </c>
      <c r="K2991" s="333" t="s">
        <v>82</v>
      </c>
      <c r="L2991" s="333" t="s">
        <v>70</v>
      </c>
      <c r="M2991" s="333">
        <v>350958906</v>
      </c>
      <c r="N2991" s="239" t="s">
        <v>4082</v>
      </c>
      <c r="O2991" s="333" t="s">
        <v>4320</v>
      </c>
      <c r="P2991" s="333" t="s">
        <v>4248</v>
      </c>
      <c r="Q2991" s="333"/>
      <c r="R2991" s="239" t="s">
        <v>4581</v>
      </c>
      <c r="S2991" s="538">
        <v>3480</v>
      </c>
      <c r="T2991" s="467" t="s">
        <v>2965</v>
      </c>
      <c r="U2991" s="468">
        <f t="shared" si="46"/>
        <v>48720</v>
      </c>
      <c r="V2991" s="170"/>
    </row>
    <row r="2992" spans="1:22">
      <c r="A2992" s="235">
        <v>2989</v>
      </c>
      <c r="B2992" s="238">
        <v>112172543</v>
      </c>
      <c r="C2992" s="238" t="s">
        <v>4040</v>
      </c>
      <c r="D2992" s="239" t="s">
        <v>1145</v>
      </c>
      <c r="E2992" s="598" t="s">
        <v>36</v>
      </c>
      <c r="F2992" s="333">
        <v>8</v>
      </c>
      <c r="G2992" s="625" t="s">
        <v>4582</v>
      </c>
      <c r="H2992" s="241">
        <v>45183</v>
      </c>
      <c r="I2992" s="241">
        <v>45184</v>
      </c>
      <c r="J2992" s="333" t="s">
        <v>3857</v>
      </c>
      <c r="K2992" s="333" t="s">
        <v>82</v>
      </c>
      <c r="L2992" s="333" t="s">
        <v>70</v>
      </c>
      <c r="M2992" s="333">
        <v>350958883</v>
      </c>
      <c r="N2992" s="239" t="s">
        <v>4082</v>
      </c>
      <c r="O2992" s="333" t="s">
        <v>4320</v>
      </c>
      <c r="P2992" s="333" t="s">
        <v>4248</v>
      </c>
      <c r="Q2992" s="333"/>
      <c r="R2992" s="239" t="s">
        <v>4583</v>
      </c>
      <c r="S2992" s="538">
        <v>3480</v>
      </c>
      <c r="T2992" s="467" t="s">
        <v>2965</v>
      </c>
      <c r="U2992" s="468">
        <f t="shared" si="46"/>
        <v>27840</v>
      </c>
      <c r="V2992" s="170"/>
    </row>
    <row r="2993" spans="1:22">
      <c r="A2993" s="235">
        <v>2990</v>
      </c>
      <c r="B2993" s="238">
        <v>112172544</v>
      </c>
      <c r="C2993" s="238">
        <v>112172544</v>
      </c>
      <c r="D2993" s="239" t="s">
        <v>2377</v>
      </c>
      <c r="E2993" s="598" t="s">
        <v>36</v>
      </c>
      <c r="F2993" s="333">
        <v>10</v>
      </c>
      <c r="G2993" s="625" t="s">
        <v>4578</v>
      </c>
      <c r="H2993" s="241">
        <v>45180</v>
      </c>
      <c r="I2993" s="241">
        <v>45181</v>
      </c>
      <c r="J2993" s="333" t="s">
        <v>2492</v>
      </c>
      <c r="K2993" s="333" t="s">
        <v>92</v>
      </c>
      <c r="L2993" s="333" t="s">
        <v>70</v>
      </c>
      <c r="M2993" s="333">
        <v>212565956</v>
      </c>
      <c r="N2993" s="239" t="s">
        <v>4082</v>
      </c>
      <c r="O2993" s="333" t="s">
        <v>4572</v>
      </c>
      <c r="P2993" s="333" t="s">
        <v>4258</v>
      </c>
      <c r="Q2993" s="333"/>
      <c r="R2993" s="239" t="s">
        <v>4579</v>
      </c>
      <c r="S2993" s="538">
        <v>100</v>
      </c>
      <c r="T2993" s="467" t="s">
        <v>2965</v>
      </c>
      <c r="U2993" s="468">
        <f t="shared" si="46"/>
        <v>1000</v>
      </c>
      <c r="V2993" s="170"/>
    </row>
    <row r="2994" spans="1:22">
      <c r="A2994" s="235">
        <v>2991</v>
      </c>
      <c r="B2994" s="238">
        <v>112172544</v>
      </c>
      <c r="C2994" s="238">
        <v>112172544</v>
      </c>
      <c r="D2994" s="239" t="s">
        <v>2377</v>
      </c>
      <c r="E2994" s="598" t="s">
        <v>36</v>
      </c>
      <c r="F2994" s="333">
        <v>28</v>
      </c>
      <c r="G2994" s="625" t="s">
        <v>4580</v>
      </c>
      <c r="H2994" s="241">
        <v>45182</v>
      </c>
      <c r="I2994" s="241">
        <v>45182</v>
      </c>
      <c r="J2994" s="333" t="s">
        <v>3857</v>
      </c>
      <c r="K2994" s="333" t="s">
        <v>82</v>
      </c>
      <c r="L2994" s="333" t="s">
        <v>70</v>
      </c>
      <c r="M2994" s="333">
        <v>350958906</v>
      </c>
      <c r="N2994" s="239" t="s">
        <v>4082</v>
      </c>
      <c r="O2994" s="333" t="s">
        <v>4320</v>
      </c>
      <c r="P2994" s="333" t="s">
        <v>4248</v>
      </c>
      <c r="Q2994" s="333"/>
      <c r="R2994" s="239" t="s">
        <v>4581</v>
      </c>
      <c r="S2994" s="538">
        <v>100</v>
      </c>
      <c r="T2994" s="467" t="s">
        <v>2965</v>
      </c>
      <c r="U2994" s="468">
        <f t="shared" si="46"/>
        <v>2800</v>
      </c>
      <c r="V2994" s="170"/>
    </row>
    <row r="2995" spans="1:22">
      <c r="A2995" s="235">
        <v>2992</v>
      </c>
      <c r="B2995" s="238">
        <v>112172544</v>
      </c>
      <c r="C2995" s="238">
        <v>112172544</v>
      </c>
      <c r="D2995" s="239" t="s">
        <v>2377</v>
      </c>
      <c r="E2995" s="598" t="s">
        <v>36</v>
      </c>
      <c r="F2995" s="333">
        <v>16</v>
      </c>
      <c r="G2995" s="625" t="s">
        <v>4582</v>
      </c>
      <c r="H2995" s="241">
        <v>45183</v>
      </c>
      <c r="I2995" s="241">
        <v>45184</v>
      </c>
      <c r="J2995" s="333" t="s">
        <v>3857</v>
      </c>
      <c r="K2995" s="333" t="s">
        <v>82</v>
      </c>
      <c r="L2995" s="333" t="s">
        <v>70</v>
      </c>
      <c r="M2995" s="333">
        <v>350958883</v>
      </c>
      <c r="N2995" s="239" t="s">
        <v>4082</v>
      </c>
      <c r="O2995" s="333" t="s">
        <v>4320</v>
      </c>
      <c r="P2995" s="333" t="s">
        <v>4248</v>
      </c>
      <c r="Q2995" s="333"/>
      <c r="R2995" s="239" t="s">
        <v>4583</v>
      </c>
      <c r="S2995" s="538">
        <v>100</v>
      </c>
      <c r="T2995" s="467" t="s">
        <v>2965</v>
      </c>
      <c r="U2995" s="468">
        <f t="shared" si="46"/>
        <v>1600</v>
      </c>
      <c r="V2995" s="170"/>
    </row>
    <row r="2996" spans="1:22">
      <c r="A2996" s="235">
        <v>2993</v>
      </c>
      <c r="B2996" s="238">
        <v>112172545</v>
      </c>
      <c r="C2996" s="238">
        <v>112172545</v>
      </c>
      <c r="D2996" s="239" t="s">
        <v>2378</v>
      </c>
      <c r="E2996" s="598" t="s">
        <v>36</v>
      </c>
      <c r="F2996" s="333">
        <v>30</v>
      </c>
      <c r="G2996" s="625" t="s">
        <v>4578</v>
      </c>
      <c r="H2996" s="241">
        <v>45180</v>
      </c>
      <c r="I2996" s="241">
        <v>45181</v>
      </c>
      <c r="J2996" s="333" t="s">
        <v>2492</v>
      </c>
      <c r="K2996" s="333" t="s">
        <v>92</v>
      </c>
      <c r="L2996" s="333" t="s">
        <v>70</v>
      </c>
      <c r="M2996" s="333">
        <v>212565956</v>
      </c>
      <c r="N2996" s="239" t="s">
        <v>4082</v>
      </c>
      <c r="O2996" s="333" t="s">
        <v>4572</v>
      </c>
      <c r="P2996" s="333" t="s">
        <v>4258</v>
      </c>
      <c r="Q2996" s="333"/>
      <c r="R2996" s="239" t="s">
        <v>4579</v>
      </c>
      <c r="S2996" s="538">
        <v>8.5</v>
      </c>
      <c r="T2996" s="467" t="s">
        <v>2965</v>
      </c>
      <c r="U2996" s="468">
        <f t="shared" si="46"/>
        <v>255</v>
      </c>
      <c r="V2996" s="170"/>
    </row>
    <row r="2997" spans="1:22">
      <c r="A2997" s="235">
        <v>2994</v>
      </c>
      <c r="B2997" s="238">
        <v>112172545</v>
      </c>
      <c r="C2997" s="238">
        <v>112172545</v>
      </c>
      <c r="D2997" s="239" t="s">
        <v>2378</v>
      </c>
      <c r="E2997" s="598" t="s">
        <v>36</v>
      </c>
      <c r="F2997" s="333">
        <v>84</v>
      </c>
      <c r="G2997" s="625" t="s">
        <v>4580</v>
      </c>
      <c r="H2997" s="241">
        <v>45182</v>
      </c>
      <c r="I2997" s="241">
        <v>45182</v>
      </c>
      <c r="J2997" s="333" t="s">
        <v>3857</v>
      </c>
      <c r="K2997" s="333" t="s">
        <v>82</v>
      </c>
      <c r="L2997" s="333" t="s">
        <v>70</v>
      </c>
      <c r="M2997" s="333">
        <v>350958906</v>
      </c>
      <c r="N2997" s="239" t="s">
        <v>4082</v>
      </c>
      <c r="O2997" s="333" t="s">
        <v>4320</v>
      </c>
      <c r="P2997" s="333" t="s">
        <v>4248</v>
      </c>
      <c r="Q2997" s="333"/>
      <c r="R2997" s="239" t="s">
        <v>4581</v>
      </c>
      <c r="S2997" s="538">
        <v>8.5</v>
      </c>
      <c r="T2997" s="467" t="s">
        <v>2965</v>
      </c>
      <c r="U2997" s="468">
        <f t="shared" si="46"/>
        <v>714</v>
      </c>
      <c r="V2997" s="170"/>
    </row>
    <row r="2998" spans="1:22">
      <c r="A2998" s="235">
        <v>2995</v>
      </c>
      <c r="B2998" s="238">
        <v>112172545</v>
      </c>
      <c r="C2998" s="238">
        <v>112172545</v>
      </c>
      <c r="D2998" s="239" t="s">
        <v>2378</v>
      </c>
      <c r="E2998" s="598" t="s">
        <v>36</v>
      </c>
      <c r="F2998" s="333">
        <v>48</v>
      </c>
      <c r="G2998" s="625" t="s">
        <v>4582</v>
      </c>
      <c r="H2998" s="241">
        <v>45183</v>
      </c>
      <c r="I2998" s="241">
        <v>45184</v>
      </c>
      <c r="J2998" s="333" t="s">
        <v>3857</v>
      </c>
      <c r="K2998" s="333" t="s">
        <v>82</v>
      </c>
      <c r="L2998" s="333" t="s">
        <v>70</v>
      </c>
      <c r="M2998" s="333">
        <v>350958883</v>
      </c>
      <c r="N2998" s="239" t="s">
        <v>4082</v>
      </c>
      <c r="O2998" s="333" t="s">
        <v>4320</v>
      </c>
      <c r="P2998" s="333" t="s">
        <v>4248</v>
      </c>
      <c r="Q2998" s="333"/>
      <c r="R2998" s="239" t="s">
        <v>4583</v>
      </c>
      <c r="S2998" s="538">
        <v>8.5</v>
      </c>
      <c r="T2998" s="467" t="s">
        <v>2965</v>
      </c>
      <c r="U2998" s="468">
        <f t="shared" si="46"/>
        <v>408</v>
      </c>
      <c r="V2998" s="170"/>
    </row>
    <row r="2999" spans="1:22">
      <c r="A2999" s="235">
        <v>2996</v>
      </c>
      <c r="B2999" s="238">
        <v>112172546</v>
      </c>
      <c r="C2999" s="238">
        <v>112172546</v>
      </c>
      <c r="D2999" s="239" t="s">
        <v>2380</v>
      </c>
      <c r="E2999" s="598" t="s">
        <v>36</v>
      </c>
      <c r="F2999" s="333">
        <v>20</v>
      </c>
      <c r="G2999" s="625" t="s">
        <v>4578</v>
      </c>
      <c r="H2999" s="241">
        <v>45180</v>
      </c>
      <c r="I2999" s="241">
        <v>45181</v>
      </c>
      <c r="J2999" s="333" t="s">
        <v>2492</v>
      </c>
      <c r="K2999" s="333" t="s">
        <v>92</v>
      </c>
      <c r="L2999" s="333" t="s">
        <v>70</v>
      </c>
      <c r="M2999" s="333">
        <v>212565956</v>
      </c>
      <c r="N2999" s="239" t="s">
        <v>4082</v>
      </c>
      <c r="O2999" s="333" t="s">
        <v>4572</v>
      </c>
      <c r="P2999" s="333" t="s">
        <v>4258</v>
      </c>
      <c r="Q2999" s="333"/>
      <c r="R2999" s="239" t="s">
        <v>4579</v>
      </c>
      <c r="S2999" s="538">
        <v>10.5</v>
      </c>
      <c r="T2999" s="467" t="s">
        <v>2965</v>
      </c>
      <c r="U2999" s="468">
        <f t="shared" si="46"/>
        <v>210</v>
      </c>
      <c r="V2999" s="170"/>
    </row>
    <row r="3000" spans="1:22">
      <c r="A3000" s="235">
        <v>2997</v>
      </c>
      <c r="B3000" s="238">
        <v>112172546</v>
      </c>
      <c r="C3000" s="238">
        <v>112172546</v>
      </c>
      <c r="D3000" s="239" t="s">
        <v>2380</v>
      </c>
      <c r="E3000" s="598" t="s">
        <v>36</v>
      </c>
      <c r="F3000" s="333">
        <v>56</v>
      </c>
      <c r="G3000" s="625" t="s">
        <v>4580</v>
      </c>
      <c r="H3000" s="241">
        <v>45182</v>
      </c>
      <c r="I3000" s="241">
        <v>45182</v>
      </c>
      <c r="J3000" s="333" t="s">
        <v>3857</v>
      </c>
      <c r="K3000" s="333" t="s">
        <v>82</v>
      </c>
      <c r="L3000" s="333" t="s">
        <v>70</v>
      </c>
      <c r="M3000" s="333">
        <v>350958906</v>
      </c>
      <c r="N3000" s="239" t="s">
        <v>4082</v>
      </c>
      <c r="O3000" s="333" t="s">
        <v>4320</v>
      </c>
      <c r="P3000" s="333" t="s">
        <v>4248</v>
      </c>
      <c r="Q3000" s="333"/>
      <c r="R3000" s="239" t="s">
        <v>4581</v>
      </c>
      <c r="S3000" s="538">
        <v>10.5</v>
      </c>
      <c r="T3000" s="467" t="s">
        <v>2965</v>
      </c>
      <c r="U3000" s="468">
        <f t="shared" si="46"/>
        <v>588</v>
      </c>
      <c r="V3000" s="170"/>
    </row>
    <row r="3001" spans="1:22">
      <c r="A3001" s="235">
        <v>2998</v>
      </c>
      <c r="B3001" s="238">
        <v>112172546</v>
      </c>
      <c r="C3001" s="238">
        <v>112172546</v>
      </c>
      <c r="D3001" s="239" t="s">
        <v>2380</v>
      </c>
      <c r="E3001" s="598" t="s">
        <v>36</v>
      </c>
      <c r="F3001" s="333">
        <v>32</v>
      </c>
      <c r="G3001" s="625" t="s">
        <v>4582</v>
      </c>
      <c r="H3001" s="241">
        <v>45183</v>
      </c>
      <c r="I3001" s="241">
        <v>45184</v>
      </c>
      <c r="J3001" s="333" t="s">
        <v>3857</v>
      </c>
      <c r="K3001" s="333" t="s">
        <v>82</v>
      </c>
      <c r="L3001" s="333" t="s">
        <v>70</v>
      </c>
      <c r="M3001" s="333">
        <v>350958883</v>
      </c>
      <c r="N3001" s="239" t="s">
        <v>4082</v>
      </c>
      <c r="O3001" s="333" t="s">
        <v>4320</v>
      </c>
      <c r="P3001" s="333" t="s">
        <v>4248</v>
      </c>
      <c r="Q3001" s="333"/>
      <c r="R3001" s="239" t="s">
        <v>4583</v>
      </c>
      <c r="S3001" s="538">
        <v>10.5</v>
      </c>
      <c r="T3001" s="467" t="s">
        <v>2965</v>
      </c>
      <c r="U3001" s="468">
        <f t="shared" si="46"/>
        <v>336</v>
      </c>
      <c r="V3001" s="170"/>
    </row>
    <row r="3002" spans="1:22">
      <c r="A3002" s="235">
        <v>2999</v>
      </c>
      <c r="B3002" s="238">
        <v>112170848</v>
      </c>
      <c r="C3002" s="238">
        <v>112170848</v>
      </c>
      <c r="D3002" s="239" t="s">
        <v>2381</v>
      </c>
      <c r="E3002" s="598" t="s">
        <v>36</v>
      </c>
      <c r="F3002" s="333">
        <v>30</v>
      </c>
      <c r="G3002" s="625" t="s">
        <v>4578</v>
      </c>
      <c r="H3002" s="241">
        <v>45180</v>
      </c>
      <c r="I3002" s="241">
        <v>45181</v>
      </c>
      <c r="J3002" s="333" t="s">
        <v>2492</v>
      </c>
      <c r="K3002" s="333" t="s">
        <v>92</v>
      </c>
      <c r="L3002" s="333" t="s">
        <v>70</v>
      </c>
      <c r="M3002" s="333">
        <v>212565956</v>
      </c>
      <c r="N3002" s="239" t="s">
        <v>4082</v>
      </c>
      <c r="O3002" s="333" t="s">
        <v>4572</v>
      </c>
      <c r="P3002" s="333" t="s">
        <v>4258</v>
      </c>
      <c r="Q3002" s="333"/>
      <c r="R3002" s="239" t="s">
        <v>4579</v>
      </c>
      <c r="S3002" s="538">
        <v>14</v>
      </c>
      <c r="T3002" s="467" t="s">
        <v>2965</v>
      </c>
      <c r="U3002" s="468">
        <f t="shared" si="46"/>
        <v>420</v>
      </c>
      <c r="V3002" s="170"/>
    </row>
    <row r="3003" spans="1:22">
      <c r="A3003" s="235">
        <v>3000</v>
      </c>
      <c r="B3003" s="238">
        <v>112170848</v>
      </c>
      <c r="C3003" s="238">
        <v>112170848</v>
      </c>
      <c r="D3003" s="239" t="s">
        <v>2381</v>
      </c>
      <c r="E3003" s="598" t="s">
        <v>36</v>
      </c>
      <c r="F3003" s="333">
        <v>84</v>
      </c>
      <c r="G3003" s="625" t="s">
        <v>4580</v>
      </c>
      <c r="H3003" s="241">
        <v>45182</v>
      </c>
      <c r="I3003" s="241">
        <v>45182</v>
      </c>
      <c r="J3003" s="333" t="s">
        <v>3857</v>
      </c>
      <c r="K3003" s="333" t="s">
        <v>82</v>
      </c>
      <c r="L3003" s="333" t="s">
        <v>70</v>
      </c>
      <c r="M3003" s="333">
        <v>350958906</v>
      </c>
      <c r="N3003" s="239" t="s">
        <v>4082</v>
      </c>
      <c r="O3003" s="333" t="s">
        <v>4320</v>
      </c>
      <c r="P3003" s="333" t="s">
        <v>4248</v>
      </c>
      <c r="Q3003" s="333"/>
      <c r="R3003" s="239" t="s">
        <v>4581</v>
      </c>
      <c r="S3003" s="538">
        <v>14</v>
      </c>
      <c r="T3003" s="467" t="s">
        <v>2965</v>
      </c>
      <c r="U3003" s="468">
        <f t="shared" si="46"/>
        <v>1176</v>
      </c>
      <c r="V3003" s="170"/>
    </row>
    <row r="3004" spans="1:22">
      <c r="A3004" s="235">
        <v>3001</v>
      </c>
      <c r="B3004" s="238">
        <v>112170848</v>
      </c>
      <c r="C3004" s="238">
        <v>112170848</v>
      </c>
      <c r="D3004" s="239" t="s">
        <v>2381</v>
      </c>
      <c r="E3004" s="598" t="s">
        <v>36</v>
      </c>
      <c r="F3004" s="333">
        <v>48</v>
      </c>
      <c r="G3004" s="625" t="s">
        <v>4582</v>
      </c>
      <c r="H3004" s="241">
        <v>45183</v>
      </c>
      <c r="I3004" s="241">
        <v>45184</v>
      </c>
      <c r="J3004" s="333" t="s">
        <v>3857</v>
      </c>
      <c r="K3004" s="333" t="s">
        <v>82</v>
      </c>
      <c r="L3004" s="333" t="s">
        <v>70</v>
      </c>
      <c r="M3004" s="333">
        <v>350958883</v>
      </c>
      <c r="N3004" s="239" t="s">
        <v>4082</v>
      </c>
      <c r="O3004" s="333" t="s">
        <v>4320</v>
      </c>
      <c r="P3004" s="333" t="s">
        <v>4248</v>
      </c>
      <c r="Q3004" s="333"/>
      <c r="R3004" s="239" t="s">
        <v>4583</v>
      </c>
      <c r="S3004" s="538">
        <v>14</v>
      </c>
      <c r="T3004" s="467" t="s">
        <v>2965</v>
      </c>
      <c r="U3004" s="468">
        <f t="shared" si="46"/>
        <v>672</v>
      </c>
      <c r="V3004" s="170"/>
    </row>
    <row r="3005" spans="1:22">
      <c r="A3005" s="235">
        <v>3002</v>
      </c>
      <c r="B3005" s="238">
        <v>112170849</v>
      </c>
      <c r="C3005" s="238">
        <v>112170849</v>
      </c>
      <c r="D3005" s="239" t="s">
        <v>2382</v>
      </c>
      <c r="E3005" s="598" t="s">
        <v>36</v>
      </c>
      <c r="F3005" s="333">
        <v>30</v>
      </c>
      <c r="G3005" s="625" t="s">
        <v>4578</v>
      </c>
      <c r="H3005" s="241">
        <v>45180</v>
      </c>
      <c r="I3005" s="241">
        <v>45181</v>
      </c>
      <c r="J3005" s="333" t="s">
        <v>2492</v>
      </c>
      <c r="K3005" s="333" t="s">
        <v>92</v>
      </c>
      <c r="L3005" s="333" t="s">
        <v>70</v>
      </c>
      <c r="M3005" s="333">
        <v>212565956</v>
      </c>
      <c r="N3005" s="239" t="s">
        <v>4082</v>
      </c>
      <c r="O3005" s="333" t="s">
        <v>4572</v>
      </c>
      <c r="P3005" s="333" t="s">
        <v>4258</v>
      </c>
      <c r="Q3005" s="333"/>
      <c r="R3005" s="239" t="s">
        <v>4579</v>
      </c>
      <c r="S3005" s="538">
        <v>5.5</v>
      </c>
      <c r="T3005" s="467" t="s">
        <v>2965</v>
      </c>
      <c r="U3005" s="468">
        <f t="shared" si="46"/>
        <v>165</v>
      </c>
      <c r="V3005" s="170"/>
    </row>
    <row r="3006" spans="1:22">
      <c r="A3006" s="235">
        <v>3003</v>
      </c>
      <c r="B3006" s="238">
        <v>112170849</v>
      </c>
      <c r="C3006" s="238">
        <v>112170849</v>
      </c>
      <c r="D3006" s="239" t="s">
        <v>2382</v>
      </c>
      <c r="E3006" s="598" t="s">
        <v>36</v>
      </c>
      <c r="F3006" s="333">
        <v>84</v>
      </c>
      <c r="G3006" s="625" t="s">
        <v>4580</v>
      </c>
      <c r="H3006" s="241">
        <v>45182</v>
      </c>
      <c r="I3006" s="241">
        <v>45182</v>
      </c>
      <c r="J3006" s="333" t="s">
        <v>3857</v>
      </c>
      <c r="K3006" s="333" t="s">
        <v>82</v>
      </c>
      <c r="L3006" s="333" t="s">
        <v>70</v>
      </c>
      <c r="M3006" s="333">
        <v>350958906</v>
      </c>
      <c r="N3006" s="239" t="s">
        <v>4082</v>
      </c>
      <c r="O3006" s="333" t="s">
        <v>4320</v>
      </c>
      <c r="P3006" s="333" t="s">
        <v>4248</v>
      </c>
      <c r="Q3006" s="333"/>
      <c r="R3006" s="239" t="s">
        <v>4581</v>
      </c>
      <c r="S3006" s="538">
        <v>5.5</v>
      </c>
      <c r="T3006" s="467" t="s">
        <v>2965</v>
      </c>
      <c r="U3006" s="468">
        <f t="shared" si="46"/>
        <v>462</v>
      </c>
      <c r="V3006" s="170"/>
    </row>
    <row r="3007" spans="1:22">
      <c r="A3007" s="235">
        <v>3004</v>
      </c>
      <c r="B3007" s="238">
        <v>112170849</v>
      </c>
      <c r="C3007" s="238">
        <v>112170849</v>
      </c>
      <c r="D3007" s="239" t="s">
        <v>2382</v>
      </c>
      <c r="E3007" s="598" t="s">
        <v>36</v>
      </c>
      <c r="F3007" s="333">
        <v>48</v>
      </c>
      <c r="G3007" s="625" t="s">
        <v>4582</v>
      </c>
      <c r="H3007" s="241">
        <v>45183</v>
      </c>
      <c r="I3007" s="241">
        <v>45184</v>
      </c>
      <c r="J3007" s="333" t="s">
        <v>3857</v>
      </c>
      <c r="K3007" s="333" t="s">
        <v>82</v>
      </c>
      <c r="L3007" s="333" t="s">
        <v>70</v>
      </c>
      <c r="M3007" s="333">
        <v>350958883</v>
      </c>
      <c r="N3007" s="239" t="s">
        <v>4082</v>
      </c>
      <c r="O3007" s="333" t="s">
        <v>4320</v>
      </c>
      <c r="P3007" s="333" t="s">
        <v>4248</v>
      </c>
      <c r="Q3007" s="333"/>
      <c r="R3007" s="239" t="s">
        <v>4583</v>
      </c>
      <c r="S3007" s="538">
        <v>5.5</v>
      </c>
      <c r="T3007" s="467" t="s">
        <v>2965</v>
      </c>
      <c r="U3007" s="468">
        <f t="shared" si="46"/>
        <v>264</v>
      </c>
      <c r="V3007" s="170"/>
    </row>
    <row r="3008" spans="1:22">
      <c r="A3008" s="235">
        <v>3005</v>
      </c>
      <c r="B3008" s="238">
        <v>113808956</v>
      </c>
      <c r="C3008" s="238">
        <v>113808956</v>
      </c>
      <c r="D3008" s="239" t="s">
        <v>4548</v>
      </c>
      <c r="E3008" s="598" t="s">
        <v>36</v>
      </c>
      <c r="F3008" s="333">
        <v>160</v>
      </c>
      <c r="G3008" s="625" t="s">
        <v>4614</v>
      </c>
      <c r="H3008" s="241">
        <v>45170</v>
      </c>
      <c r="I3008" s="241">
        <v>45170</v>
      </c>
      <c r="J3008" s="333" t="s">
        <v>3857</v>
      </c>
      <c r="K3008" s="333" t="s">
        <v>82</v>
      </c>
      <c r="L3008" s="333" t="s">
        <v>4044</v>
      </c>
      <c r="M3008" s="333">
        <v>395808970</v>
      </c>
      <c r="N3008" s="239" t="s">
        <v>4082</v>
      </c>
      <c r="O3008" s="333" t="s">
        <v>3405</v>
      </c>
      <c r="P3008" s="333"/>
      <c r="Q3008" s="333"/>
      <c r="R3008" s="239"/>
      <c r="S3008" s="538">
        <v>48</v>
      </c>
      <c r="T3008" s="467" t="s">
        <v>2965</v>
      </c>
      <c r="U3008" s="468">
        <f t="shared" si="46"/>
        <v>7680</v>
      </c>
      <c r="V3008" s="170"/>
    </row>
    <row r="3009" spans="1:22">
      <c r="A3009" s="235">
        <v>3006</v>
      </c>
      <c r="B3009" s="238">
        <v>113808959</v>
      </c>
      <c r="C3009" s="238">
        <v>113808959</v>
      </c>
      <c r="D3009" s="239" t="s">
        <v>4549</v>
      </c>
      <c r="E3009" s="598" t="s">
        <v>36</v>
      </c>
      <c r="F3009" s="333">
        <v>160</v>
      </c>
      <c r="G3009" s="625" t="s">
        <v>4614</v>
      </c>
      <c r="H3009" s="241">
        <v>45170</v>
      </c>
      <c r="I3009" s="241">
        <v>45170</v>
      </c>
      <c r="J3009" s="333" t="s">
        <v>3857</v>
      </c>
      <c r="K3009" s="333" t="s">
        <v>82</v>
      </c>
      <c r="L3009" s="333" t="s">
        <v>4044</v>
      </c>
      <c r="M3009" s="333">
        <v>395808970</v>
      </c>
      <c r="N3009" s="239" t="s">
        <v>4082</v>
      </c>
      <c r="O3009" s="333" t="s">
        <v>3405</v>
      </c>
      <c r="P3009" s="333"/>
      <c r="Q3009" s="333"/>
      <c r="R3009" s="239"/>
      <c r="S3009" s="538">
        <v>4.75</v>
      </c>
      <c r="T3009" s="467" t="s">
        <v>2965</v>
      </c>
      <c r="U3009" s="468">
        <f t="shared" si="46"/>
        <v>760</v>
      </c>
      <c r="V3009" s="170"/>
    </row>
    <row r="3010" spans="1:22">
      <c r="A3010" s="235">
        <v>3007</v>
      </c>
      <c r="B3010" s="238">
        <v>113808959</v>
      </c>
      <c r="C3010" s="238">
        <v>113808959</v>
      </c>
      <c r="D3010" s="239" t="s">
        <v>4549</v>
      </c>
      <c r="E3010" s="598" t="s">
        <v>36</v>
      </c>
      <c r="F3010" s="333">
        <v>1440</v>
      </c>
      <c r="G3010" s="625" t="s">
        <v>4615</v>
      </c>
      <c r="H3010" s="241">
        <v>45189</v>
      </c>
      <c r="I3010" s="241">
        <v>45190</v>
      </c>
      <c r="J3010" s="333" t="s">
        <v>4545</v>
      </c>
      <c r="K3010" s="333" t="s">
        <v>285</v>
      </c>
      <c r="L3010" s="333" t="s">
        <v>4044</v>
      </c>
      <c r="M3010" s="333">
        <v>350958807</v>
      </c>
      <c r="N3010" s="239" t="s">
        <v>4082</v>
      </c>
      <c r="O3010" s="333" t="s">
        <v>3405</v>
      </c>
      <c r="P3010" s="333" t="s">
        <v>286</v>
      </c>
      <c r="Q3010" s="333" t="s">
        <v>286</v>
      </c>
      <c r="R3010" s="239" t="s">
        <v>4616</v>
      </c>
      <c r="S3010" s="538">
        <v>4.75</v>
      </c>
      <c r="T3010" s="467" t="s">
        <v>2965</v>
      </c>
      <c r="U3010" s="468">
        <f t="shared" si="46"/>
        <v>6840</v>
      </c>
      <c r="V3010" s="170"/>
    </row>
    <row r="3011" spans="1:22">
      <c r="A3011" s="235">
        <v>3008</v>
      </c>
      <c r="B3011" s="238">
        <v>113808960</v>
      </c>
      <c r="C3011" s="238">
        <v>113808960</v>
      </c>
      <c r="D3011" s="239" t="s">
        <v>4550</v>
      </c>
      <c r="E3011" s="598" t="s">
        <v>36</v>
      </c>
      <c r="F3011" s="333">
        <v>160</v>
      </c>
      <c r="G3011" s="625" t="s">
        <v>4614</v>
      </c>
      <c r="H3011" s="241">
        <v>45170</v>
      </c>
      <c r="I3011" s="241">
        <v>45170</v>
      </c>
      <c r="J3011" s="333" t="s">
        <v>3857</v>
      </c>
      <c r="K3011" s="333" t="s">
        <v>82</v>
      </c>
      <c r="L3011" s="333" t="s">
        <v>4044</v>
      </c>
      <c r="M3011" s="333">
        <v>395808970</v>
      </c>
      <c r="N3011" s="239" t="s">
        <v>4082</v>
      </c>
      <c r="O3011" s="333" t="s">
        <v>3405</v>
      </c>
      <c r="P3011" s="333"/>
      <c r="Q3011" s="333"/>
      <c r="R3011" s="239"/>
      <c r="S3011" s="538">
        <v>4.2</v>
      </c>
      <c r="T3011" s="467" t="s">
        <v>2965</v>
      </c>
      <c r="U3011" s="468">
        <f t="shared" si="46"/>
        <v>672</v>
      </c>
      <c r="V3011" s="170"/>
    </row>
    <row r="3012" spans="1:22">
      <c r="A3012" s="235">
        <v>3009</v>
      </c>
      <c r="B3012" s="238">
        <v>113808960</v>
      </c>
      <c r="C3012" s="238">
        <v>113808960</v>
      </c>
      <c r="D3012" s="239" t="s">
        <v>4550</v>
      </c>
      <c r="E3012" s="598" t="s">
        <v>36</v>
      </c>
      <c r="F3012" s="333">
        <v>1440</v>
      </c>
      <c r="G3012" s="625" t="s">
        <v>4615</v>
      </c>
      <c r="H3012" s="241">
        <v>45189</v>
      </c>
      <c r="I3012" s="241">
        <v>45190</v>
      </c>
      <c r="J3012" s="333" t="s">
        <v>4545</v>
      </c>
      <c r="K3012" s="333" t="s">
        <v>285</v>
      </c>
      <c r="L3012" s="333" t="s">
        <v>4044</v>
      </c>
      <c r="M3012" s="333">
        <v>350958807</v>
      </c>
      <c r="N3012" s="239" t="s">
        <v>4082</v>
      </c>
      <c r="O3012" s="333" t="s">
        <v>3405</v>
      </c>
      <c r="P3012" s="333" t="s">
        <v>286</v>
      </c>
      <c r="Q3012" s="333" t="s">
        <v>286</v>
      </c>
      <c r="R3012" s="239" t="s">
        <v>4616</v>
      </c>
      <c r="S3012" s="538">
        <v>4.2</v>
      </c>
      <c r="T3012" s="467" t="s">
        <v>2965</v>
      </c>
      <c r="U3012" s="468">
        <f t="shared" ref="U3012:U3075" si="47">S3012*F3012</f>
        <v>6048</v>
      </c>
      <c r="V3012" s="170"/>
    </row>
    <row r="3013" spans="1:22">
      <c r="A3013" s="235">
        <v>3010</v>
      </c>
      <c r="B3013" s="238">
        <v>113808958</v>
      </c>
      <c r="C3013" s="238" t="s">
        <v>4553</v>
      </c>
      <c r="D3013" s="239" t="s">
        <v>4554</v>
      </c>
      <c r="E3013" s="598" t="s">
        <v>36</v>
      </c>
      <c r="F3013" s="333">
        <v>160</v>
      </c>
      <c r="G3013" s="625" t="s">
        <v>4645</v>
      </c>
      <c r="H3013" s="241">
        <v>45182</v>
      </c>
      <c r="I3013" s="241">
        <v>45182</v>
      </c>
      <c r="J3013" s="333" t="s">
        <v>3857</v>
      </c>
      <c r="K3013" s="333" t="s">
        <v>82</v>
      </c>
      <c r="L3013" s="333" t="s">
        <v>4044</v>
      </c>
      <c r="M3013" s="333">
        <v>350958913</v>
      </c>
      <c r="N3013" s="239" t="s">
        <v>4082</v>
      </c>
      <c r="O3013" s="333" t="s">
        <v>3405</v>
      </c>
      <c r="P3013" s="333" t="s">
        <v>3432</v>
      </c>
      <c r="Q3013" s="333"/>
      <c r="R3013" s="239" t="s">
        <v>4617</v>
      </c>
      <c r="S3013" s="538">
        <v>20</v>
      </c>
      <c r="T3013" s="467" t="s">
        <v>2965</v>
      </c>
      <c r="U3013" s="468">
        <f t="shared" si="47"/>
        <v>3200</v>
      </c>
      <c r="V3013" s="170"/>
    </row>
    <row r="3014" spans="1:22" ht="30.6">
      <c r="A3014" s="235">
        <v>3011</v>
      </c>
      <c r="B3014" s="238">
        <v>112173808</v>
      </c>
      <c r="C3014" s="238" t="s">
        <v>3421</v>
      </c>
      <c r="D3014" s="239" t="s">
        <v>2819</v>
      </c>
      <c r="E3014" s="598" t="s">
        <v>36</v>
      </c>
      <c r="F3014" s="333">
        <v>4</v>
      </c>
      <c r="G3014" s="625" t="s">
        <v>4582</v>
      </c>
      <c r="H3014" s="241">
        <v>45183</v>
      </c>
      <c r="I3014" s="241">
        <v>45184</v>
      </c>
      <c r="J3014" s="333" t="s">
        <v>3857</v>
      </c>
      <c r="K3014" s="333" t="s">
        <v>82</v>
      </c>
      <c r="L3014" s="333" t="s">
        <v>70</v>
      </c>
      <c r="M3014" s="333">
        <v>350958883</v>
      </c>
      <c r="N3014" s="239" t="s">
        <v>4082</v>
      </c>
      <c r="O3014" s="333" t="s">
        <v>4320</v>
      </c>
      <c r="P3014" s="333" t="s">
        <v>4248</v>
      </c>
      <c r="Q3014" s="333"/>
      <c r="R3014" s="239" t="s">
        <v>4583</v>
      </c>
      <c r="S3014" s="171">
        <v>81601</v>
      </c>
      <c r="T3014" s="467" t="s">
        <v>2965</v>
      </c>
      <c r="U3014" s="468">
        <f t="shared" si="47"/>
        <v>326404</v>
      </c>
      <c r="V3014" s="170"/>
    </row>
    <row r="3015" spans="1:22">
      <c r="A3015" s="235">
        <v>3012</v>
      </c>
      <c r="B3015" s="238">
        <v>113694314</v>
      </c>
      <c r="C3015" s="238" t="s">
        <v>4398</v>
      </c>
      <c r="D3015" s="337" t="s">
        <v>4399</v>
      </c>
      <c r="E3015" s="598" t="s">
        <v>36</v>
      </c>
      <c r="F3015" s="333">
        <v>4</v>
      </c>
      <c r="G3015" s="625" t="s">
        <v>4644</v>
      </c>
      <c r="H3015" s="241">
        <v>45195</v>
      </c>
      <c r="I3015" s="241">
        <v>45196</v>
      </c>
      <c r="J3015" s="333" t="s">
        <v>3865</v>
      </c>
      <c r="K3015" s="333" t="s">
        <v>88</v>
      </c>
      <c r="L3015" s="333" t="s">
        <v>4044</v>
      </c>
      <c r="M3015" s="238">
        <v>350958555</v>
      </c>
      <c r="N3015" s="246" t="s">
        <v>4082</v>
      </c>
      <c r="O3015" s="333" t="s">
        <v>4021</v>
      </c>
      <c r="P3015" s="345" t="s">
        <v>3413</v>
      </c>
      <c r="Q3015" s="333"/>
      <c r="R3015" s="235" t="s">
        <v>4520</v>
      </c>
      <c r="S3015" s="538">
        <v>11260</v>
      </c>
      <c r="T3015" s="467" t="s">
        <v>2965</v>
      </c>
      <c r="U3015" s="468">
        <f t="shared" si="47"/>
        <v>45040</v>
      </c>
    </row>
    <row r="3016" spans="1:22" ht="20.399999999999999">
      <c r="A3016" s="235">
        <v>3013</v>
      </c>
      <c r="B3016" s="238">
        <v>111443613</v>
      </c>
      <c r="C3016" s="238">
        <v>111443825</v>
      </c>
      <c r="D3016" s="238" t="s">
        <v>3131</v>
      </c>
      <c r="E3016" s="598" t="s">
        <v>36</v>
      </c>
      <c r="F3016" s="235">
        <v>10</v>
      </c>
      <c r="G3016" s="623" t="s">
        <v>4635</v>
      </c>
      <c r="H3016" s="410">
        <v>45195</v>
      </c>
      <c r="I3016" s="410">
        <v>45196</v>
      </c>
      <c r="J3016" s="235" t="s">
        <v>4068</v>
      </c>
      <c r="K3016" s="235" t="s">
        <v>1875</v>
      </c>
      <c r="L3016" s="333" t="s">
        <v>3540</v>
      </c>
      <c r="M3016" s="333">
        <v>350958562</v>
      </c>
      <c r="N3016" s="246" t="s">
        <v>4082</v>
      </c>
      <c r="O3016" s="427" t="s">
        <v>3351</v>
      </c>
      <c r="P3016" s="238" t="s">
        <v>4636</v>
      </c>
      <c r="Q3016" s="427" t="s">
        <v>286</v>
      </c>
      <c r="R3016" s="235" t="s">
        <v>4637</v>
      </c>
      <c r="S3016" s="538">
        <v>4172</v>
      </c>
      <c r="T3016" s="467" t="s">
        <v>2965</v>
      </c>
      <c r="U3016" s="468">
        <f t="shared" si="47"/>
        <v>41720</v>
      </c>
    </row>
    <row r="3017" spans="1:22">
      <c r="A3017" s="235">
        <v>3014</v>
      </c>
      <c r="B3017" s="354">
        <v>102373683</v>
      </c>
      <c r="C3017" s="354" t="s">
        <v>367</v>
      </c>
      <c r="D3017" s="354" t="s">
        <v>368</v>
      </c>
      <c r="E3017" s="603" t="s">
        <v>36</v>
      </c>
      <c r="F3017" s="333">
        <v>54</v>
      </c>
      <c r="G3017" s="623" t="s">
        <v>4641</v>
      </c>
      <c r="H3017" s="410">
        <v>45197</v>
      </c>
      <c r="I3017" s="410">
        <v>45197</v>
      </c>
      <c r="J3017" s="235" t="s">
        <v>4642</v>
      </c>
      <c r="K3017" s="235" t="s">
        <v>4056</v>
      </c>
      <c r="L3017" s="235" t="s">
        <v>70</v>
      </c>
      <c r="M3017" s="238">
        <v>350958654</v>
      </c>
      <c r="N3017" s="235" t="s">
        <v>4082</v>
      </c>
      <c r="O3017" s="427" t="s">
        <v>286</v>
      </c>
      <c r="P3017" s="235" t="s">
        <v>286</v>
      </c>
      <c r="Q3017" s="427" t="s">
        <v>286</v>
      </c>
      <c r="R3017" s="235" t="s">
        <v>4643</v>
      </c>
      <c r="S3017" s="541">
        <v>1256</v>
      </c>
      <c r="T3017" s="467" t="s">
        <v>2965</v>
      </c>
      <c r="U3017" s="468">
        <f t="shared" si="47"/>
        <v>67824</v>
      </c>
    </row>
    <row r="3018" spans="1:22" ht="20.399999999999999">
      <c r="A3018" s="235">
        <v>3015</v>
      </c>
      <c r="B3018" s="238">
        <v>109492174</v>
      </c>
      <c r="C3018" s="238" t="s">
        <v>488</v>
      </c>
      <c r="D3018" s="238" t="s">
        <v>489</v>
      </c>
      <c r="E3018" s="598" t="s">
        <v>36</v>
      </c>
      <c r="F3018" s="235">
        <v>40</v>
      </c>
      <c r="G3018" s="623" t="s">
        <v>4634</v>
      </c>
      <c r="H3018" s="410">
        <v>45196</v>
      </c>
      <c r="I3018" s="410">
        <v>45196</v>
      </c>
      <c r="J3018" s="235" t="s">
        <v>3782</v>
      </c>
      <c r="K3018" s="235" t="s">
        <v>285</v>
      </c>
      <c r="L3018" s="235" t="s">
        <v>70</v>
      </c>
      <c r="M3018" s="235">
        <v>350958593</v>
      </c>
      <c r="N3018" s="235" t="s">
        <v>4082</v>
      </c>
      <c r="O3018" s="427" t="s">
        <v>4021</v>
      </c>
      <c r="P3018" s="235" t="s">
        <v>286</v>
      </c>
      <c r="Q3018" s="427" t="s">
        <v>286</v>
      </c>
      <c r="R3018" s="235" t="s">
        <v>4083</v>
      </c>
      <c r="S3018" s="538">
        <v>4051</v>
      </c>
      <c r="T3018" s="467" t="s">
        <v>2965</v>
      </c>
      <c r="U3018" s="468">
        <f t="shared" si="47"/>
        <v>162040</v>
      </c>
    </row>
    <row r="3019" spans="1:22">
      <c r="A3019" s="235">
        <v>3016</v>
      </c>
      <c r="B3019" s="238">
        <v>109492175</v>
      </c>
      <c r="C3019" s="238" t="s">
        <v>520</v>
      </c>
      <c r="D3019" s="238" t="s">
        <v>521</v>
      </c>
      <c r="E3019" s="598" t="s">
        <v>36</v>
      </c>
      <c r="F3019" s="235">
        <v>40</v>
      </c>
      <c r="G3019" s="623" t="s">
        <v>4634</v>
      </c>
      <c r="H3019" s="410">
        <v>45196</v>
      </c>
      <c r="I3019" s="410">
        <v>45196</v>
      </c>
      <c r="J3019" s="235" t="s">
        <v>3782</v>
      </c>
      <c r="K3019" s="235" t="s">
        <v>285</v>
      </c>
      <c r="L3019" s="235" t="s">
        <v>70</v>
      </c>
      <c r="M3019" s="235">
        <v>350958593</v>
      </c>
      <c r="N3019" s="235" t="s">
        <v>4082</v>
      </c>
      <c r="O3019" s="427" t="s">
        <v>4021</v>
      </c>
      <c r="P3019" s="235" t="s">
        <v>286</v>
      </c>
      <c r="Q3019" s="427" t="s">
        <v>286</v>
      </c>
      <c r="R3019" s="235" t="s">
        <v>4083</v>
      </c>
      <c r="S3019" s="538">
        <v>1404</v>
      </c>
      <c r="T3019" s="467" t="s">
        <v>2965</v>
      </c>
      <c r="U3019" s="468">
        <f t="shared" si="47"/>
        <v>56160</v>
      </c>
    </row>
    <row r="3020" spans="1:22" ht="20.399999999999999">
      <c r="A3020" s="235">
        <v>3017</v>
      </c>
      <c r="B3020" s="238">
        <v>107171952</v>
      </c>
      <c r="C3020" s="238" t="s">
        <v>1475</v>
      </c>
      <c r="D3020" s="238" t="s">
        <v>1476</v>
      </c>
      <c r="E3020" s="598" t="s">
        <v>36</v>
      </c>
      <c r="F3020" s="235">
        <v>40</v>
      </c>
      <c r="G3020" s="623" t="s">
        <v>4634</v>
      </c>
      <c r="H3020" s="410">
        <v>45196</v>
      </c>
      <c r="I3020" s="410">
        <v>45196</v>
      </c>
      <c r="J3020" s="235" t="s">
        <v>3782</v>
      </c>
      <c r="K3020" s="235" t="s">
        <v>285</v>
      </c>
      <c r="L3020" s="235" t="s">
        <v>70</v>
      </c>
      <c r="M3020" s="235">
        <v>350958593</v>
      </c>
      <c r="N3020" s="235" t="s">
        <v>4082</v>
      </c>
      <c r="O3020" s="427" t="s">
        <v>4021</v>
      </c>
      <c r="P3020" s="235" t="s">
        <v>286</v>
      </c>
      <c r="Q3020" s="427" t="s">
        <v>286</v>
      </c>
      <c r="R3020" s="235" t="s">
        <v>4083</v>
      </c>
      <c r="S3020" s="538">
        <v>2750</v>
      </c>
      <c r="T3020" s="467" t="s">
        <v>2965</v>
      </c>
      <c r="U3020" s="468">
        <f t="shared" si="47"/>
        <v>110000</v>
      </c>
    </row>
    <row r="3021" spans="1:22" ht="51">
      <c r="A3021" s="235">
        <v>3018</v>
      </c>
      <c r="B3021" s="238" t="s">
        <v>4128</v>
      </c>
      <c r="C3021" s="337" t="s">
        <v>2939</v>
      </c>
      <c r="D3021" s="238" t="s">
        <v>2940</v>
      </c>
      <c r="E3021" s="605" t="s">
        <v>2729</v>
      </c>
      <c r="F3021" s="333">
        <v>1039</v>
      </c>
      <c r="G3021" s="623" t="s">
        <v>4634</v>
      </c>
      <c r="H3021" s="410">
        <v>45196</v>
      </c>
      <c r="I3021" s="410">
        <v>45196</v>
      </c>
      <c r="J3021" s="235" t="s">
        <v>3782</v>
      </c>
      <c r="K3021" s="235" t="s">
        <v>285</v>
      </c>
      <c r="L3021" s="235" t="s">
        <v>70</v>
      </c>
      <c r="M3021" s="235">
        <v>350958593</v>
      </c>
      <c r="N3021" s="235" t="s">
        <v>4082</v>
      </c>
      <c r="O3021" s="427" t="s">
        <v>4021</v>
      </c>
      <c r="P3021" s="235" t="s">
        <v>286</v>
      </c>
      <c r="Q3021" s="427" t="s">
        <v>286</v>
      </c>
      <c r="R3021" s="235" t="s">
        <v>4083</v>
      </c>
      <c r="S3021" s="538">
        <v>34.6</v>
      </c>
      <c r="T3021" s="467" t="s">
        <v>2965</v>
      </c>
      <c r="U3021" s="468">
        <f t="shared" si="47"/>
        <v>35949.4</v>
      </c>
    </row>
    <row r="3022" spans="1:22">
      <c r="A3022" s="235">
        <v>3019</v>
      </c>
      <c r="B3022" s="238">
        <v>112169820</v>
      </c>
      <c r="C3022" s="337" t="s">
        <v>2939</v>
      </c>
      <c r="D3022" s="239" t="s">
        <v>2940</v>
      </c>
      <c r="E3022" s="605" t="s">
        <v>2729</v>
      </c>
      <c r="F3022" s="333">
        <v>561</v>
      </c>
      <c r="G3022" s="623" t="s">
        <v>4634</v>
      </c>
      <c r="H3022" s="410">
        <v>45196</v>
      </c>
      <c r="I3022" s="410">
        <v>45196</v>
      </c>
      <c r="J3022" s="235" t="s">
        <v>3782</v>
      </c>
      <c r="K3022" s="235" t="s">
        <v>285</v>
      </c>
      <c r="L3022" s="235" t="s">
        <v>70</v>
      </c>
      <c r="M3022" s="235">
        <v>350958593</v>
      </c>
      <c r="N3022" s="235" t="s">
        <v>4082</v>
      </c>
      <c r="O3022" s="427" t="s">
        <v>4021</v>
      </c>
      <c r="P3022" s="235" t="s">
        <v>286</v>
      </c>
      <c r="Q3022" s="427" t="s">
        <v>286</v>
      </c>
      <c r="R3022" s="235" t="s">
        <v>4083</v>
      </c>
      <c r="S3022" s="538">
        <v>34.6</v>
      </c>
      <c r="T3022" s="467" t="s">
        <v>2965</v>
      </c>
      <c r="U3022" s="468">
        <f t="shared" si="47"/>
        <v>19410.600000000002</v>
      </c>
    </row>
    <row r="3023" spans="1:22">
      <c r="A3023" s="235">
        <v>3020</v>
      </c>
      <c r="B3023" s="238">
        <v>112169820</v>
      </c>
      <c r="C3023" s="337" t="s">
        <v>2939</v>
      </c>
      <c r="D3023" s="239" t="s">
        <v>2940</v>
      </c>
      <c r="E3023" s="605" t="s">
        <v>2729</v>
      </c>
      <c r="F3023" s="333">
        <v>500</v>
      </c>
      <c r="G3023" s="623" t="s">
        <v>4638</v>
      </c>
      <c r="H3023" s="410">
        <v>45196</v>
      </c>
      <c r="I3023" s="410">
        <v>45196</v>
      </c>
      <c r="J3023" s="235" t="s">
        <v>4639</v>
      </c>
      <c r="K3023" s="235" t="s">
        <v>4576</v>
      </c>
      <c r="L3023" s="235" t="s">
        <v>4044</v>
      </c>
      <c r="M3023" s="235">
        <v>350958548</v>
      </c>
      <c r="N3023" s="235" t="s">
        <v>4082</v>
      </c>
      <c r="O3023" s="427" t="s">
        <v>57</v>
      </c>
      <c r="P3023" s="345" t="s">
        <v>4258</v>
      </c>
      <c r="Q3023" s="427" t="s">
        <v>286</v>
      </c>
      <c r="R3023" s="235" t="s">
        <v>4640</v>
      </c>
      <c r="S3023" s="538">
        <v>34.6</v>
      </c>
      <c r="T3023" s="467" t="s">
        <v>2965</v>
      </c>
      <c r="U3023" s="468">
        <f t="shared" si="47"/>
        <v>17300</v>
      </c>
    </row>
    <row r="3024" spans="1:22" ht="20.399999999999999">
      <c r="A3024" s="235">
        <v>3021</v>
      </c>
      <c r="B3024" s="238" t="s">
        <v>4358</v>
      </c>
      <c r="C3024" s="337" t="s">
        <v>2941</v>
      </c>
      <c r="D3024" s="239" t="s">
        <v>2942</v>
      </c>
      <c r="E3024" s="605" t="s">
        <v>2729</v>
      </c>
      <c r="F3024" s="333">
        <v>1400</v>
      </c>
      <c r="G3024" s="623" t="s">
        <v>4634</v>
      </c>
      <c r="H3024" s="410">
        <v>45196</v>
      </c>
      <c r="I3024" s="410">
        <v>45196</v>
      </c>
      <c r="J3024" s="235" t="s">
        <v>3782</v>
      </c>
      <c r="K3024" s="235" t="s">
        <v>285</v>
      </c>
      <c r="L3024" s="235" t="s">
        <v>70</v>
      </c>
      <c r="M3024" s="235">
        <v>350958593</v>
      </c>
      <c r="N3024" s="235" t="s">
        <v>4082</v>
      </c>
      <c r="O3024" s="427" t="s">
        <v>4021</v>
      </c>
      <c r="P3024" s="235" t="s">
        <v>286</v>
      </c>
      <c r="Q3024" s="427" t="s">
        <v>286</v>
      </c>
      <c r="R3024" s="235" t="s">
        <v>4083</v>
      </c>
      <c r="S3024" s="538">
        <v>22.7</v>
      </c>
      <c r="T3024" s="467" t="s">
        <v>2965</v>
      </c>
      <c r="U3024" s="468">
        <f t="shared" si="47"/>
        <v>31780</v>
      </c>
    </row>
    <row r="3025" spans="1:21">
      <c r="A3025" s="235">
        <v>3022</v>
      </c>
      <c r="B3025" s="238">
        <v>112136081</v>
      </c>
      <c r="C3025" s="238" t="s">
        <v>997</v>
      </c>
      <c r="D3025" s="238" t="s">
        <v>998</v>
      </c>
      <c r="E3025" s="606" t="s">
        <v>36</v>
      </c>
      <c r="F3025" s="333">
        <v>40</v>
      </c>
      <c r="G3025" s="623" t="s">
        <v>4634</v>
      </c>
      <c r="H3025" s="410">
        <v>45196</v>
      </c>
      <c r="I3025" s="410">
        <v>45196</v>
      </c>
      <c r="J3025" s="235" t="s">
        <v>3782</v>
      </c>
      <c r="K3025" s="235" t="s">
        <v>285</v>
      </c>
      <c r="L3025" s="235" t="s">
        <v>70</v>
      </c>
      <c r="M3025" s="235">
        <v>350958593</v>
      </c>
      <c r="N3025" s="235" t="s">
        <v>4082</v>
      </c>
      <c r="O3025" s="427" t="s">
        <v>4021</v>
      </c>
      <c r="P3025" s="235" t="s">
        <v>286</v>
      </c>
      <c r="Q3025" s="427" t="s">
        <v>286</v>
      </c>
      <c r="R3025" s="235" t="s">
        <v>4083</v>
      </c>
      <c r="S3025" s="538">
        <v>626.86400000000003</v>
      </c>
      <c r="T3025" s="467" t="s">
        <v>2965</v>
      </c>
      <c r="U3025" s="468">
        <f t="shared" si="47"/>
        <v>25074.560000000001</v>
      </c>
    </row>
    <row r="3026" spans="1:21">
      <c r="A3026" s="235">
        <v>3023</v>
      </c>
      <c r="B3026" s="238">
        <v>109492180</v>
      </c>
      <c r="C3026" s="349" t="s">
        <v>201</v>
      </c>
      <c r="D3026" s="238" t="s">
        <v>2748</v>
      </c>
      <c r="E3026" s="606" t="s">
        <v>36</v>
      </c>
      <c r="F3026" s="333">
        <v>160</v>
      </c>
      <c r="G3026" s="623" t="s">
        <v>4634</v>
      </c>
      <c r="H3026" s="410">
        <v>45196</v>
      </c>
      <c r="I3026" s="410">
        <v>45196</v>
      </c>
      <c r="J3026" s="235" t="s">
        <v>3782</v>
      </c>
      <c r="K3026" s="235" t="s">
        <v>285</v>
      </c>
      <c r="L3026" s="235" t="s">
        <v>70</v>
      </c>
      <c r="M3026" s="235">
        <v>350958593</v>
      </c>
      <c r="N3026" s="235" t="s">
        <v>4082</v>
      </c>
      <c r="O3026" s="427" t="s">
        <v>4021</v>
      </c>
      <c r="P3026" s="235" t="s">
        <v>286</v>
      </c>
      <c r="Q3026" s="427" t="s">
        <v>286</v>
      </c>
      <c r="R3026" s="235" t="s">
        <v>4083</v>
      </c>
      <c r="S3026" s="538">
        <v>32.22</v>
      </c>
      <c r="T3026" s="467" t="s">
        <v>2965</v>
      </c>
      <c r="U3026" s="468">
        <f t="shared" si="47"/>
        <v>5155.2</v>
      </c>
    </row>
    <row r="3027" spans="1:21">
      <c r="A3027" s="235">
        <v>3024</v>
      </c>
      <c r="B3027" s="238">
        <v>109492192</v>
      </c>
      <c r="C3027" s="349" t="s">
        <v>1290</v>
      </c>
      <c r="D3027" s="238" t="s">
        <v>2746</v>
      </c>
      <c r="E3027" s="606" t="s">
        <v>36</v>
      </c>
      <c r="F3027" s="333">
        <v>160</v>
      </c>
      <c r="G3027" s="623" t="s">
        <v>4634</v>
      </c>
      <c r="H3027" s="410">
        <v>45196</v>
      </c>
      <c r="I3027" s="410">
        <v>45196</v>
      </c>
      <c r="J3027" s="235" t="s">
        <v>3782</v>
      </c>
      <c r="K3027" s="235" t="s">
        <v>285</v>
      </c>
      <c r="L3027" s="235" t="s">
        <v>70</v>
      </c>
      <c r="M3027" s="235">
        <v>350958593</v>
      </c>
      <c r="N3027" s="235" t="s">
        <v>4082</v>
      </c>
      <c r="O3027" s="427" t="s">
        <v>4021</v>
      </c>
      <c r="P3027" s="235" t="s">
        <v>286</v>
      </c>
      <c r="Q3027" s="427" t="s">
        <v>286</v>
      </c>
      <c r="R3027" s="235" t="s">
        <v>4083</v>
      </c>
      <c r="S3027" s="538">
        <v>24.1</v>
      </c>
      <c r="T3027" s="467" t="s">
        <v>2965</v>
      </c>
      <c r="U3027" s="468">
        <f t="shared" si="47"/>
        <v>3856</v>
      </c>
    </row>
    <row r="3028" spans="1:21">
      <c r="A3028" s="235">
        <v>3025</v>
      </c>
      <c r="B3028" s="238">
        <v>109492193</v>
      </c>
      <c r="C3028" s="349">
        <v>9670003576</v>
      </c>
      <c r="D3028" s="238" t="s">
        <v>2739</v>
      </c>
      <c r="E3028" s="606" t="s">
        <v>36</v>
      </c>
      <c r="F3028" s="333">
        <v>332</v>
      </c>
      <c r="G3028" s="623" t="s">
        <v>4634</v>
      </c>
      <c r="H3028" s="410">
        <v>45196</v>
      </c>
      <c r="I3028" s="410">
        <v>45196</v>
      </c>
      <c r="J3028" s="235" t="s">
        <v>3782</v>
      </c>
      <c r="K3028" s="235" t="s">
        <v>285</v>
      </c>
      <c r="L3028" s="235" t="s">
        <v>70</v>
      </c>
      <c r="M3028" s="235">
        <v>350958593</v>
      </c>
      <c r="N3028" s="235" t="s">
        <v>4082</v>
      </c>
      <c r="O3028" s="427" t="s">
        <v>4021</v>
      </c>
      <c r="P3028" s="235" t="s">
        <v>286</v>
      </c>
      <c r="Q3028" s="427" t="s">
        <v>286</v>
      </c>
      <c r="R3028" s="235" t="s">
        <v>4083</v>
      </c>
      <c r="S3028" s="538">
        <v>11.26</v>
      </c>
      <c r="T3028" s="467" t="s">
        <v>2965</v>
      </c>
      <c r="U3028" s="468">
        <f t="shared" si="47"/>
        <v>3738.3199999999997</v>
      </c>
    </row>
    <row r="3029" spans="1:21">
      <c r="A3029" s="235">
        <v>3026</v>
      </c>
      <c r="B3029" s="238">
        <v>109492193</v>
      </c>
      <c r="C3029" s="238">
        <v>9670003576</v>
      </c>
      <c r="D3029" s="238" t="s">
        <v>2739</v>
      </c>
      <c r="E3029" s="598" t="s">
        <v>36</v>
      </c>
      <c r="F3029" s="333">
        <v>468</v>
      </c>
      <c r="G3029" s="623" t="s">
        <v>4634</v>
      </c>
      <c r="H3029" s="410">
        <v>45196</v>
      </c>
      <c r="I3029" s="410">
        <v>45196</v>
      </c>
      <c r="J3029" s="235" t="s">
        <v>3782</v>
      </c>
      <c r="K3029" s="235" t="s">
        <v>285</v>
      </c>
      <c r="L3029" s="235" t="s">
        <v>70</v>
      </c>
      <c r="M3029" s="235">
        <v>350958593</v>
      </c>
      <c r="N3029" s="235" t="s">
        <v>4082</v>
      </c>
      <c r="O3029" s="427" t="s">
        <v>4021</v>
      </c>
      <c r="P3029" s="235" t="s">
        <v>286</v>
      </c>
      <c r="Q3029" s="427" t="s">
        <v>286</v>
      </c>
      <c r="R3029" s="235" t="s">
        <v>4083</v>
      </c>
      <c r="S3029" s="538">
        <v>11.26</v>
      </c>
      <c r="T3029" s="467" t="s">
        <v>2965</v>
      </c>
      <c r="U3029" s="468">
        <f t="shared" si="47"/>
        <v>5269.68</v>
      </c>
    </row>
    <row r="3030" spans="1:21">
      <c r="A3030" s="235">
        <v>3027</v>
      </c>
      <c r="B3030" s="238">
        <v>109492212</v>
      </c>
      <c r="C3030" s="349" t="s">
        <v>571</v>
      </c>
      <c r="D3030" s="238" t="s">
        <v>2741</v>
      </c>
      <c r="E3030" s="606" t="s">
        <v>36</v>
      </c>
      <c r="F3030" s="333">
        <v>30</v>
      </c>
      <c r="G3030" s="623" t="s">
        <v>4634</v>
      </c>
      <c r="H3030" s="410">
        <v>45196</v>
      </c>
      <c r="I3030" s="410">
        <v>45196</v>
      </c>
      <c r="J3030" s="235" t="s">
        <v>3782</v>
      </c>
      <c r="K3030" s="235" t="s">
        <v>285</v>
      </c>
      <c r="L3030" s="235" t="s">
        <v>70</v>
      </c>
      <c r="M3030" s="235">
        <v>350958593</v>
      </c>
      <c r="N3030" s="235" t="s">
        <v>4082</v>
      </c>
      <c r="O3030" s="427" t="s">
        <v>4021</v>
      </c>
      <c r="P3030" s="235" t="s">
        <v>286</v>
      </c>
      <c r="Q3030" s="427" t="s">
        <v>286</v>
      </c>
      <c r="R3030" s="235" t="s">
        <v>4083</v>
      </c>
      <c r="S3030" s="538">
        <v>11.26</v>
      </c>
      <c r="T3030" s="467" t="s">
        <v>2965</v>
      </c>
      <c r="U3030" s="468">
        <f t="shared" si="47"/>
        <v>337.8</v>
      </c>
    </row>
    <row r="3031" spans="1:21">
      <c r="A3031" s="235">
        <v>3028</v>
      </c>
      <c r="B3031" s="238">
        <v>109492212</v>
      </c>
      <c r="C3031" s="238" t="s">
        <v>571</v>
      </c>
      <c r="D3031" s="238" t="s">
        <v>2741</v>
      </c>
      <c r="E3031" s="598" t="s">
        <v>36</v>
      </c>
      <c r="F3031" s="333">
        <v>1250</v>
      </c>
      <c r="G3031" s="623" t="s">
        <v>4634</v>
      </c>
      <c r="H3031" s="410">
        <v>45196</v>
      </c>
      <c r="I3031" s="410">
        <v>45196</v>
      </c>
      <c r="J3031" s="235" t="s">
        <v>3782</v>
      </c>
      <c r="K3031" s="235" t="s">
        <v>285</v>
      </c>
      <c r="L3031" s="235" t="s">
        <v>70</v>
      </c>
      <c r="M3031" s="235">
        <v>350958593</v>
      </c>
      <c r="N3031" s="235" t="s">
        <v>4082</v>
      </c>
      <c r="O3031" s="427" t="s">
        <v>4021</v>
      </c>
      <c r="P3031" s="235" t="s">
        <v>286</v>
      </c>
      <c r="Q3031" s="427" t="s">
        <v>286</v>
      </c>
      <c r="R3031" s="235" t="s">
        <v>4083</v>
      </c>
      <c r="S3031" s="538">
        <v>11.26</v>
      </c>
      <c r="T3031" s="467" t="s">
        <v>2965</v>
      </c>
      <c r="U3031" s="468">
        <f t="shared" si="47"/>
        <v>14075</v>
      </c>
    </row>
    <row r="3032" spans="1:21">
      <c r="A3032" s="235">
        <v>3029</v>
      </c>
      <c r="B3032" s="238">
        <v>109492179</v>
      </c>
      <c r="C3032" s="238" t="s">
        <v>3332</v>
      </c>
      <c r="D3032" s="238" t="s">
        <v>2134</v>
      </c>
      <c r="E3032" s="598" t="s">
        <v>2729</v>
      </c>
      <c r="F3032" s="235">
        <v>2389</v>
      </c>
      <c r="G3032" s="623" t="s">
        <v>4634</v>
      </c>
      <c r="H3032" s="410">
        <v>45196</v>
      </c>
      <c r="I3032" s="410">
        <v>45196</v>
      </c>
      <c r="J3032" s="235" t="s">
        <v>3782</v>
      </c>
      <c r="K3032" s="235" t="s">
        <v>285</v>
      </c>
      <c r="L3032" s="235" t="s">
        <v>70</v>
      </c>
      <c r="M3032" s="235">
        <v>350958593</v>
      </c>
      <c r="N3032" s="235" t="s">
        <v>4082</v>
      </c>
      <c r="O3032" s="427" t="s">
        <v>4021</v>
      </c>
      <c r="P3032" s="235" t="s">
        <v>286</v>
      </c>
      <c r="Q3032" s="427" t="s">
        <v>286</v>
      </c>
      <c r="R3032" s="235" t="s">
        <v>4083</v>
      </c>
      <c r="S3032" s="538">
        <v>75.989999999999995</v>
      </c>
      <c r="T3032" s="467" t="s">
        <v>2965</v>
      </c>
      <c r="U3032" s="468">
        <f t="shared" si="47"/>
        <v>181540.11</v>
      </c>
    </row>
    <row r="3033" spans="1:21">
      <c r="A3033" s="235">
        <v>3030</v>
      </c>
      <c r="B3033" s="238">
        <v>109492179</v>
      </c>
      <c r="C3033" s="337">
        <v>12568935</v>
      </c>
      <c r="D3033" s="238" t="s">
        <v>2134</v>
      </c>
      <c r="E3033" s="605" t="s">
        <v>2729</v>
      </c>
      <c r="F3033" s="333">
        <v>220</v>
      </c>
      <c r="G3033" s="623" t="s">
        <v>4634</v>
      </c>
      <c r="H3033" s="410">
        <v>45196</v>
      </c>
      <c r="I3033" s="410">
        <v>45196</v>
      </c>
      <c r="J3033" s="235" t="s">
        <v>3782</v>
      </c>
      <c r="K3033" s="235" t="s">
        <v>285</v>
      </c>
      <c r="L3033" s="235" t="s">
        <v>70</v>
      </c>
      <c r="M3033" s="235">
        <v>350958593</v>
      </c>
      <c r="N3033" s="235" t="s">
        <v>4082</v>
      </c>
      <c r="O3033" s="427" t="s">
        <v>4021</v>
      </c>
      <c r="P3033" s="235" t="s">
        <v>286</v>
      </c>
      <c r="Q3033" s="427" t="s">
        <v>286</v>
      </c>
      <c r="R3033" s="235" t="s">
        <v>4083</v>
      </c>
      <c r="S3033" s="538">
        <v>75.989999999999995</v>
      </c>
      <c r="T3033" s="467" t="s">
        <v>2965</v>
      </c>
      <c r="U3033" s="468">
        <f t="shared" si="47"/>
        <v>16717.8</v>
      </c>
    </row>
    <row r="3034" spans="1:21">
      <c r="A3034" s="235">
        <v>3031</v>
      </c>
      <c r="B3034" s="238">
        <v>113808958</v>
      </c>
      <c r="C3034" s="238" t="s">
        <v>4553</v>
      </c>
      <c r="D3034" s="238" t="s">
        <v>4554</v>
      </c>
      <c r="E3034" s="598" t="s">
        <v>36</v>
      </c>
      <c r="F3034" s="333">
        <v>100</v>
      </c>
      <c r="G3034" s="623" t="s">
        <v>4638</v>
      </c>
      <c r="H3034" s="410">
        <v>45196</v>
      </c>
      <c r="I3034" s="410">
        <v>45196</v>
      </c>
      <c r="J3034" s="235" t="s">
        <v>4639</v>
      </c>
      <c r="K3034" s="235" t="s">
        <v>4576</v>
      </c>
      <c r="L3034" s="235" t="s">
        <v>4044</v>
      </c>
      <c r="M3034" s="235">
        <v>350958548</v>
      </c>
      <c r="N3034" s="235" t="s">
        <v>4082</v>
      </c>
      <c r="O3034" s="427" t="s">
        <v>57</v>
      </c>
      <c r="P3034" s="345" t="s">
        <v>4258</v>
      </c>
      <c r="Q3034" s="427" t="s">
        <v>286</v>
      </c>
      <c r="R3034" s="235" t="s">
        <v>4640</v>
      </c>
      <c r="S3034" s="538">
        <v>20</v>
      </c>
      <c r="T3034" s="467" t="s">
        <v>2965</v>
      </c>
      <c r="U3034" s="468">
        <f t="shared" si="47"/>
        <v>2000</v>
      </c>
    </row>
    <row r="3035" spans="1:21">
      <c r="A3035" s="235">
        <v>3032</v>
      </c>
      <c r="B3035" s="238">
        <v>109609632</v>
      </c>
      <c r="C3035" s="337" t="s">
        <v>197</v>
      </c>
      <c r="D3035" s="238" t="s">
        <v>2747</v>
      </c>
      <c r="E3035" s="598" t="s">
        <v>36</v>
      </c>
      <c r="F3035" s="333">
        <v>57</v>
      </c>
      <c r="G3035" s="623" t="s">
        <v>4634</v>
      </c>
      <c r="H3035" s="410">
        <v>45196</v>
      </c>
      <c r="I3035" s="410">
        <v>45196</v>
      </c>
      <c r="J3035" s="235" t="s">
        <v>3782</v>
      </c>
      <c r="K3035" s="235" t="s">
        <v>285</v>
      </c>
      <c r="L3035" s="235" t="s">
        <v>70</v>
      </c>
      <c r="M3035" s="235">
        <v>350958593</v>
      </c>
      <c r="N3035" s="235" t="s">
        <v>4082</v>
      </c>
      <c r="O3035" s="427" t="s">
        <v>4021</v>
      </c>
      <c r="P3035" s="235" t="s">
        <v>286</v>
      </c>
      <c r="Q3035" s="427" t="s">
        <v>286</v>
      </c>
      <c r="R3035" s="235" t="s">
        <v>4083</v>
      </c>
      <c r="S3035" s="538">
        <v>100.06</v>
      </c>
      <c r="T3035" s="467" t="s">
        <v>2965</v>
      </c>
      <c r="U3035" s="468">
        <f t="shared" si="47"/>
        <v>5703.42</v>
      </c>
    </row>
    <row r="3036" spans="1:21">
      <c r="A3036" s="235">
        <v>3033</v>
      </c>
      <c r="B3036" s="238">
        <v>109609632</v>
      </c>
      <c r="C3036" s="238" t="s">
        <v>197</v>
      </c>
      <c r="D3036" s="238" t="s">
        <v>2747</v>
      </c>
      <c r="E3036" s="598" t="s">
        <v>36</v>
      </c>
      <c r="F3036" s="333">
        <v>23</v>
      </c>
      <c r="G3036" s="623" t="s">
        <v>4634</v>
      </c>
      <c r="H3036" s="410">
        <v>45196</v>
      </c>
      <c r="I3036" s="410">
        <v>45196</v>
      </c>
      <c r="J3036" s="235" t="s">
        <v>3782</v>
      </c>
      <c r="K3036" s="235" t="s">
        <v>285</v>
      </c>
      <c r="L3036" s="235" t="s">
        <v>70</v>
      </c>
      <c r="M3036" s="235">
        <v>350958593</v>
      </c>
      <c r="N3036" s="235" t="s">
        <v>4082</v>
      </c>
      <c r="O3036" s="427" t="s">
        <v>4021</v>
      </c>
      <c r="P3036" s="235" t="s">
        <v>286</v>
      </c>
      <c r="Q3036" s="427" t="s">
        <v>286</v>
      </c>
      <c r="R3036" s="235" t="s">
        <v>4083</v>
      </c>
      <c r="S3036" s="538">
        <v>100.06</v>
      </c>
      <c r="T3036" s="467" t="s">
        <v>2965</v>
      </c>
      <c r="U3036" s="468">
        <f t="shared" si="47"/>
        <v>2301.38</v>
      </c>
    </row>
    <row r="3037" spans="1:21">
      <c r="A3037" s="235">
        <v>3034</v>
      </c>
      <c r="B3037" s="238">
        <v>109708576</v>
      </c>
      <c r="C3037" s="337">
        <v>9330062702</v>
      </c>
      <c r="D3037" s="238" t="s">
        <v>2745</v>
      </c>
      <c r="E3037" s="605" t="s">
        <v>36</v>
      </c>
      <c r="F3037" s="333">
        <v>40</v>
      </c>
      <c r="G3037" s="623" t="s">
        <v>4634</v>
      </c>
      <c r="H3037" s="410">
        <v>45196</v>
      </c>
      <c r="I3037" s="410">
        <v>45196</v>
      </c>
      <c r="J3037" s="235" t="s">
        <v>3782</v>
      </c>
      <c r="K3037" s="235" t="s">
        <v>285</v>
      </c>
      <c r="L3037" s="235" t="s">
        <v>70</v>
      </c>
      <c r="M3037" s="235">
        <v>350958593</v>
      </c>
      <c r="N3037" s="235" t="s">
        <v>4082</v>
      </c>
      <c r="O3037" s="427" t="s">
        <v>4021</v>
      </c>
      <c r="P3037" s="235" t="s">
        <v>286</v>
      </c>
      <c r="Q3037" s="427" t="s">
        <v>286</v>
      </c>
      <c r="R3037" s="235" t="s">
        <v>4083</v>
      </c>
      <c r="S3037" s="538">
        <v>125.8415</v>
      </c>
      <c r="T3037" s="467" t="s">
        <v>2965</v>
      </c>
      <c r="U3037" s="468">
        <f t="shared" si="47"/>
        <v>5033.66</v>
      </c>
    </row>
    <row r="3038" spans="1:21">
      <c r="A3038" s="235">
        <v>3035</v>
      </c>
      <c r="B3038" s="238">
        <v>112136070</v>
      </c>
      <c r="C3038" s="239">
        <v>19628060446</v>
      </c>
      <c r="D3038" s="238" t="s">
        <v>2751</v>
      </c>
      <c r="E3038" s="600" t="s">
        <v>36</v>
      </c>
      <c r="F3038" s="333">
        <v>40</v>
      </c>
      <c r="G3038" s="623" t="s">
        <v>4634</v>
      </c>
      <c r="H3038" s="410">
        <v>45196</v>
      </c>
      <c r="I3038" s="410">
        <v>45196</v>
      </c>
      <c r="J3038" s="235" t="s">
        <v>3782</v>
      </c>
      <c r="K3038" s="235" t="s">
        <v>285</v>
      </c>
      <c r="L3038" s="235" t="s">
        <v>70</v>
      </c>
      <c r="M3038" s="235">
        <v>350958593</v>
      </c>
      <c r="N3038" s="235" t="s">
        <v>4082</v>
      </c>
      <c r="O3038" s="427" t="s">
        <v>4021</v>
      </c>
      <c r="P3038" s="235" t="s">
        <v>286</v>
      </c>
      <c r="Q3038" s="427" t="s">
        <v>286</v>
      </c>
      <c r="R3038" s="235" t="s">
        <v>4083</v>
      </c>
      <c r="S3038" s="538">
        <v>721.74</v>
      </c>
      <c r="T3038" s="467" t="s">
        <v>2965</v>
      </c>
      <c r="U3038" s="468">
        <f t="shared" si="47"/>
        <v>28869.599999999999</v>
      </c>
    </row>
    <row r="3039" spans="1:21" ht="30.6">
      <c r="A3039" s="235">
        <v>3036</v>
      </c>
      <c r="B3039" s="238" t="s">
        <v>3911</v>
      </c>
      <c r="C3039" s="238" t="s">
        <v>2235</v>
      </c>
      <c r="D3039" s="238" t="s">
        <v>2749</v>
      </c>
      <c r="E3039" s="598" t="s">
        <v>36</v>
      </c>
      <c r="F3039" s="333">
        <v>120</v>
      </c>
      <c r="G3039" s="623" t="s">
        <v>4634</v>
      </c>
      <c r="H3039" s="410">
        <v>45196</v>
      </c>
      <c r="I3039" s="410">
        <v>45196</v>
      </c>
      <c r="J3039" s="235" t="s">
        <v>3782</v>
      </c>
      <c r="K3039" s="235" t="s">
        <v>285</v>
      </c>
      <c r="L3039" s="235" t="s">
        <v>70</v>
      </c>
      <c r="M3039" s="235">
        <v>350958593</v>
      </c>
      <c r="N3039" s="235" t="s">
        <v>4082</v>
      </c>
      <c r="O3039" s="427" t="s">
        <v>4021</v>
      </c>
      <c r="P3039" s="235" t="s">
        <v>286</v>
      </c>
      <c r="Q3039" s="427" t="s">
        <v>286</v>
      </c>
      <c r="R3039" s="235" t="s">
        <v>4083</v>
      </c>
      <c r="S3039" s="538">
        <v>53.1006</v>
      </c>
      <c r="T3039" s="467" t="s">
        <v>2965</v>
      </c>
      <c r="U3039" s="468">
        <f t="shared" si="47"/>
        <v>6372.0720000000001</v>
      </c>
    </row>
    <row r="3040" spans="1:21" ht="20.399999999999999">
      <c r="A3040" s="235">
        <v>3037</v>
      </c>
      <c r="B3040" s="238" t="s">
        <v>3885</v>
      </c>
      <c r="C3040" s="337" t="s">
        <v>2222</v>
      </c>
      <c r="D3040" s="238" t="s">
        <v>889</v>
      </c>
      <c r="E3040" s="605" t="s">
        <v>36</v>
      </c>
      <c r="F3040" s="333">
        <v>160</v>
      </c>
      <c r="G3040" s="623" t="s">
        <v>4634</v>
      </c>
      <c r="H3040" s="410">
        <v>45196</v>
      </c>
      <c r="I3040" s="410">
        <v>45196</v>
      </c>
      <c r="J3040" s="235" t="s">
        <v>3782</v>
      </c>
      <c r="K3040" s="235" t="s">
        <v>285</v>
      </c>
      <c r="L3040" s="235" t="s">
        <v>70</v>
      </c>
      <c r="M3040" s="235">
        <v>350958593</v>
      </c>
      <c r="N3040" s="235" t="s">
        <v>4082</v>
      </c>
      <c r="O3040" s="427" t="s">
        <v>4021</v>
      </c>
      <c r="P3040" s="235" t="s">
        <v>286</v>
      </c>
      <c r="Q3040" s="427" t="s">
        <v>286</v>
      </c>
      <c r="R3040" s="235" t="s">
        <v>4083</v>
      </c>
      <c r="S3040" s="538">
        <v>14.997850000000001</v>
      </c>
      <c r="T3040" s="467" t="s">
        <v>2965</v>
      </c>
      <c r="U3040" s="468">
        <f t="shared" si="47"/>
        <v>2399.6560000000004</v>
      </c>
    </row>
    <row r="3041" spans="1:21">
      <c r="A3041" s="235">
        <v>3038</v>
      </c>
      <c r="B3041" s="238">
        <v>109609633</v>
      </c>
      <c r="C3041" s="238" t="s">
        <v>1078</v>
      </c>
      <c r="D3041" s="238" t="s">
        <v>1674</v>
      </c>
      <c r="E3041" s="598" t="s">
        <v>36</v>
      </c>
      <c r="F3041" s="333">
        <v>2</v>
      </c>
      <c r="G3041" s="623" t="s">
        <v>4634</v>
      </c>
      <c r="H3041" s="410">
        <v>45196</v>
      </c>
      <c r="I3041" s="410">
        <v>45196</v>
      </c>
      <c r="J3041" s="235" t="s">
        <v>3782</v>
      </c>
      <c r="K3041" s="235" t="s">
        <v>285</v>
      </c>
      <c r="L3041" s="235" t="s">
        <v>70</v>
      </c>
      <c r="M3041" s="235">
        <v>350958593</v>
      </c>
      <c r="N3041" s="235" t="s">
        <v>4082</v>
      </c>
      <c r="O3041" s="427" t="s">
        <v>4021</v>
      </c>
      <c r="P3041" s="235" t="s">
        <v>286</v>
      </c>
      <c r="Q3041" s="427" t="s">
        <v>286</v>
      </c>
      <c r="R3041" s="235" t="s">
        <v>4083</v>
      </c>
      <c r="S3041" s="538">
        <v>97.29</v>
      </c>
      <c r="T3041" s="467" t="s">
        <v>2965</v>
      </c>
      <c r="U3041" s="468">
        <f t="shared" si="47"/>
        <v>194.58</v>
      </c>
    </row>
    <row r="3042" spans="1:21">
      <c r="A3042" s="235">
        <v>3039</v>
      </c>
      <c r="B3042" s="238">
        <v>109609633</v>
      </c>
      <c r="C3042" s="238" t="s">
        <v>1078</v>
      </c>
      <c r="D3042" s="238" t="s">
        <v>1674</v>
      </c>
      <c r="E3042" s="598" t="s">
        <v>36</v>
      </c>
      <c r="F3042" s="333">
        <v>38</v>
      </c>
      <c r="G3042" s="623" t="s">
        <v>4634</v>
      </c>
      <c r="H3042" s="410">
        <v>45196</v>
      </c>
      <c r="I3042" s="410">
        <v>45196</v>
      </c>
      <c r="J3042" s="235" t="s">
        <v>3782</v>
      </c>
      <c r="K3042" s="235" t="s">
        <v>285</v>
      </c>
      <c r="L3042" s="235" t="s">
        <v>70</v>
      </c>
      <c r="M3042" s="235">
        <v>350958593</v>
      </c>
      <c r="N3042" s="235" t="s">
        <v>4082</v>
      </c>
      <c r="O3042" s="427" t="s">
        <v>4021</v>
      </c>
      <c r="P3042" s="235" t="s">
        <v>286</v>
      </c>
      <c r="Q3042" s="427" t="s">
        <v>286</v>
      </c>
      <c r="R3042" s="235" t="s">
        <v>4083</v>
      </c>
      <c r="S3042" s="538">
        <v>97.29</v>
      </c>
      <c r="T3042" s="467" t="s">
        <v>2965</v>
      </c>
      <c r="U3042" s="468">
        <f t="shared" si="47"/>
        <v>3697.0200000000004</v>
      </c>
    </row>
    <row r="3043" spans="1:21">
      <c r="A3043" s="235">
        <v>3040</v>
      </c>
      <c r="B3043" s="238">
        <v>109609628</v>
      </c>
      <c r="C3043" s="238" t="s">
        <v>1672</v>
      </c>
      <c r="D3043" s="238" t="s">
        <v>1673</v>
      </c>
      <c r="E3043" s="598" t="s">
        <v>36</v>
      </c>
      <c r="F3043" s="333">
        <v>40</v>
      </c>
      <c r="G3043" s="623" t="s">
        <v>4634</v>
      </c>
      <c r="H3043" s="410">
        <v>45196</v>
      </c>
      <c r="I3043" s="410">
        <v>45196</v>
      </c>
      <c r="J3043" s="235" t="s">
        <v>3782</v>
      </c>
      <c r="K3043" s="235" t="s">
        <v>285</v>
      </c>
      <c r="L3043" s="235" t="s">
        <v>70</v>
      </c>
      <c r="M3043" s="235">
        <v>350958593</v>
      </c>
      <c r="N3043" s="235" t="s">
        <v>4082</v>
      </c>
      <c r="O3043" s="427" t="s">
        <v>4021</v>
      </c>
      <c r="P3043" s="235" t="s">
        <v>286</v>
      </c>
      <c r="Q3043" s="427" t="s">
        <v>286</v>
      </c>
      <c r="R3043" s="235" t="s">
        <v>4083</v>
      </c>
      <c r="S3043" s="538">
        <v>45.339999999999996</v>
      </c>
      <c r="T3043" s="467" t="s">
        <v>2965</v>
      </c>
      <c r="U3043" s="468">
        <f t="shared" si="47"/>
        <v>1813.6</v>
      </c>
    </row>
    <row r="3044" spans="1:21" ht="20.399999999999999">
      <c r="A3044" s="235">
        <v>3041</v>
      </c>
      <c r="B3044" s="238">
        <v>112136072</v>
      </c>
      <c r="C3044" s="239">
        <v>19620005092</v>
      </c>
      <c r="D3044" s="238" t="s">
        <v>457</v>
      </c>
      <c r="E3044" s="606" t="s">
        <v>36</v>
      </c>
      <c r="F3044" s="333">
        <v>40</v>
      </c>
      <c r="G3044" s="623" t="s">
        <v>4634</v>
      </c>
      <c r="H3044" s="410">
        <v>45196</v>
      </c>
      <c r="I3044" s="410">
        <v>45196</v>
      </c>
      <c r="J3044" s="235" t="s">
        <v>3782</v>
      </c>
      <c r="K3044" s="235" t="s">
        <v>285</v>
      </c>
      <c r="L3044" s="235" t="s">
        <v>70</v>
      </c>
      <c r="M3044" s="235">
        <v>350958593</v>
      </c>
      <c r="N3044" s="235" t="s">
        <v>4082</v>
      </c>
      <c r="O3044" s="427" t="s">
        <v>4021</v>
      </c>
      <c r="P3044" s="235" t="s">
        <v>286</v>
      </c>
      <c r="Q3044" s="427" t="s">
        <v>286</v>
      </c>
      <c r="R3044" s="235" t="s">
        <v>4083</v>
      </c>
      <c r="S3044" s="538">
        <v>474.59</v>
      </c>
      <c r="T3044" s="467" t="s">
        <v>2965</v>
      </c>
      <c r="U3044" s="468">
        <f t="shared" si="47"/>
        <v>18983.599999999999</v>
      </c>
    </row>
    <row r="3045" spans="1:21" ht="20.399999999999999">
      <c r="A3045" s="235">
        <v>3042</v>
      </c>
      <c r="B3045" s="238">
        <v>109492181</v>
      </c>
      <c r="C3045" s="337" t="s">
        <v>170</v>
      </c>
      <c r="D3045" s="238" t="s">
        <v>171</v>
      </c>
      <c r="E3045" s="605" t="s">
        <v>36</v>
      </c>
      <c r="F3045" s="333">
        <v>640</v>
      </c>
      <c r="G3045" s="623" t="s">
        <v>4634</v>
      </c>
      <c r="H3045" s="410">
        <v>45196</v>
      </c>
      <c r="I3045" s="410">
        <v>45196</v>
      </c>
      <c r="J3045" s="235" t="s">
        <v>3782</v>
      </c>
      <c r="K3045" s="235" t="s">
        <v>285</v>
      </c>
      <c r="L3045" s="235" t="s">
        <v>70</v>
      </c>
      <c r="M3045" s="235">
        <v>350958593</v>
      </c>
      <c r="N3045" s="235" t="s">
        <v>4082</v>
      </c>
      <c r="O3045" s="427" t="s">
        <v>4021</v>
      </c>
      <c r="P3045" s="235" t="s">
        <v>286</v>
      </c>
      <c r="Q3045" s="427" t="s">
        <v>286</v>
      </c>
      <c r="R3045" s="235" t="s">
        <v>4083</v>
      </c>
      <c r="S3045" s="538">
        <v>18.350000000000001</v>
      </c>
      <c r="T3045" s="467" t="s">
        <v>2965</v>
      </c>
      <c r="U3045" s="468">
        <f t="shared" si="47"/>
        <v>11744</v>
      </c>
    </row>
    <row r="3046" spans="1:21">
      <c r="A3046" s="235">
        <v>3043</v>
      </c>
      <c r="B3046" s="238">
        <v>110397308</v>
      </c>
      <c r="C3046" s="238" t="s">
        <v>879</v>
      </c>
      <c r="D3046" s="238" t="s">
        <v>880</v>
      </c>
      <c r="E3046" s="605" t="s">
        <v>36</v>
      </c>
      <c r="F3046" s="333">
        <v>40</v>
      </c>
      <c r="G3046" s="623" t="s">
        <v>4634</v>
      </c>
      <c r="H3046" s="410">
        <v>45196</v>
      </c>
      <c r="I3046" s="410">
        <v>45196</v>
      </c>
      <c r="J3046" s="235" t="s">
        <v>3782</v>
      </c>
      <c r="K3046" s="235" t="s">
        <v>285</v>
      </c>
      <c r="L3046" s="235" t="s">
        <v>70</v>
      </c>
      <c r="M3046" s="235">
        <v>350958593</v>
      </c>
      <c r="N3046" s="235" t="s">
        <v>4082</v>
      </c>
      <c r="O3046" s="427" t="s">
        <v>4021</v>
      </c>
      <c r="P3046" s="235" t="s">
        <v>286</v>
      </c>
      <c r="Q3046" s="427" t="s">
        <v>286</v>
      </c>
      <c r="R3046" s="235" t="s">
        <v>4083</v>
      </c>
      <c r="S3046" s="538">
        <v>161.84690000000001</v>
      </c>
      <c r="T3046" s="467" t="s">
        <v>2965</v>
      </c>
      <c r="U3046" s="468">
        <f t="shared" si="47"/>
        <v>6473.8760000000002</v>
      </c>
    </row>
    <row r="3047" spans="1:21">
      <c r="A3047" s="235">
        <v>3044</v>
      </c>
      <c r="B3047" s="238">
        <v>112136075</v>
      </c>
      <c r="C3047" s="238" t="s">
        <v>63</v>
      </c>
      <c r="D3047" s="238" t="s">
        <v>64</v>
      </c>
      <c r="E3047" s="598" t="s">
        <v>36</v>
      </c>
      <c r="F3047" s="235">
        <v>2</v>
      </c>
      <c r="G3047" s="623" t="s">
        <v>4634</v>
      </c>
      <c r="H3047" s="410">
        <v>45196</v>
      </c>
      <c r="I3047" s="410">
        <v>45196</v>
      </c>
      <c r="J3047" s="235" t="s">
        <v>3782</v>
      </c>
      <c r="K3047" s="235" t="s">
        <v>285</v>
      </c>
      <c r="L3047" s="235" t="s">
        <v>70</v>
      </c>
      <c r="M3047" s="235">
        <v>350958593</v>
      </c>
      <c r="N3047" s="235" t="s">
        <v>4082</v>
      </c>
      <c r="O3047" s="427" t="s">
        <v>4021</v>
      </c>
      <c r="P3047" s="235" t="s">
        <v>286</v>
      </c>
      <c r="Q3047" s="427" t="s">
        <v>286</v>
      </c>
      <c r="R3047" s="235" t="s">
        <v>4083</v>
      </c>
      <c r="S3047" s="538">
        <v>1196.19</v>
      </c>
      <c r="T3047" s="467" t="s">
        <v>2965</v>
      </c>
      <c r="U3047" s="468">
        <f t="shared" si="47"/>
        <v>2392.38</v>
      </c>
    </row>
    <row r="3048" spans="1:21">
      <c r="A3048" s="235">
        <v>3045</v>
      </c>
      <c r="B3048" s="238">
        <v>110397307</v>
      </c>
      <c r="C3048" s="238" t="s">
        <v>63</v>
      </c>
      <c r="D3048" s="238" t="s">
        <v>64</v>
      </c>
      <c r="E3048" s="598" t="s">
        <v>36</v>
      </c>
      <c r="F3048" s="333">
        <v>38</v>
      </c>
      <c r="G3048" s="623" t="s">
        <v>4634</v>
      </c>
      <c r="H3048" s="410">
        <v>45196</v>
      </c>
      <c r="I3048" s="410">
        <v>45196</v>
      </c>
      <c r="J3048" s="235" t="s">
        <v>3782</v>
      </c>
      <c r="K3048" s="235" t="s">
        <v>285</v>
      </c>
      <c r="L3048" s="235" t="s">
        <v>70</v>
      </c>
      <c r="M3048" s="235">
        <v>350958593</v>
      </c>
      <c r="N3048" s="235" t="s">
        <v>4082</v>
      </c>
      <c r="O3048" s="427" t="s">
        <v>4021</v>
      </c>
      <c r="P3048" s="235" t="s">
        <v>286</v>
      </c>
      <c r="Q3048" s="427" t="s">
        <v>286</v>
      </c>
      <c r="R3048" s="235" t="s">
        <v>4083</v>
      </c>
      <c r="S3048" s="538">
        <v>1196.19</v>
      </c>
      <c r="T3048" s="467" t="s">
        <v>2965</v>
      </c>
      <c r="U3048" s="468">
        <f t="shared" si="47"/>
        <v>45455.22</v>
      </c>
    </row>
    <row r="3049" spans="1:21" ht="20.399999999999999">
      <c r="A3049" s="235">
        <v>3046</v>
      </c>
      <c r="B3049" s="238">
        <v>109492194</v>
      </c>
      <c r="C3049" s="349">
        <v>61030012010</v>
      </c>
      <c r="D3049" s="238" t="s">
        <v>193</v>
      </c>
      <c r="E3049" s="600" t="s">
        <v>36</v>
      </c>
      <c r="F3049" s="333">
        <v>172</v>
      </c>
      <c r="G3049" s="623" t="s">
        <v>4634</v>
      </c>
      <c r="H3049" s="410">
        <v>45196</v>
      </c>
      <c r="I3049" s="410">
        <v>45196</v>
      </c>
      <c r="J3049" s="235" t="s">
        <v>3782</v>
      </c>
      <c r="K3049" s="235" t="s">
        <v>285</v>
      </c>
      <c r="L3049" s="235" t="s">
        <v>70</v>
      </c>
      <c r="M3049" s="235">
        <v>350958593</v>
      </c>
      <c r="N3049" s="235" t="s">
        <v>4082</v>
      </c>
      <c r="O3049" s="427" t="s">
        <v>4021</v>
      </c>
      <c r="P3049" s="235" t="s">
        <v>286</v>
      </c>
      <c r="Q3049" s="427" t="s">
        <v>286</v>
      </c>
      <c r="R3049" s="235" t="s">
        <v>4083</v>
      </c>
      <c r="S3049" s="538">
        <v>234.9</v>
      </c>
      <c r="T3049" s="467" t="s">
        <v>2965</v>
      </c>
      <c r="U3049" s="468">
        <f t="shared" si="47"/>
        <v>40402.800000000003</v>
      </c>
    </row>
    <row r="3050" spans="1:21" ht="20.399999999999999">
      <c r="A3050" s="235">
        <v>3047</v>
      </c>
      <c r="B3050" s="238">
        <v>109492194</v>
      </c>
      <c r="C3050" s="238">
        <v>61030012010</v>
      </c>
      <c r="D3050" s="238" t="s">
        <v>193</v>
      </c>
      <c r="E3050" s="598" t="s">
        <v>36</v>
      </c>
      <c r="F3050" s="333">
        <v>148</v>
      </c>
      <c r="G3050" s="623" t="s">
        <v>4634</v>
      </c>
      <c r="H3050" s="410">
        <v>45196</v>
      </c>
      <c r="I3050" s="410">
        <v>45196</v>
      </c>
      <c r="J3050" s="235" t="s">
        <v>3782</v>
      </c>
      <c r="K3050" s="235" t="s">
        <v>285</v>
      </c>
      <c r="L3050" s="235" t="s">
        <v>70</v>
      </c>
      <c r="M3050" s="235">
        <v>350958593</v>
      </c>
      <c r="N3050" s="235" t="s">
        <v>4082</v>
      </c>
      <c r="O3050" s="427" t="s">
        <v>4021</v>
      </c>
      <c r="P3050" s="235" t="s">
        <v>286</v>
      </c>
      <c r="Q3050" s="427" t="s">
        <v>286</v>
      </c>
      <c r="R3050" s="235" t="s">
        <v>4083</v>
      </c>
      <c r="S3050" s="538">
        <v>234.9</v>
      </c>
      <c r="T3050" s="467" t="s">
        <v>2965</v>
      </c>
      <c r="U3050" s="468">
        <f t="shared" si="47"/>
        <v>34765.200000000004</v>
      </c>
    </row>
    <row r="3051" spans="1:21" ht="20.399999999999999">
      <c r="A3051" s="235">
        <v>3048</v>
      </c>
      <c r="B3051" s="238">
        <v>109609630</v>
      </c>
      <c r="C3051" s="337" t="s">
        <v>183</v>
      </c>
      <c r="D3051" s="238" t="s">
        <v>184</v>
      </c>
      <c r="E3051" s="600" t="s">
        <v>36</v>
      </c>
      <c r="F3051" s="333">
        <v>320</v>
      </c>
      <c r="G3051" s="623" t="s">
        <v>4634</v>
      </c>
      <c r="H3051" s="410">
        <v>45196</v>
      </c>
      <c r="I3051" s="410">
        <v>45196</v>
      </c>
      <c r="J3051" s="235" t="s">
        <v>3782</v>
      </c>
      <c r="K3051" s="235" t="s">
        <v>285</v>
      </c>
      <c r="L3051" s="235" t="s">
        <v>70</v>
      </c>
      <c r="M3051" s="235">
        <v>350958593</v>
      </c>
      <c r="N3051" s="235" t="s">
        <v>4082</v>
      </c>
      <c r="O3051" s="427" t="s">
        <v>4021</v>
      </c>
      <c r="P3051" s="235" t="s">
        <v>286</v>
      </c>
      <c r="Q3051" s="427" t="s">
        <v>286</v>
      </c>
      <c r="R3051" s="235" t="s">
        <v>4083</v>
      </c>
      <c r="S3051" s="538">
        <v>22.4254</v>
      </c>
      <c r="T3051" s="467" t="s">
        <v>2965</v>
      </c>
      <c r="U3051" s="468">
        <f t="shared" si="47"/>
        <v>7176.1279999999997</v>
      </c>
    </row>
    <row r="3052" spans="1:21">
      <c r="A3052" s="235">
        <v>3049</v>
      </c>
      <c r="B3052" s="238">
        <v>109609637</v>
      </c>
      <c r="C3052" s="337" t="s">
        <v>573</v>
      </c>
      <c r="D3052" s="238" t="s">
        <v>574</v>
      </c>
      <c r="E3052" s="605" t="s">
        <v>36</v>
      </c>
      <c r="F3052" s="333">
        <v>170</v>
      </c>
      <c r="G3052" s="623" t="s">
        <v>4634</v>
      </c>
      <c r="H3052" s="410">
        <v>45196</v>
      </c>
      <c r="I3052" s="410">
        <v>45196</v>
      </c>
      <c r="J3052" s="235" t="s">
        <v>3782</v>
      </c>
      <c r="K3052" s="235" t="s">
        <v>285</v>
      </c>
      <c r="L3052" s="235" t="s">
        <v>70</v>
      </c>
      <c r="M3052" s="235">
        <v>350958593</v>
      </c>
      <c r="N3052" s="235" t="s">
        <v>4082</v>
      </c>
      <c r="O3052" s="427" t="s">
        <v>4021</v>
      </c>
      <c r="P3052" s="235" t="s">
        <v>286</v>
      </c>
      <c r="Q3052" s="427" t="s">
        <v>286</v>
      </c>
      <c r="R3052" s="235" t="s">
        <v>4083</v>
      </c>
      <c r="S3052" s="538">
        <v>18.62</v>
      </c>
      <c r="T3052" s="467" t="s">
        <v>2965</v>
      </c>
      <c r="U3052" s="468">
        <f t="shared" si="47"/>
        <v>3165.4</v>
      </c>
    </row>
    <row r="3053" spans="1:21">
      <c r="A3053" s="235">
        <v>3050</v>
      </c>
      <c r="B3053" s="238">
        <v>109609637</v>
      </c>
      <c r="C3053" s="238" t="s">
        <v>573</v>
      </c>
      <c r="D3053" s="238" t="s">
        <v>574</v>
      </c>
      <c r="E3053" s="598" t="s">
        <v>36</v>
      </c>
      <c r="F3053" s="333">
        <v>30</v>
      </c>
      <c r="G3053" s="623" t="s">
        <v>4634</v>
      </c>
      <c r="H3053" s="410">
        <v>45196</v>
      </c>
      <c r="I3053" s="410">
        <v>45196</v>
      </c>
      <c r="J3053" s="235" t="s">
        <v>3782</v>
      </c>
      <c r="K3053" s="235" t="s">
        <v>285</v>
      </c>
      <c r="L3053" s="235" t="s">
        <v>70</v>
      </c>
      <c r="M3053" s="235">
        <v>350958593</v>
      </c>
      <c r="N3053" s="235" t="s">
        <v>4082</v>
      </c>
      <c r="O3053" s="427" t="s">
        <v>4021</v>
      </c>
      <c r="P3053" s="235" t="s">
        <v>286</v>
      </c>
      <c r="Q3053" s="427" t="s">
        <v>286</v>
      </c>
      <c r="R3053" s="235" t="s">
        <v>4083</v>
      </c>
      <c r="S3053" s="538">
        <v>18.62</v>
      </c>
      <c r="T3053" s="467" t="s">
        <v>2965</v>
      </c>
      <c r="U3053" s="468">
        <f t="shared" si="47"/>
        <v>558.6</v>
      </c>
    </row>
    <row r="3054" spans="1:21">
      <c r="A3054" s="235">
        <v>3051</v>
      </c>
      <c r="B3054" s="238">
        <v>112137134</v>
      </c>
      <c r="C3054" s="238">
        <v>21038811406</v>
      </c>
      <c r="D3054" s="238" t="s">
        <v>2415</v>
      </c>
      <c r="E3054" s="598" t="s">
        <v>36</v>
      </c>
      <c r="F3054" s="333">
        <v>320</v>
      </c>
      <c r="G3054" s="623" t="s">
        <v>4634</v>
      </c>
      <c r="H3054" s="410">
        <v>45196</v>
      </c>
      <c r="I3054" s="410">
        <v>45196</v>
      </c>
      <c r="J3054" s="235" t="s">
        <v>3782</v>
      </c>
      <c r="K3054" s="235" t="s">
        <v>285</v>
      </c>
      <c r="L3054" s="235" t="s">
        <v>70</v>
      </c>
      <c r="M3054" s="235">
        <v>350958593</v>
      </c>
      <c r="N3054" s="235" t="s">
        <v>4082</v>
      </c>
      <c r="O3054" s="427" t="s">
        <v>4021</v>
      </c>
      <c r="P3054" s="235" t="s">
        <v>286</v>
      </c>
      <c r="Q3054" s="427" t="s">
        <v>286</v>
      </c>
      <c r="R3054" s="235" t="s">
        <v>4083</v>
      </c>
      <c r="S3054" s="538">
        <v>930.96999999999991</v>
      </c>
      <c r="T3054" s="467" t="s">
        <v>2965</v>
      </c>
      <c r="U3054" s="468">
        <f t="shared" si="47"/>
        <v>297910.39999999997</v>
      </c>
    </row>
    <row r="3055" spans="1:21">
      <c r="A3055" s="235">
        <v>3052</v>
      </c>
      <c r="B3055" s="238">
        <v>109492176</v>
      </c>
      <c r="C3055" s="238">
        <v>45953050</v>
      </c>
      <c r="D3055" s="238" t="s">
        <v>2204</v>
      </c>
      <c r="E3055" s="598" t="s">
        <v>2729</v>
      </c>
      <c r="F3055" s="333">
        <v>1080</v>
      </c>
      <c r="G3055" s="623" t="s">
        <v>4634</v>
      </c>
      <c r="H3055" s="410">
        <v>45196</v>
      </c>
      <c r="I3055" s="410">
        <v>45196</v>
      </c>
      <c r="J3055" s="235" t="s">
        <v>3782</v>
      </c>
      <c r="K3055" s="235" t="s">
        <v>285</v>
      </c>
      <c r="L3055" s="235" t="s">
        <v>70</v>
      </c>
      <c r="M3055" s="235">
        <v>350958593</v>
      </c>
      <c r="N3055" s="235" t="s">
        <v>4082</v>
      </c>
      <c r="O3055" s="427" t="s">
        <v>4021</v>
      </c>
      <c r="P3055" s="235" t="s">
        <v>286</v>
      </c>
      <c r="Q3055" s="427" t="s">
        <v>286</v>
      </c>
      <c r="R3055" s="235" t="s">
        <v>4083</v>
      </c>
      <c r="S3055" s="538">
        <v>210.76717258671127</v>
      </c>
      <c r="T3055" s="467" t="s">
        <v>2965</v>
      </c>
      <c r="U3055" s="468">
        <f t="shared" si="47"/>
        <v>227628.54639364817</v>
      </c>
    </row>
    <row r="3056" spans="1:21">
      <c r="A3056" s="235">
        <v>3053</v>
      </c>
      <c r="B3056" s="238">
        <v>109492176</v>
      </c>
      <c r="C3056" s="238" t="s">
        <v>4621</v>
      </c>
      <c r="D3056" s="238" t="s">
        <v>2204</v>
      </c>
      <c r="E3056" s="598" t="s">
        <v>2729</v>
      </c>
      <c r="F3056" s="333">
        <v>520</v>
      </c>
      <c r="G3056" s="623" t="s">
        <v>4634</v>
      </c>
      <c r="H3056" s="410">
        <v>45196</v>
      </c>
      <c r="I3056" s="410">
        <v>45196</v>
      </c>
      <c r="J3056" s="235" t="s">
        <v>3782</v>
      </c>
      <c r="K3056" s="235" t="s">
        <v>285</v>
      </c>
      <c r="L3056" s="235" t="s">
        <v>70</v>
      </c>
      <c r="M3056" s="235">
        <v>350958593</v>
      </c>
      <c r="N3056" s="235" t="s">
        <v>4082</v>
      </c>
      <c r="O3056" s="427" t="s">
        <v>4021</v>
      </c>
      <c r="P3056" s="235" t="s">
        <v>286</v>
      </c>
      <c r="Q3056" s="427" t="s">
        <v>286</v>
      </c>
      <c r="R3056" s="235" t="s">
        <v>4083</v>
      </c>
      <c r="S3056" s="538">
        <v>325.39</v>
      </c>
      <c r="T3056" s="467" t="s">
        <v>2965</v>
      </c>
      <c r="U3056" s="468">
        <f t="shared" si="47"/>
        <v>169202.8</v>
      </c>
    </row>
    <row r="3057" spans="1:21">
      <c r="A3057" s="235">
        <v>3054</v>
      </c>
      <c r="B3057" s="238">
        <v>109609634</v>
      </c>
      <c r="C3057" s="349">
        <v>21038812425</v>
      </c>
      <c r="D3057" s="238" t="s">
        <v>2740</v>
      </c>
      <c r="E3057" s="606" t="s">
        <v>36</v>
      </c>
      <c r="F3057" s="333">
        <v>40</v>
      </c>
      <c r="G3057" s="623" t="s">
        <v>4634</v>
      </c>
      <c r="H3057" s="410">
        <v>45196</v>
      </c>
      <c r="I3057" s="410">
        <v>45196</v>
      </c>
      <c r="J3057" s="235" t="s">
        <v>3782</v>
      </c>
      <c r="K3057" s="235" t="s">
        <v>285</v>
      </c>
      <c r="L3057" s="235" t="s">
        <v>70</v>
      </c>
      <c r="M3057" s="235">
        <v>350958593</v>
      </c>
      <c r="N3057" s="235" t="s">
        <v>4082</v>
      </c>
      <c r="O3057" s="427" t="s">
        <v>4021</v>
      </c>
      <c r="P3057" s="235" t="s">
        <v>286</v>
      </c>
      <c r="Q3057" s="427" t="s">
        <v>286</v>
      </c>
      <c r="R3057" s="235" t="s">
        <v>4083</v>
      </c>
      <c r="S3057" s="538">
        <v>1069.1099999999999</v>
      </c>
      <c r="T3057" s="467" t="s">
        <v>2965</v>
      </c>
      <c r="U3057" s="468">
        <f t="shared" si="47"/>
        <v>42764.399999999994</v>
      </c>
    </row>
    <row r="3058" spans="1:21">
      <c r="A3058" s="235">
        <v>3055</v>
      </c>
      <c r="B3058" s="238"/>
      <c r="C3058" s="238" t="s">
        <v>2684</v>
      </c>
      <c r="D3058" s="238" t="s">
        <v>2685</v>
      </c>
      <c r="E3058" s="598" t="s">
        <v>36</v>
      </c>
      <c r="F3058" s="235">
        <v>30</v>
      </c>
      <c r="G3058" s="623" t="s">
        <v>4638</v>
      </c>
      <c r="H3058" s="410">
        <v>45196</v>
      </c>
      <c r="I3058" s="410">
        <v>45196</v>
      </c>
      <c r="J3058" s="235" t="s">
        <v>4639</v>
      </c>
      <c r="K3058" s="235" t="s">
        <v>4576</v>
      </c>
      <c r="L3058" s="235" t="s">
        <v>4044</v>
      </c>
      <c r="M3058" s="235">
        <v>350958548</v>
      </c>
      <c r="N3058" s="235" t="s">
        <v>4082</v>
      </c>
      <c r="O3058" s="427" t="s">
        <v>57</v>
      </c>
      <c r="P3058" s="345" t="s">
        <v>4258</v>
      </c>
      <c r="Q3058" s="427" t="s">
        <v>286</v>
      </c>
      <c r="R3058" s="235" t="s">
        <v>4640</v>
      </c>
      <c r="S3058" s="538">
        <v>105.60000000000001</v>
      </c>
      <c r="T3058" s="467" t="s">
        <v>2965</v>
      </c>
      <c r="U3058" s="468">
        <f t="shared" si="47"/>
        <v>3168.0000000000005</v>
      </c>
    </row>
    <row r="3059" spans="1:21">
      <c r="A3059" s="235">
        <v>3056</v>
      </c>
      <c r="B3059" s="238">
        <v>107105353</v>
      </c>
      <c r="C3059" s="238" t="s">
        <v>3333</v>
      </c>
      <c r="D3059" s="238" t="s">
        <v>2824</v>
      </c>
      <c r="E3059" s="598" t="s">
        <v>2729</v>
      </c>
      <c r="F3059" s="333">
        <v>35</v>
      </c>
      <c r="G3059" s="623" t="s">
        <v>4634</v>
      </c>
      <c r="H3059" s="410">
        <v>45196</v>
      </c>
      <c r="I3059" s="410">
        <v>45196</v>
      </c>
      <c r="J3059" s="235" t="s">
        <v>3782</v>
      </c>
      <c r="K3059" s="235" t="s">
        <v>285</v>
      </c>
      <c r="L3059" s="235" t="s">
        <v>70</v>
      </c>
      <c r="M3059" s="235">
        <v>350958593</v>
      </c>
      <c r="N3059" s="235" t="s">
        <v>4082</v>
      </c>
      <c r="O3059" s="427" t="s">
        <v>4021</v>
      </c>
      <c r="P3059" s="235" t="s">
        <v>286</v>
      </c>
      <c r="Q3059" s="427" t="s">
        <v>286</v>
      </c>
      <c r="R3059" s="235" t="s">
        <v>4083</v>
      </c>
      <c r="S3059" s="538">
        <v>89.92</v>
      </c>
      <c r="T3059" s="467" t="s">
        <v>2965</v>
      </c>
      <c r="U3059" s="468">
        <f t="shared" si="47"/>
        <v>3147.2000000000003</v>
      </c>
    </row>
    <row r="3060" spans="1:21">
      <c r="A3060" s="235">
        <v>3057</v>
      </c>
      <c r="B3060" s="238">
        <v>107105353</v>
      </c>
      <c r="C3060" s="238" t="s">
        <v>3333</v>
      </c>
      <c r="D3060" s="238" t="s">
        <v>2824</v>
      </c>
      <c r="E3060" s="598" t="s">
        <v>2729</v>
      </c>
      <c r="F3060" s="333">
        <v>465</v>
      </c>
      <c r="G3060" s="623" t="s">
        <v>4634</v>
      </c>
      <c r="H3060" s="410">
        <v>45196</v>
      </c>
      <c r="I3060" s="410">
        <v>45196</v>
      </c>
      <c r="J3060" s="235" t="s">
        <v>3782</v>
      </c>
      <c r="K3060" s="235" t="s">
        <v>285</v>
      </c>
      <c r="L3060" s="235" t="s">
        <v>70</v>
      </c>
      <c r="M3060" s="235">
        <v>350958593</v>
      </c>
      <c r="N3060" s="235" t="s">
        <v>4082</v>
      </c>
      <c r="O3060" s="427" t="s">
        <v>4021</v>
      </c>
      <c r="P3060" s="235" t="s">
        <v>286</v>
      </c>
      <c r="Q3060" s="427" t="s">
        <v>286</v>
      </c>
      <c r="R3060" s="235" t="s">
        <v>4083</v>
      </c>
      <c r="S3060" s="538">
        <v>89.92</v>
      </c>
      <c r="T3060" s="467" t="s">
        <v>2965</v>
      </c>
      <c r="U3060" s="468">
        <f t="shared" si="47"/>
        <v>41812.800000000003</v>
      </c>
    </row>
    <row r="3061" spans="1:21">
      <c r="A3061" s="235">
        <v>3058</v>
      </c>
      <c r="B3061" s="238">
        <v>111443613</v>
      </c>
      <c r="C3061" s="238">
        <v>111443825</v>
      </c>
      <c r="D3061" s="238" t="s">
        <v>3131</v>
      </c>
      <c r="E3061" s="598" t="s">
        <v>36</v>
      </c>
      <c r="F3061" s="235">
        <v>2</v>
      </c>
      <c r="G3061" s="623" t="s">
        <v>4685</v>
      </c>
      <c r="H3061" s="485">
        <v>45210</v>
      </c>
      <c r="I3061" s="485">
        <v>45211</v>
      </c>
      <c r="J3061" s="235" t="s">
        <v>4686</v>
      </c>
      <c r="K3061" s="235" t="s">
        <v>2912</v>
      </c>
      <c r="L3061" s="333" t="s">
        <v>3540</v>
      </c>
      <c r="M3061" s="333">
        <v>350958432</v>
      </c>
      <c r="N3061" s="246" t="s">
        <v>4082</v>
      </c>
      <c r="O3061" s="427" t="s">
        <v>3351</v>
      </c>
      <c r="P3061" s="235" t="s">
        <v>3568</v>
      </c>
      <c r="Q3061" s="427"/>
      <c r="R3061" s="235" t="s">
        <v>3568</v>
      </c>
      <c r="S3061" s="171">
        <v>4172</v>
      </c>
      <c r="T3061" s="467" t="s">
        <v>2965</v>
      </c>
      <c r="U3061" s="468">
        <f t="shared" si="47"/>
        <v>8344</v>
      </c>
    </row>
    <row r="3062" spans="1:21">
      <c r="A3062" s="235">
        <f>A3061+1</f>
        <v>3059</v>
      </c>
      <c r="B3062" s="238">
        <v>112129061</v>
      </c>
      <c r="C3062" s="238" t="s">
        <v>1718</v>
      </c>
      <c r="D3062" s="238" t="s">
        <v>1719</v>
      </c>
      <c r="E3062" s="598" t="s">
        <v>36</v>
      </c>
      <c r="F3062" s="235">
        <v>2</v>
      </c>
      <c r="G3062" s="623" t="s">
        <v>4687</v>
      </c>
      <c r="H3062" s="485">
        <v>45209</v>
      </c>
      <c r="I3062" s="485">
        <v>45209</v>
      </c>
      <c r="J3062" s="235" t="s">
        <v>4270</v>
      </c>
      <c r="K3062" s="235" t="s">
        <v>2020</v>
      </c>
      <c r="L3062" s="333" t="s">
        <v>3540</v>
      </c>
      <c r="M3062" s="333">
        <v>350959149</v>
      </c>
      <c r="N3062" s="246" t="s">
        <v>4082</v>
      </c>
      <c r="O3062" s="427" t="s">
        <v>3351</v>
      </c>
      <c r="P3062" s="235" t="s">
        <v>286</v>
      </c>
      <c r="Q3062" s="427" t="s">
        <v>286</v>
      </c>
      <c r="R3062" s="235" t="s">
        <v>4688</v>
      </c>
      <c r="S3062" s="171">
        <v>13332</v>
      </c>
      <c r="T3062" s="467" t="s">
        <v>2965</v>
      </c>
      <c r="U3062" s="468">
        <f t="shared" si="47"/>
        <v>26664</v>
      </c>
    </row>
    <row r="3063" spans="1:21" ht="20.399999999999999">
      <c r="A3063" s="235">
        <f t="shared" ref="A3063:A3126" si="48">A3062+1</f>
        <v>3060</v>
      </c>
      <c r="B3063" s="238">
        <v>109492181</v>
      </c>
      <c r="C3063" s="337" t="s">
        <v>170</v>
      </c>
      <c r="D3063" s="238" t="s">
        <v>171</v>
      </c>
      <c r="E3063" s="605" t="s">
        <v>36</v>
      </c>
      <c r="F3063" s="333">
        <v>8</v>
      </c>
      <c r="G3063" s="623" t="s">
        <v>4689</v>
      </c>
      <c r="H3063" s="485">
        <v>45205</v>
      </c>
      <c r="I3063" s="485">
        <v>45205</v>
      </c>
      <c r="J3063" s="235" t="s">
        <v>2492</v>
      </c>
      <c r="K3063" s="235" t="s">
        <v>92</v>
      </c>
      <c r="L3063" s="235" t="s">
        <v>70</v>
      </c>
      <c r="M3063" s="238">
        <v>350983113</v>
      </c>
      <c r="N3063" s="235" t="s">
        <v>4082</v>
      </c>
      <c r="O3063" s="235" t="s">
        <v>4572</v>
      </c>
      <c r="P3063" s="235" t="s">
        <v>4258</v>
      </c>
      <c r="Q3063" s="427"/>
      <c r="R3063" s="235" t="s">
        <v>4690</v>
      </c>
      <c r="S3063" s="171">
        <v>19.649799999999999</v>
      </c>
      <c r="T3063" s="467" t="s">
        <v>2965</v>
      </c>
      <c r="U3063" s="468">
        <f t="shared" si="47"/>
        <v>157.19839999999999</v>
      </c>
    </row>
    <row r="3064" spans="1:21">
      <c r="A3064" s="235">
        <f t="shared" si="48"/>
        <v>3061</v>
      </c>
      <c r="B3064" s="238">
        <v>109492221</v>
      </c>
      <c r="C3064" s="349">
        <v>21038212505</v>
      </c>
      <c r="D3064" s="238" t="s">
        <v>1684</v>
      </c>
      <c r="E3064" s="606" t="s">
        <v>36</v>
      </c>
      <c r="F3064" s="333">
        <v>2</v>
      </c>
      <c r="G3064" s="623" t="s">
        <v>4689</v>
      </c>
      <c r="H3064" s="486">
        <v>45205</v>
      </c>
      <c r="I3064" s="487">
        <v>45205</v>
      </c>
      <c r="J3064" s="235" t="s">
        <v>2492</v>
      </c>
      <c r="K3064" s="235" t="s">
        <v>92</v>
      </c>
      <c r="L3064" s="235" t="s">
        <v>70</v>
      </c>
      <c r="M3064" s="238">
        <v>350983113</v>
      </c>
      <c r="N3064" s="235" t="s">
        <v>4082</v>
      </c>
      <c r="O3064" s="235" t="s">
        <v>4572</v>
      </c>
      <c r="P3064" s="235" t="s">
        <v>4258</v>
      </c>
      <c r="Q3064" s="427"/>
      <c r="R3064" s="235" t="s">
        <v>4690</v>
      </c>
      <c r="S3064" s="408">
        <v>939.33</v>
      </c>
      <c r="T3064" s="467" t="s">
        <v>2965</v>
      </c>
      <c r="U3064" s="468">
        <f t="shared" si="47"/>
        <v>1878.66</v>
      </c>
    </row>
    <row r="3065" spans="1:21">
      <c r="A3065" s="235">
        <f t="shared" si="48"/>
        <v>3062</v>
      </c>
      <c r="B3065" s="238">
        <v>109563338</v>
      </c>
      <c r="C3065" s="238" t="s">
        <v>4029</v>
      </c>
      <c r="D3065" s="239" t="s">
        <v>4030</v>
      </c>
      <c r="E3065" s="598" t="s">
        <v>36</v>
      </c>
      <c r="F3065" s="333">
        <v>6</v>
      </c>
      <c r="G3065" s="623" t="s">
        <v>4691</v>
      </c>
      <c r="H3065" s="485">
        <v>45202</v>
      </c>
      <c r="I3065" s="485">
        <v>45203</v>
      </c>
      <c r="J3065" s="235" t="s">
        <v>3857</v>
      </c>
      <c r="K3065" s="333" t="s">
        <v>82</v>
      </c>
      <c r="L3065" s="333" t="s">
        <v>3799</v>
      </c>
      <c r="M3065" s="339">
        <v>350983106</v>
      </c>
      <c r="N3065" s="239" t="s">
        <v>4082</v>
      </c>
      <c r="O3065" s="238" t="s">
        <v>3784</v>
      </c>
      <c r="P3065" s="345" t="s">
        <v>4248</v>
      </c>
      <c r="Q3065" s="333"/>
      <c r="R3065" s="235" t="s">
        <v>4692</v>
      </c>
      <c r="S3065" s="408">
        <v>14000</v>
      </c>
      <c r="T3065" s="467" t="s">
        <v>2965</v>
      </c>
      <c r="U3065" s="468">
        <f t="shared" si="47"/>
        <v>84000</v>
      </c>
    </row>
    <row r="3066" spans="1:21">
      <c r="A3066" s="235">
        <f t="shared" si="48"/>
        <v>3063</v>
      </c>
      <c r="B3066" s="238">
        <v>112172543</v>
      </c>
      <c r="C3066" s="238">
        <v>112172543</v>
      </c>
      <c r="D3066" s="238" t="s">
        <v>1145</v>
      </c>
      <c r="E3066" s="598" t="s">
        <v>36</v>
      </c>
      <c r="F3066" s="333">
        <v>4</v>
      </c>
      <c r="G3066" s="623" t="s">
        <v>4693</v>
      </c>
      <c r="H3066" s="486">
        <v>45205</v>
      </c>
      <c r="I3066" s="487">
        <v>45205</v>
      </c>
      <c r="J3066" s="235" t="s">
        <v>4694</v>
      </c>
      <c r="K3066" s="235" t="s">
        <v>4576</v>
      </c>
      <c r="L3066" s="235" t="s">
        <v>70</v>
      </c>
      <c r="M3066" s="238">
        <v>350983137</v>
      </c>
      <c r="N3066" s="235" t="s">
        <v>4082</v>
      </c>
      <c r="O3066" s="427" t="s">
        <v>4572</v>
      </c>
      <c r="P3066" s="235" t="s">
        <v>4258</v>
      </c>
      <c r="Q3066" s="427"/>
      <c r="R3066" s="235" t="s">
        <v>4695</v>
      </c>
      <c r="S3066" s="408">
        <v>3147.2894736842104</v>
      </c>
      <c r="T3066" s="467" t="s">
        <v>2965</v>
      </c>
      <c r="U3066" s="468">
        <f t="shared" si="47"/>
        <v>12589.157894736842</v>
      </c>
    </row>
    <row r="3067" spans="1:21">
      <c r="A3067" s="235">
        <f t="shared" si="48"/>
        <v>3064</v>
      </c>
      <c r="B3067" s="238">
        <v>112172543</v>
      </c>
      <c r="C3067" s="238">
        <v>112172543</v>
      </c>
      <c r="D3067" s="238" t="s">
        <v>1145</v>
      </c>
      <c r="E3067" s="598" t="s">
        <v>36</v>
      </c>
      <c r="F3067" s="333">
        <v>4</v>
      </c>
      <c r="G3067" s="623" t="s">
        <v>4696</v>
      </c>
      <c r="H3067" s="486">
        <v>45212</v>
      </c>
      <c r="I3067" s="487">
        <v>45212</v>
      </c>
      <c r="J3067" s="235" t="s">
        <v>4694</v>
      </c>
      <c r="K3067" s="235" t="s">
        <v>4576</v>
      </c>
      <c r="L3067" s="235" t="s">
        <v>70</v>
      </c>
      <c r="M3067" s="238" t="s">
        <v>2863</v>
      </c>
      <c r="N3067" s="238" t="s">
        <v>4262</v>
      </c>
      <c r="O3067" s="427" t="s">
        <v>4572</v>
      </c>
      <c r="P3067" s="235" t="s">
        <v>4258</v>
      </c>
      <c r="Q3067" s="427"/>
      <c r="R3067" s="235" t="s">
        <v>4695</v>
      </c>
      <c r="S3067" s="408">
        <v>3147.2894736842104</v>
      </c>
      <c r="T3067" s="467" t="s">
        <v>2965</v>
      </c>
      <c r="U3067" s="468">
        <f t="shared" si="47"/>
        <v>12589.157894736842</v>
      </c>
    </row>
    <row r="3068" spans="1:21">
      <c r="A3068" s="235">
        <f t="shared" si="48"/>
        <v>3065</v>
      </c>
      <c r="B3068" s="238">
        <v>112139784</v>
      </c>
      <c r="C3068" s="238" t="s">
        <v>2731</v>
      </c>
      <c r="D3068" s="238" t="s">
        <v>2809</v>
      </c>
      <c r="E3068" s="598" t="s">
        <v>2729</v>
      </c>
      <c r="F3068" s="333">
        <v>1000</v>
      </c>
      <c r="G3068" s="623" t="s">
        <v>4697</v>
      </c>
      <c r="H3068" s="485">
        <v>45211</v>
      </c>
      <c r="I3068" s="485">
        <v>45211</v>
      </c>
      <c r="J3068" s="235" t="s">
        <v>3782</v>
      </c>
      <c r="K3068" s="235" t="s">
        <v>285</v>
      </c>
      <c r="L3068" s="235" t="s">
        <v>286</v>
      </c>
      <c r="M3068" s="235">
        <v>350958470</v>
      </c>
      <c r="N3068" s="235" t="s">
        <v>4082</v>
      </c>
      <c r="O3068" s="427" t="s">
        <v>3784</v>
      </c>
      <c r="P3068" s="235" t="s">
        <v>286</v>
      </c>
      <c r="Q3068" s="427" t="s">
        <v>286</v>
      </c>
      <c r="R3068" s="235" t="s">
        <v>4083</v>
      </c>
      <c r="S3068" s="171">
        <v>25.25</v>
      </c>
      <c r="T3068" s="467" t="s">
        <v>2965</v>
      </c>
      <c r="U3068" s="468">
        <f t="shared" si="47"/>
        <v>25250</v>
      </c>
    </row>
    <row r="3069" spans="1:21">
      <c r="A3069" s="235">
        <f t="shared" si="48"/>
        <v>3066</v>
      </c>
      <c r="B3069" s="238">
        <v>101575929</v>
      </c>
      <c r="C3069" s="238" t="s">
        <v>4670</v>
      </c>
      <c r="D3069" s="337" t="s">
        <v>4671</v>
      </c>
      <c r="E3069" s="598" t="s">
        <v>36</v>
      </c>
      <c r="F3069" s="333">
        <v>1</v>
      </c>
      <c r="G3069" s="625" t="s">
        <v>4698</v>
      </c>
      <c r="H3069" s="465">
        <v>45209</v>
      </c>
      <c r="I3069" s="465">
        <v>45209</v>
      </c>
      <c r="J3069" s="333" t="s">
        <v>4699</v>
      </c>
      <c r="K3069" s="333" t="s">
        <v>88</v>
      </c>
      <c r="L3069" s="333" t="s">
        <v>3540</v>
      </c>
      <c r="M3069" s="333">
        <v>350959187</v>
      </c>
      <c r="N3069" s="239" t="s">
        <v>4082</v>
      </c>
      <c r="O3069" s="333" t="s">
        <v>3351</v>
      </c>
      <c r="P3069" s="235" t="s">
        <v>286</v>
      </c>
      <c r="Q3069" s="333"/>
      <c r="R3069" s="235" t="s">
        <v>4700</v>
      </c>
      <c r="S3069" s="408">
        <v>49000</v>
      </c>
      <c r="T3069" s="467" t="s">
        <v>2965</v>
      </c>
      <c r="U3069" s="468">
        <f t="shared" si="47"/>
        <v>49000</v>
      </c>
    </row>
    <row r="3070" spans="1:21">
      <c r="A3070" s="235">
        <f t="shared" si="48"/>
        <v>3067</v>
      </c>
      <c r="B3070" s="238">
        <v>101575929</v>
      </c>
      <c r="C3070" s="238" t="s">
        <v>4670</v>
      </c>
      <c r="D3070" s="337" t="s">
        <v>4671</v>
      </c>
      <c r="E3070" s="598" t="s">
        <v>36</v>
      </c>
      <c r="F3070" s="333">
        <v>1</v>
      </c>
      <c r="G3070" s="625" t="s">
        <v>4701</v>
      </c>
      <c r="H3070" s="465">
        <v>45209</v>
      </c>
      <c r="I3070" s="465">
        <v>45209</v>
      </c>
      <c r="J3070" s="333" t="s">
        <v>4699</v>
      </c>
      <c r="K3070" s="333" t="s">
        <v>4702</v>
      </c>
      <c r="L3070" s="333" t="s">
        <v>3540</v>
      </c>
      <c r="M3070" s="333">
        <v>350958746</v>
      </c>
      <c r="N3070" s="239" t="s">
        <v>4082</v>
      </c>
      <c r="O3070" s="333" t="s">
        <v>3351</v>
      </c>
      <c r="P3070" s="235" t="s">
        <v>286</v>
      </c>
      <c r="Q3070" s="333"/>
      <c r="R3070" s="235" t="s">
        <v>4700</v>
      </c>
      <c r="S3070" s="408">
        <v>49000</v>
      </c>
      <c r="T3070" s="467" t="s">
        <v>2965</v>
      </c>
      <c r="U3070" s="468">
        <f t="shared" si="47"/>
        <v>49000</v>
      </c>
    </row>
    <row r="3071" spans="1:21">
      <c r="A3071" s="235">
        <f t="shared" si="48"/>
        <v>3068</v>
      </c>
      <c r="B3071" s="238">
        <v>101575929</v>
      </c>
      <c r="C3071" s="238" t="s">
        <v>4670</v>
      </c>
      <c r="D3071" s="337" t="s">
        <v>4671</v>
      </c>
      <c r="E3071" s="598" t="s">
        <v>36</v>
      </c>
      <c r="F3071" s="333">
        <v>1</v>
      </c>
      <c r="G3071" s="625" t="s">
        <v>4703</v>
      </c>
      <c r="H3071" s="465">
        <v>45209</v>
      </c>
      <c r="I3071" s="465">
        <v>45209</v>
      </c>
      <c r="J3071" s="333" t="s">
        <v>4704</v>
      </c>
      <c r="K3071" s="333" t="s">
        <v>4705</v>
      </c>
      <c r="L3071" s="333" t="s">
        <v>3540</v>
      </c>
      <c r="M3071" s="333">
        <v>350958418</v>
      </c>
      <c r="N3071" s="239" t="s">
        <v>4082</v>
      </c>
      <c r="O3071" s="333" t="s">
        <v>3351</v>
      </c>
      <c r="P3071" s="235" t="s">
        <v>286</v>
      </c>
      <c r="Q3071" s="333"/>
      <c r="R3071" s="235" t="s">
        <v>4700</v>
      </c>
      <c r="S3071" s="408">
        <v>49000</v>
      </c>
      <c r="T3071" s="467" t="s">
        <v>2965</v>
      </c>
      <c r="U3071" s="468">
        <f t="shared" si="47"/>
        <v>49000</v>
      </c>
    </row>
    <row r="3072" spans="1:21">
      <c r="A3072" s="235">
        <f t="shared" si="48"/>
        <v>3069</v>
      </c>
      <c r="B3072" s="238">
        <v>112308583</v>
      </c>
      <c r="C3072" s="238">
        <v>112308583</v>
      </c>
      <c r="D3072" s="337" t="s">
        <v>3297</v>
      </c>
      <c r="E3072" s="598" t="s">
        <v>36</v>
      </c>
      <c r="F3072" s="333">
        <v>18</v>
      </c>
      <c r="G3072" s="625" t="s">
        <v>4684</v>
      </c>
      <c r="H3072" s="465">
        <v>45198</v>
      </c>
      <c r="I3072" s="465">
        <v>45198</v>
      </c>
      <c r="J3072" s="333" t="s">
        <v>4699</v>
      </c>
      <c r="K3072" s="333" t="s">
        <v>88</v>
      </c>
      <c r="L3072" s="333" t="s">
        <v>4044</v>
      </c>
      <c r="M3072" s="333" t="s">
        <v>4706</v>
      </c>
      <c r="N3072" s="239" t="s">
        <v>4707</v>
      </c>
      <c r="O3072" s="235" t="s">
        <v>4708</v>
      </c>
      <c r="P3072" s="345" t="s">
        <v>3413</v>
      </c>
      <c r="Q3072" s="333" t="s">
        <v>4025</v>
      </c>
      <c r="R3072" s="235" t="s">
        <v>4709</v>
      </c>
      <c r="S3072" s="408">
        <v>318</v>
      </c>
      <c r="T3072" s="467" t="s">
        <v>2965</v>
      </c>
      <c r="U3072" s="468">
        <f t="shared" si="47"/>
        <v>5724</v>
      </c>
    </row>
    <row r="3073" spans="1:21">
      <c r="A3073" s="235">
        <f t="shared" si="48"/>
        <v>3070</v>
      </c>
      <c r="B3073" s="238">
        <v>112308585</v>
      </c>
      <c r="C3073" s="238">
        <v>112308585</v>
      </c>
      <c r="D3073" s="337" t="s">
        <v>3298</v>
      </c>
      <c r="E3073" s="598" t="s">
        <v>36</v>
      </c>
      <c r="F3073" s="333">
        <v>18</v>
      </c>
      <c r="G3073" s="625" t="s">
        <v>4684</v>
      </c>
      <c r="H3073" s="465">
        <v>45198</v>
      </c>
      <c r="I3073" s="465">
        <v>45198</v>
      </c>
      <c r="J3073" s="333" t="s">
        <v>4699</v>
      </c>
      <c r="K3073" s="333" t="s">
        <v>88</v>
      </c>
      <c r="L3073" s="333" t="s">
        <v>4044</v>
      </c>
      <c r="M3073" s="333" t="s">
        <v>4706</v>
      </c>
      <c r="N3073" s="239" t="s">
        <v>4707</v>
      </c>
      <c r="O3073" s="235" t="s">
        <v>4708</v>
      </c>
      <c r="P3073" s="345" t="s">
        <v>3413</v>
      </c>
      <c r="Q3073" s="333" t="s">
        <v>4025</v>
      </c>
      <c r="R3073" s="235" t="s">
        <v>4709</v>
      </c>
      <c r="S3073" s="540">
        <v>318</v>
      </c>
      <c r="T3073" s="467" t="s">
        <v>2965</v>
      </c>
      <c r="U3073" s="468">
        <f t="shared" si="47"/>
        <v>5724</v>
      </c>
    </row>
    <row r="3074" spans="1:21">
      <c r="A3074" s="235">
        <f t="shared" si="48"/>
        <v>3071</v>
      </c>
      <c r="B3074" s="238">
        <v>111443613</v>
      </c>
      <c r="C3074" s="238">
        <v>111443825</v>
      </c>
      <c r="D3074" s="238" t="s">
        <v>3131</v>
      </c>
      <c r="E3074" s="598" t="s">
        <v>36</v>
      </c>
      <c r="F3074" s="235">
        <v>5</v>
      </c>
      <c r="G3074" s="623" t="s">
        <v>4717</v>
      </c>
      <c r="H3074" s="485">
        <v>45215</v>
      </c>
      <c r="I3074" s="485">
        <v>45217</v>
      </c>
      <c r="J3074" s="235" t="s">
        <v>4068</v>
      </c>
      <c r="K3074" s="235" t="s">
        <v>1875</v>
      </c>
      <c r="L3074" s="333" t="s">
        <v>3540</v>
      </c>
      <c r="M3074" s="333">
        <v>350978430</v>
      </c>
      <c r="N3074" s="246" t="s">
        <v>4082</v>
      </c>
      <c r="O3074" s="427" t="s">
        <v>3351</v>
      </c>
      <c r="P3074" s="238"/>
      <c r="Q3074" s="246"/>
      <c r="R3074" s="235" t="s">
        <v>3568</v>
      </c>
      <c r="S3074" s="171">
        <v>4172</v>
      </c>
      <c r="T3074" s="467" t="s">
        <v>2965</v>
      </c>
      <c r="U3074" s="468">
        <f t="shared" si="47"/>
        <v>20860</v>
      </c>
    </row>
    <row r="3075" spans="1:21">
      <c r="A3075" s="235">
        <f t="shared" si="48"/>
        <v>3072</v>
      </c>
      <c r="B3075" s="238">
        <v>113562221</v>
      </c>
      <c r="C3075" s="336">
        <v>113562221</v>
      </c>
      <c r="D3075" s="238" t="s">
        <v>3768</v>
      </c>
      <c r="E3075" s="605" t="s">
        <v>36</v>
      </c>
      <c r="F3075" s="333">
        <v>2</v>
      </c>
      <c r="G3075" s="623" t="s">
        <v>4717</v>
      </c>
      <c r="H3075" s="485">
        <v>45215</v>
      </c>
      <c r="I3075" s="485">
        <v>45217</v>
      </c>
      <c r="J3075" s="235" t="s">
        <v>3663</v>
      </c>
      <c r="K3075" s="235" t="s">
        <v>1875</v>
      </c>
      <c r="L3075" s="333" t="s">
        <v>3540</v>
      </c>
      <c r="M3075" s="333">
        <v>350978430</v>
      </c>
      <c r="N3075" s="246" t="s">
        <v>4082</v>
      </c>
      <c r="O3075" s="427" t="s">
        <v>3351</v>
      </c>
      <c r="P3075" s="235"/>
      <c r="Q3075" s="246"/>
      <c r="R3075" s="235" t="s">
        <v>3568</v>
      </c>
      <c r="S3075" s="171">
        <v>5500</v>
      </c>
      <c r="T3075" s="467" t="s">
        <v>2965</v>
      </c>
      <c r="U3075" s="468">
        <f t="shared" si="47"/>
        <v>11000</v>
      </c>
    </row>
    <row r="3076" spans="1:21">
      <c r="A3076" s="235">
        <f t="shared" si="48"/>
        <v>3073</v>
      </c>
      <c r="B3076" s="238">
        <v>105990025</v>
      </c>
      <c r="C3076" s="238" t="s">
        <v>4197</v>
      </c>
      <c r="D3076" s="337" t="s">
        <v>4198</v>
      </c>
      <c r="E3076" s="598" t="s">
        <v>36</v>
      </c>
      <c r="F3076" s="333">
        <v>1</v>
      </c>
      <c r="G3076" s="623" t="s">
        <v>4718</v>
      </c>
      <c r="H3076" s="465">
        <v>45217</v>
      </c>
      <c r="I3076" s="465">
        <v>45217</v>
      </c>
      <c r="J3076" s="333" t="s">
        <v>4724</v>
      </c>
      <c r="K3076" s="333" t="s">
        <v>2283</v>
      </c>
      <c r="L3076" s="333" t="s">
        <v>3540</v>
      </c>
      <c r="M3076" s="333">
        <v>350978454</v>
      </c>
      <c r="N3076" s="235" t="s">
        <v>4082</v>
      </c>
      <c r="O3076" s="333"/>
      <c r="P3076" s="235" t="s">
        <v>4734</v>
      </c>
      <c r="Q3076" s="246"/>
      <c r="R3076" s="235" t="s">
        <v>4735</v>
      </c>
      <c r="S3076" s="408">
        <v>157700</v>
      </c>
      <c r="T3076" s="467" t="s">
        <v>2965</v>
      </c>
      <c r="U3076" s="468">
        <f t="shared" ref="U3076:U3139" si="49">S3076*F3076</f>
        <v>157700</v>
      </c>
    </row>
    <row r="3077" spans="1:21">
      <c r="A3077" s="235">
        <f t="shared" si="48"/>
        <v>3074</v>
      </c>
      <c r="B3077" s="238">
        <v>112171911</v>
      </c>
      <c r="C3077" s="238" t="s">
        <v>3427</v>
      </c>
      <c r="D3077" s="238" t="s">
        <v>3588</v>
      </c>
      <c r="E3077" s="598" t="s">
        <v>36</v>
      </c>
      <c r="F3077" s="333">
        <v>1</v>
      </c>
      <c r="G3077" s="623" t="s">
        <v>4719</v>
      </c>
      <c r="H3077" s="486">
        <v>45216</v>
      </c>
      <c r="I3077" s="487">
        <v>45217</v>
      </c>
      <c r="J3077" s="235" t="s">
        <v>4725</v>
      </c>
      <c r="K3077" s="235" t="s">
        <v>4730</v>
      </c>
      <c r="L3077" s="235" t="s">
        <v>70</v>
      </c>
      <c r="M3077" s="238">
        <v>350978447</v>
      </c>
      <c r="N3077" s="235" t="s">
        <v>4082</v>
      </c>
      <c r="O3077" s="235" t="s">
        <v>4320</v>
      </c>
      <c r="P3077" s="345" t="s">
        <v>4248</v>
      </c>
      <c r="Q3077" s="246"/>
      <c r="R3077" s="235" t="s">
        <v>4736</v>
      </c>
      <c r="S3077" s="171">
        <v>158500</v>
      </c>
      <c r="T3077" s="467" t="s">
        <v>2965</v>
      </c>
      <c r="U3077" s="468">
        <f t="shared" si="49"/>
        <v>158500</v>
      </c>
    </row>
    <row r="3078" spans="1:21">
      <c r="A3078" s="235">
        <f t="shared" si="48"/>
        <v>3075</v>
      </c>
      <c r="B3078" s="238">
        <v>113696200</v>
      </c>
      <c r="C3078" s="238">
        <v>113696200</v>
      </c>
      <c r="D3078" s="337" t="s">
        <v>4650</v>
      </c>
      <c r="E3078" s="598" t="s">
        <v>36</v>
      </c>
      <c r="F3078" s="333">
        <v>1</v>
      </c>
      <c r="G3078" s="623" t="s">
        <v>4720</v>
      </c>
      <c r="H3078" s="465">
        <v>45215</v>
      </c>
      <c r="I3078" s="465">
        <v>45217</v>
      </c>
      <c r="J3078" s="333" t="s">
        <v>4726</v>
      </c>
      <c r="K3078" s="333" t="s">
        <v>82</v>
      </c>
      <c r="L3078" s="235" t="s">
        <v>70</v>
      </c>
      <c r="M3078" s="333">
        <v>350978416</v>
      </c>
      <c r="N3078" s="235" t="s">
        <v>4082</v>
      </c>
      <c r="O3078" s="427" t="s">
        <v>3784</v>
      </c>
      <c r="P3078" s="235"/>
      <c r="Q3078" s="246"/>
      <c r="R3078" s="235" t="s">
        <v>4737</v>
      </c>
      <c r="S3078" s="408">
        <v>8918</v>
      </c>
      <c r="T3078" s="467" t="s">
        <v>2965</v>
      </c>
      <c r="U3078" s="468">
        <f t="shared" si="49"/>
        <v>8918</v>
      </c>
    </row>
    <row r="3079" spans="1:21">
      <c r="A3079" s="235">
        <f t="shared" si="48"/>
        <v>3076</v>
      </c>
      <c r="B3079" s="238">
        <v>113696200</v>
      </c>
      <c r="C3079" s="238">
        <v>113696200</v>
      </c>
      <c r="D3079" s="337" t="s">
        <v>4650</v>
      </c>
      <c r="E3079" s="598" t="s">
        <v>36</v>
      </c>
      <c r="F3079" s="333">
        <v>1</v>
      </c>
      <c r="G3079" s="623" t="s">
        <v>4721</v>
      </c>
      <c r="H3079" s="465">
        <v>45215</v>
      </c>
      <c r="I3079" s="465">
        <v>45217</v>
      </c>
      <c r="J3079" s="333" t="s">
        <v>4727</v>
      </c>
      <c r="K3079" s="333" t="s">
        <v>4731</v>
      </c>
      <c r="L3079" s="235" t="s">
        <v>70</v>
      </c>
      <c r="M3079" s="333">
        <v>350978423</v>
      </c>
      <c r="N3079" s="235" t="s">
        <v>4082</v>
      </c>
      <c r="O3079" s="427" t="s">
        <v>3784</v>
      </c>
      <c r="P3079" s="235"/>
      <c r="Q3079" s="246"/>
      <c r="R3079" s="235" t="s">
        <v>4737</v>
      </c>
      <c r="S3079" s="408">
        <v>8918</v>
      </c>
      <c r="T3079" s="467" t="s">
        <v>2965</v>
      </c>
      <c r="U3079" s="468">
        <f t="shared" si="49"/>
        <v>8918</v>
      </c>
    </row>
    <row r="3080" spans="1:21">
      <c r="A3080" s="235">
        <f t="shared" si="48"/>
        <v>3077</v>
      </c>
      <c r="B3080" s="238">
        <v>113841735</v>
      </c>
      <c r="C3080" s="238"/>
      <c r="D3080" s="337" t="s">
        <v>4679</v>
      </c>
      <c r="E3080" s="598" t="s">
        <v>36</v>
      </c>
      <c r="F3080" s="333">
        <v>1</v>
      </c>
      <c r="G3080" s="623" t="s">
        <v>4721</v>
      </c>
      <c r="H3080" s="465">
        <v>45215</v>
      </c>
      <c r="I3080" s="465">
        <v>45217</v>
      </c>
      <c r="J3080" s="333" t="s">
        <v>4727</v>
      </c>
      <c r="K3080" s="333" t="s">
        <v>4731</v>
      </c>
      <c r="L3080" s="235" t="s">
        <v>70</v>
      </c>
      <c r="M3080" s="333">
        <v>350978423</v>
      </c>
      <c r="N3080" s="235" t="s">
        <v>4082</v>
      </c>
      <c r="O3080" s="427" t="s">
        <v>3784</v>
      </c>
      <c r="P3080" s="235"/>
      <c r="Q3080" s="246"/>
      <c r="R3080" s="235" t="s">
        <v>4737</v>
      </c>
      <c r="S3080" s="408">
        <v>5800</v>
      </c>
      <c r="T3080" s="467" t="s">
        <v>2965</v>
      </c>
      <c r="U3080" s="468">
        <f t="shared" si="49"/>
        <v>5800</v>
      </c>
    </row>
    <row r="3081" spans="1:21">
      <c r="A3081" s="235">
        <f t="shared" si="48"/>
        <v>3078</v>
      </c>
      <c r="B3081" s="238">
        <v>105401096</v>
      </c>
      <c r="C3081" s="238" t="s">
        <v>4664</v>
      </c>
      <c r="D3081" s="337" t="s">
        <v>4665</v>
      </c>
      <c r="E3081" s="598" t="s">
        <v>36</v>
      </c>
      <c r="F3081" s="333">
        <v>4</v>
      </c>
      <c r="G3081" s="625" t="s">
        <v>4722</v>
      </c>
      <c r="H3081" s="465">
        <v>45216</v>
      </c>
      <c r="I3081" s="465">
        <v>45217</v>
      </c>
      <c r="J3081" s="333" t="s">
        <v>4728</v>
      </c>
      <c r="K3081" s="333" t="s">
        <v>4732</v>
      </c>
      <c r="L3081" s="333" t="s">
        <v>3540</v>
      </c>
      <c r="M3081" s="333">
        <v>350978409</v>
      </c>
      <c r="N3081" s="239" t="s">
        <v>4082</v>
      </c>
      <c r="O3081" s="333" t="s">
        <v>3351</v>
      </c>
      <c r="P3081" s="235"/>
      <c r="Q3081" s="246"/>
      <c r="R3081" s="235" t="s">
        <v>4738</v>
      </c>
      <c r="S3081" s="408">
        <v>50000</v>
      </c>
      <c r="T3081" s="467" t="s">
        <v>2965</v>
      </c>
      <c r="U3081" s="468">
        <f t="shared" si="49"/>
        <v>200000</v>
      </c>
    </row>
    <row r="3082" spans="1:21">
      <c r="A3082" s="235">
        <f t="shared" si="48"/>
        <v>3079</v>
      </c>
      <c r="B3082" s="238">
        <v>105401096</v>
      </c>
      <c r="C3082" s="238" t="s">
        <v>4664</v>
      </c>
      <c r="D3082" s="337" t="s">
        <v>4665</v>
      </c>
      <c r="E3082" s="598" t="s">
        <v>36</v>
      </c>
      <c r="F3082" s="333">
        <v>1</v>
      </c>
      <c r="G3082" s="625" t="s">
        <v>4723</v>
      </c>
      <c r="H3082" s="465">
        <v>45216</v>
      </c>
      <c r="I3082" s="465">
        <v>45217</v>
      </c>
      <c r="J3082" s="333" t="s">
        <v>4729</v>
      </c>
      <c r="K3082" s="333" t="s">
        <v>4733</v>
      </c>
      <c r="L3082" s="333" t="s">
        <v>3540</v>
      </c>
      <c r="M3082" s="333">
        <v>350978484</v>
      </c>
      <c r="N3082" s="239" t="s">
        <v>4082</v>
      </c>
      <c r="O3082" s="333" t="s">
        <v>3351</v>
      </c>
      <c r="P3082" s="235"/>
      <c r="Q3082" s="246"/>
      <c r="R3082" s="235" t="s">
        <v>4738</v>
      </c>
      <c r="S3082" s="408">
        <v>50000</v>
      </c>
      <c r="T3082" s="467" t="s">
        <v>2965</v>
      </c>
      <c r="U3082" s="468">
        <f t="shared" si="49"/>
        <v>50000</v>
      </c>
    </row>
    <row r="3083" spans="1:21">
      <c r="A3083" s="235">
        <f t="shared" si="48"/>
        <v>3080</v>
      </c>
      <c r="B3083" s="238">
        <v>111443613</v>
      </c>
      <c r="C3083" s="238">
        <v>111443825</v>
      </c>
      <c r="D3083" s="238" t="s">
        <v>3131</v>
      </c>
      <c r="E3083" s="598" t="s">
        <v>36</v>
      </c>
      <c r="F3083" s="235">
        <v>5</v>
      </c>
      <c r="G3083" s="623" t="s">
        <v>4748</v>
      </c>
      <c r="H3083" s="485">
        <v>45219</v>
      </c>
      <c r="I3083" s="485">
        <v>45220</v>
      </c>
      <c r="J3083" s="235" t="s">
        <v>4750</v>
      </c>
      <c r="K3083" s="235" t="s">
        <v>1875</v>
      </c>
      <c r="L3083" s="333" t="s">
        <v>3540</v>
      </c>
      <c r="M3083" s="333">
        <v>350978461</v>
      </c>
      <c r="N3083" s="246" t="s">
        <v>4082</v>
      </c>
      <c r="O3083" s="427" t="s">
        <v>3351</v>
      </c>
      <c r="P3083" s="235" t="s">
        <v>3568</v>
      </c>
      <c r="Q3083" s="427"/>
      <c r="R3083" s="235" t="s">
        <v>3568</v>
      </c>
      <c r="S3083" s="171">
        <v>4172</v>
      </c>
      <c r="T3083" s="467" t="s">
        <v>2965</v>
      </c>
      <c r="U3083" s="468">
        <f t="shared" si="49"/>
        <v>20860</v>
      </c>
    </row>
    <row r="3084" spans="1:21">
      <c r="A3084" s="235">
        <f t="shared" si="48"/>
        <v>3081</v>
      </c>
      <c r="B3084" s="238">
        <v>111443613</v>
      </c>
      <c r="C3084" s="238">
        <v>111443825</v>
      </c>
      <c r="D3084" s="238" t="s">
        <v>3131</v>
      </c>
      <c r="E3084" s="598" t="s">
        <v>36</v>
      </c>
      <c r="F3084" s="235">
        <v>2</v>
      </c>
      <c r="G3084" s="623" t="s">
        <v>4749</v>
      </c>
      <c r="H3084" s="485">
        <v>45219</v>
      </c>
      <c r="I3084" s="485">
        <v>45220</v>
      </c>
      <c r="J3084" s="235" t="s">
        <v>4450</v>
      </c>
      <c r="K3084" s="235" t="s">
        <v>3747</v>
      </c>
      <c r="L3084" s="333" t="s">
        <v>3540</v>
      </c>
      <c r="M3084" s="333">
        <v>350978478</v>
      </c>
      <c r="N3084" s="246" t="s">
        <v>4082</v>
      </c>
      <c r="O3084" s="427" t="s">
        <v>3351</v>
      </c>
      <c r="P3084" s="235" t="s">
        <v>3568</v>
      </c>
      <c r="Q3084" s="427"/>
      <c r="R3084" s="235" t="s">
        <v>3568</v>
      </c>
      <c r="S3084" s="171">
        <v>4172</v>
      </c>
      <c r="T3084" s="467" t="s">
        <v>2965</v>
      </c>
      <c r="U3084" s="468">
        <f t="shared" si="49"/>
        <v>8344</v>
      </c>
    </row>
    <row r="3085" spans="1:21">
      <c r="A3085" s="235">
        <f t="shared" si="48"/>
        <v>3082</v>
      </c>
      <c r="B3085" s="238">
        <v>112129061</v>
      </c>
      <c r="C3085" s="238" t="s">
        <v>1718</v>
      </c>
      <c r="D3085" s="238" t="s">
        <v>1719</v>
      </c>
      <c r="E3085" s="598" t="s">
        <v>36</v>
      </c>
      <c r="F3085" s="235">
        <v>1</v>
      </c>
      <c r="G3085" s="623" t="s">
        <v>4749</v>
      </c>
      <c r="H3085" s="485">
        <v>45219</v>
      </c>
      <c r="I3085" s="485">
        <v>45220</v>
      </c>
      <c r="J3085" s="235" t="s">
        <v>4450</v>
      </c>
      <c r="K3085" s="235" t="s">
        <v>3747</v>
      </c>
      <c r="L3085" s="333" t="s">
        <v>3540</v>
      </c>
      <c r="M3085" s="333">
        <v>350978478</v>
      </c>
      <c r="N3085" s="246" t="s">
        <v>4082</v>
      </c>
      <c r="O3085" s="427" t="s">
        <v>3351</v>
      </c>
      <c r="P3085" s="235"/>
      <c r="Q3085" s="427"/>
      <c r="R3085" s="235" t="s">
        <v>3568</v>
      </c>
      <c r="S3085" s="171">
        <v>13332</v>
      </c>
      <c r="T3085" s="467" t="s">
        <v>2965</v>
      </c>
      <c r="U3085" s="468">
        <f t="shared" si="49"/>
        <v>13332</v>
      </c>
    </row>
    <row r="3086" spans="1:21">
      <c r="A3086" s="235">
        <f t="shared" si="48"/>
        <v>3083</v>
      </c>
      <c r="B3086" s="238">
        <v>113562221</v>
      </c>
      <c r="C3086" s="336">
        <v>113562221</v>
      </c>
      <c r="D3086" s="238" t="s">
        <v>3768</v>
      </c>
      <c r="E3086" s="605" t="s">
        <v>36</v>
      </c>
      <c r="F3086" s="333">
        <v>5</v>
      </c>
      <c r="G3086" s="623" t="s">
        <v>4748</v>
      </c>
      <c r="H3086" s="485">
        <v>45219</v>
      </c>
      <c r="I3086" s="485">
        <v>45220</v>
      </c>
      <c r="J3086" s="235" t="s">
        <v>4751</v>
      </c>
      <c r="K3086" s="235" t="s">
        <v>1875</v>
      </c>
      <c r="L3086" s="333" t="s">
        <v>3540</v>
      </c>
      <c r="M3086" s="333">
        <v>350978461</v>
      </c>
      <c r="N3086" s="246" t="s">
        <v>4082</v>
      </c>
      <c r="O3086" s="427" t="s">
        <v>3351</v>
      </c>
      <c r="P3086" s="235"/>
      <c r="Q3086" s="427"/>
      <c r="R3086" s="235" t="s">
        <v>3568</v>
      </c>
      <c r="S3086" s="171">
        <v>5500</v>
      </c>
      <c r="T3086" s="467" t="s">
        <v>2965</v>
      </c>
      <c r="U3086" s="468">
        <f t="shared" si="49"/>
        <v>27500</v>
      </c>
    </row>
    <row r="3087" spans="1:21">
      <c r="A3087" s="235">
        <f t="shared" si="48"/>
        <v>3084</v>
      </c>
      <c r="B3087" s="238">
        <v>109563338</v>
      </c>
      <c r="C3087" s="238" t="s">
        <v>4029</v>
      </c>
      <c r="D3087" s="238" t="s">
        <v>4030</v>
      </c>
      <c r="E3087" s="598" t="s">
        <v>36</v>
      </c>
      <c r="F3087" s="235">
        <v>6</v>
      </c>
      <c r="G3087" s="623" t="s">
        <v>4757</v>
      </c>
      <c r="H3087" s="485">
        <v>45222</v>
      </c>
      <c r="I3087" s="485">
        <v>45222</v>
      </c>
      <c r="J3087" s="235" t="s">
        <v>4758</v>
      </c>
      <c r="K3087" s="235" t="s">
        <v>82</v>
      </c>
      <c r="L3087" s="235" t="s">
        <v>4759</v>
      </c>
      <c r="M3087" s="238">
        <v>350978294</v>
      </c>
      <c r="N3087" s="235" t="s">
        <v>4082</v>
      </c>
      <c r="O3087" s="238" t="s">
        <v>3784</v>
      </c>
      <c r="P3087" s="345"/>
      <c r="Q3087" s="235"/>
      <c r="R3087" s="246"/>
      <c r="S3087" s="408">
        <v>14000</v>
      </c>
      <c r="T3087" s="467" t="s">
        <v>2965</v>
      </c>
      <c r="U3087" s="468">
        <f t="shared" si="49"/>
        <v>84000</v>
      </c>
    </row>
    <row r="3088" spans="1:21">
      <c r="A3088" s="235">
        <f t="shared" si="48"/>
        <v>3085</v>
      </c>
      <c r="B3088" s="238">
        <v>112173846</v>
      </c>
      <c r="C3088" s="238" t="s">
        <v>3757</v>
      </c>
      <c r="D3088" s="337" t="s">
        <v>3758</v>
      </c>
      <c r="E3088" s="598" t="s">
        <v>36</v>
      </c>
      <c r="F3088" s="333">
        <v>1</v>
      </c>
      <c r="G3088" s="623" t="s">
        <v>4760</v>
      </c>
      <c r="H3088" s="486">
        <v>45224</v>
      </c>
      <c r="I3088" s="487">
        <v>45224</v>
      </c>
      <c r="J3088" s="235" t="s">
        <v>4279</v>
      </c>
      <c r="K3088" s="235" t="s">
        <v>4763</v>
      </c>
      <c r="L3088" s="235" t="s">
        <v>4759</v>
      </c>
      <c r="M3088" s="238">
        <v>350978300</v>
      </c>
      <c r="N3088" s="235" t="s">
        <v>4082</v>
      </c>
      <c r="O3088" s="238" t="s">
        <v>3784</v>
      </c>
      <c r="P3088" s="235"/>
      <c r="Q3088" s="246"/>
      <c r="R3088" s="235" t="s">
        <v>4764</v>
      </c>
      <c r="S3088" s="171">
        <v>2350</v>
      </c>
      <c r="T3088" s="467" t="s">
        <v>2965</v>
      </c>
      <c r="U3088" s="468">
        <f t="shared" si="49"/>
        <v>2350</v>
      </c>
    </row>
    <row r="3089" spans="1:21">
      <c r="A3089" s="235">
        <f t="shared" si="48"/>
        <v>3086</v>
      </c>
      <c r="B3089" s="238">
        <v>112139784</v>
      </c>
      <c r="C3089" s="238" t="s">
        <v>2731</v>
      </c>
      <c r="D3089" s="238" t="s">
        <v>2809</v>
      </c>
      <c r="E3089" s="598" t="s">
        <v>2729</v>
      </c>
      <c r="F3089" s="333">
        <v>16</v>
      </c>
      <c r="G3089" s="623" t="s">
        <v>4761</v>
      </c>
      <c r="H3089" s="485">
        <v>45224</v>
      </c>
      <c r="I3089" s="485">
        <v>45224</v>
      </c>
      <c r="J3089" s="235" t="s">
        <v>4762</v>
      </c>
      <c r="K3089" s="235" t="s">
        <v>4731</v>
      </c>
      <c r="L3089" s="235" t="s">
        <v>4759</v>
      </c>
      <c r="M3089" s="235">
        <v>350978317</v>
      </c>
      <c r="N3089" s="235" t="s">
        <v>4082</v>
      </c>
      <c r="O3089" s="238"/>
      <c r="P3089" s="246"/>
      <c r="Q3089" s="246"/>
      <c r="R3089" s="246"/>
      <c r="S3089" s="171">
        <v>25.25</v>
      </c>
      <c r="T3089" s="467" t="s">
        <v>2965</v>
      </c>
      <c r="U3089" s="468">
        <f t="shared" si="49"/>
        <v>404</v>
      </c>
    </row>
    <row r="3090" spans="1:21" ht="20.399999999999999">
      <c r="A3090" s="235">
        <f t="shared" si="48"/>
        <v>3087</v>
      </c>
      <c r="B3090" s="238" t="s">
        <v>3816</v>
      </c>
      <c r="C3090" s="238" t="s">
        <v>2943</v>
      </c>
      <c r="D3090" s="238" t="s">
        <v>2944</v>
      </c>
      <c r="E3090" s="598" t="s">
        <v>2729</v>
      </c>
      <c r="F3090" s="235">
        <v>40</v>
      </c>
      <c r="G3090" s="623" t="s">
        <v>4761</v>
      </c>
      <c r="H3090" s="465">
        <v>45224</v>
      </c>
      <c r="I3090" s="465">
        <v>45224</v>
      </c>
      <c r="J3090" s="235" t="s">
        <v>4765</v>
      </c>
      <c r="K3090" s="235" t="s">
        <v>4731</v>
      </c>
      <c r="L3090" s="333" t="s">
        <v>4044</v>
      </c>
      <c r="M3090" s="333">
        <v>350978317</v>
      </c>
      <c r="N3090" s="239" t="s">
        <v>4082</v>
      </c>
      <c r="O3090" s="238"/>
      <c r="P3090" s="246"/>
      <c r="Q3090" s="246"/>
      <c r="R3090" s="246"/>
      <c r="S3090" s="171">
        <v>13.6</v>
      </c>
      <c r="T3090" s="467" t="s">
        <v>2965</v>
      </c>
      <c r="U3090" s="468">
        <f t="shared" si="49"/>
        <v>544</v>
      </c>
    </row>
    <row r="3091" spans="1:21">
      <c r="A3091" s="235">
        <f t="shared" si="48"/>
        <v>3088</v>
      </c>
      <c r="B3091" s="238">
        <v>112161394</v>
      </c>
      <c r="C3091" s="238" t="s">
        <v>764</v>
      </c>
      <c r="D3091" s="238" t="s">
        <v>765</v>
      </c>
      <c r="E3091" s="598" t="s">
        <v>36</v>
      </c>
      <c r="F3091" s="247">
        <v>1</v>
      </c>
      <c r="G3091" s="628" t="s">
        <v>4776</v>
      </c>
      <c r="H3091" s="485">
        <v>45226</v>
      </c>
      <c r="I3091" s="485">
        <v>45226</v>
      </c>
      <c r="J3091" s="235" t="s">
        <v>4777</v>
      </c>
      <c r="K3091" s="235" t="s">
        <v>4065</v>
      </c>
      <c r="L3091" s="235" t="s">
        <v>4759</v>
      </c>
      <c r="M3091" s="235">
        <v>358931369</v>
      </c>
      <c r="N3091" s="235" t="s">
        <v>4082</v>
      </c>
      <c r="O3091" s="427"/>
      <c r="P3091" s="235"/>
      <c r="Q3091" s="427"/>
      <c r="R3091" s="235" t="s">
        <v>4778</v>
      </c>
      <c r="S3091" s="171">
        <v>1155.52</v>
      </c>
      <c r="T3091" s="467" t="s">
        <v>2965</v>
      </c>
      <c r="U3091" s="468">
        <f t="shared" si="49"/>
        <v>1155.52</v>
      </c>
    </row>
    <row r="3092" spans="1:21">
      <c r="A3092" s="235">
        <f t="shared" si="48"/>
        <v>3089</v>
      </c>
      <c r="B3092" s="238">
        <v>112161394</v>
      </c>
      <c r="C3092" s="238" t="s">
        <v>764</v>
      </c>
      <c r="D3092" s="238" t="s">
        <v>765</v>
      </c>
      <c r="E3092" s="598" t="s">
        <v>36</v>
      </c>
      <c r="F3092" s="355">
        <v>1</v>
      </c>
      <c r="G3092" s="628" t="s">
        <v>4779</v>
      </c>
      <c r="H3092" s="485">
        <v>45226</v>
      </c>
      <c r="I3092" s="485">
        <v>45226</v>
      </c>
      <c r="J3092" s="235" t="s">
        <v>4780</v>
      </c>
      <c r="K3092" s="235" t="s">
        <v>3804</v>
      </c>
      <c r="L3092" s="235" t="s">
        <v>4759</v>
      </c>
      <c r="M3092" s="235">
        <v>358931321</v>
      </c>
      <c r="N3092" s="235" t="s">
        <v>4082</v>
      </c>
      <c r="O3092" s="427"/>
      <c r="P3092" s="235"/>
      <c r="Q3092" s="427"/>
      <c r="R3092" s="235" t="s">
        <v>4778</v>
      </c>
      <c r="S3092" s="171">
        <v>1155.52</v>
      </c>
      <c r="T3092" s="467" t="s">
        <v>2965</v>
      </c>
      <c r="U3092" s="468">
        <f t="shared" si="49"/>
        <v>1155.52</v>
      </c>
    </row>
    <row r="3093" spans="1:21">
      <c r="A3093" s="235">
        <f t="shared" si="48"/>
        <v>3090</v>
      </c>
      <c r="B3093" s="238">
        <v>112161394</v>
      </c>
      <c r="C3093" s="238" t="s">
        <v>764</v>
      </c>
      <c r="D3093" s="238" t="s">
        <v>765</v>
      </c>
      <c r="E3093" s="598" t="s">
        <v>36</v>
      </c>
      <c r="F3093" s="355">
        <v>1</v>
      </c>
      <c r="G3093" s="628" t="s">
        <v>4781</v>
      </c>
      <c r="H3093" s="485">
        <v>45226</v>
      </c>
      <c r="I3093" s="485">
        <v>45226</v>
      </c>
      <c r="J3093" s="355" t="s">
        <v>4782</v>
      </c>
      <c r="K3093" s="355" t="s">
        <v>4783</v>
      </c>
      <c r="L3093" s="235" t="s">
        <v>4759</v>
      </c>
      <c r="M3093" s="355">
        <v>358931338</v>
      </c>
      <c r="N3093" s="235" t="s">
        <v>4082</v>
      </c>
      <c r="O3093" s="355"/>
      <c r="P3093" s="355"/>
      <c r="Q3093" s="355"/>
      <c r="R3093" s="235" t="s">
        <v>4778</v>
      </c>
      <c r="S3093" s="171">
        <v>1155.52</v>
      </c>
      <c r="T3093" s="467" t="s">
        <v>2965</v>
      </c>
      <c r="U3093" s="468">
        <f t="shared" si="49"/>
        <v>1155.52</v>
      </c>
    </row>
    <row r="3094" spans="1:21">
      <c r="A3094" s="235">
        <f t="shared" si="48"/>
        <v>3091</v>
      </c>
      <c r="B3094" s="238">
        <v>112161396</v>
      </c>
      <c r="C3094" s="238" t="s">
        <v>2385</v>
      </c>
      <c r="D3094" s="238" t="s">
        <v>2744</v>
      </c>
      <c r="E3094" s="598" t="s">
        <v>36</v>
      </c>
      <c r="F3094" s="235">
        <v>1</v>
      </c>
      <c r="G3094" s="623" t="s">
        <v>4776</v>
      </c>
      <c r="H3094" s="485">
        <v>45226</v>
      </c>
      <c r="I3094" s="485">
        <v>45226</v>
      </c>
      <c r="J3094" s="235" t="s">
        <v>4777</v>
      </c>
      <c r="K3094" s="235" t="s">
        <v>4065</v>
      </c>
      <c r="L3094" s="235" t="s">
        <v>4759</v>
      </c>
      <c r="M3094" s="235">
        <v>358931369</v>
      </c>
      <c r="N3094" s="235" t="s">
        <v>4082</v>
      </c>
      <c r="O3094" s="427"/>
      <c r="P3094" s="235"/>
      <c r="Q3094" s="427"/>
      <c r="R3094" s="235" t="s">
        <v>4778</v>
      </c>
      <c r="S3094" s="171">
        <v>579.58000000000004</v>
      </c>
      <c r="T3094" s="467" t="s">
        <v>2965</v>
      </c>
      <c r="U3094" s="468">
        <f t="shared" si="49"/>
        <v>579.58000000000004</v>
      </c>
    </row>
    <row r="3095" spans="1:21">
      <c r="A3095" s="235">
        <f t="shared" si="48"/>
        <v>3092</v>
      </c>
      <c r="B3095" s="238">
        <v>112161396</v>
      </c>
      <c r="C3095" s="238" t="s">
        <v>2385</v>
      </c>
      <c r="D3095" s="238" t="s">
        <v>2744</v>
      </c>
      <c r="E3095" s="598" t="s">
        <v>36</v>
      </c>
      <c r="F3095" s="235">
        <v>1</v>
      </c>
      <c r="G3095" s="623" t="s">
        <v>4779</v>
      </c>
      <c r="H3095" s="485">
        <v>45226</v>
      </c>
      <c r="I3095" s="485">
        <v>45226</v>
      </c>
      <c r="J3095" s="235" t="s">
        <v>4780</v>
      </c>
      <c r="K3095" s="235" t="s">
        <v>3804</v>
      </c>
      <c r="L3095" s="235" t="s">
        <v>4759</v>
      </c>
      <c r="M3095" s="235">
        <v>358931321</v>
      </c>
      <c r="N3095" s="235" t="s">
        <v>4082</v>
      </c>
      <c r="O3095" s="427"/>
      <c r="P3095" s="235"/>
      <c r="Q3095" s="427"/>
      <c r="R3095" s="235" t="s">
        <v>4778</v>
      </c>
      <c r="S3095" s="171">
        <v>579.58000000000004</v>
      </c>
      <c r="T3095" s="467" t="s">
        <v>2965</v>
      </c>
      <c r="U3095" s="468">
        <f t="shared" si="49"/>
        <v>579.58000000000004</v>
      </c>
    </row>
    <row r="3096" spans="1:21">
      <c r="A3096" s="235">
        <f t="shared" si="48"/>
        <v>3093</v>
      </c>
      <c r="B3096" s="238">
        <v>112161405</v>
      </c>
      <c r="C3096" s="238" t="s">
        <v>2272</v>
      </c>
      <c r="D3096" s="238" t="s">
        <v>2273</v>
      </c>
      <c r="E3096" s="598" t="s">
        <v>36</v>
      </c>
      <c r="F3096" s="235">
        <v>1</v>
      </c>
      <c r="G3096" s="623" t="s">
        <v>4784</v>
      </c>
      <c r="H3096" s="486">
        <v>45230</v>
      </c>
      <c r="I3096" s="487">
        <v>45230</v>
      </c>
      <c r="J3096" s="235" t="s">
        <v>4785</v>
      </c>
      <c r="K3096" s="235" t="s">
        <v>4786</v>
      </c>
      <c r="L3096" s="235" t="s">
        <v>70</v>
      </c>
      <c r="M3096" s="238">
        <v>358931246</v>
      </c>
      <c r="N3096" s="235" t="s">
        <v>4082</v>
      </c>
      <c r="O3096" s="235" t="s">
        <v>4320</v>
      </c>
      <c r="P3096" s="345" t="s">
        <v>89</v>
      </c>
      <c r="Q3096" s="427"/>
      <c r="R3096" s="235"/>
      <c r="S3096" s="408">
        <v>45900</v>
      </c>
      <c r="T3096" s="467" t="s">
        <v>2965</v>
      </c>
      <c r="U3096" s="468">
        <f t="shared" si="49"/>
        <v>45900</v>
      </c>
    </row>
    <row r="3097" spans="1:21">
      <c r="A3097" s="235">
        <f t="shared" si="48"/>
        <v>3094</v>
      </c>
      <c r="B3097" s="238">
        <v>112161405</v>
      </c>
      <c r="C3097" s="238" t="s">
        <v>2272</v>
      </c>
      <c r="D3097" s="238" t="s">
        <v>2273</v>
      </c>
      <c r="E3097" s="598" t="s">
        <v>36</v>
      </c>
      <c r="F3097" s="235">
        <v>2</v>
      </c>
      <c r="G3097" s="623" t="s">
        <v>4787</v>
      </c>
      <c r="H3097" s="486">
        <v>45230</v>
      </c>
      <c r="I3097" s="487">
        <v>45230</v>
      </c>
      <c r="J3097" s="235" t="s">
        <v>4788</v>
      </c>
      <c r="K3097" s="235" t="s">
        <v>92</v>
      </c>
      <c r="L3097" s="235" t="s">
        <v>70</v>
      </c>
      <c r="M3097" s="238">
        <v>358931222</v>
      </c>
      <c r="N3097" s="235" t="s">
        <v>4082</v>
      </c>
      <c r="O3097" s="235" t="s">
        <v>4320</v>
      </c>
      <c r="P3097" s="345" t="s">
        <v>4258</v>
      </c>
      <c r="Q3097" s="427"/>
      <c r="R3097" s="235"/>
      <c r="S3097" s="408">
        <v>45900</v>
      </c>
      <c r="T3097" s="467" t="s">
        <v>2965</v>
      </c>
      <c r="U3097" s="468">
        <f t="shared" si="49"/>
        <v>91800</v>
      </c>
    </row>
    <row r="3098" spans="1:21">
      <c r="A3098" s="235">
        <f t="shared" si="48"/>
        <v>3095</v>
      </c>
      <c r="B3098" s="238">
        <v>112161355</v>
      </c>
      <c r="C3098" s="238" t="s">
        <v>2432</v>
      </c>
      <c r="D3098" s="238" t="s">
        <v>2433</v>
      </c>
      <c r="E3098" s="598" t="s">
        <v>36</v>
      </c>
      <c r="F3098" s="235">
        <v>1</v>
      </c>
      <c r="G3098" s="628" t="s">
        <v>4776</v>
      </c>
      <c r="H3098" s="485">
        <v>45226</v>
      </c>
      <c r="I3098" s="485">
        <v>45226</v>
      </c>
      <c r="J3098" s="235" t="s">
        <v>4777</v>
      </c>
      <c r="K3098" s="235" t="s">
        <v>4065</v>
      </c>
      <c r="L3098" s="235" t="s">
        <v>4759</v>
      </c>
      <c r="M3098" s="235">
        <v>358931369</v>
      </c>
      <c r="N3098" s="235" t="s">
        <v>4082</v>
      </c>
      <c r="O3098" s="427"/>
      <c r="P3098" s="235"/>
      <c r="Q3098" s="427"/>
      <c r="R3098" s="235" t="s">
        <v>4778</v>
      </c>
      <c r="S3098" s="171">
        <v>23137.33</v>
      </c>
      <c r="T3098" s="467" t="s">
        <v>2965</v>
      </c>
      <c r="U3098" s="468">
        <f t="shared" si="49"/>
        <v>23137.33</v>
      </c>
    </row>
    <row r="3099" spans="1:21">
      <c r="A3099" s="235">
        <f t="shared" si="48"/>
        <v>3096</v>
      </c>
      <c r="B3099" s="238">
        <v>112161355</v>
      </c>
      <c r="C3099" s="238" t="s">
        <v>2432</v>
      </c>
      <c r="D3099" s="238" t="s">
        <v>2433</v>
      </c>
      <c r="E3099" s="598" t="s">
        <v>36</v>
      </c>
      <c r="F3099" s="355">
        <v>1</v>
      </c>
      <c r="G3099" s="628" t="s">
        <v>4779</v>
      </c>
      <c r="H3099" s="485">
        <v>45226</v>
      </c>
      <c r="I3099" s="485">
        <v>45226</v>
      </c>
      <c r="J3099" s="235" t="s">
        <v>4780</v>
      </c>
      <c r="K3099" s="235" t="s">
        <v>3804</v>
      </c>
      <c r="L3099" s="235" t="s">
        <v>4759</v>
      </c>
      <c r="M3099" s="235">
        <v>358931321</v>
      </c>
      <c r="N3099" s="235" t="s">
        <v>4082</v>
      </c>
      <c r="O3099" s="427"/>
      <c r="P3099" s="235"/>
      <c r="Q3099" s="427"/>
      <c r="R3099" s="235" t="s">
        <v>4778</v>
      </c>
      <c r="S3099" s="171">
        <v>23137.33</v>
      </c>
      <c r="T3099" s="467" t="s">
        <v>2965</v>
      </c>
      <c r="U3099" s="468">
        <f t="shared" si="49"/>
        <v>23137.33</v>
      </c>
    </row>
    <row r="3100" spans="1:21">
      <c r="A3100" s="235">
        <f t="shared" si="48"/>
        <v>3097</v>
      </c>
      <c r="B3100" s="238">
        <v>112161353</v>
      </c>
      <c r="C3100" s="238" t="s">
        <v>2453</v>
      </c>
      <c r="D3100" s="238" t="s">
        <v>2757</v>
      </c>
      <c r="E3100" s="598" t="s">
        <v>36</v>
      </c>
      <c r="F3100" s="247">
        <v>1</v>
      </c>
      <c r="G3100" s="628" t="s">
        <v>4776</v>
      </c>
      <c r="H3100" s="485">
        <v>45226</v>
      </c>
      <c r="I3100" s="485">
        <v>45226</v>
      </c>
      <c r="J3100" s="235" t="s">
        <v>4777</v>
      </c>
      <c r="K3100" s="235" t="s">
        <v>4065</v>
      </c>
      <c r="L3100" s="235" t="s">
        <v>4759</v>
      </c>
      <c r="M3100" s="235">
        <v>358931369</v>
      </c>
      <c r="N3100" s="235" t="s">
        <v>4082</v>
      </c>
      <c r="O3100" s="427"/>
      <c r="P3100" s="235"/>
      <c r="Q3100" s="427"/>
      <c r="R3100" s="235" t="s">
        <v>4778</v>
      </c>
      <c r="S3100" s="171">
        <v>50982.400000000001</v>
      </c>
      <c r="T3100" s="467" t="s">
        <v>2965</v>
      </c>
      <c r="U3100" s="468">
        <f t="shared" si="49"/>
        <v>50982.400000000001</v>
      </c>
    </row>
    <row r="3101" spans="1:21">
      <c r="A3101" s="235">
        <f t="shared" si="48"/>
        <v>3098</v>
      </c>
      <c r="B3101" s="238">
        <v>112161353</v>
      </c>
      <c r="C3101" s="238" t="s">
        <v>2453</v>
      </c>
      <c r="D3101" s="238" t="s">
        <v>2757</v>
      </c>
      <c r="E3101" s="598" t="s">
        <v>36</v>
      </c>
      <c r="F3101" s="355">
        <v>1</v>
      </c>
      <c r="G3101" s="628" t="s">
        <v>4779</v>
      </c>
      <c r="H3101" s="485">
        <v>45226</v>
      </c>
      <c r="I3101" s="485">
        <v>45226</v>
      </c>
      <c r="J3101" s="235" t="s">
        <v>4780</v>
      </c>
      <c r="K3101" s="235" t="s">
        <v>3804</v>
      </c>
      <c r="L3101" s="235" t="s">
        <v>4759</v>
      </c>
      <c r="M3101" s="235">
        <v>358931321</v>
      </c>
      <c r="N3101" s="235" t="s">
        <v>4082</v>
      </c>
      <c r="O3101" s="427"/>
      <c r="P3101" s="235"/>
      <c r="Q3101" s="427"/>
      <c r="R3101" s="235" t="s">
        <v>4778</v>
      </c>
      <c r="S3101" s="171">
        <v>50982.400000000001</v>
      </c>
      <c r="T3101" s="467" t="s">
        <v>2965</v>
      </c>
      <c r="U3101" s="468">
        <f t="shared" si="49"/>
        <v>50982.400000000001</v>
      </c>
    </row>
    <row r="3102" spans="1:21">
      <c r="A3102" s="235">
        <f t="shared" si="48"/>
        <v>3099</v>
      </c>
      <c r="B3102" s="238">
        <v>112177910</v>
      </c>
      <c r="C3102" s="238" t="s">
        <v>2503</v>
      </c>
      <c r="D3102" s="238" t="s">
        <v>2504</v>
      </c>
      <c r="E3102" s="598" t="s">
        <v>36</v>
      </c>
      <c r="F3102" s="235">
        <v>1</v>
      </c>
      <c r="G3102" s="623" t="s">
        <v>4776</v>
      </c>
      <c r="H3102" s="485">
        <v>45226</v>
      </c>
      <c r="I3102" s="485">
        <v>45226</v>
      </c>
      <c r="J3102" s="235" t="s">
        <v>4777</v>
      </c>
      <c r="K3102" s="235" t="s">
        <v>4065</v>
      </c>
      <c r="L3102" s="235" t="s">
        <v>4759</v>
      </c>
      <c r="M3102" s="235">
        <v>358931369</v>
      </c>
      <c r="N3102" s="235" t="s">
        <v>4082</v>
      </c>
      <c r="O3102" s="427"/>
      <c r="P3102" s="235"/>
      <c r="Q3102" s="427"/>
      <c r="R3102" s="235" t="s">
        <v>4778</v>
      </c>
      <c r="S3102" s="171">
        <v>7560</v>
      </c>
      <c r="T3102" s="467" t="s">
        <v>2965</v>
      </c>
      <c r="U3102" s="468">
        <f t="shared" si="49"/>
        <v>7560</v>
      </c>
    </row>
    <row r="3103" spans="1:21">
      <c r="A3103" s="235">
        <f t="shared" si="48"/>
        <v>3100</v>
      </c>
      <c r="B3103" s="355">
        <v>112177910</v>
      </c>
      <c r="C3103" s="238" t="s">
        <v>2503</v>
      </c>
      <c r="D3103" s="238" t="s">
        <v>2504</v>
      </c>
      <c r="E3103" s="598" t="s">
        <v>36</v>
      </c>
      <c r="F3103" s="355">
        <v>1</v>
      </c>
      <c r="G3103" s="623" t="s">
        <v>4789</v>
      </c>
      <c r="H3103" s="485">
        <v>45226</v>
      </c>
      <c r="I3103" s="485">
        <v>45226</v>
      </c>
      <c r="J3103" s="235" t="s">
        <v>4790</v>
      </c>
      <c r="K3103" s="355" t="s">
        <v>82</v>
      </c>
      <c r="L3103" s="355"/>
      <c r="M3103" s="355">
        <v>358931376</v>
      </c>
      <c r="N3103" s="355" t="s">
        <v>4082</v>
      </c>
      <c r="O3103" s="355"/>
      <c r="P3103" s="355"/>
      <c r="Q3103" s="355"/>
      <c r="R3103" s="355" t="s">
        <v>4778</v>
      </c>
      <c r="S3103" s="171">
        <v>7560</v>
      </c>
      <c r="T3103" s="467" t="s">
        <v>2965</v>
      </c>
      <c r="U3103" s="468">
        <f t="shared" si="49"/>
        <v>7560</v>
      </c>
    </row>
    <row r="3104" spans="1:21">
      <c r="A3104" s="235">
        <f t="shared" si="48"/>
        <v>3101</v>
      </c>
      <c r="B3104" s="355">
        <v>112177910</v>
      </c>
      <c r="C3104" s="238" t="s">
        <v>2503</v>
      </c>
      <c r="D3104" s="238" t="s">
        <v>2504</v>
      </c>
      <c r="E3104" s="598" t="s">
        <v>36</v>
      </c>
      <c r="F3104" s="355">
        <v>1</v>
      </c>
      <c r="G3104" s="623" t="s">
        <v>4779</v>
      </c>
      <c r="H3104" s="485">
        <v>45226</v>
      </c>
      <c r="I3104" s="485">
        <v>45226</v>
      </c>
      <c r="J3104" s="235" t="s">
        <v>4780</v>
      </c>
      <c r="K3104" s="235" t="s">
        <v>3804</v>
      </c>
      <c r="L3104" s="235" t="s">
        <v>4759</v>
      </c>
      <c r="M3104" s="235">
        <v>358931321</v>
      </c>
      <c r="N3104" s="235" t="s">
        <v>4082</v>
      </c>
      <c r="O3104" s="427"/>
      <c r="P3104" s="235"/>
      <c r="Q3104" s="427"/>
      <c r="R3104" s="235" t="s">
        <v>4778</v>
      </c>
      <c r="S3104" s="171">
        <v>7560</v>
      </c>
      <c r="T3104" s="467" t="s">
        <v>2965</v>
      </c>
      <c r="U3104" s="468">
        <f t="shared" si="49"/>
        <v>7560</v>
      </c>
    </row>
    <row r="3105" spans="1:21">
      <c r="A3105" s="235">
        <f t="shared" si="48"/>
        <v>3102</v>
      </c>
      <c r="B3105" s="355">
        <v>112177910</v>
      </c>
      <c r="C3105" s="238" t="s">
        <v>2503</v>
      </c>
      <c r="D3105" s="238" t="s">
        <v>2504</v>
      </c>
      <c r="E3105" s="598" t="s">
        <v>36</v>
      </c>
      <c r="F3105" s="355">
        <v>1</v>
      </c>
      <c r="G3105" s="623" t="s">
        <v>4781</v>
      </c>
      <c r="H3105" s="485">
        <v>45226</v>
      </c>
      <c r="I3105" s="485">
        <v>45226</v>
      </c>
      <c r="J3105" s="355" t="s">
        <v>4782</v>
      </c>
      <c r="K3105" s="355" t="s">
        <v>4783</v>
      </c>
      <c r="L3105" s="235" t="s">
        <v>4759</v>
      </c>
      <c r="M3105" s="355">
        <v>358931338</v>
      </c>
      <c r="N3105" s="235" t="s">
        <v>4082</v>
      </c>
      <c r="O3105" s="355"/>
      <c r="P3105" s="355"/>
      <c r="Q3105" s="355"/>
      <c r="R3105" s="235" t="s">
        <v>4778</v>
      </c>
      <c r="S3105" s="171">
        <v>7560</v>
      </c>
      <c r="T3105" s="467" t="s">
        <v>2965</v>
      </c>
      <c r="U3105" s="468">
        <f t="shared" si="49"/>
        <v>7560</v>
      </c>
    </row>
    <row r="3106" spans="1:21">
      <c r="A3106" s="235">
        <f t="shared" si="48"/>
        <v>3103</v>
      </c>
      <c r="B3106" s="238">
        <v>112161405</v>
      </c>
      <c r="C3106" s="238" t="s">
        <v>2272</v>
      </c>
      <c r="D3106" s="238" t="s">
        <v>2273</v>
      </c>
      <c r="E3106" s="598" t="s">
        <v>36</v>
      </c>
      <c r="F3106" s="235">
        <v>2</v>
      </c>
      <c r="G3106" s="623" t="s">
        <v>4787</v>
      </c>
      <c r="H3106" s="486">
        <v>45230</v>
      </c>
      <c r="I3106" s="487">
        <v>45230</v>
      </c>
      <c r="J3106" s="235" t="s">
        <v>4788</v>
      </c>
      <c r="K3106" s="235" t="s">
        <v>92</v>
      </c>
      <c r="L3106" s="235" t="s">
        <v>70</v>
      </c>
      <c r="M3106" s="238">
        <v>358931222</v>
      </c>
      <c r="N3106" s="235" t="s">
        <v>4082</v>
      </c>
      <c r="O3106" s="235" t="s">
        <v>4320</v>
      </c>
      <c r="P3106" s="345" t="s">
        <v>4258</v>
      </c>
      <c r="Q3106" s="235" t="s">
        <v>4320</v>
      </c>
      <c r="R3106" s="345" t="s">
        <v>4258</v>
      </c>
      <c r="S3106" s="408">
        <v>45900</v>
      </c>
      <c r="T3106" s="467" t="s">
        <v>2965</v>
      </c>
      <c r="U3106" s="468">
        <f t="shared" si="49"/>
        <v>91800</v>
      </c>
    </row>
    <row r="3107" spans="1:21">
      <c r="A3107" s="235">
        <f t="shared" si="48"/>
        <v>3104</v>
      </c>
      <c r="B3107" s="238">
        <v>112161397</v>
      </c>
      <c r="C3107" s="238" t="s">
        <v>2586</v>
      </c>
      <c r="D3107" s="238" t="s">
        <v>2587</v>
      </c>
      <c r="E3107" s="598" t="s">
        <v>36</v>
      </c>
      <c r="F3107" s="235">
        <v>1</v>
      </c>
      <c r="G3107" s="623" t="s">
        <v>4776</v>
      </c>
      <c r="H3107" s="485">
        <v>45226</v>
      </c>
      <c r="I3107" s="485">
        <v>45226</v>
      </c>
      <c r="J3107" s="235" t="s">
        <v>4777</v>
      </c>
      <c r="K3107" s="235" t="s">
        <v>4065</v>
      </c>
      <c r="L3107" s="235" t="s">
        <v>4759</v>
      </c>
      <c r="M3107" s="235">
        <v>358931369</v>
      </c>
      <c r="N3107" s="235" t="s">
        <v>4082</v>
      </c>
      <c r="O3107" s="427"/>
      <c r="P3107" s="235"/>
      <c r="Q3107" s="427"/>
      <c r="R3107" s="235" t="s">
        <v>4778</v>
      </c>
      <c r="S3107" s="171">
        <v>1371.4799999999998</v>
      </c>
      <c r="T3107" s="467" t="s">
        <v>2965</v>
      </c>
      <c r="U3107" s="468">
        <f t="shared" si="49"/>
        <v>1371.4799999999998</v>
      </c>
    </row>
    <row r="3108" spans="1:21">
      <c r="A3108" s="235">
        <f t="shared" si="48"/>
        <v>3105</v>
      </c>
      <c r="B3108" s="238">
        <v>112161397</v>
      </c>
      <c r="C3108" s="238" t="s">
        <v>2586</v>
      </c>
      <c r="D3108" s="238" t="s">
        <v>2587</v>
      </c>
      <c r="E3108" s="598" t="s">
        <v>36</v>
      </c>
      <c r="F3108" s="247">
        <v>1</v>
      </c>
      <c r="G3108" s="623" t="s">
        <v>4789</v>
      </c>
      <c r="H3108" s="485">
        <v>45226</v>
      </c>
      <c r="I3108" s="485">
        <v>45226</v>
      </c>
      <c r="J3108" s="235" t="s">
        <v>4790</v>
      </c>
      <c r="K3108" s="355" t="s">
        <v>82</v>
      </c>
      <c r="L3108" s="355"/>
      <c r="M3108" s="355">
        <v>358931376</v>
      </c>
      <c r="N3108" s="355" t="s">
        <v>4082</v>
      </c>
      <c r="O3108" s="355"/>
      <c r="P3108" s="355"/>
      <c r="Q3108" s="355"/>
      <c r="R3108" s="355" t="s">
        <v>4778</v>
      </c>
      <c r="S3108" s="171">
        <v>1371.4799999999998</v>
      </c>
      <c r="T3108" s="467" t="s">
        <v>2965</v>
      </c>
      <c r="U3108" s="468">
        <f t="shared" si="49"/>
        <v>1371.4799999999998</v>
      </c>
    </row>
    <row r="3109" spans="1:21">
      <c r="A3109" s="235">
        <f t="shared" si="48"/>
        <v>3106</v>
      </c>
      <c r="B3109" s="238">
        <v>112161397</v>
      </c>
      <c r="C3109" s="238" t="s">
        <v>2586</v>
      </c>
      <c r="D3109" s="238" t="s">
        <v>2587</v>
      </c>
      <c r="E3109" s="598" t="s">
        <v>36</v>
      </c>
      <c r="F3109" s="355">
        <v>1</v>
      </c>
      <c r="G3109" s="623" t="s">
        <v>4779</v>
      </c>
      <c r="H3109" s="485">
        <v>45226</v>
      </c>
      <c r="I3109" s="485">
        <v>45226</v>
      </c>
      <c r="J3109" s="235" t="s">
        <v>4780</v>
      </c>
      <c r="K3109" s="235" t="s">
        <v>3804</v>
      </c>
      <c r="L3109" s="235" t="s">
        <v>4759</v>
      </c>
      <c r="M3109" s="235">
        <v>358931321</v>
      </c>
      <c r="N3109" s="235" t="s">
        <v>4082</v>
      </c>
      <c r="O3109" s="427"/>
      <c r="P3109" s="235"/>
      <c r="Q3109" s="427"/>
      <c r="R3109" s="235" t="s">
        <v>4778</v>
      </c>
      <c r="S3109" s="171">
        <v>1371.4799999999998</v>
      </c>
      <c r="T3109" s="467" t="s">
        <v>2965</v>
      </c>
      <c r="U3109" s="468">
        <f t="shared" si="49"/>
        <v>1371.4799999999998</v>
      </c>
    </row>
    <row r="3110" spans="1:21">
      <c r="A3110" s="235">
        <f t="shared" si="48"/>
        <v>3107</v>
      </c>
      <c r="B3110" s="238">
        <v>112161397</v>
      </c>
      <c r="C3110" s="238" t="s">
        <v>2586</v>
      </c>
      <c r="D3110" s="238" t="s">
        <v>2587</v>
      </c>
      <c r="E3110" s="598" t="s">
        <v>36</v>
      </c>
      <c r="F3110" s="355">
        <v>1</v>
      </c>
      <c r="G3110" s="623" t="s">
        <v>4781</v>
      </c>
      <c r="H3110" s="485">
        <v>45226</v>
      </c>
      <c r="I3110" s="485">
        <v>45226</v>
      </c>
      <c r="J3110" s="355" t="s">
        <v>4782</v>
      </c>
      <c r="K3110" s="355" t="s">
        <v>4783</v>
      </c>
      <c r="L3110" s="235" t="s">
        <v>4759</v>
      </c>
      <c r="M3110" s="355">
        <v>358931338</v>
      </c>
      <c r="N3110" s="235" t="s">
        <v>4082</v>
      </c>
      <c r="O3110" s="355"/>
      <c r="P3110" s="355"/>
      <c r="Q3110" s="355"/>
      <c r="R3110" s="235" t="s">
        <v>4778</v>
      </c>
      <c r="S3110" s="171">
        <v>1371.4799999999998</v>
      </c>
      <c r="T3110" s="467" t="s">
        <v>2965</v>
      </c>
      <c r="U3110" s="468">
        <f t="shared" si="49"/>
        <v>1371.4799999999998</v>
      </c>
    </row>
    <row r="3111" spans="1:21">
      <c r="A3111" s="235">
        <f t="shared" si="48"/>
        <v>3108</v>
      </c>
      <c r="B3111" s="238" t="s">
        <v>286</v>
      </c>
      <c r="C3111" s="239" t="s">
        <v>2272</v>
      </c>
      <c r="D3111" s="238" t="s">
        <v>3469</v>
      </c>
      <c r="E3111" s="600" t="s">
        <v>36</v>
      </c>
      <c r="F3111" s="333">
        <v>1</v>
      </c>
      <c r="G3111" s="623" t="s">
        <v>4791</v>
      </c>
      <c r="H3111" s="486">
        <v>45230</v>
      </c>
      <c r="I3111" s="487">
        <v>45230</v>
      </c>
      <c r="J3111" s="333" t="s">
        <v>4792</v>
      </c>
      <c r="K3111" s="333" t="s">
        <v>82</v>
      </c>
      <c r="L3111" s="235" t="s">
        <v>70</v>
      </c>
      <c r="M3111" s="238">
        <v>358931239</v>
      </c>
      <c r="N3111" s="235" t="s">
        <v>4082</v>
      </c>
      <c r="O3111" s="235" t="s">
        <v>4320</v>
      </c>
      <c r="P3111" s="345" t="s">
        <v>4248</v>
      </c>
      <c r="Q3111" s="235"/>
      <c r="R3111" s="235"/>
      <c r="S3111" s="171">
        <v>42000</v>
      </c>
      <c r="T3111" s="467" t="s">
        <v>2965</v>
      </c>
      <c r="U3111" s="468">
        <f t="shared" si="49"/>
        <v>42000</v>
      </c>
    </row>
    <row r="3112" spans="1:21">
      <c r="A3112" s="235">
        <f t="shared" si="48"/>
        <v>3109</v>
      </c>
      <c r="B3112" s="238" t="s">
        <v>286</v>
      </c>
      <c r="C3112" s="239" t="s">
        <v>2272</v>
      </c>
      <c r="D3112" s="238" t="s">
        <v>3471</v>
      </c>
      <c r="E3112" s="600" t="s">
        <v>36</v>
      </c>
      <c r="F3112" s="333">
        <v>1</v>
      </c>
      <c r="G3112" s="623" t="s">
        <v>4791</v>
      </c>
      <c r="H3112" s="486">
        <v>45230</v>
      </c>
      <c r="I3112" s="487">
        <v>45230</v>
      </c>
      <c r="J3112" s="333" t="s">
        <v>4792</v>
      </c>
      <c r="K3112" s="333" t="s">
        <v>82</v>
      </c>
      <c r="L3112" s="235" t="s">
        <v>70</v>
      </c>
      <c r="M3112" s="238">
        <v>358931239</v>
      </c>
      <c r="N3112" s="235" t="s">
        <v>4082</v>
      </c>
      <c r="O3112" s="235" t="s">
        <v>4320</v>
      </c>
      <c r="P3112" s="345" t="s">
        <v>4248</v>
      </c>
      <c r="Q3112" s="235"/>
      <c r="R3112" s="235"/>
      <c r="S3112" s="171">
        <v>42000</v>
      </c>
      <c r="T3112" s="467" t="s">
        <v>2965</v>
      </c>
      <c r="U3112" s="468">
        <f t="shared" si="49"/>
        <v>42000</v>
      </c>
    </row>
    <row r="3113" spans="1:21">
      <c r="A3113" s="235">
        <f t="shared" si="48"/>
        <v>3110</v>
      </c>
      <c r="B3113" s="238" t="s">
        <v>286</v>
      </c>
      <c r="C3113" s="239" t="s">
        <v>2272</v>
      </c>
      <c r="D3113" s="238" t="s">
        <v>3487</v>
      </c>
      <c r="E3113" s="598" t="s">
        <v>36</v>
      </c>
      <c r="F3113" s="333">
        <v>1</v>
      </c>
      <c r="G3113" s="623" t="s">
        <v>4791</v>
      </c>
      <c r="H3113" s="486">
        <v>45230</v>
      </c>
      <c r="I3113" s="487">
        <v>45230</v>
      </c>
      <c r="J3113" s="333" t="s">
        <v>4792</v>
      </c>
      <c r="K3113" s="333" t="s">
        <v>82</v>
      </c>
      <c r="L3113" s="235" t="s">
        <v>70</v>
      </c>
      <c r="M3113" s="238">
        <v>358931239</v>
      </c>
      <c r="N3113" s="235" t="s">
        <v>4082</v>
      </c>
      <c r="O3113" s="235" t="s">
        <v>4320</v>
      </c>
      <c r="P3113" s="345" t="s">
        <v>4248</v>
      </c>
      <c r="Q3113" s="235"/>
      <c r="R3113" s="235"/>
      <c r="S3113" s="171">
        <v>42000</v>
      </c>
      <c r="T3113" s="467" t="s">
        <v>2965</v>
      </c>
      <c r="U3113" s="468">
        <f t="shared" si="49"/>
        <v>42000</v>
      </c>
    </row>
    <row r="3114" spans="1:21">
      <c r="A3114" s="235">
        <f t="shared" si="48"/>
        <v>3111</v>
      </c>
      <c r="B3114" s="238" t="s">
        <v>286</v>
      </c>
      <c r="C3114" s="239" t="s">
        <v>2272</v>
      </c>
      <c r="D3114" s="238" t="s">
        <v>3489</v>
      </c>
      <c r="E3114" s="598" t="s">
        <v>36</v>
      </c>
      <c r="F3114" s="333">
        <v>1</v>
      </c>
      <c r="G3114" s="623" t="s">
        <v>4791</v>
      </c>
      <c r="H3114" s="486">
        <v>45230</v>
      </c>
      <c r="I3114" s="487">
        <v>45230</v>
      </c>
      <c r="J3114" s="333" t="s">
        <v>4792</v>
      </c>
      <c r="K3114" s="333" t="s">
        <v>82</v>
      </c>
      <c r="L3114" s="235" t="s">
        <v>70</v>
      </c>
      <c r="M3114" s="238">
        <v>358931239</v>
      </c>
      <c r="N3114" s="235" t="s">
        <v>4082</v>
      </c>
      <c r="O3114" s="235" t="s">
        <v>4320</v>
      </c>
      <c r="P3114" s="345" t="s">
        <v>4248</v>
      </c>
      <c r="Q3114" s="235"/>
      <c r="R3114" s="235"/>
      <c r="S3114" s="171">
        <v>42000</v>
      </c>
      <c r="T3114" s="467" t="s">
        <v>2965</v>
      </c>
      <c r="U3114" s="468">
        <f t="shared" si="49"/>
        <v>42000</v>
      </c>
    </row>
    <row r="3115" spans="1:21">
      <c r="A3115" s="235">
        <f t="shared" si="48"/>
        <v>3112</v>
      </c>
      <c r="B3115" s="238">
        <v>113713471</v>
      </c>
      <c r="C3115" s="239">
        <v>1110</v>
      </c>
      <c r="D3115" s="239" t="s">
        <v>4078</v>
      </c>
      <c r="E3115" s="600" t="s">
        <v>36</v>
      </c>
      <c r="F3115" s="333">
        <v>3</v>
      </c>
      <c r="G3115" s="625" t="s">
        <v>4776</v>
      </c>
      <c r="H3115" s="465">
        <v>45226</v>
      </c>
      <c r="I3115" s="465">
        <v>45226</v>
      </c>
      <c r="J3115" s="235" t="s">
        <v>4777</v>
      </c>
      <c r="K3115" s="235" t="s">
        <v>4065</v>
      </c>
      <c r="L3115" s="235" t="s">
        <v>4759</v>
      </c>
      <c r="M3115" s="235">
        <v>358931369</v>
      </c>
      <c r="N3115" s="235" t="s">
        <v>4082</v>
      </c>
      <c r="O3115" s="427"/>
      <c r="P3115" s="235"/>
      <c r="Q3115" s="427"/>
      <c r="R3115" s="235" t="s">
        <v>4778</v>
      </c>
      <c r="S3115" s="408">
        <v>2850</v>
      </c>
      <c r="T3115" s="467" t="s">
        <v>2965</v>
      </c>
      <c r="U3115" s="468">
        <f t="shared" si="49"/>
        <v>8550</v>
      </c>
    </row>
    <row r="3116" spans="1:21">
      <c r="A3116" s="235">
        <f t="shared" si="48"/>
        <v>3113</v>
      </c>
      <c r="B3116" s="238">
        <v>113713471</v>
      </c>
      <c r="C3116" s="239">
        <v>1110</v>
      </c>
      <c r="D3116" s="239" t="s">
        <v>4078</v>
      </c>
      <c r="E3116" s="600" t="s">
        <v>36</v>
      </c>
      <c r="F3116" s="355">
        <v>3</v>
      </c>
      <c r="G3116" s="623" t="s">
        <v>4789</v>
      </c>
      <c r="H3116" s="465">
        <v>45226</v>
      </c>
      <c r="I3116" s="465">
        <v>45226</v>
      </c>
      <c r="J3116" s="235" t="s">
        <v>4790</v>
      </c>
      <c r="K3116" s="355" t="s">
        <v>82</v>
      </c>
      <c r="L3116" s="355"/>
      <c r="M3116" s="355">
        <v>358931376</v>
      </c>
      <c r="N3116" s="355" t="s">
        <v>4082</v>
      </c>
      <c r="O3116" s="355"/>
      <c r="P3116" s="355"/>
      <c r="Q3116" s="355"/>
      <c r="R3116" s="355" t="s">
        <v>4778</v>
      </c>
      <c r="S3116" s="408">
        <v>2850</v>
      </c>
      <c r="T3116" s="467" t="s">
        <v>2965</v>
      </c>
      <c r="U3116" s="468">
        <f t="shared" si="49"/>
        <v>8550</v>
      </c>
    </row>
    <row r="3117" spans="1:21">
      <c r="A3117" s="235">
        <f t="shared" si="48"/>
        <v>3114</v>
      </c>
      <c r="B3117" s="238">
        <v>113713471</v>
      </c>
      <c r="C3117" s="239">
        <v>1110</v>
      </c>
      <c r="D3117" s="239" t="s">
        <v>4078</v>
      </c>
      <c r="E3117" s="600" t="s">
        <v>36</v>
      </c>
      <c r="F3117" s="355">
        <v>5</v>
      </c>
      <c r="G3117" s="623" t="s">
        <v>4793</v>
      </c>
      <c r="H3117" s="465">
        <v>45226</v>
      </c>
      <c r="I3117" s="465">
        <v>45226</v>
      </c>
      <c r="J3117" s="235" t="s">
        <v>4794</v>
      </c>
      <c r="K3117" s="247" t="s">
        <v>2271</v>
      </c>
      <c r="L3117" s="235" t="s">
        <v>4759</v>
      </c>
      <c r="M3117" s="247">
        <v>358931284</v>
      </c>
      <c r="N3117" s="235" t="s">
        <v>4082</v>
      </c>
      <c r="O3117" s="247"/>
      <c r="P3117" s="247"/>
      <c r="Q3117" s="247"/>
      <c r="R3117" s="355" t="s">
        <v>4778</v>
      </c>
      <c r="S3117" s="408">
        <v>2850</v>
      </c>
      <c r="T3117" s="467" t="s">
        <v>2965</v>
      </c>
      <c r="U3117" s="468">
        <f t="shared" si="49"/>
        <v>14250</v>
      </c>
    </row>
    <row r="3118" spans="1:21">
      <c r="A3118" s="235">
        <f t="shared" si="48"/>
        <v>3115</v>
      </c>
      <c r="B3118" s="238">
        <v>113713471</v>
      </c>
      <c r="C3118" s="239">
        <v>1110</v>
      </c>
      <c r="D3118" s="239" t="s">
        <v>4078</v>
      </c>
      <c r="E3118" s="600" t="s">
        <v>36</v>
      </c>
      <c r="F3118" s="355">
        <v>6</v>
      </c>
      <c r="G3118" s="623" t="s">
        <v>4795</v>
      </c>
      <c r="H3118" s="465">
        <v>45226</v>
      </c>
      <c r="I3118" s="465">
        <v>45226</v>
      </c>
      <c r="J3118" s="235" t="s">
        <v>4796</v>
      </c>
      <c r="K3118" s="355" t="s">
        <v>4173</v>
      </c>
      <c r="L3118" s="235" t="s">
        <v>4759</v>
      </c>
      <c r="M3118" s="355">
        <v>358931291</v>
      </c>
      <c r="N3118" s="235" t="s">
        <v>4082</v>
      </c>
      <c r="O3118" s="355"/>
      <c r="P3118" s="355"/>
      <c r="Q3118" s="355"/>
      <c r="R3118" s="355" t="s">
        <v>4778</v>
      </c>
      <c r="S3118" s="408">
        <v>2850</v>
      </c>
      <c r="T3118" s="467" t="s">
        <v>2965</v>
      </c>
      <c r="U3118" s="468">
        <f t="shared" si="49"/>
        <v>17100</v>
      </c>
    </row>
    <row r="3119" spans="1:21">
      <c r="A3119" s="235">
        <f t="shared" si="48"/>
        <v>3116</v>
      </c>
      <c r="B3119" s="238">
        <v>113713471</v>
      </c>
      <c r="C3119" s="239">
        <v>1110</v>
      </c>
      <c r="D3119" s="239" t="s">
        <v>4078</v>
      </c>
      <c r="E3119" s="600" t="s">
        <v>36</v>
      </c>
      <c r="F3119" s="247">
        <v>5</v>
      </c>
      <c r="G3119" s="623" t="s">
        <v>4797</v>
      </c>
      <c r="H3119" s="465">
        <v>45226</v>
      </c>
      <c r="I3119" s="465">
        <v>45226</v>
      </c>
      <c r="J3119" s="235" t="s">
        <v>4798</v>
      </c>
      <c r="K3119" s="355" t="s">
        <v>2544</v>
      </c>
      <c r="L3119" s="235" t="s">
        <v>4759</v>
      </c>
      <c r="M3119" s="355">
        <v>358931307</v>
      </c>
      <c r="N3119" s="235" t="s">
        <v>4082</v>
      </c>
      <c r="O3119" s="355"/>
      <c r="P3119" s="355"/>
      <c r="Q3119" s="355"/>
      <c r="R3119" s="355" t="s">
        <v>4778</v>
      </c>
      <c r="S3119" s="408">
        <v>2850</v>
      </c>
      <c r="T3119" s="467" t="s">
        <v>2965</v>
      </c>
      <c r="U3119" s="468">
        <f t="shared" si="49"/>
        <v>14250</v>
      </c>
    </row>
    <row r="3120" spans="1:21">
      <c r="A3120" s="235">
        <f t="shared" si="48"/>
        <v>3117</v>
      </c>
      <c r="B3120" s="238">
        <v>113713471</v>
      </c>
      <c r="C3120" s="239">
        <v>1110</v>
      </c>
      <c r="D3120" s="239" t="s">
        <v>4078</v>
      </c>
      <c r="E3120" s="600" t="s">
        <v>36</v>
      </c>
      <c r="F3120" s="247">
        <v>2</v>
      </c>
      <c r="G3120" s="623" t="s">
        <v>4799</v>
      </c>
      <c r="H3120" s="465">
        <v>45226</v>
      </c>
      <c r="I3120" s="465">
        <v>45226</v>
      </c>
      <c r="J3120" s="235" t="s">
        <v>4800</v>
      </c>
      <c r="K3120" s="355" t="s">
        <v>2912</v>
      </c>
      <c r="L3120" s="235" t="s">
        <v>4759</v>
      </c>
      <c r="M3120" s="355">
        <v>358931314</v>
      </c>
      <c r="N3120" s="235" t="s">
        <v>4082</v>
      </c>
      <c r="O3120" s="355"/>
      <c r="P3120" s="355"/>
      <c r="Q3120" s="355"/>
      <c r="R3120" s="355" t="s">
        <v>4778</v>
      </c>
      <c r="S3120" s="408">
        <v>2850</v>
      </c>
      <c r="T3120" s="467" t="s">
        <v>2965</v>
      </c>
      <c r="U3120" s="468">
        <f t="shared" si="49"/>
        <v>5700</v>
      </c>
    </row>
    <row r="3121" spans="1:21">
      <c r="A3121" s="235">
        <f t="shared" si="48"/>
        <v>3118</v>
      </c>
      <c r="B3121" s="238">
        <v>113713471</v>
      </c>
      <c r="C3121" s="239">
        <v>1110</v>
      </c>
      <c r="D3121" s="239" t="s">
        <v>4078</v>
      </c>
      <c r="E3121" s="600" t="s">
        <v>36</v>
      </c>
      <c r="F3121" s="247">
        <v>2</v>
      </c>
      <c r="G3121" s="623" t="s">
        <v>4801</v>
      </c>
      <c r="H3121" s="465">
        <v>45226</v>
      </c>
      <c r="I3121" s="465">
        <v>45226</v>
      </c>
      <c r="J3121" s="333" t="s">
        <v>4169</v>
      </c>
      <c r="K3121" s="355" t="s">
        <v>2283</v>
      </c>
      <c r="L3121" s="235" t="s">
        <v>4759</v>
      </c>
      <c r="M3121" s="355">
        <v>358931345</v>
      </c>
      <c r="N3121" s="235" t="s">
        <v>4082</v>
      </c>
      <c r="O3121" s="355"/>
      <c r="P3121" s="355"/>
      <c r="Q3121" s="355"/>
      <c r="R3121" s="355" t="s">
        <v>4778</v>
      </c>
      <c r="S3121" s="408">
        <v>2850</v>
      </c>
      <c r="T3121" s="467" t="s">
        <v>2965</v>
      </c>
      <c r="U3121" s="468">
        <f t="shared" si="49"/>
        <v>5700</v>
      </c>
    </row>
    <row r="3122" spans="1:21">
      <c r="A3122" s="235">
        <f t="shared" si="48"/>
        <v>3119</v>
      </c>
      <c r="B3122" s="238">
        <v>105990025</v>
      </c>
      <c r="C3122" s="238" t="s">
        <v>4197</v>
      </c>
      <c r="D3122" s="337" t="s">
        <v>4198</v>
      </c>
      <c r="E3122" s="598" t="s">
        <v>36</v>
      </c>
      <c r="F3122" s="333">
        <v>1</v>
      </c>
      <c r="G3122" s="623" t="s">
        <v>4802</v>
      </c>
      <c r="H3122" s="465">
        <v>45229</v>
      </c>
      <c r="I3122" s="465">
        <v>45229</v>
      </c>
      <c r="J3122" s="333" t="s">
        <v>4803</v>
      </c>
      <c r="K3122" s="333" t="s">
        <v>1875</v>
      </c>
      <c r="L3122" s="333"/>
      <c r="M3122" s="333">
        <v>358931451</v>
      </c>
      <c r="N3122" s="235" t="s">
        <v>4082</v>
      </c>
      <c r="O3122" s="333"/>
      <c r="P3122" s="235"/>
      <c r="Q3122" s="333"/>
      <c r="R3122" s="235" t="s">
        <v>4804</v>
      </c>
      <c r="S3122" s="408">
        <v>157700</v>
      </c>
      <c r="T3122" s="467" t="s">
        <v>2965</v>
      </c>
      <c r="U3122" s="468">
        <f t="shared" si="49"/>
        <v>157700</v>
      </c>
    </row>
    <row r="3123" spans="1:21">
      <c r="A3123" s="235">
        <f t="shared" si="48"/>
        <v>3120</v>
      </c>
      <c r="B3123" s="238">
        <v>113722724</v>
      </c>
      <c r="C3123" s="238" t="s">
        <v>4220</v>
      </c>
      <c r="D3123" s="238" t="s">
        <v>4221</v>
      </c>
      <c r="E3123" s="598" t="s">
        <v>36</v>
      </c>
      <c r="F3123" s="333">
        <v>1</v>
      </c>
      <c r="G3123" s="625" t="s">
        <v>4776</v>
      </c>
      <c r="H3123" s="465">
        <v>45226</v>
      </c>
      <c r="I3123" s="465">
        <v>45226</v>
      </c>
      <c r="J3123" s="235" t="s">
        <v>4777</v>
      </c>
      <c r="K3123" s="235" t="s">
        <v>4065</v>
      </c>
      <c r="L3123" s="235" t="s">
        <v>4759</v>
      </c>
      <c r="M3123" s="235">
        <v>358931369</v>
      </c>
      <c r="N3123" s="235" t="s">
        <v>4082</v>
      </c>
      <c r="O3123" s="427"/>
      <c r="P3123" s="235"/>
      <c r="Q3123" s="427"/>
      <c r="R3123" s="235" t="s">
        <v>4778</v>
      </c>
      <c r="S3123" s="408">
        <v>825</v>
      </c>
      <c r="T3123" s="467" t="s">
        <v>2965</v>
      </c>
      <c r="U3123" s="468">
        <f t="shared" si="49"/>
        <v>825</v>
      </c>
    </row>
    <row r="3124" spans="1:21">
      <c r="A3124" s="235">
        <f t="shared" si="48"/>
        <v>3121</v>
      </c>
      <c r="B3124" s="238">
        <v>113722724</v>
      </c>
      <c r="C3124" s="238" t="s">
        <v>4220</v>
      </c>
      <c r="D3124" s="238" t="s">
        <v>4221</v>
      </c>
      <c r="E3124" s="598" t="s">
        <v>36</v>
      </c>
      <c r="F3124" s="333">
        <v>1</v>
      </c>
      <c r="G3124" s="625" t="s">
        <v>4789</v>
      </c>
      <c r="H3124" s="465">
        <v>45226</v>
      </c>
      <c r="I3124" s="465">
        <v>45226</v>
      </c>
      <c r="J3124" s="235" t="s">
        <v>4790</v>
      </c>
      <c r="K3124" s="355" t="s">
        <v>82</v>
      </c>
      <c r="L3124" s="235" t="s">
        <v>4759</v>
      </c>
      <c r="M3124" s="355">
        <v>358931376</v>
      </c>
      <c r="N3124" s="235" t="s">
        <v>4082</v>
      </c>
      <c r="O3124" s="355"/>
      <c r="P3124" s="355"/>
      <c r="Q3124" s="355"/>
      <c r="R3124" s="355" t="s">
        <v>4778</v>
      </c>
      <c r="S3124" s="408">
        <v>825</v>
      </c>
      <c r="T3124" s="467" t="s">
        <v>2965</v>
      </c>
      <c r="U3124" s="468">
        <f t="shared" si="49"/>
        <v>825</v>
      </c>
    </row>
    <row r="3125" spans="1:21">
      <c r="A3125" s="235">
        <f t="shared" si="48"/>
        <v>3122</v>
      </c>
      <c r="B3125" s="238">
        <v>113722724</v>
      </c>
      <c r="C3125" s="238" t="s">
        <v>4220</v>
      </c>
      <c r="D3125" s="238" t="s">
        <v>4221</v>
      </c>
      <c r="E3125" s="598" t="s">
        <v>36</v>
      </c>
      <c r="F3125" s="247">
        <v>1</v>
      </c>
      <c r="G3125" s="625" t="s">
        <v>4793</v>
      </c>
      <c r="H3125" s="465">
        <v>45226</v>
      </c>
      <c r="I3125" s="465">
        <v>45226</v>
      </c>
      <c r="J3125" s="235" t="s">
        <v>4794</v>
      </c>
      <c r="K3125" s="247" t="s">
        <v>2271</v>
      </c>
      <c r="L3125" s="235" t="s">
        <v>4759</v>
      </c>
      <c r="M3125" s="247">
        <v>358931284</v>
      </c>
      <c r="N3125" s="235" t="s">
        <v>4082</v>
      </c>
      <c r="O3125" s="247"/>
      <c r="P3125" s="247"/>
      <c r="Q3125" s="247"/>
      <c r="R3125" s="355" t="s">
        <v>4778</v>
      </c>
      <c r="S3125" s="408">
        <v>825</v>
      </c>
      <c r="T3125" s="467" t="s">
        <v>2965</v>
      </c>
      <c r="U3125" s="468">
        <f t="shared" si="49"/>
        <v>825</v>
      </c>
    </row>
    <row r="3126" spans="1:21">
      <c r="A3126" s="235">
        <f t="shared" si="48"/>
        <v>3123</v>
      </c>
      <c r="B3126" s="238">
        <v>113722724</v>
      </c>
      <c r="C3126" s="238" t="s">
        <v>4220</v>
      </c>
      <c r="D3126" s="238" t="s">
        <v>4221</v>
      </c>
      <c r="E3126" s="598" t="s">
        <v>36</v>
      </c>
      <c r="F3126" s="355">
        <v>1</v>
      </c>
      <c r="G3126" s="625" t="s">
        <v>4795</v>
      </c>
      <c r="H3126" s="465">
        <v>45226</v>
      </c>
      <c r="I3126" s="465">
        <v>45226</v>
      </c>
      <c r="J3126" s="235" t="s">
        <v>4796</v>
      </c>
      <c r="K3126" s="355" t="s">
        <v>4173</v>
      </c>
      <c r="L3126" s="235" t="s">
        <v>4759</v>
      </c>
      <c r="M3126" s="355">
        <v>358931291</v>
      </c>
      <c r="N3126" s="235" t="s">
        <v>4082</v>
      </c>
      <c r="O3126" s="355"/>
      <c r="P3126" s="355"/>
      <c r="Q3126" s="355"/>
      <c r="R3126" s="355" t="s">
        <v>4778</v>
      </c>
      <c r="S3126" s="408">
        <v>825</v>
      </c>
      <c r="T3126" s="467" t="s">
        <v>2965</v>
      </c>
      <c r="U3126" s="468">
        <f t="shared" si="49"/>
        <v>825</v>
      </c>
    </row>
    <row r="3127" spans="1:21">
      <c r="A3127" s="235">
        <f t="shared" ref="A3127:A3190" si="50">A3126+1</f>
        <v>3124</v>
      </c>
      <c r="B3127" s="238">
        <v>113722724</v>
      </c>
      <c r="C3127" s="238" t="s">
        <v>4220</v>
      </c>
      <c r="D3127" s="238" t="s">
        <v>4221</v>
      </c>
      <c r="E3127" s="598" t="s">
        <v>36</v>
      </c>
      <c r="F3127" s="355">
        <v>2</v>
      </c>
      <c r="G3127" s="625" t="s">
        <v>4797</v>
      </c>
      <c r="H3127" s="465">
        <v>45226</v>
      </c>
      <c r="I3127" s="465">
        <v>45226</v>
      </c>
      <c r="J3127" s="235" t="s">
        <v>4798</v>
      </c>
      <c r="K3127" s="355" t="s">
        <v>2544</v>
      </c>
      <c r="L3127" s="235" t="s">
        <v>4759</v>
      </c>
      <c r="M3127" s="355">
        <v>358931307</v>
      </c>
      <c r="N3127" s="235" t="s">
        <v>4082</v>
      </c>
      <c r="O3127" s="355"/>
      <c r="P3127" s="355"/>
      <c r="Q3127" s="355"/>
      <c r="R3127" s="355" t="s">
        <v>4778</v>
      </c>
      <c r="S3127" s="408">
        <v>825</v>
      </c>
      <c r="T3127" s="467" t="s">
        <v>2965</v>
      </c>
      <c r="U3127" s="468">
        <f t="shared" si="49"/>
        <v>1650</v>
      </c>
    </row>
    <row r="3128" spans="1:21">
      <c r="A3128" s="235">
        <f t="shared" si="50"/>
        <v>3125</v>
      </c>
      <c r="B3128" s="238">
        <v>113722724</v>
      </c>
      <c r="C3128" s="238" t="s">
        <v>4220</v>
      </c>
      <c r="D3128" s="238" t="s">
        <v>4221</v>
      </c>
      <c r="E3128" s="598" t="s">
        <v>36</v>
      </c>
      <c r="F3128" s="355">
        <v>1</v>
      </c>
      <c r="G3128" s="625" t="s">
        <v>4799</v>
      </c>
      <c r="H3128" s="465">
        <v>45226</v>
      </c>
      <c r="I3128" s="465">
        <v>45226</v>
      </c>
      <c r="J3128" s="235" t="s">
        <v>4800</v>
      </c>
      <c r="K3128" s="355" t="s">
        <v>2912</v>
      </c>
      <c r="L3128" s="235" t="s">
        <v>4759</v>
      </c>
      <c r="M3128" s="355">
        <v>358931314</v>
      </c>
      <c r="N3128" s="235" t="s">
        <v>4082</v>
      </c>
      <c r="O3128" s="355"/>
      <c r="P3128" s="355"/>
      <c r="Q3128" s="355"/>
      <c r="R3128" s="355" t="s">
        <v>4778</v>
      </c>
      <c r="S3128" s="408">
        <v>825</v>
      </c>
      <c r="T3128" s="467" t="s">
        <v>2965</v>
      </c>
      <c r="U3128" s="468">
        <f t="shared" si="49"/>
        <v>825</v>
      </c>
    </row>
    <row r="3129" spans="1:21">
      <c r="A3129" s="235">
        <f t="shared" si="50"/>
        <v>3126</v>
      </c>
      <c r="B3129" s="238">
        <v>113709550</v>
      </c>
      <c r="C3129" s="238">
        <v>113709550</v>
      </c>
      <c r="D3129" s="238" t="s">
        <v>4230</v>
      </c>
      <c r="E3129" s="598" t="s">
        <v>36</v>
      </c>
      <c r="F3129" s="333">
        <v>40</v>
      </c>
      <c r="G3129" s="623" t="s">
        <v>4805</v>
      </c>
      <c r="H3129" s="485">
        <v>45226</v>
      </c>
      <c r="I3129" s="485">
        <v>45226</v>
      </c>
      <c r="J3129" s="235" t="s">
        <v>4227</v>
      </c>
      <c r="K3129" s="235" t="s">
        <v>2283</v>
      </c>
      <c r="L3129" s="235"/>
      <c r="M3129" s="238"/>
      <c r="N3129" s="235"/>
      <c r="O3129" s="427"/>
      <c r="P3129" s="235"/>
      <c r="Q3129" s="427"/>
      <c r="R3129" s="235" t="s">
        <v>4806</v>
      </c>
      <c r="S3129" s="408">
        <v>625</v>
      </c>
      <c r="T3129" s="467" t="s">
        <v>2965</v>
      </c>
      <c r="U3129" s="468">
        <f t="shared" si="49"/>
        <v>25000</v>
      </c>
    </row>
    <row r="3130" spans="1:21">
      <c r="A3130" s="235">
        <f t="shared" si="50"/>
        <v>3127</v>
      </c>
      <c r="B3130" s="238">
        <v>113722721</v>
      </c>
      <c r="C3130" s="238" t="s">
        <v>4426</v>
      </c>
      <c r="D3130" s="337" t="s">
        <v>4427</v>
      </c>
      <c r="E3130" s="598" t="s">
        <v>36</v>
      </c>
      <c r="F3130" s="333">
        <v>1</v>
      </c>
      <c r="G3130" s="625" t="s">
        <v>4776</v>
      </c>
      <c r="H3130" s="465">
        <v>45226</v>
      </c>
      <c r="I3130" s="465">
        <v>45226</v>
      </c>
      <c r="J3130" s="235" t="s">
        <v>4777</v>
      </c>
      <c r="K3130" s="235" t="s">
        <v>4065</v>
      </c>
      <c r="L3130" s="235" t="s">
        <v>4759</v>
      </c>
      <c r="M3130" s="235">
        <v>358931369</v>
      </c>
      <c r="N3130" s="235" t="s">
        <v>4082</v>
      </c>
      <c r="O3130" s="427"/>
      <c r="P3130" s="235"/>
      <c r="Q3130" s="427"/>
      <c r="R3130" s="235" t="s">
        <v>4778</v>
      </c>
      <c r="S3130" s="408">
        <v>651.24</v>
      </c>
      <c r="T3130" s="467" t="s">
        <v>2965</v>
      </c>
      <c r="U3130" s="468">
        <f t="shared" si="49"/>
        <v>651.24</v>
      </c>
    </row>
    <row r="3131" spans="1:21">
      <c r="A3131" s="235">
        <f t="shared" si="50"/>
        <v>3128</v>
      </c>
      <c r="B3131" s="238">
        <v>113722721</v>
      </c>
      <c r="C3131" s="238" t="s">
        <v>4426</v>
      </c>
      <c r="D3131" s="337" t="s">
        <v>4427</v>
      </c>
      <c r="E3131" s="598" t="s">
        <v>36</v>
      </c>
      <c r="F3131" s="247">
        <v>1</v>
      </c>
      <c r="G3131" s="625" t="s">
        <v>4789</v>
      </c>
      <c r="H3131" s="465">
        <v>45226</v>
      </c>
      <c r="I3131" s="465">
        <v>45226</v>
      </c>
      <c r="J3131" s="235" t="s">
        <v>4790</v>
      </c>
      <c r="K3131" s="355" t="s">
        <v>82</v>
      </c>
      <c r="L3131" s="355"/>
      <c r="M3131" s="355">
        <v>358931376</v>
      </c>
      <c r="N3131" s="355" t="s">
        <v>4082</v>
      </c>
      <c r="O3131" s="355"/>
      <c r="P3131" s="355"/>
      <c r="Q3131" s="355"/>
      <c r="R3131" s="355" t="s">
        <v>4778</v>
      </c>
      <c r="S3131" s="408">
        <v>651.24</v>
      </c>
      <c r="T3131" s="467" t="s">
        <v>2965</v>
      </c>
      <c r="U3131" s="468">
        <f t="shared" si="49"/>
        <v>651.24</v>
      </c>
    </row>
    <row r="3132" spans="1:21">
      <c r="A3132" s="235">
        <f t="shared" si="50"/>
        <v>3129</v>
      </c>
      <c r="B3132" s="238">
        <v>113722721</v>
      </c>
      <c r="C3132" s="238" t="s">
        <v>4426</v>
      </c>
      <c r="D3132" s="337" t="s">
        <v>4427</v>
      </c>
      <c r="E3132" s="598" t="s">
        <v>36</v>
      </c>
      <c r="F3132" s="247">
        <v>1</v>
      </c>
      <c r="G3132" s="625" t="s">
        <v>4793</v>
      </c>
      <c r="H3132" s="465">
        <v>45226</v>
      </c>
      <c r="I3132" s="465">
        <v>45226</v>
      </c>
      <c r="J3132" s="235" t="s">
        <v>4794</v>
      </c>
      <c r="K3132" s="247" t="s">
        <v>2271</v>
      </c>
      <c r="L3132" s="235" t="s">
        <v>4759</v>
      </c>
      <c r="M3132" s="247">
        <v>358931284</v>
      </c>
      <c r="N3132" s="235" t="s">
        <v>4082</v>
      </c>
      <c r="O3132" s="247"/>
      <c r="P3132" s="247"/>
      <c r="Q3132" s="247"/>
      <c r="R3132" s="355" t="s">
        <v>4778</v>
      </c>
      <c r="S3132" s="408">
        <v>651.24</v>
      </c>
      <c r="T3132" s="467" t="s">
        <v>2965</v>
      </c>
      <c r="U3132" s="468">
        <f t="shared" si="49"/>
        <v>651.24</v>
      </c>
    </row>
    <row r="3133" spans="1:21">
      <c r="A3133" s="235">
        <f t="shared" si="50"/>
        <v>3130</v>
      </c>
      <c r="B3133" s="238">
        <v>113722721</v>
      </c>
      <c r="C3133" s="238" t="s">
        <v>4426</v>
      </c>
      <c r="D3133" s="337" t="s">
        <v>4427</v>
      </c>
      <c r="E3133" s="598" t="s">
        <v>36</v>
      </c>
      <c r="F3133" s="247">
        <v>1</v>
      </c>
      <c r="G3133" s="625" t="s">
        <v>4795</v>
      </c>
      <c r="H3133" s="465">
        <v>45226</v>
      </c>
      <c r="I3133" s="465">
        <v>45226</v>
      </c>
      <c r="J3133" s="235" t="s">
        <v>4796</v>
      </c>
      <c r="K3133" s="355" t="s">
        <v>4173</v>
      </c>
      <c r="L3133" s="235" t="s">
        <v>4759</v>
      </c>
      <c r="M3133" s="355">
        <v>358931291</v>
      </c>
      <c r="N3133" s="235" t="s">
        <v>4082</v>
      </c>
      <c r="O3133" s="355"/>
      <c r="P3133" s="355"/>
      <c r="Q3133" s="355"/>
      <c r="R3133" s="355" t="s">
        <v>4778</v>
      </c>
      <c r="S3133" s="408">
        <v>651.24</v>
      </c>
      <c r="T3133" s="467" t="s">
        <v>2965</v>
      </c>
      <c r="U3133" s="468">
        <f t="shared" si="49"/>
        <v>651.24</v>
      </c>
    </row>
    <row r="3134" spans="1:21">
      <c r="A3134" s="235">
        <f t="shared" si="50"/>
        <v>3131</v>
      </c>
      <c r="B3134" s="238">
        <v>113722721</v>
      </c>
      <c r="C3134" s="238" t="s">
        <v>4426</v>
      </c>
      <c r="D3134" s="337" t="s">
        <v>4427</v>
      </c>
      <c r="E3134" s="598" t="s">
        <v>36</v>
      </c>
      <c r="F3134" s="247">
        <v>2</v>
      </c>
      <c r="G3134" s="625" t="s">
        <v>4797</v>
      </c>
      <c r="H3134" s="465">
        <v>45226</v>
      </c>
      <c r="I3134" s="465">
        <v>45226</v>
      </c>
      <c r="J3134" s="235" t="s">
        <v>4798</v>
      </c>
      <c r="K3134" s="355" t="s">
        <v>2544</v>
      </c>
      <c r="L3134" s="235" t="s">
        <v>4759</v>
      </c>
      <c r="M3134" s="355">
        <v>358931307</v>
      </c>
      <c r="N3134" s="235" t="s">
        <v>4082</v>
      </c>
      <c r="O3134" s="355"/>
      <c r="P3134" s="355"/>
      <c r="Q3134" s="355"/>
      <c r="R3134" s="355" t="s">
        <v>4778</v>
      </c>
      <c r="S3134" s="408">
        <v>651.24</v>
      </c>
      <c r="T3134" s="467" t="s">
        <v>2965</v>
      </c>
      <c r="U3134" s="468">
        <f t="shared" si="49"/>
        <v>1302.48</v>
      </c>
    </row>
    <row r="3135" spans="1:21">
      <c r="A3135" s="235">
        <f t="shared" si="50"/>
        <v>3132</v>
      </c>
      <c r="B3135" s="238">
        <v>113722721</v>
      </c>
      <c r="C3135" s="238" t="s">
        <v>4426</v>
      </c>
      <c r="D3135" s="337" t="s">
        <v>4427</v>
      </c>
      <c r="E3135" s="598" t="s">
        <v>36</v>
      </c>
      <c r="F3135" s="247">
        <v>1</v>
      </c>
      <c r="G3135" s="625" t="s">
        <v>4799</v>
      </c>
      <c r="H3135" s="465">
        <v>45226</v>
      </c>
      <c r="I3135" s="465">
        <v>45226</v>
      </c>
      <c r="J3135" s="235" t="s">
        <v>4800</v>
      </c>
      <c r="K3135" s="355" t="s">
        <v>2912</v>
      </c>
      <c r="L3135" s="235" t="s">
        <v>4759</v>
      </c>
      <c r="M3135" s="355">
        <v>358931314</v>
      </c>
      <c r="N3135" s="235" t="s">
        <v>4082</v>
      </c>
      <c r="O3135" s="355"/>
      <c r="P3135" s="355"/>
      <c r="Q3135" s="355"/>
      <c r="R3135" s="355" t="s">
        <v>4778</v>
      </c>
      <c r="S3135" s="408">
        <v>651.24</v>
      </c>
      <c r="T3135" s="467" t="s">
        <v>2965</v>
      </c>
      <c r="U3135" s="468">
        <f t="shared" si="49"/>
        <v>651.24</v>
      </c>
    </row>
    <row r="3136" spans="1:21">
      <c r="A3136" s="235">
        <f t="shared" si="50"/>
        <v>3133</v>
      </c>
      <c r="B3136" s="238">
        <v>113722715</v>
      </c>
      <c r="C3136" s="238" t="s">
        <v>4430</v>
      </c>
      <c r="D3136" s="337" t="s">
        <v>4431</v>
      </c>
      <c r="E3136" s="598" t="s">
        <v>36</v>
      </c>
      <c r="F3136" s="333">
        <v>1</v>
      </c>
      <c r="G3136" s="625" t="s">
        <v>4776</v>
      </c>
      <c r="H3136" s="465">
        <v>45226</v>
      </c>
      <c r="I3136" s="465">
        <v>45226</v>
      </c>
      <c r="J3136" s="235" t="s">
        <v>4777</v>
      </c>
      <c r="K3136" s="235" t="s">
        <v>4065</v>
      </c>
      <c r="L3136" s="235" t="s">
        <v>4759</v>
      </c>
      <c r="M3136" s="235">
        <v>358931369</v>
      </c>
      <c r="N3136" s="235" t="s">
        <v>4082</v>
      </c>
      <c r="O3136" s="427"/>
      <c r="P3136" s="235"/>
      <c r="Q3136" s="427"/>
      <c r="R3136" s="235" t="s">
        <v>4778</v>
      </c>
      <c r="S3136" s="408">
        <v>99999</v>
      </c>
      <c r="T3136" s="467" t="s">
        <v>2965</v>
      </c>
      <c r="U3136" s="468">
        <f t="shared" si="49"/>
        <v>99999</v>
      </c>
    </row>
    <row r="3137" spans="1:21">
      <c r="A3137" s="235">
        <f t="shared" si="50"/>
        <v>3134</v>
      </c>
      <c r="B3137" s="238">
        <v>113722715</v>
      </c>
      <c r="C3137" s="238" t="s">
        <v>4430</v>
      </c>
      <c r="D3137" s="337" t="s">
        <v>4431</v>
      </c>
      <c r="E3137" s="598" t="s">
        <v>36</v>
      </c>
      <c r="F3137" s="488">
        <v>1</v>
      </c>
      <c r="G3137" s="625" t="s">
        <v>4795</v>
      </c>
      <c r="H3137" s="465">
        <v>45226</v>
      </c>
      <c r="I3137" s="465">
        <v>45226</v>
      </c>
      <c r="J3137" s="235" t="s">
        <v>4796</v>
      </c>
      <c r="K3137" s="355" t="s">
        <v>4173</v>
      </c>
      <c r="L3137" s="235" t="s">
        <v>4759</v>
      </c>
      <c r="M3137" s="355">
        <v>358931291</v>
      </c>
      <c r="N3137" s="235" t="s">
        <v>4082</v>
      </c>
      <c r="O3137" s="355"/>
      <c r="P3137" s="355"/>
      <c r="Q3137" s="355"/>
      <c r="R3137" s="355" t="s">
        <v>4778</v>
      </c>
      <c r="S3137" s="408">
        <v>99999</v>
      </c>
      <c r="T3137" s="467" t="s">
        <v>2965</v>
      </c>
      <c r="U3137" s="468">
        <f t="shared" si="49"/>
        <v>99999</v>
      </c>
    </row>
    <row r="3138" spans="1:21">
      <c r="A3138" s="235">
        <f t="shared" si="50"/>
        <v>3135</v>
      </c>
      <c r="B3138" s="238">
        <v>113722715</v>
      </c>
      <c r="C3138" s="238" t="s">
        <v>4430</v>
      </c>
      <c r="D3138" s="337" t="s">
        <v>4431</v>
      </c>
      <c r="E3138" s="598" t="s">
        <v>36</v>
      </c>
      <c r="F3138" s="488">
        <v>2</v>
      </c>
      <c r="G3138" s="625" t="s">
        <v>4797</v>
      </c>
      <c r="H3138" s="465">
        <v>45226</v>
      </c>
      <c r="I3138" s="465">
        <v>45226</v>
      </c>
      <c r="J3138" s="235" t="s">
        <v>4798</v>
      </c>
      <c r="K3138" s="355" t="s">
        <v>2544</v>
      </c>
      <c r="L3138" s="235" t="s">
        <v>4759</v>
      </c>
      <c r="M3138" s="355">
        <v>358931307</v>
      </c>
      <c r="N3138" s="235" t="s">
        <v>4082</v>
      </c>
      <c r="O3138" s="355"/>
      <c r="P3138" s="355"/>
      <c r="Q3138" s="355"/>
      <c r="R3138" s="355" t="s">
        <v>4778</v>
      </c>
      <c r="S3138" s="408">
        <v>99999</v>
      </c>
      <c r="T3138" s="467" t="s">
        <v>2965</v>
      </c>
      <c r="U3138" s="468">
        <f t="shared" si="49"/>
        <v>199998</v>
      </c>
    </row>
    <row r="3139" spans="1:21">
      <c r="A3139" s="235">
        <f t="shared" si="50"/>
        <v>3136</v>
      </c>
      <c r="B3139" s="238">
        <v>113722717</v>
      </c>
      <c r="C3139" s="238" t="s">
        <v>4432</v>
      </c>
      <c r="D3139" s="337" t="s">
        <v>4433</v>
      </c>
      <c r="E3139" s="598" t="s">
        <v>36</v>
      </c>
      <c r="F3139" s="333">
        <v>1</v>
      </c>
      <c r="G3139" s="625" t="s">
        <v>4789</v>
      </c>
      <c r="H3139" s="465">
        <v>45226</v>
      </c>
      <c r="I3139" s="465">
        <v>45226</v>
      </c>
      <c r="J3139" s="235" t="s">
        <v>4790</v>
      </c>
      <c r="K3139" s="355" t="s">
        <v>82</v>
      </c>
      <c r="L3139" s="355"/>
      <c r="M3139" s="355">
        <v>358931376</v>
      </c>
      <c r="N3139" s="355" t="s">
        <v>4082</v>
      </c>
      <c r="O3139" s="355"/>
      <c r="P3139" s="355"/>
      <c r="Q3139" s="355"/>
      <c r="R3139" s="355" t="s">
        <v>4778</v>
      </c>
      <c r="S3139" s="408">
        <v>28282.080000000002</v>
      </c>
      <c r="T3139" s="467" t="s">
        <v>2965</v>
      </c>
      <c r="U3139" s="468">
        <f t="shared" si="49"/>
        <v>28282.080000000002</v>
      </c>
    </row>
    <row r="3140" spans="1:21">
      <c r="A3140" s="235">
        <f t="shared" si="50"/>
        <v>3137</v>
      </c>
      <c r="B3140" s="238">
        <v>113722717</v>
      </c>
      <c r="C3140" s="238" t="s">
        <v>4432</v>
      </c>
      <c r="D3140" s="337" t="s">
        <v>4433</v>
      </c>
      <c r="E3140" s="598" t="s">
        <v>36</v>
      </c>
      <c r="F3140" s="333">
        <v>1</v>
      </c>
      <c r="G3140" s="625" t="s">
        <v>4793</v>
      </c>
      <c r="H3140" s="465">
        <v>45226</v>
      </c>
      <c r="I3140" s="465">
        <v>45226</v>
      </c>
      <c r="J3140" s="235" t="s">
        <v>4794</v>
      </c>
      <c r="K3140" s="247" t="s">
        <v>2271</v>
      </c>
      <c r="L3140" s="235" t="s">
        <v>4759</v>
      </c>
      <c r="M3140" s="247">
        <v>358931284</v>
      </c>
      <c r="N3140" s="235" t="s">
        <v>4082</v>
      </c>
      <c r="O3140" s="247"/>
      <c r="P3140" s="247"/>
      <c r="Q3140" s="247"/>
      <c r="R3140" s="355" t="s">
        <v>4778</v>
      </c>
      <c r="S3140" s="408">
        <v>28282.080000000002</v>
      </c>
      <c r="T3140" s="467" t="s">
        <v>2965</v>
      </c>
      <c r="U3140" s="468">
        <f t="shared" ref="U3140:U3203" si="51">S3140*F3140</f>
        <v>28282.080000000002</v>
      </c>
    </row>
    <row r="3141" spans="1:21">
      <c r="A3141" s="235">
        <f t="shared" si="50"/>
        <v>3138</v>
      </c>
      <c r="B3141" s="238">
        <v>113722717</v>
      </c>
      <c r="C3141" s="238" t="s">
        <v>4432</v>
      </c>
      <c r="D3141" s="337" t="s">
        <v>4433</v>
      </c>
      <c r="E3141" s="598" t="s">
        <v>36</v>
      </c>
      <c r="F3141" s="463">
        <v>1</v>
      </c>
      <c r="G3141" s="625" t="s">
        <v>4795</v>
      </c>
      <c r="H3141" s="465">
        <v>45226</v>
      </c>
      <c r="I3141" s="465">
        <v>45226</v>
      </c>
      <c r="J3141" s="235" t="s">
        <v>4796</v>
      </c>
      <c r="K3141" s="355" t="s">
        <v>4173</v>
      </c>
      <c r="L3141" s="235" t="s">
        <v>4759</v>
      </c>
      <c r="M3141" s="355">
        <v>358931291</v>
      </c>
      <c r="N3141" s="235" t="s">
        <v>4082</v>
      </c>
      <c r="O3141" s="355"/>
      <c r="P3141" s="355"/>
      <c r="Q3141" s="355"/>
      <c r="R3141" s="355" t="s">
        <v>4778</v>
      </c>
      <c r="S3141" s="408">
        <v>28282.080000000002</v>
      </c>
      <c r="T3141" s="467" t="s">
        <v>2965</v>
      </c>
      <c r="U3141" s="468">
        <f t="shared" si="51"/>
        <v>28282.080000000002</v>
      </c>
    </row>
    <row r="3142" spans="1:21">
      <c r="A3142" s="235">
        <f t="shared" si="50"/>
        <v>3139</v>
      </c>
      <c r="B3142" s="238">
        <v>113722717</v>
      </c>
      <c r="C3142" s="238" t="s">
        <v>4432</v>
      </c>
      <c r="D3142" s="337" t="s">
        <v>4433</v>
      </c>
      <c r="E3142" s="598" t="s">
        <v>36</v>
      </c>
      <c r="F3142" s="247">
        <v>2</v>
      </c>
      <c r="G3142" s="625" t="s">
        <v>4797</v>
      </c>
      <c r="H3142" s="465">
        <v>45226</v>
      </c>
      <c r="I3142" s="465">
        <v>45226</v>
      </c>
      <c r="J3142" s="235" t="s">
        <v>4798</v>
      </c>
      <c r="K3142" s="355" t="s">
        <v>2544</v>
      </c>
      <c r="L3142" s="235" t="s">
        <v>4759</v>
      </c>
      <c r="M3142" s="355">
        <v>358931307</v>
      </c>
      <c r="N3142" s="235" t="s">
        <v>4082</v>
      </c>
      <c r="O3142" s="355"/>
      <c r="P3142" s="355"/>
      <c r="Q3142" s="355"/>
      <c r="R3142" s="355" t="s">
        <v>4778</v>
      </c>
      <c r="S3142" s="408">
        <v>28282.080000000002</v>
      </c>
      <c r="T3142" s="467" t="s">
        <v>2965</v>
      </c>
      <c r="U3142" s="468">
        <f t="shared" si="51"/>
        <v>56564.160000000003</v>
      </c>
    </row>
    <row r="3143" spans="1:21">
      <c r="A3143" s="235">
        <f t="shared" si="50"/>
        <v>3140</v>
      </c>
      <c r="B3143" s="238">
        <v>113722717</v>
      </c>
      <c r="C3143" s="238" t="s">
        <v>4432</v>
      </c>
      <c r="D3143" s="337" t="s">
        <v>4433</v>
      </c>
      <c r="E3143" s="598" t="s">
        <v>36</v>
      </c>
      <c r="F3143" s="247">
        <v>1</v>
      </c>
      <c r="G3143" s="625" t="s">
        <v>4799</v>
      </c>
      <c r="H3143" s="465">
        <v>45226</v>
      </c>
      <c r="I3143" s="465">
        <v>45226</v>
      </c>
      <c r="J3143" s="235" t="s">
        <v>4800</v>
      </c>
      <c r="K3143" s="355" t="s">
        <v>2912</v>
      </c>
      <c r="L3143" s="235" t="s">
        <v>4759</v>
      </c>
      <c r="M3143" s="355">
        <v>358931314</v>
      </c>
      <c r="N3143" s="235" t="s">
        <v>4082</v>
      </c>
      <c r="O3143" s="355"/>
      <c r="P3143" s="355"/>
      <c r="Q3143" s="355"/>
      <c r="R3143" s="355" t="s">
        <v>4778</v>
      </c>
      <c r="S3143" s="408">
        <v>28282.080000000002</v>
      </c>
      <c r="T3143" s="467" t="s">
        <v>2965</v>
      </c>
      <c r="U3143" s="468">
        <f t="shared" si="51"/>
        <v>28282.080000000002</v>
      </c>
    </row>
    <row r="3144" spans="1:21">
      <c r="A3144" s="235">
        <f t="shared" si="50"/>
        <v>3141</v>
      </c>
      <c r="B3144" s="238">
        <v>113722715</v>
      </c>
      <c r="C3144" s="238" t="s">
        <v>4430</v>
      </c>
      <c r="D3144" s="238" t="s">
        <v>4431</v>
      </c>
      <c r="E3144" s="598" t="s">
        <v>36</v>
      </c>
      <c r="F3144" s="488">
        <v>1</v>
      </c>
      <c r="G3144" s="623" t="s">
        <v>4789</v>
      </c>
      <c r="H3144" s="485">
        <v>45226</v>
      </c>
      <c r="I3144" s="485">
        <v>45226</v>
      </c>
      <c r="J3144" s="235" t="s">
        <v>4790</v>
      </c>
      <c r="K3144" s="355" t="s">
        <v>82</v>
      </c>
      <c r="L3144" s="355"/>
      <c r="M3144" s="355">
        <v>358931376</v>
      </c>
      <c r="N3144" s="355" t="s">
        <v>4082</v>
      </c>
      <c r="O3144" s="355"/>
      <c r="P3144" s="355"/>
      <c r="Q3144" s="355"/>
      <c r="R3144" s="355" t="s">
        <v>4778</v>
      </c>
      <c r="S3144" s="408">
        <v>99999</v>
      </c>
      <c r="T3144" s="467" t="s">
        <v>2965</v>
      </c>
      <c r="U3144" s="468">
        <f t="shared" si="51"/>
        <v>99999</v>
      </c>
    </row>
    <row r="3145" spans="1:21">
      <c r="A3145" s="235">
        <f t="shared" si="50"/>
        <v>3142</v>
      </c>
      <c r="B3145" s="238">
        <v>113722715</v>
      </c>
      <c r="C3145" s="238" t="s">
        <v>4430</v>
      </c>
      <c r="D3145" s="238" t="s">
        <v>4431</v>
      </c>
      <c r="E3145" s="598" t="s">
        <v>36</v>
      </c>
      <c r="F3145" s="488">
        <v>1</v>
      </c>
      <c r="G3145" s="623" t="s">
        <v>4793</v>
      </c>
      <c r="H3145" s="485">
        <v>45226</v>
      </c>
      <c r="I3145" s="485">
        <v>45226</v>
      </c>
      <c r="J3145" s="235" t="s">
        <v>4794</v>
      </c>
      <c r="K3145" s="247" t="s">
        <v>2271</v>
      </c>
      <c r="L3145" s="235" t="s">
        <v>4759</v>
      </c>
      <c r="M3145" s="247">
        <v>358931284</v>
      </c>
      <c r="N3145" s="235" t="s">
        <v>4082</v>
      </c>
      <c r="O3145" s="247"/>
      <c r="P3145" s="247"/>
      <c r="Q3145" s="247"/>
      <c r="R3145" s="355" t="s">
        <v>4778</v>
      </c>
      <c r="S3145" s="408">
        <v>99999</v>
      </c>
      <c r="T3145" s="467" t="s">
        <v>2965</v>
      </c>
      <c r="U3145" s="468">
        <f t="shared" si="51"/>
        <v>99999</v>
      </c>
    </row>
    <row r="3146" spans="1:21">
      <c r="A3146" s="235">
        <f t="shared" si="50"/>
        <v>3143</v>
      </c>
      <c r="B3146" s="238">
        <v>113722715</v>
      </c>
      <c r="C3146" s="238" t="s">
        <v>4430</v>
      </c>
      <c r="D3146" s="238" t="s">
        <v>4431</v>
      </c>
      <c r="E3146" s="598" t="s">
        <v>36</v>
      </c>
      <c r="F3146" s="488">
        <v>1</v>
      </c>
      <c r="G3146" s="623" t="s">
        <v>4799</v>
      </c>
      <c r="H3146" s="485">
        <v>45226</v>
      </c>
      <c r="I3146" s="485">
        <v>45226</v>
      </c>
      <c r="J3146" s="235" t="s">
        <v>4800</v>
      </c>
      <c r="K3146" s="355" t="s">
        <v>2912</v>
      </c>
      <c r="L3146" s="235" t="s">
        <v>4759</v>
      </c>
      <c r="M3146" s="355">
        <v>358931314</v>
      </c>
      <c r="N3146" s="235" t="s">
        <v>4082</v>
      </c>
      <c r="O3146" s="355"/>
      <c r="P3146" s="355"/>
      <c r="Q3146" s="355"/>
      <c r="R3146" s="355" t="s">
        <v>4778</v>
      </c>
      <c r="S3146" s="408">
        <v>99999</v>
      </c>
      <c r="T3146" s="467" t="s">
        <v>2965</v>
      </c>
      <c r="U3146" s="468">
        <f t="shared" si="51"/>
        <v>99999</v>
      </c>
    </row>
    <row r="3147" spans="1:21" ht="20.399999999999999">
      <c r="A3147" s="235">
        <f t="shared" si="50"/>
        <v>3144</v>
      </c>
      <c r="B3147" s="238" t="s">
        <v>4534</v>
      </c>
      <c r="C3147" s="238" t="s">
        <v>4535</v>
      </c>
      <c r="D3147" s="238" t="s">
        <v>4536</v>
      </c>
      <c r="E3147" s="598" t="s">
        <v>36</v>
      </c>
      <c r="F3147" s="333">
        <v>3</v>
      </c>
      <c r="G3147" s="623" t="s">
        <v>4776</v>
      </c>
      <c r="H3147" s="485">
        <v>45226</v>
      </c>
      <c r="I3147" s="485">
        <v>45226</v>
      </c>
      <c r="J3147" s="235" t="s">
        <v>4777</v>
      </c>
      <c r="K3147" s="235" t="s">
        <v>4065</v>
      </c>
      <c r="L3147" s="235" t="s">
        <v>4759</v>
      </c>
      <c r="M3147" s="235">
        <v>358931369</v>
      </c>
      <c r="N3147" s="235" t="s">
        <v>4082</v>
      </c>
      <c r="O3147" s="427"/>
      <c r="P3147" s="235"/>
      <c r="Q3147" s="427"/>
      <c r="R3147" s="235" t="s">
        <v>4778</v>
      </c>
      <c r="S3147" s="408">
        <v>5200</v>
      </c>
      <c r="T3147" s="467" t="s">
        <v>2965</v>
      </c>
      <c r="U3147" s="468">
        <f t="shared" si="51"/>
        <v>15600</v>
      </c>
    </row>
    <row r="3148" spans="1:21" ht="20.399999999999999">
      <c r="A3148" s="235">
        <f t="shared" si="50"/>
        <v>3145</v>
      </c>
      <c r="B3148" s="238" t="s">
        <v>4534</v>
      </c>
      <c r="C3148" s="238" t="s">
        <v>4535</v>
      </c>
      <c r="D3148" s="238" t="s">
        <v>4536</v>
      </c>
      <c r="E3148" s="598" t="s">
        <v>36</v>
      </c>
      <c r="F3148" s="247">
        <v>3</v>
      </c>
      <c r="G3148" s="623" t="s">
        <v>4789</v>
      </c>
      <c r="H3148" s="485">
        <v>45226</v>
      </c>
      <c r="I3148" s="485">
        <v>45226</v>
      </c>
      <c r="J3148" s="235" t="s">
        <v>4790</v>
      </c>
      <c r="K3148" s="355" t="s">
        <v>82</v>
      </c>
      <c r="L3148" s="355"/>
      <c r="M3148" s="355">
        <v>358931376</v>
      </c>
      <c r="N3148" s="355" t="s">
        <v>4082</v>
      </c>
      <c r="O3148" s="355"/>
      <c r="P3148" s="355"/>
      <c r="Q3148" s="355"/>
      <c r="R3148" s="355" t="s">
        <v>4778</v>
      </c>
      <c r="S3148" s="408">
        <v>5200</v>
      </c>
      <c r="T3148" s="467" t="s">
        <v>2965</v>
      </c>
      <c r="U3148" s="468">
        <f t="shared" si="51"/>
        <v>15600</v>
      </c>
    </row>
    <row r="3149" spans="1:21" ht="20.399999999999999">
      <c r="A3149" s="235">
        <f t="shared" si="50"/>
        <v>3146</v>
      </c>
      <c r="B3149" s="238" t="s">
        <v>4534</v>
      </c>
      <c r="C3149" s="238" t="s">
        <v>4535</v>
      </c>
      <c r="D3149" s="238" t="s">
        <v>4536</v>
      </c>
      <c r="E3149" s="598" t="s">
        <v>36</v>
      </c>
      <c r="F3149" s="247">
        <v>15</v>
      </c>
      <c r="G3149" s="623" t="s">
        <v>4793</v>
      </c>
      <c r="H3149" s="485">
        <v>45226</v>
      </c>
      <c r="I3149" s="485">
        <v>45226</v>
      </c>
      <c r="J3149" s="235" t="s">
        <v>4794</v>
      </c>
      <c r="K3149" s="247" t="s">
        <v>2271</v>
      </c>
      <c r="L3149" s="235" t="s">
        <v>4759</v>
      </c>
      <c r="M3149" s="247">
        <v>358931284</v>
      </c>
      <c r="N3149" s="235" t="s">
        <v>4082</v>
      </c>
      <c r="O3149" s="247"/>
      <c r="P3149" s="247"/>
      <c r="Q3149" s="247"/>
      <c r="R3149" s="355" t="s">
        <v>4778</v>
      </c>
      <c r="S3149" s="408">
        <v>5200</v>
      </c>
      <c r="T3149" s="467" t="s">
        <v>2965</v>
      </c>
      <c r="U3149" s="468">
        <f t="shared" si="51"/>
        <v>78000</v>
      </c>
    </row>
    <row r="3150" spans="1:21" ht="20.399999999999999">
      <c r="A3150" s="235">
        <f t="shared" si="50"/>
        <v>3147</v>
      </c>
      <c r="B3150" s="238" t="s">
        <v>4534</v>
      </c>
      <c r="C3150" s="238" t="s">
        <v>4535</v>
      </c>
      <c r="D3150" s="238" t="s">
        <v>4536</v>
      </c>
      <c r="E3150" s="598" t="s">
        <v>36</v>
      </c>
      <c r="F3150" s="247">
        <v>20</v>
      </c>
      <c r="G3150" s="623" t="s">
        <v>4795</v>
      </c>
      <c r="H3150" s="485">
        <v>45226</v>
      </c>
      <c r="I3150" s="485">
        <v>45226</v>
      </c>
      <c r="J3150" s="235" t="s">
        <v>4796</v>
      </c>
      <c r="K3150" s="355" t="s">
        <v>4173</v>
      </c>
      <c r="L3150" s="235" t="s">
        <v>4759</v>
      </c>
      <c r="M3150" s="355">
        <v>358931291</v>
      </c>
      <c r="N3150" s="235" t="s">
        <v>4082</v>
      </c>
      <c r="O3150" s="355"/>
      <c r="P3150" s="355"/>
      <c r="Q3150" s="355"/>
      <c r="R3150" s="355" t="s">
        <v>4778</v>
      </c>
      <c r="S3150" s="408">
        <v>5200</v>
      </c>
      <c r="T3150" s="467" t="s">
        <v>2965</v>
      </c>
      <c r="U3150" s="468">
        <f t="shared" si="51"/>
        <v>104000</v>
      </c>
    </row>
    <row r="3151" spans="1:21" ht="20.399999999999999">
      <c r="A3151" s="235">
        <f t="shared" si="50"/>
        <v>3148</v>
      </c>
      <c r="B3151" s="238" t="s">
        <v>4534</v>
      </c>
      <c r="C3151" s="238" t="s">
        <v>4535</v>
      </c>
      <c r="D3151" s="238" t="s">
        <v>4536</v>
      </c>
      <c r="E3151" s="598" t="s">
        <v>36</v>
      </c>
      <c r="F3151" s="247">
        <v>15</v>
      </c>
      <c r="G3151" s="623" t="s">
        <v>4797</v>
      </c>
      <c r="H3151" s="485">
        <v>45226</v>
      </c>
      <c r="I3151" s="485">
        <v>45226</v>
      </c>
      <c r="J3151" s="235" t="s">
        <v>4798</v>
      </c>
      <c r="K3151" s="355" t="s">
        <v>2544</v>
      </c>
      <c r="L3151" s="235" t="s">
        <v>4759</v>
      </c>
      <c r="M3151" s="355">
        <v>358931307</v>
      </c>
      <c r="N3151" s="235" t="s">
        <v>4082</v>
      </c>
      <c r="O3151" s="355"/>
      <c r="P3151" s="355"/>
      <c r="Q3151" s="355"/>
      <c r="R3151" s="355" t="s">
        <v>4778</v>
      </c>
      <c r="S3151" s="408">
        <v>5200</v>
      </c>
      <c r="T3151" s="467" t="s">
        <v>2965</v>
      </c>
      <c r="U3151" s="468">
        <f t="shared" si="51"/>
        <v>78000</v>
      </c>
    </row>
    <row r="3152" spans="1:21" ht="20.399999999999999">
      <c r="A3152" s="235">
        <f t="shared" si="50"/>
        <v>3149</v>
      </c>
      <c r="B3152" s="238" t="s">
        <v>4534</v>
      </c>
      <c r="C3152" s="238" t="s">
        <v>4535</v>
      </c>
      <c r="D3152" s="238" t="s">
        <v>4536</v>
      </c>
      <c r="E3152" s="598" t="s">
        <v>36</v>
      </c>
      <c r="F3152" s="247">
        <v>5</v>
      </c>
      <c r="G3152" s="623" t="s">
        <v>4799</v>
      </c>
      <c r="H3152" s="485">
        <v>45226</v>
      </c>
      <c r="I3152" s="485">
        <v>45226</v>
      </c>
      <c r="J3152" s="235" t="s">
        <v>4800</v>
      </c>
      <c r="K3152" s="355" t="s">
        <v>2912</v>
      </c>
      <c r="L3152" s="235" t="s">
        <v>4759</v>
      </c>
      <c r="M3152" s="355">
        <v>358931314</v>
      </c>
      <c r="N3152" s="235" t="s">
        <v>4082</v>
      </c>
      <c r="O3152" s="355"/>
      <c r="P3152" s="355"/>
      <c r="Q3152" s="355"/>
      <c r="R3152" s="355" t="s">
        <v>4778</v>
      </c>
      <c r="S3152" s="408">
        <v>5200</v>
      </c>
      <c r="T3152" s="467" t="s">
        <v>2965</v>
      </c>
      <c r="U3152" s="468">
        <f t="shared" si="51"/>
        <v>26000</v>
      </c>
    </row>
    <row r="3153" spans="1:21">
      <c r="A3153" s="235">
        <f t="shared" si="50"/>
        <v>3150</v>
      </c>
      <c r="B3153" s="238">
        <v>112171911</v>
      </c>
      <c r="C3153" s="238" t="s">
        <v>3427</v>
      </c>
      <c r="D3153" s="238" t="s">
        <v>3588</v>
      </c>
      <c r="E3153" s="598" t="s">
        <v>36</v>
      </c>
      <c r="F3153" s="333">
        <v>1</v>
      </c>
      <c r="G3153" s="623" t="s">
        <v>4807</v>
      </c>
      <c r="H3153" s="486">
        <v>45229</v>
      </c>
      <c r="I3153" s="487">
        <v>45229</v>
      </c>
      <c r="J3153" s="235" t="s">
        <v>4808</v>
      </c>
      <c r="K3153" s="235" t="s">
        <v>4783</v>
      </c>
      <c r="L3153" s="235" t="s">
        <v>70</v>
      </c>
      <c r="M3153" s="238">
        <v>358931444</v>
      </c>
      <c r="N3153" s="235" t="s">
        <v>4082</v>
      </c>
      <c r="O3153" s="235" t="s">
        <v>4320</v>
      </c>
      <c r="P3153" s="345" t="s">
        <v>4809</v>
      </c>
      <c r="Q3153" s="427"/>
      <c r="R3153" s="235" t="s">
        <v>4810</v>
      </c>
      <c r="S3153" s="171">
        <v>158500</v>
      </c>
      <c r="T3153" s="467" t="s">
        <v>2965</v>
      </c>
      <c r="U3153" s="468">
        <f t="shared" si="51"/>
        <v>158500</v>
      </c>
    </row>
    <row r="3154" spans="1:21">
      <c r="A3154" s="235">
        <f t="shared" si="50"/>
        <v>3151</v>
      </c>
      <c r="B3154" s="238">
        <v>113722716</v>
      </c>
      <c r="C3154" s="238" t="s">
        <v>4541</v>
      </c>
      <c r="D3154" s="238" t="s">
        <v>4542</v>
      </c>
      <c r="E3154" s="598" t="s">
        <v>36</v>
      </c>
      <c r="F3154" s="333">
        <v>1</v>
      </c>
      <c r="G3154" s="623" t="s">
        <v>4776</v>
      </c>
      <c r="H3154" s="485">
        <v>45226</v>
      </c>
      <c r="I3154" s="485">
        <v>45226</v>
      </c>
      <c r="J3154" s="235" t="s">
        <v>4777</v>
      </c>
      <c r="K3154" s="235" t="s">
        <v>4065</v>
      </c>
      <c r="L3154" s="235" t="s">
        <v>4759</v>
      </c>
      <c r="M3154" s="235">
        <v>358931369</v>
      </c>
      <c r="N3154" s="235" t="s">
        <v>4082</v>
      </c>
      <c r="O3154" s="427"/>
      <c r="P3154" s="235"/>
      <c r="Q3154" s="427"/>
      <c r="R3154" s="235" t="s">
        <v>4778</v>
      </c>
      <c r="S3154" s="408">
        <v>42350</v>
      </c>
      <c r="T3154" s="467" t="s">
        <v>2965</v>
      </c>
      <c r="U3154" s="468">
        <f t="shared" si="51"/>
        <v>42350</v>
      </c>
    </row>
    <row r="3155" spans="1:21">
      <c r="A3155" s="235">
        <f t="shared" si="50"/>
        <v>3152</v>
      </c>
      <c r="B3155" s="238">
        <v>113722716</v>
      </c>
      <c r="C3155" s="238" t="s">
        <v>4541</v>
      </c>
      <c r="D3155" s="238" t="s">
        <v>4542</v>
      </c>
      <c r="E3155" s="598" t="s">
        <v>36</v>
      </c>
      <c r="F3155" s="247">
        <v>1</v>
      </c>
      <c r="G3155" s="623" t="s">
        <v>4789</v>
      </c>
      <c r="H3155" s="485">
        <v>45226</v>
      </c>
      <c r="I3155" s="485">
        <v>45226</v>
      </c>
      <c r="J3155" s="235" t="s">
        <v>4790</v>
      </c>
      <c r="K3155" s="355" t="s">
        <v>82</v>
      </c>
      <c r="L3155" s="355"/>
      <c r="M3155" s="355">
        <v>358931376</v>
      </c>
      <c r="N3155" s="355" t="s">
        <v>4082</v>
      </c>
      <c r="O3155" s="355"/>
      <c r="P3155" s="355"/>
      <c r="Q3155" s="355"/>
      <c r="R3155" s="355" t="s">
        <v>4778</v>
      </c>
      <c r="S3155" s="408">
        <v>42350</v>
      </c>
      <c r="T3155" s="467" t="s">
        <v>2965</v>
      </c>
      <c r="U3155" s="468">
        <f t="shared" si="51"/>
        <v>42350</v>
      </c>
    </row>
    <row r="3156" spans="1:21">
      <c r="A3156" s="235">
        <f t="shared" si="50"/>
        <v>3153</v>
      </c>
      <c r="B3156" s="238">
        <v>113722716</v>
      </c>
      <c r="C3156" s="238" t="s">
        <v>4541</v>
      </c>
      <c r="D3156" s="238" t="s">
        <v>4542</v>
      </c>
      <c r="E3156" s="598" t="s">
        <v>36</v>
      </c>
      <c r="F3156" s="247">
        <v>1</v>
      </c>
      <c r="G3156" s="623" t="s">
        <v>4793</v>
      </c>
      <c r="H3156" s="485">
        <v>45226</v>
      </c>
      <c r="I3156" s="485">
        <v>45226</v>
      </c>
      <c r="J3156" s="235" t="s">
        <v>4794</v>
      </c>
      <c r="K3156" s="247" t="s">
        <v>2271</v>
      </c>
      <c r="L3156" s="235" t="s">
        <v>4759</v>
      </c>
      <c r="M3156" s="247">
        <v>358931284</v>
      </c>
      <c r="N3156" s="235" t="s">
        <v>4082</v>
      </c>
      <c r="O3156" s="247"/>
      <c r="P3156" s="247"/>
      <c r="Q3156" s="247"/>
      <c r="R3156" s="355" t="s">
        <v>4778</v>
      </c>
      <c r="S3156" s="408">
        <v>42350</v>
      </c>
      <c r="T3156" s="467" t="s">
        <v>2965</v>
      </c>
      <c r="U3156" s="468">
        <f t="shared" si="51"/>
        <v>42350</v>
      </c>
    </row>
    <row r="3157" spans="1:21">
      <c r="A3157" s="235">
        <f t="shared" si="50"/>
        <v>3154</v>
      </c>
      <c r="B3157" s="238">
        <v>113722716</v>
      </c>
      <c r="C3157" s="238" t="s">
        <v>4541</v>
      </c>
      <c r="D3157" s="238" t="s">
        <v>4542</v>
      </c>
      <c r="E3157" s="598" t="s">
        <v>36</v>
      </c>
      <c r="F3157" s="247">
        <v>1</v>
      </c>
      <c r="G3157" s="623" t="s">
        <v>4795</v>
      </c>
      <c r="H3157" s="485">
        <v>45226</v>
      </c>
      <c r="I3157" s="485">
        <v>45226</v>
      </c>
      <c r="J3157" s="235" t="s">
        <v>4796</v>
      </c>
      <c r="K3157" s="355" t="s">
        <v>4173</v>
      </c>
      <c r="L3157" s="235" t="s">
        <v>4759</v>
      </c>
      <c r="M3157" s="355">
        <v>358931291</v>
      </c>
      <c r="N3157" s="235" t="s">
        <v>4082</v>
      </c>
      <c r="O3157" s="355"/>
      <c r="P3157" s="355"/>
      <c r="Q3157" s="355"/>
      <c r="R3157" s="355" t="s">
        <v>4778</v>
      </c>
      <c r="S3157" s="408">
        <v>42350</v>
      </c>
      <c r="T3157" s="467" t="s">
        <v>2965</v>
      </c>
      <c r="U3157" s="468">
        <f t="shared" si="51"/>
        <v>42350</v>
      </c>
    </row>
    <row r="3158" spans="1:21">
      <c r="A3158" s="235">
        <f t="shared" si="50"/>
        <v>3155</v>
      </c>
      <c r="B3158" s="238">
        <v>113722716</v>
      </c>
      <c r="C3158" s="238" t="s">
        <v>4541</v>
      </c>
      <c r="D3158" s="238" t="s">
        <v>4542</v>
      </c>
      <c r="E3158" s="598" t="s">
        <v>36</v>
      </c>
      <c r="F3158" s="247">
        <v>2</v>
      </c>
      <c r="G3158" s="623" t="s">
        <v>4797</v>
      </c>
      <c r="H3158" s="485">
        <v>45226</v>
      </c>
      <c r="I3158" s="485">
        <v>45226</v>
      </c>
      <c r="J3158" s="247" t="s">
        <v>4798</v>
      </c>
      <c r="K3158" s="247" t="s">
        <v>2544</v>
      </c>
      <c r="L3158" s="247" t="s">
        <v>4759</v>
      </c>
      <c r="M3158" s="247">
        <v>358931307</v>
      </c>
      <c r="N3158" s="247" t="s">
        <v>4082</v>
      </c>
      <c r="O3158" s="247"/>
      <c r="P3158" s="247"/>
      <c r="Q3158" s="247"/>
      <c r="R3158" s="247" t="s">
        <v>4778</v>
      </c>
      <c r="S3158" s="408">
        <v>42350</v>
      </c>
      <c r="T3158" s="467" t="s">
        <v>2965</v>
      </c>
      <c r="U3158" s="468">
        <f t="shared" si="51"/>
        <v>84700</v>
      </c>
    </row>
    <row r="3159" spans="1:21">
      <c r="A3159" s="235">
        <f t="shared" si="50"/>
        <v>3156</v>
      </c>
      <c r="B3159" s="238">
        <v>113722716</v>
      </c>
      <c r="C3159" s="238" t="s">
        <v>4541</v>
      </c>
      <c r="D3159" s="238" t="s">
        <v>4542</v>
      </c>
      <c r="E3159" s="598" t="s">
        <v>36</v>
      </c>
      <c r="F3159" s="247">
        <v>1</v>
      </c>
      <c r="G3159" s="623" t="s">
        <v>4799</v>
      </c>
      <c r="H3159" s="485">
        <v>45226</v>
      </c>
      <c r="I3159" s="485">
        <v>45226</v>
      </c>
      <c r="J3159" s="235" t="s">
        <v>4800</v>
      </c>
      <c r="K3159" s="355" t="s">
        <v>2912</v>
      </c>
      <c r="L3159" s="235" t="s">
        <v>4759</v>
      </c>
      <c r="M3159" s="355">
        <v>358931314</v>
      </c>
      <c r="N3159" s="235" t="s">
        <v>4082</v>
      </c>
      <c r="O3159" s="355"/>
      <c r="P3159" s="355"/>
      <c r="Q3159" s="355"/>
      <c r="R3159" s="355" t="s">
        <v>4778</v>
      </c>
      <c r="S3159" s="408">
        <v>42350</v>
      </c>
      <c r="T3159" s="467" t="s">
        <v>2965</v>
      </c>
      <c r="U3159" s="468">
        <f t="shared" si="51"/>
        <v>42350</v>
      </c>
    </row>
    <row r="3160" spans="1:21">
      <c r="A3160" s="235">
        <f t="shared" si="50"/>
        <v>3157</v>
      </c>
      <c r="B3160" s="238">
        <v>112161405</v>
      </c>
      <c r="C3160" s="238" t="s">
        <v>2272</v>
      </c>
      <c r="D3160" s="238" t="s">
        <v>2273</v>
      </c>
      <c r="E3160" s="598" t="s">
        <v>36</v>
      </c>
      <c r="F3160" s="333">
        <v>1</v>
      </c>
      <c r="G3160" s="623" t="s">
        <v>4787</v>
      </c>
      <c r="H3160" s="486">
        <v>45230</v>
      </c>
      <c r="I3160" s="487">
        <v>45230</v>
      </c>
      <c r="J3160" s="235" t="s">
        <v>4788</v>
      </c>
      <c r="K3160" s="235" t="s">
        <v>92</v>
      </c>
      <c r="L3160" s="235" t="s">
        <v>70</v>
      </c>
      <c r="M3160" s="238">
        <v>358931222</v>
      </c>
      <c r="N3160" s="235" t="s">
        <v>4082</v>
      </c>
      <c r="O3160" s="235" t="s">
        <v>4320</v>
      </c>
      <c r="P3160" s="345" t="s">
        <v>4258</v>
      </c>
      <c r="Q3160" s="427"/>
      <c r="R3160" s="235"/>
      <c r="S3160" s="408">
        <v>45900</v>
      </c>
      <c r="T3160" s="467" t="s">
        <v>2965</v>
      </c>
      <c r="U3160" s="468">
        <f t="shared" si="51"/>
        <v>45900</v>
      </c>
    </row>
    <row r="3161" spans="1:21">
      <c r="A3161" s="235">
        <f t="shared" si="50"/>
        <v>3158</v>
      </c>
      <c r="B3161" s="238">
        <v>112170850</v>
      </c>
      <c r="C3161" s="337">
        <v>112170850</v>
      </c>
      <c r="D3161" s="238" t="s">
        <v>3533</v>
      </c>
      <c r="E3161" s="605" t="s">
        <v>36</v>
      </c>
      <c r="F3161" s="333">
        <v>1</v>
      </c>
      <c r="G3161" s="623" t="s">
        <v>4811</v>
      </c>
      <c r="H3161" s="485">
        <v>45230</v>
      </c>
      <c r="I3161" s="485">
        <v>45230</v>
      </c>
      <c r="J3161" s="235" t="s">
        <v>4812</v>
      </c>
      <c r="K3161" s="235" t="s">
        <v>4783</v>
      </c>
      <c r="L3161" s="235"/>
      <c r="M3161" s="238">
        <v>358931215</v>
      </c>
      <c r="N3161" s="235" t="s">
        <v>4082</v>
      </c>
      <c r="O3161" s="427" t="s">
        <v>3784</v>
      </c>
      <c r="P3161" s="345" t="s">
        <v>4248</v>
      </c>
      <c r="Q3161" s="427"/>
      <c r="R3161" s="235"/>
      <c r="S3161" s="408">
        <v>70000</v>
      </c>
      <c r="T3161" s="467" t="s">
        <v>2965</v>
      </c>
      <c r="U3161" s="468">
        <f t="shared" si="51"/>
        <v>70000</v>
      </c>
    </row>
    <row r="3162" spans="1:21">
      <c r="A3162" s="235">
        <f t="shared" si="50"/>
        <v>3159</v>
      </c>
      <c r="B3162" s="238">
        <v>112170850</v>
      </c>
      <c r="C3162" s="337">
        <v>112170850</v>
      </c>
      <c r="D3162" s="238" t="s">
        <v>3533</v>
      </c>
      <c r="E3162" s="605" t="s">
        <v>36</v>
      </c>
      <c r="F3162" s="333">
        <v>1</v>
      </c>
      <c r="G3162" s="623" t="s">
        <v>4813</v>
      </c>
      <c r="H3162" s="485">
        <v>45230</v>
      </c>
      <c r="I3162" s="485">
        <v>45230</v>
      </c>
      <c r="J3162" s="235" t="s">
        <v>4814</v>
      </c>
      <c r="K3162" s="235" t="s">
        <v>1875</v>
      </c>
      <c r="L3162" s="235"/>
      <c r="M3162" s="238">
        <v>358931208</v>
      </c>
      <c r="N3162" s="235" t="s">
        <v>4082</v>
      </c>
      <c r="O3162" s="427" t="s">
        <v>3784</v>
      </c>
      <c r="P3162" s="345" t="s">
        <v>4258</v>
      </c>
      <c r="Q3162" s="427"/>
      <c r="R3162" s="235"/>
      <c r="S3162" s="408">
        <v>70000</v>
      </c>
      <c r="T3162" s="467" t="s">
        <v>2965</v>
      </c>
      <c r="U3162" s="468">
        <f t="shared" si="51"/>
        <v>70000</v>
      </c>
    </row>
    <row r="3163" spans="1:21">
      <c r="A3163" s="235">
        <f t="shared" si="50"/>
        <v>3160</v>
      </c>
      <c r="B3163" s="238">
        <v>112170850</v>
      </c>
      <c r="C3163" s="337">
        <v>112170850</v>
      </c>
      <c r="D3163" s="238" t="s">
        <v>3533</v>
      </c>
      <c r="E3163" s="605" t="s">
        <v>36</v>
      </c>
      <c r="F3163" s="333">
        <v>1</v>
      </c>
      <c r="G3163" s="623" t="s">
        <v>4815</v>
      </c>
      <c r="H3163" s="485">
        <v>45230</v>
      </c>
      <c r="I3163" s="485">
        <v>45230</v>
      </c>
      <c r="J3163" s="235" t="s">
        <v>4816</v>
      </c>
      <c r="K3163" s="235" t="s">
        <v>3804</v>
      </c>
      <c r="L3163" s="235"/>
      <c r="M3163" s="238">
        <v>358931253</v>
      </c>
      <c r="N3163" s="235" t="s">
        <v>4082</v>
      </c>
      <c r="O3163" s="427" t="s">
        <v>3784</v>
      </c>
      <c r="P3163" s="345" t="s">
        <v>4258</v>
      </c>
      <c r="Q3163" s="427"/>
      <c r="R3163" s="235"/>
      <c r="S3163" s="408">
        <v>70000</v>
      </c>
      <c r="T3163" s="467" t="s">
        <v>2965</v>
      </c>
      <c r="U3163" s="468">
        <f t="shared" si="51"/>
        <v>70000</v>
      </c>
    </row>
    <row r="3164" spans="1:21">
      <c r="A3164" s="235">
        <f t="shared" si="50"/>
        <v>3161</v>
      </c>
      <c r="B3164" s="238">
        <v>112177659</v>
      </c>
      <c r="C3164" s="337">
        <v>112177659</v>
      </c>
      <c r="D3164" s="238" t="s">
        <v>3493</v>
      </c>
      <c r="E3164" s="605" t="s">
        <v>36</v>
      </c>
      <c r="F3164" s="333">
        <v>1</v>
      </c>
      <c r="G3164" s="623" t="s">
        <v>4811</v>
      </c>
      <c r="H3164" s="485">
        <v>45230</v>
      </c>
      <c r="I3164" s="485">
        <v>45230</v>
      </c>
      <c r="J3164" s="235" t="s">
        <v>4812</v>
      </c>
      <c r="K3164" s="235" t="s">
        <v>4783</v>
      </c>
      <c r="L3164" s="235"/>
      <c r="M3164" s="238">
        <v>358931215</v>
      </c>
      <c r="N3164" s="235" t="s">
        <v>4082</v>
      </c>
      <c r="O3164" s="427" t="s">
        <v>3784</v>
      </c>
      <c r="P3164" s="345" t="s">
        <v>4248</v>
      </c>
      <c r="Q3164" s="427"/>
      <c r="R3164" s="235"/>
      <c r="S3164" s="171">
        <v>120000</v>
      </c>
      <c r="T3164" s="467" t="s">
        <v>2965</v>
      </c>
      <c r="U3164" s="468">
        <f t="shared" si="51"/>
        <v>120000</v>
      </c>
    </row>
    <row r="3165" spans="1:21">
      <c r="A3165" s="235">
        <f t="shared" si="50"/>
        <v>3162</v>
      </c>
      <c r="B3165" s="238">
        <v>112177659</v>
      </c>
      <c r="C3165" s="337">
        <v>112177659</v>
      </c>
      <c r="D3165" s="238" t="s">
        <v>3493</v>
      </c>
      <c r="E3165" s="605" t="s">
        <v>36</v>
      </c>
      <c r="F3165" s="333">
        <v>1</v>
      </c>
      <c r="G3165" s="623" t="s">
        <v>4813</v>
      </c>
      <c r="H3165" s="485">
        <v>45230</v>
      </c>
      <c r="I3165" s="485">
        <v>45230</v>
      </c>
      <c r="J3165" s="235" t="s">
        <v>4814</v>
      </c>
      <c r="K3165" s="235" t="s">
        <v>1875</v>
      </c>
      <c r="L3165" s="235"/>
      <c r="M3165" s="238">
        <v>358931208</v>
      </c>
      <c r="N3165" s="235" t="s">
        <v>4082</v>
      </c>
      <c r="O3165" s="427" t="s">
        <v>3784</v>
      </c>
      <c r="P3165" s="345" t="s">
        <v>4258</v>
      </c>
      <c r="Q3165" s="427"/>
      <c r="R3165" s="235"/>
      <c r="S3165" s="171">
        <v>120000</v>
      </c>
      <c r="T3165" s="467" t="s">
        <v>2965</v>
      </c>
      <c r="U3165" s="468">
        <f t="shared" si="51"/>
        <v>120000</v>
      </c>
    </row>
    <row r="3166" spans="1:21">
      <c r="A3166" s="235">
        <f t="shared" si="50"/>
        <v>3163</v>
      </c>
      <c r="B3166" s="238">
        <v>112177659</v>
      </c>
      <c r="C3166" s="337">
        <v>112177659</v>
      </c>
      <c r="D3166" s="238" t="s">
        <v>3493</v>
      </c>
      <c r="E3166" s="605" t="s">
        <v>36</v>
      </c>
      <c r="F3166" s="333">
        <v>1</v>
      </c>
      <c r="G3166" s="623" t="s">
        <v>4815</v>
      </c>
      <c r="H3166" s="485">
        <v>45230</v>
      </c>
      <c r="I3166" s="485">
        <v>45230</v>
      </c>
      <c r="J3166" s="235" t="s">
        <v>4816</v>
      </c>
      <c r="K3166" s="235" t="s">
        <v>3804</v>
      </c>
      <c r="L3166" s="235"/>
      <c r="M3166" s="238">
        <v>358931253</v>
      </c>
      <c r="N3166" s="235" t="s">
        <v>4082</v>
      </c>
      <c r="O3166" s="427" t="s">
        <v>3784</v>
      </c>
      <c r="P3166" s="345" t="s">
        <v>4258</v>
      </c>
      <c r="Q3166" s="427"/>
      <c r="R3166" s="235"/>
      <c r="S3166" s="171">
        <v>120000</v>
      </c>
      <c r="T3166" s="467" t="s">
        <v>2965</v>
      </c>
      <c r="U3166" s="468">
        <f t="shared" si="51"/>
        <v>120000</v>
      </c>
    </row>
    <row r="3167" spans="1:21">
      <c r="A3167" s="235">
        <f t="shared" si="50"/>
        <v>3164</v>
      </c>
      <c r="B3167" s="238">
        <v>113722722</v>
      </c>
      <c r="C3167" s="238">
        <v>9990000087</v>
      </c>
      <c r="D3167" s="337" t="s">
        <v>4653</v>
      </c>
      <c r="E3167" s="598" t="s">
        <v>36</v>
      </c>
      <c r="F3167" s="333">
        <v>1</v>
      </c>
      <c r="G3167" s="625" t="s">
        <v>4776</v>
      </c>
      <c r="H3167" s="465">
        <v>45226</v>
      </c>
      <c r="I3167" s="465">
        <v>45226</v>
      </c>
      <c r="J3167" s="235" t="s">
        <v>4777</v>
      </c>
      <c r="K3167" s="235" t="s">
        <v>4065</v>
      </c>
      <c r="L3167" s="235" t="s">
        <v>4759</v>
      </c>
      <c r="M3167" s="235">
        <v>358931369</v>
      </c>
      <c r="N3167" s="235" t="s">
        <v>4082</v>
      </c>
      <c r="O3167" s="427"/>
      <c r="P3167" s="235"/>
      <c r="Q3167" s="427"/>
      <c r="R3167" s="235" t="s">
        <v>4778</v>
      </c>
      <c r="S3167" s="408">
        <v>579.54999999999995</v>
      </c>
      <c r="T3167" s="467" t="s">
        <v>2965</v>
      </c>
      <c r="U3167" s="468">
        <f t="shared" si="51"/>
        <v>579.54999999999995</v>
      </c>
    </row>
    <row r="3168" spans="1:21">
      <c r="A3168" s="235">
        <f t="shared" si="50"/>
        <v>3165</v>
      </c>
      <c r="B3168" s="238">
        <v>113722722</v>
      </c>
      <c r="C3168" s="238">
        <v>9990000087</v>
      </c>
      <c r="D3168" s="337" t="s">
        <v>4653</v>
      </c>
      <c r="E3168" s="598" t="s">
        <v>36</v>
      </c>
      <c r="F3168" s="333">
        <v>1</v>
      </c>
      <c r="G3168" s="625" t="s">
        <v>4789</v>
      </c>
      <c r="H3168" s="465">
        <v>45226</v>
      </c>
      <c r="I3168" s="465">
        <v>45226</v>
      </c>
      <c r="J3168" s="235" t="s">
        <v>4790</v>
      </c>
      <c r="K3168" s="355" t="s">
        <v>82</v>
      </c>
      <c r="L3168" s="355"/>
      <c r="M3168" s="355">
        <v>358931376</v>
      </c>
      <c r="N3168" s="355" t="s">
        <v>4082</v>
      </c>
      <c r="O3168" s="355"/>
      <c r="P3168" s="355"/>
      <c r="Q3168" s="355"/>
      <c r="R3168" s="355" t="s">
        <v>4778</v>
      </c>
      <c r="S3168" s="408">
        <v>579.54999999999995</v>
      </c>
      <c r="T3168" s="467" t="s">
        <v>2965</v>
      </c>
      <c r="U3168" s="468">
        <f t="shared" si="51"/>
        <v>579.54999999999995</v>
      </c>
    </row>
    <row r="3169" spans="1:21">
      <c r="A3169" s="235">
        <f t="shared" si="50"/>
        <v>3166</v>
      </c>
      <c r="B3169" s="238">
        <v>113722722</v>
      </c>
      <c r="C3169" s="238">
        <v>9990000087</v>
      </c>
      <c r="D3169" s="337" t="s">
        <v>4653</v>
      </c>
      <c r="E3169" s="598" t="s">
        <v>36</v>
      </c>
      <c r="F3169" s="247">
        <v>1</v>
      </c>
      <c r="G3169" s="625" t="s">
        <v>4793</v>
      </c>
      <c r="H3169" s="465">
        <v>45226</v>
      </c>
      <c r="I3169" s="465">
        <v>45226</v>
      </c>
      <c r="J3169" s="235" t="s">
        <v>4794</v>
      </c>
      <c r="K3169" s="247" t="s">
        <v>2271</v>
      </c>
      <c r="L3169" s="235" t="s">
        <v>4759</v>
      </c>
      <c r="M3169" s="247">
        <v>358931284</v>
      </c>
      <c r="N3169" s="235" t="s">
        <v>4082</v>
      </c>
      <c r="O3169" s="247"/>
      <c r="P3169" s="247"/>
      <c r="Q3169" s="247"/>
      <c r="R3169" s="355" t="s">
        <v>4778</v>
      </c>
      <c r="S3169" s="408">
        <v>579.54999999999995</v>
      </c>
      <c r="T3169" s="467" t="s">
        <v>2965</v>
      </c>
      <c r="U3169" s="468">
        <f t="shared" si="51"/>
        <v>579.54999999999995</v>
      </c>
    </row>
    <row r="3170" spans="1:21">
      <c r="A3170" s="235">
        <f t="shared" si="50"/>
        <v>3167</v>
      </c>
      <c r="B3170" s="238">
        <v>113722722</v>
      </c>
      <c r="C3170" s="238">
        <v>9990000087</v>
      </c>
      <c r="D3170" s="337" t="s">
        <v>4653</v>
      </c>
      <c r="E3170" s="598" t="s">
        <v>36</v>
      </c>
      <c r="F3170" s="247">
        <v>1</v>
      </c>
      <c r="G3170" s="625" t="s">
        <v>4795</v>
      </c>
      <c r="H3170" s="465">
        <v>45226</v>
      </c>
      <c r="I3170" s="465">
        <v>45226</v>
      </c>
      <c r="J3170" s="235" t="s">
        <v>4796</v>
      </c>
      <c r="K3170" s="355" t="s">
        <v>4173</v>
      </c>
      <c r="L3170" s="235" t="s">
        <v>4759</v>
      </c>
      <c r="M3170" s="355">
        <v>358931291</v>
      </c>
      <c r="N3170" s="235" t="s">
        <v>4082</v>
      </c>
      <c r="O3170" s="355"/>
      <c r="P3170" s="355"/>
      <c r="Q3170" s="355"/>
      <c r="R3170" s="355" t="s">
        <v>4778</v>
      </c>
      <c r="S3170" s="408">
        <v>579.54999999999995</v>
      </c>
      <c r="T3170" s="467" t="s">
        <v>2965</v>
      </c>
      <c r="U3170" s="468">
        <f t="shared" si="51"/>
        <v>579.54999999999995</v>
      </c>
    </row>
    <row r="3171" spans="1:21">
      <c r="A3171" s="235">
        <f t="shared" si="50"/>
        <v>3168</v>
      </c>
      <c r="B3171" s="238">
        <v>113722722</v>
      </c>
      <c r="C3171" s="238">
        <v>9990000087</v>
      </c>
      <c r="D3171" s="337" t="s">
        <v>4653</v>
      </c>
      <c r="E3171" s="598" t="s">
        <v>36</v>
      </c>
      <c r="F3171" s="247">
        <v>2</v>
      </c>
      <c r="G3171" s="625" t="s">
        <v>4797</v>
      </c>
      <c r="H3171" s="465">
        <v>45226</v>
      </c>
      <c r="I3171" s="465">
        <v>45226</v>
      </c>
      <c r="J3171" s="235" t="s">
        <v>4798</v>
      </c>
      <c r="K3171" s="355" t="s">
        <v>2544</v>
      </c>
      <c r="L3171" s="235" t="s">
        <v>4759</v>
      </c>
      <c r="M3171" s="355">
        <v>358931307</v>
      </c>
      <c r="N3171" s="235" t="s">
        <v>4082</v>
      </c>
      <c r="O3171" s="355"/>
      <c r="P3171" s="355"/>
      <c r="Q3171" s="355"/>
      <c r="R3171" s="355" t="s">
        <v>4778</v>
      </c>
      <c r="S3171" s="408">
        <v>579.54999999999995</v>
      </c>
      <c r="T3171" s="467" t="s">
        <v>2965</v>
      </c>
      <c r="U3171" s="468">
        <f t="shared" si="51"/>
        <v>1159.0999999999999</v>
      </c>
    </row>
    <row r="3172" spans="1:21">
      <c r="A3172" s="235">
        <f t="shared" si="50"/>
        <v>3169</v>
      </c>
      <c r="B3172" s="238">
        <v>113722722</v>
      </c>
      <c r="C3172" s="238">
        <v>9990000087</v>
      </c>
      <c r="D3172" s="337" t="s">
        <v>4653</v>
      </c>
      <c r="E3172" s="598" t="s">
        <v>36</v>
      </c>
      <c r="F3172" s="247">
        <v>1</v>
      </c>
      <c r="G3172" s="625" t="s">
        <v>4799</v>
      </c>
      <c r="H3172" s="465">
        <v>45226</v>
      </c>
      <c r="I3172" s="465">
        <v>45226</v>
      </c>
      <c r="J3172" s="235" t="s">
        <v>4800</v>
      </c>
      <c r="K3172" s="355" t="s">
        <v>2912</v>
      </c>
      <c r="L3172" s="235" t="s">
        <v>4759</v>
      </c>
      <c r="M3172" s="355">
        <v>358931314</v>
      </c>
      <c r="N3172" s="235" t="s">
        <v>4082</v>
      </c>
      <c r="O3172" s="355"/>
      <c r="P3172" s="355"/>
      <c r="Q3172" s="355"/>
      <c r="R3172" s="355" t="s">
        <v>4778</v>
      </c>
      <c r="S3172" s="408">
        <v>579.54999999999995</v>
      </c>
      <c r="T3172" s="467" t="s">
        <v>2965</v>
      </c>
      <c r="U3172" s="468">
        <f t="shared" si="51"/>
        <v>579.54999999999995</v>
      </c>
    </row>
    <row r="3173" spans="1:21">
      <c r="A3173" s="235">
        <f t="shared" si="50"/>
        <v>3170</v>
      </c>
      <c r="B3173" s="238">
        <v>113809811</v>
      </c>
      <c r="C3173" s="238" t="s">
        <v>286</v>
      </c>
      <c r="D3173" s="238" t="s">
        <v>4713</v>
      </c>
      <c r="E3173" s="600" t="s">
        <v>2729</v>
      </c>
      <c r="F3173" s="333">
        <v>50</v>
      </c>
      <c r="G3173" s="625" t="s">
        <v>4817</v>
      </c>
      <c r="H3173" s="465">
        <v>45229</v>
      </c>
      <c r="I3173" s="465">
        <v>45229</v>
      </c>
      <c r="J3173" s="333" t="s">
        <v>3575</v>
      </c>
      <c r="K3173" s="333" t="s">
        <v>2271</v>
      </c>
      <c r="L3173" s="333"/>
      <c r="M3173" s="333">
        <v>358931437</v>
      </c>
      <c r="N3173" s="239" t="s">
        <v>4818</v>
      </c>
      <c r="O3173" s="333"/>
      <c r="P3173" s="333"/>
      <c r="Q3173" s="333"/>
      <c r="R3173" s="333"/>
      <c r="S3173" s="540">
        <v>16.3</v>
      </c>
      <c r="T3173" s="467" t="s">
        <v>2965</v>
      </c>
      <c r="U3173" s="468">
        <f t="shared" si="51"/>
        <v>815</v>
      </c>
    </row>
    <row r="3174" spans="1:21">
      <c r="A3174" s="235">
        <f t="shared" si="50"/>
        <v>3171</v>
      </c>
      <c r="B3174" s="238">
        <v>113809809</v>
      </c>
      <c r="C3174" s="238" t="s">
        <v>286</v>
      </c>
      <c r="D3174" s="238" t="s">
        <v>4714</v>
      </c>
      <c r="E3174" s="600" t="s">
        <v>2729</v>
      </c>
      <c r="F3174" s="333">
        <v>50</v>
      </c>
      <c r="G3174" s="625" t="s">
        <v>4817</v>
      </c>
      <c r="H3174" s="465">
        <v>45229</v>
      </c>
      <c r="I3174" s="465">
        <v>45229</v>
      </c>
      <c r="J3174" s="333" t="s">
        <v>3575</v>
      </c>
      <c r="K3174" s="333" t="s">
        <v>2271</v>
      </c>
      <c r="L3174" s="333"/>
      <c r="M3174" s="333">
        <v>358931437</v>
      </c>
      <c r="N3174" s="239" t="s">
        <v>4818</v>
      </c>
      <c r="O3174" s="333"/>
      <c r="P3174" s="333"/>
      <c r="Q3174" s="333"/>
      <c r="R3174" s="333"/>
      <c r="S3174" s="540">
        <v>16.3</v>
      </c>
      <c r="T3174" s="467" t="s">
        <v>2965</v>
      </c>
      <c r="U3174" s="468">
        <f t="shared" si="51"/>
        <v>815</v>
      </c>
    </row>
    <row r="3175" spans="1:21">
      <c r="A3175" s="235">
        <f t="shared" si="50"/>
        <v>3172</v>
      </c>
      <c r="B3175" s="238">
        <v>113722717</v>
      </c>
      <c r="C3175" s="238" t="s">
        <v>4432</v>
      </c>
      <c r="D3175" s="337" t="s">
        <v>4433</v>
      </c>
      <c r="E3175" s="611" t="s">
        <v>36</v>
      </c>
      <c r="F3175" s="247">
        <v>1</v>
      </c>
      <c r="G3175" s="625" t="s">
        <v>4776</v>
      </c>
      <c r="H3175" s="465">
        <v>45226</v>
      </c>
      <c r="I3175" s="465">
        <v>45226</v>
      </c>
      <c r="J3175" s="235" t="s">
        <v>4777</v>
      </c>
      <c r="K3175" s="235" t="s">
        <v>4065</v>
      </c>
      <c r="L3175" s="235" t="s">
        <v>4759</v>
      </c>
      <c r="M3175" s="235">
        <v>358931369</v>
      </c>
      <c r="N3175" s="235" t="s">
        <v>4082</v>
      </c>
      <c r="O3175" s="427"/>
      <c r="P3175" s="235"/>
      <c r="Q3175" s="427"/>
      <c r="R3175" s="235" t="s">
        <v>4778</v>
      </c>
      <c r="S3175" s="408">
        <v>28282.080000000002</v>
      </c>
      <c r="T3175" s="467" t="s">
        <v>2965</v>
      </c>
      <c r="U3175" s="468">
        <f t="shared" si="51"/>
        <v>28282.080000000002</v>
      </c>
    </row>
    <row r="3176" spans="1:21" ht="20.399999999999999">
      <c r="A3176" s="235">
        <f t="shared" si="50"/>
        <v>3173</v>
      </c>
      <c r="B3176" s="238" t="s">
        <v>4534</v>
      </c>
      <c r="C3176" s="238" t="s">
        <v>4535</v>
      </c>
      <c r="D3176" s="238" t="s">
        <v>4536</v>
      </c>
      <c r="E3176" s="611" t="s">
        <v>36</v>
      </c>
      <c r="F3176" s="247">
        <v>5</v>
      </c>
      <c r="G3176" s="623" t="s">
        <v>4801</v>
      </c>
      <c r="H3176" s="465">
        <v>45226</v>
      </c>
      <c r="I3176" s="465">
        <v>45226</v>
      </c>
      <c r="J3176" s="333" t="s">
        <v>4169</v>
      </c>
      <c r="K3176" s="355" t="s">
        <v>2283</v>
      </c>
      <c r="L3176" s="235" t="s">
        <v>4759</v>
      </c>
      <c r="M3176" s="355">
        <v>358931345</v>
      </c>
      <c r="N3176" s="235" t="s">
        <v>4082</v>
      </c>
      <c r="O3176" s="355"/>
      <c r="P3176" s="355"/>
      <c r="Q3176" s="355"/>
      <c r="R3176" s="355" t="s">
        <v>4778</v>
      </c>
      <c r="S3176" s="408">
        <v>5200</v>
      </c>
      <c r="T3176" s="467" t="s">
        <v>2965</v>
      </c>
      <c r="U3176" s="468">
        <f t="shared" si="51"/>
        <v>26000</v>
      </c>
    </row>
    <row r="3177" spans="1:21">
      <c r="A3177" s="235">
        <f t="shared" si="50"/>
        <v>3174</v>
      </c>
      <c r="B3177" s="238">
        <v>108140376</v>
      </c>
      <c r="C3177" s="238" t="s">
        <v>217</v>
      </c>
      <c r="D3177" s="238" t="s">
        <v>218</v>
      </c>
      <c r="E3177" s="598" t="s">
        <v>36</v>
      </c>
      <c r="F3177" s="235">
        <v>2</v>
      </c>
      <c r="G3177" s="623" t="s">
        <v>4867</v>
      </c>
      <c r="H3177" s="485">
        <v>45239</v>
      </c>
      <c r="I3177" s="485">
        <v>45239</v>
      </c>
      <c r="J3177" s="235" t="s">
        <v>4868</v>
      </c>
      <c r="K3177" s="235" t="s">
        <v>2844</v>
      </c>
      <c r="L3177" s="235"/>
      <c r="M3177" s="235">
        <v>358931192</v>
      </c>
      <c r="N3177" s="235" t="s">
        <v>4082</v>
      </c>
      <c r="O3177" s="427"/>
      <c r="P3177" s="235"/>
      <c r="Q3177" s="427"/>
      <c r="R3177" s="481" t="s">
        <v>4869</v>
      </c>
      <c r="S3177" s="171">
        <v>29845</v>
      </c>
      <c r="T3177" s="467" t="s">
        <v>2965</v>
      </c>
      <c r="U3177" s="468">
        <f t="shared" si="51"/>
        <v>59690</v>
      </c>
    </row>
    <row r="3178" spans="1:21">
      <c r="A3178" s="235">
        <f t="shared" si="50"/>
        <v>3175</v>
      </c>
      <c r="B3178" s="238">
        <v>107156657</v>
      </c>
      <c r="C3178" s="238">
        <v>107156657</v>
      </c>
      <c r="D3178" s="238" t="s">
        <v>815</v>
      </c>
      <c r="E3178" s="598" t="s">
        <v>36</v>
      </c>
      <c r="F3178" s="340">
        <v>80</v>
      </c>
      <c r="G3178" s="623" t="s">
        <v>4870</v>
      </c>
      <c r="H3178" s="485">
        <v>45232</v>
      </c>
      <c r="I3178" s="485">
        <v>45232</v>
      </c>
      <c r="J3178" s="235" t="s">
        <v>4792</v>
      </c>
      <c r="K3178" s="235" t="s">
        <v>82</v>
      </c>
      <c r="L3178" s="345" t="s">
        <v>3858</v>
      </c>
      <c r="M3178" s="235">
        <v>358930881</v>
      </c>
      <c r="N3178" s="235" t="s">
        <v>4082</v>
      </c>
      <c r="O3178" s="427" t="s">
        <v>4871</v>
      </c>
      <c r="P3178" s="345" t="s">
        <v>4248</v>
      </c>
      <c r="Q3178" s="427"/>
      <c r="R3178" s="235" t="s">
        <v>4872</v>
      </c>
      <c r="S3178" s="408">
        <v>17.79</v>
      </c>
      <c r="T3178" s="467" t="s">
        <v>2965</v>
      </c>
      <c r="U3178" s="468">
        <f t="shared" si="51"/>
        <v>1423.1999999999998</v>
      </c>
    </row>
    <row r="3179" spans="1:21" ht="20.399999999999999">
      <c r="A3179" s="235">
        <f t="shared" si="50"/>
        <v>3176</v>
      </c>
      <c r="B3179" s="238">
        <v>107171952</v>
      </c>
      <c r="C3179" s="238" t="s">
        <v>1475</v>
      </c>
      <c r="D3179" s="238" t="s">
        <v>1476</v>
      </c>
      <c r="E3179" s="598" t="s">
        <v>36</v>
      </c>
      <c r="F3179" s="235">
        <v>40</v>
      </c>
      <c r="G3179" s="623" t="s">
        <v>4873</v>
      </c>
      <c r="H3179" s="485">
        <v>45232</v>
      </c>
      <c r="I3179" s="485">
        <v>45232</v>
      </c>
      <c r="J3179" s="235" t="s">
        <v>3782</v>
      </c>
      <c r="K3179" s="235" t="s">
        <v>285</v>
      </c>
      <c r="L3179" s="345" t="s">
        <v>3858</v>
      </c>
      <c r="M3179" s="235">
        <v>358930898</v>
      </c>
      <c r="N3179" s="235" t="s">
        <v>4082</v>
      </c>
      <c r="O3179" s="427" t="s">
        <v>4871</v>
      </c>
      <c r="P3179" s="345"/>
      <c r="Q3179" s="427"/>
      <c r="R3179" s="235" t="s">
        <v>4083</v>
      </c>
      <c r="S3179" s="171">
        <v>1560</v>
      </c>
      <c r="T3179" s="467" t="s">
        <v>2965</v>
      </c>
      <c r="U3179" s="468">
        <f t="shared" si="51"/>
        <v>62400</v>
      </c>
    </row>
    <row r="3180" spans="1:21">
      <c r="A3180" s="235">
        <f t="shared" si="50"/>
        <v>3177</v>
      </c>
      <c r="B3180" s="238">
        <v>109492175</v>
      </c>
      <c r="C3180" s="238" t="s">
        <v>520</v>
      </c>
      <c r="D3180" s="238" t="s">
        <v>521</v>
      </c>
      <c r="E3180" s="598" t="s">
        <v>36</v>
      </c>
      <c r="F3180" s="235">
        <v>40</v>
      </c>
      <c r="G3180" s="623" t="s">
        <v>4873</v>
      </c>
      <c r="H3180" s="485">
        <v>45232</v>
      </c>
      <c r="I3180" s="485">
        <v>45232</v>
      </c>
      <c r="J3180" s="235" t="s">
        <v>3782</v>
      </c>
      <c r="K3180" s="235" t="s">
        <v>285</v>
      </c>
      <c r="L3180" s="345" t="s">
        <v>3858</v>
      </c>
      <c r="M3180" s="235">
        <v>358930898</v>
      </c>
      <c r="N3180" s="235" t="s">
        <v>4082</v>
      </c>
      <c r="O3180" s="427" t="s">
        <v>4871</v>
      </c>
      <c r="P3180" s="345"/>
      <c r="Q3180" s="427"/>
      <c r="R3180" s="235" t="s">
        <v>4083</v>
      </c>
      <c r="S3180" s="171">
        <v>1404</v>
      </c>
      <c r="T3180" s="467" t="s">
        <v>2965</v>
      </c>
      <c r="U3180" s="468">
        <f t="shared" si="51"/>
        <v>56160</v>
      </c>
    </row>
    <row r="3181" spans="1:21" ht="20.399999999999999">
      <c r="A3181" s="235">
        <f t="shared" si="50"/>
        <v>3178</v>
      </c>
      <c r="B3181" s="238">
        <v>109492174</v>
      </c>
      <c r="C3181" s="238" t="s">
        <v>488</v>
      </c>
      <c r="D3181" s="238" t="s">
        <v>489</v>
      </c>
      <c r="E3181" s="598" t="s">
        <v>36</v>
      </c>
      <c r="F3181" s="247">
        <v>40</v>
      </c>
      <c r="G3181" s="623" t="s">
        <v>4873</v>
      </c>
      <c r="H3181" s="485">
        <v>45232</v>
      </c>
      <c r="I3181" s="485">
        <v>45232</v>
      </c>
      <c r="J3181" s="235" t="s">
        <v>3782</v>
      </c>
      <c r="K3181" s="235" t="s">
        <v>285</v>
      </c>
      <c r="L3181" s="345" t="s">
        <v>3858</v>
      </c>
      <c r="M3181" s="235">
        <v>358930898</v>
      </c>
      <c r="N3181" s="235" t="s">
        <v>4082</v>
      </c>
      <c r="O3181" s="427" t="s">
        <v>4871</v>
      </c>
      <c r="P3181" s="345"/>
      <c r="Q3181" s="427"/>
      <c r="R3181" s="235" t="s">
        <v>4083</v>
      </c>
      <c r="S3181" s="171">
        <v>4051</v>
      </c>
      <c r="T3181" s="467" t="s">
        <v>2965</v>
      </c>
      <c r="U3181" s="468">
        <f t="shared" si="51"/>
        <v>162040</v>
      </c>
    </row>
    <row r="3182" spans="1:21">
      <c r="A3182" s="235">
        <f t="shared" si="50"/>
        <v>3179</v>
      </c>
      <c r="B3182" s="238">
        <v>112168680</v>
      </c>
      <c r="C3182" s="238">
        <v>112168680</v>
      </c>
      <c r="D3182" s="238" t="s">
        <v>2772</v>
      </c>
      <c r="E3182" s="598" t="s">
        <v>36</v>
      </c>
      <c r="F3182" s="235">
        <v>1</v>
      </c>
      <c r="G3182" s="623" t="s">
        <v>4874</v>
      </c>
      <c r="H3182" s="486">
        <v>45233</v>
      </c>
      <c r="I3182" s="487">
        <v>45234</v>
      </c>
      <c r="J3182" s="235" t="s">
        <v>4642</v>
      </c>
      <c r="K3182" s="235" t="s">
        <v>2912</v>
      </c>
      <c r="L3182" s="235" t="s">
        <v>70</v>
      </c>
      <c r="M3182" s="238">
        <v>358931062</v>
      </c>
      <c r="N3182" s="235" t="s">
        <v>4082</v>
      </c>
      <c r="O3182" s="235" t="s">
        <v>4320</v>
      </c>
      <c r="P3182" s="345" t="s">
        <v>4248</v>
      </c>
      <c r="Q3182" s="427"/>
      <c r="R3182" s="235" t="s">
        <v>4875</v>
      </c>
      <c r="S3182" s="171">
        <v>16500</v>
      </c>
      <c r="T3182" s="467" t="s">
        <v>2965</v>
      </c>
      <c r="U3182" s="468">
        <f t="shared" si="51"/>
        <v>16500</v>
      </c>
    </row>
    <row r="3183" spans="1:21">
      <c r="A3183" s="235">
        <f t="shared" si="50"/>
        <v>3180</v>
      </c>
      <c r="B3183" s="238">
        <v>112161355</v>
      </c>
      <c r="C3183" s="238" t="s">
        <v>2432</v>
      </c>
      <c r="D3183" s="238" t="s">
        <v>2433</v>
      </c>
      <c r="E3183" s="598" t="s">
        <v>36</v>
      </c>
      <c r="F3183" s="355">
        <v>1</v>
      </c>
      <c r="G3183" s="628" t="s">
        <v>4881</v>
      </c>
      <c r="H3183" s="485">
        <v>45226</v>
      </c>
      <c r="I3183" s="485">
        <v>45233</v>
      </c>
      <c r="J3183" s="342" t="s">
        <v>4882</v>
      </c>
      <c r="K3183" s="342" t="s">
        <v>76</v>
      </c>
      <c r="L3183" s="235" t="s">
        <v>4759</v>
      </c>
      <c r="M3183" s="342" t="s">
        <v>693</v>
      </c>
      <c r="N3183" s="342" t="s">
        <v>693</v>
      </c>
      <c r="O3183" s="342"/>
      <c r="P3183" s="342"/>
      <c r="Q3183" s="342"/>
      <c r="R3183" s="235" t="s">
        <v>4778</v>
      </c>
      <c r="S3183" s="171">
        <v>23137.33</v>
      </c>
      <c r="T3183" s="467" t="s">
        <v>2965</v>
      </c>
      <c r="U3183" s="468">
        <f t="shared" si="51"/>
        <v>23137.33</v>
      </c>
    </row>
    <row r="3184" spans="1:21">
      <c r="A3184" s="235">
        <f t="shared" si="50"/>
        <v>3181</v>
      </c>
      <c r="B3184" s="238">
        <v>112161353</v>
      </c>
      <c r="C3184" s="238" t="s">
        <v>2453</v>
      </c>
      <c r="D3184" s="238" t="s">
        <v>2757</v>
      </c>
      <c r="E3184" s="598" t="s">
        <v>36</v>
      </c>
      <c r="F3184" s="355">
        <v>1</v>
      </c>
      <c r="G3184" s="628" t="s">
        <v>4881</v>
      </c>
      <c r="H3184" s="485">
        <v>45226</v>
      </c>
      <c r="I3184" s="485">
        <v>45233</v>
      </c>
      <c r="J3184" s="342" t="s">
        <v>4882</v>
      </c>
      <c r="K3184" s="342" t="s">
        <v>76</v>
      </c>
      <c r="L3184" s="235" t="s">
        <v>4759</v>
      </c>
      <c r="M3184" s="342" t="s">
        <v>693</v>
      </c>
      <c r="N3184" s="342" t="s">
        <v>693</v>
      </c>
      <c r="O3184" s="342"/>
      <c r="P3184" s="342"/>
      <c r="Q3184" s="342"/>
      <c r="R3184" s="235" t="s">
        <v>4778</v>
      </c>
      <c r="S3184" s="171">
        <v>50982.400000000001</v>
      </c>
      <c r="T3184" s="467" t="s">
        <v>2965</v>
      </c>
      <c r="U3184" s="468">
        <f t="shared" si="51"/>
        <v>50982.400000000001</v>
      </c>
    </row>
    <row r="3185" spans="1:21">
      <c r="A3185" s="235">
        <f t="shared" si="50"/>
        <v>3182</v>
      </c>
      <c r="B3185" s="355">
        <v>112177910</v>
      </c>
      <c r="C3185" s="238" t="s">
        <v>2503</v>
      </c>
      <c r="D3185" s="238" t="s">
        <v>2504</v>
      </c>
      <c r="E3185" s="598" t="s">
        <v>36</v>
      </c>
      <c r="F3185" s="355">
        <v>1</v>
      </c>
      <c r="G3185" s="628" t="s">
        <v>4881</v>
      </c>
      <c r="H3185" s="485">
        <v>45226</v>
      </c>
      <c r="I3185" s="485">
        <v>45233</v>
      </c>
      <c r="J3185" s="342" t="s">
        <v>4882</v>
      </c>
      <c r="K3185" s="342" t="s">
        <v>76</v>
      </c>
      <c r="L3185" s="235" t="s">
        <v>4759</v>
      </c>
      <c r="M3185" s="342" t="s">
        <v>693</v>
      </c>
      <c r="N3185" s="342" t="s">
        <v>693</v>
      </c>
      <c r="O3185" s="342"/>
      <c r="P3185" s="342"/>
      <c r="Q3185" s="342"/>
      <c r="R3185" s="235" t="s">
        <v>4778</v>
      </c>
      <c r="S3185" s="171">
        <v>7560</v>
      </c>
      <c r="T3185" s="467" t="s">
        <v>2965</v>
      </c>
      <c r="U3185" s="468">
        <f t="shared" si="51"/>
        <v>7560</v>
      </c>
    </row>
    <row r="3186" spans="1:21">
      <c r="A3186" s="235">
        <f t="shared" si="50"/>
        <v>3183</v>
      </c>
      <c r="B3186" s="238">
        <v>112161397</v>
      </c>
      <c r="C3186" s="238" t="s">
        <v>2586</v>
      </c>
      <c r="D3186" s="238" t="s">
        <v>2587</v>
      </c>
      <c r="E3186" s="598" t="s">
        <v>36</v>
      </c>
      <c r="F3186" s="355">
        <v>1</v>
      </c>
      <c r="G3186" s="628" t="s">
        <v>4881</v>
      </c>
      <c r="H3186" s="485">
        <v>45226</v>
      </c>
      <c r="I3186" s="485">
        <v>45233</v>
      </c>
      <c r="J3186" s="342" t="s">
        <v>4882</v>
      </c>
      <c r="K3186" s="342" t="s">
        <v>76</v>
      </c>
      <c r="L3186" s="235" t="s">
        <v>4759</v>
      </c>
      <c r="M3186" s="342" t="s">
        <v>693</v>
      </c>
      <c r="N3186" s="342" t="s">
        <v>693</v>
      </c>
      <c r="O3186" s="342"/>
      <c r="P3186" s="342"/>
      <c r="Q3186" s="342"/>
      <c r="R3186" s="235" t="s">
        <v>4778</v>
      </c>
      <c r="S3186" s="171">
        <v>1371.4799999999998</v>
      </c>
      <c r="T3186" s="467" t="s">
        <v>2965</v>
      </c>
      <c r="U3186" s="468">
        <f t="shared" si="51"/>
        <v>1371.4799999999998</v>
      </c>
    </row>
    <row r="3187" spans="1:21" ht="20.399999999999999">
      <c r="A3187" s="235">
        <f t="shared" si="50"/>
        <v>3184</v>
      </c>
      <c r="B3187" s="238" t="s">
        <v>818</v>
      </c>
      <c r="C3187" s="238" t="s">
        <v>818</v>
      </c>
      <c r="D3187" s="238" t="s">
        <v>819</v>
      </c>
      <c r="E3187" s="598" t="s">
        <v>36</v>
      </c>
      <c r="F3187" s="340">
        <v>440</v>
      </c>
      <c r="G3187" s="623" t="s">
        <v>4870</v>
      </c>
      <c r="H3187" s="485">
        <v>45232</v>
      </c>
      <c r="I3187" s="485">
        <v>45232</v>
      </c>
      <c r="J3187" s="235" t="s">
        <v>4792</v>
      </c>
      <c r="K3187" s="235" t="s">
        <v>82</v>
      </c>
      <c r="L3187" s="345" t="s">
        <v>3858</v>
      </c>
      <c r="M3187" s="235">
        <v>358930881</v>
      </c>
      <c r="N3187" s="235" t="s">
        <v>4082</v>
      </c>
      <c r="O3187" s="427" t="s">
        <v>4871</v>
      </c>
      <c r="P3187" s="345" t="s">
        <v>4248</v>
      </c>
      <c r="Q3187" s="427"/>
      <c r="R3187" s="235" t="s">
        <v>4872</v>
      </c>
      <c r="S3187" s="538">
        <v>5.78</v>
      </c>
      <c r="T3187" s="467" t="s">
        <v>2965</v>
      </c>
      <c r="U3187" s="468">
        <f t="shared" si="51"/>
        <v>2543.2000000000003</v>
      </c>
    </row>
    <row r="3188" spans="1:21" ht="20.399999999999999">
      <c r="A3188" s="235">
        <f t="shared" si="50"/>
        <v>3185</v>
      </c>
      <c r="B3188" s="238" t="s">
        <v>818</v>
      </c>
      <c r="C3188" s="238" t="s">
        <v>818</v>
      </c>
      <c r="D3188" s="238" t="s">
        <v>819</v>
      </c>
      <c r="E3188" s="598" t="s">
        <v>36</v>
      </c>
      <c r="F3188" s="355">
        <v>200</v>
      </c>
      <c r="G3188" s="623" t="s">
        <v>4876</v>
      </c>
      <c r="H3188" s="485">
        <v>45244</v>
      </c>
      <c r="I3188" s="485">
        <v>45244</v>
      </c>
      <c r="J3188" s="235" t="s">
        <v>4762</v>
      </c>
      <c r="K3188" s="235" t="s">
        <v>4576</v>
      </c>
      <c r="L3188" s="345" t="s">
        <v>3858</v>
      </c>
      <c r="M3188" s="235">
        <v>358931109</v>
      </c>
      <c r="N3188" s="235" t="s">
        <v>4082</v>
      </c>
      <c r="O3188" s="427" t="s">
        <v>4871</v>
      </c>
      <c r="P3188" s="345" t="s">
        <v>4258</v>
      </c>
      <c r="Q3188" s="427"/>
      <c r="R3188" s="235" t="s">
        <v>4877</v>
      </c>
      <c r="S3188" s="538">
        <v>5.78</v>
      </c>
      <c r="T3188" s="467" t="s">
        <v>2965</v>
      </c>
      <c r="U3188" s="468">
        <f t="shared" si="51"/>
        <v>1156</v>
      </c>
    </row>
    <row r="3189" spans="1:21" ht="20.399999999999999">
      <c r="A3189" s="235">
        <f t="shared" si="50"/>
        <v>3186</v>
      </c>
      <c r="B3189" s="238" t="s">
        <v>820</v>
      </c>
      <c r="C3189" s="238">
        <v>107186267</v>
      </c>
      <c r="D3189" s="238" t="s">
        <v>821</v>
      </c>
      <c r="E3189" s="598" t="s">
        <v>36</v>
      </c>
      <c r="F3189" s="340">
        <v>440</v>
      </c>
      <c r="G3189" s="623" t="s">
        <v>4870</v>
      </c>
      <c r="H3189" s="485">
        <v>45232</v>
      </c>
      <c r="I3189" s="485">
        <v>45232</v>
      </c>
      <c r="J3189" s="235" t="s">
        <v>4792</v>
      </c>
      <c r="K3189" s="235" t="s">
        <v>82</v>
      </c>
      <c r="L3189" s="345" t="s">
        <v>3858</v>
      </c>
      <c r="M3189" s="235">
        <v>358930881</v>
      </c>
      <c r="N3189" s="235" t="s">
        <v>4082</v>
      </c>
      <c r="O3189" s="427" t="s">
        <v>4871</v>
      </c>
      <c r="P3189" s="345" t="s">
        <v>4248</v>
      </c>
      <c r="Q3189" s="427"/>
      <c r="R3189" s="235" t="s">
        <v>4872</v>
      </c>
      <c r="S3189" s="538">
        <v>4.9000000000000004</v>
      </c>
      <c r="T3189" s="467" t="s">
        <v>2965</v>
      </c>
      <c r="U3189" s="468">
        <f t="shared" si="51"/>
        <v>2156</v>
      </c>
    </row>
    <row r="3190" spans="1:21" ht="20.399999999999999">
      <c r="A3190" s="235">
        <f t="shared" si="50"/>
        <v>3187</v>
      </c>
      <c r="B3190" s="238" t="s">
        <v>820</v>
      </c>
      <c r="C3190" s="238">
        <v>107186267</v>
      </c>
      <c r="D3190" s="238" t="s">
        <v>821</v>
      </c>
      <c r="E3190" s="598" t="s">
        <v>36</v>
      </c>
      <c r="F3190" s="340">
        <v>200</v>
      </c>
      <c r="G3190" s="623" t="s">
        <v>4876</v>
      </c>
      <c r="H3190" s="485">
        <v>45244</v>
      </c>
      <c r="I3190" s="485">
        <v>45244</v>
      </c>
      <c r="J3190" s="235" t="s">
        <v>4762</v>
      </c>
      <c r="K3190" s="235" t="s">
        <v>4576</v>
      </c>
      <c r="L3190" s="345" t="s">
        <v>3858</v>
      </c>
      <c r="M3190" s="235">
        <v>358931109</v>
      </c>
      <c r="N3190" s="235" t="s">
        <v>4082</v>
      </c>
      <c r="O3190" s="427" t="s">
        <v>4871</v>
      </c>
      <c r="P3190" s="345" t="s">
        <v>4258</v>
      </c>
      <c r="Q3190" s="427"/>
      <c r="R3190" s="235" t="s">
        <v>4877</v>
      </c>
      <c r="S3190" s="538">
        <v>4.9000000000000004</v>
      </c>
      <c r="T3190" s="467" t="s">
        <v>2965</v>
      </c>
      <c r="U3190" s="468">
        <f t="shared" si="51"/>
        <v>980.00000000000011</v>
      </c>
    </row>
    <row r="3191" spans="1:21" ht="20.399999999999999">
      <c r="A3191" s="235">
        <f t="shared" ref="A3191:A3254" si="52">A3190+1</f>
        <v>3188</v>
      </c>
      <c r="B3191" s="238">
        <v>110408290</v>
      </c>
      <c r="C3191" s="238" t="s">
        <v>2260</v>
      </c>
      <c r="D3191" s="238" t="s">
        <v>2775</v>
      </c>
      <c r="E3191" s="598" t="s">
        <v>36</v>
      </c>
      <c r="F3191" s="247">
        <v>30</v>
      </c>
      <c r="G3191" s="623" t="s">
        <v>4876</v>
      </c>
      <c r="H3191" s="485">
        <v>45244</v>
      </c>
      <c r="I3191" s="485">
        <v>45244</v>
      </c>
      <c r="J3191" s="235" t="s">
        <v>4762</v>
      </c>
      <c r="K3191" s="235" t="s">
        <v>4576</v>
      </c>
      <c r="L3191" s="345" t="s">
        <v>3858</v>
      </c>
      <c r="M3191" s="235">
        <v>358931109</v>
      </c>
      <c r="N3191" s="235" t="s">
        <v>4082</v>
      </c>
      <c r="O3191" s="427" t="s">
        <v>4871</v>
      </c>
      <c r="P3191" s="345" t="s">
        <v>4258</v>
      </c>
      <c r="Q3191" s="427"/>
      <c r="R3191" s="235" t="s">
        <v>4877</v>
      </c>
      <c r="S3191" s="538">
        <v>540.54999999999995</v>
      </c>
      <c r="T3191" s="467" t="s">
        <v>2965</v>
      </c>
      <c r="U3191" s="468">
        <f t="shared" si="51"/>
        <v>16216.499999999998</v>
      </c>
    </row>
    <row r="3192" spans="1:21">
      <c r="A3192" s="235">
        <f t="shared" si="52"/>
        <v>3189</v>
      </c>
      <c r="B3192" s="238">
        <v>110710681</v>
      </c>
      <c r="C3192" s="238">
        <v>110710681</v>
      </c>
      <c r="D3192" s="238" t="s">
        <v>2209</v>
      </c>
      <c r="E3192" s="598" t="s">
        <v>36</v>
      </c>
      <c r="F3192" s="340">
        <v>21</v>
      </c>
      <c r="G3192" s="623" t="s">
        <v>4870</v>
      </c>
      <c r="H3192" s="485">
        <v>45232</v>
      </c>
      <c r="I3192" s="485">
        <v>45232</v>
      </c>
      <c r="J3192" s="235" t="s">
        <v>4792</v>
      </c>
      <c r="K3192" s="235" t="s">
        <v>82</v>
      </c>
      <c r="L3192" s="345" t="s">
        <v>3858</v>
      </c>
      <c r="M3192" s="235">
        <v>358930881</v>
      </c>
      <c r="N3192" s="235" t="s">
        <v>4082</v>
      </c>
      <c r="O3192" s="427" t="s">
        <v>4871</v>
      </c>
      <c r="P3192" s="345" t="s">
        <v>4248</v>
      </c>
      <c r="Q3192" s="427"/>
      <c r="R3192" s="235" t="s">
        <v>4872</v>
      </c>
      <c r="S3192" s="538">
        <v>2033</v>
      </c>
      <c r="T3192" s="467" t="s">
        <v>2965</v>
      </c>
      <c r="U3192" s="468">
        <f t="shared" si="51"/>
        <v>42693</v>
      </c>
    </row>
    <row r="3193" spans="1:21">
      <c r="A3193" s="235">
        <f t="shared" si="52"/>
        <v>3190</v>
      </c>
      <c r="B3193" s="238">
        <v>110710682</v>
      </c>
      <c r="C3193" s="238">
        <v>110710682</v>
      </c>
      <c r="D3193" s="238" t="s">
        <v>2216</v>
      </c>
      <c r="E3193" s="598" t="s">
        <v>36</v>
      </c>
      <c r="F3193" s="340">
        <v>54</v>
      </c>
      <c r="G3193" s="623" t="s">
        <v>4870</v>
      </c>
      <c r="H3193" s="485">
        <v>45232</v>
      </c>
      <c r="I3193" s="485">
        <v>45232</v>
      </c>
      <c r="J3193" s="235" t="s">
        <v>4792</v>
      </c>
      <c r="K3193" s="235" t="s">
        <v>82</v>
      </c>
      <c r="L3193" s="345" t="s">
        <v>3858</v>
      </c>
      <c r="M3193" s="235">
        <v>358930881</v>
      </c>
      <c r="N3193" s="235" t="s">
        <v>4082</v>
      </c>
      <c r="O3193" s="427" t="s">
        <v>4871</v>
      </c>
      <c r="P3193" s="345" t="s">
        <v>4248</v>
      </c>
      <c r="Q3193" s="427"/>
      <c r="R3193" s="235" t="s">
        <v>4872</v>
      </c>
      <c r="S3193" s="538">
        <v>1966</v>
      </c>
      <c r="T3193" s="467" t="s">
        <v>2965</v>
      </c>
      <c r="U3193" s="468">
        <f t="shared" si="51"/>
        <v>106164</v>
      </c>
    </row>
    <row r="3194" spans="1:21">
      <c r="A3194" s="235">
        <f t="shared" si="52"/>
        <v>3191</v>
      </c>
      <c r="B3194" s="238">
        <v>101576439</v>
      </c>
      <c r="C3194" s="238" t="s">
        <v>655</v>
      </c>
      <c r="D3194" s="238" t="s">
        <v>656</v>
      </c>
      <c r="E3194" s="600" t="s">
        <v>36</v>
      </c>
      <c r="F3194" s="333">
        <v>22</v>
      </c>
      <c r="G3194" s="623" t="s">
        <v>4870</v>
      </c>
      <c r="H3194" s="485">
        <v>45232</v>
      </c>
      <c r="I3194" s="485">
        <v>45232</v>
      </c>
      <c r="J3194" s="235" t="s">
        <v>4792</v>
      </c>
      <c r="K3194" s="235" t="s">
        <v>82</v>
      </c>
      <c r="L3194" s="345" t="s">
        <v>3858</v>
      </c>
      <c r="M3194" s="235">
        <v>358930881</v>
      </c>
      <c r="N3194" s="235" t="s">
        <v>4082</v>
      </c>
      <c r="O3194" s="427" t="s">
        <v>4871</v>
      </c>
      <c r="P3194" s="345" t="s">
        <v>4248</v>
      </c>
      <c r="Q3194" s="427"/>
      <c r="R3194" s="235" t="s">
        <v>4872</v>
      </c>
      <c r="S3194" s="538">
        <v>19072.55</v>
      </c>
      <c r="T3194" s="467" t="s">
        <v>2965</v>
      </c>
      <c r="U3194" s="468">
        <f t="shared" si="51"/>
        <v>419596.1</v>
      </c>
    </row>
    <row r="3195" spans="1:21">
      <c r="A3195" s="235">
        <f t="shared" si="52"/>
        <v>3192</v>
      </c>
      <c r="B3195" s="238">
        <v>101576439</v>
      </c>
      <c r="C3195" s="238" t="s">
        <v>655</v>
      </c>
      <c r="D3195" s="238" t="s">
        <v>656</v>
      </c>
      <c r="E3195" s="600" t="s">
        <v>36</v>
      </c>
      <c r="F3195" s="333">
        <v>10</v>
      </c>
      <c r="G3195" s="623" t="s">
        <v>4876</v>
      </c>
      <c r="H3195" s="485">
        <v>45244</v>
      </c>
      <c r="I3195" s="485">
        <v>45244</v>
      </c>
      <c r="J3195" s="235" t="s">
        <v>4762</v>
      </c>
      <c r="K3195" s="235" t="s">
        <v>4576</v>
      </c>
      <c r="L3195" s="345" t="s">
        <v>3858</v>
      </c>
      <c r="M3195" s="235">
        <v>358931109</v>
      </c>
      <c r="N3195" s="235" t="s">
        <v>4082</v>
      </c>
      <c r="O3195" s="427" t="s">
        <v>4871</v>
      </c>
      <c r="P3195" s="345" t="s">
        <v>4258</v>
      </c>
      <c r="Q3195" s="427"/>
      <c r="R3195" s="235" t="s">
        <v>4877</v>
      </c>
      <c r="S3195" s="538">
        <v>469.44</v>
      </c>
      <c r="T3195" s="467" t="s">
        <v>2965</v>
      </c>
      <c r="U3195" s="468">
        <f t="shared" si="51"/>
        <v>4694.3999999999996</v>
      </c>
    </row>
    <row r="3196" spans="1:21">
      <c r="A3196" s="235">
        <f t="shared" si="52"/>
        <v>3193</v>
      </c>
      <c r="B3196" s="238">
        <v>109708576</v>
      </c>
      <c r="C3196" s="337">
        <v>9330062702</v>
      </c>
      <c r="D3196" s="238" t="s">
        <v>2745</v>
      </c>
      <c r="E3196" s="605" t="s">
        <v>36</v>
      </c>
      <c r="F3196" s="333">
        <v>23</v>
      </c>
      <c r="G3196" s="623" t="s">
        <v>4873</v>
      </c>
      <c r="H3196" s="485">
        <v>45232</v>
      </c>
      <c r="I3196" s="485">
        <v>45232</v>
      </c>
      <c r="J3196" s="235" t="s">
        <v>3782</v>
      </c>
      <c r="K3196" s="235" t="s">
        <v>285</v>
      </c>
      <c r="L3196" s="345" t="s">
        <v>3858</v>
      </c>
      <c r="M3196" s="235">
        <v>358930898</v>
      </c>
      <c r="N3196" s="235" t="s">
        <v>4082</v>
      </c>
      <c r="O3196" s="427" t="s">
        <v>4871</v>
      </c>
      <c r="P3196" s="345"/>
      <c r="Q3196" s="427"/>
      <c r="R3196" s="235" t="s">
        <v>4083</v>
      </c>
      <c r="S3196" s="538">
        <v>469.44</v>
      </c>
      <c r="T3196" s="467" t="s">
        <v>2965</v>
      </c>
      <c r="U3196" s="468">
        <f t="shared" si="51"/>
        <v>10797.12</v>
      </c>
    </row>
    <row r="3197" spans="1:21" ht="20.399999999999999">
      <c r="A3197" s="235">
        <f t="shared" si="52"/>
        <v>3194</v>
      </c>
      <c r="B3197" s="238">
        <v>109492181</v>
      </c>
      <c r="C3197" s="337" t="s">
        <v>170</v>
      </c>
      <c r="D3197" s="238" t="s">
        <v>171</v>
      </c>
      <c r="E3197" s="605" t="s">
        <v>36</v>
      </c>
      <c r="F3197" s="333">
        <v>482</v>
      </c>
      <c r="G3197" s="623" t="s">
        <v>4873</v>
      </c>
      <c r="H3197" s="485">
        <v>45232</v>
      </c>
      <c r="I3197" s="485">
        <v>45232</v>
      </c>
      <c r="J3197" s="235" t="s">
        <v>3782</v>
      </c>
      <c r="K3197" s="235" t="s">
        <v>285</v>
      </c>
      <c r="L3197" s="345" t="s">
        <v>3858</v>
      </c>
      <c r="M3197" s="235">
        <v>358930898</v>
      </c>
      <c r="N3197" s="235" t="s">
        <v>4082</v>
      </c>
      <c r="O3197" s="427" t="s">
        <v>4871</v>
      </c>
      <c r="P3197" s="345"/>
      <c r="Q3197" s="427"/>
      <c r="R3197" s="235" t="s">
        <v>4083</v>
      </c>
      <c r="S3197" s="538">
        <v>6</v>
      </c>
      <c r="T3197" s="467" t="s">
        <v>2965</v>
      </c>
      <c r="U3197" s="468">
        <f t="shared" si="51"/>
        <v>2892</v>
      </c>
    </row>
    <row r="3198" spans="1:21">
      <c r="A3198" s="235">
        <f t="shared" si="52"/>
        <v>3195</v>
      </c>
      <c r="B3198" s="238">
        <v>110397308</v>
      </c>
      <c r="C3198" s="238" t="s">
        <v>879</v>
      </c>
      <c r="D3198" s="238" t="s">
        <v>880</v>
      </c>
      <c r="E3198" s="605" t="s">
        <v>36</v>
      </c>
      <c r="F3198" s="333">
        <v>32</v>
      </c>
      <c r="G3198" s="623" t="s">
        <v>4873</v>
      </c>
      <c r="H3198" s="485">
        <v>45232</v>
      </c>
      <c r="I3198" s="485">
        <v>45232</v>
      </c>
      <c r="J3198" s="235" t="s">
        <v>3782</v>
      </c>
      <c r="K3198" s="235" t="s">
        <v>285</v>
      </c>
      <c r="L3198" s="345" t="s">
        <v>3858</v>
      </c>
      <c r="M3198" s="235">
        <v>358930898</v>
      </c>
      <c r="N3198" s="235" t="s">
        <v>4082</v>
      </c>
      <c r="O3198" s="427" t="s">
        <v>4871</v>
      </c>
      <c r="P3198" s="345"/>
      <c r="Q3198" s="427"/>
      <c r="R3198" s="235" t="s">
        <v>4083</v>
      </c>
      <c r="S3198" s="538">
        <v>6</v>
      </c>
      <c r="T3198" s="467" t="s">
        <v>2965</v>
      </c>
      <c r="U3198" s="468">
        <f t="shared" si="51"/>
        <v>192</v>
      </c>
    </row>
    <row r="3199" spans="1:21" ht="20.399999999999999">
      <c r="A3199" s="235">
        <f t="shared" si="52"/>
        <v>3196</v>
      </c>
      <c r="B3199" s="238">
        <v>109492181</v>
      </c>
      <c r="C3199" s="337" t="s">
        <v>170</v>
      </c>
      <c r="D3199" s="238" t="s">
        <v>171</v>
      </c>
      <c r="E3199" s="605" t="s">
        <v>36</v>
      </c>
      <c r="F3199" s="333">
        <v>158</v>
      </c>
      <c r="G3199" s="623" t="s">
        <v>4873</v>
      </c>
      <c r="H3199" s="485">
        <v>45232</v>
      </c>
      <c r="I3199" s="485">
        <v>45232</v>
      </c>
      <c r="J3199" s="235" t="s">
        <v>3782</v>
      </c>
      <c r="K3199" s="235" t="s">
        <v>285</v>
      </c>
      <c r="L3199" s="345" t="s">
        <v>3858</v>
      </c>
      <c r="M3199" s="235">
        <v>358930898</v>
      </c>
      <c r="N3199" s="235" t="s">
        <v>4082</v>
      </c>
      <c r="O3199" s="427" t="s">
        <v>4871</v>
      </c>
      <c r="P3199" s="345"/>
      <c r="Q3199" s="427"/>
      <c r="R3199" s="235" t="s">
        <v>4083</v>
      </c>
      <c r="S3199" s="538">
        <v>10</v>
      </c>
      <c r="T3199" s="467" t="s">
        <v>2965</v>
      </c>
      <c r="U3199" s="468">
        <f t="shared" si="51"/>
        <v>1580</v>
      </c>
    </row>
    <row r="3200" spans="1:21">
      <c r="A3200" s="235">
        <f t="shared" si="52"/>
        <v>3197</v>
      </c>
      <c r="B3200" s="238">
        <v>113665061</v>
      </c>
      <c r="C3200" s="337">
        <v>9330062702</v>
      </c>
      <c r="D3200" s="238" t="s">
        <v>2745</v>
      </c>
      <c r="E3200" s="605" t="s">
        <v>36</v>
      </c>
      <c r="F3200" s="333">
        <v>12</v>
      </c>
      <c r="G3200" s="623" t="s">
        <v>4873</v>
      </c>
      <c r="H3200" s="485">
        <v>45232</v>
      </c>
      <c r="I3200" s="485">
        <v>45232</v>
      </c>
      <c r="J3200" s="235" t="s">
        <v>3782</v>
      </c>
      <c r="K3200" s="235" t="s">
        <v>285</v>
      </c>
      <c r="L3200" s="345" t="s">
        <v>3858</v>
      </c>
      <c r="M3200" s="235">
        <v>358930898</v>
      </c>
      <c r="N3200" s="235" t="s">
        <v>4082</v>
      </c>
      <c r="O3200" s="427" t="s">
        <v>4871</v>
      </c>
      <c r="P3200" s="345"/>
      <c r="Q3200" s="427"/>
      <c r="R3200" s="235" t="s">
        <v>4083</v>
      </c>
      <c r="S3200" s="538">
        <v>10</v>
      </c>
      <c r="T3200" s="467" t="s">
        <v>2965</v>
      </c>
      <c r="U3200" s="468">
        <f t="shared" si="51"/>
        <v>120</v>
      </c>
    </row>
    <row r="3201" spans="1:21">
      <c r="A3201" s="235">
        <f t="shared" si="52"/>
        <v>3198</v>
      </c>
      <c r="B3201" s="238">
        <v>109492179</v>
      </c>
      <c r="C3201" s="337">
        <v>12568935</v>
      </c>
      <c r="D3201" s="238" t="s">
        <v>2134</v>
      </c>
      <c r="E3201" s="605" t="s">
        <v>2729</v>
      </c>
      <c r="F3201" s="358">
        <v>55</v>
      </c>
      <c r="G3201" s="623" t="s">
        <v>4870</v>
      </c>
      <c r="H3201" s="485">
        <v>45232</v>
      </c>
      <c r="I3201" s="485">
        <v>45232</v>
      </c>
      <c r="J3201" s="235" t="s">
        <v>4792</v>
      </c>
      <c r="K3201" s="235" t="s">
        <v>82</v>
      </c>
      <c r="L3201" s="345" t="s">
        <v>3858</v>
      </c>
      <c r="M3201" s="235">
        <v>358930881</v>
      </c>
      <c r="N3201" s="235" t="s">
        <v>4082</v>
      </c>
      <c r="O3201" s="427" t="s">
        <v>4871</v>
      </c>
      <c r="P3201" s="345" t="s">
        <v>4248</v>
      </c>
      <c r="Q3201" s="427"/>
      <c r="R3201" s="235" t="s">
        <v>4872</v>
      </c>
      <c r="S3201" s="538">
        <v>5.4</v>
      </c>
      <c r="T3201" s="467" t="s">
        <v>2965</v>
      </c>
      <c r="U3201" s="468">
        <f t="shared" si="51"/>
        <v>297</v>
      </c>
    </row>
    <row r="3202" spans="1:21">
      <c r="A3202" s="235">
        <f t="shared" si="52"/>
        <v>3199</v>
      </c>
      <c r="B3202" s="238">
        <v>109492179</v>
      </c>
      <c r="C3202" s="337">
        <v>12568935</v>
      </c>
      <c r="D3202" s="238" t="s">
        <v>2134</v>
      </c>
      <c r="E3202" s="605" t="s">
        <v>2729</v>
      </c>
      <c r="F3202" s="358">
        <v>115</v>
      </c>
      <c r="G3202" s="623" t="s">
        <v>4873</v>
      </c>
      <c r="H3202" s="485">
        <v>45232</v>
      </c>
      <c r="I3202" s="485">
        <v>45232</v>
      </c>
      <c r="J3202" s="235" t="s">
        <v>3782</v>
      </c>
      <c r="K3202" s="235" t="s">
        <v>285</v>
      </c>
      <c r="L3202" s="345" t="s">
        <v>3858</v>
      </c>
      <c r="M3202" s="235">
        <v>358930898</v>
      </c>
      <c r="N3202" s="235" t="s">
        <v>4082</v>
      </c>
      <c r="O3202" s="427" t="s">
        <v>4871</v>
      </c>
      <c r="P3202" s="345"/>
      <c r="Q3202" s="427"/>
      <c r="R3202" s="235" t="s">
        <v>4083</v>
      </c>
      <c r="S3202" s="538">
        <v>5.4</v>
      </c>
      <c r="T3202" s="467" t="s">
        <v>2965</v>
      </c>
      <c r="U3202" s="468">
        <f t="shared" si="51"/>
        <v>621</v>
      </c>
    </row>
    <row r="3203" spans="1:21">
      <c r="A3203" s="235">
        <f t="shared" si="52"/>
        <v>3200</v>
      </c>
      <c r="B3203" s="238">
        <v>109492189</v>
      </c>
      <c r="C3203" s="238" t="s">
        <v>1178</v>
      </c>
      <c r="D3203" s="238" t="s">
        <v>1179</v>
      </c>
      <c r="E3203" s="605" t="s">
        <v>36</v>
      </c>
      <c r="F3203" s="333">
        <v>98</v>
      </c>
      <c r="G3203" s="623" t="s">
        <v>4873</v>
      </c>
      <c r="H3203" s="485">
        <v>45232</v>
      </c>
      <c r="I3203" s="485">
        <v>45232</v>
      </c>
      <c r="J3203" s="235" t="s">
        <v>3782</v>
      </c>
      <c r="K3203" s="235" t="s">
        <v>285</v>
      </c>
      <c r="L3203" s="345" t="s">
        <v>3858</v>
      </c>
      <c r="M3203" s="235">
        <v>358930898</v>
      </c>
      <c r="N3203" s="235" t="s">
        <v>4082</v>
      </c>
      <c r="O3203" s="427" t="s">
        <v>4871</v>
      </c>
      <c r="P3203" s="345"/>
      <c r="Q3203" s="427"/>
      <c r="R3203" s="235" t="s">
        <v>4083</v>
      </c>
      <c r="S3203" s="538">
        <v>1.6</v>
      </c>
      <c r="T3203" s="467" t="s">
        <v>2965</v>
      </c>
      <c r="U3203" s="468">
        <f t="shared" si="51"/>
        <v>156.80000000000001</v>
      </c>
    </row>
    <row r="3204" spans="1:21" ht="20.399999999999999">
      <c r="A3204" s="235">
        <f t="shared" si="52"/>
        <v>3201</v>
      </c>
      <c r="B3204" s="238">
        <v>109492197</v>
      </c>
      <c r="C3204" s="337">
        <v>61030000067</v>
      </c>
      <c r="D3204" s="238" t="s">
        <v>187</v>
      </c>
      <c r="E3204" s="605" t="s">
        <v>36</v>
      </c>
      <c r="F3204" s="333">
        <v>64</v>
      </c>
      <c r="G3204" s="623" t="s">
        <v>4873</v>
      </c>
      <c r="H3204" s="485">
        <v>45232</v>
      </c>
      <c r="I3204" s="485">
        <v>45232</v>
      </c>
      <c r="J3204" s="235" t="s">
        <v>3782</v>
      </c>
      <c r="K3204" s="235" t="s">
        <v>285</v>
      </c>
      <c r="L3204" s="345" t="s">
        <v>3858</v>
      </c>
      <c r="M3204" s="235">
        <v>358930898</v>
      </c>
      <c r="N3204" s="235" t="s">
        <v>4082</v>
      </c>
      <c r="O3204" s="427" t="s">
        <v>4871</v>
      </c>
      <c r="P3204" s="345"/>
      <c r="Q3204" s="427"/>
      <c r="R3204" s="235" t="s">
        <v>4083</v>
      </c>
      <c r="S3204" s="538">
        <v>1.6</v>
      </c>
      <c r="T3204" s="467" t="s">
        <v>2965</v>
      </c>
      <c r="U3204" s="468">
        <f t="shared" ref="U3204:U3267" si="53">S3204*F3204</f>
        <v>102.4</v>
      </c>
    </row>
    <row r="3205" spans="1:21" ht="20.399999999999999">
      <c r="A3205" s="235">
        <f t="shared" si="52"/>
        <v>3202</v>
      </c>
      <c r="B3205" s="238" t="s">
        <v>3885</v>
      </c>
      <c r="C3205" s="337" t="s">
        <v>2222</v>
      </c>
      <c r="D3205" s="238" t="s">
        <v>889</v>
      </c>
      <c r="E3205" s="605" t="s">
        <v>36</v>
      </c>
      <c r="F3205" s="333">
        <v>140</v>
      </c>
      <c r="G3205" s="623" t="s">
        <v>4873</v>
      </c>
      <c r="H3205" s="485">
        <v>45232</v>
      </c>
      <c r="I3205" s="485">
        <v>45232</v>
      </c>
      <c r="J3205" s="235" t="s">
        <v>3782</v>
      </c>
      <c r="K3205" s="235" t="s">
        <v>285</v>
      </c>
      <c r="L3205" s="345" t="s">
        <v>3858</v>
      </c>
      <c r="M3205" s="235">
        <v>358930898</v>
      </c>
      <c r="N3205" s="235" t="s">
        <v>4082</v>
      </c>
      <c r="O3205" s="427" t="s">
        <v>4871</v>
      </c>
      <c r="P3205" s="345"/>
      <c r="Q3205" s="427"/>
      <c r="R3205" s="235" t="s">
        <v>4083</v>
      </c>
      <c r="S3205" s="538">
        <v>1388.85</v>
      </c>
      <c r="T3205" s="467" t="s">
        <v>2965</v>
      </c>
      <c r="U3205" s="468">
        <f t="shared" si="53"/>
        <v>194439</v>
      </c>
    </row>
    <row r="3206" spans="1:21">
      <c r="A3206" s="235">
        <f t="shared" si="52"/>
        <v>3203</v>
      </c>
      <c r="B3206" s="238">
        <v>102951260</v>
      </c>
      <c r="C3206" s="238" t="s">
        <v>1697</v>
      </c>
      <c r="D3206" s="238" t="s">
        <v>1698</v>
      </c>
      <c r="E3206" s="598" t="s">
        <v>36</v>
      </c>
      <c r="F3206" s="339">
        <v>11</v>
      </c>
      <c r="G3206" s="623" t="s">
        <v>4870</v>
      </c>
      <c r="H3206" s="485">
        <v>45232</v>
      </c>
      <c r="I3206" s="485">
        <v>45232</v>
      </c>
      <c r="J3206" s="235" t="s">
        <v>4792</v>
      </c>
      <c r="K3206" s="235" t="s">
        <v>82</v>
      </c>
      <c r="L3206" s="345" t="s">
        <v>3858</v>
      </c>
      <c r="M3206" s="235">
        <v>358930881</v>
      </c>
      <c r="N3206" s="235" t="s">
        <v>4082</v>
      </c>
      <c r="O3206" s="427" t="s">
        <v>4871</v>
      </c>
      <c r="P3206" s="345" t="s">
        <v>4248</v>
      </c>
      <c r="Q3206" s="427"/>
      <c r="R3206" s="235" t="s">
        <v>4872</v>
      </c>
      <c r="S3206" s="538">
        <v>1388.85</v>
      </c>
      <c r="T3206" s="467" t="s">
        <v>2965</v>
      </c>
      <c r="U3206" s="468">
        <f t="shared" si="53"/>
        <v>15277.349999999999</v>
      </c>
    </row>
    <row r="3207" spans="1:21" ht="30.6">
      <c r="A3207" s="235">
        <f t="shared" si="52"/>
        <v>3204</v>
      </c>
      <c r="B3207" s="238" t="s">
        <v>3911</v>
      </c>
      <c r="C3207" s="238" t="s">
        <v>2235</v>
      </c>
      <c r="D3207" s="238" t="s">
        <v>2749</v>
      </c>
      <c r="E3207" s="598" t="s">
        <v>36</v>
      </c>
      <c r="F3207" s="247">
        <v>120</v>
      </c>
      <c r="G3207" s="623" t="s">
        <v>4873</v>
      </c>
      <c r="H3207" s="485">
        <v>45232</v>
      </c>
      <c r="I3207" s="485">
        <v>45232</v>
      </c>
      <c r="J3207" s="235" t="s">
        <v>3782</v>
      </c>
      <c r="K3207" s="235" t="s">
        <v>285</v>
      </c>
      <c r="L3207" s="345" t="s">
        <v>3858</v>
      </c>
      <c r="M3207" s="235">
        <v>358930898</v>
      </c>
      <c r="N3207" s="235" t="s">
        <v>4082</v>
      </c>
      <c r="O3207" s="427" t="s">
        <v>4871</v>
      </c>
      <c r="P3207" s="345"/>
      <c r="Q3207" s="427"/>
      <c r="R3207" s="235" t="s">
        <v>4083</v>
      </c>
      <c r="S3207" s="538">
        <v>1706.02</v>
      </c>
      <c r="T3207" s="467" t="s">
        <v>2965</v>
      </c>
      <c r="U3207" s="468">
        <f t="shared" si="53"/>
        <v>204722.4</v>
      </c>
    </row>
    <row r="3208" spans="1:21">
      <c r="A3208" s="235">
        <f t="shared" si="52"/>
        <v>3205</v>
      </c>
      <c r="B3208" s="238">
        <v>109492180</v>
      </c>
      <c r="C3208" s="349" t="s">
        <v>201</v>
      </c>
      <c r="D3208" s="238" t="s">
        <v>2748</v>
      </c>
      <c r="E3208" s="606" t="s">
        <v>36</v>
      </c>
      <c r="F3208" s="247">
        <v>160</v>
      </c>
      <c r="G3208" s="623" t="s">
        <v>4873</v>
      </c>
      <c r="H3208" s="485">
        <v>45232</v>
      </c>
      <c r="I3208" s="485">
        <v>45232</v>
      </c>
      <c r="J3208" s="235" t="s">
        <v>3782</v>
      </c>
      <c r="K3208" s="235" t="s">
        <v>285</v>
      </c>
      <c r="L3208" s="345" t="s">
        <v>3858</v>
      </c>
      <c r="M3208" s="235">
        <v>358930898</v>
      </c>
      <c r="N3208" s="235" t="s">
        <v>4082</v>
      </c>
      <c r="O3208" s="427" t="s">
        <v>4871</v>
      </c>
      <c r="P3208" s="345"/>
      <c r="Q3208" s="427"/>
      <c r="R3208" s="235" t="s">
        <v>4083</v>
      </c>
      <c r="S3208" s="538">
        <v>1706.02</v>
      </c>
      <c r="T3208" s="467" t="s">
        <v>2965</v>
      </c>
      <c r="U3208" s="468">
        <f t="shared" si="53"/>
        <v>272963.20000000001</v>
      </c>
    </row>
    <row r="3209" spans="1:21">
      <c r="A3209" s="235">
        <f t="shared" si="52"/>
        <v>3206</v>
      </c>
      <c r="B3209" s="238">
        <v>109492196</v>
      </c>
      <c r="C3209" s="238" t="s">
        <v>1178</v>
      </c>
      <c r="D3209" s="238" t="s">
        <v>1179</v>
      </c>
      <c r="E3209" s="606" t="s">
        <v>36</v>
      </c>
      <c r="F3209" s="333">
        <v>182</v>
      </c>
      <c r="G3209" s="623" t="s">
        <v>4873</v>
      </c>
      <c r="H3209" s="485">
        <v>45232</v>
      </c>
      <c r="I3209" s="485">
        <v>45232</v>
      </c>
      <c r="J3209" s="235" t="s">
        <v>3782</v>
      </c>
      <c r="K3209" s="235" t="s">
        <v>285</v>
      </c>
      <c r="L3209" s="345" t="s">
        <v>3858</v>
      </c>
      <c r="M3209" s="235">
        <v>358930898</v>
      </c>
      <c r="N3209" s="235" t="s">
        <v>4082</v>
      </c>
      <c r="O3209" s="427" t="s">
        <v>4871</v>
      </c>
      <c r="P3209" s="345"/>
      <c r="Q3209" s="427"/>
      <c r="R3209" s="235" t="s">
        <v>4083</v>
      </c>
      <c r="S3209" s="538">
        <v>2033</v>
      </c>
      <c r="T3209" s="467" t="s">
        <v>2965</v>
      </c>
      <c r="U3209" s="468">
        <f t="shared" si="53"/>
        <v>370006</v>
      </c>
    </row>
    <row r="3210" spans="1:21" ht="20.399999999999999">
      <c r="A3210" s="235">
        <f t="shared" si="52"/>
        <v>3207</v>
      </c>
      <c r="B3210" s="238">
        <v>109492197</v>
      </c>
      <c r="C3210" s="349">
        <v>61030000067</v>
      </c>
      <c r="D3210" s="238" t="s">
        <v>187</v>
      </c>
      <c r="E3210" s="606" t="s">
        <v>36</v>
      </c>
      <c r="F3210" s="333">
        <v>216</v>
      </c>
      <c r="G3210" s="623" t="s">
        <v>4873</v>
      </c>
      <c r="H3210" s="485">
        <v>45232</v>
      </c>
      <c r="I3210" s="485">
        <v>45232</v>
      </c>
      <c r="J3210" s="235" t="s">
        <v>3782</v>
      </c>
      <c r="K3210" s="235" t="s">
        <v>285</v>
      </c>
      <c r="L3210" s="345" t="s">
        <v>3858</v>
      </c>
      <c r="M3210" s="235">
        <v>358930898</v>
      </c>
      <c r="N3210" s="235" t="s">
        <v>4082</v>
      </c>
      <c r="O3210" s="427" t="s">
        <v>4871</v>
      </c>
      <c r="P3210" s="345"/>
      <c r="Q3210" s="427"/>
      <c r="R3210" s="235" t="s">
        <v>4083</v>
      </c>
      <c r="S3210" s="538">
        <v>2033</v>
      </c>
      <c r="T3210" s="467" t="s">
        <v>2965</v>
      </c>
      <c r="U3210" s="468">
        <f t="shared" si="53"/>
        <v>439128</v>
      </c>
    </row>
    <row r="3211" spans="1:21">
      <c r="A3211" s="235">
        <f t="shared" si="52"/>
        <v>3208</v>
      </c>
      <c r="B3211" s="238">
        <v>109492192</v>
      </c>
      <c r="C3211" s="349" t="s">
        <v>1290</v>
      </c>
      <c r="D3211" s="238" t="s">
        <v>2746</v>
      </c>
      <c r="E3211" s="606" t="s">
        <v>36</v>
      </c>
      <c r="F3211" s="247">
        <v>160</v>
      </c>
      <c r="G3211" s="623" t="s">
        <v>4873</v>
      </c>
      <c r="H3211" s="485">
        <v>45232</v>
      </c>
      <c r="I3211" s="485">
        <v>45232</v>
      </c>
      <c r="J3211" s="235" t="s">
        <v>3782</v>
      </c>
      <c r="K3211" s="235" t="s">
        <v>285</v>
      </c>
      <c r="L3211" s="345" t="s">
        <v>3858</v>
      </c>
      <c r="M3211" s="235">
        <v>358930898</v>
      </c>
      <c r="N3211" s="235" t="s">
        <v>4082</v>
      </c>
      <c r="O3211" s="427" t="s">
        <v>4871</v>
      </c>
      <c r="P3211" s="345"/>
      <c r="Q3211" s="427"/>
      <c r="R3211" s="235" t="s">
        <v>4083</v>
      </c>
      <c r="S3211" s="538">
        <v>1966</v>
      </c>
      <c r="T3211" s="467" t="s">
        <v>2965</v>
      </c>
      <c r="U3211" s="468">
        <f t="shared" si="53"/>
        <v>314560</v>
      </c>
    </row>
    <row r="3212" spans="1:21">
      <c r="A3212" s="235">
        <f t="shared" si="52"/>
        <v>3209</v>
      </c>
      <c r="B3212" s="238">
        <v>109609634</v>
      </c>
      <c r="C3212" s="349">
        <v>21038812425</v>
      </c>
      <c r="D3212" s="238" t="s">
        <v>2740</v>
      </c>
      <c r="E3212" s="606" t="s">
        <v>36</v>
      </c>
      <c r="F3212" s="247">
        <v>40</v>
      </c>
      <c r="G3212" s="623" t="s">
        <v>4873</v>
      </c>
      <c r="H3212" s="485">
        <v>45232</v>
      </c>
      <c r="I3212" s="485">
        <v>45232</v>
      </c>
      <c r="J3212" s="235" t="s">
        <v>3782</v>
      </c>
      <c r="K3212" s="235" t="s">
        <v>285</v>
      </c>
      <c r="L3212" s="345" t="s">
        <v>3858</v>
      </c>
      <c r="M3212" s="235">
        <v>358930898</v>
      </c>
      <c r="N3212" s="235" t="s">
        <v>4082</v>
      </c>
      <c r="O3212" s="427" t="s">
        <v>4871</v>
      </c>
      <c r="P3212" s="345"/>
      <c r="Q3212" s="427"/>
      <c r="R3212" s="235" t="s">
        <v>4083</v>
      </c>
      <c r="S3212" s="538">
        <v>1966</v>
      </c>
      <c r="T3212" s="467" t="s">
        <v>2965</v>
      </c>
      <c r="U3212" s="468">
        <f t="shared" si="53"/>
        <v>78640</v>
      </c>
    </row>
    <row r="3213" spans="1:21">
      <c r="A3213" s="235">
        <f t="shared" si="52"/>
        <v>3210</v>
      </c>
      <c r="B3213" s="238">
        <v>112136070</v>
      </c>
      <c r="C3213" s="239">
        <v>19628060446</v>
      </c>
      <c r="D3213" s="238" t="s">
        <v>2751</v>
      </c>
      <c r="E3213" s="600" t="s">
        <v>36</v>
      </c>
      <c r="F3213" s="247">
        <v>24</v>
      </c>
      <c r="G3213" s="623" t="s">
        <v>4873</v>
      </c>
      <c r="H3213" s="485">
        <v>45232</v>
      </c>
      <c r="I3213" s="485">
        <v>45232</v>
      </c>
      <c r="J3213" s="235" t="s">
        <v>3782</v>
      </c>
      <c r="K3213" s="235" t="s">
        <v>285</v>
      </c>
      <c r="L3213" s="345" t="s">
        <v>3858</v>
      </c>
      <c r="M3213" s="235">
        <v>358930898</v>
      </c>
      <c r="N3213" s="235" t="s">
        <v>4082</v>
      </c>
      <c r="O3213" s="427" t="s">
        <v>4871</v>
      </c>
      <c r="P3213" s="345"/>
      <c r="Q3213" s="427"/>
      <c r="R3213" s="235" t="s">
        <v>4083</v>
      </c>
      <c r="S3213" s="538">
        <v>2548</v>
      </c>
      <c r="T3213" s="467" t="s">
        <v>2965</v>
      </c>
      <c r="U3213" s="468">
        <f t="shared" si="53"/>
        <v>61152</v>
      </c>
    </row>
    <row r="3214" spans="1:21" ht="20.399999999999999">
      <c r="A3214" s="235">
        <f t="shared" si="52"/>
        <v>3211</v>
      </c>
      <c r="B3214" s="238">
        <v>109609630</v>
      </c>
      <c r="C3214" s="337" t="s">
        <v>183</v>
      </c>
      <c r="D3214" s="238" t="s">
        <v>184</v>
      </c>
      <c r="E3214" s="600" t="s">
        <v>36</v>
      </c>
      <c r="F3214" s="247">
        <v>320</v>
      </c>
      <c r="G3214" s="623" t="s">
        <v>4873</v>
      </c>
      <c r="H3214" s="485">
        <v>45232</v>
      </c>
      <c r="I3214" s="485">
        <v>45232</v>
      </c>
      <c r="J3214" s="235" t="s">
        <v>3782</v>
      </c>
      <c r="K3214" s="235" t="s">
        <v>285</v>
      </c>
      <c r="L3214" s="345" t="s">
        <v>3858</v>
      </c>
      <c r="M3214" s="235">
        <v>358930898</v>
      </c>
      <c r="N3214" s="235" t="s">
        <v>4082</v>
      </c>
      <c r="O3214" s="427" t="s">
        <v>4871</v>
      </c>
      <c r="P3214" s="345"/>
      <c r="Q3214" s="427"/>
      <c r="R3214" s="235" t="s">
        <v>4083</v>
      </c>
      <c r="S3214" s="538">
        <v>2548</v>
      </c>
      <c r="T3214" s="467" t="s">
        <v>2965</v>
      </c>
      <c r="U3214" s="468">
        <f t="shared" si="53"/>
        <v>815360</v>
      </c>
    </row>
    <row r="3215" spans="1:21" ht="20.399999999999999">
      <c r="A3215" s="235">
        <f t="shared" si="52"/>
        <v>3212</v>
      </c>
      <c r="B3215" s="238">
        <v>112136072</v>
      </c>
      <c r="C3215" s="239">
        <v>19620005092</v>
      </c>
      <c r="D3215" s="238" t="s">
        <v>457</v>
      </c>
      <c r="E3215" s="606" t="s">
        <v>36</v>
      </c>
      <c r="F3215" s="333">
        <v>40</v>
      </c>
      <c r="G3215" s="623" t="s">
        <v>4873</v>
      </c>
      <c r="H3215" s="485">
        <v>45232</v>
      </c>
      <c r="I3215" s="485">
        <v>45232</v>
      </c>
      <c r="J3215" s="235" t="s">
        <v>3782</v>
      </c>
      <c r="K3215" s="235" t="s">
        <v>285</v>
      </c>
      <c r="L3215" s="345" t="s">
        <v>3858</v>
      </c>
      <c r="M3215" s="235">
        <v>358930898</v>
      </c>
      <c r="N3215" s="235" t="s">
        <v>4082</v>
      </c>
      <c r="O3215" s="427" t="s">
        <v>4871</v>
      </c>
      <c r="P3215" s="345"/>
      <c r="Q3215" s="427"/>
      <c r="R3215" s="235" t="s">
        <v>4083</v>
      </c>
      <c r="S3215" s="538">
        <v>19072.55</v>
      </c>
      <c r="T3215" s="467" t="s">
        <v>2965</v>
      </c>
      <c r="U3215" s="468">
        <f t="shared" si="53"/>
        <v>762902</v>
      </c>
    </row>
    <row r="3216" spans="1:21">
      <c r="A3216" s="235">
        <f t="shared" si="52"/>
        <v>3213</v>
      </c>
      <c r="B3216" s="238">
        <v>112136081</v>
      </c>
      <c r="C3216" s="238" t="s">
        <v>997</v>
      </c>
      <c r="D3216" s="238" t="s">
        <v>998</v>
      </c>
      <c r="E3216" s="606" t="s">
        <v>36</v>
      </c>
      <c r="F3216" s="247">
        <v>40</v>
      </c>
      <c r="G3216" s="623" t="s">
        <v>4873</v>
      </c>
      <c r="H3216" s="485">
        <v>45232</v>
      </c>
      <c r="I3216" s="485">
        <v>45232</v>
      </c>
      <c r="J3216" s="235" t="s">
        <v>3782</v>
      </c>
      <c r="K3216" s="235" t="s">
        <v>285</v>
      </c>
      <c r="L3216" s="345" t="s">
        <v>3858</v>
      </c>
      <c r="M3216" s="235">
        <v>358930898</v>
      </c>
      <c r="N3216" s="235" t="s">
        <v>4082</v>
      </c>
      <c r="O3216" s="427" t="s">
        <v>4871</v>
      </c>
      <c r="P3216" s="345"/>
      <c r="Q3216" s="427"/>
      <c r="R3216" s="235" t="s">
        <v>4083</v>
      </c>
      <c r="S3216" s="538">
        <v>19072.55</v>
      </c>
      <c r="T3216" s="467" t="s">
        <v>2965</v>
      </c>
      <c r="U3216" s="468">
        <f t="shared" si="53"/>
        <v>762902</v>
      </c>
    </row>
    <row r="3217" spans="1:21">
      <c r="A3217" s="235">
        <f t="shared" si="52"/>
        <v>3214</v>
      </c>
      <c r="B3217" s="354">
        <v>113665065</v>
      </c>
      <c r="C3217" s="239">
        <v>19628060446</v>
      </c>
      <c r="D3217" s="238" t="s">
        <v>2751</v>
      </c>
      <c r="E3217" s="606" t="s">
        <v>36</v>
      </c>
      <c r="F3217" s="333">
        <v>12</v>
      </c>
      <c r="G3217" s="623" t="s">
        <v>4873</v>
      </c>
      <c r="H3217" s="485">
        <v>45232</v>
      </c>
      <c r="I3217" s="485">
        <v>45232</v>
      </c>
      <c r="J3217" s="235" t="s">
        <v>3782</v>
      </c>
      <c r="K3217" s="235" t="s">
        <v>285</v>
      </c>
      <c r="L3217" s="345" t="s">
        <v>3858</v>
      </c>
      <c r="M3217" s="235">
        <v>358930898</v>
      </c>
      <c r="N3217" s="235" t="s">
        <v>4082</v>
      </c>
      <c r="O3217" s="427" t="s">
        <v>4871</v>
      </c>
      <c r="P3217" s="345"/>
      <c r="Q3217" s="427"/>
      <c r="R3217" s="235" t="s">
        <v>4083</v>
      </c>
      <c r="S3217" s="538">
        <v>1798.2</v>
      </c>
      <c r="T3217" s="467" t="s">
        <v>2965</v>
      </c>
      <c r="U3217" s="468">
        <f t="shared" si="53"/>
        <v>21578.400000000001</v>
      </c>
    </row>
    <row r="3218" spans="1:21">
      <c r="A3218" s="235">
        <f t="shared" si="52"/>
        <v>3215</v>
      </c>
      <c r="B3218" s="238">
        <v>113713471</v>
      </c>
      <c r="C3218" s="239">
        <v>1110</v>
      </c>
      <c r="D3218" s="239" t="s">
        <v>4078</v>
      </c>
      <c r="E3218" s="600" t="s">
        <v>36</v>
      </c>
      <c r="F3218" s="247">
        <v>3</v>
      </c>
      <c r="G3218" s="628" t="s">
        <v>4881</v>
      </c>
      <c r="H3218" s="485">
        <v>45226</v>
      </c>
      <c r="I3218" s="485">
        <v>45233</v>
      </c>
      <c r="J3218" s="342" t="s">
        <v>4882</v>
      </c>
      <c r="K3218" s="342" t="s">
        <v>76</v>
      </c>
      <c r="L3218" s="235" t="s">
        <v>4759</v>
      </c>
      <c r="M3218" s="342" t="s">
        <v>693</v>
      </c>
      <c r="N3218" s="342" t="s">
        <v>693</v>
      </c>
      <c r="O3218" s="342"/>
      <c r="P3218" s="342"/>
      <c r="Q3218" s="342"/>
      <c r="R3218" s="235" t="s">
        <v>4778</v>
      </c>
      <c r="S3218" s="538">
        <v>1798.2</v>
      </c>
      <c r="T3218" s="467" t="s">
        <v>2965</v>
      </c>
      <c r="U3218" s="468">
        <f t="shared" si="53"/>
        <v>5394.6</v>
      </c>
    </row>
    <row r="3219" spans="1:21">
      <c r="A3219" s="235">
        <f t="shared" si="52"/>
        <v>3216</v>
      </c>
      <c r="B3219" s="238">
        <v>109708576</v>
      </c>
      <c r="C3219" s="238">
        <v>9330062702</v>
      </c>
      <c r="D3219" s="238" t="s">
        <v>2745</v>
      </c>
      <c r="E3219" s="598" t="s">
        <v>36</v>
      </c>
      <c r="F3219" s="333">
        <v>5</v>
      </c>
      <c r="G3219" s="623" t="s">
        <v>4873</v>
      </c>
      <c r="H3219" s="485">
        <v>45232</v>
      </c>
      <c r="I3219" s="485">
        <v>45232</v>
      </c>
      <c r="J3219" s="235" t="s">
        <v>3782</v>
      </c>
      <c r="K3219" s="235" t="s">
        <v>285</v>
      </c>
      <c r="L3219" s="345" t="s">
        <v>3858</v>
      </c>
      <c r="M3219" s="235">
        <v>358930898</v>
      </c>
      <c r="N3219" s="235" t="s">
        <v>4082</v>
      </c>
      <c r="O3219" s="427" t="s">
        <v>4871</v>
      </c>
      <c r="P3219" s="345"/>
      <c r="Q3219" s="427"/>
      <c r="R3219" s="235" t="s">
        <v>4083</v>
      </c>
      <c r="S3219" s="538">
        <v>540.54999999999995</v>
      </c>
      <c r="T3219" s="467" t="s">
        <v>2965</v>
      </c>
      <c r="U3219" s="468">
        <f t="shared" si="53"/>
        <v>2702.75</v>
      </c>
    </row>
    <row r="3220" spans="1:21">
      <c r="A3220" s="235">
        <f t="shared" si="52"/>
        <v>3217</v>
      </c>
      <c r="B3220" s="238">
        <v>109492193</v>
      </c>
      <c r="C3220" s="238">
        <v>9670003576</v>
      </c>
      <c r="D3220" s="238" t="s">
        <v>2739</v>
      </c>
      <c r="E3220" s="598" t="s">
        <v>36</v>
      </c>
      <c r="F3220" s="247">
        <v>800</v>
      </c>
      <c r="G3220" s="623" t="s">
        <v>4873</v>
      </c>
      <c r="H3220" s="485">
        <v>45232</v>
      </c>
      <c r="I3220" s="485">
        <v>45232</v>
      </c>
      <c r="J3220" s="235" t="s">
        <v>3782</v>
      </c>
      <c r="K3220" s="235" t="s">
        <v>285</v>
      </c>
      <c r="L3220" s="345" t="s">
        <v>3858</v>
      </c>
      <c r="M3220" s="235">
        <v>358930898</v>
      </c>
      <c r="N3220" s="235" t="s">
        <v>4082</v>
      </c>
      <c r="O3220" s="427" t="s">
        <v>4871</v>
      </c>
      <c r="P3220" s="345"/>
      <c r="Q3220" s="427"/>
      <c r="R3220" s="235" t="s">
        <v>4083</v>
      </c>
      <c r="S3220" s="538">
        <v>6396.5</v>
      </c>
      <c r="T3220" s="467" t="s">
        <v>2965</v>
      </c>
      <c r="U3220" s="468">
        <f t="shared" si="53"/>
        <v>5117200</v>
      </c>
    </row>
    <row r="3221" spans="1:21">
      <c r="A3221" s="235">
        <f t="shared" si="52"/>
        <v>3218</v>
      </c>
      <c r="B3221" s="238">
        <v>109609628</v>
      </c>
      <c r="C3221" s="238" t="s">
        <v>1672</v>
      </c>
      <c r="D3221" s="238" t="s">
        <v>1673</v>
      </c>
      <c r="E3221" s="598" t="s">
        <v>36</v>
      </c>
      <c r="F3221" s="333">
        <v>34</v>
      </c>
      <c r="G3221" s="623" t="s">
        <v>4873</v>
      </c>
      <c r="H3221" s="485">
        <v>45232</v>
      </c>
      <c r="I3221" s="485">
        <v>45232</v>
      </c>
      <c r="J3221" s="235" t="s">
        <v>3782</v>
      </c>
      <c r="K3221" s="235" t="s">
        <v>285</v>
      </c>
      <c r="L3221" s="345" t="s">
        <v>3858</v>
      </c>
      <c r="M3221" s="235">
        <v>358930898</v>
      </c>
      <c r="N3221" s="235" t="s">
        <v>4082</v>
      </c>
      <c r="O3221" s="427" t="s">
        <v>4871</v>
      </c>
      <c r="P3221" s="345"/>
      <c r="Q3221" s="427"/>
      <c r="R3221" s="235" t="s">
        <v>4083</v>
      </c>
      <c r="S3221" s="538">
        <v>6396.5</v>
      </c>
      <c r="T3221" s="467" t="s">
        <v>2965</v>
      </c>
      <c r="U3221" s="468">
        <f t="shared" si="53"/>
        <v>217481</v>
      </c>
    </row>
    <row r="3222" spans="1:21">
      <c r="A3222" s="235">
        <f t="shared" si="52"/>
        <v>3219</v>
      </c>
      <c r="B3222" s="238">
        <v>109609628</v>
      </c>
      <c r="C3222" s="238" t="s">
        <v>1672</v>
      </c>
      <c r="D3222" s="238" t="s">
        <v>1673</v>
      </c>
      <c r="E3222" s="598" t="s">
        <v>36</v>
      </c>
      <c r="F3222" s="333">
        <v>6</v>
      </c>
      <c r="G3222" s="623" t="s">
        <v>4873</v>
      </c>
      <c r="H3222" s="485">
        <v>45232</v>
      </c>
      <c r="I3222" s="485">
        <v>45232</v>
      </c>
      <c r="J3222" s="235" t="s">
        <v>3782</v>
      </c>
      <c r="K3222" s="235" t="s">
        <v>285</v>
      </c>
      <c r="L3222" s="345" t="s">
        <v>3858</v>
      </c>
      <c r="M3222" s="235">
        <v>358930898</v>
      </c>
      <c r="N3222" s="235" t="s">
        <v>4082</v>
      </c>
      <c r="O3222" s="427" t="s">
        <v>4871</v>
      </c>
      <c r="P3222" s="345"/>
      <c r="Q3222" s="427"/>
      <c r="R3222" s="235" t="s">
        <v>4083</v>
      </c>
      <c r="S3222" s="538">
        <v>81601</v>
      </c>
      <c r="T3222" s="467" t="s">
        <v>2965</v>
      </c>
      <c r="U3222" s="468">
        <f t="shared" si="53"/>
        <v>489606</v>
      </c>
    </row>
    <row r="3223" spans="1:21">
      <c r="A3223" s="235">
        <f t="shared" si="52"/>
        <v>3220</v>
      </c>
      <c r="B3223" s="238">
        <v>110397308</v>
      </c>
      <c r="C3223" s="238" t="s">
        <v>879</v>
      </c>
      <c r="D3223" s="238" t="s">
        <v>880</v>
      </c>
      <c r="E3223" s="598" t="s">
        <v>36</v>
      </c>
      <c r="F3223" s="333">
        <v>8</v>
      </c>
      <c r="G3223" s="623" t="s">
        <v>4873</v>
      </c>
      <c r="H3223" s="485">
        <v>45232</v>
      </c>
      <c r="I3223" s="485">
        <v>45232</v>
      </c>
      <c r="J3223" s="235" t="s">
        <v>3782</v>
      </c>
      <c r="K3223" s="235" t="s">
        <v>285</v>
      </c>
      <c r="L3223" s="345" t="s">
        <v>3858</v>
      </c>
      <c r="M3223" s="235">
        <v>358930898</v>
      </c>
      <c r="N3223" s="235" t="s">
        <v>4082</v>
      </c>
      <c r="O3223" s="427" t="s">
        <v>4871</v>
      </c>
      <c r="P3223" s="345"/>
      <c r="Q3223" s="427"/>
      <c r="R3223" s="235" t="s">
        <v>4083</v>
      </c>
      <c r="S3223" s="538">
        <v>81601</v>
      </c>
      <c r="T3223" s="467" t="s">
        <v>2965</v>
      </c>
      <c r="U3223" s="468">
        <f t="shared" si="53"/>
        <v>652808</v>
      </c>
    </row>
    <row r="3224" spans="1:21">
      <c r="A3224" s="235">
        <f t="shared" si="52"/>
        <v>3221</v>
      </c>
      <c r="B3224" s="238">
        <v>109609637</v>
      </c>
      <c r="C3224" s="238" t="s">
        <v>573</v>
      </c>
      <c r="D3224" s="238" t="s">
        <v>574</v>
      </c>
      <c r="E3224" s="598" t="s">
        <v>36</v>
      </c>
      <c r="F3224" s="247">
        <v>200</v>
      </c>
      <c r="G3224" s="623" t="s">
        <v>4873</v>
      </c>
      <c r="H3224" s="485">
        <v>45232</v>
      </c>
      <c r="I3224" s="485">
        <v>45232</v>
      </c>
      <c r="J3224" s="235" t="s">
        <v>3782</v>
      </c>
      <c r="K3224" s="235" t="s">
        <v>285</v>
      </c>
      <c r="L3224" s="345" t="s">
        <v>3858</v>
      </c>
      <c r="M3224" s="235">
        <v>358930898</v>
      </c>
      <c r="N3224" s="235" t="s">
        <v>4082</v>
      </c>
      <c r="O3224" s="427" t="s">
        <v>4871</v>
      </c>
      <c r="P3224" s="345"/>
      <c r="Q3224" s="427"/>
      <c r="R3224" s="235" t="s">
        <v>4083</v>
      </c>
      <c r="S3224" s="538">
        <v>89706.16</v>
      </c>
      <c r="T3224" s="467" t="s">
        <v>2965</v>
      </c>
      <c r="U3224" s="468">
        <f t="shared" si="53"/>
        <v>17941232</v>
      </c>
    </row>
    <row r="3225" spans="1:21">
      <c r="A3225" s="235">
        <f t="shared" si="52"/>
        <v>3222</v>
      </c>
      <c r="B3225" s="238">
        <v>109492212</v>
      </c>
      <c r="C3225" s="238" t="s">
        <v>571</v>
      </c>
      <c r="D3225" s="238" t="s">
        <v>2741</v>
      </c>
      <c r="E3225" s="598" t="s">
        <v>36</v>
      </c>
      <c r="F3225" s="247">
        <v>1280</v>
      </c>
      <c r="G3225" s="623" t="s">
        <v>4873</v>
      </c>
      <c r="H3225" s="485">
        <v>45232</v>
      </c>
      <c r="I3225" s="485">
        <v>45232</v>
      </c>
      <c r="J3225" s="235" t="s">
        <v>3782</v>
      </c>
      <c r="K3225" s="235" t="s">
        <v>285</v>
      </c>
      <c r="L3225" s="345" t="s">
        <v>3858</v>
      </c>
      <c r="M3225" s="235">
        <v>358930898</v>
      </c>
      <c r="N3225" s="235" t="s">
        <v>4082</v>
      </c>
      <c r="O3225" s="427" t="s">
        <v>4871</v>
      </c>
      <c r="P3225" s="345"/>
      <c r="Q3225" s="427"/>
      <c r="R3225" s="235" t="s">
        <v>4083</v>
      </c>
      <c r="S3225" s="538">
        <v>81601</v>
      </c>
      <c r="T3225" s="467" t="s">
        <v>2965</v>
      </c>
      <c r="U3225" s="468">
        <f t="shared" si="53"/>
        <v>104449280</v>
      </c>
    </row>
    <row r="3226" spans="1:21" ht="20.399999999999999">
      <c r="A3226" s="235">
        <f t="shared" si="52"/>
        <v>3223</v>
      </c>
      <c r="B3226" s="238">
        <v>109492194</v>
      </c>
      <c r="C3226" s="238">
        <v>61030012010</v>
      </c>
      <c r="D3226" s="238" t="s">
        <v>193</v>
      </c>
      <c r="E3226" s="598" t="s">
        <v>36</v>
      </c>
      <c r="F3226" s="489">
        <v>320</v>
      </c>
      <c r="G3226" s="623" t="s">
        <v>4873</v>
      </c>
      <c r="H3226" s="485">
        <v>45232</v>
      </c>
      <c r="I3226" s="485">
        <v>45232</v>
      </c>
      <c r="J3226" s="235" t="s">
        <v>3782</v>
      </c>
      <c r="K3226" s="235" t="s">
        <v>285</v>
      </c>
      <c r="L3226" s="345" t="s">
        <v>3858</v>
      </c>
      <c r="M3226" s="235">
        <v>358930898</v>
      </c>
      <c r="N3226" s="235" t="s">
        <v>4082</v>
      </c>
      <c r="O3226" s="427" t="s">
        <v>4871</v>
      </c>
      <c r="P3226" s="345"/>
      <c r="Q3226" s="427"/>
      <c r="R3226" s="235" t="s">
        <v>4083</v>
      </c>
      <c r="S3226" s="538">
        <v>81601</v>
      </c>
      <c r="T3226" s="467" t="s">
        <v>2965</v>
      </c>
      <c r="U3226" s="468">
        <f t="shared" si="53"/>
        <v>26112320</v>
      </c>
    </row>
    <row r="3227" spans="1:21">
      <c r="A3227" s="235">
        <f t="shared" si="52"/>
        <v>3224</v>
      </c>
      <c r="B3227" s="238">
        <v>112137134</v>
      </c>
      <c r="C3227" s="238">
        <v>21038811406</v>
      </c>
      <c r="D3227" s="238" t="s">
        <v>2415</v>
      </c>
      <c r="E3227" s="598" t="s">
        <v>36</v>
      </c>
      <c r="F3227" s="333">
        <v>32</v>
      </c>
      <c r="G3227" s="623" t="s">
        <v>4873</v>
      </c>
      <c r="H3227" s="485">
        <v>45232</v>
      </c>
      <c r="I3227" s="485">
        <v>45232</v>
      </c>
      <c r="J3227" s="235" t="s">
        <v>3782</v>
      </c>
      <c r="K3227" s="235" t="s">
        <v>285</v>
      </c>
      <c r="L3227" s="345" t="s">
        <v>3858</v>
      </c>
      <c r="M3227" s="235">
        <v>358930898</v>
      </c>
      <c r="N3227" s="235" t="s">
        <v>4082</v>
      </c>
      <c r="O3227" s="427" t="s">
        <v>4871</v>
      </c>
      <c r="P3227" s="345"/>
      <c r="Q3227" s="427"/>
      <c r="R3227" s="235" t="s">
        <v>4083</v>
      </c>
      <c r="S3227" s="538">
        <v>89706.16</v>
      </c>
      <c r="T3227" s="467" t="s">
        <v>2965</v>
      </c>
      <c r="U3227" s="468">
        <f t="shared" si="53"/>
        <v>2870597.12</v>
      </c>
    </row>
    <row r="3228" spans="1:21">
      <c r="A3228" s="235">
        <f t="shared" si="52"/>
        <v>3225</v>
      </c>
      <c r="B3228" s="238">
        <v>110397307</v>
      </c>
      <c r="C3228" s="238" t="s">
        <v>63</v>
      </c>
      <c r="D3228" s="238" t="s">
        <v>64</v>
      </c>
      <c r="E3228" s="598" t="s">
        <v>36</v>
      </c>
      <c r="F3228" s="247">
        <v>40</v>
      </c>
      <c r="G3228" s="623" t="s">
        <v>4873</v>
      </c>
      <c r="H3228" s="485">
        <v>45232</v>
      </c>
      <c r="I3228" s="485">
        <v>45232</v>
      </c>
      <c r="J3228" s="235" t="s">
        <v>3782</v>
      </c>
      <c r="K3228" s="235" t="s">
        <v>285</v>
      </c>
      <c r="L3228" s="345" t="s">
        <v>3858</v>
      </c>
      <c r="M3228" s="235">
        <v>358930898</v>
      </c>
      <c r="N3228" s="235" t="s">
        <v>4082</v>
      </c>
      <c r="O3228" s="427" t="s">
        <v>4871</v>
      </c>
      <c r="P3228" s="345"/>
      <c r="Q3228" s="427"/>
      <c r="R3228" s="235" t="s">
        <v>4083</v>
      </c>
      <c r="S3228" s="538">
        <v>89706.16</v>
      </c>
      <c r="T3228" s="467" t="s">
        <v>2965</v>
      </c>
      <c r="U3228" s="468">
        <f t="shared" si="53"/>
        <v>3588246.4000000004</v>
      </c>
    </row>
    <row r="3229" spans="1:21">
      <c r="A3229" s="235">
        <f t="shared" si="52"/>
        <v>3226</v>
      </c>
      <c r="B3229" s="238">
        <v>109609633</v>
      </c>
      <c r="C3229" s="238" t="s">
        <v>1078</v>
      </c>
      <c r="D3229" s="238" t="s">
        <v>1674</v>
      </c>
      <c r="E3229" s="598" t="s">
        <v>36</v>
      </c>
      <c r="F3229" s="247">
        <v>40</v>
      </c>
      <c r="G3229" s="623" t="s">
        <v>4873</v>
      </c>
      <c r="H3229" s="485">
        <v>45232</v>
      </c>
      <c r="I3229" s="485">
        <v>45232</v>
      </c>
      <c r="J3229" s="235" t="s">
        <v>3782</v>
      </c>
      <c r="K3229" s="235" t="s">
        <v>285</v>
      </c>
      <c r="L3229" s="345" t="s">
        <v>3858</v>
      </c>
      <c r="M3229" s="235">
        <v>358930898</v>
      </c>
      <c r="N3229" s="235" t="s">
        <v>4082</v>
      </c>
      <c r="O3229" s="427" t="s">
        <v>4871</v>
      </c>
      <c r="P3229" s="345"/>
      <c r="Q3229" s="427"/>
      <c r="R3229" s="235" t="s">
        <v>4083</v>
      </c>
      <c r="S3229" s="538">
        <v>89706.16</v>
      </c>
      <c r="T3229" s="467" t="s">
        <v>2965</v>
      </c>
      <c r="U3229" s="468">
        <f t="shared" si="53"/>
        <v>3588246.4000000004</v>
      </c>
    </row>
    <row r="3230" spans="1:21" ht="30.6">
      <c r="A3230" s="235">
        <f t="shared" si="52"/>
        <v>3227</v>
      </c>
      <c r="B3230" s="238">
        <v>109611234</v>
      </c>
      <c r="C3230" s="238">
        <v>3742612236</v>
      </c>
      <c r="D3230" s="337" t="s">
        <v>3031</v>
      </c>
      <c r="E3230" s="598" t="s">
        <v>36</v>
      </c>
      <c r="F3230" s="339">
        <v>8</v>
      </c>
      <c r="G3230" s="623" t="s">
        <v>4870</v>
      </c>
      <c r="H3230" s="485">
        <v>45232</v>
      </c>
      <c r="I3230" s="485">
        <v>45232</v>
      </c>
      <c r="J3230" s="235" t="s">
        <v>4792</v>
      </c>
      <c r="K3230" s="235" t="s">
        <v>82</v>
      </c>
      <c r="L3230" s="345" t="s">
        <v>3858</v>
      </c>
      <c r="M3230" s="235">
        <v>358930881</v>
      </c>
      <c r="N3230" s="235" t="s">
        <v>4082</v>
      </c>
      <c r="O3230" s="427" t="s">
        <v>4871</v>
      </c>
      <c r="P3230" s="345" t="s">
        <v>4248</v>
      </c>
      <c r="Q3230" s="427"/>
      <c r="R3230" s="235" t="s">
        <v>4872</v>
      </c>
      <c r="S3230" s="538">
        <v>19072.55</v>
      </c>
      <c r="T3230" s="467" t="s">
        <v>2965</v>
      </c>
      <c r="U3230" s="468">
        <f t="shared" si="53"/>
        <v>152580.4</v>
      </c>
    </row>
    <row r="3231" spans="1:21">
      <c r="A3231" s="235">
        <f t="shared" si="52"/>
        <v>3228</v>
      </c>
      <c r="B3231" s="238">
        <v>112137134</v>
      </c>
      <c r="C3231" s="238">
        <v>21038811406</v>
      </c>
      <c r="D3231" s="337" t="s">
        <v>2415</v>
      </c>
      <c r="E3231" s="598" t="s">
        <v>36</v>
      </c>
      <c r="F3231" s="333">
        <v>288</v>
      </c>
      <c r="G3231" s="623" t="s">
        <v>4873</v>
      </c>
      <c r="H3231" s="485">
        <v>45232</v>
      </c>
      <c r="I3231" s="485">
        <v>45232</v>
      </c>
      <c r="J3231" s="235" t="s">
        <v>3782</v>
      </c>
      <c r="K3231" s="235" t="s">
        <v>285</v>
      </c>
      <c r="L3231" s="345" t="s">
        <v>3858</v>
      </c>
      <c r="M3231" s="235">
        <v>358930898</v>
      </c>
      <c r="N3231" s="235" t="s">
        <v>4082</v>
      </c>
      <c r="O3231" s="427" t="s">
        <v>4871</v>
      </c>
      <c r="P3231" s="345"/>
      <c r="Q3231" s="427"/>
      <c r="R3231" s="235" t="s">
        <v>4083</v>
      </c>
      <c r="S3231" s="538">
        <v>4.9000000000000004</v>
      </c>
      <c r="T3231" s="467" t="s">
        <v>2965</v>
      </c>
      <c r="U3231" s="468">
        <f t="shared" si="53"/>
        <v>1411.2</v>
      </c>
    </row>
    <row r="3232" spans="1:21">
      <c r="A3232" s="235">
        <f t="shared" si="52"/>
        <v>3229</v>
      </c>
      <c r="B3232" s="238">
        <v>109609632</v>
      </c>
      <c r="C3232" s="238" t="s">
        <v>197</v>
      </c>
      <c r="D3232" s="238" t="s">
        <v>2747</v>
      </c>
      <c r="E3232" s="598" t="s">
        <v>36</v>
      </c>
      <c r="F3232" s="247">
        <v>80</v>
      </c>
      <c r="G3232" s="623" t="s">
        <v>4873</v>
      </c>
      <c r="H3232" s="485">
        <v>45232</v>
      </c>
      <c r="I3232" s="485">
        <v>45232</v>
      </c>
      <c r="J3232" s="235" t="s">
        <v>3782</v>
      </c>
      <c r="K3232" s="235" t="s">
        <v>285</v>
      </c>
      <c r="L3232" s="345" t="s">
        <v>3858</v>
      </c>
      <c r="M3232" s="235">
        <v>358930898</v>
      </c>
      <c r="N3232" s="235" t="s">
        <v>4082</v>
      </c>
      <c r="O3232" s="427" t="s">
        <v>4871</v>
      </c>
      <c r="P3232" s="345"/>
      <c r="Q3232" s="427"/>
      <c r="R3232" s="235" t="s">
        <v>4083</v>
      </c>
      <c r="S3232" s="538">
        <v>469.44</v>
      </c>
      <c r="T3232" s="467" t="s">
        <v>2965</v>
      </c>
      <c r="U3232" s="468">
        <f t="shared" si="53"/>
        <v>37555.199999999997</v>
      </c>
    </row>
    <row r="3233" spans="1:21">
      <c r="A3233" s="235">
        <f t="shared" si="52"/>
        <v>3230</v>
      </c>
      <c r="B3233" s="238">
        <v>110397309</v>
      </c>
      <c r="C3233" s="238" t="s">
        <v>2222</v>
      </c>
      <c r="D3233" s="337" t="s">
        <v>889</v>
      </c>
      <c r="E3233" s="598" t="s">
        <v>36</v>
      </c>
      <c r="F3233" s="333">
        <v>20</v>
      </c>
      <c r="G3233" s="623" t="s">
        <v>4873</v>
      </c>
      <c r="H3233" s="485">
        <v>45232</v>
      </c>
      <c r="I3233" s="485">
        <v>45232</v>
      </c>
      <c r="J3233" s="235" t="s">
        <v>3782</v>
      </c>
      <c r="K3233" s="235" t="s">
        <v>285</v>
      </c>
      <c r="L3233" s="345" t="s">
        <v>3858</v>
      </c>
      <c r="M3233" s="235">
        <v>358930898</v>
      </c>
      <c r="N3233" s="235" t="s">
        <v>4082</v>
      </c>
      <c r="O3233" s="427" t="s">
        <v>4871</v>
      </c>
      <c r="P3233" s="345"/>
      <c r="Q3233" s="427"/>
      <c r="R3233" s="235" t="s">
        <v>4083</v>
      </c>
      <c r="S3233" s="538">
        <v>6</v>
      </c>
      <c r="T3233" s="467" t="s">
        <v>2965</v>
      </c>
      <c r="U3233" s="468">
        <f t="shared" si="53"/>
        <v>120</v>
      </c>
    </row>
    <row r="3234" spans="1:21">
      <c r="A3234" s="235">
        <f t="shared" si="52"/>
        <v>3231</v>
      </c>
      <c r="B3234" s="238">
        <v>112158708</v>
      </c>
      <c r="C3234" s="238" t="s">
        <v>3681</v>
      </c>
      <c r="D3234" s="337" t="s">
        <v>3682</v>
      </c>
      <c r="E3234" s="598" t="s">
        <v>36</v>
      </c>
      <c r="F3234" s="358">
        <v>11</v>
      </c>
      <c r="G3234" s="623" t="s">
        <v>4870</v>
      </c>
      <c r="H3234" s="485">
        <v>45232</v>
      </c>
      <c r="I3234" s="485">
        <v>45232</v>
      </c>
      <c r="J3234" s="235" t="s">
        <v>4792</v>
      </c>
      <c r="K3234" s="235" t="s">
        <v>82</v>
      </c>
      <c r="L3234" s="345" t="s">
        <v>3858</v>
      </c>
      <c r="M3234" s="235">
        <v>358930881</v>
      </c>
      <c r="N3234" s="235" t="s">
        <v>4082</v>
      </c>
      <c r="O3234" s="427" t="s">
        <v>4871</v>
      </c>
      <c r="P3234" s="345" t="s">
        <v>4248</v>
      </c>
      <c r="Q3234" s="427"/>
      <c r="R3234" s="235" t="s">
        <v>4872</v>
      </c>
      <c r="S3234" s="538">
        <v>10</v>
      </c>
      <c r="T3234" s="467" t="s">
        <v>2965</v>
      </c>
      <c r="U3234" s="468">
        <f t="shared" si="53"/>
        <v>110</v>
      </c>
    </row>
    <row r="3235" spans="1:21">
      <c r="A3235" s="235">
        <f t="shared" si="52"/>
        <v>3232</v>
      </c>
      <c r="B3235" s="238">
        <v>112158708</v>
      </c>
      <c r="C3235" s="238" t="s">
        <v>3681</v>
      </c>
      <c r="D3235" s="337" t="s">
        <v>3682</v>
      </c>
      <c r="E3235" s="598" t="s">
        <v>36</v>
      </c>
      <c r="F3235" s="358">
        <v>4</v>
      </c>
      <c r="G3235" s="623" t="s">
        <v>4876</v>
      </c>
      <c r="H3235" s="485">
        <v>45244</v>
      </c>
      <c r="I3235" s="485">
        <v>45244</v>
      </c>
      <c r="J3235" s="235" t="s">
        <v>4762</v>
      </c>
      <c r="K3235" s="235" t="s">
        <v>4576</v>
      </c>
      <c r="L3235" s="345" t="s">
        <v>3858</v>
      </c>
      <c r="M3235" s="235">
        <v>358931109</v>
      </c>
      <c r="N3235" s="235" t="s">
        <v>4082</v>
      </c>
      <c r="O3235" s="427" t="s">
        <v>4871</v>
      </c>
      <c r="P3235" s="345" t="s">
        <v>4258</v>
      </c>
      <c r="Q3235" s="427"/>
      <c r="R3235" s="235" t="s">
        <v>4877</v>
      </c>
      <c r="S3235" s="538">
        <v>5.4</v>
      </c>
      <c r="T3235" s="467" t="s">
        <v>2965</v>
      </c>
      <c r="U3235" s="468">
        <f t="shared" si="53"/>
        <v>21.6</v>
      </c>
    </row>
    <row r="3236" spans="1:21">
      <c r="A3236" s="235">
        <f t="shared" si="52"/>
        <v>3233</v>
      </c>
      <c r="B3236" s="238">
        <v>112158708</v>
      </c>
      <c r="C3236" s="238" t="s">
        <v>3681</v>
      </c>
      <c r="D3236" s="337" t="s">
        <v>3682</v>
      </c>
      <c r="E3236" s="598" t="s">
        <v>36</v>
      </c>
      <c r="F3236" s="333">
        <v>1</v>
      </c>
      <c r="G3236" s="623" t="s">
        <v>4876</v>
      </c>
      <c r="H3236" s="485">
        <v>45244</v>
      </c>
      <c r="I3236" s="485">
        <v>45244</v>
      </c>
      <c r="J3236" s="235" t="s">
        <v>4762</v>
      </c>
      <c r="K3236" s="235" t="s">
        <v>4576</v>
      </c>
      <c r="L3236" s="345" t="s">
        <v>3858</v>
      </c>
      <c r="M3236" s="235">
        <v>358931109</v>
      </c>
      <c r="N3236" s="235" t="s">
        <v>4082</v>
      </c>
      <c r="O3236" s="427" t="s">
        <v>4871</v>
      </c>
      <c r="P3236" s="345" t="s">
        <v>4258</v>
      </c>
      <c r="Q3236" s="427"/>
      <c r="R3236" s="235" t="s">
        <v>4877</v>
      </c>
      <c r="S3236" s="538">
        <v>1.6</v>
      </c>
      <c r="T3236" s="467" t="s">
        <v>2965</v>
      </c>
      <c r="U3236" s="468">
        <f t="shared" si="53"/>
        <v>1.6</v>
      </c>
    </row>
    <row r="3237" spans="1:21">
      <c r="A3237" s="235">
        <f t="shared" si="52"/>
        <v>3234</v>
      </c>
      <c r="B3237" s="238">
        <v>111402534</v>
      </c>
      <c r="C3237" s="238" t="s">
        <v>1083</v>
      </c>
      <c r="D3237" s="238" t="s">
        <v>1084</v>
      </c>
      <c r="E3237" s="598" t="s">
        <v>36</v>
      </c>
      <c r="F3237" s="340">
        <v>55</v>
      </c>
      <c r="G3237" s="623" t="s">
        <v>4870</v>
      </c>
      <c r="H3237" s="485">
        <v>45232</v>
      </c>
      <c r="I3237" s="485">
        <v>45232</v>
      </c>
      <c r="J3237" s="235" t="s">
        <v>4792</v>
      </c>
      <c r="K3237" s="235" t="s">
        <v>82</v>
      </c>
      <c r="L3237" s="345" t="s">
        <v>3858</v>
      </c>
      <c r="M3237" s="235">
        <v>358930881</v>
      </c>
      <c r="N3237" s="235" t="s">
        <v>4082</v>
      </c>
      <c r="O3237" s="427" t="s">
        <v>4871</v>
      </c>
      <c r="P3237" s="345" t="s">
        <v>4248</v>
      </c>
      <c r="Q3237" s="427"/>
      <c r="R3237" s="235" t="s">
        <v>4872</v>
      </c>
      <c r="S3237" s="538">
        <v>469.44</v>
      </c>
      <c r="T3237" s="467" t="s">
        <v>2965</v>
      </c>
      <c r="U3237" s="468">
        <f t="shared" si="53"/>
        <v>25819.200000000001</v>
      </c>
    </row>
    <row r="3238" spans="1:21">
      <c r="A3238" s="235">
        <f t="shared" si="52"/>
        <v>3235</v>
      </c>
      <c r="B3238" s="238">
        <v>111402534</v>
      </c>
      <c r="C3238" s="238" t="s">
        <v>1083</v>
      </c>
      <c r="D3238" s="238" t="s">
        <v>1084</v>
      </c>
      <c r="E3238" s="598" t="s">
        <v>36</v>
      </c>
      <c r="F3238" s="247">
        <v>25</v>
      </c>
      <c r="G3238" s="623" t="s">
        <v>4876</v>
      </c>
      <c r="H3238" s="485">
        <v>45244</v>
      </c>
      <c r="I3238" s="485">
        <v>45244</v>
      </c>
      <c r="J3238" s="235" t="s">
        <v>4762</v>
      </c>
      <c r="K3238" s="235" t="s">
        <v>4576</v>
      </c>
      <c r="L3238" s="345" t="s">
        <v>3858</v>
      </c>
      <c r="M3238" s="235">
        <v>358931109</v>
      </c>
      <c r="N3238" s="235" t="s">
        <v>4082</v>
      </c>
      <c r="O3238" s="427" t="s">
        <v>4871</v>
      </c>
      <c r="P3238" s="345" t="s">
        <v>4258</v>
      </c>
      <c r="Q3238" s="427"/>
      <c r="R3238" s="235" t="s">
        <v>4877</v>
      </c>
      <c r="S3238" s="538">
        <v>469.44</v>
      </c>
      <c r="T3238" s="467" t="s">
        <v>2965</v>
      </c>
      <c r="U3238" s="468">
        <f t="shared" si="53"/>
        <v>11736</v>
      </c>
    </row>
    <row r="3239" spans="1:21">
      <c r="A3239" s="235">
        <f t="shared" si="52"/>
        <v>3236</v>
      </c>
      <c r="B3239" s="238">
        <v>107105353</v>
      </c>
      <c r="C3239" s="238" t="s">
        <v>3333</v>
      </c>
      <c r="D3239" s="238" t="s">
        <v>2824</v>
      </c>
      <c r="E3239" s="598" t="s">
        <v>2729</v>
      </c>
      <c r="F3239" s="247">
        <v>395</v>
      </c>
      <c r="G3239" s="623" t="s">
        <v>4873</v>
      </c>
      <c r="H3239" s="485">
        <v>45232</v>
      </c>
      <c r="I3239" s="485">
        <v>45232</v>
      </c>
      <c r="J3239" s="235" t="s">
        <v>3782</v>
      </c>
      <c r="K3239" s="235" t="s">
        <v>285</v>
      </c>
      <c r="L3239" s="345" t="s">
        <v>3858</v>
      </c>
      <c r="M3239" s="235">
        <v>358930898</v>
      </c>
      <c r="N3239" s="235" t="s">
        <v>4082</v>
      </c>
      <c r="O3239" s="427" t="s">
        <v>4871</v>
      </c>
      <c r="P3239" s="345"/>
      <c r="Q3239" s="427"/>
      <c r="R3239" s="235" t="s">
        <v>4083</v>
      </c>
      <c r="S3239" s="538">
        <v>2033</v>
      </c>
      <c r="T3239" s="467" t="s">
        <v>2965</v>
      </c>
      <c r="U3239" s="468">
        <f t="shared" si="53"/>
        <v>803035</v>
      </c>
    </row>
    <row r="3240" spans="1:21">
      <c r="A3240" s="235">
        <f t="shared" si="52"/>
        <v>3237</v>
      </c>
      <c r="B3240" s="238">
        <v>107184793</v>
      </c>
      <c r="C3240" s="238">
        <v>107184793</v>
      </c>
      <c r="D3240" s="238" t="s">
        <v>813</v>
      </c>
      <c r="E3240" s="598" t="s">
        <v>36</v>
      </c>
      <c r="F3240" s="339">
        <v>440</v>
      </c>
      <c r="G3240" s="623" t="s">
        <v>4870</v>
      </c>
      <c r="H3240" s="485">
        <v>45232</v>
      </c>
      <c r="I3240" s="485">
        <v>45232</v>
      </c>
      <c r="J3240" s="235" t="s">
        <v>4792</v>
      </c>
      <c r="K3240" s="235" t="s">
        <v>82</v>
      </c>
      <c r="L3240" s="345" t="s">
        <v>3858</v>
      </c>
      <c r="M3240" s="235">
        <v>358930881</v>
      </c>
      <c r="N3240" s="235" t="s">
        <v>4082</v>
      </c>
      <c r="O3240" s="427" t="s">
        <v>4871</v>
      </c>
      <c r="P3240" s="345" t="s">
        <v>4248</v>
      </c>
      <c r="Q3240" s="427"/>
      <c r="R3240" s="235" t="s">
        <v>4872</v>
      </c>
      <c r="S3240" s="538">
        <v>1966</v>
      </c>
      <c r="T3240" s="467" t="s">
        <v>2965</v>
      </c>
      <c r="U3240" s="468">
        <f t="shared" si="53"/>
        <v>865040</v>
      </c>
    </row>
    <row r="3241" spans="1:21">
      <c r="A3241" s="235">
        <f t="shared" si="52"/>
        <v>3238</v>
      </c>
      <c r="B3241" s="238">
        <v>107184793</v>
      </c>
      <c r="C3241" s="238">
        <v>107184793</v>
      </c>
      <c r="D3241" s="238" t="s">
        <v>813</v>
      </c>
      <c r="E3241" s="598" t="s">
        <v>36</v>
      </c>
      <c r="F3241" s="355">
        <v>200</v>
      </c>
      <c r="G3241" s="623" t="s">
        <v>4876</v>
      </c>
      <c r="H3241" s="485">
        <v>45244</v>
      </c>
      <c r="I3241" s="485">
        <v>45244</v>
      </c>
      <c r="J3241" s="235" t="s">
        <v>4762</v>
      </c>
      <c r="K3241" s="235" t="s">
        <v>4576</v>
      </c>
      <c r="L3241" s="345" t="s">
        <v>3858</v>
      </c>
      <c r="M3241" s="235">
        <v>358931109</v>
      </c>
      <c r="N3241" s="235" t="s">
        <v>4082</v>
      </c>
      <c r="O3241" s="427" t="s">
        <v>4871</v>
      </c>
      <c r="P3241" s="345" t="s">
        <v>4258</v>
      </c>
      <c r="Q3241" s="427"/>
      <c r="R3241" s="235" t="s">
        <v>4877</v>
      </c>
      <c r="S3241" s="538">
        <v>2548</v>
      </c>
      <c r="T3241" s="467" t="s">
        <v>2965</v>
      </c>
      <c r="U3241" s="468">
        <f t="shared" si="53"/>
        <v>509600</v>
      </c>
    </row>
    <row r="3242" spans="1:21">
      <c r="A3242" s="235">
        <f t="shared" si="52"/>
        <v>3239</v>
      </c>
      <c r="B3242" s="238">
        <v>107156657</v>
      </c>
      <c r="C3242" s="238">
        <v>107156657</v>
      </c>
      <c r="D3242" s="238" t="s">
        <v>815</v>
      </c>
      <c r="E3242" s="598" t="s">
        <v>36</v>
      </c>
      <c r="F3242" s="339">
        <v>8</v>
      </c>
      <c r="G3242" s="623" t="s">
        <v>4870</v>
      </c>
      <c r="H3242" s="485">
        <v>45232</v>
      </c>
      <c r="I3242" s="485">
        <v>45232</v>
      </c>
      <c r="J3242" s="235" t="s">
        <v>4792</v>
      </c>
      <c r="K3242" s="235" t="s">
        <v>82</v>
      </c>
      <c r="L3242" s="345" t="s">
        <v>3858</v>
      </c>
      <c r="M3242" s="235">
        <v>358930881</v>
      </c>
      <c r="N3242" s="235" t="s">
        <v>4082</v>
      </c>
      <c r="O3242" s="427" t="s">
        <v>4871</v>
      </c>
      <c r="P3242" s="345" t="s">
        <v>4248</v>
      </c>
      <c r="Q3242" s="427"/>
      <c r="R3242" s="235" t="s">
        <v>4872</v>
      </c>
      <c r="S3242" s="538">
        <v>19072.55</v>
      </c>
      <c r="T3242" s="467" t="s">
        <v>2965</v>
      </c>
      <c r="U3242" s="468">
        <f t="shared" si="53"/>
        <v>152580.4</v>
      </c>
    </row>
    <row r="3243" spans="1:21">
      <c r="A3243" s="235">
        <f t="shared" si="52"/>
        <v>3240</v>
      </c>
      <c r="B3243" s="238">
        <v>107156657</v>
      </c>
      <c r="C3243" s="238">
        <v>107156657</v>
      </c>
      <c r="D3243" s="238" t="s">
        <v>815</v>
      </c>
      <c r="E3243" s="598" t="s">
        <v>36</v>
      </c>
      <c r="F3243" s="247">
        <v>40</v>
      </c>
      <c r="G3243" s="623" t="s">
        <v>4876</v>
      </c>
      <c r="H3243" s="485">
        <v>45244</v>
      </c>
      <c r="I3243" s="485">
        <v>45244</v>
      </c>
      <c r="J3243" s="235" t="s">
        <v>4762</v>
      </c>
      <c r="K3243" s="235" t="s">
        <v>4576</v>
      </c>
      <c r="L3243" s="345" t="s">
        <v>3858</v>
      </c>
      <c r="M3243" s="235">
        <v>358931109</v>
      </c>
      <c r="N3243" s="235" t="s">
        <v>4082</v>
      </c>
      <c r="O3243" s="427" t="s">
        <v>4871</v>
      </c>
      <c r="P3243" s="345" t="s">
        <v>4258</v>
      </c>
      <c r="Q3243" s="427"/>
      <c r="R3243" s="235" t="s">
        <v>4877</v>
      </c>
      <c r="S3243" s="538">
        <v>1798.2</v>
      </c>
      <c r="T3243" s="467" t="s">
        <v>2965</v>
      </c>
      <c r="U3243" s="468">
        <f t="shared" si="53"/>
        <v>71928</v>
      </c>
    </row>
    <row r="3244" spans="1:21">
      <c r="A3244" s="235">
        <f t="shared" si="52"/>
        <v>3241</v>
      </c>
      <c r="B3244" s="238">
        <v>107156629</v>
      </c>
      <c r="C3244" s="238">
        <v>107156629</v>
      </c>
      <c r="D3244" s="238" t="s">
        <v>814</v>
      </c>
      <c r="E3244" s="598" t="s">
        <v>36</v>
      </c>
      <c r="F3244" s="340">
        <v>352</v>
      </c>
      <c r="G3244" s="623" t="s">
        <v>4870</v>
      </c>
      <c r="H3244" s="485">
        <v>45232</v>
      </c>
      <c r="I3244" s="485">
        <v>45232</v>
      </c>
      <c r="J3244" s="235" t="s">
        <v>4792</v>
      </c>
      <c r="K3244" s="235" t="s">
        <v>82</v>
      </c>
      <c r="L3244" s="345" t="s">
        <v>3858</v>
      </c>
      <c r="M3244" s="235">
        <v>358930881</v>
      </c>
      <c r="N3244" s="235" t="s">
        <v>4082</v>
      </c>
      <c r="O3244" s="427" t="s">
        <v>4871</v>
      </c>
      <c r="P3244" s="345" t="s">
        <v>4248</v>
      </c>
      <c r="Q3244" s="427"/>
      <c r="R3244" s="235" t="s">
        <v>4872</v>
      </c>
      <c r="S3244" s="538">
        <v>540.54999999999995</v>
      </c>
      <c r="T3244" s="467" t="s">
        <v>2965</v>
      </c>
      <c r="U3244" s="468">
        <f t="shared" si="53"/>
        <v>190273.59999999998</v>
      </c>
    </row>
    <row r="3245" spans="1:21">
      <c r="A3245" s="235">
        <f t="shared" si="52"/>
        <v>3242</v>
      </c>
      <c r="B3245" s="238">
        <v>107156629</v>
      </c>
      <c r="C3245" s="238">
        <v>107156629</v>
      </c>
      <c r="D3245" s="238" t="s">
        <v>814</v>
      </c>
      <c r="E3245" s="598" t="s">
        <v>36</v>
      </c>
      <c r="F3245" s="247">
        <v>160</v>
      </c>
      <c r="G3245" s="623" t="s">
        <v>4876</v>
      </c>
      <c r="H3245" s="485">
        <v>45244</v>
      </c>
      <c r="I3245" s="485">
        <v>45244</v>
      </c>
      <c r="J3245" s="235" t="s">
        <v>4762</v>
      </c>
      <c r="K3245" s="235" t="s">
        <v>4576</v>
      </c>
      <c r="L3245" s="345" t="s">
        <v>3858</v>
      </c>
      <c r="M3245" s="235">
        <v>358931109</v>
      </c>
      <c r="N3245" s="235" t="s">
        <v>4082</v>
      </c>
      <c r="O3245" s="427" t="s">
        <v>4871</v>
      </c>
      <c r="P3245" s="345" t="s">
        <v>4258</v>
      </c>
      <c r="Q3245" s="427"/>
      <c r="R3245" s="235" t="s">
        <v>4877</v>
      </c>
      <c r="S3245" s="538">
        <v>6396.5</v>
      </c>
      <c r="T3245" s="467" t="s">
        <v>2965</v>
      </c>
      <c r="U3245" s="468">
        <f t="shared" si="53"/>
        <v>1023440</v>
      </c>
    </row>
    <row r="3246" spans="1:21">
      <c r="A3246" s="235">
        <f t="shared" si="52"/>
        <v>3243</v>
      </c>
      <c r="B3246" s="238">
        <v>110408291</v>
      </c>
      <c r="C3246" s="238" t="s">
        <v>1305</v>
      </c>
      <c r="D3246" s="238" t="s">
        <v>1306</v>
      </c>
      <c r="E3246" s="598" t="s">
        <v>36</v>
      </c>
      <c r="F3246" s="340">
        <v>132</v>
      </c>
      <c r="G3246" s="623" t="s">
        <v>4870</v>
      </c>
      <c r="H3246" s="485">
        <v>45232</v>
      </c>
      <c r="I3246" s="485">
        <v>45232</v>
      </c>
      <c r="J3246" s="235" t="s">
        <v>4792</v>
      </c>
      <c r="K3246" s="235" t="s">
        <v>82</v>
      </c>
      <c r="L3246" s="345" t="s">
        <v>3858</v>
      </c>
      <c r="M3246" s="235">
        <v>358930881</v>
      </c>
      <c r="N3246" s="235" t="s">
        <v>4082</v>
      </c>
      <c r="O3246" s="427" t="s">
        <v>4871</v>
      </c>
      <c r="P3246" s="345" t="s">
        <v>4248</v>
      </c>
      <c r="Q3246" s="427"/>
      <c r="R3246" s="235" t="s">
        <v>4872</v>
      </c>
      <c r="S3246" s="538">
        <v>6</v>
      </c>
      <c r="T3246" s="467" t="s">
        <v>2965</v>
      </c>
      <c r="U3246" s="468">
        <f t="shared" si="53"/>
        <v>792</v>
      </c>
    </row>
    <row r="3247" spans="1:21">
      <c r="A3247" s="235">
        <f t="shared" si="52"/>
        <v>3244</v>
      </c>
      <c r="B3247" s="238">
        <v>110408291</v>
      </c>
      <c r="C3247" s="238" t="s">
        <v>1305</v>
      </c>
      <c r="D3247" s="238" t="s">
        <v>1306</v>
      </c>
      <c r="E3247" s="598" t="s">
        <v>36</v>
      </c>
      <c r="F3247" s="247">
        <v>60</v>
      </c>
      <c r="G3247" s="623" t="s">
        <v>4876</v>
      </c>
      <c r="H3247" s="485">
        <v>45244</v>
      </c>
      <c r="I3247" s="485">
        <v>45244</v>
      </c>
      <c r="J3247" s="235" t="s">
        <v>4762</v>
      </c>
      <c r="K3247" s="235" t="s">
        <v>4576</v>
      </c>
      <c r="L3247" s="345" t="s">
        <v>3858</v>
      </c>
      <c r="M3247" s="235">
        <v>358931109</v>
      </c>
      <c r="N3247" s="235" t="s">
        <v>4082</v>
      </c>
      <c r="O3247" s="427" t="s">
        <v>4871</v>
      </c>
      <c r="P3247" s="345" t="s">
        <v>4258</v>
      </c>
      <c r="Q3247" s="427"/>
      <c r="R3247" s="235" t="s">
        <v>4877</v>
      </c>
      <c r="S3247" s="538">
        <v>6</v>
      </c>
      <c r="T3247" s="467" t="s">
        <v>2965</v>
      </c>
      <c r="U3247" s="468">
        <f t="shared" si="53"/>
        <v>360</v>
      </c>
    </row>
    <row r="3248" spans="1:21" ht="20.399999999999999">
      <c r="A3248" s="235">
        <f t="shared" si="52"/>
        <v>3245</v>
      </c>
      <c r="B3248" s="238">
        <v>110408292</v>
      </c>
      <c r="C3248" s="238">
        <v>110408292</v>
      </c>
      <c r="D3248" s="238" t="s">
        <v>1310</v>
      </c>
      <c r="E3248" s="598" t="s">
        <v>36</v>
      </c>
      <c r="F3248" s="340">
        <v>660</v>
      </c>
      <c r="G3248" s="623" t="s">
        <v>4870</v>
      </c>
      <c r="H3248" s="485">
        <v>45232</v>
      </c>
      <c r="I3248" s="485">
        <v>45232</v>
      </c>
      <c r="J3248" s="235" t="s">
        <v>4792</v>
      </c>
      <c r="K3248" s="235" t="s">
        <v>82</v>
      </c>
      <c r="L3248" s="345" t="s">
        <v>3858</v>
      </c>
      <c r="M3248" s="235">
        <v>358930881</v>
      </c>
      <c r="N3248" s="235" t="s">
        <v>4082</v>
      </c>
      <c r="O3248" s="427" t="s">
        <v>4871</v>
      </c>
      <c r="P3248" s="345" t="s">
        <v>4248</v>
      </c>
      <c r="Q3248" s="427"/>
      <c r="R3248" s="235" t="s">
        <v>4872</v>
      </c>
      <c r="S3248" s="538">
        <v>10</v>
      </c>
      <c r="T3248" s="467" t="s">
        <v>2965</v>
      </c>
      <c r="U3248" s="468">
        <f t="shared" si="53"/>
        <v>6600</v>
      </c>
    </row>
    <row r="3249" spans="1:21" ht="20.399999999999999">
      <c r="A3249" s="235">
        <f t="shared" si="52"/>
        <v>3246</v>
      </c>
      <c r="B3249" s="238">
        <v>110408292</v>
      </c>
      <c r="C3249" s="238">
        <v>110408292</v>
      </c>
      <c r="D3249" s="238" t="s">
        <v>1310</v>
      </c>
      <c r="E3249" s="598" t="s">
        <v>36</v>
      </c>
      <c r="F3249" s="247">
        <v>300</v>
      </c>
      <c r="G3249" s="623" t="s">
        <v>4876</v>
      </c>
      <c r="H3249" s="485">
        <v>45244</v>
      </c>
      <c r="I3249" s="485">
        <v>45244</v>
      </c>
      <c r="J3249" s="235" t="s">
        <v>4762</v>
      </c>
      <c r="K3249" s="235" t="s">
        <v>4576</v>
      </c>
      <c r="L3249" s="345" t="s">
        <v>3858</v>
      </c>
      <c r="M3249" s="235">
        <v>358931109</v>
      </c>
      <c r="N3249" s="235" t="s">
        <v>4082</v>
      </c>
      <c r="O3249" s="427" t="s">
        <v>4871</v>
      </c>
      <c r="P3249" s="345" t="s">
        <v>4258</v>
      </c>
      <c r="Q3249" s="427"/>
      <c r="R3249" s="235" t="s">
        <v>4877</v>
      </c>
      <c r="S3249" s="538">
        <v>10</v>
      </c>
      <c r="T3249" s="467" t="s">
        <v>2965</v>
      </c>
      <c r="U3249" s="468">
        <f t="shared" si="53"/>
        <v>3000</v>
      </c>
    </row>
    <row r="3250" spans="1:21">
      <c r="A3250" s="235">
        <f t="shared" si="52"/>
        <v>3247</v>
      </c>
      <c r="B3250" s="238">
        <v>113722724</v>
      </c>
      <c r="C3250" s="238" t="s">
        <v>4220</v>
      </c>
      <c r="D3250" s="238" t="s">
        <v>4221</v>
      </c>
      <c r="E3250" s="598" t="s">
        <v>36</v>
      </c>
      <c r="F3250" s="463">
        <v>1</v>
      </c>
      <c r="G3250" s="628" t="s">
        <v>4881</v>
      </c>
      <c r="H3250" s="485">
        <v>45226</v>
      </c>
      <c r="I3250" s="485">
        <v>45233</v>
      </c>
      <c r="J3250" s="342" t="s">
        <v>4882</v>
      </c>
      <c r="K3250" s="342" t="s">
        <v>76</v>
      </c>
      <c r="L3250" s="235" t="s">
        <v>4759</v>
      </c>
      <c r="M3250" s="342" t="s">
        <v>693</v>
      </c>
      <c r="N3250" s="342" t="s">
        <v>693</v>
      </c>
      <c r="O3250" s="342"/>
      <c r="P3250" s="342"/>
      <c r="Q3250" s="342"/>
      <c r="R3250" s="235" t="s">
        <v>4778</v>
      </c>
      <c r="S3250" s="408">
        <v>825</v>
      </c>
      <c r="T3250" s="467" t="s">
        <v>2965</v>
      </c>
      <c r="U3250" s="468">
        <f t="shared" si="53"/>
        <v>825</v>
      </c>
    </row>
    <row r="3251" spans="1:21">
      <c r="A3251" s="235">
        <f t="shared" si="52"/>
        <v>3248</v>
      </c>
      <c r="B3251" s="238">
        <v>112141777</v>
      </c>
      <c r="C3251" s="238">
        <v>112141777</v>
      </c>
      <c r="D3251" s="238" t="s">
        <v>2563</v>
      </c>
      <c r="E3251" s="598" t="s">
        <v>36</v>
      </c>
      <c r="F3251" s="340">
        <v>396</v>
      </c>
      <c r="G3251" s="623" t="s">
        <v>4870</v>
      </c>
      <c r="H3251" s="485">
        <v>45232</v>
      </c>
      <c r="I3251" s="485">
        <v>45232</v>
      </c>
      <c r="J3251" s="235" t="s">
        <v>4792</v>
      </c>
      <c r="K3251" s="235" t="s">
        <v>82</v>
      </c>
      <c r="L3251" s="345" t="s">
        <v>3858</v>
      </c>
      <c r="M3251" s="235">
        <v>358930881</v>
      </c>
      <c r="N3251" s="235" t="s">
        <v>4082</v>
      </c>
      <c r="O3251" s="427" t="s">
        <v>4871</v>
      </c>
      <c r="P3251" s="345" t="s">
        <v>4248</v>
      </c>
      <c r="Q3251" s="427"/>
      <c r="R3251" s="235" t="s">
        <v>4872</v>
      </c>
      <c r="S3251" s="538">
        <v>5.4</v>
      </c>
      <c r="T3251" s="467" t="s">
        <v>2965</v>
      </c>
      <c r="U3251" s="468">
        <f t="shared" si="53"/>
        <v>2138.4</v>
      </c>
    </row>
    <row r="3252" spans="1:21">
      <c r="A3252" s="235">
        <f t="shared" si="52"/>
        <v>3249</v>
      </c>
      <c r="B3252" s="238">
        <v>112141777</v>
      </c>
      <c r="C3252" s="238">
        <v>112141777</v>
      </c>
      <c r="D3252" s="238" t="s">
        <v>2563</v>
      </c>
      <c r="E3252" s="598" t="s">
        <v>36</v>
      </c>
      <c r="F3252" s="247">
        <v>180</v>
      </c>
      <c r="G3252" s="623" t="s">
        <v>4876</v>
      </c>
      <c r="H3252" s="485">
        <v>45244</v>
      </c>
      <c r="I3252" s="485">
        <v>45244</v>
      </c>
      <c r="J3252" s="235" t="s">
        <v>4762</v>
      </c>
      <c r="K3252" s="235" t="s">
        <v>4576</v>
      </c>
      <c r="L3252" s="345" t="s">
        <v>3858</v>
      </c>
      <c r="M3252" s="235">
        <v>358931109</v>
      </c>
      <c r="N3252" s="235" t="s">
        <v>4082</v>
      </c>
      <c r="O3252" s="427" t="s">
        <v>4871</v>
      </c>
      <c r="P3252" s="345" t="s">
        <v>4258</v>
      </c>
      <c r="Q3252" s="427"/>
      <c r="R3252" s="235" t="s">
        <v>4877</v>
      </c>
      <c r="S3252" s="538">
        <v>5.4</v>
      </c>
      <c r="T3252" s="467" t="s">
        <v>2965</v>
      </c>
      <c r="U3252" s="468">
        <f t="shared" si="53"/>
        <v>972.00000000000011</v>
      </c>
    </row>
    <row r="3253" spans="1:21">
      <c r="A3253" s="235">
        <f t="shared" si="52"/>
        <v>3250</v>
      </c>
      <c r="B3253" s="238">
        <v>112141778</v>
      </c>
      <c r="C3253" s="238">
        <v>112141778</v>
      </c>
      <c r="D3253" s="238" t="s">
        <v>2566</v>
      </c>
      <c r="E3253" s="598" t="s">
        <v>36</v>
      </c>
      <c r="F3253" s="340">
        <v>220</v>
      </c>
      <c r="G3253" s="623" t="s">
        <v>4870</v>
      </c>
      <c r="H3253" s="485">
        <v>45232</v>
      </c>
      <c r="I3253" s="485">
        <v>45232</v>
      </c>
      <c r="J3253" s="235" t="s">
        <v>4792</v>
      </c>
      <c r="K3253" s="235" t="s">
        <v>82</v>
      </c>
      <c r="L3253" s="345" t="s">
        <v>3858</v>
      </c>
      <c r="M3253" s="235">
        <v>358930881</v>
      </c>
      <c r="N3253" s="235" t="s">
        <v>4082</v>
      </c>
      <c r="O3253" s="427" t="s">
        <v>4871</v>
      </c>
      <c r="P3253" s="345" t="s">
        <v>4248</v>
      </c>
      <c r="Q3253" s="427"/>
      <c r="R3253" s="235" t="s">
        <v>4872</v>
      </c>
      <c r="S3253" s="538">
        <v>1.6</v>
      </c>
      <c r="T3253" s="467" t="s">
        <v>2965</v>
      </c>
      <c r="U3253" s="468">
        <f t="shared" si="53"/>
        <v>352</v>
      </c>
    </row>
    <row r="3254" spans="1:21">
      <c r="A3254" s="235">
        <f t="shared" si="52"/>
        <v>3251</v>
      </c>
      <c r="B3254" s="238">
        <v>112141778</v>
      </c>
      <c r="C3254" s="238">
        <v>112141778</v>
      </c>
      <c r="D3254" s="238" t="s">
        <v>2566</v>
      </c>
      <c r="E3254" s="598" t="s">
        <v>36</v>
      </c>
      <c r="F3254" s="247">
        <v>100</v>
      </c>
      <c r="G3254" s="623" t="s">
        <v>4876</v>
      </c>
      <c r="H3254" s="485">
        <v>45244</v>
      </c>
      <c r="I3254" s="485">
        <v>45244</v>
      </c>
      <c r="J3254" s="235" t="s">
        <v>4762</v>
      </c>
      <c r="K3254" s="235" t="s">
        <v>4576</v>
      </c>
      <c r="L3254" s="345" t="s">
        <v>3858</v>
      </c>
      <c r="M3254" s="235">
        <v>358931109</v>
      </c>
      <c r="N3254" s="235" t="s">
        <v>4082</v>
      </c>
      <c r="O3254" s="427" t="s">
        <v>4871</v>
      </c>
      <c r="P3254" s="345" t="s">
        <v>4258</v>
      </c>
      <c r="Q3254" s="427"/>
      <c r="R3254" s="235" t="s">
        <v>4877</v>
      </c>
      <c r="S3254" s="538">
        <v>1.6</v>
      </c>
      <c r="T3254" s="467" t="s">
        <v>2965</v>
      </c>
      <c r="U3254" s="468">
        <f t="shared" si="53"/>
        <v>160</v>
      </c>
    </row>
    <row r="3255" spans="1:21">
      <c r="A3255" s="235">
        <f t="shared" ref="A3255:A3318" si="54">A3254+1</f>
        <v>3252</v>
      </c>
      <c r="B3255" s="238">
        <v>102951260</v>
      </c>
      <c r="C3255" s="238" t="s">
        <v>1697</v>
      </c>
      <c r="D3255" s="238" t="s">
        <v>1698</v>
      </c>
      <c r="E3255" s="598" t="s">
        <v>36</v>
      </c>
      <c r="F3255" s="339">
        <v>11</v>
      </c>
      <c r="G3255" s="623" t="s">
        <v>4870</v>
      </c>
      <c r="H3255" s="485">
        <v>45232</v>
      </c>
      <c r="I3255" s="485">
        <v>45232</v>
      </c>
      <c r="J3255" s="235" t="s">
        <v>4792</v>
      </c>
      <c r="K3255" s="235" t="s">
        <v>82</v>
      </c>
      <c r="L3255" s="345" t="s">
        <v>3858</v>
      </c>
      <c r="M3255" s="235">
        <v>358930881</v>
      </c>
      <c r="N3255" s="235" t="s">
        <v>4082</v>
      </c>
      <c r="O3255" s="427" t="s">
        <v>4871</v>
      </c>
      <c r="P3255" s="345" t="s">
        <v>4248</v>
      </c>
      <c r="Q3255" s="427"/>
      <c r="R3255" s="235" t="s">
        <v>4872</v>
      </c>
      <c r="S3255" s="408">
        <v>210</v>
      </c>
      <c r="T3255" s="467" t="s">
        <v>2965</v>
      </c>
      <c r="U3255" s="468">
        <f t="shared" si="53"/>
        <v>2310</v>
      </c>
    </row>
    <row r="3256" spans="1:21">
      <c r="A3256" s="235">
        <f t="shared" si="54"/>
        <v>3253</v>
      </c>
      <c r="B3256" s="238">
        <v>102951260</v>
      </c>
      <c r="C3256" s="238" t="s">
        <v>1697</v>
      </c>
      <c r="D3256" s="238" t="s">
        <v>1698</v>
      </c>
      <c r="E3256" s="598" t="s">
        <v>36</v>
      </c>
      <c r="F3256" s="339">
        <v>10</v>
      </c>
      <c r="G3256" s="623" t="s">
        <v>4876</v>
      </c>
      <c r="H3256" s="485">
        <v>45244</v>
      </c>
      <c r="I3256" s="485">
        <v>45244</v>
      </c>
      <c r="J3256" s="235" t="s">
        <v>4762</v>
      </c>
      <c r="K3256" s="235" t="s">
        <v>4576</v>
      </c>
      <c r="L3256" s="345" t="s">
        <v>3858</v>
      </c>
      <c r="M3256" s="235">
        <v>358931109</v>
      </c>
      <c r="N3256" s="235" t="s">
        <v>4082</v>
      </c>
      <c r="O3256" s="427" t="s">
        <v>4871</v>
      </c>
      <c r="P3256" s="345" t="s">
        <v>4258</v>
      </c>
      <c r="Q3256" s="427"/>
      <c r="R3256" s="235" t="s">
        <v>4877</v>
      </c>
      <c r="S3256" s="408">
        <v>210</v>
      </c>
      <c r="T3256" s="467" t="s">
        <v>2965</v>
      </c>
      <c r="U3256" s="468">
        <f t="shared" si="53"/>
        <v>2100</v>
      </c>
    </row>
    <row r="3257" spans="1:21">
      <c r="A3257" s="235">
        <f t="shared" si="54"/>
        <v>3254</v>
      </c>
      <c r="B3257" s="238">
        <v>102464571</v>
      </c>
      <c r="C3257" s="238" t="s">
        <v>1693</v>
      </c>
      <c r="D3257" s="238" t="s">
        <v>1694</v>
      </c>
      <c r="E3257" s="598" t="s">
        <v>36</v>
      </c>
      <c r="F3257" s="339">
        <v>22</v>
      </c>
      <c r="G3257" s="623" t="s">
        <v>4870</v>
      </c>
      <c r="H3257" s="485">
        <v>45232</v>
      </c>
      <c r="I3257" s="485">
        <v>45232</v>
      </c>
      <c r="J3257" s="235" t="s">
        <v>4792</v>
      </c>
      <c r="K3257" s="235" t="s">
        <v>82</v>
      </c>
      <c r="L3257" s="345" t="s">
        <v>3858</v>
      </c>
      <c r="M3257" s="235">
        <v>358930881</v>
      </c>
      <c r="N3257" s="235" t="s">
        <v>4082</v>
      </c>
      <c r="O3257" s="427" t="s">
        <v>4871</v>
      </c>
      <c r="P3257" s="345" t="s">
        <v>4248</v>
      </c>
      <c r="Q3257" s="427"/>
      <c r="R3257" s="235" t="s">
        <v>4872</v>
      </c>
      <c r="S3257" s="408">
        <v>1374</v>
      </c>
      <c r="T3257" s="467" t="s">
        <v>2965</v>
      </c>
      <c r="U3257" s="468">
        <f t="shared" si="53"/>
        <v>30228</v>
      </c>
    </row>
    <row r="3258" spans="1:21">
      <c r="A3258" s="235">
        <f t="shared" si="54"/>
        <v>3255</v>
      </c>
      <c r="B3258" s="238">
        <v>102464571</v>
      </c>
      <c r="C3258" s="238" t="s">
        <v>1693</v>
      </c>
      <c r="D3258" s="238" t="s">
        <v>1694</v>
      </c>
      <c r="E3258" s="598" t="s">
        <v>36</v>
      </c>
      <c r="F3258" s="339">
        <v>10</v>
      </c>
      <c r="G3258" s="623" t="s">
        <v>4876</v>
      </c>
      <c r="H3258" s="485">
        <v>45244</v>
      </c>
      <c r="I3258" s="485">
        <v>45244</v>
      </c>
      <c r="J3258" s="235" t="s">
        <v>4762</v>
      </c>
      <c r="K3258" s="235" t="s">
        <v>4576</v>
      </c>
      <c r="L3258" s="345" t="s">
        <v>3858</v>
      </c>
      <c r="M3258" s="235">
        <v>358931109</v>
      </c>
      <c r="N3258" s="235" t="s">
        <v>4082</v>
      </c>
      <c r="O3258" s="427" t="s">
        <v>4871</v>
      </c>
      <c r="P3258" s="345" t="s">
        <v>4258</v>
      </c>
      <c r="Q3258" s="427"/>
      <c r="R3258" s="235" t="s">
        <v>4877</v>
      </c>
      <c r="S3258" s="408">
        <v>1374</v>
      </c>
      <c r="T3258" s="467" t="s">
        <v>2965</v>
      </c>
      <c r="U3258" s="468">
        <f t="shared" si="53"/>
        <v>13740</v>
      </c>
    </row>
    <row r="3259" spans="1:21">
      <c r="A3259" s="235">
        <f t="shared" si="54"/>
        <v>3256</v>
      </c>
      <c r="B3259" s="238">
        <v>112148136</v>
      </c>
      <c r="C3259" s="238" t="s">
        <v>3726</v>
      </c>
      <c r="D3259" s="238" t="s">
        <v>3727</v>
      </c>
      <c r="E3259" s="598" t="s">
        <v>36</v>
      </c>
      <c r="F3259" s="358">
        <v>11</v>
      </c>
      <c r="G3259" s="623" t="s">
        <v>4870</v>
      </c>
      <c r="H3259" s="485">
        <v>45232</v>
      </c>
      <c r="I3259" s="485">
        <v>45232</v>
      </c>
      <c r="J3259" s="235" t="s">
        <v>4792</v>
      </c>
      <c r="K3259" s="235" t="s">
        <v>82</v>
      </c>
      <c r="L3259" s="345" t="s">
        <v>3858</v>
      </c>
      <c r="M3259" s="235">
        <v>358930881</v>
      </c>
      <c r="N3259" s="235" t="s">
        <v>4082</v>
      </c>
      <c r="O3259" s="427" t="s">
        <v>4871</v>
      </c>
      <c r="P3259" s="345" t="s">
        <v>4248</v>
      </c>
      <c r="Q3259" s="427"/>
      <c r="R3259" s="235" t="s">
        <v>4872</v>
      </c>
      <c r="S3259" s="538">
        <v>14661.908518518519</v>
      </c>
      <c r="T3259" s="467" t="s">
        <v>2965</v>
      </c>
      <c r="U3259" s="468">
        <f t="shared" si="53"/>
        <v>161280.99370370372</v>
      </c>
    </row>
    <row r="3260" spans="1:21">
      <c r="A3260" s="235">
        <f t="shared" si="54"/>
        <v>3257</v>
      </c>
      <c r="B3260" s="238">
        <v>112148136</v>
      </c>
      <c r="C3260" s="238" t="s">
        <v>3726</v>
      </c>
      <c r="D3260" s="238" t="s">
        <v>3727</v>
      </c>
      <c r="E3260" s="598" t="s">
        <v>36</v>
      </c>
      <c r="F3260" s="247">
        <v>5</v>
      </c>
      <c r="G3260" s="623" t="s">
        <v>4876</v>
      </c>
      <c r="H3260" s="485">
        <v>45244</v>
      </c>
      <c r="I3260" s="485">
        <v>45244</v>
      </c>
      <c r="J3260" s="235" t="s">
        <v>4762</v>
      </c>
      <c r="K3260" s="235" t="s">
        <v>4576</v>
      </c>
      <c r="L3260" s="345" t="s">
        <v>3858</v>
      </c>
      <c r="M3260" s="235">
        <v>358931109</v>
      </c>
      <c r="N3260" s="235" t="s">
        <v>4082</v>
      </c>
      <c r="O3260" s="427" t="s">
        <v>4871</v>
      </c>
      <c r="P3260" s="345" t="s">
        <v>4258</v>
      </c>
      <c r="Q3260" s="427"/>
      <c r="R3260" s="235" t="s">
        <v>4877</v>
      </c>
      <c r="S3260" s="538">
        <v>14661.908518518519</v>
      </c>
      <c r="T3260" s="467" t="s">
        <v>2965</v>
      </c>
      <c r="U3260" s="468">
        <f t="shared" si="53"/>
        <v>73309.542592592596</v>
      </c>
    </row>
    <row r="3261" spans="1:21" ht="20.399999999999999">
      <c r="A3261" s="235">
        <f t="shared" si="54"/>
        <v>3258</v>
      </c>
      <c r="B3261" s="238" t="s">
        <v>4358</v>
      </c>
      <c r="C3261" s="337" t="s">
        <v>2941</v>
      </c>
      <c r="D3261" s="239" t="s">
        <v>2942</v>
      </c>
      <c r="E3261" s="605" t="s">
        <v>2729</v>
      </c>
      <c r="F3261" s="247">
        <v>1400</v>
      </c>
      <c r="G3261" s="623" t="s">
        <v>4873</v>
      </c>
      <c r="H3261" s="485">
        <v>45232</v>
      </c>
      <c r="I3261" s="485">
        <v>45232</v>
      </c>
      <c r="J3261" s="235" t="s">
        <v>3782</v>
      </c>
      <c r="K3261" s="235" t="s">
        <v>285</v>
      </c>
      <c r="L3261" s="345" t="s">
        <v>3858</v>
      </c>
      <c r="M3261" s="235">
        <v>358930898</v>
      </c>
      <c r="N3261" s="235" t="s">
        <v>4082</v>
      </c>
      <c r="O3261" s="427" t="s">
        <v>4871</v>
      </c>
      <c r="P3261" s="345"/>
      <c r="Q3261" s="427"/>
      <c r="R3261" s="235" t="s">
        <v>4083</v>
      </c>
      <c r="S3261" s="408">
        <v>21.32</v>
      </c>
      <c r="T3261" s="467" t="s">
        <v>2965</v>
      </c>
      <c r="U3261" s="468">
        <f t="shared" si="53"/>
        <v>29848</v>
      </c>
    </row>
    <row r="3262" spans="1:21">
      <c r="A3262" s="235">
        <f t="shared" si="54"/>
        <v>3259</v>
      </c>
      <c r="B3262" s="238">
        <v>112169820</v>
      </c>
      <c r="C3262" s="337" t="s">
        <v>2939</v>
      </c>
      <c r="D3262" s="239" t="s">
        <v>2940</v>
      </c>
      <c r="E3262" s="605" t="s">
        <v>2729</v>
      </c>
      <c r="F3262" s="333">
        <v>1600</v>
      </c>
      <c r="G3262" s="623" t="s">
        <v>4873</v>
      </c>
      <c r="H3262" s="485">
        <v>45232</v>
      </c>
      <c r="I3262" s="485">
        <v>45232</v>
      </c>
      <c r="J3262" s="235" t="s">
        <v>3782</v>
      </c>
      <c r="K3262" s="235" t="s">
        <v>285</v>
      </c>
      <c r="L3262" s="345" t="s">
        <v>3858</v>
      </c>
      <c r="M3262" s="235">
        <v>358930898</v>
      </c>
      <c r="N3262" s="235" t="s">
        <v>4082</v>
      </c>
      <c r="O3262" s="427" t="s">
        <v>4871</v>
      </c>
      <c r="P3262" s="345"/>
      <c r="Q3262" s="427"/>
      <c r="R3262" s="235" t="s">
        <v>4083</v>
      </c>
      <c r="S3262" s="408">
        <v>32.01</v>
      </c>
      <c r="T3262" s="467" t="s">
        <v>2965</v>
      </c>
      <c r="U3262" s="468">
        <f t="shared" si="53"/>
        <v>51216</v>
      </c>
    </row>
    <row r="3263" spans="1:21">
      <c r="A3263" s="235">
        <f t="shared" si="54"/>
        <v>3260</v>
      </c>
      <c r="B3263" s="238">
        <v>111400054</v>
      </c>
      <c r="C3263" s="238" t="s">
        <v>3274</v>
      </c>
      <c r="D3263" s="238" t="s">
        <v>650</v>
      </c>
      <c r="E3263" s="598" t="s">
        <v>36</v>
      </c>
      <c r="F3263" s="340">
        <v>66</v>
      </c>
      <c r="G3263" s="623" t="s">
        <v>4870</v>
      </c>
      <c r="H3263" s="485">
        <v>45232</v>
      </c>
      <c r="I3263" s="485">
        <v>45232</v>
      </c>
      <c r="J3263" s="235" t="s">
        <v>4792</v>
      </c>
      <c r="K3263" s="235" t="s">
        <v>82</v>
      </c>
      <c r="L3263" s="345" t="s">
        <v>3858</v>
      </c>
      <c r="M3263" s="235">
        <v>358930881</v>
      </c>
      <c r="N3263" s="235" t="s">
        <v>4082</v>
      </c>
      <c r="O3263" s="427" t="s">
        <v>4871</v>
      </c>
      <c r="P3263" s="345" t="s">
        <v>4248</v>
      </c>
      <c r="Q3263" s="427"/>
      <c r="R3263" s="235" t="s">
        <v>4872</v>
      </c>
      <c r="S3263" s="538">
        <v>1388.85</v>
      </c>
      <c r="T3263" s="467" t="s">
        <v>2965</v>
      </c>
      <c r="U3263" s="468">
        <f t="shared" si="53"/>
        <v>91664.099999999991</v>
      </c>
    </row>
    <row r="3264" spans="1:21">
      <c r="A3264" s="235">
        <f t="shared" si="54"/>
        <v>3261</v>
      </c>
      <c r="B3264" s="238">
        <v>111400054</v>
      </c>
      <c r="C3264" s="238" t="s">
        <v>3274</v>
      </c>
      <c r="D3264" s="238" t="s">
        <v>650</v>
      </c>
      <c r="E3264" s="598" t="s">
        <v>36</v>
      </c>
      <c r="F3264" s="247">
        <v>30</v>
      </c>
      <c r="G3264" s="623" t="s">
        <v>4876</v>
      </c>
      <c r="H3264" s="485">
        <v>45244</v>
      </c>
      <c r="I3264" s="485">
        <v>45244</v>
      </c>
      <c r="J3264" s="235" t="s">
        <v>4762</v>
      </c>
      <c r="K3264" s="235" t="s">
        <v>4576</v>
      </c>
      <c r="L3264" s="345" t="s">
        <v>3858</v>
      </c>
      <c r="M3264" s="235">
        <v>358931109</v>
      </c>
      <c r="N3264" s="235" t="s">
        <v>4082</v>
      </c>
      <c r="O3264" s="427" t="s">
        <v>4871</v>
      </c>
      <c r="P3264" s="345" t="s">
        <v>4258</v>
      </c>
      <c r="Q3264" s="427"/>
      <c r="R3264" s="235" t="s">
        <v>4877</v>
      </c>
      <c r="S3264" s="538">
        <v>1388.85</v>
      </c>
      <c r="T3264" s="467" t="s">
        <v>2965</v>
      </c>
      <c r="U3264" s="468">
        <f t="shared" si="53"/>
        <v>41665.5</v>
      </c>
    </row>
    <row r="3265" spans="1:21">
      <c r="A3265" s="235">
        <f t="shared" si="54"/>
        <v>3262</v>
      </c>
      <c r="B3265" s="238">
        <v>111400055</v>
      </c>
      <c r="C3265" s="424" t="s">
        <v>3275</v>
      </c>
      <c r="D3265" s="424" t="s">
        <v>654</v>
      </c>
      <c r="E3265" s="599" t="s">
        <v>36</v>
      </c>
      <c r="F3265" s="340">
        <v>66</v>
      </c>
      <c r="G3265" s="623" t="s">
        <v>4870</v>
      </c>
      <c r="H3265" s="485">
        <v>45232</v>
      </c>
      <c r="I3265" s="485">
        <v>45232</v>
      </c>
      <c r="J3265" s="235" t="s">
        <v>4792</v>
      </c>
      <c r="K3265" s="235" t="s">
        <v>82</v>
      </c>
      <c r="L3265" s="345" t="s">
        <v>3858</v>
      </c>
      <c r="M3265" s="235">
        <v>358930881</v>
      </c>
      <c r="N3265" s="235" t="s">
        <v>4082</v>
      </c>
      <c r="O3265" s="427" t="s">
        <v>4871</v>
      </c>
      <c r="P3265" s="345" t="s">
        <v>4248</v>
      </c>
      <c r="Q3265" s="427"/>
      <c r="R3265" s="235" t="s">
        <v>4872</v>
      </c>
      <c r="S3265" s="538">
        <v>1706.02</v>
      </c>
      <c r="T3265" s="467" t="s">
        <v>2965</v>
      </c>
      <c r="U3265" s="468">
        <f t="shared" si="53"/>
        <v>112597.31999999999</v>
      </c>
    </row>
    <row r="3266" spans="1:21">
      <c r="A3266" s="235">
        <f t="shared" si="54"/>
        <v>3263</v>
      </c>
      <c r="B3266" s="238">
        <v>111400055</v>
      </c>
      <c r="C3266" s="424" t="s">
        <v>3275</v>
      </c>
      <c r="D3266" s="424" t="s">
        <v>654</v>
      </c>
      <c r="E3266" s="599" t="s">
        <v>36</v>
      </c>
      <c r="F3266" s="340">
        <v>30</v>
      </c>
      <c r="G3266" s="623" t="s">
        <v>4876</v>
      </c>
      <c r="H3266" s="485">
        <v>45244</v>
      </c>
      <c r="I3266" s="485">
        <v>45244</v>
      </c>
      <c r="J3266" s="235" t="s">
        <v>4762</v>
      </c>
      <c r="K3266" s="235" t="s">
        <v>4576</v>
      </c>
      <c r="L3266" s="345" t="s">
        <v>3858</v>
      </c>
      <c r="M3266" s="235">
        <v>358931109</v>
      </c>
      <c r="N3266" s="235" t="s">
        <v>4082</v>
      </c>
      <c r="O3266" s="427" t="s">
        <v>4871</v>
      </c>
      <c r="P3266" s="345" t="s">
        <v>4258</v>
      </c>
      <c r="Q3266" s="427"/>
      <c r="R3266" s="235" t="s">
        <v>4877</v>
      </c>
      <c r="S3266" s="538">
        <v>1706.02</v>
      </c>
      <c r="T3266" s="467" t="s">
        <v>2965</v>
      </c>
      <c r="U3266" s="468">
        <f t="shared" si="53"/>
        <v>51180.6</v>
      </c>
    </row>
    <row r="3267" spans="1:21">
      <c r="A3267" s="235">
        <f t="shared" si="54"/>
        <v>3264</v>
      </c>
      <c r="B3267" s="238">
        <v>110710681</v>
      </c>
      <c r="C3267" s="238">
        <v>110710681</v>
      </c>
      <c r="D3267" s="238" t="s">
        <v>2209</v>
      </c>
      <c r="E3267" s="598" t="s">
        <v>36</v>
      </c>
      <c r="F3267" s="339">
        <v>67</v>
      </c>
      <c r="G3267" s="623" t="s">
        <v>4870</v>
      </c>
      <c r="H3267" s="485">
        <v>45232</v>
      </c>
      <c r="I3267" s="485">
        <v>45232</v>
      </c>
      <c r="J3267" s="235" t="s">
        <v>4792</v>
      </c>
      <c r="K3267" s="235" t="s">
        <v>82</v>
      </c>
      <c r="L3267" s="345" t="s">
        <v>3858</v>
      </c>
      <c r="M3267" s="235">
        <v>358930881</v>
      </c>
      <c r="N3267" s="235" t="s">
        <v>4082</v>
      </c>
      <c r="O3267" s="427" t="s">
        <v>4871</v>
      </c>
      <c r="P3267" s="345" t="s">
        <v>4248</v>
      </c>
      <c r="Q3267" s="427"/>
      <c r="R3267" s="235" t="s">
        <v>4872</v>
      </c>
      <c r="S3267" s="538">
        <v>2033</v>
      </c>
      <c r="T3267" s="467" t="s">
        <v>2965</v>
      </c>
      <c r="U3267" s="468">
        <f t="shared" si="53"/>
        <v>136211</v>
      </c>
    </row>
    <row r="3268" spans="1:21">
      <c r="A3268" s="235">
        <f t="shared" si="54"/>
        <v>3265</v>
      </c>
      <c r="B3268" s="238">
        <v>110710681</v>
      </c>
      <c r="C3268" s="238">
        <v>110710681</v>
      </c>
      <c r="D3268" s="238" t="s">
        <v>2209</v>
      </c>
      <c r="E3268" s="598" t="s">
        <v>36</v>
      </c>
      <c r="F3268" s="247">
        <v>40</v>
      </c>
      <c r="G3268" s="623" t="s">
        <v>4876</v>
      </c>
      <c r="H3268" s="485">
        <v>45244</v>
      </c>
      <c r="I3268" s="485">
        <v>45244</v>
      </c>
      <c r="J3268" s="235" t="s">
        <v>4762</v>
      </c>
      <c r="K3268" s="235" t="s">
        <v>4576</v>
      </c>
      <c r="L3268" s="345" t="s">
        <v>3858</v>
      </c>
      <c r="M3268" s="235">
        <v>358931109</v>
      </c>
      <c r="N3268" s="235" t="s">
        <v>4082</v>
      </c>
      <c r="O3268" s="427" t="s">
        <v>4871</v>
      </c>
      <c r="P3268" s="345" t="s">
        <v>4258</v>
      </c>
      <c r="Q3268" s="427"/>
      <c r="R3268" s="235" t="s">
        <v>4877</v>
      </c>
      <c r="S3268" s="538">
        <v>2033</v>
      </c>
      <c r="T3268" s="467" t="s">
        <v>2965</v>
      </c>
      <c r="U3268" s="468">
        <f t="shared" ref="U3268:U3331" si="55">S3268*F3268</f>
        <v>81320</v>
      </c>
    </row>
    <row r="3269" spans="1:21">
      <c r="A3269" s="235">
        <f t="shared" si="54"/>
        <v>3266</v>
      </c>
      <c r="B3269" s="238">
        <v>110710682</v>
      </c>
      <c r="C3269" s="238">
        <v>110710682</v>
      </c>
      <c r="D3269" s="238" t="s">
        <v>2216</v>
      </c>
      <c r="E3269" s="598" t="s">
        <v>36</v>
      </c>
      <c r="F3269" s="339">
        <v>34</v>
      </c>
      <c r="G3269" s="623" t="s">
        <v>4870</v>
      </c>
      <c r="H3269" s="485">
        <v>45232</v>
      </c>
      <c r="I3269" s="485">
        <v>45232</v>
      </c>
      <c r="J3269" s="235" t="s">
        <v>4792</v>
      </c>
      <c r="K3269" s="235" t="s">
        <v>82</v>
      </c>
      <c r="L3269" s="345" t="s">
        <v>3858</v>
      </c>
      <c r="M3269" s="235">
        <v>358930881</v>
      </c>
      <c r="N3269" s="235" t="s">
        <v>4082</v>
      </c>
      <c r="O3269" s="427" t="s">
        <v>4871</v>
      </c>
      <c r="P3269" s="345" t="s">
        <v>4248</v>
      </c>
      <c r="Q3269" s="427"/>
      <c r="R3269" s="235" t="s">
        <v>4872</v>
      </c>
      <c r="S3269" s="538">
        <v>1966</v>
      </c>
      <c r="T3269" s="467" t="s">
        <v>2965</v>
      </c>
      <c r="U3269" s="468">
        <f t="shared" si="55"/>
        <v>66844</v>
      </c>
    </row>
    <row r="3270" spans="1:21">
      <c r="A3270" s="235">
        <f t="shared" si="54"/>
        <v>3267</v>
      </c>
      <c r="B3270" s="238">
        <v>110710682</v>
      </c>
      <c r="C3270" s="238">
        <v>110710682</v>
      </c>
      <c r="D3270" s="238" t="s">
        <v>2216</v>
      </c>
      <c r="E3270" s="598" t="s">
        <v>36</v>
      </c>
      <c r="F3270" s="247">
        <v>40</v>
      </c>
      <c r="G3270" s="623" t="s">
        <v>4876</v>
      </c>
      <c r="H3270" s="485">
        <v>45244</v>
      </c>
      <c r="I3270" s="485">
        <v>45244</v>
      </c>
      <c r="J3270" s="235" t="s">
        <v>4762</v>
      </c>
      <c r="K3270" s="235" t="s">
        <v>4576</v>
      </c>
      <c r="L3270" s="345" t="s">
        <v>3858</v>
      </c>
      <c r="M3270" s="235">
        <v>358931109</v>
      </c>
      <c r="N3270" s="235" t="s">
        <v>4082</v>
      </c>
      <c r="O3270" s="427" t="s">
        <v>4871</v>
      </c>
      <c r="P3270" s="345" t="s">
        <v>4258</v>
      </c>
      <c r="Q3270" s="427"/>
      <c r="R3270" s="235" t="s">
        <v>4877</v>
      </c>
      <c r="S3270" s="538">
        <v>1966</v>
      </c>
      <c r="T3270" s="467" t="s">
        <v>2965</v>
      </c>
      <c r="U3270" s="468">
        <f t="shared" si="55"/>
        <v>78640</v>
      </c>
    </row>
    <row r="3271" spans="1:21">
      <c r="A3271" s="235">
        <f t="shared" si="54"/>
        <v>3268</v>
      </c>
      <c r="B3271" s="238">
        <v>110710684</v>
      </c>
      <c r="C3271" s="238" t="s">
        <v>3942</v>
      </c>
      <c r="D3271" s="238" t="s">
        <v>2213</v>
      </c>
      <c r="E3271" s="598" t="s">
        <v>36</v>
      </c>
      <c r="F3271" s="235">
        <v>44</v>
      </c>
      <c r="G3271" s="623" t="s">
        <v>4870</v>
      </c>
      <c r="H3271" s="485">
        <v>45232</v>
      </c>
      <c r="I3271" s="485">
        <v>45232</v>
      </c>
      <c r="J3271" s="235" t="s">
        <v>4792</v>
      </c>
      <c r="K3271" s="235" t="s">
        <v>82</v>
      </c>
      <c r="L3271" s="345" t="s">
        <v>3858</v>
      </c>
      <c r="M3271" s="235">
        <v>358930881</v>
      </c>
      <c r="N3271" s="235" t="s">
        <v>4082</v>
      </c>
      <c r="O3271" s="427" t="s">
        <v>4871</v>
      </c>
      <c r="P3271" s="345" t="s">
        <v>4248</v>
      </c>
      <c r="Q3271" s="427"/>
      <c r="R3271" s="235" t="s">
        <v>4872</v>
      </c>
      <c r="S3271" s="538">
        <v>2548</v>
      </c>
      <c r="T3271" s="467" t="s">
        <v>2965</v>
      </c>
      <c r="U3271" s="468">
        <f t="shared" si="55"/>
        <v>112112</v>
      </c>
    </row>
    <row r="3272" spans="1:21">
      <c r="A3272" s="235">
        <f t="shared" si="54"/>
        <v>3269</v>
      </c>
      <c r="B3272" s="238">
        <v>110710684</v>
      </c>
      <c r="C3272" s="238" t="s">
        <v>3942</v>
      </c>
      <c r="D3272" s="238" t="s">
        <v>2213</v>
      </c>
      <c r="E3272" s="598" t="s">
        <v>36</v>
      </c>
      <c r="F3272" s="247">
        <v>20</v>
      </c>
      <c r="G3272" s="623" t="s">
        <v>4876</v>
      </c>
      <c r="H3272" s="485">
        <v>45244</v>
      </c>
      <c r="I3272" s="485">
        <v>45244</v>
      </c>
      <c r="J3272" s="235" t="s">
        <v>4762</v>
      </c>
      <c r="K3272" s="235" t="s">
        <v>4576</v>
      </c>
      <c r="L3272" s="345" t="s">
        <v>3858</v>
      </c>
      <c r="M3272" s="235">
        <v>358931109</v>
      </c>
      <c r="N3272" s="235" t="s">
        <v>4082</v>
      </c>
      <c r="O3272" s="427" t="s">
        <v>4871</v>
      </c>
      <c r="P3272" s="345" t="s">
        <v>4258</v>
      </c>
      <c r="Q3272" s="427"/>
      <c r="R3272" s="235" t="s">
        <v>4877</v>
      </c>
      <c r="S3272" s="538">
        <v>2548</v>
      </c>
      <c r="T3272" s="467" t="s">
        <v>2965</v>
      </c>
      <c r="U3272" s="468">
        <f t="shared" si="55"/>
        <v>50960</v>
      </c>
    </row>
    <row r="3273" spans="1:21" ht="30.6">
      <c r="A3273" s="235">
        <f t="shared" si="54"/>
        <v>3270</v>
      </c>
      <c r="B3273" s="238">
        <v>109611234</v>
      </c>
      <c r="C3273" s="238">
        <v>3742612236</v>
      </c>
      <c r="D3273" s="337" t="s">
        <v>3031</v>
      </c>
      <c r="E3273" s="598" t="s">
        <v>36</v>
      </c>
      <c r="F3273" s="339">
        <v>58</v>
      </c>
      <c r="G3273" s="623" t="s">
        <v>4870</v>
      </c>
      <c r="H3273" s="485">
        <v>45232</v>
      </c>
      <c r="I3273" s="485">
        <v>45232</v>
      </c>
      <c r="J3273" s="235" t="s">
        <v>4792</v>
      </c>
      <c r="K3273" s="235" t="s">
        <v>82</v>
      </c>
      <c r="L3273" s="345" t="s">
        <v>3858</v>
      </c>
      <c r="M3273" s="235">
        <v>358930881</v>
      </c>
      <c r="N3273" s="235" t="s">
        <v>4082</v>
      </c>
      <c r="O3273" s="427" t="s">
        <v>4871</v>
      </c>
      <c r="P3273" s="345" t="s">
        <v>4248</v>
      </c>
      <c r="Q3273" s="427"/>
      <c r="R3273" s="235" t="s">
        <v>4872</v>
      </c>
      <c r="S3273" s="538">
        <v>19072.55</v>
      </c>
      <c r="T3273" s="467" t="s">
        <v>2965</v>
      </c>
      <c r="U3273" s="468">
        <f t="shared" si="55"/>
        <v>1106207.8999999999</v>
      </c>
    </row>
    <row r="3274" spans="1:21" ht="30.6">
      <c r="A3274" s="235">
        <f t="shared" si="54"/>
        <v>3271</v>
      </c>
      <c r="B3274" s="238">
        <v>109611234</v>
      </c>
      <c r="C3274" s="238">
        <v>3742612236</v>
      </c>
      <c r="D3274" s="337" t="s">
        <v>3031</v>
      </c>
      <c r="E3274" s="598" t="s">
        <v>36</v>
      </c>
      <c r="F3274" s="247">
        <v>30</v>
      </c>
      <c r="G3274" s="623" t="s">
        <v>4876</v>
      </c>
      <c r="H3274" s="485">
        <v>45244</v>
      </c>
      <c r="I3274" s="485">
        <v>45244</v>
      </c>
      <c r="J3274" s="235" t="s">
        <v>4762</v>
      </c>
      <c r="K3274" s="235" t="s">
        <v>4576</v>
      </c>
      <c r="L3274" s="345" t="s">
        <v>3858</v>
      </c>
      <c r="M3274" s="235">
        <v>358931109</v>
      </c>
      <c r="N3274" s="235" t="s">
        <v>4082</v>
      </c>
      <c r="O3274" s="427" t="s">
        <v>4871</v>
      </c>
      <c r="P3274" s="345" t="s">
        <v>4258</v>
      </c>
      <c r="Q3274" s="427"/>
      <c r="R3274" s="235" t="s">
        <v>4877</v>
      </c>
      <c r="S3274" s="538">
        <v>19072.55</v>
      </c>
      <c r="T3274" s="467" t="s">
        <v>2965</v>
      </c>
      <c r="U3274" s="468">
        <f t="shared" si="55"/>
        <v>572176.5</v>
      </c>
    </row>
    <row r="3275" spans="1:21">
      <c r="A3275" s="235">
        <f t="shared" si="54"/>
        <v>3272</v>
      </c>
      <c r="B3275" s="238" t="s">
        <v>2458</v>
      </c>
      <c r="C3275" s="238" t="s">
        <v>2458</v>
      </c>
      <c r="D3275" s="337" t="s">
        <v>2459</v>
      </c>
      <c r="E3275" s="598" t="s">
        <v>36</v>
      </c>
      <c r="F3275" s="340">
        <v>44</v>
      </c>
      <c r="G3275" s="623" t="s">
        <v>4870</v>
      </c>
      <c r="H3275" s="485">
        <v>45232</v>
      </c>
      <c r="I3275" s="485">
        <v>45232</v>
      </c>
      <c r="J3275" s="235" t="s">
        <v>4792</v>
      </c>
      <c r="K3275" s="235" t="s">
        <v>82</v>
      </c>
      <c r="L3275" s="345" t="s">
        <v>3858</v>
      </c>
      <c r="M3275" s="235">
        <v>358930881</v>
      </c>
      <c r="N3275" s="235" t="s">
        <v>4082</v>
      </c>
      <c r="O3275" s="427" t="s">
        <v>4871</v>
      </c>
      <c r="P3275" s="345" t="s">
        <v>4248</v>
      </c>
      <c r="Q3275" s="427"/>
      <c r="R3275" s="235" t="s">
        <v>4872</v>
      </c>
      <c r="S3275" s="538">
        <v>1798.2</v>
      </c>
      <c r="T3275" s="467" t="s">
        <v>2965</v>
      </c>
      <c r="U3275" s="468">
        <f t="shared" si="55"/>
        <v>79120.800000000003</v>
      </c>
    </row>
    <row r="3276" spans="1:21">
      <c r="A3276" s="235">
        <f t="shared" si="54"/>
        <v>3273</v>
      </c>
      <c r="B3276" s="238" t="s">
        <v>2458</v>
      </c>
      <c r="C3276" s="238" t="s">
        <v>2458</v>
      </c>
      <c r="D3276" s="337" t="s">
        <v>2459</v>
      </c>
      <c r="E3276" s="598" t="s">
        <v>36</v>
      </c>
      <c r="F3276" s="247">
        <v>20</v>
      </c>
      <c r="G3276" s="623" t="s">
        <v>4876</v>
      </c>
      <c r="H3276" s="485">
        <v>45244</v>
      </c>
      <c r="I3276" s="485">
        <v>45244</v>
      </c>
      <c r="J3276" s="235" t="s">
        <v>4762</v>
      </c>
      <c r="K3276" s="235" t="s">
        <v>4576</v>
      </c>
      <c r="L3276" s="345" t="s">
        <v>3858</v>
      </c>
      <c r="M3276" s="235">
        <v>358931109</v>
      </c>
      <c r="N3276" s="235" t="s">
        <v>4082</v>
      </c>
      <c r="O3276" s="427" t="s">
        <v>4871</v>
      </c>
      <c r="P3276" s="345" t="s">
        <v>4258</v>
      </c>
      <c r="Q3276" s="427"/>
      <c r="R3276" s="235" t="s">
        <v>4877</v>
      </c>
      <c r="S3276" s="538">
        <v>1798.2</v>
      </c>
      <c r="T3276" s="467" t="s">
        <v>2965</v>
      </c>
      <c r="U3276" s="468">
        <f t="shared" si="55"/>
        <v>35964</v>
      </c>
    </row>
    <row r="3277" spans="1:21">
      <c r="A3277" s="235">
        <f t="shared" si="54"/>
        <v>3274</v>
      </c>
      <c r="B3277" s="238">
        <v>112173846</v>
      </c>
      <c r="C3277" s="238" t="s">
        <v>3757</v>
      </c>
      <c r="D3277" s="337" t="s">
        <v>3758</v>
      </c>
      <c r="E3277" s="598" t="s">
        <v>36</v>
      </c>
      <c r="F3277" s="358">
        <v>11</v>
      </c>
      <c r="G3277" s="623" t="s">
        <v>4870</v>
      </c>
      <c r="H3277" s="485">
        <v>45232</v>
      </c>
      <c r="I3277" s="485">
        <v>45232</v>
      </c>
      <c r="J3277" s="235" t="s">
        <v>4792</v>
      </c>
      <c r="K3277" s="235" t="s">
        <v>82</v>
      </c>
      <c r="L3277" s="345" t="s">
        <v>3858</v>
      </c>
      <c r="M3277" s="235">
        <v>358930881</v>
      </c>
      <c r="N3277" s="235" t="s">
        <v>4082</v>
      </c>
      <c r="O3277" s="427" t="s">
        <v>4871</v>
      </c>
      <c r="P3277" s="345" t="s">
        <v>4248</v>
      </c>
      <c r="Q3277" s="427"/>
      <c r="R3277" s="235" t="s">
        <v>4872</v>
      </c>
      <c r="S3277" s="171">
        <v>2350</v>
      </c>
      <c r="T3277" s="467" t="s">
        <v>2965</v>
      </c>
      <c r="U3277" s="468">
        <f t="shared" si="55"/>
        <v>25850</v>
      </c>
    </row>
    <row r="3278" spans="1:21">
      <c r="A3278" s="235">
        <f t="shared" si="54"/>
        <v>3275</v>
      </c>
      <c r="B3278" s="238">
        <v>112173846</v>
      </c>
      <c r="C3278" s="238" t="s">
        <v>3757</v>
      </c>
      <c r="D3278" s="337" t="s">
        <v>3758</v>
      </c>
      <c r="E3278" s="598" t="s">
        <v>36</v>
      </c>
      <c r="F3278" s="358">
        <v>2</v>
      </c>
      <c r="G3278" s="623" t="s">
        <v>4878</v>
      </c>
      <c r="H3278" s="485">
        <v>45238</v>
      </c>
      <c r="I3278" s="485">
        <v>45239</v>
      </c>
      <c r="J3278" s="235" t="s">
        <v>4762</v>
      </c>
      <c r="K3278" s="235" t="s">
        <v>4731</v>
      </c>
      <c r="L3278" s="345" t="s">
        <v>3858</v>
      </c>
      <c r="M3278" s="235">
        <v>358931178</v>
      </c>
      <c r="N3278" s="235" t="s">
        <v>4082</v>
      </c>
      <c r="O3278" s="427"/>
      <c r="P3278" s="345" t="s">
        <v>4258</v>
      </c>
      <c r="Q3278" s="427"/>
      <c r="R3278" s="235" t="s">
        <v>4879</v>
      </c>
      <c r="S3278" s="171">
        <v>2350</v>
      </c>
      <c r="T3278" s="467" t="s">
        <v>2965</v>
      </c>
      <c r="U3278" s="468">
        <f t="shared" si="55"/>
        <v>4700</v>
      </c>
    </row>
    <row r="3279" spans="1:21">
      <c r="A3279" s="235">
        <f t="shared" si="54"/>
        <v>3276</v>
      </c>
      <c r="B3279" s="238">
        <v>112173846</v>
      </c>
      <c r="C3279" s="238" t="s">
        <v>3757</v>
      </c>
      <c r="D3279" s="337" t="s">
        <v>3758</v>
      </c>
      <c r="E3279" s="598" t="s">
        <v>36</v>
      </c>
      <c r="F3279" s="247">
        <v>5</v>
      </c>
      <c r="G3279" s="623" t="s">
        <v>4876</v>
      </c>
      <c r="H3279" s="485">
        <v>45244</v>
      </c>
      <c r="I3279" s="485">
        <v>45244</v>
      </c>
      <c r="J3279" s="235" t="s">
        <v>4762</v>
      </c>
      <c r="K3279" s="235" t="s">
        <v>4576</v>
      </c>
      <c r="L3279" s="345" t="s">
        <v>3858</v>
      </c>
      <c r="M3279" s="235">
        <v>358931109</v>
      </c>
      <c r="N3279" s="235" t="s">
        <v>4082</v>
      </c>
      <c r="O3279" s="427" t="s">
        <v>4871</v>
      </c>
      <c r="P3279" s="345" t="s">
        <v>4258</v>
      </c>
      <c r="Q3279" s="427"/>
      <c r="R3279" s="235" t="s">
        <v>4877</v>
      </c>
      <c r="S3279" s="171">
        <v>2350</v>
      </c>
      <c r="T3279" s="467" t="s">
        <v>2965</v>
      </c>
      <c r="U3279" s="468">
        <f t="shared" si="55"/>
        <v>11750</v>
      </c>
    </row>
    <row r="3280" spans="1:21" ht="20.399999999999999">
      <c r="A3280" s="235">
        <f t="shared" si="54"/>
        <v>3277</v>
      </c>
      <c r="B3280" s="238">
        <v>110408290</v>
      </c>
      <c r="C3280" s="238" t="s">
        <v>4382</v>
      </c>
      <c r="D3280" s="337" t="s">
        <v>2775</v>
      </c>
      <c r="E3280" s="598" t="s">
        <v>36</v>
      </c>
      <c r="F3280" s="339">
        <v>66</v>
      </c>
      <c r="G3280" s="623" t="s">
        <v>4870</v>
      </c>
      <c r="H3280" s="485">
        <v>45232</v>
      </c>
      <c r="I3280" s="485">
        <v>45232</v>
      </c>
      <c r="J3280" s="235" t="s">
        <v>4792</v>
      </c>
      <c r="K3280" s="235" t="s">
        <v>82</v>
      </c>
      <c r="L3280" s="345" t="s">
        <v>3858</v>
      </c>
      <c r="M3280" s="235">
        <v>358930881</v>
      </c>
      <c r="N3280" s="235" t="s">
        <v>4082</v>
      </c>
      <c r="O3280" s="427" t="s">
        <v>4871</v>
      </c>
      <c r="P3280" s="345" t="s">
        <v>4248</v>
      </c>
      <c r="Q3280" s="427"/>
      <c r="R3280" s="235" t="s">
        <v>4872</v>
      </c>
      <c r="S3280" s="538">
        <v>540.54999999999995</v>
      </c>
      <c r="T3280" s="467" t="s">
        <v>2965</v>
      </c>
      <c r="U3280" s="468">
        <f t="shared" si="55"/>
        <v>35676.299999999996</v>
      </c>
    </row>
    <row r="3281" spans="1:21">
      <c r="A3281" s="235">
        <f t="shared" si="54"/>
        <v>3278</v>
      </c>
      <c r="B3281" s="238">
        <v>110408288</v>
      </c>
      <c r="C3281" s="238" t="s">
        <v>1749</v>
      </c>
      <c r="D3281" s="337" t="s">
        <v>1750</v>
      </c>
      <c r="E3281" s="598" t="s">
        <v>36</v>
      </c>
      <c r="F3281" s="340">
        <v>66</v>
      </c>
      <c r="G3281" s="623" t="s">
        <v>4870</v>
      </c>
      <c r="H3281" s="485">
        <v>45232</v>
      </c>
      <c r="I3281" s="485">
        <v>45232</v>
      </c>
      <c r="J3281" s="235" t="s">
        <v>4792</v>
      </c>
      <c r="K3281" s="235" t="s">
        <v>82</v>
      </c>
      <c r="L3281" s="345" t="s">
        <v>3858</v>
      </c>
      <c r="M3281" s="235">
        <v>358930881</v>
      </c>
      <c r="N3281" s="235" t="s">
        <v>4082</v>
      </c>
      <c r="O3281" s="427" t="s">
        <v>4871</v>
      </c>
      <c r="P3281" s="345" t="s">
        <v>4248</v>
      </c>
      <c r="Q3281" s="427"/>
      <c r="R3281" s="235" t="s">
        <v>4872</v>
      </c>
      <c r="S3281" s="538">
        <v>6396.5</v>
      </c>
      <c r="T3281" s="467" t="s">
        <v>2965</v>
      </c>
      <c r="U3281" s="468">
        <f t="shared" si="55"/>
        <v>422169</v>
      </c>
    </row>
    <row r="3282" spans="1:21">
      <c r="A3282" s="235">
        <f t="shared" si="54"/>
        <v>3279</v>
      </c>
      <c r="B3282" s="238">
        <v>110408288</v>
      </c>
      <c r="C3282" s="238" t="s">
        <v>1749</v>
      </c>
      <c r="D3282" s="337" t="s">
        <v>1750</v>
      </c>
      <c r="E3282" s="598" t="s">
        <v>36</v>
      </c>
      <c r="F3282" s="247">
        <v>30</v>
      </c>
      <c r="G3282" s="623" t="s">
        <v>4876</v>
      </c>
      <c r="H3282" s="485">
        <v>45244</v>
      </c>
      <c r="I3282" s="485">
        <v>45244</v>
      </c>
      <c r="J3282" s="235" t="s">
        <v>4762</v>
      </c>
      <c r="K3282" s="235" t="s">
        <v>4576</v>
      </c>
      <c r="L3282" s="345" t="s">
        <v>3858</v>
      </c>
      <c r="M3282" s="235">
        <v>358931109</v>
      </c>
      <c r="N3282" s="235" t="s">
        <v>4082</v>
      </c>
      <c r="O3282" s="427" t="s">
        <v>4871</v>
      </c>
      <c r="P3282" s="345" t="s">
        <v>4258</v>
      </c>
      <c r="Q3282" s="427"/>
      <c r="R3282" s="235" t="s">
        <v>4877</v>
      </c>
      <c r="S3282" s="538">
        <v>6396.5</v>
      </c>
      <c r="T3282" s="467" t="s">
        <v>2965</v>
      </c>
      <c r="U3282" s="468">
        <f t="shared" si="55"/>
        <v>191895</v>
      </c>
    </row>
    <row r="3283" spans="1:21">
      <c r="A3283" s="235">
        <f t="shared" si="54"/>
        <v>3280</v>
      </c>
      <c r="B3283" s="238" t="s">
        <v>2336</v>
      </c>
      <c r="C3283" s="238" t="s">
        <v>2804</v>
      </c>
      <c r="D3283" s="337" t="s">
        <v>2605</v>
      </c>
      <c r="E3283" s="598" t="s">
        <v>36</v>
      </c>
      <c r="F3283" s="235">
        <v>88</v>
      </c>
      <c r="G3283" s="623" t="s">
        <v>4870</v>
      </c>
      <c r="H3283" s="485">
        <v>45232</v>
      </c>
      <c r="I3283" s="485">
        <v>45232</v>
      </c>
      <c r="J3283" s="235" t="s">
        <v>4792</v>
      </c>
      <c r="K3283" s="235" t="s">
        <v>82</v>
      </c>
      <c r="L3283" s="345" t="s">
        <v>3858</v>
      </c>
      <c r="M3283" s="235">
        <v>358930881</v>
      </c>
      <c r="N3283" s="235" t="s">
        <v>4082</v>
      </c>
      <c r="O3283" s="427" t="s">
        <v>4871</v>
      </c>
      <c r="P3283" s="345" t="s">
        <v>4248</v>
      </c>
      <c r="Q3283" s="427"/>
      <c r="R3283" s="235" t="s">
        <v>4872</v>
      </c>
      <c r="S3283" s="408">
        <v>1667.6100000000001</v>
      </c>
      <c r="T3283" s="467" t="s">
        <v>2965</v>
      </c>
      <c r="U3283" s="468">
        <f t="shared" si="55"/>
        <v>146749.68000000002</v>
      </c>
    </row>
    <row r="3284" spans="1:21">
      <c r="A3284" s="235">
        <f t="shared" si="54"/>
        <v>3281</v>
      </c>
      <c r="B3284" s="238" t="s">
        <v>2336</v>
      </c>
      <c r="C3284" s="238" t="s">
        <v>2804</v>
      </c>
      <c r="D3284" s="337" t="s">
        <v>2605</v>
      </c>
      <c r="E3284" s="598" t="s">
        <v>36</v>
      </c>
      <c r="F3284" s="247">
        <v>40</v>
      </c>
      <c r="G3284" s="623" t="s">
        <v>4876</v>
      </c>
      <c r="H3284" s="485">
        <v>45244</v>
      </c>
      <c r="I3284" s="485">
        <v>45244</v>
      </c>
      <c r="J3284" s="235" t="s">
        <v>4762</v>
      </c>
      <c r="K3284" s="235" t="s">
        <v>4576</v>
      </c>
      <c r="L3284" s="345" t="s">
        <v>3858</v>
      </c>
      <c r="M3284" s="235">
        <v>358931109</v>
      </c>
      <c r="N3284" s="235" t="s">
        <v>4082</v>
      </c>
      <c r="O3284" s="427" t="s">
        <v>4871</v>
      </c>
      <c r="P3284" s="345" t="s">
        <v>4258</v>
      </c>
      <c r="Q3284" s="427"/>
      <c r="R3284" s="235" t="s">
        <v>4877</v>
      </c>
      <c r="S3284" s="408">
        <v>1667.6100000000001</v>
      </c>
      <c r="T3284" s="467" t="s">
        <v>2965</v>
      </c>
      <c r="U3284" s="468">
        <f t="shared" si="55"/>
        <v>66704.400000000009</v>
      </c>
    </row>
    <row r="3285" spans="1:21">
      <c r="A3285" s="235">
        <f t="shared" si="54"/>
        <v>3282</v>
      </c>
      <c r="B3285" s="238">
        <v>113722721</v>
      </c>
      <c r="C3285" s="238" t="s">
        <v>4426</v>
      </c>
      <c r="D3285" s="337" t="s">
        <v>4427</v>
      </c>
      <c r="E3285" s="598" t="s">
        <v>36</v>
      </c>
      <c r="F3285" s="247">
        <v>1</v>
      </c>
      <c r="G3285" s="628" t="s">
        <v>4881</v>
      </c>
      <c r="H3285" s="485">
        <v>45226</v>
      </c>
      <c r="I3285" s="485">
        <v>45233</v>
      </c>
      <c r="J3285" s="342" t="s">
        <v>4882</v>
      </c>
      <c r="K3285" s="342" t="s">
        <v>76</v>
      </c>
      <c r="L3285" s="235" t="s">
        <v>4759</v>
      </c>
      <c r="M3285" s="342" t="s">
        <v>693</v>
      </c>
      <c r="N3285" s="342" t="s">
        <v>693</v>
      </c>
      <c r="O3285" s="342"/>
      <c r="P3285" s="342"/>
      <c r="Q3285" s="342"/>
      <c r="R3285" s="235" t="s">
        <v>4778</v>
      </c>
      <c r="S3285" s="408">
        <v>651.24</v>
      </c>
      <c r="T3285" s="467" t="s">
        <v>2965</v>
      </c>
      <c r="U3285" s="468">
        <f t="shared" si="55"/>
        <v>651.24</v>
      </c>
    </row>
    <row r="3286" spans="1:21">
      <c r="A3286" s="235">
        <f t="shared" si="54"/>
        <v>3283</v>
      </c>
      <c r="B3286" s="238">
        <v>113722717</v>
      </c>
      <c r="C3286" s="238" t="s">
        <v>4432</v>
      </c>
      <c r="D3286" s="337" t="s">
        <v>4433</v>
      </c>
      <c r="E3286" s="598" t="s">
        <v>36</v>
      </c>
      <c r="F3286" s="247">
        <v>1</v>
      </c>
      <c r="G3286" s="628" t="s">
        <v>4881</v>
      </c>
      <c r="H3286" s="485">
        <v>45226</v>
      </c>
      <c r="I3286" s="485">
        <v>45233</v>
      </c>
      <c r="J3286" s="342" t="s">
        <v>4882</v>
      </c>
      <c r="K3286" s="342" t="s">
        <v>76</v>
      </c>
      <c r="L3286" s="235" t="s">
        <v>4759</v>
      </c>
      <c r="M3286" s="342" t="s">
        <v>693</v>
      </c>
      <c r="N3286" s="342" t="s">
        <v>693</v>
      </c>
      <c r="O3286" s="342"/>
      <c r="P3286" s="342"/>
      <c r="Q3286" s="342"/>
      <c r="R3286" s="235" t="s">
        <v>4778</v>
      </c>
      <c r="S3286" s="408">
        <v>28282.080000000002</v>
      </c>
      <c r="T3286" s="467" t="s">
        <v>2965</v>
      </c>
      <c r="U3286" s="468">
        <f t="shared" si="55"/>
        <v>28282.080000000002</v>
      </c>
    </row>
    <row r="3287" spans="1:21">
      <c r="A3287" s="235">
        <f t="shared" si="54"/>
        <v>3284</v>
      </c>
      <c r="B3287" s="238">
        <v>113722715</v>
      </c>
      <c r="C3287" s="238" t="s">
        <v>4430</v>
      </c>
      <c r="D3287" s="238" t="s">
        <v>4431</v>
      </c>
      <c r="E3287" s="598" t="s">
        <v>36</v>
      </c>
      <c r="F3287" s="488">
        <v>1</v>
      </c>
      <c r="G3287" s="628" t="s">
        <v>4881</v>
      </c>
      <c r="H3287" s="485">
        <v>45226</v>
      </c>
      <c r="I3287" s="485">
        <v>45233</v>
      </c>
      <c r="J3287" s="342" t="s">
        <v>4882</v>
      </c>
      <c r="K3287" s="342" t="s">
        <v>76</v>
      </c>
      <c r="L3287" s="235" t="s">
        <v>4759</v>
      </c>
      <c r="M3287" s="342" t="s">
        <v>693</v>
      </c>
      <c r="N3287" s="342" t="s">
        <v>693</v>
      </c>
      <c r="O3287" s="342"/>
      <c r="P3287" s="342"/>
      <c r="Q3287" s="342"/>
      <c r="R3287" s="235" t="s">
        <v>4778</v>
      </c>
      <c r="S3287" s="408">
        <v>99999</v>
      </c>
      <c r="T3287" s="467" t="s">
        <v>2965</v>
      </c>
      <c r="U3287" s="468">
        <f t="shared" si="55"/>
        <v>99999</v>
      </c>
    </row>
    <row r="3288" spans="1:21" ht="20.399999999999999">
      <c r="A3288" s="235">
        <f t="shared" si="54"/>
        <v>3285</v>
      </c>
      <c r="B3288" s="238" t="s">
        <v>4534</v>
      </c>
      <c r="C3288" s="238" t="s">
        <v>4535</v>
      </c>
      <c r="D3288" s="238" t="s">
        <v>4536</v>
      </c>
      <c r="E3288" s="598" t="s">
        <v>36</v>
      </c>
      <c r="F3288" s="247">
        <v>3</v>
      </c>
      <c r="G3288" s="628" t="s">
        <v>4881</v>
      </c>
      <c r="H3288" s="485">
        <v>45226</v>
      </c>
      <c r="I3288" s="485">
        <v>45233</v>
      </c>
      <c r="J3288" s="342" t="s">
        <v>4882</v>
      </c>
      <c r="K3288" s="342" t="s">
        <v>76</v>
      </c>
      <c r="L3288" s="235" t="s">
        <v>4759</v>
      </c>
      <c r="M3288" s="342" t="s">
        <v>693</v>
      </c>
      <c r="N3288" s="342" t="s">
        <v>693</v>
      </c>
      <c r="O3288" s="342"/>
      <c r="P3288" s="342"/>
      <c r="Q3288" s="342"/>
      <c r="R3288" s="235" t="s">
        <v>4778</v>
      </c>
      <c r="S3288" s="408">
        <v>5200</v>
      </c>
      <c r="T3288" s="467" t="s">
        <v>2965</v>
      </c>
      <c r="U3288" s="468">
        <f t="shared" si="55"/>
        <v>15600</v>
      </c>
    </row>
    <row r="3289" spans="1:21">
      <c r="A3289" s="235">
        <f t="shared" si="54"/>
        <v>3286</v>
      </c>
      <c r="B3289" s="238">
        <v>113722716</v>
      </c>
      <c r="C3289" s="238" t="s">
        <v>4541</v>
      </c>
      <c r="D3289" s="238" t="s">
        <v>4542</v>
      </c>
      <c r="E3289" s="598" t="s">
        <v>36</v>
      </c>
      <c r="F3289" s="463">
        <v>1</v>
      </c>
      <c r="G3289" s="628" t="s">
        <v>4881</v>
      </c>
      <c r="H3289" s="485">
        <v>45226</v>
      </c>
      <c r="I3289" s="485">
        <v>45233</v>
      </c>
      <c r="J3289" s="342" t="s">
        <v>4882</v>
      </c>
      <c r="K3289" s="342" t="s">
        <v>76</v>
      </c>
      <c r="L3289" s="235" t="s">
        <v>4759</v>
      </c>
      <c r="M3289" s="342" t="s">
        <v>693</v>
      </c>
      <c r="N3289" s="342" t="s">
        <v>693</v>
      </c>
      <c r="O3289" s="342"/>
      <c r="P3289" s="342"/>
      <c r="Q3289" s="342"/>
      <c r="R3289" s="235" t="s">
        <v>4778</v>
      </c>
      <c r="S3289" s="408">
        <v>42350</v>
      </c>
      <c r="T3289" s="467" t="s">
        <v>2965</v>
      </c>
      <c r="U3289" s="468">
        <f t="shared" si="55"/>
        <v>42350</v>
      </c>
    </row>
    <row r="3290" spans="1:21">
      <c r="A3290" s="235">
        <f t="shared" si="54"/>
        <v>3287</v>
      </c>
      <c r="B3290" s="238">
        <v>112172541</v>
      </c>
      <c r="C3290" s="238">
        <v>112172541</v>
      </c>
      <c r="D3290" s="238" t="s">
        <v>2373</v>
      </c>
      <c r="E3290" s="598" t="s">
        <v>36</v>
      </c>
      <c r="F3290" s="333">
        <v>22</v>
      </c>
      <c r="G3290" s="623" t="s">
        <v>4870</v>
      </c>
      <c r="H3290" s="485">
        <v>45232</v>
      </c>
      <c r="I3290" s="485">
        <v>45232</v>
      </c>
      <c r="J3290" s="235" t="s">
        <v>4792</v>
      </c>
      <c r="K3290" s="235" t="s">
        <v>82</v>
      </c>
      <c r="L3290" s="345" t="s">
        <v>3858</v>
      </c>
      <c r="M3290" s="235">
        <v>358930881</v>
      </c>
      <c r="N3290" s="235" t="s">
        <v>4082</v>
      </c>
      <c r="O3290" s="427" t="s">
        <v>4871</v>
      </c>
      <c r="P3290" s="345" t="s">
        <v>4248</v>
      </c>
      <c r="Q3290" s="427"/>
      <c r="R3290" s="235" t="s">
        <v>4872</v>
      </c>
      <c r="S3290" s="408">
        <v>250.20000000000002</v>
      </c>
      <c r="T3290" s="467" t="s">
        <v>2965</v>
      </c>
      <c r="U3290" s="468">
        <f t="shared" si="55"/>
        <v>5504.4000000000005</v>
      </c>
    </row>
    <row r="3291" spans="1:21">
      <c r="A3291" s="235">
        <f t="shared" si="54"/>
        <v>3288</v>
      </c>
      <c r="B3291" s="238">
        <v>112172541</v>
      </c>
      <c r="C3291" s="238">
        <v>112172541</v>
      </c>
      <c r="D3291" s="238" t="s">
        <v>2373</v>
      </c>
      <c r="E3291" s="598" t="s">
        <v>36</v>
      </c>
      <c r="F3291" s="333">
        <v>2</v>
      </c>
      <c r="G3291" s="623" t="s">
        <v>4876</v>
      </c>
      <c r="H3291" s="485">
        <v>45244</v>
      </c>
      <c r="I3291" s="485">
        <v>45244</v>
      </c>
      <c r="J3291" s="235" t="s">
        <v>4762</v>
      </c>
      <c r="K3291" s="235" t="s">
        <v>4576</v>
      </c>
      <c r="L3291" s="345" t="s">
        <v>3858</v>
      </c>
      <c r="M3291" s="235">
        <v>358931109</v>
      </c>
      <c r="N3291" s="235" t="s">
        <v>4082</v>
      </c>
      <c r="O3291" s="427" t="s">
        <v>4871</v>
      </c>
      <c r="P3291" s="345" t="s">
        <v>4258</v>
      </c>
      <c r="Q3291" s="427"/>
      <c r="R3291" s="235" t="s">
        <v>4877</v>
      </c>
      <c r="S3291" s="408">
        <v>250.20000000000002</v>
      </c>
      <c r="T3291" s="467" t="s">
        <v>2965</v>
      </c>
      <c r="U3291" s="468">
        <f t="shared" si="55"/>
        <v>500.40000000000003</v>
      </c>
    </row>
    <row r="3292" spans="1:21">
      <c r="A3292" s="235">
        <f t="shared" si="54"/>
        <v>3289</v>
      </c>
      <c r="B3292" s="238">
        <v>112172542</v>
      </c>
      <c r="C3292" s="238">
        <v>112172542</v>
      </c>
      <c r="D3292" s="238" t="s">
        <v>2376</v>
      </c>
      <c r="E3292" s="598" t="s">
        <v>36</v>
      </c>
      <c r="F3292" s="339">
        <v>66</v>
      </c>
      <c r="G3292" s="623" t="s">
        <v>4870</v>
      </c>
      <c r="H3292" s="485">
        <v>45232</v>
      </c>
      <c r="I3292" s="485">
        <v>45232</v>
      </c>
      <c r="J3292" s="235" t="s">
        <v>4792</v>
      </c>
      <c r="K3292" s="235" t="s">
        <v>82</v>
      </c>
      <c r="L3292" s="345" t="s">
        <v>3858</v>
      </c>
      <c r="M3292" s="235">
        <v>358930881</v>
      </c>
      <c r="N3292" s="235" t="s">
        <v>4082</v>
      </c>
      <c r="O3292" s="427" t="s">
        <v>4871</v>
      </c>
      <c r="P3292" s="345" t="s">
        <v>4248</v>
      </c>
      <c r="Q3292" s="427"/>
      <c r="R3292" s="235" t="s">
        <v>4872</v>
      </c>
      <c r="S3292" s="408">
        <v>139.5</v>
      </c>
      <c r="T3292" s="467" t="s">
        <v>2965</v>
      </c>
      <c r="U3292" s="468">
        <f t="shared" si="55"/>
        <v>9207</v>
      </c>
    </row>
    <row r="3293" spans="1:21">
      <c r="A3293" s="235">
        <f t="shared" si="54"/>
        <v>3290</v>
      </c>
      <c r="B3293" s="238">
        <v>112172542</v>
      </c>
      <c r="C3293" s="238">
        <v>112172542</v>
      </c>
      <c r="D3293" s="238" t="s">
        <v>2376</v>
      </c>
      <c r="E3293" s="598" t="s">
        <v>36</v>
      </c>
      <c r="F3293" s="339">
        <v>3</v>
      </c>
      <c r="G3293" s="623" t="s">
        <v>4876</v>
      </c>
      <c r="H3293" s="485">
        <v>45244</v>
      </c>
      <c r="I3293" s="485">
        <v>45244</v>
      </c>
      <c r="J3293" s="235" t="s">
        <v>4762</v>
      </c>
      <c r="K3293" s="235" t="s">
        <v>4576</v>
      </c>
      <c r="L3293" s="345" t="s">
        <v>3858</v>
      </c>
      <c r="M3293" s="235">
        <v>358931109</v>
      </c>
      <c r="N3293" s="235" t="s">
        <v>4082</v>
      </c>
      <c r="O3293" s="427" t="s">
        <v>4871</v>
      </c>
      <c r="P3293" s="345" t="s">
        <v>4258</v>
      </c>
      <c r="Q3293" s="427"/>
      <c r="R3293" s="235" t="s">
        <v>4877</v>
      </c>
      <c r="S3293" s="408">
        <v>139.5</v>
      </c>
      <c r="T3293" s="467" t="s">
        <v>2965</v>
      </c>
      <c r="U3293" s="468">
        <f t="shared" si="55"/>
        <v>418.5</v>
      </c>
    </row>
    <row r="3294" spans="1:21">
      <c r="A3294" s="235">
        <f t="shared" si="54"/>
        <v>3291</v>
      </c>
      <c r="B3294" s="238">
        <v>112172543</v>
      </c>
      <c r="C3294" s="238">
        <v>112172543</v>
      </c>
      <c r="D3294" s="238" t="s">
        <v>1145</v>
      </c>
      <c r="E3294" s="598" t="s">
        <v>36</v>
      </c>
      <c r="F3294" s="339">
        <v>15</v>
      </c>
      <c r="G3294" s="623" t="s">
        <v>4870</v>
      </c>
      <c r="H3294" s="485">
        <v>45232</v>
      </c>
      <c r="I3294" s="485">
        <v>45232</v>
      </c>
      <c r="J3294" s="235" t="s">
        <v>4792</v>
      </c>
      <c r="K3294" s="235" t="s">
        <v>82</v>
      </c>
      <c r="L3294" s="345" t="s">
        <v>3858</v>
      </c>
      <c r="M3294" s="235">
        <v>358930881</v>
      </c>
      <c r="N3294" s="235" t="s">
        <v>4082</v>
      </c>
      <c r="O3294" s="427" t="s">
        <v>4871</v>
      </c>
      <c r="P3294" s="345" t="s">
        <v>4248</v>
      </c>
      <c r="Q3294" s="427"/>
      <c r="R3294" s="235" t="s">
        <v>4872</v>
      </c>
      <c r="S3294" s="408">
        <v>3147.2894736842104</v>
      </c>
      <c r="T3294" s="467" t="s">
        <v>2965</v>
      </c>
      <c r="U3294" s="468">
        <f t="shared" si="55"/>
        <v>47209.342105263153</v>
      </c>
    </row>
    <row r="3295" spans="1:21">
      <c r="A3295" s="235">
        <f t="shared" si="54"/>
        <v>3292</v>
      </c>
      <c r="B3295" s="238">
        <v>112172544</v>
      </c>
      <c r="C3295" s="238">
        <v>112172544</v>
      </c>
      <c r="D3295" s="238" t="s">
        <v>2377</v>
      </c>
      <c r="E3295" s="598" t="s">
        <v>36</v>
      </c>
      <c r="F3295" s="339">
        <v>44</v>
      </c>
      <c r="G3295" s="623" t="s">
        <v>4870</v>
      </c>
      <c r="H3295" s="485">
        <v>45232</v>
      </c>
      <c r="I3295" s="485">
        <v>45232</v>
      </c>
      <c r="J3295" s="235" t="s">
        <v>4792</v>
      </c>
      <c r="K3295" s="235" t="s">
        <v>82</v>
      </c>
      <c r="L3295" s="345" t="s">
        <v>3858</v>
      </c>
      <c r="M3295" s="235">
        <v>358930881</v>
      </c>
      <c r="N3295" s="235" t="s">
        <v>4082</v>
      </c>
      <c r="O3295" s="427" t="s">
        <v>4871</v>
      </c>
      <c r="P3295" s="345" t="s">
        <v>4248</v>
      </c>
      <c r="Q3295" s="427"/>
      <c r="R3295" s="235" t="s">
        <v>4872</v>
      </c>
      <c r="S3295" s="408">
        <v>147.6</v>
      </c>
      <c r="T3295" s="467" t="s">
        <v>2965</v>
      </c>
      <c r="U3295" s="468">
        <f t="shared" si="55"/>
        <v>6494.4</v>
      </c>
    </row>
    <row r="3296" spans="1:21">
      <c r="A3296" s="235">
        <f t="shared" si="54"/>
        <v>3293</v>
      </c>
      <c r="B3296" s="238">
        <v>112172544</v>
      </c>
      <c r="C3296" s="238">
        <v>112172544</v>
      </c>
      <c r="D3296" s="238" t="s">
        <v>2377</v>
      </c>
      <c r="E3296" s="598" t="s">
        <v>36</v>
      </c>
      <c r="F3296" s="339">
        <v>2</v>
      </c>
      <c r="G3296" s="623" t="s">
        <v>4876</v>
      </c>
      <c r="H3296" s="485">
        <v>45244</v>
      </c>
      <c r="I3296" s="485">
        <v>45244</v>
      </c>
      <c r="J3296" s="235" t="s">
        <v>4762</v>
      </c>
      <c r="K3296" s="235" t="s">
        <v>4576</v>
      </c>
      <c r="L3296" s="345" t="s">
        <v>3858</v>
      </c>
      <c r="M3296" s="235">
        <v>358931109</v>
      </c>
      <c r="N3296" s="235" t="s">
        <v>4082</v>
      </c>
      <c r="O3296" s="427" t="s">
        <v>4871</v>
      </c>
      <c r="P3296" s="345" t="s">
        <v>4258</v>
      </c>
      <c r="Q3296" s="427"/>
      <c r="R3296" s="235" t="s">
        <v>4877</v>
      </c>
      <c r="S3296" s="408">
        <v>147.6</v>
      </c>
      <c r="T3296" s="467" t="s">
        <v>2965</v>
      </c>
      <c r="U3296" s="468">
        <f t="shared" si="55"/>
        <v>295.2</v>
      </c>
    </row>
    <row r="3297" spans="1:21">
      <c r="A3297" s="235">
        <f t="shared" si="54"/>
        <v>3294</v>
      </c>
      <c r="B3297" s="238">
        <v>112172545</v>
      </c>
      <c r="C3297" s="238">
        <v>112172545</v>
      </c>
      <c r="D3297" s="238" t="s">
        <v>2378</v>
      </c>
      <c r="E3297" s="598" t="s">
        <v>36</v>
      </c>
      <c r="F3297" s="339">
        <v>132</v>
      </c>
      <c r="G3297" s="623" t="s">
        <v>4870</v>
      </c>
      <c r="H3297" s="485">
        <v>45232</v>
      </c>
      <c r="I3297" s="485">
        <v>45232</v>
      </c>
      <c r="J3297" s="235" t="s">
        <v>4792</v>
      </c>
      <c r="K3297" s="235" t="s">
        <v>82</v>
      </c>
      <c r="L3297" s="345" t="s">
        <v>3858</v>
      </c>
      <c r="M3297" s="235">
        <v>358930881</v>
      </c>
      <c r="N3297" s="235" t="s">
        <v>4082</v>
      </c>
      <c r="O3297" s="427" t="s">
        <v>4871</v>
      </c>
      <c r="P3297" s="345" t="s">
        <v>4248</v>
      </c>
      <c r="Q3297" s="427"/>
      <c r="R3297" s="235" t="s">
        <v>4872</v>
      </c>
      <c r="S3297" s="408">
        <v>8.8800000000000008</v>
      </c>
      <c r="T3297" s="467" t="s">
        <v>2965</v>
      </c>
      <c r="U3297" s="468">
        <f t="shared" si="55"/>
        <v>1172.1600000000001</v>
      </c>
    </row>
    <row r="3298" spans="1:21">
      <c r="A3298" s="235">
        <f t="shared" si="54"/>
        <v>3295</v>
      </c>
      <c r="B3298" s="238">
        <v>112172545</v>
      </c>
      <c r="C3298" s="238">
        <v>112172545</v>
      </c>
      <c r="D3298" s="238" t="s">
        <v>2378</v>
      </c>
      <c r="E3298" s="598" t="s">
        <v>36</v>
      </c>
      <c r="F3298" s="339">
        <v>6</v>
      </c>
      <c r="G3298" s="623" t="s">
        <v>4876</v>
      </c>
      <c r="H3298" s="485">
        <v>45244</v>
      </c>
      <c r="I3298" s="485">
        <v>45244</v>
      </c>
      <c r="J3298" s="235" t="s">
        <v>4762</v>
      </c>
      <c r="K3298" s="235" t="s">
        <v>4576</v>
      </c>
      <c r="L3298" s="345" t="s">
        <v>3858</v>
      </c>
      <c r="M3298" s="235">
        <v>358931109</v>
      </c>
      <c r="N3298" s="235" t="s">
        <v>4082</v>
      </c>
      <c r="O3298" s="427" t="s">
        <v>4871</v>
      </c>
      <c r="P3298" s="345" t="s">
        <v>4258</v>
      </c>
      <c r="Q3298" s="427"/>
      <c r="R3298" s="235" t="s">
        <v>4877</v>
      </c>
      <c r="S3298" s="408">
        <v>8.8800000000000008</v>
      </c>
      <c r="T3298" s="467" t="s">
        <v>2965</v>
      </c>
      <c r="U3298" s="468">
        <f t="shared" si="55"/>
        <v>53.28</v>
      </c>
    </row>
    <row r="3299" spans="1:21">
      <c r="A3299" s="235">
        <f t="shared" si="54"/>
        <v>3296</v>
      </c>
      <c r="B3299" s="238">
        <v>112172546</v>
      </c>
      <c r="C3299" s="238">
        <v>112172546</v>
      </c>
      <c r="D3299" s="238" t="s">
        <v>2380</v>
      </c>
      <c r="E3299" s="598" t="s">
        <v>36</v>
      </c>
      <c r="F3299" s="339">
        <v>88</v>
      </c>
      <c r="G3299" s="623" t="s">
        <v>4870</v>
      </c>
      <c r="H3299" s="485">
        <v>45232</v>
      </c>
      <c r="I3299" s="485">
        <v>45232</v>
      </c>
      <c r="J3299" s="235" t="s">
        <v>4792</v>
      </c>
      <c r="K3299" s="235" t="s">
        <v>82</v>
      </c>
      <c r="L3299" s="345" t="s">
        <v>3858</v>
      </c>
      <c r="M3299" s="235">
        <v>358930881</v>
      </c>
      <c r="N3299" s="235" t="s">
        <v>4082</v>
      </c>
      <c r="O3299" s="427" t="s">
        <v>4871</v>
      </c>
      <c r="P3299" s="345" t="s">
        <v>4248</v>
      </c>
      <c r="Q3299" s="427"/>
      <c r="R3299" s="235" t="s">
        <v>4872</v>
      </c>
      <c r="S3299" s="408">
        <v>8.98</v>
      </c>
      <c r="T3299" s="467" t="s">
        <v>2965</v>
      </c>
      <c r="U3299" s="468">
        <f t="shared" si="55"/>
        <v>790.24</v>
      </c>
    </row>
    <row r="3300" spans="1:21">
      <c r="A3300" s="235">
        <f t="shared" si="54"/>
        <v>3297</v>
      </c>
      <c r="B3300" s="238">
        <v>112172546</v>
      </c>
      <c r="C3300" s="238">
        <v>112172546</v>
      </c>
      <c r="D3300" s="238" t="s">
        <v>2380</v>
      </c>
      <c r="E3300" s="598" t="s">
        <v>36</v>
      </c>
      <c r="F3300" s="339">
        <v>4</v>
      </c>
      <c r="G3300" s="623" t="s">
        <v>4876</v>
      </c>
      <c r="H3300" s="485">
        <v>45244</v>
      </c>
      <c r="I3300" s="485">
        <v>45244</v>
      </c>
      <c r="J3300" s="235" t="s">
        <v>4762</v>
      </c>
      <c r="K3300" s="235" t="s">
        <v>4576</v>
      </c>
      <c r="L3300" s="345" t="s">
        <v>3858</v>
      </c>
      <c r="M3300" s="235">
        <v>358931109</v>
      </c>
      <c r="N3300" s="235" t="s">
        <v>4082</v>
      </c>
      <c r="O3300" s="427" t="s">
        <v>4871</v>
      </c>
      <c r="P3300" s="345" t="s">
        <v>4258</v>
      </c>
      <c r="Q3300" s="427"/>
      <c r="R3300" s="235" t="s">
        <v>4877</v>
      </c>
      <c r="S3300" s="408">
        <v>8.98</v>
      </c>
      <c r="T3300" s="467" t="s">
        <v>2965</v>
      </c>
      <c r="U3300" s="468">
        <f t="shared" si="55"/>
        <v>35.92</v>
      </c>
    </row>
    <row r="3301" spans="1:21">
      <c r="A3301" s="235">
        <f t="shared" si="54"/>
        <v>3298</v>
      </c>
      <c r="B3301" s="238">
        <v>112170848</v>
      </c>
      <c r="C3301" s="238">
        <v>112170848</v>
      </c>
      <c r="D3301" s="238" t="s">
        <v>2381</v>
      </c>
      <c r="E3301" s="598" t="s">
        <v>36</v>
      </c>
      <c r="F3301" s="333">
        <v>132</v>
      </c>
      <c r="G3301" s="623" t="s">
        <v>4870</v>
      </c>
      <c r="H3301" s="485">
        <v>45232</v>
      </c>
      <c r="I3301" s="485">
        <v>45232</v>
      </c>
      <c r="J3301" s="235" t="s">
        <v>4792</v>
      </c>
      <c r="K3301" s="235" t="s">
        <v>82</v>
      </c>
      <c r="L3301" s="345" t="s">
        <v>3858</v>
      </c>
      <c r="M3301" s="235">
        <v>358930881</v>
      </c>
      <c r="N3301" s="235" t="s">
        <v>4082</v>
      </c>
      <c r="O3301" s="427" t="s">
        <v>4871</v>
      </c>
      <c r="P3301" s="345" t="s">
        <v>4248</v>
      </c>
      <c r="Q3301" s="427"/>
      <c r="R3301" s="235" t="s">
        <v>4872</v>
      </c>
      <c r="S3301" s="408">
        <v>8.41</v>
      </c>
      <c r="T3301" s="467" t="s">
        <v>2965</v>
      </c>
      <c r="U3301" s="468">
        <f t="shared" si="55"/>
        <v>1110.1200000000001</v>
      </c>
    </row>
    <row r="3302" spans="1:21">
      <c r="A3302" s="235">
        <f t="shared" si="54"/>
        <v>3299</v>
      </c>
      <c r="B3302" s="238">
        <v>112170848</v>
      </c>
      <c r="C3302" s="238">
        <v>112170848</v>
      </c>
      <c r="D3302" s="238" t="s">
        <v>2381</v>
      </c>
      <c r="E3302" s="598" t="s">
        <v>36</v>
      </c>
      <c r="F3302" s="333">
        <v>6</v>
      </c>
      <c r="G3302" s="623" t="s">
        <v>4876</v>
      </c>
      <c r="H3302" s="485">
        <v>45244</v>
      </c>
      <c r="I3302" s="485">
        <v>45244</v>
      </c>
      <c r="J3302" s="235" t="s">
        <v>4762</v>
      </c>
      <c r="K3302" s="235" t="s">
        <v>4576</v>
      </c>
      <c r="L3302" s="345" t="s">
        <v>3858</v>
      </c>
      <c r="M3302" s="235">
        <v>358931109</v>
      </c>
      <c r="N3302" s="235" t="s">
        <v>4082</v>
      </c>
      <c r="O3302" s="427" t="s">
        <v>4871</v>
      </c>
      <c r="P3302" s="345" t="s">
        <v>4258</v>
      </c>
      <c r="Q3302" s="427"/>
      <c r="R3302" s="235" t="s">
        <v>4877</v>
      </c>
      <c r="S3302" s="408">
        <v>8.41</v>
      </c>
      <c r="T3302" s="467" t="s">
        <v>2965</v>
      </c>
      <c r="U3302" s="468">
        <f t="shared" si="55"/>
        <v>50.46</v>
      </c>
    </row>
    <row r="3303" spans="1:21">
      <c r="A3303" s="235">
        <f t="shared" si="54"/>
        <v>3300</v>
      </c>
      <c r="B3303" s="238">
        <v>112170849</v>
      </c>
      <c r="C3303" s="238">
        <v>112170849</v>
      </c>
      <c r="D3303" s="238" t="s">
        <v>2382</v>
      </c>
      <c r="E3303" s="598" t="s">
        <v>36</v>
      </c>
      <c r="F3303" s="339">
        <v>132</v>
      </c>
      <c r="G3303" s="623" t="s">
        <v>4870</v>
      </c>
      <c r="H3303" s="485">
        <v>45232</v>
      </c>
      <c r="I3303" s="485">
        <v>45232</v>
      </c>
      <c r="J3303" s="235" t="s">
        <v>4792</v>
      </c>
      <c r="K3303" s="235" t="s">
        <v>82</v>
      </c>
      <c r="L3303" s="345" t="s">
        <v>3858</v>
      </c>
      <c r="M3303" s="235">
        <v>358930881</v>
      </c>
      <c r="N3303" s="235" t="s">
        <v>4082</v>
      </c>
      <c r="O3303" s="427" t="s">
        <v>4871</v>
      </c>
      <c r="P3303" s="345" t="s">
        <v>4248</v>
      </c>
      <c r="Q3303" s="427"/>
      <c r="R3303" s="235" t="s">
        <v>4872</v>
      </c>
      <c r="S3303" s="408">
        <v>2.8899999999999997</v>
      </c>
      <c r="T3303" s="467" t="s">
        <v>2965</v>
      </c>
      <c r="U3303" s="468">
        <f t="shared" si="55"/>
        <v>381.47999999999996</v>
      </c>
    </row>
    <row r="3304" spans="1:21">
      <c r="A3304" s="235">
        <f t="shared" si="54"/>
        <v>3301</v>
      </c>
      <c r="B3304" s="238">
        <v>112170849</v>
      </c>
      <c r="C3304" s="238">
        <v>112170849</v>
      </c>
      <c r="D3304" s="238" t="s">
        <v>2382</v>
      </c>
      <c r="E3304" s="598" t="s">
        <v>36</v>
      </c>
      <c r="F3304" s="339">
        <v>6</v>
      </c>
      <c r="G3304" s="623" t="s">
        <v>4876</v>
      </c>
      <c r="H3304" s="485">
        <v>45244</v>
      </c>
      <c r="I3304" s="485">
        <v>45244</v>
      </c>
      <c r="J3304" s="235" t="s">
        <v>4762</v>
      </c>
      <c r="K3304" s="235" t="s">
        <v>4576</v>
      </c>
      <c r="L3304" s="345" t="s">
        <v>3858</v>
      </c>
      <c r="M3304" s="235">
        <v>358931109</v>
      </c>
      <c r="N3304" s="235" t="s">
        <v>4082</v>
      </c>
      <c r="O3304" s="427" t="s">
        <v>4871</v>
      </c>
      <c r="P3304" s="345" t="s">
        <v>4258</v>
      </c>
      <c r="Q3304" s="427"/>
      <c r="R3304" s="235" t="s">
        <v>4877</v>
      </c>
      <c r="S3304" s="408">
        <v>2.8899999999999997</v>
      </c>
      <c r="T3304" s="467" t="s">
        <v>2965</v>
      </c>
      <c r="U3304" s="468">
        <f t="shared" si="55"/>
        <v>17.339999999999996</v>
      </c>
    </row>
    <row r="3305" spans="1:21" ht="30.6">
      <c r="A3305" s="235">
        <f t="shared" si="54"/>
        <v>3302</v>
      </c>
      <c r="B3305" s="238">
        <v>112173808</v>
      </c>
      <c r="C3305" s="238" t="s">
        <v>3421</v>
      </c>
      <c r="D3305" s="238" t="s">
        <v>2819</v>
      </c>
      <c r="E3305" s="598" t="s">
        <v>36</v>
      </c>
      <c r="F3305" s="339">
        <v>1</v>
      </c>
      <c r="G3305" s="623" t="s">
        <v>4870</v>
      </c>
      <c r="H3305" s="485">
        <v>45232</v>
      </c>
      <c r="I3305" s="485">
        <v>45232</v>
      </c>
      <c r="J3305" s="235" t="s">
        <v>4792</v>
      </c>
      <c r="K3305" s="235" t="s">
        <v>82</v>
      </c>
      <c r="L3305" s="345" t="s">
        <v>3858</v>
      </c>
      <c r="M3305" s="235">
        <v>358930881</v>
      </c>
      <c r="N3305" s="235" t="s">
        <v>4082</v>
      </c>
      <c r="O3305" s="427" t="s">
        <v>4871</v>
      </c>
      <c r="P3305" s="345" t="s">
        <v>4248</v>
      </c>
      <c r="Q3305" s="427"/>
      <c r="R3305" s="235" t="s">
        <v>4872</v>
      </c>
      <c r="S3305" s="538">
        <v>81601</v>
      </c>
      <c r="T3305" s="467" t="s">
        <v>2965</v>
      </c>
      <c r="U3305" s="468">
        <f t="shared" si="55"/>
        <v>81601</v>
      </c>
    </row>
    <row r="3306" spans="1:21" ht="30.6">
      <c r="A3306" s="235">
        <f t="shared" si="54"/>
        <v>3303</v>
      </c>
      <c r="B3306" s="238">
        <v>112173808</v>
      </c>
      <c r="C3306" s="238" t="s">
        <v>3421</v>
      </c>
      <c r="D3306" s="238" t="s">
        <v>2819</v>
      </c>
      <c r="E3306" s="598" t="s">
        <v>36</v>
      </c>
      <c r="F3306" s="339">
        <v>5</v>
      </c>
      <c r="G3306" s="623" t="s">
        <v>4870</v>
      </c>
      <c r="H3306" s="485">
        <v>45232</v>
      </c>
      <c r="I3306" s="485">
        <v>45232</v>
      </c>
      <c r="J3306" s="235" t="s">
        <v>4792</v>
      </c>
      <c r="K3306" s="235" t="s">
        <v>82</v>
      </c>
      <c r="L3306" s="345" t="s">
        <v>3858</v>
      </c>
      <c r="M3306" s="235">
        <v>358930881</v>
      </c>
      <c r="N3306" s="235" t="s">
        <v>4082</v>
      </c>
      <c r="O3306" s="427" t="s">
        <v>4871</v>
      </c>
      <c r="P3306" s="345" t="s">
        <v>4248</v>
      </c>
      <c r="Q3306" s="427"/>
      <c r="R3306" s="235" t="s">
        <v>4872</v>
      </c>
      <c r="S3306" s="538">
        <v>81601</v>
      </c>
      <c r="T3306" s="467" t="s">
        <v>2965</v>
      </c>
      <c r="U3306" s="468">
        <f t="shared" si="55"/>
        <v>408005</v>
      </c>
    </row>
    <row r="3307" spans="1:21">
      <c r="A3307" s="235">
        <f t="shared" si="54"/>
        <v>3304</v>
      </c>
      <c r="B3307" s="238" t="s">
        <v>286</v>
      </c>
      <c r="C3307" s="238" t="s">
        <v>286</v>
      </c>
      <c r="D3307" s="238" t="s">
        <v>4072</v>
      </c>
      <c r="E3307" s="598" t="s">
        <v>247</v>
      </c>
      <c r="F3307" s="339">
        <v>10</v>
      </c>
      <c r="G3307" s="623" t="s">
        <v>4870</v>
      </c>
      <c r="H3307" s="485">
        <v>45232</v>
      </c>
      <c r="I3307" s="485">
        <v>45232</v>
      </c>
      <c r="J3307" s="235" t="s">
        <v>4792</v>
      </c>
      <c r="K3307" s="235" t="s">
        <v>82</v>
      </c>
      <c r="L3307" s="345" t="s">
        <v>3858</v>
      </c>
      <c r="M3307" s="235">
        <v>358930881</v>
      </c>
      <c r="N3307" s="235" t="s">
        <v>4082</v>
      </c>
      <c r="O3307" s="427" t="s">
        <v>4871</v>
      </c>
      <c r="P3307" s="345" t="s">
        <v>4248</v>
      </c>
      <c r="Q3307" s="427"/>
      <c r="R3307" s="235" t="s">
        <v>4872</v>
      </c>
      <c r="S3307" s="538">
        <v>89706.16</v>
      </c>
      <c r="T3307" s="467" t="s">
        <v>2965</v>
      </c>
      <c r="U3307" s="468">
        <f t="shared" si="55"/>
        <v>897061.60000000009</v>
      </c>
    </row>
    <row r="3308" spans="1:21">
      <c r="A3308" s="235">
        <f t="shared" si="54"/>
        <v>3305</v>
      </c>
      <c r="B3308" s="238">
        <v>109492176</v>
      </c>
      <c r="C3308" s="238" t="s">
        <v>4621</v>
      </c>
      <c r="D3308" s="238" t="s">
        <v>2204</v>
      </c>
      <c r="E3308" s="598" t="s">
        <v>2729</v>
      </c>
      <c r="F3308" s="333">
        <v>460</v>
      </c>
      <c r="G3308" s="623" t="s">
        <v>4873</v>
      </c>
      <c r="H3308" s="485">
        <v>45232</v>
      </c>
      <c r="I3308" s="485">
        <v>45232</v>
      </c>
      <c r="J3308" s="235" t="s">
        <v>3782</v>
      </c>
      <c r="K3308" s="235" t="s">
        <v>285</v>
      </c>
      <c r="L3308" s="345" t="s">
        <v>3858</v>
      </c>
      <c r="M3308" s="235">
        <v>358930898</v>
      </c>
      <c r="N3308" s="235" t="s">
        <v>4082</v>
      </c>
      <c r="O3308" s="427" t="s">
        <v>4871</v>
      </c>
      <c r="P3308" s="345"/>
      <c r="Q3308" s="427"/>
      <c r="R3308" s="235" t="s">
        <v>4083</v>
      </c>
      <c r="S3308" s="171">
        <v>283.87</v>
      </c>
      <c r="T3308" s="467" t="s">
        <v>2965</v>
      </c>
      <c r="U3308" s="468">
        <f t="shared" si="55"/>
        <v>130580.2</v>
      </c>
    </row>
    <row r="3309" spans="1:21" ht="30.6">
      <c r="A3309" s="235">
        <f t="shared" si="54"/>
        <v>3306</v>
      </c>
      <c r="B3309" s="238">
        <v>112173808</v>
      </c>
      <c r="C3309" s="238" t="s">
        <v>3421</v>
      </c>
      <c r="D3309" s="238" t="s">
        <v>2819</v>
      </c>
      <c r="E3309" s="598" t="s">
        <v>247</v>
      </c>
      <c r="F3309" s="339">
        <v>5</v>
      </c>
      <c r="G3309" s="623" t="s">
        <v>4870</v>
      </c>
      <c r="H3309" s="485">
        <v>45232</v>
      </c>
      <c r="I3309" s="485">
        <v>45232</v>
      </c>
      <c r="J3309" s="235" t="s">
        <v>4792</v>
      </c>
      <c r="K3309" s="235" t="s">
        <v>82</v>
      </c>
      <c r="L3309" s="345" t="s">
        <v>3858</v>
      </c>
      <c r="M3309" s="235">
        <v>358930881</v>
      </c>
      <c r="N3309" s="235" t="s">
        <v>4082</v>
      </c>
      <c r="O3309" s="427" t="s">
        <v>4871</v>
      </c>
      <c r="P3309" s="345" t="s">
        <v>4248</v>
      </c>
      <c r="Q3309" s="427"/>
      <c r="R3309" s="235" t="s">
        <v>4872</v>
      </c>
      <c r="S3309" s="538">
        <v>81601</v>
      </c>
      <c r="T3309" s="467" t="s">
        <v>2965</v>
      </c>
      <c r="U3309" s="468">
        <f t="shared" si="55"/>
        <v>408005</v>
      </c>
    </row>
    <row r="3310" spans="1:21" ht="30.6">
      <c r="A3310" s="235">
        <f t="shared" si="54"/>
        <v>3307</v>
      </c>
      <c r="B3310" s="238">
        <v>112173808</v>
      </c>
      <c r="C3310" s="238" t="s">
        <v>3421</v>
      </c>
      <c r="D3310" s="238" t="s">
        <v>2819</v>
      </c>
      <c r="E3310" s="598" t="s">
        <v>247</v>
      </c>
      <c r="F3310" s="247">
        <v>5</v>
      </c>
      <c r="G3310" s="623" t="s">
        <v>4876</v>
      </c>
      <c r="H3310" s="485">
        <v>45244</v>
      </c>
      <c r="I3310" s="485">
        <v>45244</v>
      </c>
      <c r="J3310" s="235" t="s">
        <v>4762</v>
      </c>
      <c r="K3310" s="235" t="s">
        <v>4576</v>
      </c>
      <c r="L3310" s="345" t="s">
        <v>3858</v>
      </c>
      <c r="M3310" s="235">
        <v>358931109</v>
      </c>
      <c r="N3310" s="235" t="s">
        <v>4082</v>
      </c>
      <c r="O3310" s="427" t="s">
        <v>4871</v>
      </c>
      <c r="P3310" s="345" t="s">
        <v>4258</v>
      </c>
      <c r="Q3310" s="427"/>
      <c r="R3310" s="235" t="s">
        <v>4877</v>
      </c>
      <c r="S3310" s="538">
        <v>81601</v>
      </c>
      <c r="T3310" s="467" t="s">
        <v>2965</v>
      </c>
      <c r="U3310" s="468">
        <f t="shared" si="55"/>
        <v>408005</v>
      </c>
    </row>
    <row r="3311" spans="1:21">
      <c r="A3311" s="235">
        <f t="shared" si="54"/>
        <v>3308</v>
      </c>
      <c r="B3311" s="238" t="s">
        <v>286</v>
      </c>
      <c r="C3311" s="238" t="s">
        <v>286</v>
      </c>
      <c r="D3311" s="238" t="s">
        <v>4072</v>
      </c>
      <c r="E3311" s="598" t="s">
        <v>247</v>
      </c>
      <c r="F3311" s="339">
        <v>1</v>
      </c>
      <c r="G3311" s="623" t="s">
        <v>4870</v>
      </c>
      <c r="H3311" s="485">
        <v>45232</v>
      </c>
      <c r="I3311" s="485">
        <v>45232</v>
      </c>
      <c r="J3311" s="235" t="s">
        <v>4792</v>
      </c>
      <c r="K3311" s="235" t="s">
        <v>82</v>
      </c>
      <c r="L3311" s="345" t="s">
        <v>3858</v>
      </c>
      <c r="M3311" s="235">
        <v>358930881</v>
      </c>
      <c r="N3311" s="235" t="s">
        <v>4082</v>
      </c>
      <c r="O3311" s="427" t="s">
        <v>4871</v>
      </c>
      <c r="P3311" s="345" t="s">
        <v>4248</v>
      </c>
      <c r="Q3311" s="427"/>
      <c r="R3311" s="235" t="s">
        <v>4872</v>
      </c>
      <c r="S3311" s="538">
        <v>89706.16</v>
      </c>
      <c r="T3311" s="467" t="s">
        <v>2965</v>
      </c>
      <c r="U3311" s="468">
        <f t="shared" si="55"/>
        <v>89706.16</v>
      </c>
    </row>
    <row r="3312" spans="1:21">
      <c r="A3312" s="235">
        <f t="shared" si="54"/>
        <v>3309</v>
      </c>
      <c r="B3312" s="238"/>
      <c r="C3312" s="238"/>
      <c r="D3312" s="238" t="s">
        <v>4072</v>
      </c>
      <c r="E3312" s="598" t="s">
        <v>247</v>
      </c>
      <c r="F3312" s="339">
        <v>4</v>
      </c>
      <c r="G3312" s="623" t="s">
        <v>4876</v>
      </c>
      <c r="H3312" s="485">
        <v>45244</v>
      </c>
      <c r="I3312" s="485">
        <v>45244</v>
      </c>
      <c r="J3312" s="235" t="s">
        <v>4762</v>
      </c>
      <c r="K3312" s="235" t="s">
        <v>4576</v>
      </c>
      <c r="L3312" s="345" t="s">
        <v>3858</v>
      </c>
      <c r="M3312" s="235">
        <v>358931109</v>
      </c>
      <c r="N3312" s="235" t="s">
        <v>4082</v>
      </c>
      <c r="O3312" s="427" t="s">
        <v>4871</v>
      </c>
      <c r="P3312" s="345" t="s">
        <v>4258</v>
      </c>
      <c r="Q3312" s="427"/>
      <c r="R3312" s="235" t="s">
        <v>4877</v>
      </c>
      <c r="S3312" s="538">
        <v>89706.16</v>
      </c>
      <c r="T3312" s="467" t="s">
        <v>2965</v>
      </c>
      <c r="U3312" s="468">
        <f t="shared" si="55"/>
        <v>358824.64</v>
      </c>
    </row>
    <row r="3313" spans="1:21">
      <c r="A3313" s="235">
        <f t="shared" si="54"/>
        <v>3310</v>
      </c>
      <c r="B3313" s="238">
        <v>112172541</v>
      </c>
      <c r="C3313" s="238">
        <v>112172541</v>
      </c>
      <c r="D3313" s="238" t="s">
        <v>2373</v>
      </c>
      <c r="E3313" s="598" t="s">
        <v>36</v>
      </c>
      <c r="F3313" s="333">
        <v>10</v>
      </c>
      <c r="G3313" s="623" t="s">
        <v>4876</v>
      </c>
      <c r="H3313" s="485">
        <v>45244</v>
      </c>
      <c r="I3313" s="485">
        <v>45244</v>
      </c>
      <c r="J3313" s="235" t="s">
        <v>4762</v>
      </c>
      <c r="K3313" s="235" t="s">
        <v>4576</v>
      </c>
      <c r="L3313" s="345" t="s">
        <v>3858</v>
      </c>
      <c r="M3313" s="235">
        <v>358931109</v>
      </c>
      <c r="N3313" s="235" t="s">
        <v>4082</v>
      </c>
      <c r="O3313" s="427" t="s">
        <v>4871</v>
      </c>
      <c r="P3313" s="345" t="s">
        <v>4258</v>
      </c>
      <c r="Q3313" s="427"/>
      <c r="R3313" s="235" t="s">
        <v>4877</v>
      </c>
      <c r="S3313" s="408">
        <v>250.20000000000002</v>
      </c>
      <c r="T3313" s="467" t="s">
        <v>2965</v>
      </c>
      <c r="U3313" s="468">
        <f t="shared" si="55"/>
        <v>2502</v>
      </c>
    </row>
    <row r="3314" spans="1:21">
      <c r="A3314" s="235">
        <f t="shared" si="54"/>
        <v>3311</v>
      </c>
      <c r="B3314" s="238">
        <v>112172542</v>
      </c>
      <c r="C3314" s="238">
        <v>112172542</v>
      </c>
      <c r="D3314" s="238" t="s">
        <v>2376</v>
      </c>
      <c r="E3314" s="598" t="s">
        <v>36</v>
      </c>
      <c r="F3314" s="333">
        <v>33</v>
      </c>
      <c r="G3314" s="623" t="s">
        <v>4876</v>
      </c>
      <c r="H3314" s="485">
        <v>45244</v>
      </c>
      <c r="I3314" s="485">
        <v>45244</v>
      </c>
      <c r="J3314" s="235" t="s">
        <v>4762</v>
      </c>
      <c r="K3314" s="235" t="s">
        <v>4576</v>
      </c>
      <c r="L3314" s="345" t="s">
        <v>3858</v>
      </c>
      <c r="M3314" s="235">
        <v>358931109</v>
      </c>
      <c r="N3314" s="235" t="s">
        <v>4082</v>
      </c>
      <c r="O3314" s="427" t="s">
        <v>4871</v>
      </c>
      <c r="P3314" s="345" t="s">
        <v>4258</v>
      </c>
      <c r="Q3314" s="427"/>
      <c r="R3314" s="235" t="s">
        <v>4877</v>
      </c>
      <c r="S3314" s="408">
        <v>139.5</v>
      </c>
      <c r="T3314" s="467" t="s">
        <v>2965</v>
      </c>
      <c r="U3314" s="468">
        <f t="shared" si="55"/>
        <v>4603.5</v>
      </c>
    </row>
    <row r="3315" spans="1:21">
      <c r="A3315" s="235">
        <f t="shared" si="54"/>
        <v>3312</v>
      </c>
      <c r="B3315" s="238">
        <v>112172543</v>
      </c>
      <c r="C3315" s="238">
        <v>112172543</v>
      </c>
      <c r="D3315" s="238" t="s">
        <v>1145</v>
      </c>
      <c r="E3315" s="598" t="s">
        <v>36</v>
      </c>
      <c r="F3315" s="339">
        <v>7</v>
      </c>
      <c r="G3315" s="623" t="s">
        <v>4870</v>
      </c>
      <c r="H3315" s="485">
        <v>45232</v>
      </c>
      <c r="I3315" s="485">
        <v>45232</v>
      </c>
      <c r="J3315" s="235" t="s">
        <v>4792</v>
      </c>
      <c r="K3315" s="235" t="s">
        <v>82</v>
      </c>
      <c r="L3315" s="345" t="s">
        <v>3858</v>
      </c>
      <c r="M3315" s="235">
        <v>358930881</v>
      </c>
      <c r="N3315" s="235" t="s">
        <v>4082</v>
      </c>
      <c r="O3315" s="427" t="s">
        <v>4871</v>
      </c>
      <c r="P3315" s="345" t="s">
        <v>4248</v>
      </c>
      <c r="Q3315" s="427"/>
      <c r="R3315" s="235" t="s">
        <v>4872</v>
      </c>
      <c r="S3315" s="408">
        <v>3147.2894736842104</v>
      </c>
      <c r="T3315" s="467" t="s">
        <v>2965</v>
      </c>
      <c r="U3315" s="468">
        <f t="shared" si="55"/>
        <v>22031.026315789473</v>
      </c>
    </row>
    <row r="3316" spans="1:21">
      <c r="A3316" s="235">
        <f t="shared" si="54"/>
        <v>3313</v>
      </c>
      <c r="B3316" s="238">
        <v>112172543</v>
      </c>
      <c r="C3316" s="238">
        <v>112172543</v>
      </c>
      <c r="D3316" s="238" t="s">
        <v>1145</v>
      </c>
      <c r="E3316" s="598" t="s">
        <v>36</v>
      </c>
      <c r="F3316" s="339">
        <v>10</v>
      </c>
      <c r="G3316" s="623" t="s">
        <v>4876</v>
      </c>
      <c r="H3316" s="485">
        <v>45244</v>
      </c>
      <c r="I3316" s="485">
        <v>45244</v>
      </c>
      <c r="J3316" s="235" t="s">
        <v>4762</v>
      </c>
      <c r="K3316" s="235" t="s">
        <v>4576</v>
      </c>
      <c r="L3316" s="345" t="s">
        <v>3858</v>
      </c>
      <c r="M3316" s="235">
        <v>358931109</v>
      </c>
      <c r="N3316" s="235" t="s">
        <v>4082</v>
      </c>
      <c r="O3316" s="427" t="s">
        <v>4871</v>
      </c>
      <c r="P3316" s="345" t="s">
        <v>4258</v>
      </c>
      <c r="Q3316" s="427"/>
      <c r="R3316" s="235" t="s">
        <v>4877</v>
      </c>
      <c r="S3316" s="408">
        <v>3147.2894736842104</v>
      </c>
      <c r="T3316" s="467" t="s">
        <v>2965</v>
      </c>
      <c r="U3316" s="468">
        <f t="shared" si="55"/>
        <v>31472.894736842103</v>
      </c>
    </row>
    <row r="3317" spans="1:21">
      <c r="A3317" s="235">
        <f t="shared" si="54"/>
        <v>3314</v>
      </c>
      <c r="B3317" s="238">
        <v>112172544</v>
      </c>
      <c r="C3317" s="238">
        <v>112172544</v>
      </c>
      <c r="D3317" s="238" t="s">
        <v>2377</v>
      </c>
      <c r="E3317" s="598" t="s">
        <v>36</v>
      </c>
      <c r="F3317" s="333">
        <v>22</v>
      </c>
      <c r="G3317" s="623" t="s">
        <v>4876</v>
      </c>
      <c r="H3317" s="485">
        <v>45244</v>
      </c>
      <c r="I3317" s="485">
        <v>45244</v>
      </c>
      <c r="J3317" s="235" t="s">
        <v>4762</v>
      </c>
      <c r="K3317" s="235" t="s">
        <v>4576</v>
      </c>
      <c r="L3317" s="345" t="s">
        <v>3858</v>
      </c>
      <c r="M3317" s="235">
        <v>358931109</v>
      </c>
      <c r="N3317" s="235" t="s">
        <v>4082</v>
      </c>
      <c r="O3317" s="427" t="s">
        <v>4871</v>
      </c>
      <c r="P3317" s="345" t="s">
        <v>4258</v>
      </c>
      <c r="Q3317" s="427"/>
      <c r="R3317" s="235" t="s">
        <v>4877</v>
      </c>
      <c r="S3317" s="408">
        <v>147.6</v>
      </c>
      <c r="T3317" s="467" t="s">
        <v>2965</v>
      </c>
      <c r="U3317" s="468">
        <f t="shared" si="55"/>
        <v>3247.2</v>
      </c>
    </row>
    <row r="3318" spans="1:21">
      <c r="A3318" s="235">
        <f t="shared" si="54"/>
        <v>3315</v>
      </c>
      <c r="B3318" s="238">
        <v>112172545</v>
      </c>
      <c r="C3318" s="238">
        <v>112172545</v>
      </c>
      <c r="D3318" s="238" t="s">
        <v>2378</v>
      </c>
      <c r="E3318" s="598" t="s">
        <v>36</v>
      </c>
      <c r="F3318" s="333">
        <v>66</v>
      </c>
      <c r="G3318" s="623" t="s">
        <v>4876</v>
      </c>
      <c r="H3318" s="485">
        <v>45244</v>
      </c>
      <c r="I3318" s="485">
        <v>45244</v>
      </c>
      <c r="J3318" s="235" t="s">
        <v>4762</v>
      </c>
      <c r="K3318" s="235" t="s">
        <v>4576</v>
      </c>
      <c r="L3318" s="345" t="s">
        <v>3858</v>
      </c>
      <c r="M3318" s="235">
        <v>358931109</v>
      </c>
      <c r="N3318" s="235" t="s">
        <v>4082</v>
      </c>
      <c r="O3318" s="427" t="s">
        <v>4871</v>
      </c>
      <c r="P3318" s="345" t="s">
        <v>4258</v>
      </c>
      <c r="Q3318" s="427"/>
      <c r="R3318" s="235" t="s">
        <v>4877</v>
      </c>
      <c r="S3318" s="408">
        <v>8.8800000000000008</v>
      </c>
      <c r="T3318" s="467" t="s">
        <v>2965</v>
      </c>
      <c r="U3318" s="468">
        <f t="shared" si="55"/>
        <v>586.08000000000004</v>
      </c>
    </row>
    <row r="3319" spans="1:21">
      <c r="A3319" s="235">
        <f t="shared" ref="A3319:A3382" si="56">A3318+1</f>
        <v>3316</v>
      </c>
      <c r="B3319" s="238">
        <v>112172546</v>
      </c>
      <c r="C3319" s="238">
        <v>112172546</v>
      </c>
      <c r="D3319" s="238" t="s">
        <v>2380</v>
      </c>
      <c r="E3319" s="598" t="s">
        <v>36</v>
      </c>
      <c r="F3319" s="333">
        <v>44</v>
      </c>
      <c r="G3319" s="623" t="s">
        <v>4876</v>
      </c>
      <c r="H3319" s="485">
        <v>45244</v>
      </c>
      <c r="I3319" s="485">
        <v>45244</v>
      </c>
      <c r="J3319" s="235" t="s">
        <v>4762</v>
      </c>
      <c r="K3319" s="235" t="s">
        <v>4576</v>
      </c>
      <c r="L3319" s="345" t="s">
        <v>3858</v>
      </c>
      <c r="M3319" s="235">
        <v>358931109</v>
      </c>
      <c r="N3319" s="235" t="s">
        <v>4082</v>
      </c>
      <c r="O3319" s="427" t="s">
        <v>4871</v>
      </c>
      <c r="P3319" s="345" t="s">
        <v>4258</v>
      </c>
      <c r="Q3319" s="427"/>
      <c r="R3319" s="235" t="s">
        <v>4877</v>
      </c>
      <c r="S3319" s="408">
        <v>8.98</v>
      </c>
      <c r="T3319" s="467" t="s">
        <v>2965</v>
      </c>
      <c r="U3319" s="468">
        <f t="shared" si="55"/>
        <v>395.12</v>
      </c>
    </row>
    <row r="3320" spans="1:21">
      <c r="A3320" s="235">
        <f t="shared" si="56"/>
        <v>3317</v>
      </c>
      <c r="B3320" s="238">
        <v>112170848</v>
      </c>
      <c r="C3320" s="238">
        <v>112170848</v>
      </c>
      <c r="D3320" s="238" t="s">
        <v>2381</v>
      </c>
      <c r="E3320" s="598" t="s">
        <v>36</v>
      </c>
      <c r="F3320" s="333">
        <v>66</v>
      </c>
      <c r="G3320" s="623" t="s">
        <v>4876</v>
      </c>
      <c r="H3320" s="485">
        <v>45244</v>
      </c>
      <c r="I3320" s="485">
        <v>45244</v>
      </c>
      <c r="J3320" s="235" t="s">
        <v>4762</v>
      </c>
      <c r="K3320" s="235" t="s">
        <v>4576</v>
      </c>
      <c r="L3320" s="345" t="s">
        <v>3858</v>
      </c>
      <c r="M3320" s="235">
        <v>358931109</v>
      </c>
      <c r="N3320" s="235" t="s">
        <v>4082</v>
      </c>
      <c r="O3320" s="427" t="s">
        <v>4871</v>
      </c>
      <c r="P3320" s="345" t="s">
        <v>4258</v>
      </c>
      <c r="Q3320" s="427"/>
      <c r="R3320" s="235" t="s">
        <v>4877</v>
      </c>
      <c r="S3320" s="408">
        <v>8.41</v>
      </c>
      <c r="T3320" s="467" t="s">
        <v>2965</v>
      </c>
      <c r="U3320" s="468">
        <f t="shared" si="55"/>
        <v>555.06000000000006</v>
      </c>
    </row>
    <row r="3321" spans="1:21">
      <c r="A3321" s="235">
        <f t="shared" si="56"/>
        <v>3318</v>
      </c>
      <c r="B3321" s="238">
        <v>112170849</v>
      </c>
      <c r="C3321" s="238">
        <v>112170849</v>
      </c>
      <c r="D3321" s="238" t="s">
        <v>2382</v>
      </c>
      <c r="E3321" s="598" t="s">
        <v>36</v>
      </c>
      <c r="F3321" s="333">
        <v>66</v>
      </c>
      <c r="G3321" s="623" t="s">
        <v>4876</v>
      </c>
      <c r="H3321" s="485">
        <v>45244</v>
      </c>
      <c r="I3321" s="485">
        <v>45244</v>
      </c>
      <c r="J3321" s="235" t="s">
        <v>4762</v>
      </c>
      <c r="K3321" s="235" t="s">
        <v>4576</v>
      </c>
      <c r="L3321" s="345" t="s">
        <v>3858</v>
      </c>
      <c r="M3321" s="235">
        <v>358931109</v>
      </c>
      <c r="N3321" s="235" t="s">
        <v>4082</v>
      </c>
      <c r="O3321" s="427" t="s">
        <v>4871</v>
      </c>
      <c r="P3321" s="345" t="s">
        <v>4258</v>
      </c>
      <c r="Q3321" s="427"/>
      <c r="R3321" s="235" t="s">
        <v>4877</v>
      </c>
      <c r="S3321" s="408">
        <v>2.8899999999999997</v>
      </c>
      <c r="T3321" s="467" t="s">
        <v>2965</v>
      </c>
      <c r="U3321" s="468">
        <f t="shared" si="55"/>
        <v>190.73999999999998</v>
      </c>
    </row>
    <row r="3322" spans="1:21">
      <c r="A3322" s="235">
        <f t="shared" si="56"/>
        <v>3319</v>
      </c>
      <c r="B3322" s="238">
        <v>112139784</v>
      </c>
      <c r="C3322" s="238" t="s">
        <v>2731</v>
      </c>
      <c r="D3322" s="238" t="s">
        <v>2809</v>
      </c>
      <c r="E3322" s="598" t="s">
        <v>2729</v>
      </c>
      <c r="F3322" s="333">
        <v>1400</v>
      </c>
      <c r="G3322" s="623" t="s">
        <v>4873</v>
      </c>
      <c r="H3322" s="485">
        <v>45232</v>
      </c>
      <c r="I3322" s="485">
        <v>45232</v>
      </c>
      <c r="J3322" s="235" t="s">
        <v>3782</v>
      </c>
      <c r="K3322" s="235" t="s">
        <v>285</v>
      </c>
      <c r="L3322" s="345" t="s">
        <v>3858</v>
      </c>
      <c r="M3322" s="235">
        <v>358930898</v>
      </c>
      <c r="N3322" s="235" t="s">
        <v>4082</v>
      </c>
      <c r="O3322" s="427" t="s">
        <v>4871</v>
      </c>
      <c r="P3322" s="345"/>
      <c r="Q3322" s="427"/>
      <c r="R3322" s="235" t="s">
        <v>4083</v>
      </c>
      <c r="S3322" s="171">
        <v>25.25</v>
      </c>
      <c r="T3322" s="467" t="s">
        <v>2965</v>
      </c>
      <c r="U3322" s="468">
        <f t="shared" si="55"/>
        <v>35350</v>
      </c>
    </row>
    <row r="3323" spans="1:21">
      <c r="A3323" s="235">
        <f t="shared" si="56"/>
        <v>3320</v>
      </c>
      <c r="B3323" s="238">
        <v>112171911</v>
      </c>
      <c r="C3323" s="238" t="s">
        <v>3427</v>
      </c>
      <c r="D3323" s="238" t="s">
        <v>3588</v>
      </c>
      <c r="E3323" s="598" t="s">
        <v>36</v>
      </c>
      <c r="F3323" s="339">
        <v>11</v>
      </c>
      <c r="G3323" s="623" t="s">
        <v>4870</v>
      </c>
      <c r="H3323" s="485">
        <v>45232</v>
      </c>
      <c r="I3323" s="485">
        <v>45232</v>
      </c>
      <c r="J3323" s="235" t="s">
        <v>4792</v>
      </c>
      <c r="K3323" s="235" t="s">
        <v>82</v>
      </c>
      <c r="L3323" s="345" t="s">
        <v>3858</v>
      </c>
      <c r="M3323" s="235">
        <v>358930881</v>
      </c>
      <c r="N3323" s="235" t="s">
        <v>4082</v>
      </c>
      <c r="O3323" s="427" t="s">
        <v>4871</v>
      </c>
      <c r="P3323" s="345" t="s">
        <v>4248</v>
      </c>
      <c r="Q3323" s="427"/>
      <c r="R3323" s="235" t="s">
        <v>4872</v>
      </c>
      <c r="S3323" s="171">
        <v>158500</v>
      </c>
      <c r="T3323" s="467" t="s">
        <v>2965</v>
      </c>
      <c r="U3323" s="468">
        <f t="shared" si="55"/>
        <v>1743500</v>
      </c>
    </row>
    <row r="3324" spans="1:21">
      <c r="A3324" s="235">
        <f t="shared" si="56"/>
        <v>3321</v>
      </c>
      <c r="B3324" s="238">
        <v>112171911</v>
      </c>
      <c r="C3324" s="238" t="s">
        <v>3427</v>
      </c>
      <c r="D3324" s="238" t="s">
        <v>3588</v>
      </c>
      <c r="E3324" s="598" t="s">
        <v>36</v>
      </c>
      <c r="F3324" s="247">
        <v>5</v>
      </c>
      <c r="G3324" s="623" t="s">
        <v>4876</v>
      </c>
      <c r="H3324" s="485">
        <v>45244</v>
      </c>
      <c r="I3324" s="485">
        <v>45244</v>
      </c>
      <c r="J3324" s="235" t="s">
        <v>4762</v>
      </c>
      <c r="K3324" s="235" t="s">
        <v>4576</v>
      </c>
      <c r="L3324" s="345" t="s">
        <v>3858</v>
      </c>
      <c r="M3324" s="235">
        <v>358931109</v>
      </c>
      <c r="N3324" s="235" t="s">
        <v>4082</v>
      </c>
      <c r="O3324" s="427" t="s">
        <v>4871</v>
      </c>
      <c r="P3324" s="345" t="s">
        <v>4258</v>
      </c>
      <c r="Q3324" s="427"/>
      <c r="R3324" s="235" t="s">
        <v>4877</v>
      </c>
      <c r="S3324" s="171">
        <v>158500</v>
      </c>
      <c r="T3324" s="467" t="s">
        <v>2965</v>
      </c>
      <c r="U3324" s="468">
        <f t="shared" si="55"/>
        <v>792500</v>
      </c>
    </row>
    <row r="3325" spans="1:21">
      <c r="A3325" s="235">
        <f t="shared" si="56"/>
        <v>3322</v>
      </c>
      <c r="B3325" s="238">
        <v>113722722</v>
      </c>
      <c r="C3325" s="238">
        <v>9990000087</v>
      </c>
      <c r="D3325" s="337" t="s">
        <v>4653</v>
      </c>
      <c r="E3325" s="598" t="s">
        <v>36</v>
      </c>
      <c r="F3325" s="247">
        <v>1</v>
      </c>
      <c r="G3325" s="628" t="s">
        <v>4881</v>
      </c>
      <c r="H3325" s="485">
        <v>45226</v>
      </c>
      <c r="I3325" s="485">
        <v>45233</v>
      </c>
      <c r="J3325" s="342" t="s">
        <v>4882</v>
      </c>
      <c r="K3325" s="342" t="s">
        <v>76</v>
      </c>
      <c r="L3325" s="235" t="s">
        <v>4759</v>
      </c>
      <c r="M3325" s="342" t="s">
        <v>693</v>
      </c>
      <c r="N3325" s="342" t="s">
        <v>693</v>
      </c>
      <c r="O3325" s="342"/>
      <c r="P3325" s="342"/>
      <c r="Q3325" s="342"/>
      <c r="R3325" s="235" t="s">
        <v>4778</v>
      </c>
      <c r="S3325" s="408">
        <v>579.54999999999995</v>
      </c>
      <c r="T3325" s="467" t="s">
        <v>2965</v>
      </c>
      <c r="U3325" s="468">
        <f t="shared" si="55"/>
        <v>579.54999999999995</v>
      </c>
    </row>
    <row r="3326" spans="1:21">
      <c r="A3326" s="235">
        <f t="shared" si="56"/>
        <v>3323</v>
      </c>
      <c r="B3326" s="238" t="s">
        <v>286</v>
      </c>
      <c r="C3326" s="238" t="s">
        <v>286</v>
      </c>
      <c r="D3326" s="337" t="s">
        <v>4072</v>
      </c>
      <c r="E3326" s="598" t="s">
        <v>247</v>
      </c>
      <c r="F3326" s="333">
        <v>1</v>
      </c>
      <c r="G3326" s="623" t="s">
        <v>4876</v>
      </c>
      <c r="H3326" s="485">
        <v>45244</v>
      </c>
      <c r="I3326" s="485">
        <v>45244</v>
      </c>
      <c r="J3326" s="235" t="s">
        <v>4762</v>
      </c>
      <c r="K3326" s="235" t="s">
        <v>4576</v>
      </c>
      <c r="L3326" s="345" t="s">
        <v>3858</v>
      </c>
      <c r="M3326" s="235">
        <v>358931109</v>
      </c>
      <c r="N3326" s="235" t="s">
        <v>4082</v>
      </c>
      <c r="O3326" s="427" t="s">
        <v>4871</v>
      </c>
      <c r="P3326" s="345" t="s">
        <v>4258</v>
      </c>
      <c r="Q3326" s="427"/>
      <c r="R3326" s="235" t="s">
        <v>4877</v>
      </c>
      <c r="S3326" s="538">
        <v>89706.16</v>
      </c>
      <c r="T3326" s="467" t="s">
        <v>2965</v>
      </c>
      <c r="U3326" s="468">
        <f t="shared" si="55"/>
        <v>89706.16</v>
      </c>
    </row>
    <row r="3327" spans="1:21">
      <c r="A3327" s="235">
        <f t="shared" si="56"/>
        <v>3324</v>
      </c>
      <c r="B3327" s="238">
        <v>109492176</v>
      </c>
      <c r="C3327" s="238" t="s">
        <v>4621</v>
      </c>
      <c r="D3327" s="238" t="s">
        <v>2204</v>
      </c>
      <c r="E3327" s="600" t="s">
        <v>36</v>
      </c>
      <c r="F3327" s="333">
        <v>1145</v>
      </c>
      <c r="G3327" s="623" t="s">
        <v>4873</v>
      </c>
      <c r="H3327" s="485">
        <v>45232</v>
      </c>
      <c r="I3327" s="485">
        <v>45232</v>
      </c>
      <c r="J3327" s="235" t="s">
        <v>3782</v>
      </c>
      <c r="K3327" s="235" t="s">
        <v>285</v>
      </c>
      <c r="L3327" s="345" t="s">
        <v>3858</v>
      </c>
      <c r="M3327" s="235">
        <v>358930898</v>
      </c>
      <c r="N3327" s="235" t="s">
        <v>4082</v>
      </c>
      <c r="O3327" s="427" t="s">
        <v>4871</v>
      </c>
      <c r="P3327" s="345"/>
      <c r="Q3327" s="427"/>
      <c r="R3327" s="235" t="s">
        <v>4083</v>
      </c>
      <c r="S3327" s="171">
        <v>283.87</v>
      </c>
      <c r="T3327" s="467" t="s">
        <v>2965</v>
      </c>
      <c r="U3327" s="468">
        <f t="shared" si="55"/>
        <v>325031.15000000002</v>
      </c>
    </row>
    <row r="3328" spans="1:21">
      <c r="A3328" s="235">
        <f t="shared" si="56"/>
        <v>3325</v>
      </c>
      <c r="B3328" s="238">
        <v>109492176</v>
      </c>
      <c r="C3328" s="238" t="s">
        <v>4621</v>
      </c>
      <c r="D3328" s="238" t="s">
        <v>2204</v>
      </c>
      <c r="E3328" s="600" t="s">
        <v>36</v>
      </c>
      <c r="F3328" s="333">
        <v>70</v>
      </c>
      <c r="G3328" s="623" t="s">
        <v>4880</v>
      </c>
      <c r="H3328" s="485">
        <v>45238</v>
      </c>
      <c r="I3328" s="485">
        <v>45239</v>
      </c>
      <c r="J3328" s="235" t="s">
        <v>3782</v>
      </c>
      <c r="K3328" s="235" t="s">
        <v>285</v>
      </c>
      <c r="L3328" s="345" t="s">
        <v>3858</v>
      </c>
      <c r="M3328" s="235">
        <v>358931185</v>
      </c>
      <c r="N3328" s="235" t="s">
        <v>4082</v>
      </c>
      <c r="O3328" s="427" t="s">
        <v>4871</v>
      </c>
      <c r="P3328" s="345"/>
      <c r="Q3328" s="427"/>
      <c r="R3328" s="235" t="s">
        <v>4083</v>
      </c>
      <c r="S3328" s="171">
        <v>283.87</v>
      </c>
      <c r="T3328" s="467" t="s">
        <v>2965</v>
      </c>
      <c r="U3328" s="468">
        <f t="shared" si="55"/>
        <v>19870.900000000001</v>
      </c>
    </row>
    <row r="3329" spans="1:21">
      <c r="A3329" s="235">
        <f t="shared" si="56"/>
        <v>3326</v>
      </c>
      <c r="B3329" s="238">
        <v>109492179</v>
      </c>
      <c r="C3329" s="337">
        <v>12568935</v>
      </c>
      <c r="D3329" s="238" t="s">
        <v>2134</v>
      </c>
      <c r="E3329" s="605" t="s">
        <v>2729</v>
      </c>
      <c r="F3329" s="333">
        <v>2485</v>
      </c>
      <c r="G3329" s="623" t="s">
        <v>4873</v>
      </c>
      <c r="H3329" s="485">
        <v>45232</v>
      </c>
      <c r="I3329" s="485">
        <v>45232</v>
      </c>
      <c r="J3329" s="235" t="s">
        <v>3782</v>
      </c>
      <c r="K3329" s="235" t="s">
        <v>285</v>
      </c>
      <c r="L3329" s="345" t="s">
        <v>3858</v>
      </c>
      <c r="M3329" s="235">
        <v>358930898</v>
      </c>
      <c r="N3329" s="235" t="s">
        <v>4082</v>
      </c>
      <c r="O3329" s="427" t="s">
        <v>4871</v>
      </c>
      <c r="P3329" s="345"/>
      <c r="Q3329" s="427"/>
      <c r="R3329" s="235" t="s">
        <v>4083</v>
      </c>
      <c r="S3329" s="171">
        <v>79.45</v>
      </c>
      <c r="T3329" s="467" t="s">
        <v>2965</v>
      </c>
      <c r="U3329" s="468">
        <f t="shared" si="55"/>
        <v>197433.25</v>
      </c>
    </row>
    <row r="3330" spans="1:21">
      <c r="A3330" s="235">
        <f t="shared" si="56"/>
        <v>3327</v>
      </c>
      <c r="B3330" s="238">
        <v>102951260</v>
      </c>
      <c r="C3330" s="238" t="s">
        <v>1697</v>
      </c>
      <c r="D3330" s="238" t="s">
        <v>1698</v>
      </c>
      <c r="E3330" s="598" t="s">
        <v>36</v>
      </c>
      <c r="F3330" s="333">
        <v>1</v>
      </c>
      <c r="G3330" s="623" t="s">
        <v>4888</v>
      </c>
      <c r="H3330" s="485">
        <v>45241</v>
      </c>
      <c r="I3330" s="485">
        <v>45241</v>
      </c>
      <c r="J3330" s="235" t="s">
        <v>4279</v>
      </c>
      <c r="K3330" s="235" t="s">
        <v>4889</v>
      </c>
      <c r="L3330" s="345" t="s">
        <v>3858</v>
      </c>
      <c r="M3330" s="235">
        <v>358931093</v>
      </c>
      <c r="N3330" s="235" t="s">
        <v>4082</v>
      </c>
      <c r="O3330" s="427" t="s">
        <v>4871</v>
      </c>
      <c r="P3330" s="345" t="s">
        <v>72</v>
      </c>
      <c r="Q3330" s="427"/>
      <c r="R3330" s="235" t="s">
        <v>4890</v>
      </c>
      <c r="S3330" s="408">
        <v>210</v>
      </c>
      <c r="T3330" s="467" t="s">
        <v>2965</v>
      </c>
      <c r="U3330" s="468">
        <f t="shared" si="55"/>
        <v>210</v>
      </c>
    </row>
    <row r="3331" spans="1:21">
      <c r="A3331" s="235">
        <f t="shared" si="56"/>
        <v>3328</v>
      </c>
      <c r="B3331" s="238">
        <v>102464571</v>
      </c>
      <c r="C3331" s="238" t="s">
        <v>1693</v>
      </c>
      <c r="D3331" s="238" t="s">
        <v>1694</v>
      </c>
      <c r="E3331" s="598" t="s">
        <v>36</v>
      </c>
      <c r="F3331" s="333">
        <v>1</v>
      </c>
      <c r="G3331" s="623" t="s">
        <v>4888</v>
      </c>
      <c r="H3331" s="485">
        <v>45241</v>
      </c>
      <c r="I3331" s="485">
        <v>45241</v>
      </c>
      <c r="J3331" s="235" t="s">
        <v>4279</v>
      </c>
      <c r="K3331" s="235" t="s">
        <v>4889</v>
      </c>
      <c r="L3331" s="345" t="s">
        <v>3858</v>
      </c>
      <c r="M3331" s="235">
        <v>358931093</v>
      </c>
      <c r="N3331" s="235" t="s">
        <v>4082</v>
      </c>
      <c r="O3331" s="427" t="s">
        <v>4871</v>
      </c>
      <c r="P3331" s="345" t="s">
        <v>72</v>
      </c>
      <c r="Q3331" s="427"/>
      <c r="R3331" s="235" t="s">
        <v>4890</v>
      </c>
      <c r="S3331" s="408">
        <v>1374</v>
      </c>
      <c r="T3331" s="467" t="s">
        <v>2965</v>
      </c>
      <c r="U3331" s="468">
        <f t="shared" si="55"/>
        <v>1374</v>
      </c>
    </row>
    <row r="3332" spans="1:21">
      <c r="A3332" s="235">
        <f t="shared" si="56"/>
        <v>3329</v>
      </c>
      <c r="B3332" s="238">
        <v>109492179</v>
      </c>
      <c r="C3332" s="337">
        <v>12568935</v>
      </c>
      <c r="D3332" s="238" t="s">
        <v>2134</v>
      </c>
      <c r="E3332" s="605" t="s">
        <v>2729</v>
      </c>
      <c r="F3332" s="247">
        <v>25</v>
      </c>
      <c r="G3332" s="623" t="s">
        <v>4876</v>
      </c>
      <c r="H3332" s="485">
        <v>45244</v>
      </c>
      <c r="I3332" s="485">
        <v>45244</v>
      </c>
      <c r="J3332" s="235" t="s">
        <v>4762</v>
      </c>
      <c r="K3332" s="235" t="s">
        <v>4576</v>
      </c>
      <c r="L3332" s="345" t="s">
        <v>3858</v>
      </c>
      <c r="M3332" s="235">
        <v>358931109</v>
      </c>
      <c r="N3332" s="235" t="s">
        <v>4082</v>
      </c>
      <c r="O3332" s="427" t="s">
        <v>4871</v>
      </c>
      <c r="P3332" s="345" t="s">
        <v>4258</v>
      </c>
      <c r="Q3332" s="427"/>
      <c r="R3332" s="235" t="s">
        <v>4877</v>
      </c>
      <c r="S3332" s="171">
        <v>79.45</v>
      </c>
      <c r="T3332" s="467" t="s">
        <v>2965</v>
      </c>
      <c r="U3332" s="468">
        <f t="shared" ref="U3332:U3395" si="57">S3332*F3332</f>
        <v>1986.25</v>
      </c>
    </row>
    <row r="3333" spans="1:21">
      <c r="A3333" s="235">
        <f t="shared" si="56"/>
        <v>3330</v>
      </c>
      <c r="B3333" s="238">
        <v>111443613</v>
      </c>
      <c r="C3333" s="238">
        <v>111443825</v>
      </c>
      <c r="D3333" s="238" t="s">
        <v>3131</v>
      </c>
      <c r="E3333" s="598" t="s">
        <v>36</v>
      </c>
      <c r="F3333" s="235">
        <v>12</v>
      </c>
      <c r="G3333" s="623" t="s">
        <v>4884</v>
      </c>
      <c r="H3333" s="485">
        <v>45246</v>
      </c>
      <c r="I3333" s="485">
        <v>45246</v>
      </c>
      <c r="J3333" s="235" t="s">
        <v>4068</v>
      </c>
      <c r="K3333" s="235" t="s">
        <v>1875</v>
      </c>
      <c r="L3333" s="333" t="s">
        <v>3540</v>
      </c>
      <c r="M3333" s="333">
        <v>358931130</v>
      </c>
      <c r="N3333" s="246" t="s">
        <v>4082</v>
      </c>
      <c r="O3333" s="427" t="s">
        <v>3351</v>
      </c>
      <c r="P3333" s="235"/>
      <c r="Q3333" s="427"/>
      <c r="R3333" s="235" t="s">
        <v>3568</v>
      </c>
      <c r="S3333" s="171">
        <v>4172</v>
      </c>
      <c r="T3333" s="467" t="s">
        <v>2965</v>
      </c>
      <c r="U3333" s="468">
        <f t="shared" si="57"/>
        <v>50064</v>
      </c>
    </row>
    <row r="3334" spans="1:21">
      <c r="A3334" s="235">
        <f t="shared" si="56"/>
        <v>3331</v>
      </c>
      <c r="B3334" s="238">
        <v>111443614</v>
      </c>
      <c r="C3334" s="238">
        <v>111443828</v>
      </c>
      <c r="D3334" s="238" t="s">
        <v>1715</v>
      </c>
      <c r="E3334" s="598" t="s">
        <v>36</v>
      </c>
      <c r="F3334" s="235">
        <v>1</v>
      </c>
      <c r="G3334" s="623" t="s">
        <v>4885</v>
      </c>
      <c r="H3334" s="485">
        <v>45246</v>
      </c>
      <c r="I3334" s="485">
        <v>45246</v>
      </c>
      <c r="J3334" s="235" t="s">
        <v>4886</v>
      </c>
      <c r="K3334" s="235" t="s">
        <v>4887</v>
      </c>
      <c r="L3334" s="333" t="s">
        <v>3540</v>
      </c>
      <c r="M3334" s="333">
        <v>358931123</v>
      </c>
      <c r="N3334" s="246" t="s">
        <v>4082</v>
      </c>
      <c r="O3334" s="427" t="s">
        <v>3351</v>
      </c>
      <c r="P3334" s="235"/>
      <c r="Q3334" s="427"/>
      <c r="R3334" s="235" t="s">
        <v>3568</v>
      </c>
      <c r="S3334" s="171">
        <v>2738</v>
      </c>
      <c r="T3334" s="467" t="s">
        <v>2965</v>
      </c>
      <c r="U3334" s="468">
        <f t="shared" si="57"/>
        <v>2738</v>
      </c>
    </row>
    <row r="3335" spans="1:21">
      <c r="A3335" s="235">
        <f t="shared" si="56"/>
        <v>3332</v>
      </c>
      <c r="B3335" s="238">
        <v>112129061</v>
      </c>
      <c r="C3335" s="238" t="s">
        <v>1718</v>
      </c>
      <c r="D3335" s="238" t="s">
        <v>1719</v>
      </c>
      <c r="E3335" s="598" t="s">
        <v>36</v>
      </c>
      <c r="F3335" s="235">
        <v>1</v>
      </c>
      <c r="G3335" s="623" t="s">
        <v>4885</v>
      </c>
      <c r="H3335" s="485">
        <v>45246</v>
      </c>
      <c r="I3335" s="485">
        <v>45246</v>
      </c>
      <c r="J3335" s="235" t="s">
        <v>4886</v>
      </c>
      <c r="K3335" s="235" t="s">
        <v>4887</v>
      </c>
      <c r="L3335" s="333" t="s">
        <v>3540</v>
      </c>
      <c r="M3335" s="333">
        <v>358931123</v>
      </c>
      <c r="N3335" s="246" t="s">
        <v>4082</v>
      </c>
      <c r="O3335" s="427" t="s">
        <v>3351</v>
      </c>
      <c r="P3335" s="235"/>
      <c r="Q3335" s="427"/>
      <c r="R3335" s="235" t="s">
        <v>3568</v>
      </c>
      <c r="S3335" s="171">
        <v>13332</v>
      </c>
      <c r="T3335" s="467" t="s">
        <v>2965</v>
      </c>
      <c r="U3335" s="468">
        <f t="shared" si="57"/>
        <v>13332</v>
      </c>
    </row>
    <row r="3336" spans="1:21">
      <c r="A3336" s="235">
        <f t="shared" si="56"/>
        <v>3333</v>
      </c>
      <c r="B3336" s="238">
        <v>113562220</v>
      </c>
      <c r="C3336" s="336">
        <v>113562220</v>
      </c>
      <c r="D3336" s="238" t="s">
        <v>3767</v>
      </c>
      <c r="E3336" s="605" t="s">
        <v>36</v>
      </c>
      <c r="F3336" s="336">
        <v>2</v>
      </c>
      <c r="G3336" s="623" t="s">
        <v>4884</v>
      </c>
      <c r="H3336" s="485">
        <v>45246</v>
      </c>
      <c r="I3336" s="485">
        <v>45246</v>
      </c>
      <c r="J3336" s="235" t="s">
        <v>4068</v>
      </c>
      <c r="K3336" s="235" t="s">
        <v>1875</v>
      </c>
      <c r="L3336" s="333" t="s">
        <v>3540</v>
      </c>
      <c r="M3336" s="333">
        <v>358931130</v>
      </c>
      <c r="N3336" s="246" t="s">
        <v>4082</v>
      </c>
      <c r="O3336" s="427" t="s">
        <v>3351</v>
      </c>
      <c r="P3336" s="235"/>
      <c r="Q3336" s="427"/>
      <c r="R3336" s="235" t="s">
        <v>3568</v>
      </c>
      <c r="S3336" s="171">
        <v>250</v>
      </c>
      <c r="T3336" s="467" t="s">
        <v>2965</v>
      </c>
      <c r="U3336" s="468">
        <f t="shared" si="57"/>
        <v>500</v>
      </c>
    </row>
    <row r="3337" spans="1:21" ht="20.399999999999999">
      <c r="A3337" s="235">
        <f t="shared" si="56"/>
        <v>3334</v>
      </c>
      <c r="B3337" s="238" t="s">
        <v>818</v>
      </c>
      <c r="C3337" s="238" t="s">
        <v>818</v>
      </c>
      <c r="D3337" s="238" t="s">
        <v>819</v>
      </c>
      <c r="E3337" s="598" t="s">
        <v>36</v>
      </c>
      <c r="F3337" s="355">
        <v>160</v>
      </c>
      <c r="G3337" s="623" t="s">
        <v>4900</v>
      </c>
      <c r="H3337" s="485">
        <v>45251</v>
      </c>
      <c r="I3337" s="485">
        <v>45251</v>
      </c>
      <c r="J3337" s="235" t="s">
        <v>4762</v>
      </c>
      <c r="K3337" s="235" t="s">
        <v>4731</v>
      </c>
      <c r="L3337" s="345" t="s">
        <v>3858</v>
      </c>
      <c r="M3337" s="235">
        <v>358919800</v>
      </c>
      <c r="N3337" s="235" t="s">
        <v>4082</v>
      </c>
      <c r="O3337" s="427" t="s">
        <v>4871</v>
      </c>
      <c r="P3337" s="345" t="s">
        <v>4258</v>
      </c>
      <c r="Q3337" s="235"/>
      <c r="R3337" s="235" t="s">
        <v>4901</v>
      </c>
      <c r="S3337" s="538">
        <v>5.78</v>
      </c>
      <c r="T3337" s="467" t="s">
        <v>2965</v>
      </c>
      <c r="U3337" s="468">
        <f t="shared" si="57"/>
        <v>924.80000000000007</v>
      </c>
    </row>
    <row r="3338" spans="1:21" ht="20.399999999999999">
      <c r="A3338" s="235">
        <f t="shared" si="56"/>
        <v>3335</v>
      </c>
      <c r="B3338" s="238" t="s">
        <v>820</v>
      </c>
      <c r="C3338" s="238">
        <v>107186267</v>
      </c>
      <c r="D3338" s="238" t="s">
        <v>821</v>
      </c>
      <c r="E3338" s="598" t="s">
        <v>36</v>
      </c>
      <c r="F3338" s="340">
        <v>160</v>
      </c>
      <c r="G3338" s="623" t="s">
        <v>4900</v>
      </c>
      <c r="H3338" s="485">
        <v>45251</v>
      </c>
      <c r="I3338" s="485">
        <v>45251</v>
      </c>
      <c r="J3338" s="235" t="s">
        <v>4762</v>
      </c>
      <c r="K3338" s="235" t="s">
        <v>4731</v>
      </c>
      <c r="L3338" s="345" t="s">
        <v>3858</v>
      </c>
      <c r="M3338" s="235">
        <v>358919800</v>
      </c>
      <c r="N3338" s="235" t="s">
        <v>4082</v>
      </c>
      <c r="O3338" s="427" t="s">
        <v>4871</v>
      </c>
      <c r="P3338" s="345" t="s">
        <v>4258</v>
      </c>
      <c r="Q3338" s="235"/>
      <c r="R3338" s="235" t="s">
        <v>4901</v>
      </c>
      <c r="S3338" s="538">
        <v>4.9000000000000004</v>
      </c>
      <c r="T3338" s="467" t="s">
        <v>2965</v>
      </c>
      <c r="U3338" s="468">
        <f t="shared" si="57"/>
        <v>784</v>
      </c>
    </row>
    <row r="3339" spans="1:21">
      <c r="A3339" s="235">
        <f t="shared" si="56"/>
        <v>3336</v>
      </c>
      <c r="B3339" s="238">
        <v>101576439</v>
      </c>
      <c r="C3339" s="238" t="s">
        <v>655</v>
      </c>
      <c r="D3339" s="238" t="s">
        <v>656</v>
      </c>
      <c r="E3339" s="600" t="s">
        <v>36</v>
      </c>
      <c r="F3339" s="238">
        <v>8</v>
      </c>
      <c r="G3339" s="623" t="s">
        <v>4900</v>
      </c>
      <c r="H3339" s="485">
        <v>45251</v>
      </c>
      <c r="I3339" s="485">
        <v>45251</v>
      </c>
      <c r="J3339" s="235" t="s">
        <v>4762</v>
      </c>
      <c r="K3339" s="235" t="s">
        <v>4731</v>
      </c>
      <c r="L3339" s="345" t="s">
        <v>3858</v>
      </c>
      <c r="M3339" s="235">
        <v>358919800</v>
      </c>
      <c r="N3339" s="235" t="s">
        <v>4082</v>
      </c>
      <c r="O3339" s="427" t="s">
        <v>4871</v>
      </c>
      <c r="P3339" s="345" t="s">
        <v>4258</v>
      </c>
      <c r="Q3339" s="235"/>
      <c r="R3339" s="235" t="s">
        <v>4901</v>
      </c>
      <c r="S3339" s="171">
        <v>1256</v>
      </c>
      <c r="T3339" s="467" t="s">
        <v>2965</v>
      </c>
      <c r="U3339" s="468">
        <f t="shared" si="57"/>
        <v>10048</v>
      </c>
    </row>
    <row r="3340" spans="1:21">
      <c r="A3340" s="235">
        <f t="shared" si="56"/>
        <v>3337</v>
      </c>
      <c r="B3340" s="490">
        <v>109492179</v>
      </c>
      <c r="C3340" s="238"/>
      <c r="D3340" s="238" t="s">
        <v>2134</v>
      </c>
      <c r="E3340" s="598" t="s">
        <v>36</v>
      </c>
      <c r="F3340" s="490">
        <v>20</v>
      </c>
      <c r="G3340" s="623" t="s">
        <v>4900</v>
      </c>
      <c r="H3340" s="485">
        <v>45251</v>
      </c>
      <c r="I3340" s="485">
        <v>45251</v>
      </c>
      <c r="J3340" s="235" t="s">
        <v>4762</v>
      </c>
      <c r="K3340" s="235" t="s">
        <v>4731</v>
      </c>
      <c r="L3340" s="345" t="s">
        <v>3858</v>
      </c>
      <c r="M3340" s="235">
        <v>358919800</v>
      </c>
      <c r="N3340" s="235" t="s">
        <v>4082</v>
      </c>
      <c r="O3340" s="427" t="s">
        <v>4871</v>
      </c>
      <c r="P3340" s="345" t="s">
        <v>4258</v>
      </c>
      <c r="Q3340" s="235"/>
      <c r="R3340" s="235" t="s">
        <v>4901</v>
      </c>
      <c r="S3340" s="408">
        <v>1423.28</v>
      </c>
      <c r="T3340" s="467" t="s">
        <v>2965</v>
      </c>
      <c r="U3340" s="468">
        <f t="shared" si="57"/>
        <v>28465.599999999999</v>
      </c>
    </row>
    <row r="3341" spans="1:21">
      <c r="A3341" s="235">
        <f t="shared" si="56"/>
        <v>3338</v>
      </c>
      <c r="B3341" s="238">
        <v>112158708</v>
      </c>
      <c r="C3341" s="238" t="s">
        <v>3681</v>
      </c>
      <c r="D3341" s="337" t="s">
        <v>3682</v>
      </c>
      <c r="E3341" s="598" t="s">
        <v>36</v>
      </c>
      <c r="F3341" s="333">
        <v>4</v>
      </c>
      <c r="G3341" s="623" t="s">
        <v>4900</v>
      </c>
      <c r="H3341" s="485">
        <v>45251</v>
      </c>
      <c r="I3341" s="485">
        <v>45251</v>
      </c>
      <c r="J3341" s="235" t="s">
        <v>4762</v>
      </c>
      <c r="K3341" s="235" t="s">
        <v>4731</v>
      </c>
      <c r="L3341" s="345" t="s">
        <v>3858</v>
      </c>
      <c r="M3341" s="235">
        <v>358919800</v>
      </c>
      <c r="N3341" s="235" t="s">
        <v>4082</v>
      </c>
      <c r="O3341" s="427" t="s">
        <v>4871</v>
      </c>
      <c r="P3341" s="345" t="s">
        <v>4258</v>
      </c>
      <c r="Q3341" s="235"/>
      <c r="R3341" s="235" t="s">
        <v>4901</v>
      </c>
      <c r="S3341" s="408">
        <v>1900</v>
      </c>
      <c r="T3341" s="467" t="s">
        <v>2965</v>
      </c>
      <c r="U3341" s="468">
        <f t="shared" si="57"/>
        <v>7600</v>
      </c>
    </row>
    <row r="3342" spans="1:21">
      <c r="A3342" s="235">
        <f t="shared" si="56"/>
        <v>3339</v>
      </c>
      <c r="B3342" s="238">
        <v>111402534</v>
      </c>
      <c r="C3342" s="238" t="s">
        <v>1083</v>
      </c>
      <c r="D3342" s="238" t="s">
        <v>1084</v>
      </c>
      <c r="E3342" s="598" t="s">
        <v>36</v>
      </c>
      <c r="F3342" s="247">
        <v>20</v>
      </c>
      <c r="G3342" s="623" t="s">
        <v>4900</v>
      </c>
      <c r="H3342" s="485">
        <v>45251</v>
      </c>
      <c r="I3342" s="485">
        <v>45251</v>
      </c>
      <c r="J3342" s="235" t="s">
        <v>4762</v>
      </c>
      <c r="K3342" s="235" t="s">
        <v>4731</v>
      </c>
      <c r="L3342" s="345" t="s">
        <v>3858</v>
      </c>
      <c r="M3342" s="235">
        <v>358919800</v>
      </c>
      <c r="N3342" s="235" t="s">
        <v>4082</v>
      </c>
      <c r="O3342" s="427" t="s">
        <v>4871</v>
      </c>
      <c r="P3342" s="345" t="s">
        <v>4258</v>
      </c>
      <c r="Q3342" s="235"/>
      <c r="R3342" s="235" t="s">
        <v>4901</v>
      </c>
      <c r="S3342" s="538">
        <v>469.44</v>
      </c>
      <c r="T3342" s="467" t="s">
        <v>2965</v>
      </c>
      <c r="U3342" s="468">
        <f t="shared" si="57"/>
        <v>9388.7999999999993</v>
      </c>
    </row>
    <row r="3343" spans="1:21">
      <c r="A3343" s="235">
        <f t="shared" si="56"/>
        <v>3340</v>
      </c>
      <c r="B3343" s="238">
        <v>107184793</v>
      </c>
      <c r="C3343" s="238">
        <v>107184793</v>
      </c>
      <c r="D3343" s="238" t="s">
        <v>813</v>
      </c>
      <c r="E3343" s="598" t="s">
        <v>36</v>
      </c>
      <c r="F3343" s="355">
        <v>160</v>
      </c>
      <c r="G3343" s="623" t="s">
        <v>4900</v>
      </c>
      <c r="H3343" s="485">
        <v>45251</v>
      </c>
      <c r="I3343" s="485">
        <v>45251</v>
      </c>
      <c r="J3343" s="235" t="s">
        <v>4762</v>
      </c>
      <c r="K3343" s="235" t="s">
        <v>4731</v>
      </c>
      <c r="L3343" s="345" t="s">
        <v>3858</v>
      </c>
      <c r="M3343" s="235">
        <v>358919800</v>
      </c>
      <c r="N3343" s="235" t="s">
        <v>4082</v>
      </c>
      <c r="O3343" s="427" t="s">
        <v>4871</v>
      </c>
      <c r="P3343" s="345" t="s">
        <v>4258</v>
      </c>
      <c r="Q3343" s="235"/>
      <c r="R3343" s="235" t="s">
        <v>4901</v>
      </c>
      <c r="S3343" s="408">
        <v>2.7399999999999998</v>
      </c>
      <c r="T3343" s="467" t="s">
        <v>2965</v>
      </c>
      <c r="U3343" s="468">
        <f t="shared" si="57"/>
        <v>438.4</v>
      </c>
    </row>
    <row r="3344" spans="1:21">
      <c r="A3344" s="235">
        <f t="shared" si="56"/>
        <v>3341</v>
      </c>
      <c r="B3344" s="238">
        <v>107156657</v>
      </c>
      <c r="C3344" s="238">
        <v>107156657</v>
      </c>
      <c r="D3344" s="238" t="s">
        <v>815</v>
      </c>
      <c r="E3344" s="598" t="s">
        <v>36</v>
      </c>
      <c r="F3344" s="235">
        <v>32</v>
      </c>
      <c r="G3344" s="623" t="s">
        <v>4900</v>
      </c>
      <c r="H3344" s="485">
        <v>45251</v>
      </c>
      <c r="I3344" s="485">
        <v>45251</v>
      </c>
      <c r="J3344" s="235" t="s">
        <v>4762</v>
      </c>
      <c r="K3344" s="235" t="s">
        <v>4731</v>
      </c>
      <c r="L3344" s="345" t="s">
        <v>3858</v>
      </c>
      <c r="M3344" s="235">
        <v>358919800</v>
      </c>
      <c r="N3344" s="235" t="s">
        <v>4082</v>
      </c>
      <c r="O3344" s="427" t="s">
        <v>4871</v>
      </c>
      <c r="P3344" s="345" t="s">
        <v>4258</v>
      </c>
      <c r="Q3344" s="235"/>
      <c r="R3344" s="235" t="s">
        <v>4901</v>
      </c>
      <c r="S3344" s="408">
        <v>17.79</v>
      </c>
      <c r="T3344" s="467" t="s">
        <v>2965</v>
      </c>
      <c r="U3344" s="468">
        <f t="shared" si="57"/>
        <v>569.28</v>
      </c>
    </row>
    <row r="3345" spans="1:21">
      <c r="A3345" s="235">
        <f t="shared" si="56"/>
        <v>3342</v>
      </c>
      <c r="B3345" s="238">
        <v>107156629</v>
      </c>
      <c r="C3345" s="238">
        <v>107156629</v>
      </c>
      <c r="D3345" s="238" t="s">
        <v>814</v>
      </c>
      <c r="E3345" s="598" t="s">
        <v>36</v>
      </c>
      <c r="F3345" s="247">
        <v>128</v>
      </c>
      <c r="G3345" s="623" t="s">
        <v>4900</v>
      </c>
      <c r="H3345" s="485">
        <v>45251</v>
      </c>
      <c r="I3345" s="485">
        <v>45251</v>
      </c>
      <c r="J3345" s="235" t="s">
        <v>4762</v>
      </c>
      <c r="K3345" s="235" t="s">
        <v>4731</v>
      </c>
      <c r="L3345" s="345" t="s">
        <v>3858</v>
      </c>
      <c r="M3345" s="235">
        <v>358919800</v>
      </c>
      <c r="N3345" s="235" t="s">
        <v>4082</v>
      </c>
      <c r="O3345" s="427" t="s">
        <v>4871</v>
      </c>
      <c r="P3345" s="345" t="s">
        <v>4258</v>
      </c>
      <c r="Q3345" s="235"/>
      <c r="R3345" s="235" t="s">
        <v>4901</v>
      </c>
      <c r="S3345" s="408">
        <v>13.63</v>
      </c>
      <c r="T3345" s="467" t="s">
        <v>2965</v>
      </c>
      <c r="U3345" s="468">
        <f t="shared" si="57"/>
        <v>1744.64</v>
      </c>
    </row>
    <row r="3346" spans="1:21">
      <c r="A3346" s="235">
        <f t="shared" si="56"/>
        <v>3343</v>
      </c>
      <c r="B3346" s="238">
        <v>110408291</v>
      </c>
      <c r="C3346" s="238" t="s">
        <v>1305</v>
      </c>
      <c r="D3346" s="238" t="s">
        <v>1306</v>
      </c>
      <c r="E3346" s="598" t="s">
        <v>36</v>
      </c>
      <c r="F3346" s="235">
        <v>48</v>
      </c>
      <c r="G3346" s="623" t="s">
        <v>4900</v>
      </c>
      <c r="H3346" s="485">
        <v>45251</v>
      </c>
      <c r="I3346" s="485">
        <v>45251</v>
      </c>
      <c r="J3346" s="235" t="s">
        <v>4762</v>
      </c>
      <c r="K3346" s="235" t="s">
        <v>4731</v>
      </c>
      <c r="L3346" s="345" t="s">
        <v>3858</v>
      </c>
      <c r="M3346" s="235">
        <v>358919800</v>
      </c>
      <c r="N3346" s="235" t="s">
        <v>4082</v>
      </c>
      <c r="O3346" s="427" t="s">
        <v>4871</v>
      </c>
      <c r="P3346" s="345" t="s">
        <v>4258</v>
      </c>
      <c r="Q3346" s="235"/>
      <c r="R3346" s="235" t="s">
        <v>4901</v>
      </c>
      <c r="S3346" s="538">
        <v>6</v>
      </c>
      <c r="T3346" s="467" t="s">
        <v>2965</v>
      </c>
      <c r="U3346" s="468">
        <f t="shared" si="57"/>
        <v>288</v>
      </c>
    </row>
    <row r="3347" spans="1:21" ht="20.399999999999999">
      <c r="A3347" s="235">
        <f t="shared" si="56"/>
        <v>3344</v>
      </c>
      <c r="B3347" s="238">
        <v>110408292</v>
      </c>
      <c r="C3347" s="238">
        <v>110408292</v>
      </c>
      <c r="D3347" s="238" t="s">
        <v>1310</v>
      </c>
      <c r="E3347" s="598" t="s">
        <v>36</v>
      </c>
      <c r="F3347" s="235">
        <v>240</v>
      </c>
      <c r="G3347" s="623" t="s">
        <v>4900</v>
      </c>
      <c r="H3347" s="485">
        <v>45251</v>
      </c>
      <c r="I3347" s="485">
        <v>45251</v>
      </c>
      <c r="J3347" s="235" t="s">
        <v>4762</v>
      </c>
      <c r="K3347" s="235" t="s">
        <v>4731</v>
      </c>
      <c r="L3347" s="345" t="s">
        <v>3858</v>
      </c>
      <c r="M3347" s="235">
        <v>358919800</v>
      </c>
      <c r="N3347" s="235" t="s">
        <v>4082</v>
      </c>
      <c r="O3347" s="427" t="s">
        <v>4871</v>
      </c>
      <c r="P3347" s="345" t="s">
        <v>4258</v>
      </c>
      <c r="Q3347" s="235"/>
      <c r="R3347" s="235" t="s">
        <v>4901</v>
      </c>
      <c r="S3347" s="538">
        <v>10</v>
      </c>
      <c r="T3347" s="467" t="s">
        <v>2965</v>
      </c>
      <c r="U3347" s="468">
        <f t="shared" si="57"/>
        <v>2400</v>
      </c>
    </row>
    <row r="3348" spans="1:21">
      <c r="A3348" s="235">
        <f t="shared" si="56"/>
        <v>3345</v>
      </c>
      <c r="B3348" s="238">
        <v>112141777</v>
      </c>
      <c r="C3348" s="238">
        <v>112141777</v>
      </c>
      <c r="D3348" s="238" t="s">
        <v>2563</v>
      </c>
      <c r="E3348" s="598" t="s">
        <v>36</v>
      </c>
      <c r="F3348" s="235">
        <v>144</v>
      </c>
      <c r="G3348" s="623" t="s">
        <v>4900</v>
      </c>
      <c r="H3348" s="485">
        <v>45251</v>
      </c>
      <c r="I3348" s="485">
        <v>45251</v>
      </c>
      <c r="J3348" s="235" t="s">
        <v>4762</v>
      </c>
      <c r="K3348" s="235" t="s">
        <v>4731</v>
      </c>
      <c r="L3348" s="345" t="s">
        <v>3858</v>
      </c>
      <c r="M3348" s="235">
        <v>358919800</v>
      </c>
      <c r="N3348" s="235" t="s">
        <v>4082</v>
      </c>
      <c r="O3348" s="427" t="s">
        <v>4871</v>
      </c>
      <c r="P3348" s="345" t="s">
        <v>4258</v>
      </c>
      <c r="Q3348" s="235"/>
      <c r="R3348" s="235" t="s">
        <v>4901</v>
      </c>
      <c r="S3348" s="538">
        <v>5.4</v>
      </c>
      <c r="T3348" s="467" t="s">
        <v>2965</v>
      </c>
      <c r="U3348" s="468">
        <f t="shared" si="57"/>
        <v>777.6</v>
      </c>
    </row>
    <row r="3349" spans="1:21">
      <c r="A3349" s="235">
        <f t="shared" si="56"/>
        <v>3346</v>
      </c>
      <c r="B3349" s="238">
        <v>112141778</v>
      </c>
      <c r="C3349" s="238">
        <v>112141778</v>
      </c>
      <c r="D3349" s="238" t="s">
        <v>2566</v>
      </c>
      <c r="E3349" s="598" t="s">
        <v>36</v>
      </c>
      <c r="F3349" s="247">
        <v>80</v>
      </c>
      <c r="G3349" s="623" t="s">
        <v>4900</v>
      </c>
      <c r="H3349" s="485">
        <v>45251</v>
      </c>
      <c r="I3349" s="485">
        <v>45251</v>
      </c>
      <c r="J3349" s="235" t="s">
        <v>4762</v>
      </c>
      <c r="K3349" s="235" t="s">
        <v>4731</v>
      </c>
      <c r="L3349" s="345" t="s">
        <v>3858</v>
      </c>
      <c r="M3349" s="235">
        <v>358919800</v>
      </c>
      <c r="N3349" s="235" t="s">
        <v>4082</v>
      </c>
      <c r="O3349" s="427" t="s">
        <v>4871</v>
      </c>
      <c r="P3349" s="345" t="s">
        <v>4258</v>
      </c>
      <c r="Q3349" s="235"/>
      <c r="R3349" s="235" t="s">
        <v>4901</v>
      </c>
      <c r="S3349" s="538">
        <v>1.6</v>
      </c>
      <c r="T3349" s="467" t="s">
        <v>2965</v>
      </c>
      <c r="U3349" s="468">
        <f t="shared" si="57"/>
        <v>128</v>
      </c>
    </row>
    <row r="3350" spans="1:21">
      <c r="A3350" s="235">
        <f t="shared" si="56"/>
        <v>3347</v>
      </c>
      <c r="B3350" s="238">
        <v>102951260</v>
      </c>
      <c r="C3350" s="238" t="s">
        <v>1697</v>
      </c>
      <c r="D3350" s="238" t="s">
        <v>1698</v>
      </c>
      <c r="E3350" s="598" t="s">
        <v>36</v>
      </c>
      <c r="F3350" s="339">
        <v>8</v>
      </c>
      <c r="G3350" s="623" t="s">
        <v>4900</v>
      </c>
      <c r="H3350" s="485">
        <v>45251</v>
      </c>
      <c r="I3350" s="485">
        <v>45251</v>
      </c>
      <c r="J3350" s="235" t="s">
        <v>4762</v>
      </c>
      <c r="K3350" s="235" t="s">
        <v>4731</v>
      </c>
      <c r="L3350" s="345" t="s">
        <v>3858</v>
      </c>
      <c r="M3350" s="235">
        <v>358919800</v>
      </c>
      <c r="N3350" s="235" t="s">
        <v>4082</v>
      </c>
      <c r="O3350" s="427" t="s">
        <v>4871</v>
      </c>
      <c r="P3350" s="345" t="s">
        <v>4258</v>
      </c>
      <c r="Q3350" s="235"/>
      <c r="R3350" s="235" t="s">
        <v>4901</v>
      </c>
      <c r="S3350" s="408">
        <v>210</v>
      </c>
      <c r="T3350" s="467" t="s">
        <v>2965</v>
      </c>
      <c r="U3350" s="468">
        <f t="shared" si="57"/>
        <v>1680</v>
      </c>
    </row>
    <row r="3351" spans="1:21">
      <c r="A3351" s="235">
        <f t="shared" si="56"/>
        <v>3348</v>
      </c>
      <c r="B3351" s="238">
        <v>102464571</v>
      </c>
      <c r="C3351" s="238" t="s">
        <v>1693</v>
      </c>
      <c r="D3351" s="238" t="s">
        <v>1694</v>
      </c>
      <c r="E3351" s="598" t="s">
        <v>36</v>
      </c>
      <c r="F3351" s="235">
        <v>8</v>
      </c>
      <c r="G3351" s="623" t="s">
        <v>4900</v>
      </c>
      <c r="H3351" s="485">
        <v>45251</v>
      </c>
      <c r="I3351" s="485">
        <v>45251</v>
      </c>
      <c r="J3351" s="235" t="s">
        <v>4762</v>
      </c>
      <c r="K3351" s="235" t="s">
        <v>4731</v>
      </c>
      <c r="L3351" s="345" t="s">
        <v>3858</v>
      </c>
      <c r="M3351" s="235">
        <v>358919800</v>
      </c>
      <c r="N3351" s="235" t="s">
        <v>4082</v>
      </c>
      <c r="O3351" s="427" t="s">
        <v>4871</v>
      </c>
      <c r="P3351" s="345" t="s">
        <v>4258</v>
      </c>
      <c r="Q3351" s="235"/>
      <c r="R3351" s="235" t="s">
        <v>4901</v>
      </c>
      <c r="S3351" s="408">
        <v>1374</v>
      </c>
      <c r="T3351" s="467" t="s">
        <v>2965</v>
      </c>
      <c r="U3351" s="468">
        <f t="shared" si="57"/>
        <v>10992</v>
      </c>
    </row>
    <row r="3352" spans="1:21">
      <c r="A3352" s="235">
        <f t="shared" si="56"/>
        <v>3349</v>
      </c>
      <c r="B3352" s="238">
        <v>112148136</v>
      </c>
      <c r="C3352" s="238" t="s">
        <v>3726</v>
      </c>
      <c r="D3352" s="238" t="s">
        <v>3727</v>
      </c>
      <c r="E3352" s="598" t="s">
        <v>36</v>
      </c>
      <c r="F3352" s="490">
        <v>4</v>
      </c>
      <c r="G3352" s="623" t="s">
        <v>4900</v>
      </c>
      <c r="H3352" s="485">
        <v>45251</v>
      </c>
      <c r="I3352" s="485">
        <v>45251</v>
      </c>
      <c r="J3352" s="235" t="s">
        <v>4762</v>
      </c>
      <c r="K3352" s="235" t="s">
        <v>4731</v>
      </c>
      <c r="L3352" s="345" t="s">
        <v>3858</v>
      </c>
      <c r="M3352" s="235">
        <v>358919800</v>
      </c>
      <c r="N3352" s="235" t="s">
        <v>4082</v>
      </c>
      <c r="O3352" s="427" t="s">
        <v>4871</v>
      </c>
      <c r="P3352" s="345" t="s">
        <v>4258</v>
      </c>
      <c r="Q3352" s="235"/>
      <c r="R3352" s="235" t="s">
        <v>4901</v>
      </c>
      <c r="S3352" s="538">
        <v>14661.908518518519</v>
      </c>
      <c r="T3352" s="467" t="s">
        <v>2965</v>
      </c>
      <c r="U3352" s="468">
        <f t="shared" si="57"/>
        <v>58647.634074074078</v>
      </c>
    </row>
    <row r="3353" spans="1:21">
      <c r="A3353" s="235">
        <f t="shared" si="56"/>
        <v>3350</v>
      </c>
      <c r="B3353" s="238">
        <v>111400054</v>
      </c>
      <c r="C3353" s="238" t="s">
        <v>3274</v>
      </c>
      <c r="D3353" s="238" t="s">
        <v>650</v>
      </c>
      <c r="E3353" s="598" t="s">
        <v>36</v>
      </c>
      <c r="F3353" s="247">
        <v>24</v>
      </c>
      <c r="G3353" s="623" t="s">
        <v>4900</v>
      </c>
      <c r="H3353" s="485">
        <v>45251</v>
      </c>
      <c r="I3353" s="485">
        <v>45251</v>
      </c>
      <c r="J3353" s="235" t="s">
        <v>4762</v>
      </c>
      <c r="K3353" s="235" t="s">
        <v>4731</v>
      </c>
      <c r="L3353" s="345" t="s">
        <v>3858</v>
      </c>
      <c r="M3353" s="235">
        <v>358919800</v>
      </c>
      <c r="N3353" s="235" t="s">
        <v>4082</v>
      </c>
      <c r="O3353" s="427" t="s">
        <v>4871</v>
      </c>
      <c r="P3353" s="345" t="s">
        <v>4258</v>
      </c>
      <c r="Q3353" s="235"/>
      <c r="R3353" s="235" t="s">
        <v>4901</v>
      </c>
      <c r="S3353" s="538">
        <v>1388.85</v>
      </c>
      <c r="T3353" s="467" t="s">
        <v>2965</v>
      </c>
      <c r="U3353" s="468">
        <f t="shared" si="57"/>
        <v>33332.399999999994</v>
      </c>
    </row>
    <row r="3354" spans="1:21">
      <c r="A3354" s="235">
        <f t="shared" si="56"/>
        <v>3351</v>
      </c>
      <c r="B3354" s="238">
        <v>111400055</v>
      </c>
      <c r="C3354" s="424" t="s">
        <v>3275</v>
      </c>
      <c r="D3354" s="424" t="s">
        <v>654</v>
      </c>
      <c r="E3354" s="599" t="s">
        <v>36</v>
      </c>
      <c r="F3354" s="235">
        <v>24</v>
      </c>
      <c r="G3354" s="623" t="s">
        <v>4900</v>
      </c>
      <c r="H3354" s="485">
        <v>45251</v>
      </c>
      <c r="I3354" s="485">
        <v>45251</v>
      </c>
      <c r="J3354" s="235" t="s">
        <v>4762</v>
      </c>
      <c r="K3354" s="235" t="s">
        <v>4731</v>
      </c>
      <c r="L3354" s="345" t="s">
        <v>3858</v>
      </c>
      <c r="M3354" s="235">
        <v>358919800</v>
      </c>
      <c r="N3354" s="235" t="s">
        <v>4082</v>
      </c>
      <c r="O3354" s="427" t="s">
        <v>4871</v>
      </c>
      <c r="P3354" s="345" t="s">
        <v>4258</v>
      </c>
      <c r="Q3354" s="235"/>
      <c r="R3354" s="235" t="s">
        <v>4901</v>
      </c>
      <c r="S3354" s="538">
        <v>1706.02</v>
      </c>
      <c r="T3354" s="467" t="s">
        <v>2965</v>
      </c>
      <c r="U3354" s="468">
        <f t="shared" si="57"/>
        <v>40944.479999999996</v>
      </c>
    </row>
    <row r="3355" spans="1:21">
      <c r="A3355" s="235">
        <f t="shared" si="56"/>
        <v>3352</v>
      </c>
      <c r="B3355" s="238">
        <v>110710681</v>
      </c>
      <c r="C3355" s="238">
        <v>110710681</v>
      </c>
      <c r="D3355" s="238" t="s">
        <v>2209</v>
      </c>
      <c r="E3355" s="599" t="s">
        <v>36</v>
      </c>
      <c r="F3355" s="235">
        <v>32</v>
      </c>
      <c r="G3355" s="623" t="s">
        <v>4900</v>
      </c>
      <c r="H3355" s="485">
        <v>45251</v>
      </c>
      <c r="I3355" s="485">
        <v>45251</v>
      </c>
      <c r="J3355" s="235" t="s">
        <v>4762</v>
      </c>
      <c r="K3355" s="235" t="s">
        <v>4731</v>
      </c>
      <c r="L3355" s="345" t="s">
        <v>3858</v>
      </c>
      <c r="M3355" s="235">
        <v>358919800</v>
      </c>
      <c r="N3355" s="235" t="s">
        <v>4082</v>
      </c>
      <c r="O3355" s="427" t="s">
        <v>4871</v>
      </c>
      <c r="P3355" s="345" t="s">
        <v>4258</v>
      </c>
      <c r="Q3355" s="235"/>
      <c r="R3355" s="235" t="s">
        <v>4901</v>
      </c>
      <c r="S3355" s="538">
        <v>2033</v>
      </c>
      <c r="T3355" s="467" t="s">
        <v>2965</v>
      </c>
      <c r="U3355" s="468">
        <f t="shared" si="57"/>
        <v>65056</v>
      </c>
    </row>
    <row r="3356" spans="1:21">
      <c r="A3356" s="235">
        <f t="shared" si="56"/>
        <v>3353</v>
      </c>
      <c r="B3356" s="238">
        <v>110710682</v>
      </c>
      <c r="C3356" s="238">
        <v>110710682</v>
      </c>
      <c r="D3356" s="238" t="s">
        <v>2216</v>
      </c>
      <c r="E3356" s="598" t="s">
        <v>36</v>
      </c>
      <c r="F3356" s="235">
        <v>32</v>
      </c>
      <c r="G3356" s="623" t="s">
        <v>4900</v>
      </c>
      <c r="H3356" s="485">
        <v>45251</v>
      </c>
      <c r="I3356" s="485">
        <v>45251</v>
      </c>
      <c r="J3356" s="235" t="s">
        <v>4762</v>
      </c>
      <c r="K3356" s="235" t="s">
        <v>4731</v>
      </c>
      <c r="L3356" s="345" t="s">
        <v>3858</v>
      </c>
      <c r="M3356" s="235">
        <v>358919800</v>
      </c>
      <c r="N3356" s="235" t="s">
        <v>4082</v>
      </c>
      <c r="O3356" s="427" t="s">
        <v>4871</v>
      </c>
      <c r="P3356" s="345" t="s">
        <v>4258</v>
      </c>
      <c r="Q3356" s="235"/>
      <c r="R3356" s="235" t="s">
        <v>4901</v>
      </c>
      <c r="S3356" s="538">
        <v>1966</v>
      </c>
      <c r="T3356" s="467" t="s">
        <v>2965</v>
      </c>
      <c r="U3356" s="468">
        <f t="shared" si="57"/>
        <v>62912</v>
      </c>
    </row>
    <row r="3357" spans="1:21">
      <c r="A3357" s="235">
        <f t="shared" si="56"/>
        <v>3354</v>
      </c>
      <c r="B3357" s="238">
        <v>110710684</v>
      </c>
      <c r="C3357" s="238" t="s">
        <v>3942</v>
      </c>
      <c r="D3357" s="238" t="s">
        <v>2213</v>
      </c>
      <c r="E3357" s="598" t="s">
        <v>36</v>
      </c>
      <c r="F3357" s="247">
        <v>16</v>
      </c>
      <c r="G3357" s="623" t="s">
        <v>4900</v>
      </c>
      <c r="H3357" s="485">
        <v>45251</v>
      </c>
      <c r="I3357" s="485">
        <v>45251</v>
      </c>
      <c r="J3357" s="235" t="s">
        <v>4762</v>
      </c>
      <c r="K3357" s="235" t="s">
        <v>4731</v>
      </c>
      <c r="L3357" s="345" t="s">
        <v>3858</v>
      </c>
      <c r="M3357" s="235">
        <v>358919800</v>
      </c>
      <c r="N3357" s="235" t="s">
        <v>4082</v>
      </c>
      <c r="O3357" s="427" t="s">
        <v>4871</v>
      </c>
      <c r="P3357" s="345" t="s">
        <v>4258</v>
      </c>
      <c r="Q3357" s="235"/>
      <c r="R3357" s="235" t="s">
        <v>4901</v>
      </c>
      <c r="S3357" s="538">
        <v>2548</v>
      </c>
      <c r="T3357" s="467" t="s">
        <v>2965</v>
      </c>
      <c r="U3357" s="468">
        <f t="shared" si="57"/>
        <v>40768</v>
      </c>
    </row>
    <row r="3358" spans="1:21" ht="30.6">
      <c r="A3358" s="235">
        <f t="shared" si="56"/>
        <v>3355</v>
      </c>
      <c r="B3358" s="238">
        <v>109611234</v>
      </c>
      <c r="C3358" s="238">
        <v>3742612236</v>
      </c>
      <c r="D3358" s="337" t="s">
        <v>3031</v>
      </c>
      <c r="E3358" s="598" t="s">
        <v>36</v>
      </c>
      <c r="F3358" s="247">
        <v>24</v>
      </c>
      <c r="G3358" s="623" t="s">
        <v>4900</v>
      </c>
      <c r="H3358" s="485">
        <v>45251</v>
      </c>
      <c r="I3358" s="485">
        <v>45251</v>
      </c>
      <c r="J3358" s="235" t="s">
        <v>4762</v>
      </c>
      <c r="K3358" s="235" t="s">
        <v>4731</v>
      </c>
      <c r="L3358" s="345" t="s">
        <v>3858</v>
      </c>
      <c r="M3358" s="235">
        <v>358919800</v>
      </c>
      <c r="N3358" s="235" t="s">
        <v>4082</v>
      </c>
      <c r="O3358" s="427" t="s">
        <v>4871</v>
      </c>
      <c r="P3358" s="345" t="s">
        <v>4258</v>
      </c>
      <c r="Q3358" s="235"/>
      <c r="R3358" s="235" t="s">
        <v>4901</v>
      </c>
      <c r="S3358" s="538">
        <v>19072.55</v>
      </c>
      <c r="T3358" s="467" t="s">
        <v>2965</v>
      </c>
      <c r="U3358" s="468">
        <f t="shared" si="57"/>
        <v>457741.19999999995</v>
      </c>
    </row>
    <row r="3359" spans="1:21">
      <c r="A3359" s="235">
        <f t="shared" si="56"/>
        <v>3356</v>
      </c>
      <c r="B3359" s="238" t="s">
        <v>2458</v>
      </c>
      <c r="C3359" s="238" t="s">
        <v>2458</v>
      </c>
      <c r="D3359" s="337" t="s">
        <v>2459</v>
      </c>
      <c r="E3359" s="598" t="s">
        <v>36</v>
      </c>
      <c r="F3359" s="235">
        <v>16</v>
      </c>
      <c r="G3359" s="623" t="s">
        <v>4900</v>
      </c>
      <c r="H3359" s="485">
        <v>45251</v>
      </c>
      <c r="I3359" s="485">
        <v>45251</v>
      </c>
      <c r="J3359" s="235" t="s">
        <v>4762</v>
      </c>
      <c r="K3359" s="235" t="s">
        <v>4731</v>
      </c>
      <c r="L3359" s="345" t="s">
        <v>3858</v>
      </c>
      <c r="M3359" s="235">
        <v>358919800</v>
      </c>
      <c r="N3359" s="235" t="s">
        <v>4082</v>
      </c>
      <c r="O3359" s="427" t="s">
        <v>4871</v>
      </c>
      <c r="P3359" s="345" t="s">
        <v>4258</v>
      </c>
      <c r="Q3359" s="235"/>
      <c r="R3359" s="235" t="s">
        <v>4901</v>
      </c>
      <c r="S3359" s="538">
        <v>1798.2</v>
      </c>
      <c r="T3359" s="467" t="s">
        <v>2965</v>
      </c>
      <c r="U3359" s="468">
        <f t="shared" si="57"/>
        <v>28771.200000000001</v>
      </c>
    </row>
    <row r="3360" spans="1:21">
      <c r="A3360" s="235">
        <f t="shared" si="56"/>
        <v>3357</v>
      </c>
      <c r="B3360" s="238">
        <v>112173846</v>
      </c>
      <c r="C3360" s="238" t="s">
        <v>3757</v>
      </c>
      <c r="D3360" s="337" t="s">
        <v>3758</v>
      </c>
      <c r="E3360" s="598" t="s">
        <v>36</v>
      </c>
      <c r="F3360" s="490">
        <v>4</v>
      </c>
      <c r="G3360" s="623" t="s">
        <v>4900</v>
      </c>
      <c r="H3360" s="485">
        <v>45251</v>
      </c>
      <c r="I3360" s="485">
        <v>45251</v>
      </c>
      <c r="J3360" s="235" t="s">
        <v>4762</v>
      </c>
      <c r="K3360" s="235" t="s">
        <v>4731</v>
      </c>
      <c r="L3360" s="345" t="s">
        <v>3858</v>
      </c>
      <c r="M3360" s="235">
        <v>358919800</v>
      </c>
      <c r="N3360" s="235" t="s">
        <v>4082</v>
      </c>
      <c r="O3360" s="427" t="s">
        <v>4871</v>
      </c>
      <c r="P3360" s="345" t="s">
        <v>4258</v>
      </c>
      <c r="Q3360" s="235"/>
      <c r="R3360" s="235" t="s">
        <v>4901</v>
      </c>
      <c r="S3360" s="171">
        <v>2350</v>
      </c>
      <c r="T3360" s="467" t="s">
        <v>2965</v>
      </c>
      <c r="U3360" s="468">
        <f t="shared" si="57"/>
        <v>9400</v>
      </c>
    </row>
    <row r="3361" spans="1:21" ht="20.399999999999999">
      <c r="A3361" s="235">
        <f t="shared" si="56"/>
        <v>3358</v>
      </c>
      <c r="B3361" s="238">
        <v>110408290</v>
      </c>
      <c r="C3361" s="238" t="s">
        <v>4382</v>
      </c>
      <c r="D3361" s="337" t="s">
        <v>2775</v>
      </c>
      <c r="E3361" s="598" t="s">
        <v>36</v>
      </c>
      <c r="F3361" s="235">
        <v>24</v>
      </c>
      <c r="G3361" s="623" t="s">
        <v>4900</v>
      </c>
      <c r="H3361" s="485">
        <v>45251</v>
      </c>
      <c r="I3361" s="485">
        <v>45251</v>
      </c>
      <c r="J3361" s="235" t="s">
        <v>4762</v>
      </c>
      <c r="K3361" s="235" t="s">
        <v>4731</v>
      </c>
      <c r="L3361" s="345" t="s">
        <v>3858</v>
      </c>
      <c r="M3361" s="235">
        <v>358919800</v>
      </c>
      <c r="N3361" s="235" t="s">
        <v>4082</v>
      </c>
      <c r="O3361" s="427" t="s">
        <v>4871</v>
      </c>
      <c r="P3361" s="345" t="s">
        <v>4258</v>
      </c>
      <c r="Q3361" s="235"/>
      <c r="R3361" s="235" t="s">
        <v>4901</v>
      </c>
      <c r="S3361" s="538">
        <v>540.54999999999995</v>
      </c>
      <c r="T3361" s="467" t="s">
        <v>2965</v>
      </c>
      <c r="U3361" s="468">
        <f t="shared" si="57"/>
        <v>12973.199999999999</v>
      </c>
    </row>
    <row r="3362" spans="1:21">
      <c r="A3362" s="235">
        <f t="shared" si="56"/>
        <v>3359</v>
      </c>
      <c r="B3362" s="238">
        <v>110408288</v>
      </c>
      <c r="C3362" s="238" t="s">
        <v>1749</v>
      </c>
      <c r="D3362" s="337" t="s">
        <v>1750</v>
      </c>
      <c r="E3362" s="598" t="s">
        <v>36</v>
      </c>
      <c r="F3362" s="235">
        <v>24</v>
      </c>
      <c r="G3362" s="623" t="s">
        <v>4900</v>
      </c>
      <c r="H3362" s="485">
        <v>45251</v>
      </c>
      <c r="I3362" s="485">
        <v>45251</v>
      </c>
      <c r="J3362" s="235" t="s">
        <v>4762</v>
      </c>
      <c r="K3362" s="235" t="s">
        <v>4731</v>
      </c>
      <c r="L3362" s="345" t="s">
        <v>3858</v>
      </c>
      <c r="M3362" s="235">
        <v>358919800</v>
      </c>
      <c r="N3362" s="235" t="s">
        <v>4082</v>
      </c>
      <c r="O3362" s="427" t="s">
        <v>4871</v>
      </c>
      <c r="P3362" s="345" t="s">
        <v>4258</v>
      </c>
      <c r="Q3362" s="235"/>
      <c r="R3362" s="235" t="s">
        <v>4901</v>
      </c>
      <c r="S3362" s="538">
        <v>6396.5</v>
      </c>
      <c r="T3362" s="467" t="s">
        <v>2965</v>
      </c>
      <c r="U3362" s="468">
        <f t="shared" si="57"/>
        <v>153516</v>
      </c>
    </row>
    <row r="3363" spans="1:21">
      <c r="A3363" s="235">
        <f t="shared" si="56"/>
        <v>3360</v>
      </c>
      <c r="B3363" s="238" t="s">
        <v>2336</v>
      </c>
      <c r="C3363" s="238" t="s">
        <v>2804</v>
      </c>
      <c r="D3363" s="337" t="s">
        <v>2605</v>
      </c>
      <c r="E3363" s="598" t="s">
        <v>36</v>
      </c>
      <c r="F3363" s="247">
        <v>1</v>
      </c>
      <c r="G3363" s="623" t="s">
        <v>4900</v>
      </c>
      <c r="H3363" s="485">
        <v>45251</v>
      </c>
      <c r="I3363" s="485">
        <v>45251</v>
      </c>
      <c r="J3363" s="235" t="s">
        <v>4762</v>
      </c>
      <c r="K3363" s="235" t="s">
        <v>4731</v>
      </c>
      <c r="L3363" s="345" t="s">
        <v>3858</v>
      </c>
      <c r="M3363" s="235">
        <v>358919800</v>
      </c>
      <c r="N3363" s="235" t="s">
        <v>4082</v>
      </c>
      <c r="O3363" s="427" t="s">
        <v>4871</v>
      </c>
      <c r="P3363" s="345" t="s">
        <v>4258</v>
      </c>
      <c r="Q3363" s="235"/>
      <c r="R3363" s="235" t="s">
        <v>4901</v>
      </c>
      <c r="S3363" s="408">
        <v>1667.6100000000001</v>
      </c>
      <c r="T3363" s="467" t="s">
        <v>2965</v>
      </c>
      <c r="U3363" s="468">
        <f t="shared" si="57"/>
        <v>1667.6100000000001</v>
      </c>
    </row>
    <row r="3364" spans="1:21">
      <c r="A3364" s="235">
        <f t="shared" si="56"/>
        <v>3361</v>
      </c>
      <c r="B3364" s="238" t="s">
        <v>2336</v>
      </c>
      <c r="C3364" s="238" t="s">
        <v>2804</v>
      </c>
      <c r="D3364" s="238" t="s">
        <v>2605</v>
      </c>
      <c r="E3364" s="598" t="s">
        <v>36</v>
      </c>
      <c r="F3364" s="333">
        <v>31</v>
      </c>
      <c r="G3364" s="623" t="s">
        <v>4900</v>
      </c>
      <c r="H3364" s="485">
        <v>45251</v>
      </c>
      <c r="I3364" s="485">
        <v>45251</v>
      </c>
      <c r="J3364" s="235" t="s">
        <v>4762</v>
      </c>
      <c r="K3364" s="235" t="s">
        <v>4731</v>
      </c>
      <c r="L3364" s="345" t="s">
        <v>3858</v>
      </c>
      <c r="M3364" s="235">
        <v>358919800</v>
      </c>
      <c r="N3364" s="235" t="s">
        <v>4082</v>
      </c>
      <c r="O3364" s="427" t="s">
        <v>4871</v>
      </c>
      <c r="P3364" s="345" t="s">
        <v>4258</v>
      </c>
      <c r="Q3364" s="235"/>
      <c r="R3364" s="235" t="s">
        <v>4901</v>
      </c>
      <c r="S3364" s="408">
        <v>1667.6100000000001</v>
      </c>
      <c r="T3364" s="467" t="s">
        <v>2965</v>
      </c>
      <c r="U3364" s="468">
        <f t="shared" si="57"/>
        <v>51695.91</v>
      </c>
    </row>
    <row r="3365" spans="1:21">
      <c r="A3365" s="235">
        <f t="shared" si="56"/>
        <v>3362</v>
      </c>
      <c r="B3365" s="238">
        <v>112172541</v>
      </c>
      <c r="C3365" s="238">
        <v>112172541</v>
      </c>
      <c r="D3365" s="238" t="s">
        <v>2373</v>
      </c>
      <c r="E3365" s="598" t="s">
        <v>36</v>
      </c>
      <c r="F3365" s="333">
        <v>8</v>
      </c>
      <c r="G3365" s="623" t="s">
        <v>4900</v>
      </c>
      <c r="H3365" s="485">
        <v>45251</v>
      </c>
      <c r="I3365" s="485">
        <v>45251</v>
      </c>
      <c r="J3365" s="235" t="s">
        <v>4762</v>
      </c>
      <c r="K3365" s="235" t="s">
        <v>4731</v>
      </c>
      <c r="L3365" s="345" t="s">
        <v>3858</v>
      </c>
      <c r="M3365" s="235">
        <v>358919800</v>
      </c>
      <c r="N3365" s="235" t="s">
        <v>4082</v>
      </c>
      <c r="O3365" s="427" t="s">
        <v>4871</v>
      </c>
      <c r="P3365" s="345" t="s">
        <v>4258</v>
      </c>
      <c r="Q3365" s="235"/>
      <c r="R3365" s="235" t="s">
        <v>4901</v>
      </c>
      <c r="S3365" s="408">
        <v>250.20000000000002</v>
      </c>
      <c r="T3365" s="467" t="s">
        <v>2965</v>
      </c>
      <c r="U3365" s="468">
        <f t="shared" si="57"/>
        <v>2001.6000000000001</v>
      </c>
    </row>
    <row r="3366" spans="1:21">
      <c r="A3366" s="235">
        <f t="shared" si="56"/>
        <v>3363</v>
      </c>
      <c r="B3366" s="238">
        <v>112172542</v>
      </c>
      <c r="C3366" s="238">
        <v>112172542</v>
      </c>
      <c r="D3366" s="238" t="s">
        <v>2376</v>
      </c>
      <c r="E3366" s="598" t="s">
        <v>36</v>
      </c>
      <c r="F3366" s="333">
        <v>24</v>
      </c>
      <c r="G3366" s="623" t="s">
        <v>4900</v>
      </c>
      <c r="H3366" s="485">
        <v>45251</v>
      </c>
      <c r="I3366" s="485">
        <v>45251</v>
      </c>
      <c r="J3366" s="235" t="s">
        <v>4762</v>
      </c>
      <c r="K3366" s="235" t="s">
        <v>4731</v>
      </c>
      <c r="L3366" s="345" t="s">
        <v>3858</v>
      </c>
      <c r="M3366" s="235">
        <v>358919800</v>
      </c>
      <c r="N3366" s="235" t="s">
        <v>4082</v>
      </c>
      <c r="O3366" s="427" t="s">
        <v>4871</v>
      </c>
      <c r="P3366" s="345" t="s">
        <v>4258</v>
      </c>
      <c r="Q3366" s="235"/>
      <c r="R3366" s="235" t="s">
        <v>4901</v>
      </c>
      <c r="S3366" s="408">
        <v>139.5</v>
      </c>
      <c r="T3366" s="467" t="s">
        <v>2965</v>
      </c>
      <c r="U3366" s="468">
        <f t="shared" si="57"/>
        <v>3348</v>
      </c>
    </row>
    <row r="3367" spans="1:21">
      <c r="A3367" s="235">
        <f t="shared" si="56"/>
        <v>3364</v>
      </c>
      <c r="B3367" s="238">
        <v>112172543</v>
      </c>
      <c r="C3367" s="238">
        <v>112172543</v>
      </c>
      <c r="D3367" s="238" t="s">
        <v>1145</v>
      </c>
      <c r="E3367" s="598" t="s">
        <v>36</v>
      </c>
      <c r="F3367" s="339">
        <v>8</v>
      </c>
      <c r="G3367" s="623" t="s">
        <v>4900</v>
      </c>
      <c r="H3367" s="485">
        <v>45251</v>
      </c>
      <c r="I3367" s="485">
        <v>45251</v>
      </c>
      <c r="J3367" s="235" t="s">
        <v>4762</v>
      </c>
      <c r="K3367" s="235" t="s">
        <v>4731</v>
      </c>
      <c r="L3367" s="345" t="s">
        <v>3858</v>
      </c>
      <c r="M3367" s="235">
        <v>358919800</v>
      </c>
      <c r="N3367" s="235" t="s">
        <v>4082</v>
      </c>
      <c r="O3367" s="427" t="s">
        <v>4871</v>
      </c>
      <c r="P3367" s="345" t="s">
        <v>4258</v>
      </c>
      <c r="Q3367" s="235"/>
      <c r="R3367" s="235" t="s">
        <v>4901</v>
      </c>
      <c r="S3367" s="408">
        <v>3147.2894736842104</v>
      </c>
      <c r="T3367" s="467" t="s">
        <v>2965</v>
      </c>
      <c r="U3367" s="468">
        <f t="shared" si="57"/>
        <v>25178.315789473683</v>
      </c>
    </row>
    <row r="3368" spans="1:21">
      <c r="A3368" s="235">
        <f t="shared" si="56"/>
        <v>3365</v>
      </c>
      <c r="B3368" s="238">
        <v>112172544</v>
      </c>
      <c r="C3368" s="238">
        <v>112172544</v>
      </c>
      <c r="D3368" s="238" t="s">
        <v>2377</v>
      </c>
      <c r="E3368" s="598" t="s">
        <v>36</v>
      </c>
      <c r="F3368" s="333">
        <v>16</v>
      </c>
      <c r="G3368" s="623" t="s">
        <v>4900</v>
      </c>
      <c r="H3368" s="485">
        <v>45251</v>
      </c>
      <c r="I3368" s="485">
        <v>45251</v>
      </c>
      <c r="J3368" s="235" t="s">
        <v>4762</v>
      </c>
      <c r="K3368" s="235" t="s">
        <v>4731</v>
      </c>
      <c r="L3368" s="345" t="s">
        <v>3858</v>
      </c>
      <c r="M3368" s="235">
        <v>358919800</v>
      </c>
      <c r="N3368" s="235" t="s">
        <v>4082</v>
      </c>
      <c r="O3368" s="427" t="s">
        <v>4871</v>
      </c>
      <c r="P3368" s="345" t="s">
        <v>4258</v>
      </c>
      <c r="Q3368" s="235"/>
      <c r="R3368" s="235" t="s">
        <v>4901</v>
      </c>
      <c r="S3368" s="408">
        <v>147.6</v>
      </c>
      <c r="T3368" s="467" t="s">
        <v>2965</v>
      </c>
      <c r="U3368" s="468">
        <f t="shared" si="57"/>
        <v>2361.6</v>
      </c>
    </row>
    <row r="3369" spans="1:21">
      <c r="A3369" s="235">
        <f t="shared" si="56"/>
        <v>3366</v>
      </c>
      <c r="B3369" s="238">
        <v>112172545</v>
      </c>
      <c r="C3369" s="238">
        <v>112172545</v>
      </c>
      <c r="D3369" s="238" t="s">
        <v>2378</v>
      </c>
      <c r="E3369" s="598" t="s">
        <v>36</v>
      </c>
      <c r="F3369" s="333">
        <v>48</v>
      </c>
      <c r="G3369" s="623" t="s">
        <v>4900</v>
      </c>
      <c r="H3369" s="485">
        <v>45251</v>
      </c>
      <c r="I3369" s="485">
        <v>45251</v>
      </c>
      <c r="J3369" s="235" t="s">
        <v>4762</v>
      </c>
      <c r="K3369" s="235" t="s">
        <v>4731</v>
      </c>
      <c r="L3369" s="345" t="s">
        <v>3858</v>
      </c>
      <c r="M3369" s="235">
        <v>358919800</v>
      </c>
      <c r="N3369" s="235" t="s">
        <v>4082</v>
      </c>
      <c r="O3369" s="427" t="s">
        <v>4871</v>
      </c>
      <c r="P3369" s="345" t="s">
        <v>4258</v>
      </c>
      <c r="Q3369" s="235"/>
      <c r="R3369" s="235" t="s">
        <v>4901</v>
      </c>
      <c r="S3369" s="408">
        <v>8.8800000000000008</v>
      </c>
      <c r="T3369" s="467" t="s">
        <v>2965</v>
      </c>
      <c r="U3369" s="468">
        <f t="shared" si="57"/>
        <v>426.24</v>
      </c>
    </row>
    <row r="3370" spans="1:21">
      <c r="A3370" s="235">
        <f t="shared" si="56"/>
        <v>3367</v>
      </c>
      <c r="B3370" s="238">
        <v>112172546</v>
      </c>
      <c r="C3370" s="238">
        <v>112172546</v>
      </c>
      <c r="D3370" s="238" t="s">
        <v>2380</v>
      </c>
      <c r="E3370" s="598" t="s">
        <v>36</v>
      </c>
      <c r="F3370" s="333">
        <v>32</v>
      </c>
      <c r="G3370" s="623" t="s">
        <v>4900</v>
      </c>
      <c r="H3370" s="485">
        <v>45251</v>
      </c>
      <c r="I3370" s="485">
        <v>45251</v>
      </c>
      <c r="J3370" s="235" t="s">
        <v>4762</v>
      </c>
      <c r="K3370" s="235" t="s">
        <v>4731</v>
      </c>
      <c r="L3370" s="345" t="s">
        <v>3858</v>
      </c>
      <c r="M3370" s="235">
        <v>358919800</v>
      </c>
      <c r="N3370" s="235" t="s">
        <v>4082</v>
      </c>
      <c r="O3370" s="427" t="s">
        <v>4871</v>
      </c>
      <c r="P3370" s="345" t="s">
        <v>4258</v>
      </c>
      <c r="Q3370" s="235"/>
      <c r="R3370" s="235" t="s">
        <v>4901</v>
      </c>
      <c r="S3370" s="408">
        <v>8.98</v>
      </c>
      <c r="T3370" s="467" t="s">
        <v>2965</v>
      </c>
      <c r="U3370" s="468">
        <f t="shared" si="57"/>
        <v>287.36</v>
      </c>
    </row>
    <row r="3371" spans="1:21">
      <c r="A3371" s="235">
        <f t="shared" si="56"/>
        <v>3368</v>
      </c>
      <c r="B3371" s="238">
        <v>112170848</v>
      </c>
      <c r="C3371" s="238">
        <v>112170848</v>
      </c>
      <c r="D3371" s="238" t="s">
        <v>2381</v>
      </c>
      <c r="E3371" s="598" t="s">
        <v>36</v>
      </c>
      <c r="F3371" s="235">
        <v>48</v>
      </c>
      <c r="G3371" s="623" t="s">
        <v>4900</v>
      </c>
      <c r="H3371" s="485">
        <v>45251</v>
      </c>
      <c r="I3371" s="485">
        <v>45251</v>
      </c>
      <c r="J3371" s="235" t="s">
        <v>4762</v>
      </c>
      <c r="K3371" s="235" t="s">
        <v>4731</v>
      </c>
      <c r="L3371" s="345" t="s">
        <v>3858</v>
      </c>
      <c r="M3371" s="235">
        <v>358919800</v>
      </c>
      <c r="N3371" s="235" t="s">
        <v>4082</v>
      </c>
      <c r="O3371" s="427" t="s">
        <v>4871</v>
      </c>
      <c r="P3371" s="345" t="s">
        <v>4258</v>
      </c>
      <c r="Q3371" s="235"/>
      <c r="R3371" s="235" t="s">
        <v>4901</v>
      </c>
      <c r="S3371" s="408">
        <v>8.41</v>
      </c>
      <c r="T3371" s="467" t="s">
        <v>2965</v>
      </c>
      <c r="U3371" s="468">
        <f t="shared" si="57"/>
        <v>403.68</v>
      </c>
    </row>
    <row r="3372" spans="1:21">
      <c r="A3372" s="235">
        <f t="shared" si="56"/>
        <v>3369</v>
      </c>
      <c r="B3372" s="238">
        <v>112170849</v>
      </c>
      <c r="C3372" s="238">
        <v>112170849</v>
      </c>
      <c r="D3372" s="238" t="s">
        <v>2382</v>
      </c>
      <c r="E3372" s="598" t="s">
        <v>36</v>
      </c>
      <c r="F3372" s="235">
        <v>48</v>
      </c>
      <c r="G3372" s="623" t="s">
        <v>4900</v>
      </c>
      <c r="H3372" s="485">
        <v>45251</v>
      </c>
      <c r="I3372" s="485">
        <v>45251</v>
      </c>
      <c r="J3372" s="235" t="s">
        <v>4762</v>
      </c>
      <c r="K3372" s="235" t="s">
        <v>4731</v>
      </c>
      <c r="L3372" s="345" t="s">
        <v>3858</v>
      </c>
      <c r="M3372" s="235">
        <v>358919800</v>
      </c>
      <c r="N3372" s="235" t="s">
        <v>4082</v>
      </c>
      <c r="O3372" s="427" t="s">
        <v>4871</v>
      </c>
      <c r="P3372" s="345" t="s">
        <v>4258</v>
      </c>
      <c r="Q3372" s="235"/>
      <c r="R3372" s="235" t="s">
        <v>4901</v>
      </c>
      <c r="S3372" s="408">
        <v>2.8899999999999997</v>
      </c>
      <c r="T3372" s="467" t="s">
        <v>2965</v>
      </c>
      <c r="U3372" s="468">
        <f t="shared" si="57"/>
        <v>138.71999999999997</v>
      </c>
    </row>
    <row r="3373" spans="1:21">
      <c r="A3373" s="235">
        <f t="shared" si="56"/>
        <v>3370</v>
      </c>
      <c r="B3373" s="238">
        <v>112171911</v>
      </c>
      <c r="C3373" s="238" t="s">
        <v>3427</v>
      </c>
      <c r="D3373" s="238" t="s">
        <v>3588</v>
      </c>
      <c r="E3373" s="598" t="s">
        <v>36</v>
      </c>
      <c r="F3373" s="490">
        <v>4</v>
      </c>
      <c r="G3373" s="623" t="s">
        <v>4900</v>
      </c>
      <c r="H3373" s="485">
        <v>45251</v>
      </c>
      <c r="I3373" s="485">
        <v>45251</v>
      </c>
      <c r="J3373" s="235" t="s">
        <v>4762</v>
      </c>
      <c r="K3373" s="235" t="s">
        <v>4731</v>
      </c>
      <c r="L3373" s="345" t="s">
        <v>3858</v>
      </c>
      <c r="M3373" s="235">
        <v>358919800</v>
      </c>
      <c r="N3373" s="235" t="s">
        <v>4082</v>
      </c>
      <c r="O3373" s="427" t="s">
        <v>4871</v>
      </c>
      <c r="P3373" s="345" t="s">
        <v>4258</v>
      </c>
      <c r="Q3373" s="235"/>
      <c r="R3373" s="235" t="s">
        <v>4901</v>
      </c>
      <c r="S3373" s="171">
        <v>158500</v>
      </c>
      <c r="T3373" s="467" t="s">
        <v>2965</v>
      </c>
      <c r="U3373" s="468">
        <f t="shared" si="57"/>
        <v>634000</v>
      </c>
    </row>
    <row r="3374" spans="1:21" ht="30.6">
      <c r="A3374" s="235">
        <f t="shared" si="56"/>
        <v>3371</v>
      </c>
      <c r="B3374" s="238">
        <v>112173808</v>
      </c>
      <c r="C3374" s="238" t="s">
        <v>3421</v>
      </c>
      <c r="D3374" s="238" t="s">
        <v>2819</v>
      </c>
      <c r="E3374" s="598" t="s">
        <v>247</v>
      </c>
      <c r="F3374" s="333">
        <v>4</v>
      </c>
      <c r="G3374" s="623" t="s">
        <v>4900</v>
      </c>
      <c r="H3374" s="485">
        <v>45251</v>
      </c>
      <c r="I3374" s="485">
        <v>45251</v>
      </c>
      <c r="J3374" s="235" t="s">
        <v>4762</v>
      </c>
      <c r="K3374" s="235" t="s">
        <v>4731</v>
      </c>
      <c r="L3374" s="345" t="s">
        <v>3858</v>
      </c>
      <c r="M3374" s="235">
        <v>358919800</v>
      </c>
      <c r="N3374" s="235" t="s">
        <v>4082</v>
      </c>
      <c r="O3374" s="427" t="s">
        <v>4871</v>
      </c>
      <c r="P3374" s="345" t="s">
        <v>4258</v>
      </c>
      <c r="Q3374" s="235"/>
      <c r="R3374" s="235" t="s">
        <v>4901</v>
      </c>
      <c r="S3374" s="538">
        <v>81601</v>
      </c>
      <c r="T3374" s="467" t="s">
        <v>2965</v>
      </c>
      <c r="U3374" s="468">
        <f t="shared" si="57"/>
        <v>326404</v>
      </c>
    </row>
    <row r="3375" spans="1:21">
      <c r="A3375" s="235">
        <f t="shared" si="56"/>
        <v>3372</v>
      </c>
      <c r="B3375" s="239" t="s">
        <v>286</v>
      </c>
      <c r="C3375" s="239" t="s">
        <v>286</v>
      </c>
      <c r="D3375" s="337" t="s">
        <v>4072</v>
      </c>
      <c r="E3375" s="598" t="s">
        <v>247</v>
      </c>
      <c r="F3375" s="239">
        <v>4</v>
      </c>
      <c r="G3375" s="623" t="s">
        <v>4900</v>
      </c>
      <c r="H3375" s="485">
        <v>45251</v>
      </c>
      <c r="I3375" s="485">
        <v>45251</v>
      </c>
      <c r="J3375" s="235" t="s">
        <v>4762</v>
      </c>
      <c r="K3375" s="235" t="s">
        <v>4731</v>
      </c>
      <c r="L3375" s="345" t="s">
        <v>3858</v>
      </c>
      <c r="M3375" s="235">
        <v>358919800</v>
      </c>
      <c r="N3375" s="235" t="s">
        <v>4082</v>
      </c>
      <c r="O3375" s="427" t="s">
        <v>4871</v>
      </c>
      <c r="P3375" s="345" t="s">
        <v>4258</v>
      </c>
      <c r="Q3375" s="235"/>
      <c r="R3375" s="235" t="s">
        <v>4901</v>
      </c>
      <c r="S3375" s="538">
        <v>89706.16</v>
      </c>
      <c r="T3375" s="467" t="s">
        <v>2965</v>
      </c>
      <c r="U3375" s="468">
        <f t="shared" si="57"/>
        <v>358824.64</v>
      </c>
    </row>
    <row r="3376" spans="1:21">
      <c r="A3376" s="235">
        <f t="shared" si="56"/>
        <v>3373</v>
      </c>
      <c r="B3376" s="238">
        <v>105990025</v>
      </c>
      <c r="C3376" s="238" t="s">
        <v>4197</v>
      </c>
      <c r="D3376" s="337" t="s">
        <v>4198</v>
      </c>
      <c r="E3376" s="598" t="s">
        <v>36</v>
      </c>
      <c r="F3376" s="333">
        <v>1</v>
      </c>
      <c r="G3376" s="623" t="s">
        <v>4902</v>
      </c>
      <c r="H3376" s="465">
        <v>45254</v>
      </c>
      <c r="I3376" s="465">
        <v>45254</v>
      </c>
      <c r="J3376" s="333" t="s">
        <v>4903</v>
      </c>
      <c r="K3376" s="333" t="s">
        <v>2844</v>
      </c>
      <c r="L3376" s="235" t="s">
        <v>4165</v>
      </c>
      <c r="M3376" s="333">
        <v>358919770</v>
      </c>
      <c r="N3376" s="235" t="s">
        <v>4082</v>
      </c>
      <c r="O3376" s="235" t="s">
        <v>4320</v>
      </c>
      <c r="P3376" s="235"/>
      <c r="Q3376" s="333"/>
      <c r="R3376" s="235" t="s">
        <v>4904</v>
      </c>
      <c r="S3376" s="538">
        <v>157700</v>
      </c>
      <c r="T3376" s="467" t="s">
        <v>2965</v>
      </c>
      <c r="U3376" s="468">
        <f t="shared" si="57"/>
        <v>157700</v>
      </c>
    </row>
    <row r="3377" spans="1:21" ht="20.399999999999999">
      <c r="A3377" s="235">
        <f t="shared" si="56"/>
        <v>3374</v>
      </c>
      <c r="B3377" s="238" t="s">
        <v>818</v>
      </c>
      <c r="C3377" s="238" t="s">
        <v>818</v>
      </c>
      <c r="D3377" s="238" t="s">
        <v>819</v>
      </c>
      <c r="E3377" s="598" t="s">
        <v>36</v>
      </c>
      <c r="F3377" s="355">
        <v>160</v>
      </c>
      <c r="G3377" s="623" t="s">
        <v>4905</v>
      </c>
      <c r="H3377" s="485">
        <v>45259</v>
      </c>
      <c r="I3377" s="485">
        <v>45259</v>
      </c>
      <c r="J3377" s="235" t="s">
        <v>4762</v>
      </c>
      <c r="K3377" s="235" t="s">
        <v>4731</v>
      </c>
      <c r="L3377" s="345" t="s">
        <v>3858</v>
      </c>
      <c r="M3377" s="235">
        <v>358919930</v>
      </c>
      <c r="N3377" s="235" t="s">
        <v>4082</v>
      </c>
      <c r="O3377" s="427" t="s">
        <v>4257</v>
      </c>
      <c r="P3377" s="345" t="s">
        <v>4258</v>
      </c>
      <c r="Q3377" s="246"/>
      <c r="R3377" s="235" t="s">
        <v>4912</v>
      </c>
      <c r="S3377" s="538">
        <v>4.5</v>
      </c>
      <c r="T3377" s="467" t="s">
        <v>2965</v>
      </c>
      <c r="U3377" s="468">
        <f t="shared" si="57"/>
        <v>720</v>
      </c>
    </row>
    <row r="3378" spans="1:21" ht="20.399999999999999">
      <c r="A3378" s="235">
        <f t="shared" si="56"/>
        <v>3375</v>
      </c>
      <c r="B3378" s="238" t="s">
        <v>820</v>
      </c>
      <c r="C3378" s="238">
        <v>107186267</v>
      </c>
      <c r="D3378" s="238" t="s">
        <v>821</v>
      </c>
      <c r="E3378" s="598" t="s">
        <v>36</v>
      </c>
      <c r="F3378" s="340">
        <v>160</v>
      </c>
      <c r="G3378" s="623" t="s">
        <v>4905</v>
      </c>
      <c r="H3378" s="485">
        <v>45259</v>
      </c>
      <c r="I3378" s="485">
        <v>45259</v>
      </c>
      <c r="J3378" s="235" t="s">
        <v>4762</v>
      </c>
      <c r="K3378" s="235" t="s">
        <v>4731</v>
      </c>
      <c r="L3378" s="345" t="s">
        <v>3858</v>
      </c>
      <c r="M3378" s="235">
        <v>358919930</v>
      </c>
      <c r="N3378" s="235" t="s">
        <v>4082</v>
      </c>
      <c r="O3378" s="427" t="s">
        <v>4257</v>
      </c>
      <c r="P3378" s="345" t="s">
        <v>4258</v>
      </c>
      <c r="Q3378" s="246"/>
      <c r="R3378" s="235" t="s">
        <v>4912</v>
      </c>
      <c r="S3378" s="538">
        <v>4.9000000000000004</v>
      </c>
      <c r="T3378" s="467" t="s">
        <v>2965</v>
      </c>
      <c r="U3378" s="468">
        <f t="shared" si="57"/>
        <v>784</v>
      </c>
    </row>
    <row r="3379" spans="1:21" ht="20.399999999999999">
      <c r="A3379" s="235">
        <f t="shared" si="56"/>
        <v>3376</v>
      </c>
      <c r="B3379" s="238">
        <v>110408290</v>
      </c>
      <c r="C3379" s="238" t="s">
        <v>2260</v>
      </c>
      <c r="D3379" s="238" t="s">
        <v>2775</v>
      </c>
      <c r="E3379" s="598" t="s">
        <v>36</v>
      </c>
      <c r="F3379" s="247">
        <v>24</v>
      </c>
      <c r="G3379" s="623" t="s">
        <v>4905</v>
      </c>
      <c r="H3379" s="485">
        <v>45259</v>
      </c>
      <c r="I3379" s="485">
        <v>45259</v>
      </c>
      <c r="J3379" s="235" t="s">
        <v>4762</v>
      </c>
      <c r="K3379" s="235" t="s">
        <v>4731</v>
      </c>
      <c r="L3379" s="345" t="s">
        <v>3858</v>
      </c>
      <c r="M3379" s="235">
        <v>358919930</v>
      </c>
      <c r="N3379" s="235" t="s">
        <v>4082</v>
      </c>
      <c r="O3379" s="427" t="s">
        <v>4257</v>
      </c>
      <c r="P3379" s="345" t="s">
        <v>4258</v>
      </c>
      <c r="Q3379" s="246"/>
      <c r="R3379" s="235" t="s">
        <v>4912</v>
      </c>
      <c r="S3379" s="538">
        <v>540.54999999999995</v>
      </c>
      <c r="T3379" s="467" t="s">
        <v>2965</v>
      </c>
      <c r="U3379" s="468">
        <f t="shared" si="57"/>
        <v>12973.199999999999</v>
      </c>
    </row>
    <row r="3380" spans="1:21">
      <c r="A3380" s="235">
        <f t="shared" si="56"/>
        <v>3377</v>
      </c>
      <c r="B3380" s="238">
        <v>101576439</v>
      </c>
      <c r="C3380" s="238" t="s">
        <v>655</v>
      </c>
      <c r="D3380" s="238" t="s">
        <v>656</v>
      </c>
      <c r="E3380" s="600" t="s">
        <v>36</v>
      </c>
      <c r="F3380" s="238">
        <v>8</v>
      </c>
      <c r="G3380" s="623" t="s">
        <v>4905</v>
      </c>
      <c r="H3380" s="485">
        <v>45259</v>
      </c>
      <c r="I3380" s="485">
        <v>45259</v>
      </c>
      <c r="J3380" s="235" t="s">
        <v>4762</v>
      </c>
      <c r="K3380" s="235" t="s">
        <v>4731</v>
      </c>
      <c r="L3380" s="345" t="s">
        <v>3858</v>
      </c>
      <c r="M3380" s="235">
        <v>358919930</v>
      </c>
      <c r="N3380" s="235" t="s">
        <v>4082</v>
      </c>
      <c r="O3380" s="427" t="s">
        <v>4257</v>
      </c>
      <c r="P3380" s="345" t="s">
        <v>4258</v>
      </c>
      <c r="Q3380" s="246"/>
      <c r="R3380" s="235" t="s">
        <v>4912</v>
      </c>
      <c r="S3380" s="538">
        <v>1184</v>
      </c>
      <c r="T3380" s="467" t="s">
        <v>2965</v>
      </c>
      <c r="U3380" s="468">
        <f t="shared" si="57"/>
        <v>9472</v>
      </c>
    </row>
    <row r="3381" spans="1:21">
      <c r="A3381" s="235">
        <f t="shared" si="56"/>
        <v>3378</v>
      </c>
      <c r="B3381" s="238">
        <v>112158708</v>
      </c>
      <c r="C3381" s="238" t="s">
        <v>3681</v>
      </c>
      <c r="D3381" s="337" t="s">
        <v>3682</v>
      </c>
      <c r="E3381" s="598" t="s">
        <v>36</v>
      </c>
      <c r="F3381" s="490">
        <v>4</v>
      </c>
      <c r="G3381" s="623" t="s">
        <v>4905</v>
      </c>
      <c r="H3381" s="485">
        <v>45259</v>
      </c>
      <c r="I3381" s="485">
        <v>45259</v>
      </c>
      <c r="J3381" s="235" t="s">
        <v>4762</v>
      </c>
      <c r="K3381" s="235" t="s">
        <v>4731</v>
      </c>
      <c r="L3381" s="345" t="s">
        <v>3858</v>
      </c>
      <c r="M3381" s="235">
        <v>358919930</v>
      </c>
      <c r="N3381" s="235" t="s">
        <v>4082</v>
      </c>
      <c r="O3381" s="427" t="s">
        <v>4257</v>
      </c>
      <c r="P3381" s="345" t="s">
        <v>4258</v>
      </c>
      <c r="Q3381" s="246"/>
      <c r="R3381" s="235" t="s">
        <v>4912</v>
      </c>
      <c r="S3381" s="544">
        <v>1900</v>
      </c>
      <c r="T3381" s="467" t="s">
        <v>2965</v>
      </c>
      <c r="U3381" s="468">
        <f t="shared" si="57"/>
        <v>7600</v>
      </c>
    </row>
    <row r="3382" spans="1:21">
      <c r="A3382" s="235">
        <f t="shared" si="56"/>
        <v>3379</v>
      </c>
      <c r="B3382" s="238">
        <v>111402534</v>
      </c>
      <c r="C3382" s="238" t="s">
        <v>1083</v>
      </c>
      <c r="D3382" s="238" t="s">
        <v>1084</v>
      </c>
      <c r="E3382" s="598" t="s">
        <v>36</v>
      </c>
      <c r="F3382" s="247">
        <v>20</v>
      </c>
      <c r="G3382" s="623" t="s">
        <v>4905</v>
      </c>
      <c r="H3382" s="485">
        <v>45259</v>
      </c>
      <c r="I3382" s="485">
        <v>45259</v>
      </c>
      <c r="J3382" s="235" t="s">
        <v>4762</v>
      </c>
      <c r="K3382" s="235" t="s">
        <v>4731</v>
      </c>
      <c r="L3382" s="345" t="s">
        <v>3858</v>
      </c>
      <c r="M3382" s="235">
        <v>358919930</v>
      </c>
      <c r="N3382" s="235" t="s">
        <v>4082</v>
      </c>
      <c r="O3382" s="427" t="s">
        <v>4257</v>
      </c>
      <c r="P3382" s="345" t="s">
        <v>4258</v>
      </c>
      <c r="Q3382" s="246"/>
      <c r="R3382" s="235" t="s">
        <v>4912</v>
      </c>
      <c r="S3382" s="538">
        <v>450.42</v>
      </c>
      <c r="T3382" s="467" t="s">
        <v>2965</v>
      </c>
      <c r="U3382" s="468">
        <f t="shared" si="57"/>
        <v>9008.4</v>
      </c>
    </row>
    <row r="3383" spans="1:21">
      <c r="A3383" s="235">
        <f t="shared" ref="A3383:A3446" si="58">A3382+1</f>
        <v>3380</v>
      </c>
      <c r="B3383" s="238">
        <v>107184793</v>
      </c>
      <c r="C3383" s="238">
        <v>107184793</v>
      </c>
      <c r="D3383" s="238" t="s">
        <v>813</v>
      </c>
      <c r="E3383" s="598" t="s">
        <v>36</v>
      </c>
      <c r="F3383" s="355">
        <v>160</v>
      </c>
      <c r="G3383" s="623" t="s">
        <v>4905</v>
      </c>
      <c r="H3383" s="485">
        <v>45259</v>
      </c>
      <c r="I3383" s="485">
        <v>45259</v>
      </c>
      <c r="J3383" s="235" t="s">
        <v>4762</v>
      </c>
      <c r="K3383" s="235" t="s">
        <v>4731</v>
      </c>
      <c r="L3383" s="345" t="s">
        <v>3858</v>
      </c>
      <c r="M3383" s="235">
        <v>358919930</v>
      </c>
      <c r="N3383" s="235" t="s">
        <v>4082</v>
      </c>
      <c r="O3383" s="427" t="s">
        <v>4257</v>
      </c>
      <c r="P3383" s="345" t="s">
        <v>4258</v>
      </c>
      <c r="Q3383" s="246"/>
      <c r="R3383" s="235" t="s">
        <v>4912</v>
      </c>
      <c r="S3383" s="545">
        <v>2.74</v>
      </c>
      <c r="T3383" s="467" t="s">
        <v>2965</v>
      </c>
      <c r="U3383" s="468">
        <f t="shared" si="57"/>
        <v>438.40000000000003</v>
      </c>
    </row>
    <row r="3384" spans="1:21">
      <c r="A3384" s="235">
        <f t="shared" si="58"/>
        <v>3381</v>
      </c>
      <c r="B3384" s="238">
        <v>107156657</v>
      </c>
      <c r="C3384" s="238">
        <v>107156657</v>
      </c>
      <c r="D3384" s="238" t="s">
        <v>815</v>
      </c>
      <c r="E3384" s="598" t="s">
        <v>36</v>
      </c>
      <c r="F3384" s="235">
        <v>32</v>
      </c>
      <c r="G3384" s="623" t="s">
        <v>4905</v>
      </c>
      <c r="H3384" s="485">
        <v>45259</v>
      </c>
      <c r="I3384" s="485">
        <v>45259</v>
      </c>
      <c r="J3384" s="235" t="s">
        <v>4762</v>
      </c>
      <c r="K3384" s="235" t="s">
        <v>4731</v>
      </c>
      <c r="L3384" s="345" t="s">
        <v>3858</v>
      </c>
      <c r="M3384" s="235">
        <v>358919930</v>
      </c>
      <c r="N3384" s="235" t="s">
        <v>4082</v>
      </c>
      <c r="O3384" s="427" t="s">
        <v>4257</v>
      </c>
      <c r="P3384" s="345" t="s">
        <v>4258</v>
      </c>
      <c r="Q3384" s="246"/>
      <c r="R3384" s="235" t="s">
        <v>4912</v>
      </c>
      <c r="S3384" s="538">
        <v>17.79</v>
      </c>
      <c r="T3384" s="467" t="s">
        <v>2965</v>
      </c>
      <c r="U3384" s="468">
        <f t="shared" si="57"/>
        <v>569.28</v>
      </c>
    </row>
    <row r="3385" spans="1:21">
      <c r="A3385" s="235">
        <f t="shared" si="58"/>
        <v>3382</v>
      </c>
      <c r="B3385" s="238">
        <v>107156629</v>
      </c>
      <c r="C3385" s="238">
        <v>107156629</v>
      </c>
      <c r="D3385" s="238" t="s">
        <v>814</v>
      </c>
      <c r="E3385" s="598" t="s">
        <v>36</v>
      </c>
      <c r="F3385" s="247">
        <v>128</v>
      </c>
      <c r="G3385" s="623" t="s">
        <v>4905</v>
      </c>
      <c r="H3385" s="485">
        <v>45259</v>
      </c>
      <c r="I3385" s="485">
        <v>45259</v>
      </c>
      <c r="J3385" s="235" t="s">
        <v>4762</v>
      </c>
      <c r="K3385" s="235" t="s">
        <v>4731</v>
      </c>
      <c r="L3385" s="345" t="s">
        <v>3858</v>
      </c>
      <c r="M3385" s="235">
        <v>358919930</v>
      </c>
      <c r="N3385" s="235" t="s">
        <v>4082</v>
      </c>
      <c r="O3385" s="427" t="s">
        <v>4257</v>
      </c>
      <c r="P3385" s="345" t="s">
        <v>4258</v>
      </c>
      <c r="Q3385" s="246"/>
      <c r="R3385" s="235" t="s">
        <v>4912</v>
      </c>
      <c r="S3385" s="538">
        <v>13.63</v>
      </c>
      <c r="T3385" s="467" t="s">
        <v>2965</v>
      </c>
      <c r="U3385" s="468">
        <f t="shared" si="57"/>
        <v>1744.64</v>
      </c>
    </row>
    <row r="3386" spans="1:21">
      <c r="A3386" s="235">
        <f t="shared" si="58"/>
        <v>3383</v>
      </c>
      <c r="B3386" s="238">
        <v>110408291</v>
      </c>
      <c r="C3386" s="238" t="s">
        <v>1305</v>
      </c>
      <c r="D3386" s="238" t="s">
        <v>1306</v>
      </c>
      <c r="E3386" s="598" t="s">
        <v>36</v>
      </c>
      <c r="F3386" s="235">
        <v>48</v>
      </c>
      <c r="G3386" s="623" t="s">
        <v>4905</v>
      </c>
      <c r="H3386" s="485">
        <v>45259</v>
      </c>
      <c r="I3386" s="485">
        <v>45259</v>
      </c>
      <c r="J3386" s="235" t="s">
        <v>4762</v>
      </c>
      <c r="K3386" s="235" t="s">
        <v>4731</v>
      </c>
      <c r="L3386" s="345" t="s">
        <v>3858</v>
      </c>
      <c r="M3386" s="235">
        <v>358919930</v>
      </c>
      <c r="N3386" s="235" t="s">
        <v>4082</v>
      </c>
      <c r="O3386" s="427" t="s">
        <v>4257</v>
      </c>
      <c r="P3386" s="345" t="s">
        <v>4258</v>
      </c>
      <c r="Q3386" s="246"/>
      <c r="R3386" s="235" t="s">
        <v>4912</v>
      </c>
      <c r="S3386" s="541">
        <v>2.5499999999999998</v>
      </c>
      <c r="T3386" s="467" t="s">
        <v>2965</v>
      </c>
      <c r="U3386" s="468">
        <f t="shared" si="57"/>
        <v>122.39999999999999</v>
      </c>
    </row>
    <row r="3387" spans="1:21" ht="20.399999999999999">
      <c r="A3387" s="235">
        <f t="shared" si="58"/>
        <v>3384</v>
      </c>
      <c r="B3387" s="238">
        <v>110408292</v>
      </c>
      <c r="C3387" s="238">
        <v>110408292</v>
      </c>
      <c r="D3387" s="238" t="s">
        <v>1310</v>
      </c>
      <c r="E3387" s="598" t="s">
        <v>36</v>
      </c>
      <c r="F3387" s="235">
        <v>240</v>
      </c>
      <c r="G3387" s="623" t="s">
        <v>4905</v>
      </c>
      <c r="H3387" s="485">
        <v>45259</v>
      </c>
      <c r="I3387" s="485">
        <v>45259</v>
      </c>
      <c r="J3387" s="235" t="s">
        <v>4762</v>
      </c>
      <c r="K3387" s="235" t="s">
        <v>4731</v>
      </c>
      <c r="L3387" s="345" t="s">
        <v>3858</v>
      </c>
      <c r="M3387" s="235">
        <v>358919930</v>
      </c>
      <c r="N3387" s="235" t="s">
        <v>4082</v>
      </c>
      <c r="O3387" s="427" t="s">
        <v>4257</v>
      </c>
      <c r="P3387" s="345" t="s">
        <v>4258</v>
      </c>
      <c r="Q3387" s="246"/>
      <c r="R3387" s="235" t="s">
        <v>4912</v>
      </c>
      <c r="S3387" s="538">
        <v>2.61</v>
      </c>
      <c r="T3387" s="467" t="s">
        <v>2965</v>
      </c>
      <c r="U3387" s="468">
        <f t="shared" si="57"/>
        <v>626.4</v>
      </c>
    </row>
    <row r="3388" spans="1:21">
      <c r="A3388" s="235">
        <f t="shared" si="58"/>
        <v>3385</v>
      </c>
      <c r="B3388" s="238">
        <v>112141777</v>
      </c>
      <c r="C3388" s="238">
        <v>112141777</v>
      </c>
      <c r="D3388" s="238" t="s">
        <v>2563</v>
      </c>
      <c r="E3388" s="598" t="s">
        <v>36</v>
      </c>
      <c r="F3388" s="235">
        <v>144</v>
      </c>
      <c r="G3388" s="623" t="s">
        <v>4905</v>
      </c>
      <c r="H3388" s="485">
        <v>45259</v>
      </c>
      <c r="I3388" s="485">
        <v>45259</v>
      </c>
      <c r="J3388" s="235" t="s">
        <v>4762</v>
      </c>
      <c r="K3388" s="235" t="s">
        <v>4731</v>
      </c>
      <c r="L3388" s="345" t="s">
        <v>3858</v>
      </c>
      <c r="M3388" s="235">
        <v>358919930</v>
      </c>
      <c r="N3388" s="235" t="s">
        <v>4082</v>
      </c>
      <c r="O3388" s="427" t="s">
        <v>4257</v>
      </c>
      <c r="P3388" s="345" t="s">
        <v>4258</v>
      </c>
      <c r="Q3388" s="246"/>
      <c r="R3388" s="235" t="s">
        <v>4912</v>
      </c>
      <c r="S3388" s="538">
        <v>5.4</v>
      </c>
      <c r="T3388" s="467" t="s">
        <v>2965</v>
      </c>
      <c r="U3388" s="468">
        <f t="shared" si="57"/>
        <v>777.6</v>
      </c>
    </row>
    <row r="3389" spans="1:21">
      <c r="A3389" s="235">
        <f t="shared" si="58"/>
        <v>3386</v>
      </c>
      <c r="B3389" s="238">
        <v>112141778</v>
      </c>
      <c r="C3389" s="238">
        <v>112141778</v>
      </c>
      <c r="D3389" s="238" t="s">
        <v>2566</v>
      </c>
      <c r="E3389" s="598" t="s">
        <v>36</v>
      </c>
      <c r="F3389" s="247">
        <v>80</v>
      </c>
      <c r="G3389" s="623" t="s">
        <v>4905</v>
      </c>
      <c r="H3389" s="485">
        <v>45259</v>
      </c>
      <c r="I3389" s="485">
        <v>45259</v>
      </c>
      <c r="J3389" s="235" t="s">
        <v>4762</v>
      </c>
      <c r="K3389" s="235" t="s">
        <v>4731</v>
      </c>
      <c r="L3389" s="345" t="s">
        <v>3858</v>
      </c>
      <c r="M3389" s="235">
        <v>358919930</v>
      </c>
      <c r="N3389" s="235" t="s">
        <v>4082</v>
      </c>
      <c r="O3389" s="427" t="s">
        <v>4257</v>
      </c>
      <c r="P3389" s="345" t="s">
        <v>4258</v>
      </c>
      <c r="Q3389" s="246"/>
      <c r="R3389" s="235" t="s">
        <v>4912</v>
      </c>
      <c r="S3389" s="538">
        <v>1.5</v>
      </c>
      <c r="T3389" s="467" t="s">
        <v>2965</v>
      </c>
      <c r="U3389" s="468">
        <f t="shared" si="57"/>
        <v>120</v>
      </c>
    </row>
    <row r="3390" spans="1:21">
      <c r="A3390" s="235">
        <f t="shared" si="58"/>
        <v>3387</v>
      </c>
      <c r="B3390" s="238">
        <v>102951260</v>
      </c>
      <c r="C3390" s="238" t="s">
        <v>1697</v>
      </c>
      <c r="D3390" s="238" t="s">
        <v>1698</v>
      </c>
      <c r="E3390" s="598" t="s">
        <v>36</v>
      </c>
      <c r="F3390" s="235">
        <v>8</v>
      </c>
      <c r="G3390" s="623" t="s">
        <v>4905</v>
      </c>
      <c r="H3390" s="485">
        <v>45259</v>
      </c>
      <c r="I3390" s="485">
        <v>45259</v>
      </c>
      <c r="J3390" s="235" t="s">
        <v>4762</v>
      </c>
      <c r="K3390" s="235" t="s">
        <v>4731</v>
      </c>
      <c r="L3390" s="345" t="s">
        <v>3858</v>
      </c>
      <c r="M3390" s="235">
        <v>358919930</v>
      </c>
      <c r="N3390" s="235" t="s">
        <v>4082</v>
      </c>
      <c r="O3390" s="427" t="s">
        <v>4257</v>
      </c>
      <c r="P3390" s="345" t="s">
        <v>4258</v>
      </c>
      <c r="Q3390" s="246"/>
      <c r="R3390" s="235" t="s">
        <v>4912</v>
      </c>
      <c r="S3390" s="546">
        <v>210</v>
      </c>
      <c r="T3390" s="467" t="s">
        <v>2965</v>
      </c>
      <c r="U3390" s="468">
        <f t="shared" si="57"/>
        <v>1680</v>
      </c>
    </row>
    <row r="3391" spans="1:21">
      <c r="A3391" s="235">
        <f t="shared" si="58"/>
        <v>3388</v>
      </c>
      <c r="B3391" s="238">
        <v>102464571</v>
      </c>
      <c r="C3391" s="238" t="s">
        <v>1693</v>
      </c>
      <c r="D3391" s="238" t="s">
        <v>1694</v>
      </c>
      <c r="E3391" s="598" t="s">
        <v>36</v>
      </c>
      <c r="F3391" s="235">
        <v>8</v>
      </c>
      <c r="G3391" s="623" t="s">
        <v>4905</v>
      </c>
      <c r="H3391" s="485">
        <v>45259</v>
      </c>
      <c r="I3391" s="485">
        <v>45259</v>
      </c>
      <c r="J3391" s="235" t="s">
        <v>4762</v>
      </c>
      <c r="K3391" s="235" t="s">
        <v>4731</v>
      </c>
      <c r="L3391" s="345" t="s">
        <v>3858</v>
      </c>
      <c r="M3391" s="235">
        <v>358919930</v>
      </c>
      <c r="N3391" s="235" t="s">
        <v>4082</v>
      </c>
      <c r="O3391" s="427" t="s">
        <v>4257</v>
      </c>
      <c r="P3391" s="345" t="s">
        <v>4258</v>
      </c>
      <c r="Q3391" s="246"/>
      <c r="R3391" s="235" t="s">
        <v>4912</v>
      </c>
      <c r="S3391" s="546">
        <v>1374</v>
      </c>
      <c r="T3391" s="467" t="s">
        <v>2965</v>
      </c>
      <c r="U3391" s="468">
        <f t="shared" si="57"/>
        <v>10992</v>
      </c>
    </row>
    <row r="3392" spans="1:21">
      <c r="A3392" s="235">
        <f t="shared" si="58"/>
        <v>3389</v>
      </c>
      <c r="B3392" s="238">
        <v>112148136</v>
      </c>
      <c r="C3392" s="238" t="s">
        <v>3726</v>
      </c>
      <c r="D3392" s="238" t="s">
        <v>3727</v>
      </c>
      <c r="E3392" s="598" t="s">
        <v>36</v>
      </c>
      <c r="F3392" s="490">
        <v>4</v>
      </c>
      <c r="G3392" s="623" t="s">
        <v>4905</v>
      </c>
      <c r="H3392" s="485">
        <v>45259</v>
      </c>
      <c r="I3392" s="485">
        <v>45259</v>
      </c>
      <c r="J3392" s="235" t="s">
        <v>4762</v>
      </c>
      <c r="K3392" s="235" t="s">
        <v>4731</v>
      </c>
      <c r="L3392" s="345" t="s">
        <v>3858</v>
      </c>
      <c r="M3392" s="235">
        <v>358919930</v>
      </c>
      <c r="N3392" s="235" t="s">
        <v>4082</v>
      </c>
      <c r="O3392" s="427" t="s">
        <v>4257</v>
      </c>
      <c r="P3392" s="345" t="s">
        <v>4258</v>
      </c>
      <c r="Q3392" s="246"/>
      <c r="R3392" s="235" t="s">
        <v>4912</v>
      </c>
      <c r="S3392" s="544">
        <v>14661.91</v>
      </c>
      <c r="T3392" s="467" t="s">
        <v>2965</v>
      </c>
      <c r="U3392" s="468">
        <f t="shared" si="57"/>
        <v>58647.64</v>
      </c>
    </row>
    <row r="3393" spans="1:21">
      <c r="A3393" s="235">
        <f t="shared" si="58"/>
        <v>3390</v>
      </c>
      <c r="B3393" s="238">
        <v>111400054</v>
      </c>
      <c r="C3393" s="238" t="s">
        <v>3274</v>
      </c>
      <c r="D3393" s="238" t="s">
        <v>650</v>
      </c>
      <c r="E3393" s="598" t="s">
        <v>36</v>
      </c>
      <c r="F3393" s="247">
        <v>24</v>
      </c>
      <c r="G3393" s="623" t="s">
        <v>4905</v>
      </c>
      <c r="H3393" s="485">
        <v>45259</v>
      </c>
      <c r="I3393" s="485">
        <v>45259</v>
      </c>
      <c r="J3393" s="235" t="s">
        <v>4762</v>
      </c>
      <c r="K3393" s="235" t="s">
        <v>4731</v>
      </c>
      <c r="L3393" s="345" t="s">
        <v>3858</v>
      </c>
      <c r="M3393" s="235">
        <v>358919930</v>
      </c>
      <c r="N3393" s="235" t="s">
        <v>4082</v>
      </c>
      <c r="O3393" s="427" t="s">
        <v>4257</v>
      </c>
      <c r="P3393" s="345" t="s">
        <v>4258</v>
      </c>
      <c r="Q3393" s="246"/>
      <c r="R3393" s="235" t="s">
        <v>4912</v>
      </c>
      <c r="S3393" s="547">
        <v>1388.85</v>
      </c>
      <c r="T3393" s="467" t="s">
        <v>2965</v>
      </c>
      <c r="U3393" s="468">
        <f t="shared" si="57"/>
        <v>33332.399999999994</v>
      </c>
    </row>
    <row r="3394" spans="1:21">
      <c r="A3394" s="235">
        <f t="shared" si="58"/>
        <v>3391</v>
      </c>
      <c r="B3394" s="238">
        <v>111400055</v>
      </c>
      <c r="C3394" s="424" t="s">
        <v>3275</v>
      </c>
      <c r="D3394" s="424" t="s">
        <v>654</v>
      </c>
      <c r="E3394" s="599" t="s">
        <v>36</v>
      </c>
      <c r="F3394" s="235">
        <v>24</v>
      </c>
      <c r="G3394" s="623" t="s">
        <v>4905</v>
      </c>
      <c r="H3394" s="485">
        <v>45259</v>
      </c>
      <c r="I3394" s="485">
        <v>45259</v>
      </c>
      <c r="J3394" s="235" t="s">
        <v>4762</v>
      </c>
      <c r="K3394" s="235" t="s">
        <v>4731</v>
      </c>
      <c r="L3394" s="345" t="s">
        <v>3858</v>
      </c>
      <c r="M3394" s="235">
        <v>358919930</v>
      </c>
      <c r="N3394" s="235" t="s">
        <v>4082</v>
      </c>
      <c r="O3394" s="427" t="s">
        <v>4257</v>
      </c>
      <c r="P3394" s="345" t="s">
        <v>4258</v>
      </c>
      <c r="Q3394" s="246"/>
      <c r="R3394" s="235" t="s">
        <v>4912</v>
      </c>
      <c r="S3394" s="547">
        <v>1706.02</v>
      </c>
      <c r="T3394" s="467" t="s">
        <v>2965</v>
      </c>
      <c r="U3394" s="468">
        <f t="shared" si="57"/>
        <v>40944.479999999996</v>
      </c>
    </row>
    <row r="3395" spans="1:21">
      <c r="A3395" s="235">
        <f t="shared" si="58"/>
        <v>3392</v>
      </c>
      <c r="B3395" s="238">
        <v>110710681</v>
      </c>
      <c r="C3395" s="238">
        <v>110710681</v>
      </c>
      <c r="D3395" s="238" t="s">
        <v>2209</v>
      </c>
      <c r="E3395" s="598" t="s">
        <v>36</v>
      </c>
      <c r="F3395" s="235">
        <v>32</v>
      </c>
      <c r="G3395" s="623" t="s">
        <v>4905</v>
      </c>
      <c r="H3395" s="485">
        <v>45259</v>
      </c>
      <c r="I3395" s="485">
        <v>45259</v>
      </c>
      <c r="J3395" s="235" t="s">
        <v>4762</v>
      </c>
      <c r="K3395" s="235" t="s">
        <v>4731</v>
      </c>
      <c r="L3395" s="345" t="s">
        <v>3858</v>
      </c>
      <c r="M3395" s="235">
        <v>358919930</v>
      </c>
      <c r="N3395" s="235" t="s">
        <v>4082</v>
      </c>
      <c r="O3395" s="427" t="s">
        <v>4257</v>
      </c>
      <c r="P3395" s="345" t="s">
        <v>4258</v>
      </c>
      <c r="Q3395" s="246"/>
      <c r="R3395" s="235" t="s">
        <v>4912</v>
      </c>
      <c r="S3395" s="546">
        <v>2011</v>
      </c>
      <c r="T3395" s="467" t="s">
        <v>2965</v>
      </c>
      <c r="U3395" s="468">
        <f t="shared" si="57"/>
        <v>64352</v>
      </c>
    </row>
    <row r="3396" spans="1:21">
      <c r="A3396" s="235">
        <f t="shared" si="58"/>
        <v>3393</v>
      </c>
      <c r="B3396" s="238">
        <v>110710682</v>
      </c>
      <c r="C3396" s="238">
        <v>110710682</v>
      </c>
      <c r="D3396" s="238" t="s">
        <v>2216</v>
      </c>
      <c r="E3396" s="598" t="s">
        <v>36</v>
      </c>
      <c r="F3396" s="235">
        <v>32</v>
      </c>
      <c r="G3396" s="623" t="s">
        <v>4905</v>
      </c>
      <c r="H3396" s="485">
        <v>45259</v>
      </c>
      <c r="I3396" s="485">
        <v>45259</v>
      </c>
      <c r="J3396" s="235" t="s">
        <v>4762</v>
      </c>
      <c r="K3396" s="235" t="s">
        <v>4731</v>
      </c>
      <c r="L3396" s="345" t="s">
        <v>3858</v>
      </c>
      <c r="M3396" s="235">
        <v>358919930</v>
      </c>
      <c r="N3396" s="235" t="s">
        <v>4082</v>
      </c>
      <c r="O3396" s="427" t="s">
        <v>4257</v>
      </c>
      <c r="P3396" s="345" t="s">
        <v>4258</v>
      </c>
      <c r="Q3396" s="246"/>
      <c r="R3396" s="235" t="s">
        <v>4912</v>
      </c>
      <c r="S3396" s="546">
        <v>1945</v>
      </c>
      <c r="T3396" s="467" t="s">
        <v>2965</v>
      </c>
      <c r="U3396" s="468">
        <f t="shared" ref="U3396:U3459" si="59">S3396*F3396</f>
        <v>62240</v>
      </c>
    </row>
    <row r="3397" spans="1:21">
      <c r="A3397" s="235">
        <f t="shared" si="58"/>
        <v>3394</v>
      </c>
      <c r="B3397" s="238">
        <v>110710684</v>
      </c>
      <c r="C3397" s="238" t="s">
        <v>3942</v>
      </c>
      <c r="D3397" s="238" t="s">
        <v>2213</v>
      </c>
      <c r="E3397" s="598" t="s">
        <v>36</v>
      </c>
      <c r="F3397" s="247">
        <v>16</v>
      </c>
      <c r="G3397" s="623" t="s">
        <v>4905</v>
      </c>
      <c r="H3397" s="485">
        <v>45259</v>
      </c>
      <c r="I3397" s="485">
        <v>45259</v>
      </c>
      <c r="J3397" s="235" t="s">
        <v>4762</v>
      </c>
      <c r="K3397" s="235" t="s">
        <v>4731</v>
      </c>
      <c r="L3397" s="345" t="s">
        <v>3858</v>
      </c>
      <c r="M3397" s="235">
        <v>358919930</v>
      </c>
      <c r="N3397" s="235" t="s">
        <v>4082</v>
      </c>
      <c r="O3397" s="427" t="s">
        <v>4257</v>
      </c>
      <c r="P3397" s="345" t="s">
        <v>4258</v>
      </c>
      <c r="Q3397" s="246"/>
      <c r="R3397" s="235" t="s">
        <v>4912</v>
      </c>
      <c r="S3397" s="538">
        <v>2518</v>
      </c>
      <c r="T3397" s="467" t="s">
        <v>2965</v>
      </c>
      <c r="U3397" s="468">
        <f t="shared" si="59"/>
        <v>40288</v>
      </c>
    </row>
    <row r="3398" spans="1:21" ht="30.6">
      <c r="A3398" s="235">
        <f t="shared" si="58"/>
        <v>3395</v>
      </c>
      <c r="B3398" s="238">
        <v>109611234</v>
      </c>
      <c r="C3398" s="238">
        <v>3742612236</v>
      </c>
      <c r="D3398" s="337" t="s">
        <v>3031</v>
      </c>
      <c r="E3398" s="598" t="s">
        <v>36</v>
      </c>
      <c r="F3398" s="247">
        <v>24</v>
      </c>
      <c r="G3398" s="623" t="s">
        <v>4905</v>
      </c>
      <c r="H3398" s="485">
        <v>45259</v>
      </c>
      <c r="I3398" s="485">
        <v>45259</v>
      </c>
      <c r="J3398" s="235" t="s">
        <v>4762</v>
      </c>
      <c r="K3398" s="235" t="s">
        <v>4731</v>
      </c>
      <c r="L3398" s="345" t="s">
        <v>3858</v>
      </c>
      <c r="M3398" s="235">
        <v>358919930</v>
      </c>
      <c r="N3398" s="235" t="s">
        <v>4082</v>
      </c>
      <c r="O3398" s="427" t="s">
        <v>4257</v>
      </c>
      <c r="P3398" s="345" t="s">
        <v>4258</v>
      </c>
      <c r="Q3398" s="246"/>
      <c r="R3398" s="235" t="s">
        <v>4912</v>
      </c>
      <c r="S3398" s="538">
        <v>24600</v>
      </c>
      <c r="T3398" s="467" t="s">
        <v>2965</v>
      </c>
      <c r="U3398" s="468">
        <f t="shared" si="59"/>
        <v>590400</v>
      </c>
    </row>
    <row r="3399" spans="1:21">
      <c r="A3399" s="235">
        <f t="shared" si="58"/>
        <v>3396</v>
      </c>
      <c r="B3399" s="238" t="s">
        <v>2458</v>
      </c>
      <c r="C3399" s="238" t="s">
        <v>2458</v>
      </c>
      <c r="D3399" s="337" t="s">
        <v>2459</v>
      </c>
      <c r="E3399" s="598" t="s">
        <v>36</v>
      </c>
      <c r="F3399" s="235">
        <v>16</v>
      </c>
      <c r="G3399" s="623" t="s">
        <v>4905</v>
      </c>
      <c r="H3399" s="485">
        <v>45259</v>
      </c>
      <c r="I3399" s="485">
        <v>45259</v>
      </c>
      <c r="J3399" s="235" t="s">
        <v>4762</v>
      </c>
      <c r="K3399" s="235" t="s">
        <v>4731</v>
      </c>
      <c r="L3399" s="345" t="s">
        <v>3858</v>
      </c>
      <c r="M3399" s="235">
        <v>358919930</v>
      </c>
      <c r="N3399" s="235" t="s">
        <v>4082</v>
      </c>
      <c r="O3399" s="427" t="s">
        <v>4257</v>
      </c>
      <c r="P3399" s="345" t="s">
        <v>4258</v>
      </c>
      <c r="Q3399" s="246"/>
      <c r="R3399" s="235" t="s">
        <v>4912</v>
      </c>
      <c r="S3399" s="538">
        <v>1667.61</v>
      </c>
      <c r="T3399" s="467" t="s">
        <v>2965</v>
      </c>
      <c r="U3399" s="468">
        <f t="shared" si="59"/>
        <v>26681.759999999998</v>
      </c>
    </row>
    <row r="3400" spans="1:21">
      <c r="A3400" s="235">
        <f t="shared" si="58"/>
        <v>3397</v>
      </c>
      <c r="B3400" s="238">
        <v>112173846</v>
      </c>
      <c r="C3400" s="238" t="s">
        <v>3757</v>
      </c>
      <c r="D3400" s="337" t="s">
        <v>3758</v>
      </c>
      <c r="E3400" s="598" t="s">
        <v>36</v>
      </c>
      <c r="F3400" s="490">
        <v>4</v>
      </c>
      <c r="G3400" s="623" t="s">
        <v>4905</v>
      </c>
      <c r="H3400" s="485">
        <v>45259</v>
      </c>
      <c r="I3400" s="485">
        <v>45259</v>
      </c>
      <c r="J3400" s="235" t="s">
        <v>4762</v>
      </c>
      <c r="K3400" s="235" t="s">
        <v>4731</v>
      </c>
      <c r="L3400" s="345" t="s">
        <v>3858</v>
      </c>
      <c r="M3400" s="235">
        <v>358919930</v>
      </c>
      <c r="N3400" s="235" t="s">
        <v>4082</v>
      </c>
      <c r="O3400" s="427" t="s">
        <v>4257</v>
      </c>
      <c r="P3400" s="345" t="s">
        <v>4258</v>
      </c>
      <c r="Q3400" s="246"/>
      <c r="R3400" s="235" t="s">
        <v>4912</v>
      </c>
      <c r="S3400" s="249">
        <v>2350</v>
      </c>
      <c r="T3400" s="467" t="s">
        <v>2965</v>
      </c>
      <c r="U3400" s="468">
        <f t="shared" si="59"/>
        <v>9400</v>
      </c>
    </row>
    <row r="3401" spans="1:21">
      <c r="A3401" s="235">
        <f t="shared" si="58"/>
        <v>3398</v>
      </c>
      <c r="B3401" s="238">
        <v>110408288</v>
      </c>
      <c r="C3401" s="238" t="s">
        <v>1749</v>
      </c>
      <c r="D3401" s="337" t="s">
        <v>1750</v>
      </c>
      <c r="E3401" s="598" t="s">
        <v>36</v>
      </c>
      <c r="F3401" s="235">
        <v>10</v>
      </c>
      <c r="G3401" s="623" t="s">
        <v>4905</v>
      </c>
      <c r="H3401" s="485">
        <v>45259</v>
      </c>
      <c r="I3401" s="485">
        <v>45259</v>
      </c>
      <c r="J3401" s="235" t="s">
        <v>4762</v>
      </c>
      <c r="K3401" s="235" t="s">
        <v>4731</v>
      </c>
      <c r="L3401" s="345" t="s">
        <v>3858</v>
      </c>
      <c r="M3401" s="235">
        <v>358919930</v>
      </c>
      <c r="N3401" s="235" t="s">
        <v>4082</v>
      </c>
      <c r="O3401" s="427" t="s">
        <v>4257</v>
      </c>
      <c r="P3401" s="345" t="s">
        <v>4258</v>
      </c>
      <c r="Q3401" s="246"/>
      <c r="R3401" s="235" t="s">
        <v>4912</v>
      </c>
      <c r="S3401" s="541">
        <v>2750</v>
      </c>
      <c r="T3401" s="467" t="s">
        <v>2965</v>
      </c>
      <c r="U3401" s="468">
        <f t="shared" si="59"/>
        <v>27500</v>
      </c>
    </row>
    <row r="3402" spans="1:21">
      <c r="A3402" s="235">
        <f t="shared" si="58"/>
        <v>3399</v>
      </c>
      <c r="B3402" s="238" t="s">
        <v>2336</v>
      </c>
      <c r="C3402" s="238" t="s">
        <v>2804</v>
      </c>
      <c r="D3402" s="238" t="s">
        <v>2605</v>
      </c>
      <c r="E3402" s="598" t="s">
        <v>36</v>
      </c>
      <c r="F3402" s="235">
        <v>32</v>
      </c>
      <c r="G3402" s="623" t="s">
        <v>4905</v>
      </c>
      <c r="H3402" s="485">
        <v>45259</v>
      </c>
      <c r="I3402" s="485">
        <v>45259</v>
      </c>
      <c r="J3402" s="235" t="s">
        <v>4762</v>
      </c>
      <c r="K3402" s="235" t="s">
        <v>4731</v>
      </c>
      <c r="L3402" s="345" t="s">
        <v>3858</v>
      </c>
      <c r="M3402" s="235">
        <v>358919930</v>
      </c>
      <c r="N3402" s="235" t="s">
        <v>4082</v>
      </c>
      <c r="O3402" s="427" t="s">
        <v>4257</v>
      </c>
      <c r="P3402" s="345" t="s">
        <v>4258</v>
      </c>
      <c r="Q3402" s="246"/>
      <c r="R3402" s="235" t="s">
        <v>4912</v>
      </c>
      <c r="S3402" s="538">
        <v>1667.61</v>
      </c>
      <c r="T3402" s="467" t="s">
        <v>2965</v>
      </c>
      <c r="U3402" s="468">
        <f t="shared" si="59"/>
        <v>53363.519999999997</v>
      </c>
    </row>
    <row r="3403" spans="1:21">
      <c r="A3403" s="235">
        <f t="shared" si="58"/>
        <v>3400</v>
      </c>
      <c r="B3403" s="238">
        <v>112172541</v>
      </c>
      <c r="C3403" s="238">
        <v>112172541</v>
      </c>
      <c r="D3403" s="238" t="s">
        <v>2373</v>
      </c>
      <c r="E3403" s="598" t="s">
        <v>36</v>
      </c>
      <c r="F3403" s="333">
        <v>8</v>
      </c>
      <c r="G3403" s="623" t="s">
        <v>4905</v>
      </c>
      <c r="H3403" s="485">
        <v>45259</v>
      </c>
      <c r="I3403" s="485">
        <v>45259</v>
      </c>
      <c r="J3403" s="235" t="s">
        <v>4762</v>
      </c>
      <c r="K3403" s="235" t="s">
        <v>4731</v>
      </c>
      <c r="L3403" s="345" t="s">
        <v>3858</v>
      </c>
      <c r="M3403" s="235">
        <v>358919930</v>
      </c>
      <c r="N3403" s="235" t="s">
        <v>4082</v>
      </c>
      <c r="O3403" s="427" t="s">
        <v>4257</v>
      </c>
      <c r="P3403" s="345" t="s">
        <v>4258</v>
      </c>
      <c r="Q3403" s="246"/>
      <c r="R3403" s="235" t="s">
        <v>4912</v>
      </c>
      <c r="S3403" s="541">
        <v>250.2</v>
      </c>
      <c r="T3403" s="467" t="s">
        <v>2965</v>
      </c>
      <c r="U3403" s="468">
        <f t="shared" si="59"/>
        <v>2001.6</v>
      </c>
    </row>
    <row r="3404" spans="1:21">
      <c r="A3404" s="235">
        <f t="shared" si="58"/>
        <v>3401</v>
      </c>
      <c r="B3404" s="238">
        <v>112172542</v>
      </c>
      <c r="C3404" s="238">
        <v>112172542</v>
      </c>
      <c r="D3404" s="238" t="s">
        <v>2376</v>
      </c>
      <c r="E3404" s="598" t="s">
        <v>36</v>
      </c>
      <c r="F3404" s="333">
        <v>24</v>
      </c>
      <c r="G3404" s="623" t="s">
        <v>4905</v>
      </c>
      <c r="H3404" s="485">
        <v>45259</v>
      </c>
      <c r="I3404" s="485">
        <v>45259</v>
      </c>
      <c r="J3404" s="235" t="s">
        <v>4762</v>
      </c>
      <c r="K3404" s="235" t="s">
        <v>4731</v>
      </c>
      <c r="L3404" s="345" t="s">
        <v>3858</v>
      </c>
      <c r="M3404" s="235">
        <v>358919930</v>
      </c>
      <c r="N3404" s="235" t="s">
        <v>4082</v>
      </c>
      <c r="O3404" s="427" t="s">
        <v>4257</v>
      </c>
      <c r="P3404" s="345" t="s">
        <v>4258</v>
      </c>
      <c r="Q3404" s="246"/>
      <c r="R3404" s="235" t="s">
        <v>4912</v>
      </c>
      <c r="S3404" s="538">
        <v>139.5</v>
      </c>
      <c r="T3404" s="467" t="s">
        <v>2965</v>
      </c>
      <c r="U3404" s="468">
        <f t="shared" si="59"/>
        <v>3348</v>
      </c>
    </row>
    <row r="3405" spans="1:21">
      <c r="A3405" s="235">
        <f t="shared" si="58"/>
        <v>3402</v>
      </c>
      <c r="B3405" s="238">
        <v>112172543</v>
      </c>
      <c r="C3405" s="238">
        <v>112172543</v>
      </c>
      <c r="D3405" s="238" t="s">
        <v>1145</v>
      </c>
      <c r="E3405" s="598" t="s">
        <v>36</v>
      </c>
      <c r="F3405" s="333">
        <v>8</v>
      </c>
      <c r="G3405" s="623" t="s">
        <v>4905</v>
      </c>
      <c r="H3405" s="485">
        <v>45259</v>
      </c>
      <c r="I3405" s="485">
        <v>45259</v>
      </c>
      <c r="J3405" s="235" t="s">
        <v>4762</v>
      </c>
      <c r="K3405" s="235" t="s">
        <v>4731</v>
      </c>
      <c r="L3405" s="345" t="s">
        <v>3858</v>
      </c>
      <c r="M3405" s="235">
        <v>358919930</v>
      </c>
      <c r="N3405" s="235" t="s">
        <v>4082</v>
      </c>
      <c r="O3405" s="427" t="s">
        <v>4257</v>
      </c>
      <c r="P3405" s="345" t="s">
        <v>4258</v>
      </c>
      <c r="Q3405" s="246"/>
      <c r="R3405" s="235" t="s">
        <v>4912</v>
      </c>
      <c r="S3405" s="541">
        <v>3147.29</v>
      </c>
      <c r="T3405" s="467" t="s">
        <v>2965</v>
      </c>
      <c r="U3405" s="468">
        <f t="shared" si="59"/>
        <v>25178.32</v>
      </c>
    </row>
    <row r="3406" spans="1:21">
      <c r="A3406" s="235">
        <f t="shared" si="58"/>
        <v>3403</v>
      </c>
      <c r="B3406" s="238">
        <v>112172544</v>
      </c>
      <c r="C3406" s="238">
        <v>112172544</v>
      </c>
      <c r="D3406" s="238" t="s">
        <v>2377</v>
      </c>
      <c r="E3406" s="598" t="s">
        <v>36</v>
      </c>
      <c r="F3406" s="333">
        <v>16</v>
      </c>
      <c r="G3406" s="623" t="s">
        <v>4905</v>
      </c>
      <c r="H3406" s="485">
        <v>45259</v>
      </c>
      <c r="I3406" s="485">
        <v>45259</v>
      </c>
      <c r="J3406" s="235" t="s">
        <v>4762</v>
      </c>
      <c r="K3406" s="235" t="s">
        <v>4731</v>
      </c>
      <c r="L3406" s="345" t="s">
        <v>3858</v>
      </c>
      <c r="M3406" s="235">
        <v>358919930</v>
      </c>
      <c r="N3406" s="235" t="s">
        <v>4082</v>
      </c>
      <c r="O3406" s="427" t="s">
        <v>4257</v>
      </c>
      <c r="P3406" s="345" t="s">
        <v>4258</v>
      </c>
      <c r="Q3406" s="246"/>
      <c r="R3406" s="235" t="s">
        <v>4912</v>
      </c>
      <c r="S3406" s="548">
        <v>147.6</v>
      </c>
      <c r="T3406" s="467" t="s">
        <v>2965</v>
      </c>
      <c r="U3406" s="468">
        <f t="shared" si="59"/>
        <v>2361.6</v>
      </c>
    </row>
    <row r="3407" spans="1:21">
      <c r="A3407" s="235">
        <f t="shared" si="58"/>
        <v>3404</v>
      </c>
      <c r="B3407" s="238">
        <v>112172545</v>
      </c>
      <c r="C3407" s="238">
        <v>112172545</v>
      </c>
      <c r="D3407" s="238" t="s">
        <v>2378</v>
      </c>
      <c r="E3407" s="598" t="s">
        <v>36</v>
      </c>
      <c r="F3407" s="333">
        <v>48</v>
      </c>
      <c r="G3407" s="623" t="s">
        <v>4905</v>
      </c>
      <c r="H3407" s="485">
        <v>45259</v>
      </c>
      <c r="I3407" s="485">
        <v>45259</v>
      </c>
      <c r="J3407" s="235" t="s">
        <v>4762</v>
      </c>
      <c r="K3407" s="235" t="s">
        <v>4731</v>
      </c>
      <c r="L3407" s="345" t="s">
        <v>3858</v>
      </c>
      <c r="M3407" s="235">
        <v>358919930</v>
      </c>
      <c r="N3407" s="235" t="s">
        <v>4082</v>
      </c>
      <c r="O3407" s="427" t="s">
        <v>4257</v>
      </c>
      <c r="P3407" s="345" t="s">
        <v>4258</v>
      </c>
      <c r="Q3407" s="246"/>
      <c r="R3407" s="235" t="s">
        <v>4912</v>
      </c>
      <c r="S3407" s="541">
        <v>8.8800000000000008</v>
      </c>
      <c r="T3407" s="467" t="s">
        <v>2965</v>
      </c>
      <c r="U3407" s="468">
        <f t="shared" si="59"/>
        <v>426.24</v>
      </c>
    </row>
    <row r="3408" spans="1:21">
      <c r="A3408" s="235">
        <f t="shared" si="58"/>
        <v>3405</v>
      </c>
      <c r="B3408" s="238">
        <v>112172546</v>
      </c>
      <c r="C3408" s="238">
        <v>112172546</v>
      </c>
      <c r="D3408" s="238" t="s">
        <v>2380</v>
      </c>
      <c r="E3408" s="598" t="s">
        <v>36</v>
      </c>
      <c r="F3408" s="333">
        <v>32</v>
      </c>
      <c r="G3408" s="623" t="s">
        <v>4905</v>
      </c>
      <c r="H3408" s="485">
        <v>45259</v>
      </c>
      <c r="I3408" s="485">
        <v>45259</v>
      </c>
      <c r="J3408" s="235" t="s">
        <v>4762</v>
      </c>
      <c r="K3408" s="235" t="s">
        <v>4731</v>
      </c>
      <c r="L3408" s="345" t="s">
        <v>3858</v>
      </c>
      <c r="M3408" s="235">
        <v>358919930</v>
      </c>
      <c r="N3408" s="235" t="s">
        <v>4082</v>
      </c>
      <c r="O3408" s="427" t="s">
        <v>4257</v>
      </c>
      <c r="P3408" s="345" t="s">
        <v>4258</v>
      </c>
      <c r="Q3408" s="246"/>
      <c r="R3408" s="235" t="s">
        <v>4912</v>
      </c>
      <c r="S3408" s="538">
        <v>8.98</v>
      </c>
      <c r="T3408" s="467" t="s">
        <v>2965</v>
      </c>
      <c r="U3408" s="468">
        <f t="shared" si="59"/>
        <v>287.36</v>
      </c>
    </row>
    <row r="3409" spans="1:21">
      <c r="A3409" s="235">
        <f t="shared" si="58"/>
        <v>3406</v>
      </c>
      <c r="B3409" s="238">
        <v>112170848</v>
      </c>
      <c r="C3409" s="238">
        <v>112170848</v>
      </c>
      <c r="D3409" s="238" t="s">
        <v>2381</v>
      </c>
      <c r="E3409" s="598" t="s">
        <v>36</v>
      </c>
      <c r="F3409" s="235">
        <v>48</v>
      </c>
      <c r="G3409" s="623" t="s">
        <v>4905</v>
      </c>
      <c r="H3409" s="485">
        <v>45259</v>
      </c>
      <c r="I3409" s="485">
        <v>45259</v>
      </c>
      <c r="J3409" s="235" t="s">
        <v>4762</v>
      </c>
      <c r="K3409" s="235" t="s">
        <v>4731</v>
      </c>
      <c r="L3409" s="345" t="s">
        <v>3858</v>
      </c>
      <c r="M3409" s="235">
        <v>358919930</v>
      </c>
      <c r="N3409" s="235" t="s">
        <v>4082</v>
      </c>
      <c r="O3409" s="427" t="s">
        <v>4257</v>
      </c>
      <c r="P3409" s="345" t="s">
        <v>4258</v>
      </c>
      <c r="Q3409" s="246"/>
      <c r="R3409" s="235" t="s">
        <v>4912</v>
      </c>
      <c r="S3409" s="538">
        <v>8.41</v>
      </c>
      <c r="T3409" s="467" t="s">
        <v>2965</v>
      </c>
      <c r="U3409" s="468">
        <f t="shared" si="59"/>
        <v>403.68</v>
      </c>
    </row>
    <row r="3410" spans="1:21">
      <c r="A3410" s="235">
        <f t="shared" si="58"/>
        <v>3407</v>
      </c>
      <c r="B3410" s="238">
        <v>112170849</v>
      </c>
      <c r="C3410" s="238">
        <v>112170849</v>
      </c>
      <c r="D3410" s="238" t="s">
        <v>2382</v>
      </c>
      <c r="E3410" s="598" t="s">
        <v>36</v>
      </c>
      <c r="F3410" s="235">
        <v>48</v>
      </c>
      <c r="G3410" s="623" t="s">
        <v>4905</v>
      </c>
      <c r="H3410" s="485">
        <v>45259</v>
      </c>
      <c r="I3410" s="485">
        <v>45259</v>
      </c>
      <c r="J3410" s="235" t="s">
        <v>4762</v>
      </c>
      <c r="K3410" s="235" t="s">
        <v>4731</v>
      </c>
      <c r="L3410" s="345" t="s">
        <v>3858</v>
      </c>
      <c r="M3410" s="235">
        <v>358919930</v>
      </c>
      <c r="N3410" s="235" t="s">
        <v>4082</v>
      </c>
      <c r="O3410" s="427" t="s">
        <v>4257</v>
      </c>
      <c r="P3410" s="345" t="s">
        <v>4258</v>
      </c>
      <c r="Q3410" s="246"/>
      <c r="R3410" s="235" t="s">
        <v>4912</v>
      </c>
      <c r="S3410" s="538">
        <v>2.89</v>
      </c>
      <c r="T3410" s="467" t="s">
        <v>2965</v>
      </c>
      <c r="U3410" s="468">
        <f t="shared" si="59"/>
        <v>138.72</v>
      </c>
    </row>
    <row r="3411" spans="1:21" ht="30.6">
      <c r="A3411" s="235">
        <f t="shared" si="58"/>
        <v>3408</v>
      </c>
      <c r="B3411" s="238">
        <v>112173808</v>
      </c>
      <c r="C3411" s="238" t="s">
        <v>3421</v>
      </c>
      <c r="D3411" s="238" t="s">
        <v>2819</v>
      </c>
      <c r="E3411" s="598" t="s">
        <v>247</v>
      </c>
      <c r="F3411" s="235">
        <v>4</v>
      </c>
      <c r="G3411" s="623" t="s">
        <v>4905</v>
      </c>
      <c r="H3411" s="485">
        <v>45259</v>
      </c>
      <c r="I3411" s="485">
        <v>45259</v>
      </c>
      <c r="J3411" s="235" t="s">
        <v>4762</v>
      </c>
      <c r="K3411" s="235" t="s">
        <v>4731</v>
      </c>
      <c r="L3411" s="345" t="s">
        <v>3858</v>
      </c>
      <c r="M3411" s="235">
        <v>358919930</v>
      </c>
      <c r="N3411" s="235" t="s">
        <v>4082</v>
      </c>
      <c r="O3411" s="427" t="s">
        <v>4257</v>
      </c>
      <c r="P3411" s="345" t="s">
        <v>4258</v>
      </c>
      <c r="Q3411" s="246"/>
      <c r="R3411" s="235" t="s">
        <v>4912</v>
      </c>
      <c r="S3411" s="541">
        <v>65700</v>
      </c>
      <c r="T3411" s="467" t="s">
        <v>2965</v>
      </c>
      <c r="U3411" s="468">
        <f t="shared" si="59"/>
        <v>262800</v>
      </c>
    </row>
    <row r="3412" spans="1:21">
      <c r="A3412" s="235">
        <f t="shared" si="58"/>
        <v>3409</v>
      </c>
      <c r="B3412" s="238">
        <v>110408288</v>
      </c>
      <c r="C3412" s="238" t="s">
        <v>1749</v>
      </c>
      <c r="D3412" s="337" t="s">
        <v>1750</v>
      </c>
      <c r="E3412" s="598" t="s">
        <v>36</v>
      </c>
      <c r="F3412" s="333">
        <v>14</v>
      </c>
      <c r="G3412" s="623" t="s">
        <v>4905</v>
      </c>
      <c r="H3412" s="485">
        <v>45259</v>
      </c>
      <c r="I3412" s="485">
        <v>45259</v>
      </c>
      <c r="J3412" s="235" t="s">
        <v>4762</v>
      </c>
      <c r="K3412" s="235" t="s">
        <v>4731</v>
      </c>
      <c r="L3412" s="345" t="s">
        <v>3858</v>
      </c>
      <c r="M3412" s="235">
        <v>358919930</v>
      </c>
      <c r="N3412" s="235" t="s">
        <v>4082</v>
      </c>
      <c r="O3412" s="427" t="s">
        <v>4257</v>
      </c>
      <c r="P3412" s="345" t="s">
        <v>4258</v>
      </c>
      <c r="Q3412" s="246"/>
      <c r="R3412" s="235" t="s">
        <v>4912</v>
      </c>
      <c r="S3412" s="541">
        <v>2750</v>
      </c>
      <c r="T3412" s="467" t="s">
        <v>2965</v>
      </c>
      <c r="U3412" s="468">
        <f t="shared" si="59"/>
        <v>38500</v>
      </c>
    </row>
    <row r="3413" spans="1:21">
      <c r="A3413" s="235">
        <f t="shared" si="58"/>
        <v>3410</v>
      </c>
      <c r="B3413" s="238">
        <v>112171911</v>
      </c>
      <c r="C3413" s="238" t="s">
        <v>3427</v>
      </c>
      <c r="D3413" s="238" t="s">
        <v>3588</v>
      </c>
      <c r="E3413" s="598" t="s">
        <v>36</v>
      </c>
      <c r="F3413" s="333">
        <v>4</v>
      </c>
      <c r="G3413" s="623" t="s">
        <v>4905</v>
      </c>
      <c r="H3413" s="485">
        <v>45259</v>
      </c>
      <c r="I3413" s="485">
        <v>45259</v>
      </c>
      <c r="J3413" s="235" t="s">
        <v>4762</v>
      </c>
      <c r="K3413" s="235" t="s">
        <v>4731</v>
      </c>
      <c r="L3413" s="345" t="s">
        <v>3858</v>
      </c>
      <c r="M3413" s="235">
        <v>358919930</v>
      </c>
      <c r="N3413" s="235" t="s">
        <v>4082</v>
      </c>
      <c r="O3413" s="427" t="s">
        <v>4257</v>
      </c>
      <c r="P3413" s="345" t="s">
        <v>4258</v>
      </c>
      <c r="Q3413" s="246"/>
      <c r="R3413" s="235" t="s">
        <v>4912</v>
      </c>
      <c r="S3413" s="544">
        <v>158500</v>
      </c>
      <c r="T3413" s="467" t="s">
        <v>2965</v>
      </c>
      <c r="U3413" s="468">
        <f t="shared" si="59"/>
        <v>634000</v>
      </c>
    </row>
    <row r="3414" spans="1:21">
      <c r="A3414" s="235">
        <f t="shared" si="58"/>
        <v>3411</v>
      </c>
      <c r="B3414" s="238" t="s">
        <v>286</v>
      </c>
      <c r="C3414" s="239" t="s">
        <v>286</v>
      </c>
      <c r="D3414" s="337" t="s">
        <v>4072</v>
      </c>
      <c r="E3414" s="598" t="s">
        <v>247</v>
      </c>
      <c r="F3414" s="333">
        <v>4</v>
      </c>
      <c r="G3414" s="623" t="s">
        <v>4905</v>
      </c>
      <c r="H3414" s="485">
        <v>45259</v>
      </c>
      <c r="I3414" s="485">
        <v>45259</v>
      </c>
      <c r="J3414" s="235" t="s">
        <v>4762</v>
      </c>
      <c r="K3414" s="235" t="s">
        <v>4731</v>
      </c>
      <c r="L3414" s="345" t="s">
        <v>3858</v>
      </c>
      <c r="M3414" s="235">
        <v>358919930</v>
      </c>
      <c r="N3414" s="235" t="s">
        <v>4082</v>
      </c>
      <c r="O3414" s="427" t="s">
        <v>4257</v>
      </c>
      <c r="P3414" s="345" t="s">
        <v>4258</v>
      </c>
      <c r="Q3414" s="246"/>
      <c r="R3414" s="235" t="s">
        <v>4912</v>
      </c>
      <c r="S3414" s="538">
        <v>90729.16</v>
      </c>
      <c r="T3414" s="467" t="s">
        <v>2965</v>
      </c>
      <c r="U3414" s="468">
        <f t="shared" si="59"/>
        <v>362916.64</v>
      </c>
    </row>
    <row r="3415" spans="1:21">
      <c r="A3415" s="235">
        <f t="shared" si="58"/>
        <v>3412</v>
      </c>
      <c r="B3415" s="238">
        <v>109492179</v>
      </c>
      <c r="C3415" s="337">
        <v>12568935</v>
      </c>
      <c r="D3415" s="238" t="s">
        <v>2134</v>
      </c>
      <c r="E3415" s="605" t="s">
        <v>2729</v>
      </c>
      <c r="F3415" s="247">
        <v>20</v>
      </c>
      <c r="G3415" s="623" t="s">
        <v>4905</v>
      </c>
      <c r="H3415" s="485">
        <v>45259</v>
      </c>
      <c r="I3415" s="485">
        <v>45259</v>
      </c>
      <c r="J3415" s="235" t="s">
        <v>4762</v>
      </c>
      <c r="K3415" s="235" t="s">
        <v>4731</v>
      </c>
      <c r="L3415" s="345" t="s">
        <v>3858</v>
      </c>
      <c r="M3415" s="235">
        <v>358919930</v>
      </c>
      <c r="N3415" s="235" t="s">
        <v>4082</v>
      </c>
      <c r="O3415" s="427" t="s">
        <v>4257</v>
      </c>
      <c r="P3415" s="345" t="s">
        <v>4258</v>
      </c>
      <c r="Q3415" s="246"/>
      <c r="R3415" s="235" t="s">
        <v>4912</v>
      </c>
      <c r="S3415" s="249">
        <v>75.989999999999995</v>
      </c>
      <c r="T3415" s="467" t="s">
        <v>2965</v>
      </c>
      <c r="U3415" s="468">
        <f t="shared" si="59"/>
        <v>1519.8</v>
      </c>
    </row>
    <row r="3416" spans="1:21" ht="20.399999999999999">
      <c r="A3416" s="235">
        <f t="shared" si="58"/>
        <v>3413</v>
      </c>
      <c r="B3416" s="238">
        <v>107171952</v>
      </c>
      <c r="C3416" s="238" t="s">
        <v>1475</v>
      </c>
      <c r="D3416" s="238" t="s">
        <v>1476</v>
      </c>
      <c r="E3416" s="598" t="s">
        <v>36</v>
      </c>
      <c r="F3416" s="355">
        <v>44</v>
      </c>
      <c r="G3416" s="623" t="s">
        <v>4920</v>
      </c>
      <c r="H3416" s="485">
        <v>45264</v>
      </c>
      <c r="I3416" s="485">
        <v>45264</v>
      </c>
      <c r="J3416" s="355" t="s">
        <v>3782</v>
      </c>
      <c r="K3416" s="355" t="s">
        <v>285</v>
      </c>
      <c r="L3416" s="355" t="s">
        <v>3858</v>
      </c>
      <c r="M3416" s="355">
        <v>358919961</v>
      </c>
      <c r="N3416" s="355" t="s">
        <v>4082</v>
      </c>
      <c r="O3416" s="355"/>
      <c r="P3416" s="355"/>
      <c r="Q3416" s="355"/>
      <c r="R3416" s="355" t="s">
        <v>4921</v>
      </c>
      <c r="S3416" s="538">
        <v>2750</v>
      </c>
      <c r="T3416" s="467" t="s">
        <v>2965</v>
      </c>
      <c r="U3416" s="468">
        <f t="shared" si="59"/>
        <v>121000</v>
      </c>
    </row>
    <row r="3417" spans="1:21">
      <c r="A3417" s="235">
        <f t="shared" si="58"/>
        <v>3414</v>
      </c>
      <c r="B3417" s="238">
        <v>109492175</v>
      </c>
      <c r="C3417" s="238" t="s">
        <v>520</v>
      </c>
      <c r="D3417" s="238" t="s">
        <v>521</v>
      </c>
      <c r="E3417" s="598" t="s">
        <v>36</v>
      </c>
      <c r="F3417" s="235">
        <v>32</v>
      </c>
      <c r="G3417" s="623" t="s">
        <v>4920</v>
      </c>
      <c r="H3417" s="485">
        <v>45264</v>
      </c>
      <c r="I3417" s="485">
        <v>45264</v>
      </c>
      <c r="J3417" s="355" t="s">
        <v>3782</v>
      </c>
      <c r="K3417" s="355" t="s">
        <v>285</v>
      </c>
      <c r="L3417" s="355" t="s">
        <v>3858</v>
      </c>
      <c r="M3417" s="355">
        <v>358919961</v>
      </c>
      <c r="N3417" s="355" t="s">
        <v>4082</v>
      </c>
      <c r="O3417" s="355"/>
      <c r="P3417" s="355"/>
      <c r="Q3417" s="355"/>
      <c r="R3417" s="355" t="s">
        <v>4921</v>
      </c>
      <c r="S3417" s="248">
        <v>1404</v>
      </c>
      <c r="T3417" s="467" t="s">
        <v>2965</v>
      </c>
      <c r="U3417" s="468">
        <f t="shared" si="59"/>
        <v>44928</v>
      </c>
    </row>
    <row r="3418" spans="1:21" ht="20.399999999999999">
      <c r="A3418" s="235">
        <f t="shared" si="58"/>
        <v>3415</v>
      </c>
      <c r="B3418" s="238">
        <v>109492174</v>
      </c>
      <c r="C3418" s="238" t="s">
        <v>488</v>
      </c>
      <c r="D3418" s="238" t="s">
        <v>489</v>
      </c>
      <c r="E3418" s="598" t="s">
        <v>36</v>
      </c>
      <c r="F3418" s="247">
        <v>44</v>
      </c>
      <c r="G3418" s="623" t="s">
        <v>4920</v>
      </c>
      <c r="H3418" s="485">
        <v>45264</v>
      </c>
      <c r="I3418" s="485">
        <v>45264</v>
      </c>
      <c r="J3418" s="355" t="s">
        <v>3782</v>
      </c>
      <c r="K3418" s="355" t="s">
        <v>285</v>
      </c>
      <c r="L3418" s="355" t="s">
        <v>3858</v>
      </c>
      <c r="M3418" s="355">
        <v>358919961</v>
      </c>
      <c r="N3418" s="355" t="s">
        <v>4082</v>
      </c>
      <c r="O3418" s="355"/>
      <c r="P3418" s="355"/>
      <c r="Q3418" s="355"/>
      <c r="R3418" s="355" t="s">
        <v>4921</v>
      </c>
      <c r="S3418" s="248">
        <v>4051</v>
      </c>
      <c r="T3418" s="467" t="s">
        <v>2965</v>
      </c>
      <c r="U3418" s="468">
        <f t="shared" si="59"/>
        <v>178244</v>
      </c>
    </row>
    <row r="3419" spans="1:21">
      <c r="A3419" s="235">
        <f t="shared" si="58"/>
        <v>3416</v>
      </c>
      <c r="B3419" s="238">
        <v>109492175</v>
      </c>
      <c r="C3419" s="238" t="s">
        <v>520</v>
      </c>
      <c r="D3419" s="238" t="s">
        <v>521</v>
      </c>
      <c r="E3419" s="598" t="s">
        <v>36</v>
      </c>
      <c r="F3419" s="235">
        <v>12</v>
      </c>
      <c r="G3419" s="623" t="s">
        <v>4920</v>
      </c>
      <c r="H3419" s="485">
        <v>45264</v>
      </c>
      <c r="I3419" s="485">
        <v>45264</v>
      </c>
      <c r="J3419" s="355" t="s">
        <v>3782</v>
      </c>
      <c r="K3419" s="355" t="s">
        <v>285</v>
      </c>
      <c r="L3419" s="355" t="s">
        <v>3858</v>
      </c>
      <c r="M3419" s="355">
        <v>358919961</v>
      </c>
      <c r="N3419" s="355" t="s">
        <v>4082</v>
      </c>
      <c r="O3419" s="355"/>
      <c r="P3419" s="355"/>
      <c r="Q3419" s="355"/>
      <c r="R3419" s="355" t="s">
        <v>4921</v>
      </c>
      <c r="S3419" s="248">
        <v>1404</v>
      </c>
      <c r="T3419" s="467" t="s">
        <v>2965</v>
      </c>
      <c r="U3419" s="468">
        <f t="shared" si="59"/>
        <v>16848</v>
      </c>
    </row>
    <row r="3420" spans="1:21" ht="20.399999999999999">
      <c r="A3420" s="235">
        <f t="shared" si="58"/>
        <v>3417</v>
      </c>
      <c r="B3420" s="238">
        <v>109492181</v>
      </c>
      <c r="C3420" s="337" t="s">
        <v>170</v>
      </c>
      <c r="D3420" s="238" t="s">
        <v>171</v>
      </c>
      <c r="E3420" s="605" t="s">
        <v>36</v>
      </c>
      <c r="F3420" s="333">
        <v>142</v>
      </c>
      <c r="G3420" s="623" t="s">
        <v>4920</v>
      </c>
      <c r="H3420" s="485">
        <v>45264</v>
      </c>
      <c r="I3420" s="485">
        <v>45264</v>
      </c>
      <c r="J3420" s="355" t="s">
        <v>3782</v>
      </c>
      <c r="K3420" s="355" t="s">
        <v>285</v>
      </c>
      <c r="L3420" s="355" t="s">
        <v>3858</v>
      </c>
      <c r="M3420" s="355">
        <v>358919961</v>
      </c>
      <c r="N3420" s="355" t="s">
        <v>4082</v>
      </c>
      <c r="O3420" s="355"/>
      <c r="P3420" s="355"/>
      <c r="Q3420" s="355"/>
      <c r="R3420" s="355" t="s">
        <v>4921</v>
      </c>
      <c r="S3420" s="248">
        <v>19.649999999999999</v>
      </c>
      <c r="T3420" s="467" t="s">
        <v>2965</v>
      </c>
      <c r="U3420" s="468">
        <f t="shared" si="59"/>
        <v>2790.2999999999997</v>
      </c>
    </row>
    <row r="3421" spans="1:21" ht="20.399999999999999">
      <c r="A3421" s="235">
        <f t="shared" si="58"/>
        <v>3418</v>
      </c>
      <c r="B3421" s="238">
        <v>109492181</v>
      </c>
      <c r="C3421" s="349" t="s">
        <v>170</v>
      </c>
      <c r="D3421" s="238" t="s">
        <v>171</v>
      </c>
      <c r="E3421" s="606" t="s">
        <v>36</v>
      </c>
      <c r="F3421" s="333">
        <v>100</v>
      </c>
      <c r="G3421" s="623" t="s">
        <v>4920</v>
      </c>
      <c r="H3421" s="485">
        <v>45264</v>
      </c>
      <c r="I3421" s="485">
        <v>45264</v>
      </c>
      <c r="J3421" s="355" t="s">
        <v>3782</v>
      </c>
      <c r="K3421" s="355" t="s">
        <v>285</v>
      </c>
      <c r="L3421" s="355" t="s">
        <v>3858</v>
      </c>
      <c r="M3421" s="355">
        <v>358919961</v>
      </c>
      <c r="N3421" s="355" t="s">
        <v>4082</v>
      </c>
      <c r="O3421" s="355"/>
      <c r="P3421" s="355"/>
      <c r="Q3421" s="355"/>
      <c r="R3421" s="355" t="s">
        <v>4921</v>
      </c>
      <c r="S3421" s="248">
        <v>19.649999999999999</v>
      </c>
      <c r="T3421" s="467" t="s">
        <v>2965</v>
      </c>
      <c r="U3421" s="468">
        <f t="shared" si="59"/>
        <v>1964.9999999999998</v>
      </c>
    </row>
    <row r="3422" spans="1:21" ht="30.6">
      <c r="A3422" s="235">
        <f t="shared" si="58"/>
        <v>3419</v>
      </c>
      <c r="B3422" s="238" t="s">
        <v>3911</v>
      </c>
      <c r="C3422" s="238" t="s">
        <v>2235</v>
      </c>
      <c r="D3422" s="238" t="s">
        <v>2749</v>
      </c>
      <c r="E3422" s="598" t="s">
        <v>36</v>
      </c>
      <c r="F3422" s="463">
        <v>30</v>
      </c>
      <c r="G3422" s="623" t="s">
        <v>4920</v>
      </c>
      <c r="H3422" s="485">
        <v>45264</v>
      </c>
      <c r="I3422" s="485">
        <v>45264</v>
      </c>
      <c r="J3422" s="355" t="s">
        <v>3782</v>
      </c>
      <c r="K3422" s="355" t="s">
        <v>285</v>
      </c>
      <c r="L3422" s="355" t="s">
        <v>3858</v>
      </c>
      <c r="M3422" s="355">
        <v>358919961</v>
      </c>
      <c r="N3422" s="355" t="s">
        <v>4082</v>
      </c>
      <c r="O3422" s="355"/>
      <c r="P3422" s="355"/>
      <c r="Q3422" s="355"/>
      <c r="R3422" s="355" t="s">
        <v>4921</v>
      </c>
      <c r="S3422" s="248">
        <v>53.1</v>
      </c>
      <c r="T3422" s="467" t="s">
        <v>2965</v>
      </c>
      <c r="U3422" s="468">
        <f t="shared" si="59"/>
        <v>1593</v>
      </c>
    </row>
    <row r="3423" spans="1:21">
      <c r="A3423" s="235">
        <f t="shared" si="58"/>
        <v>3420</v>
      </c>
      <c r="B3423" s="238">
        <v>109492180</v>
      </c>
      <c r="C3423" s="349" t="s">
        <v>201</v>
      </c>
      <c r="D3423" s="238" t="s">
        <v>2748</v>
      </c>
      <c r="E3423" s="606" t="s">
        <v>36</v>
      </c>
      <c r="F3423" s="247">
        <v>176</v>
      </c>
      <c r="G3423" s="623" t="s">
        <v>4920</v>
      </c>
      <c r="H3423" s="485">
        <v>45264</v>
      </c>
      <c r="I3423" s="485">
        <v>45264</v>
      </c>
      <c r="J3423" s="355" t="s">
        <v>3782</v>
      </c>
      <c r="K3423" s="355" t="s">
        <v>285</v>
      </c>
      <c r="L3423" s="355" t="s">
        <v>3858</v>
      </c>
      <c r="M3423" s="355">
        <v>358919961</v>
      </c>
      <c r="N3423" s="355" t="s">
        <v>4082</v>
      </c>
      <c r="O3423" s="355"/>
      <c r="P3423" s="355"/>
      <c r="Q3423" s="355"/>
      <c r="R3423" s="355" t="s">
        <v>4921</v>
      </c>
      <c r="S3423" s="248">
        <v>35.42</v>
      </c>
      <c r="T3423" s="467" t="s">
        <v>2965</v>
      </c>
      <c r="U3423" s="468">
        <f t="shared" si="59"/>
        <v>6233.92</v>
      </c>
    </row>
    <row r="3424" spans="1:21">
      <c r="A3424" s="235">
        <f t="shared" si="58"/>
        <v>3421</v>
      </c>
      <c r="B3424" s="238">
        <v>109492196</v>
      </c>
      <c r="C3424" s="238" t="s">
        <v>1178</v>
      </c>
      <c r="D3424" s="238" t="s">
        <v>1179</v>
      </c>
      <c r="E3424" s="606" t="s">
        <v>36</v>
      </c>
      <c r="F3424" s="235">
        <v>308</v>
      </c>
      <c r="G3424" s="623" t="s">
        <v>4920</v>
      </c>
      <c r="H3424" s="485">
        <v>45264</v>
      </c>
      <c r="I3424" s="485">
        <v>45264</v>
      </c>
      <c r="J3424" s="355" t="s">
        <v>3782</v>
      </c>
      <c r="K3424" s="355" t="s">
        <v>285</v>
      </c>
      <c r="L3424" s="355" t="s">
        <v>3858</v>
      </c>
      <c r="M3424" s="355">
        <v>358919961</v>
      </c>
      <c r="N3424" s="355" t="s">
        <v>4082</v>
      </c>
      <c r="O3424" s="355"/>
      <c r="P3424" s="355"/>
      <c r="Q3424" s="355"/>
      <c r="R3424" s="355" t="s">
        <v>4921</v>
      </c>
      <c r="S3424" s="248">
        <v>26.1</v>
      </c>
      <c r="T3424" s="467" t="s">
        <v>2965</v>
      </c>
      <c r="U3424" s="468">
        <f t="shared" si="59"/>
        <v>8038.8</v>
      </c>
    </row>
    <row r="3425" spans="1:21" ht="20.399999999999999">
      <c r="A3425" s="235">
        <f t="shared" si="58"/>
        <v>3422</v>
      </c>
      <c r="B3425" s="238">
        <v>109492197</v>
      </c>
      <c r="C3425" s="349">
        <v>61030000067</v>
      </c>
      <c r="D3425" s="238" t="s">
        <v>187</v>
      </c>
      <c r="E3425" s="606" t="s">
        <v>36</v>
      </c>
      <c r="F3425" s="235">
        <v>308</v>
      </c>
      <c r="G3425" s="623" t="s">
        <v>4920</v>
      </c>
      <c r="H3425" s="485">
        <v>45264</v>
      </c>
      <c r="I3425" s="485">
        <v>45264</v>
      </c>
      <c r="J3425" s="355" t="s">
        <v>3782</v>
      </c>
      <c r="K3425" s="355" t="s">
        <v>285</v>
      </c>
      <c r="L3425" s="355" t="s">
        <v>3858</v>
      </c>
      <c r="M3425" s="355">
        <v>358919961</v>
      </c>
      <c r="N3425" s="355" t="s">
        <v>4082</v>
      </c>
      <c r="O3425" s="355"/>
      <c r="P3425" s="355"/>
      <c r="Q3425" s="355"/>
      <c r="R3425" s="355" t="s">
        <v>4921</v>
      </c>
      <c r="S3425" s="248">
        <v>80.3</v>
      </c>
      <c r="T3425" s="467" t="s">
        <v>2965</v>
      </c>
      <c r="U3425" s="468">
        <f t="shared" si="59"/>
        <v>24732.399999999998</v>
      </c>
    </row>
    <row r="3426" spans="1:21">
      <c r="A3426" s="235">
        <f t="shared" si="58"/>
        <v>3423</v>
      </c>
      <c r="B3426" s="238">
        <v>109492192</v>
      </c>
      <c r="C3426" s="349" t="s">
        <v>1290</v>
      </c>
      <c r="D3426" s="238" t="s">
        <v>2746</v>
      </c>
      <c r="E3426" s="606" t="s">
        <v>36</v>
      </c>
      <c r="F3426" s="247">
        <v>176</v>
      </c>
      <c r="G3426" s="623" t="s">
        <v>4920</v>
      </c>
      <c r="H3426" s="485">
        <v>45264</v>
      </c>
      <c r="I3426" s="485">
        <v>45264</v>
      </c>
      <c r="J3426" s="355" t="s">
        <v>3782</v>
      </c>
      <c r="K3426" s="355" t="s">
        <v>285</v>
      </c>
      <c r="L3426" s="355" t="s">
        <v>3858</v>
      </c>
      <c r="M3426" s="355">
        <v>358919961</v>
      </c>
      <c r="N3426" s="355" t="s">
        <v>4082</v>
      </c>
      <c r="O3426" s="355"/>
      <c r="P3426" s="355"/>
      <c r="Q3426" s="355"/>
      <c r="R3426" s="355" t="s">
        <v>4921</v>
      </c>
      <c r="S3426" s="248">
        <v>24.47</v>
      </c>
      <c r="T3426" s="467" t="s">
        <v>2965</v>
      </c>
      <c r="U3426" s="468">
        <f t="shared" si="59"/>
        <v>4306.7199999999993</v>
      </c>
    </row>
    <row r="3427" spans="1:21">
      <c r="A3427" s="235">
        <f t="shared" si="58"/>
        <v>3424</v>
      </c>
      <c r="B3427" s="238">
        <v>109609634</v>
      </c>
      <c r="C3427" s="349">
        <v>21038812425</v>
      </c>
      <c r="D3427" s="238" t="s">
        <v>2740</v>
      </c>
      <c r="E3427" s="606" t="s">
        <v>36</v>
      </c>
      <c r="F3427" s="247">
        <v>24</v>
      </c>
      <c r="G3427" s="623" t="s">
        <v>4920</v>
      </c>
      <c r="H3427" s="485">
        <v>45264</v>
      </c>
      <c r="I3427" s="485">
        <v>45264</v>
      </c>
      <c r="J3427" s="355" t="s">
        <v>3782</v>
      </c>
      <c r="K3427" s="355" t="s">
        <v>285</v>
      </c>
      <c r="L3427" s="355" t="s">
        <v>3858</v>
      </c>
      <c r="M3427" s="355">
        <v>358919961</v>
      </c>
      <c r="N3427" s="355" t="s">
        <v>4082</v>
      </c>
      <c r="O3427" s="355"/>
      <c r="P3427" s="355"/>
      <c r="Q3427" s="355"/>
      <c r="R3427" s="355" t="s">
        <v>4921</v>
      </c>
      <c r="S3427" s="248">
        <v>1175.55</v>
      </c>
      <c r="T3427" s="467" t="s">
        <v>2965</v>
      </c>
      <c r="U3427" s="468">
        <f t="shared" si="59"/>
        <v>28213.199999999997</v>
      </c>
    </row>
    <row r="3428" spans="1:21" ht="20.399999999999999">
      <c r="A3428" s="235">
        <f t="shared" si="58"/>
        <v>3425</v>
      </c>
      <c r="B3428" s="238">
        <v>109609630</v>
      </c>
      <c r="C3428" s="337" t="s">
        <v>183</v>
      </c>
      <c r="D3428" s="238" t="s">
        <v>184</v>
      </c>
      <c r="E3428" s="600" t="s">
        <v>36</v>
      </c>
      <c r="F3428" s="247">
        <v>352</v>
      </c>
      <c r="G3428" s="623" t="s">
        <v>4920</v>
      </c>
      <c r="H3428" s="485">
        <v>45264</v>
      </c>
      <c r="I3428" s="485">
        <v>45264</v>
      </c>
      <c r="J3428" s="355" t="s">
        <v>3782</v>
      </c>
      <c r="K3428" s="355" t="s">
        <v>285</v>
      </c>
      <c r="L3428" s="355" t="s">
        <v>3858</v>
      </c>
      <c r="M3428" s="355">
        <v>358919961</v>
      </c>
      <c r="N3428" s="355" t="s">
        <v>4082</v>
      </c>
      <c r="O3428" s="355"/>
      <c r="P3428" s="355"/>
      <c r="Q3428" s="355"/>
      <c r="R3428" s="355" t="s">
        <v>4921</v>
      </c>
      <c r="S3428" s="248">
        <v>22.43</v>
      </c>
      <c r="T3428" s="467" t="s">
        <v>2965</v>
      </c>
      <c r="U3428" s="468">
        <f t="shared" si="59"/>
        <v>7895.36</v>
      </c>
    </row>
    <row r="3429" spans="1:21" ht="20.399999999999999">
      <c r="A3429" s="235">
        <f t="shared" si="58"/>
        <v>3426</v>
      </c>
      <c r="B3429" s="238">
        <v>112136072</v>
      </c>
      <c r="C3429" s="239">
        <v>19620005092</v>
      </c>
      <c r="D3429" s="238" t="s">
        <v>457</v>
      </c>
      <c r="E3429" s="606" t="s">
        <v>36</v>
      </c>
      <c r="F3429" s="247">
        <v>44</v>
      </c>
      <c r="G3429" s="623" t="s">
        <v>4920</v>
      </c>
      <c r="H3429" s="485">
        <v>45264</v>
      </c>
      <c r="I3429" s="485">
        <v>45264</v>
      </c>
      <c r="J3429" s="355" t="s">
        <v>3782</v>
      </c>
      <c r="K3429" s="355" t="s">
        <v>285</v>
      </c>
      <c r="L3429" s="355" t="s">
        <v>3858</v>
      </c>
      <c r="M3429" s="355">
        <v>358919961</v>
      </c>
      <c r="N3429" s="355" t="s">
        <v>4082</v>
      </c>
      <c r="O3429" s="355"/>
      <c r="P3429" s="355"/>
      <c r="Q3429" s="355"/>
      <c r="R3429" s="355" t="s">
        <v>4921</v>
      </c>
      <c r="S3429" s="248">
        <v>474.59</v>
      </c>
      <c r="T3429" s="467" t="s">
        <v>2965</v>
      </c>
      <c r="U3429" s="468">
        <f t="shared" si="59"/>
        <v>20881.96</v>
      </c>
    </row>
    <row r="3430" spans="1:21">
      <c r="A3430" s="235">
        <f t="shared" si="58"/>
        <v>3427</v>
      </c>
      <c r="B3430" s="238">
        <v>112136081</v>
      </c>
      <c r="C3430" s="238" t="s">
        <v>997</v>
      </c>
      <c r="D3430" s="238" t="s">
        <v>998</v>
      </c>
      <c r="E3430" s="606" t="s">
        <v>36</v>
      </c>
      <c r="F3430" s="247">
        <v>14</v>
      </c>
      <c r="G3430" s="623" t="s">
        <v>4920</v>
      </c>
      <c r="H3430" s="485">
        <v>45264</v>
      </c>
      <c r="I3430" s="485">
        <v>45264</v>
      </c>
      <c r="J3430" s="355" t="s">
        <v>3782</v>
      </c>
      <c r="K3430" s="355" t="s">
        <v>285</v>
      </c>
      <c r="L3430" s="355" t="s">
        <v>3858</v>
      </c>
      <c r="M3430" s="355">
        <v>358919961</v>
      </c>
      <c r="N3430" s="355" t="s">
        <v>4082</v>
      </c>
      <c r="O3430" s="355"/>
      <c r="P3430" s="355"/>
      <c r="Q3430" s="355"/>
      <c r="R3430" s="355" t="s">
        <v>4921</v>
      </c>
      <c r="S3430" s="248">
        <v>626.86</v>
      </c>
      <c r="T3430" s="467" t="s">
        <v>2965</v>
      </c>
      <c r="U3430" s="468">
        <f t="shared" si="59"/>
        <v>8776.0400000000009</v>
      </c>
    </row>
    <row r="3431" spans="1:21">
      <c r="A3431" s="235">
        <f t="shared" si="58"/>
        <v>3428</v>
      </c>
      <c r="B3431" s="238">
        <v>109708576</v>
      </c>
      <c r="C3431" s="238">
        <v>9330062702</v>
      </c>
      <c r="D3431" s="238" t="s">
        <v>2745</v>
      </c>
      <c r="E3431" s="598" t="s">
        <v>36</v>
      </c>
      <c r="F3431" s="333">
        <v>44</v>
      </c>
      <c r="G3431" s="623" t="s">
        <v>4920</v>
      </c>
      <c r="H3431" s="485">
        <v>45264</v>
      </c>
      <c r="I3431" s="485">
        <v>45264</v>
      </c>
      <c r="J3431" s="355" t="s">
        <v>3782</v>
      </c>
      <c r="K3431" s="355" t="s">
        <v>285</v>
      </c>
      <c r="L3431" s="355" t="s">
        <v>3858</v>
      </c>
      <c r="M3431" s="355">
        <v>358919961</v>
      </c>
      <c r="N3431" s="355" t="s">
        <v>4082</v>
      </c>
      <c r="O3431" s="355"/>
      <c r="P3431" s="355"/>
      <c r="Q3431" s="355"/>
      <c r="R3431" s="355" t="s">
        <v>4921</v>
      </c>
      <c r="S3431" s="248">
        <v>125.84</v>
      </c>
      <c r="T3431" s="467" t="s">
        <v>2965</v>
      </c>
      <c r="U3431" s="468">
        <f t="shared" si="59"/>
        <v>5536.96</v>
      </c>
    </row>
    <row r="3432" spans="1:21" ht="30.6">
      <c r="A3432" s="235">
        <f t="shared" si="58"/>
        <v>3429</v>
      </c>
      <c r="B3432" s="238" t="s">
        <v>3911</v>
      </c>
      <c r="C3432" s="238" t="s">
        <v>2235</v>
      </c>
      <c r="D3432" s="238" t="s">
        <v>2749</v>
      </c>
      <c r="E3432" s="598" t="s">
        <v>36</v>
      </c>
      <c r="F3432" s="333">
        <v>102</v>
      </c>
      <c r="G3432" s="623" t="s">
        <v>4920</v>
      </c>
      <c r="H3432" s="485">
        <v>45264</v>
      </c>
      <c r="I3432" s="485">
        <v>45264</v>
      </c>
      <c r="J3432" s="355" t="s">
        <v>3782</v>
      </c>
      <c r="K3432" s="355" t="s">
        <v>285</v>
      </c>
      <c r="L3432" s="355" t="s">
        <v>3858</v>
      </c>
      <c r="M3432" s="355">
        <v>358919961</v>
      </c>
      <c r="N3432" s="355" t="s">
        <v>4082</v>
      </c>
      <c r="O3432" s="355"/>
      <c r="P3432" s="355"/>
      <c r="Q3432" s="355"/>
      <c r="R3432" s="355" t="s">
        <v>4921</v>
      </c>
      <c r="S3432" s="248">
        <v>53.1</v>
      </c>
      <c r="T3432" s="467" t="s">
        <v>2965</v>
      </c>
      <c r="U3432" s="468">
        <f t="shared" si="59"/>
        <v>5416.2</v>
      </c>
    </row>
    <row r="3433" spans="1:21" ht="20.399999999999999">
      <c r="A3433" s="235">
        <f t="shared" si="58"/>
        <v>3430</v>
      </c>
      <c r="B3433" s="238">
        <v>109492181</v>
      </c>
      <c r="C3433" s="238" t="s">
        <v>170</v>
      </c>
      <c r="D3433" s="238" t="s">
        <v>171</v>
      </c>
      <c r="E3433" s="598" t="s">
        <v>36</v>
      </c>
      <c r="F3433" s="333">
        <v>462</v>
      </c>
      <c r="G3433" s="623" t="s">
        <v>4920</v>
      </c>
      <c r="H3433" s="485">
        <v>45264</v>
      </c>
      <c r="I3433" s="485">
        <v>45264</v>
      </c>
      <c r="J3433" s="355" t="s">
        <v>3782</v>
      </c>
      <c r="K3433" s="355" t="s">
        <v>285</v>
      </c>
      <c r="L3433" s="355" t="s">
        <v>3858</v>
      </c>
      <c r="M3433" s="355">
        <v>358919961</v>
      </c>
      <c r="N3433" s="355" t="s">
        <v>4082</v>
      </c>
      <c r="O3433" s="355"/>
      <c r="P3433" s="355"/>
      <c r="Q3433" s="355"/>
      <c r="R3433" s="355" t="s">
        <v>4921</v>
      </c>
      <c r="S3433" s="248">
        <v>19.649999999999999</v>
      </c>
      <c r="T3433" s="467" t="s">
        <v>2965</v>
      </c>
      <c r="U3433" s="468">
        <f t="shared" si="59"/>
        <v>9078.2999999999993</v>
      </c>
    </row>
    <row r="3434" spans="1:21">
      <c r="A3434" s="235">
        <f t="shared" si="58"/>
        <v>3431</v>
      </c>
      <c r="B3434" s="238">
        <v>109492193</v>
      </c>
      <c r="C3434" s="238">
        <v>9670003576</v>
      </c>
      <c r="D3434" s="238" t="s">
        <v>2739</v>
      </c>
      <c r="E3434" s="598" t="s">
        <v>36</v>
      </c>
      <c r="F3434" s="247">
        <v>232</v>
      </c>
      <c r="G3434" s="623" t="s">
        <v>4920</v>
      </c>
      <c r="H3434" s="485">
        <v>45264</v>
      </c>
      <c r="I3434" s="485">
        <v>45264</v>
      </c>
      <c r="J3434" s="355" t="s">
        <v>3782</v>
      </c>
      <c r="K3434" s="355" t="s">
        <v>285</v>
      </c>
      <c r="L3434" s="355" t="s">
        <v>3858</v>
      </c>
      <c r="M3434" s="355">
        <v>358919961</v>
      </c>
      <c r="N3434" s="355" t="s">
        <v>4082</v>
      </c>
      <c r="O3434" s="355"/>
      <c r="P3434" s="355"/>
      <c r="Q3434" s="355"/>
      <c r="R3434" s="355" t="s">
        <v>4921</v>
      </c>
      <c r="S3434" s="248">
        <v>11.43</v>
      </c>
      <c r="T3434" s="467" t="s">
        <v>2965</v>
      </c>
      <c r="U3434" s="468">
        <f t="shared" si="59"/>
        <v>2651.7599999999998</v>
      </c>
    </row>
    <row r="3435" spans="1:21">
      <c r="A3435" s="235">
        <f t="shared" si="58"/>
        <v>3432</v>
      </c>
      <c r="B3435" s="238">
        <v>109609628</v>
      </c>
      <c r="C3435" s="238" t="s">
        <v>1672</v>
      </c>
      <c r="D3435" s="238" t="s">
        <v>1673</v>
      </c>
      <c r="E3435" s="598" t="s">
        <v>36</v>
      </c>
      <c r="F3435" s="333">
        <v>38</v>
      </c>
      <c r="G3435" s="623" t="s">
        <v>4920</v>
      </c>
      <c r="H3435" s="485">
        <v>45264</v>
      </c>
      <c r="I3435" s="485">
        <v>45264</v>
      </c>
      <c r="J3435" s="355" t="s">
        <v>3782</v>
      </c>
      <c r="K3435" s="355" t="s">
        <v>285</v>
      </c>
      <c r="L3435" s="355" t="s">
        <v>3858</v>
      </c>
      <c r="M3435" s="355">
        <v>358919961</v>
      </c>
      <c r="N3435" s="355" t="s">
        <v>4082</v>
      </c>
      <c r="O3435" s="355"/>
      <c r="P3435" s="355"/>
      <c r="Q3435" s="355"/>
      <c r="R3435" s="355" t="s">
        <v>4921</v>
      </c>
      <c r="S3435" s="248">
        <v>54.42</v>
      </c>
      <c r="T3435" s="467" t="s">
        <v>2965</v>
      </c>
      <c r="U3435" s="468">
        <f t="shared" si="59"/>
        <v>2067.96</v>
      </c>
    </row>
    <row r="3436" spans="1:21">
      <c r="A3436" s="235">
        <f t="shared" si="58"/>
        <v>3433</v>
      </c>
      <c r="B3436" s="238">
        <v>110397308</v>
      </c>
      <c r="C3436" s="238" t="s">
        <v>879</v>
      </c>
      <c r="D3436" s="238" t="s">
        <v>880</v>
      </c>
      <c r="E3436" s="598" t="s">
        <v>36</v>
      </c>
      <c r="F3436" s="355">
        <v>44</v>
      </c>
      <c r="G3436" s="623" t="s">
        <v>4920</v>
      </c>
      <c r="H3436" s="485">
        <v>45264</v>
      </c>
      <c r="I3436" s="485">
        <v>45264</v>
      </c>
      <c r="J3436" s="355" t="s">
        <v>3782</v>
      </c>
      <c r="K3436" s="355" t="s">
        <v>285</v>
      </c>
      <c r="L3436" s="355" t="s">
        <v>3858</v>
      </c>
      <c r="M3436" s="355">
        <v>358919961</v>
      </c>
      <c r="N3436" s="355" t="s">
        <v>4082</v>
      </c>
      <c r="O3436" s="355"/>
      <c r="P3436" s="355"/>
      <c r="Q3436" s="355"/>
      <c r="R3436" s="355" t="s">
        <v>4921</v>
      </c>
      <c r="S3436" s="248">
        <v>175.2</v>
      </c>
      <c r="T3436" s="467" t="s">
        <v>2965</v>
      </c>
      <c r="U3436" s="468">
        <f t="shared" si="59"/>
        <v>7708.7999999999993</v>
      </c>
    </row>
    <row r="3437" spans="1:21">
      <c r="A3437" s="235">
        <f t="shared" si="58"/>
        <v>3434</v>
      </c>
      <c r="B3437" s="238">
        <v>109609637</v>
      </c>
      <c r="C3437" s="238" t="s">
        <v>573</v>
      </c>
      <c r="D3437" s="238" t="s">
        <v>574</v>
      </c>
      <c r="E3437" s="598" t="s">
        <v>36</v>
      </c>
      <c r="F3437" s="247">
        <v>220</v>
      </c>
      <c r="G3437" s="623" t="s">
        <v>4920</v>
      </c>
      <c r="H3437" s="485">
        <v>45264</v>
      </c>
      <c r="I3437" s="485">
        <v>45264</v>
      </c>
      <c r="J3437" s="355" t="s">
        <v>3782</v>
      </c>
      <c r="K3437" s="355" t="s">
        <v>285</v>
      </c>
      <c r="L3437" s="355" t="s">
        <v>3858</v>
      </c>
      <c r="M3437" s="355">
        <v>358919961</v>
      </c>
      <c r="N3437" s="355" t="s">
        <v>4082</v>
      </c>
      <c r="O3437" s="355"/>
      <c r="P3437" s="355"/>
      <c r="Q3437" s="355"/>
      <c r="R3437" s="355" t="s">
        <v>4921</v>
      </c>
      <c r="S3437" s="248">
        <v>21.6</v>
      </c>
      <c r="T3437" s="467" t="s">
        <v>2965</v>
      </c>
      <c r="U3437" s="468">
        <f t="shared" si="59"/>
        <v>4752</v>
      </c>
    </row>
    <row r="3438" spans="1:21">
      <c r="A3438" s="235">
        <f t="shared" si="58"/>
        <v>3435</v>
      </c>
      <c r="B3438" s="238">
        <v>109492212</v>
      </c>
      <c r="C3438" s="238" t="s">
        <v>571</v>
      </c>
      <c r="D3438" s="238" t="s">
        <v>2741</v>
      </c>
      <c r="E3438" s="598" t="s">
        <v>36</v>
      </c>
      <c r="F3438" s="247">
        <v>1070</v>
      </c>
      <c r="G3438" s="623" t="s">
        <v>4920</v>
      </c>
      <c r="H3438" s="485">
        <v>45264</v>
      </c>
      <c r="I3438" s="485">
        <v>45264</v>
      </c>
      <c r="J3438" s="355" t="s">
        <v>3782</v>
      </c>
      <c r="K3438" s="355" t="s">
        <v>285</v>
      </c>
      <c r="L3438" s="355" t="s">
        <v>3858</v>
      </c>
      <c r="M3438" s="355">
        <v>358919961</v>
      </c>
      <c r="N3438" s="355" t="s">
        <v>4082</v>
      </c>
      <c r="O3438" s="355"/>
      <c r="P3438" s="355"/>
      <c r="Q3438" s="355"/>
      <c r="R3438" s="355" t="s">
        <v>4921</v>
      </c>
      <c r="S3438" s="248">
        <v>12.38</v>
      </c>
      <c r="T3438" s="467" t="s">
        <v>2965</v>
      </c>
      <c r="U3438" s="468">
        <f t="shared" si="59"/>
        <v>13246.6</v>
      </c>
    </row>
    <row r="3439" spans="1:21" ht="20.399999999999999">
      <c r="A3439" s="235">
        <f t="shared" si="58"/>
        <v>3436</v>
      </c>
      <c r="B3439" s="238">
        <v>109492194</v>
      </c>
      <c r="C3439" s="238">
        <v>61030012010</v>
      </c>
      <c r="D3439" s="238" t="s">
        <v>193</v>
      </c>
      <c r="E3439" s="598" t="s">
        <v>36</v>
      </c>
      <c r="F3439" s="489">
        <v>242</v>
      </c>
      <c r="G3439" s="623" t="s">
        <v>4920</v>
      </c>
      <c r="H3439" s="485">
        <v>45264</v>
      </c>
      <c r="I3439" s="485">
        <v>45264</v>
      </c>
      <c r="J3439" s="355" t="s">
        <v>3782</v>
      </c>
      <c r="K3439" s="355" t="s">
        <v>285</v>
      </c>
      <c r="L3439" s="355" t="s">
        <v>3858</v>
      </c>
      <c r="M3439" s="355">
        <v>358919961</v>
      </c>
      <c r="N3439" s="355" t="s">
        <v>4082</v>
      </c>
      <c r="O3439" s="355"/>
      <c r="P3439" s="355"/>
      <c r="Q3439" s="355"/>
      <c r="R3439" s="355" t="s">
        <v>4921</v>
      </c>
      <c r="S3439" s="248">
        <v>237.81</v>
      </c>
      <c r="T3439" s="467" t="s">
        <v>2965</v>
      </c>
      <c r="U3439" s="468">
        <f t="shared" si="59"/>
        <v>57550.020000000004</v>
      </c>
    </row>
    <row r="3440" spans="1:21">
      <c r="A3440" s="235">
        <f t="shared" si="58"/>
        <v>3437</v>
      </c>
      <c r="B3440" s="238">
        <v>109609628</v>
      </c>
      <c r="C3440" s="238" t="s">
        <v>1672</v>
      </c>
      <c r="D3440" s="238" t="s">
        <v>1673</v>
      </c>
      <c r="E3440" s="598" t="s">
        <v>36</v>
      </c>
      <c r="F3440" s="333">
        <v>6</v>
      </c>
      <c r="G3440" s="623" t="s">
        <v>4920</v>
      </c>
      <c r="H3440" s="485">
        <v>45264</v>
      </c>
      <c r="I3440" s="485">
        <v>45264</v>
      </c>
      <c r="J3440" s="355" t="s">
        <v>3782</v>
      </c>
      <c r="K3440" s="355" t="s">
        <v>285</v>
      </c>
      <c r="L3440" s="355" t="s">
        <v>3858</v>
      </c>
      <c r="M3440" s="355">
        <v>358919961</v>
      </c>
      <c r="N3440" s="355" t="s">
        <v>4082</v>
      </c>
      <c r="O3440" s="355"/>
      <c r="P3440" s="355"/>
      <c r="Q3440" s="355"/>
      <c r="R3440" s="355" t="s">
        <v>4921</v>
      </c>
      <c r="S3440" s="248">
        <v>54.42</v>
      </c>
      <c r="T3440" s="467" t="s">
        <v>2965</v>
      </c>
      <c r="U3440" s="468">
        <f t="shared" si="59"/>
        <v>326.52</v>
      </c>
    </row>
    <row r="3441" spans="1:21">
      <c r="A3441" s="235">
        <f t="shared" si="58"/>
        <v>3438</v>
      </c>
      <c r="B3441" s="238">
        <v>109492212</v>
      </c>
      <c r="C3441" s="238" t="s">
        <v>571</v>
      </c>
      <c r="D3441" s="238" t="s">
        <v>2741</v>
      </c>
      <c r="E3441" s="598" t="s">
        <v>36</v>
      </c>
      <c r="F3441" s="333">
        <v>338</v>
      </c>
      <c r="G3441" s="623" t="s">
        <v>4920</v>
      </c>
      <c r="H3441" s="485">
        <v>45264</v>
      </c>
      <c r="I3441" s="485">
        <v>45264</v>
      </c>
      <c r="J3441" s="355" t="s">
        <v>3782</v>
      </c>
      <c r="K3441" s="355" t="s">
        <v>285</v>
      </c>
      <c r="L3441" s="355" t="s">
        <v>3858</v>
      </c>
      <c r="M3441" s="355">
        <v>358919961</v>
      </c>
      <c r="N3441" s="355" t="s">
        <v>4082</v>
      </c>
      <c r="O3441" s="355"/>
      <c r="P3441" s="355"/>
      <c r="Q3441" s="355"/>
      <c r="R3441" s="355" t="s">
        <v>4921</v>
      </c>
      <c r="S3441" s="248">
        <v>12.38</v>
      </c>
      <c r="T3441" s="467" t="s">
        <v>2965</v>
      </c>
      <c r="U3441" s="468">
        <f t="shared" si="59"/>
        <v>4184.4400000000005</v>
      </c>
    </row>
    <row r="3442" spans="1:21">
      <c r="A3442" s="235">
        <f t="shared" si="58"/>
        <v>3439</v>
      </c>
      <c r="B3442" s="238">
        <v>110397307</v>
      </c>
      <c r="C3442" s="238" t="s">
        <v>63</v>
      </c>
      <c r="D3442" s="238" t="s">
        <v>64</v>
      </c>
      <c r="E3442" s="598" t="s">
        <v>36</v>
      </c>
      <c r="F3442" s="355">
        <v>44</v>
      </c>
      <c r="G3442" s="623" t="s">
        <v>4920</v>
      </c>
      <c r="H3442" s="485">
        <v>45264</v>
      </c>
      <c r="I3442" s="485">
        <v>45264</v>
      </c>
      <c r="J3442" s="355" t="s">
        <v>3782</v>
      </c>
      <c r="K3442" s="355" t="s">
        <v>285</v>
      </c>
      <c r="L3442" s="355" t="s">
        <v>3858</v>
      </c>
      <c r="M3442" s="355">
        <v>358919961</v>
      </c>
      <c r="N3442" s="355" t="s">
        <v>4082</v>
      </c>
      <c r="O3442" s="355"/>
      <c r="P3442" s="355"/>
      <c r="Q3442" s="355"/>
      <c r="R3442" s="355" t="s">
        <v>4921</v>
      </c>
      <c r="S3442" s="248">
        <v>1423.28</v>
      </c>
      <c r="T3442" s="467" t="s">
        <v>2965</v>
      </c>
      <c r="U3442" s="468">
        <f t="shared" si="59"/>
        <v>62624.32</v>
      </c>
    </row>
    <row r="3443" spans="1:21">
      <c r="A3443" s="235">
        <f t="shared" si="58"/>
        <v>3440</v>
      </c>
      <c r="B3443" s="238">
        <v>109609633</v>
      </c>
      <c r="C3443" s="238" t="s">
        <v>1078</v>
      </c>
      <c r="D3443" s="238" t="s">
        <v>1674</v>
      </c>
      <c r="E3443" s="598" t="s">
        <v>36</v>
      </c>
      <c r="F3443" s="247">
        <v>44</v>
      </c>
      <c r="G3443" s="623" t="s">
        <v>4920</v>
      </c>
      <c r="H3443" s="485">
        <v>45264</v>
      </c>
      <c r="I3443" s="485">
        <v>45264</v>
      </c>
      <c r="J3443" s="355" t="s">
        <v>3782</v>
      </c>
      <c r="K3443" s="355" t="s">
        <v>285</v>
      </c>
      <c r="L3443" s="355" t="s">
        <v>3858</v>
      </c>
      <c r="M3443" s="355">
        <v>358919961</v>
      </c>
      <c r="N3443" s="355" t="s">
        <v>4082</v>
      </c>
      <c r="O3443" s="355"/>
      <c r="P3443" s="355"/>
      <c r="Q3443" s="355"/>
      <c r="R3443" s="355" t="s">
        <v>4921</v>
      </c>
      <c r="S3443" s="248">
        <v>106.99</v>
      </c>
      <c r="T3443" s="467" t="s">
        <v>2965</v>
      </c>
      <c r="U3443" s="468">
        <f t="shared" si="59"/>
        <v>4707.5599999999995</v>
      </c>
    </row>
    <row r="3444" spans="1:21">
      <c r="A3444" s="235">
        <f t="shared" si="58"/>
        <v>3441</v>
      </c>
      <c r="B3444" s="238">
        <v>112137134</v>
      </c>
      <c r="C3444" s="238">
        <v>21038811406</v>
      </c>
      <c r="D3444" s="337" t="s">
        <v>2415</v>
      </c>
      <c r="E3444" s="598" t="s">
        <v>36</v>
      </c>
      <c r="F3444" s="247">
        <v>352</v>
      </c>
      <c r="G3444" s="623" t="s">
        <v>4920</v>
      </c>
      <c r="H3444" s="485">
        <v>45264</v>
      </c>
      <c r="I3444" s="485">
        <v>45264</v>
      </c>
      <c r="J3444" s="355" t="s">
        <v>3782</v>
      </c>
      <c r="K3444" s="355" t="s">
        <v>285</v>
      </c>
      <c r="L3444" s="355" t="s">
        <v>3858</v>
      </c>
      <c r="M3444" s="355">
        <v>358919961</v>
      </c>
      <c r="N3444" s="355" t="s">
        <v>4082</v>
      </c>
      <c r="O3444" s="355"/>
      <c r="P3444" s="355"/>
      <c r="Q3444" s="355"/>
      <c r="R3444" s="355" t="s">
        <v>4921</v>
      </c>
      <c r="S3444" s="248">
        <v>1252.82</v>
      </c>
      <c r="T3444" s="467" t="s">
        <v>2965</v>
      </c>
      <c r="U3444" s="468">
        <f t="shared" si="59"/>
        <v>440992.63999999996</v>
      </c>
    </row>
    <row r="3445" spans="1:21">
      <c r="A3445" s="235">
        <f t="shared" si="58"/>
        <v>3442</v>
      </c>
      <c r="B3445" s="238">
        <v>109609632</v>
      </c>
      <c r="C3445" s="238" t="s">
        <v>197</v>
      </c>
      <c r="D3445" s="238" t="s">
        <v>2747</v>
      </c>
      <c r="E3445" s="598" t="s">
        <v>36</v>
      </c>
      <c r="F3445" s="247">
        <v>59</v>
      </c>
      <c r="G3445" s="623" t="s">
        <v>4920</v>
      </c>
      <c r="H3445" s="485">
        <v>45264</v>
      </c>
      <c r="I3445" s="485">
        <v>45264</v>
      </c>
      <c r="J3445" s="355" t="s">
        <v>3782</v>
      </c>
      <c r="K3445" s="355" t="s">
        <v>285</v>
      </c>
      <c r="L3445" s="355" t="s">
        <v>3858</v>
      </c>
      <c r="M3445" s="355">
        <v>358919961</v>
      </c>
      <c r="N3445" s="355" t="s">
        <v>4082</v>
      </c>
      <c r="O3445" s="355"/>
      <c r="P3445" s="355"/>
      <c r="Q3445" s="355"/>
      <c r="R3445" s="355" t="s">
        <v>4921</v>
      </c>
      <c r="S3445" s="248">
        <v>107.25</v>
      </c>
      <c r="T3445" s="467" t="s">
        <v>2965</v>
      </c>
      <c r="U3445" s="468">
        <f t="shared" si="59"/>
        <v>6327.75</v>
      </c>
    </row>
    <row r="3446" spans="1:21">
      <c r="A3446" s="235">
        <f t="shared" si="58"/>
        <v>3443</v>
      </c>
      <c r="B3446" s="238">
        <v>109609632</v>
      </c>
      <c r="C3446" s="238" t="s">
        <v>197</v>
      </c>
      <c r="D3446" s="238" t="s">
        <v>2747</v>
      </c>
      <c r="E3446" s="598" t="s">
        <v>36</v>
      </c>
      <c r="F3446" s="333">
        <v>29</v>
      </c>
      <c r="G3446" s="623" t="s">
        <v>4920</v>
      </c>
      <c r="H3446" s="485">
        <v>45264</v>
      </c>
      <c r="I3446" s="485">
        <v>45264</v>
      </c>
      <c r="J3446" s="355" t="s">
        <v>3782</v>
      </c>
      <c r="K3446" s="355" t="s">
        <v>285</v>
      </c>
      <c r="L3446" s="355" t="s">
        <v>3858</v>
      </c>
      <c r="M3446" s="355">
        <v>358919961</v>
      </c>
      <c r="N3446" s="355" t="s">
        <v>4082</v>
      </c>
      <c r="O3446" s="355"/>
      <c r="P3446" s="355"/>
      <c r="Q3446" s="355"/>
      <c r="R3446" s="355" t="s">
        <v>4921</v>
      </c>
      <c r="S3446" s="248">
        <v>107.25</v>
      </c>
      <c r="T3446" s="467" t="s">
        <v>2965</v>
      </c>
      <c r="U3446" s="468">
        <f t="shared" si="59"/>
        <v>3110.25</v>
      </c>
    </row>
    <row r="3447" spans="1:21">
      <c r="A3447" s="235">
        <f t="shared" ref="A3447:A3510" si="60">A3446+1</f>
        <v>3444</v>
      </c>
      <c r="B3447" s="238">
        <v>110397309</v>
      </c>
      <c r="C3447" s="238" t="s">
        <v>2222</v>
      </c>
      <c r="D3447" s="337" t="s">
        <v>889</v>
      </c>
      <c r="E3447" s="598" t="s">
        <v>36</v>
      </c>
      <c r="F3447" s="238">
        <v>176</v>
      </c>
      <c r="G3447" s="623" t="s">
        <v>4920</v>
      </c>
      <c r="H3447" s="485">
        <v>45264</v>
      </c>
      <c r="I3447" s="485">
        <v>45264</v>
      </c>
      <c r="J3447" s="355" t="s">
        <v>3782</v>
      </c>
      <c r="K3447" s="355" t="s">
        <v>285</v>
      </c>
      <c r="L3447" s="355" t="s">
        <v>3858</v>
      </c>
      <c r="M3447" s="355">
        <v>358919961</v>
      </c>
      <c r="N3447" s="355" t="s">
        <v>4082</v>
      </c>
      <c r="O3447" s="355"/>
      <c r="P3447" s="355"/>
      <c r="Q3447" s="355"/>
      <c r="R3447" s="355" t="s">
        <v>4921</v>
      </c>
      <c r="S3447" s="248">
        <v>15.92</v>
      </c>
      <c r="T3447" s="467" t="s">
        <v>2965</v>
      </c>
      <c r="U3447" s="468">
        <f t="shared" si="59"/>
        <v>2801.92</v>
      </c>
    </row>
    <row r="3448" spans="1:21">
      <c r="A3448" s="235">
        <f t="shared" si="60"/>
        <v>3445</v>
      </c>
      <c r="B3448" s="238">
        <v>109609634</v>
      </c>
      <c r="C3448" s="238">
        <v>21038812425</v>
      </c>
      <c r="D3448" s="238" t="s">
        <v>2740</v>
      </c>
      <c r="E3448" s="598" t="s">
        <v>36</v>
      </c>
      <c r="F3448" s="333">
        <v>20</v>
      </c>
      <c r="G3448" s="623" t="s">
        <v>4920</v>
      </c>
      <c r="H3448" s="485">
        <v>45264</v>
      </c>
      <c r="I3448" s="485">
        <v>45264</v>
      </c>
      <c r="J3448" s="355" t="s">
        <v>3782</v>
      </c>
      <c r="K3448" s="355" t="s">
        <v>285</v>
      </c>
      <c r="L3448" s="355" t="s">
        <v>3858</v>
      </c>
      <c r="M3448" s="355">
        <v>358919961</v>
      </c>
      <c r="N3448" s="355" t="s">
        <v>4082</v>
      </c>
      <c r="O3448" s="355"/>
      <c r="P3448" s="355"/>
      <c r="Q3448" s="355"/>
      <c r="R3448" s="355" t="s">
        <v>4921</v>
      </c>
      <c r="S3448" s="248">
        <v>1175.55</v>
      </c>
      <c r="T3448" s="467" t="s">
        <v>2965</v>
      </c>
      <c r="U3448" s="468">
        <f t="shared" si="59"/>
        <v>23511</v>
      </c>
    </row>
    <row r="3449" spans="1:21" ht="20.399999999999999">
      <c r="A3449" s="235">
        <f t="shared" si="60"/>
        <v>3446</v>
      </c>
      <c r="B3449" s="238" t="s">
        <v>4358</v>
      </c>
      <c r="C3449" s="337" t="s">
        <v>2941</v>
      </c>
      <c r="D3449" s="239" t="s">
        <v>2942</v>
      </c>
      <c r="E3449" s="605" t="s">
        <v>2729</v>
      </c>
      <c r="F3449" s="247">
        <v>1540</v>
      </c>
      <c r="G3449" s="623" t="s">
        <v>4920</v>
      </c>
      <c r="H3449" s="485">
        <v>45264</v>
      </c>
      <c r="I3449" s="485">
        <v>45264</v>
      </c>
      <c r="J3449" s="355" t="s">
        <v>3782</v>
      </c>
      <c r="K3449" s="355" t="s">
        <v>285</v>
      </c>
      <c r="L3449" s="355" t="s">
        <v>3858</v>
      </c>
      <c r="M3449" s="355">
        <v>358919961</v>
      </c>
      <c r="N3449" s="355" t="s">
        <v>4082</v>
      </c>
      <c r="O3449" s="355"/>
      <c r="P3449" s="355"/>
      <c r="Q3449" s="355"/>
      <c r="R3449" s="355" t="s">
        <v>4921</v>
      </c>
      <c r="S3449" s="248">
        <v>21.32</v>
      </c>
      <c r="T3449" s="467" t="s">
        <v>2965</v>
      </c>
      <c r="U3449" s="468">
        <f t="shared" si="59"/>
        <v>32832.800000000003</v>
      </c>
    </row>
    <row r="3450" spans="1:21">
      <c r="A3450" s="235">
        <f t="shared" si="60"/>
        <v>3447</v>
      </c>
      <c r="B3450" s="238">
        <v>112169820</v>
      </c>
      <c r="C3450" s="337" t="s">
        <v>2939</v>
      </c>
      <c r="D3450" s="239" t="s">
        <v>2940</v>
      </c>
      <c r="E3450" s="605" t="s">
        <v>2729</v>
      </c>
      <c r="F3450" s="333">
        <v>1760</v>
      </c>
      <c r="G3450" s="623" t="s">
        <v>4920</v>
      </c>
      <c r="H3450" s="485">
        <v>45264</v>
      </c>
      <c r="I3450" s="485">
        <v>45264</v>
      </c>
      <c r="J3450" s="355" t="s">
        <v>3782</v>
      </c>
      <c r="K3450" s="355" t="s">
        <v>285</v>
      </c>
      <c r="L3450" s="355" t="s">
        <v>3858</v>
      </c>
      <c r="M3450" s="355">
        <v>358919961</v>
      </c>
      <c r="N3450" s="355" t="s">
        <v>4082</v>
      </c>
      <c r="O3450" s="355"/>
      <c r="P3450" s="355"/>
      <c r="Q3450" s="355"/>
      <c r="R3450" s="355" t="s">
        <v>4921</v>
      </c>
      <c r="S3450" s="549">
        <v>32.01</v>
      </c>
      <c r="T3450" s="467" t="s">
        <v>2965</v>
      </c>
      <c r="U3450" s="468">
        <f t="shared" si="59"/>
        <v>56337.599999999999</v>
      </c>
    </row>
    <row r="3451" spans="1:21">
      <c r="A3451" s="235">
        <f t="shared" si="60"/>
        <v>3448</v>
      </c>
      <c r="B3451" s="238">
        <v>112139784</v>
      </c>
      <c r="C3451" s="238" t="s">
        <v>2731</v>
      </c>
      <c r="D3451" s="238" t="s">
        <v>2809</v>
      </c>
      <c r="E3451" s="598" t="s">
        <v>2729</v>
      </c>
      <c r="F3451" s="333">
        <v>584</v>
      </c>
      <c r="G3451" s="623" t="s">
        <v>4920</v>
      </c>
      <c r="H3451" s="485">
        <v>45264</v>
      </c>
      <c r="I3451" s="485">
        <v>45264</v>
      </c>
      <c r="J3451" s="355" t="s">
        <v>3782</v>
      </c>
      <c r="K3451" s="355" t="s">
        <v>285</v>
      </c>
      <c r="L3451" s="355" t="s">
        <v>3858</v>
      </c>
      <c r="M3451" s="355">
        <v>358919961</v>
      </c>
      <c r="N3451" s="355" t="s">
        <v>4082</v>
      </c>
      <c r="O3451" s="355"/>
      <c r="P3451" s="355"/>
      <c r="Q3451" s="355"/>
      <c r="R3451" s="355" t="s">
        <v>4921</v>
      </c>
      <c r="S3451" s="248">
        <v>25.5</v>
      </c>
      <c r="T3451" s="467" t="s">
        <v>2965</v>
      </c>
      <c r="U3451" s="468">
        <f t="shared" si="59"/>
        <v>14892</v>
      </c>
    </row>
    <row r="3452" spans="1:21">
      <c r="A3452" s="235">
        <f t="shared" si="60"/>
        <v>3449</v>
      </c>
      <c r="B3452" s="355">
        <v>112139784</v>
      </c>
      <c r="C3452" s="355" t="s">
        <v>2731</v>
      </c>
      <c r="D3452" s="238" t="s">
        <v>2809</v>
      </c>
      <c r="E3452" s="600" t="s">
        <v>2729</v>
      </c>
      <c r="F3452" s="333">
        <v>956</v>
      </c>
      <c r="G3452" s="623" t="s">
        <v>4920</v>
      </c>
      <c r="H3452" s="485">
        <v>45264</v>
      </c>
      <c r="I3452" s="485">
        <v>45264</v>
      </c>
      <c r="J3452" s="355" t="s">
        <v>3782</v>
      </c>
      <c r="K3452" s="355" t="s">
        <v>285</v>
      </c>
      <c r="L3452" s="355" t="s">
        <v>3858</v>
      </c>
      <c r="M3452" s="355">
        <v>358919961</v>
      </c>
      <c r="N3452" s="355" t="s">
        <v>4082</v>
      </c>
      <c r="O3452" s="355"/>
      <c r="P3452" s="355"/>
      <c r="Q3452" s="355"/>
      <c r="R3452" s="355" t="s">
        <v>4921</v>
      </c>
      <c r="S3452" s="248">
        <v>25.5</v>
      </c>
      <c r="T3452" s="467" t="s">
        <v>2965</v>
      </c>
      <c r="U3452" s="468">
        <f t="shared" si="59"/>
        <v>24378</v>
      </c>
    </row>
    <row r="3453" spans="1:21">
      <c r="A3453" s="235">
        <f t="shared" si="60"/>
        <v>3450</v>
      </c>
      <c r="B3453" s="238">
        <v>109492176</v>
      </c>
      <c r="C3453" s="238" t="s">
        <v>4621</v>
      </c>
      <c r="D3453" s="238" t="s">
        <v>2204</v>
      </c>
      <c r="E3453" s="600" t="s">
        <v>36</v>
      </c>
      <c r="F3453" s="247">
        <v>1760</v>
      </c>
      <c r="G3453" s="623" t="s">
        <v>4920</v>
      </c>
      <c r="H3453" s="485">
        <v>45264</v>
      </c>
      <c r="I3453" s="485">
        <v>45264</v>
      </c>
      <c r="J3453" s="355" t="s">
        <v>3782</v>
      </c>
      <c r="K3453" s="355" t="s">
        <v>285</v>
      </c>
      <c r="L3453" s="355" t="s">
        <v>3858</v>
      </c>
      <c r="M3453" s="355">
        <v>358919961</v>
      </c>
      <c r="N3453" s="355" t="s">
        <v>4082</v>
      </c>
      <c r="O3453" s="355"/>
      <c r="P3453" s="355"/>
      <c r="Q3453" s="355"/>
      <c r="R3453" s="355" t="s">
        <v>4921</v>
      </c>
      <c r="S3453" s="248">
        <v>210.77</v>
      </c>
      <c r="T3453" s="467" t="s">
        <v>2965</v>
      </c>
      <c r="U3453" s="468">
        <f t="shared" si="59"/>
        <v>370955.2</v>
      </c>
    </row>
    <row r="3454" spans="1:21">
      <c r="A3454" s="235">
        <f t="shared" si="60"/>
        <v>3451</v>
      </c>
      <c r="B3454" s="238">
        <v>109492179</v>
      </c>
      <c r="C3454" s="337">
        <v>12568935</v>
      </c>
      <c r="D3454" s="238" t="s">
        <v>2134</v>
      </c>
      <c r="E3454" s="605" t="s">
        <v>2729</v>
      </c>
      <c r="F3454" s="247">
        <v>2278</v>
      </c>
      <c r="G3454" s="623" t="s">
        <v>4920</v>
      </c>
      <c r="H3454" s="485">
        <v>45264</v>
      </c>
      <c r="I3454" s="485">
        <v>45264</v>
      </c>
      <c r="J3454" s="355" t="s">
        <v>3782</v>
      </c>
      <c r="K3454" s="355" t="s">
        <v>285</v>
      </c>
      <c r="L3454" s="355" t="s">
        <v>3858</v>
      </c>
      <c r="M3454" s="355">
        <v>358919961</v>
      </c>
      <c r="N3454" s="355" t="s">
        <v>4082</v>
      </c>
      <c r="O3454" s="355"/>
      <c r="P3454" s="355"/>
      <c r="Q3454" s="355"/>
      <c r="R3454" s="355" t="s">
        <v>4921</v>
      </c>
      <c r="S3454" s="248">
        <v>75.989999999999995</v>
      </c>
      <c r="T3454" s="467" t="s">
        <v>2965</v>
      </c>
      <c r="U3454" s="468">
        <f t="shared" si="59"/>
        <v>173105.22</v>
      </c>
    </row>
    <row r="3455" spans="1:21">
      <c r="A3455" s="235">
        <f t="shared" si="60"/>
        <v>3452</v>
      </c>
      <c r="B3455" s="238">
        <v>109492179</v>
      </c>
      <c r="C3455" s="337">
        <v>12568935</v>
      </c>
      <c r="D3455" s="238" t="s">
        <v>2134</v>
      </c>
      <c r="E3455" s="600" t="s">
        <v>2729</v>
      </c>
      <c r="F3455" s="333">
        <v>582</v>
      </c>
      <c r="G3455" s="623" t="s">
        <v>4920</v>
      </c>
      <c r="H3455" s="485">
        <v>45264</v>
      </c>
      <c r="I3455" s="485">
        <v>45264</v>
      </c>
      <c r="J3455" s="355" t="s">
        <v>3782</v>
      </c>
      <c r="K3455" s="355" t="s">
        <v>285</v>
      </c>
      <c r="L3455" s="355" t="s">
        <v>3858</v>
      </c>
      <c r="M3455" s="355">
        <v>358919961</v>
      </c>
      <c r="N3455" s="355" t="s">
        <v>4082</v>
      </c>
      <c r="O3455" s="355"/>
      <c r="P3455" s="355"/>
      <c r="Q3455" s="355"/>
      <c r="R3455" s="355" t="s">
        <v>4921</v>
      </c>
      <c r="S3455" s="248">
        <v>75.989999999999995</v>
      </c>
      <c r="T3455" s="467" t="s">
        <v>2965</v>
      </c>
      <c r="U3455" s="468">
        <f t="shared" si="59"/>
        <v>44226.18</v>
      </c>
    </row>
    <row r="3456" spans="1:21" ht="20.399999999999999">
      <c r="A3456" s="235">
        <f t="shared" si="60"/>
        <v>3453</v>
      </c>
      <c r="B3456" s="238" t="s">
        <v>4919</v>
      </c>
      <c r="C3456" s="239"/>
      <c r="D3456" s="238" t="s">
        <v>2824</v>
      </c>
      <c r="E3456" s="600" t="s">
        <v>2729</v>
      </c>
      <c r="F3456" s="333">
        <v>550</v>
      </c>
      <c r="G3456" s="623" t="s">
        <v>4920</v>
      </c>
      <c r="H3456" s="485">
        <v>45264</v>
      </c>
      <c r="I3456" s="485">
        <v>45264</v>
      </c>
      <c r="J3456" s="355" t="s">
        <v>3782</v>
      </c>
      <c r="K3456" s="355" t="s">
        <v>285</v>
      </c>
      <c r="L3456" s="355" t="s">
        <v>3858</v>
      </c>
      <c r="M3456" s="355">
        <v>358919961</v>
      </c>
      <c r="N3456" s="355" t="s">
        <v>4082</v>
      </c>
      <c r="O3456" s="355"/>
      <c r="P3456" s="355"/>
      <c r="Q3456" s="355"/>
      <c r="R3456" s="355" t="s">
        <v>4921</v>
      </c>
      <c r="S3456" s="248">
        <v>90.37</v>
      </c>
      <c r="T3456" s="467" t="s">
        <v>2965</v>
      </c>
      <c r="U3456" s="468">
        <f t="shared" si="59"/>
        <v>49703.5</v>
      </c>
    </row>
    <row r="3457" spans="1:21">
      <c r="A3457" s="235">
        <f t="shared" si="60"/>
        <v>3454</v>
      </c>
      <c r="B3457" s="238">
        <v>112136070</v>
      </c>
      <c r="C3457" s="239">
        <v>19628060446</v>
      </c>
      <c r="D3457" s="238" t="s">
        <v>2751</v>
      </c>
      <c r="E3457" s="600" t="s">
        <v>36</v>
      </c>
      <c r="F3457" s="333">
        <v>48</v>
      </c>
      <c r="G3457" s="623" t="s">
        <v>4920</v>
      </c>
      <c r="H3457" s="485">
        <v>45264</v>
      </c>
      <c r="I3457" s="485">
        <v>45264</v>
      </c>
      <c r="J3457" s="355" t="s">
        <v>3782</v>
      </c>
      <c r="K3457" s="355" t="s">
        <v>285</v>
      </c>
      <c r="L3457" s="355" t="s">
        <v>3858</v>
      </c>
      <c r="M3457" s="355">
        <v>358919961</v>
      </c>
      <c r="N3457" s="355" t="s">
        <v>4082</v>
      </c>
      <c r="O3457" s="355"/>
      <c r="P3457" s="355"/>
      <c r="Q3457" s="355"/>
      <c r="R3457" s="355" t="s">
        <v>4921</v>
      </c>
      <c r="S3457" s="248">
        <v>647.94000000000005</v>
      </c>
      <c r="T3457" s="467" t="s">
        <v>2965</v>
      </c>
      <c r="U3457" s="468">
        <f t="shared" si="59"/>
        <v>31101.120000000003</v>
      </c>
    </row>
    <row r="3458" spans="1:21" ht="20.399999999999999">
      <c r="A3458" s="235">
        <f t="shared" si="60"/>
        <v>3455</v>
      </c>
      <c r="B3458" s="238">
        <v>109492194</v>
      </c>
      <c r="C3458" s="238">
        <v>61030012010</v>
      </c>
      <c r="D3458" s="238" t="s">
        <v>193</v>
      </c>
      <c r="E3458" s="600" t="s">
        <v>36</v>
      </c>
      <c r="F3458" s="333">
        <v>94</v>
      </c>
      <c r="G3458" s="623" t="s">
        <v>4920</v>
      </c>
      <c r="H3458" s="485">
        <v>45264</v>
      </c>
      <c r="I3458" s="485">
        <v>45264</v>
      </c>
      <c r="J3458" s="355" t="s">
        <v>3782</v>
      </c>
      <c r="K3458" s="355" t="s">
        <v>285</v>
      </c>
      <c r="L3458" s="355" t="s">
        <v>3858</v>
      </c>
      <c r="M3458" s="355">
        <v>358919961</v>
      </c>
      <c r="N3458" s="355" t="s">
        <v>4082</v>
      </c>
      <c r="O3458" s="355"/>
      <c r="P3458" s="355"/>
      <c r="Q3458" s="355"/>
      <c r="R3458" s="355" t="s">
        <v>4921</v>
      </c>
      <c r="S3458" s="248">
        <v>237.81</v>
      </c>
      <c r="T3458" s="467" t="s">
        <v>2965</v>
      </c>
      <c r="U3458" s="468">
        <f t="shared" si="59"/>
        <v>22354.14</v>
      </c>
    </row>
    <row r="3459" spans="1:21">
      <c r="A3459" s="235">
        <f t="shared" si="60"/>
        <v>3456</v>
      </c>
      <c r="B3459" s="238">
        <v>109492193</v>
      </c>
      <c r="C3459" s="238">
        <v>9670003576</v>
      </c>
      <c r="D3459" s="238" t="s">
        <v>2739</v>
      </c>
      <c r="E3459" s="600" t="s">
        <v>36</v>
      </c>
      <c r="F3459" s="333">
        <v>600</v>
      </c>
      <c r="G3459" s="623" t="s">
        <v>4920</v>
      </c>
      <c r="H3459" s="485">
        <v>45264</v>
      </c>
      <c r="I3459" s="485">
        <v>45264</v>
      </c>
      <c r="J3459" s="355" t="s">
        <v>3782</v>
      </c>
      <c r="K3459" s="355" t="s">
        <v>285</v>
      </c>
      <c r="L3459" s="355" t="s">
        <v>3858</v>
      </c>
      <c r="M3459" s="355">
        <v>358919961</v>
      </c>
      <c r="N3459" s="355" t="s">
        <v>4082</v>
      </c>
      <c r="O3459" s="355"/>
      <c r="P3459" s="355"/>
      <c r="Q3459" s="355"/>
      <c r="R3459" s="355" t="s">
        <v>4921</v>
      </c>
      <c r="S3459" s="248">
        <v>11.43</v>
      </c>
      <c r="T3459" s="467" t="s">
        <v>2965</v>
      </c>
      <c r="U3459" s="468">
        <f t="shared" si="59"/>
        <v>6858</v>
      </c>
    </row>
    <row r="3460" spans="1:21">
      <c r="A3460" s="235">
        <f t="shared" si="60"/>
        <v>3457</v>
      </c>
      <c r="B3460" s="238">
        <v>109447743</v>
      </c>
      <c r="C3460" s="238">
        <v>803201</v>
      </c>
      <c r="D3460" s="238" t="s">
        <v>342</v>
      </c>
      <c r="E3460" s="598" t="s">
        <v>36</v>
      </c>
      <c r="F3460" s="246">
        <v>2</v>
      </c>
      <c r="G3460" s="623" t="s">
        <v>4922</v>
      </c>
      <c r="H3460" s="485">
        <v>45265</v>
      </c>
      <c r="I3460" s="485">
        <v>45265</v>
      </c>
      <c r="J3460" s="235" t="s">
        <v>4923</v>
      </c>
      <c r="K3460" s="235" t="s">
        <v>4783</v>
      </c>
      <c r="L3460" s="235" t="s">
        <v>3799</v>
      </c>
      <c r="M3460" s="235" t="s">
        <v>693</v>
      </c>
      <c r="N3460" s="235" t="s">
        <v>4924</v>
      </c>
      <c r="O3460" s="427"/>
      <c r="P3460" s="235"/>
      <c r="Q3460" s="427"/>
      <c r="R3460" s="235" t="s">
        <v>4925</v>
      </c>
      <c r="S3460" s="248">
        <v>17249.5</v>
      </c>
      <c r="T3460" s="467" t="s">
        <v>2965</v>
      </c>
      <c r="U3460" s="468">
        <f t="shared" ref="U3460:U3523" si="61">S3460*F3460</f>
        <v>34499</v>
      </c>
    </row>
    <row r="3461" spans="1:21" ht="20.399999999999999">
      <c r="A3461" s="235">
        <f t="shared" si="60"/>
        <v>3458</v>
      </c>
      <c r="B3461" s="238" t="s">
        <v>818</v>
      </c>
      <c r="C3461" s="238" t="s">
        <v>818</v>
      </c>
      <c r="D3461" s="238" t="s">
        <v>819</v>
      </c>
      <c r="E3461" s="598" t="s">
        <v>36</v>
      </c>
      <c r="F3461" s="342">
        <v>104</v>
      </c>
      <c r="G3461" s="623" t="s">
        <v>4926</v>
      </c>
      <c r="H3461" s="485">
        <v>45265</v>
      </c>
      <c r="I3461" s="485">
        <v>45266</v>
      </c>
      <c r="J3461" s="235" t="s">
        <v>4765</v>
      </c>
      <c r="K3461" s="235" t="s">
        <v>4731</v>
      </c>
      <c r="L3461" s="345" t="s">
        <v>3858</v>
      </c>
      <c r="M3461" s="235">
        <v>358919992</v>
      </c>
      <c r="N3461" s="235" t="s">
        <v>4082</v>
      </c>
      <c r="O3461" s="473" t="s">
        <v>4871</v>
      </c>
      <c r="P3461" s="473" t="s">
        <v>4258</v>
      </c>
      <c r="Q3461" s="246"/>
      <c r="R3461" s="246"/>
      <c r="S3461" s="248">
        <v>4.5</v>
      </c>
      <c r="T3461" s="467" t="s">
        <v>2965</v>
      </c>
      <c r="U3461" s="468">
        <f t="shared" si="61"/>
        <v>468</v>
      </c>
    </row>
    <row r="3462" spans="1:21" ht="20.399999999999999">
      <c r="A3462" s="235">
        <f t="shared" si="60"/>
        <v>3459</v>
      </c>
      <c r="B3462" s="238" t="s">
        <v>820</v>
      </c>
      <c r="C3462" s="238">
        <v>107186267</v>
      </c>
      <c r="D3462" s="238" t="s">
        <v>821</v>
      </c>
      <c r="E3462" s="598" t="s">
        <v>36</v>
      </c>
      <c r="F3462" s="235">
        <v>320</v>
      </c>
      <c r="G3462" s="623" t="s">
        <v>4926</v>
      </c>
      <c r="H3462" s="485">
        <v>45265</v>
      </c>
      <c r="I3462" s="485">
        <v>45266</v>
      </c>
      <c r="J3462" s="235" t="s">
        <v>4765</v>
      </c>
      <c r="K3462" s="235" t="s">
        <v>4731</v>
      </c>
      <c r="L3462" s="345" t="s">
        <v>3858</v>
      </c>
      <c r="M3462" s="235">
        <v>358919992</v>
      </c>
      <c r="N3462" s="235" t="s">
        <v>4082</v>
      </c>
      <c r="O3462" s="473" t="s">
        <v>4871</v>
      </c>
      <c r="P3462" s="473" t="s">
        <v>4258</v>
      </c>
      <c r="Q3462" s="246"/>
      <c r="R3462" s="246"/>
      <c r="S3462" s="248">
        <v>4.9000000000000004</v>
      </c>
      <c r="T3462" s="467" t="s">
        <v>2965</v>
      </c>
      <c r="U3462" s="468">
        <f t="shared" si="61"/>
        <v>1568</v>
      </c>
    </row>
    <row r="3463" spans="1:21">
      <c r="A3463" s="235">
        <f t="shared" si="60"/>
        <v>3460</v>
      </c>
      <c r="B3463" s="238">
        <v>101576439</v>
      </c>
      <c r="C3463" s="238" t="s">
        <v>655</v>
      </c>
      <c r="D3463" s="238" t="s">
        <v>656</v>
      </c>
      <c r="E3463" s="600" t="s">
        <v>36</v>
      </c>
      <c r="F3463" s="238">
        <v>16</v>
      </c>
      <c r="G3463" s="623" t="s">
        <v>4926</v>
      </c>
      <c r="H3463" s="485">
        <v>45265</v>
      </c>
      <c r="I3463" s="485">
        <v>45266</v>
      </c>
      <c r="J3463" s="235" t="s">
        <v>4765</v>
      </c>
      <c r="K3463" s="235" t="s">
        <v>4731</v>
      </c>
      <c r="L3463" s="345" t="s">
        <v>3858</v>
      </c>
      <c r="M3463" s="235">
        <v>358919992</v>
      </c>
      <c r="N3463" s="235" t="s">
        <v>4082</v>
      </c>
      <c r="O3463" s="473" t="s">
        <v>4871</v>
      </c>
      <c r="P3463" s="473" t="s">
        <v>4258</v>
      </c>
      <c r="Q3463" s="246"/>
      <c r="R3463" s="246"/>
      <c r="S3463" s="248">
        <v>1184</v>
      </c>
      <c r="T3463" s="467" t="s">
        <v>2965</v>
      </c>
      <c r="U3463" s="468">
        <f t="shared" si="61"/>
        <v>18944</v>
      </c>
    </row>
    <row r="3464" spans="1:21">
      <c r="A3464" s="235">
        <f t="shared" si="60"/>
        <v>3461</v>
      </c>
      <c r="B3464" s="238">
        <v>112158708</v>
      </c>
      <c r="C3464" s="238" t="s">
        <v>3681</v>
      </c>
      <c r="D3464" s="337" t="s">
        <v>3682</v>
      </c>
      <c r="E3464" s="598" t="s">
        <v>36</v>
      </c>
      <c r="F3464" s="470">
        <v>8</v>
      </c>
      <c r="G3464" s="623" t="s">
        <v>4926</v>
      </c>
      <c r="H3464" s="485">
        <v>45265</v>
      </c>
      <c r="I3464" s="485">
        <v>45266</v>
      </c>
      <c r="J3464" s="235" t="s">
        <v>4765</v>
      </c>
      <c r="K3464" s="235" t="s">
        <v>4731</v>
      </c>
      <c r="L3464" s="345" t="s">
        <v>3858</v>
      </c>
      <c r="M3464" s="235">
        <v>358919992</v>
      </c>
      <c r="N3464" s="235" t="s">
        <v>4082</v>
      </c>
      <c r="O3464" s="473" t="s">
        <v>4871</v>
      </c>
      <c r="P3464" s="473" t="s">
        <v>4258</v>
      </c>
      <c r="Q3464" s="246"/>
      <c r="R3464" s="246"/>
      <c r="S3464" s="248">
        <v>1900</v>
      </c>
      <c r="T3464" s="467" t="s">
        <v>2965</v>
      </c>
      <c r="U3464" s="468">
        <f t="shared" si="61"/>
        <v>15200</v>
      </c>
    </row>
    <row r="3465" spans="1:21">
      <c r="A3465" s="235">
        <f t="shared" si="60"/>
        <v>3462</v>
      </c>
      <c r="B3465" s="238">
        <v>111402534</v>
      </c>
      <c r="C3465" s="238" t="s">
        <v>1083</v>
      </c>
      <c r="D3465" s="238" t="s">
        <v>1084</v>
      </c>
      <c r="E3465" s="598" t="s">
        <v>36</v>
      </c>
      <c r="F3465" s="235">
        <v>40</v>
      </c>
      <c r="G3465" s="623" t="s">
        <v>4926</v>
      </c>
      <c r="H3465" s="485">
        <v>45265</v>
      </c>
      <c r="I3465" s="485">
        <v>45266</v>
      </c>
      <c r="J3465" s="235" t="s">
        <v>4765</v>
      </c>
      <c r="K3465" s="235" t="s">
        <v>4731</v>
      </c>
      <c r="L3465" s="345" t="s">
        <v>3858</v>
      </c>
      <c r="M3465" s="235">
        <v>358919992</v>
      </c>
      <c r="N3465" s="235" t="s">
        <v>4082</v>
      </c>
      <c r="O3465" s="473" t="s">
        <v>4871</v>
      </c>
      <c r="P3465" s="473" t="s">
        <v>4258</v>
      </c>
      <c r="Q3465" s="246"/>
      <c r="R3465" s="246"/>
      <c r="S3465" s="248">
        <v>450.42</v>
      </c>
      <c r="T3465" s="467" t="s">
        <v>2965</v>
      </c>
      <c r="U3465" s="468">
        <f t="shared" si="61"/>
        <v>18016.8</v>
      </c>
    </row>
    <row r="3466" spans="1:21" ht="20.399999999999999">
      <c r="A3466" s="235">
        <f t="shared" si="60"/>
        <v>3463</v>
      </c>
      <c r="B3466" s="238" t="s">
        <v>818</v>
      </c>
      <c r="C3466" s="238" t="s">
        <v>818</v>
      </c>
      <c r="D3466" s="238" t="s">
        <v>819</v>
      </c>
      <c r="E3466" s="598" t="s">
        <v>36</v>
      </c>
      <c r="F3466" s="333">
        <v>216</v>
      </c>
      <c r="G3466" s="623" t="s">
        <v>4926</v>
      </c>
      <c r="H3466" s="485">
        <v>45265</v>
      </c>
      <c r="I3466" s="485">
        <v>45266</v>
      </c>
      <c r="J3466" s="235" t="s">
        <v>4765</v>
      </c>
      <c r="K3466" s="235" t="s">
        <v>4731</v>
      </c>
      <c r="L3466" s="345" t="s">
        <v>3858</v>
      </c>
      <c r="M3466" s="235">
        <v>358919992</v>
      </c>
      <c r="N3466" s="235" t="s">
        <v>4082</v>
      </c>
      <c r="O3466" s="473" t="s">
        <v>4871</v>
      </c>
      <c r="P3466" s="473" t="s">
        <v>4258</v>
      </c>
      <c r="Q3466" s="246"/>
      <c r="R3466" s="246"/>
      <c r="S3466" s="248">
        <v>4.5</v>
      </c>
      <c r="T3466" s="467" t="s">
        <v>2965</v>
      </c>
      <c r="U3466" s="468">
        <f t="shared" si="61"/>
        <v>972</v>
      </c>
    </row>
    <row r="3467" spans="1:21">
      <c r="A3467" s="235">
        <f t="shared" si="60"/>
        <v>3464</v>
      </c>
      <c r="B3467" s="238">
        <v>107184793</v>
      </c>
      <c r="C3467" s="238">
        <v>107184793</v>
      </c>
      <c r="D3467" s="238" t="s">
        <v>813</v>
      </c>
      <c r="E3467" s="598" t="s">
        <v>36</v>
      </c>
      <c r="F3467" s="342">
        <v>320</v>
      </c>
      <c r="G3467" s="623" t="s">
        <v>4926</v>
      </c>
      <c r="H3467" s="485">
        <v>45265</v>
      </c>
      <c r="I3467" s="485">
        <v>45266</v>
      </c>
      <c r="J3467" s="235" t="s">
        <v>4765</v>
      </c>
      <c r="K3467" s="235" t="s">
        <v>4731</v>
      </c>
      <c r="L3467" s="345" t="s">
        <v>3858</v>
      </c>
      <c r="M3467" s="235">
        <v>358919992</v>
      </c>
      <c r="N3467" s="235" t="s">
        <v>4082</v>
      </c>
      <c r="O3467" s="473" t="s">
        <v>4871</v>
      </c>
      <c r="P3467" s="473" t="s">
        <v>4258</v>
      </c>
      <c r="Q3467" s="246"/>
      <c r="R3467" s="246"/>
      <c r="S3467" s="248">
        <v>2.74</v>
      </c>
      <c r="T3467" s="467" t="s">
        <v>2965</v>
      </c>
      <c r="U3467" s="468">
        <f t="shared" si="61"/>
        <v>876.80000000000007</v>
      </c>
    </row>
    <row r="3468" spans="1:21">
      <c r="A3468" s="235">
        <f t="shared" si="60"/>
        <v>3465</v>
      </c>
      <c r="B3468" s="238">
        <v>107156657</v>
      </c>
      <c r="C3468" s="238">
        <v>107156657</v>
      </c>
      <c r="D3468" s="238" t="s">
        <v>815</v>
      </c>
      <c r="E3468" s="598" t="s">
        <v>36</v>
      </c>
      <c r="F3468" s="235">
        <v>64</v>
      </c>
      <c r="G3468" s="623" t="s">
        <v>4926</v>
      </c>
      <c r="H3468" s="485">
        <v>45265</v>
      </c>
      <c r="I3468" s="485">
        <v>45266</v>
      </c>
      <c r="J3468" s="235" t="s">
        <v>4765</v>
      </c>
      <c r="K3468" s="235" t="s">
        <v>4731</v>
      </c>
      <c r="L3468" s="345" t="s">
        <v>3858</v>
      </c>
      <c r="M3468" s="235">
        <v>358919992</v>
      </c>
      <c r="N3468" s="235" t="s">
        <v>4082</v>
      </c>
      <c r="O3468" s="473" t="s">
        <v>4871</v>
      </c>
      <c r="P3468" s="473" t="s">
        <v>4258</v>
      </c>
      <c r="Q3468" s="246"/>
      <c r="R3468" s="246"/>
      <c r="S3468" s="248">
        <v>17.79</v>
      </c>
      <c r="T3468" s="467" t="s">
        <v>2965</v>
      </c>
      <c r="U3468" s="468">
        <f t="shared" si="61"/>
        <v>1138.56</v>
      </c>
    </row>
    <row r="3469" spans="1:21">
      <c r="A3469" s="235">
        <f t="shared" si="60"/>
        <v>3466</v>
      </c>
      <c r="B3469" s="238">
        <v>107156629</v>
      </c>
      <c r="C3469" s="238">
        <v>107156629</v>
      </c>
      <c r="D3469" s="238" t="s">
        <v>814</v>
      </c>
      <c r="E3469" s="598" t="s">
        <v>36</v>
      </c>
      <c r="F3469" s="235">
        <v>256</v>
      </c>
      <c r="G3469" s="623" t="s">
        <v>4926</v>
      </c>
      <c r="H3469" s="485">
        <v>45265</v>
      </c>
      <c r="I3469" s="485">
        <v>45266</v>
      </c>
      <c r="J3469" s="235" t="s">
        <v>4765</v>
      </c>
      <c r="K3469" s="235" t="s">
        <v>4731</v>
      </c>
      <c r="L3469" s="345" t="s">
        <v>3858</v>
      </c>
      <c r="M3469" s="235">
        <v>358919992</v>
      </c>
      <c r="N3469" s="235" t="s">
        <v>4082</v>
      </c>
      <c r="O3469" s="473" t="s">
        <v>4871</v>
      </c>
      <c r="P3469" s="473" t="s">
        <v>4258</v>
      </c>
      <c r="Q3469" s="246"/>
      <c r="R3469" s="246"/>
      <c r="S3469" s="248">
        <v>13.63</v>
      </c>
      <c r="T3469" s="467" t="s">
        <v>2965</v>
      </c>
      <c r="U3469" s="468">
        <f t="shared" si="61"/>
        <v>3489.28</v>
      </c>
    </row>
    <row r="3470" spans="1:21">
      <c r="A3470" s="235">
        <f t="shared" si="60"/>
        <v>3467</v>
      </c>
      <c r="B3470" s="238">
        <v>110408291</v>
      </c>
      <c r="C3470" s="238" t="s">
        <v>1305</v>
      </c>
      <c r="D3470" s="238" t="s">
        <v>1306</v>
      </c>
      <c r="E3470" s="598" t="s">
        <v>36</v>
      </c>
      <c r="F3470" s="235">
        <v>96</v>
      </c>
      <c r="G3470" s="623" t="s">
        <v>4926</v>
      </c>
      <c r="H3470" s="485">
        <v>45265</v>
      </c>
      <c r="I3470" s="485">
        <v>45266</v>
      </c>
      <c r="J3470" s="235" t="s">
        <v>4765</v>
      </c>
      <c r="K3470" s="235" t="s">
        <v>4731</v>
      </c>
      <c r="L3470" s="345" t="s">
        <v>3858</v>
      </c>
      <c r="M3470" s="235">
        <v>358919992</v>
      </c>
      <c r="N3470" s="235" t="s">
        <v>4082</v>
      </c>
      <c r="O3470" s="473" t="s">
        <v>4871</v>
      </c>
      <c r="P3470" s="473" t="s">
        <v>4258</v>
      </c>
      <c r="Q3470" s="246"/>
      <c r="R3470" s="246"/>
      <c r="S3470" s="248">
        <v>2.5499999999999998</v>
      </c>
      <c r="T3470" s="467" t="s">
        <v>2965</v>
      </c>
      <c r="U3470" s="468">
        <f t="shared" si="61"/>
        <v>244.79999999999998</v>
      </c>
    </row>
    <row r="3471" spans="1:21" ht="20.399999999999999">
      <c r="A3471" s="235">
        <f t="shared" si="60"/>
        <v>3468</v>
      </c>
      <c r="B3471" s="238">
        <v>110408292</v>
      </c>
      <c r="C3471" s="238">
        <v>110408292</v>
      </c>
      <c r="D3471" s="238" t="s">
        <v>1310</v>
      </c>
      <c r="E3471" s="598" t="s">
        <v>36</v>
      </c>
      <c r="F3471" s="235">
        <v>480</v>
      </c>
      <c r="G3471" s="623" t="s">
        <v>4926</v>
      </c>
      <c r="H3471" s="485">
        <v>45265</v>
      </c>
      <c r="I3471" s="485">
        <v>45266</v>
      </c>
      <c r="J3471" s="235" t="s">
        <v>4765</v>
      </c>
      <c r="K3471" s="235" t="s">
        <v>4731</v>
      </c>
      <c r="L3471" s="345" t="s">
        <v>3858</v>
      </c>
      <c r="M3471" s="235">
        <v>358919992</v>
      </c>
      <c r="N3471" s="235" t="s">
        <v>4082</v>
      </c>
      <c r="O3471" s="473" t="s">
        <v>4871</v>
      </c>
      <c r="P3471" s="473" t="s">
        <v>4258</v>
      </c>
      <c r="Q3471" s="246"/>
      <c r="R3471" s="246"/>
      <c r="S3471" s="248">
        <v>2.61</v>
      </c>
      <c r="T3471" s="467" t="s">
        <v>2965</v>
      </c>
      <c r="U3471" s="468">
        <f t="shared" si="61"/>
        <v>1252.8</v>
      </c>
    </row>
    <row r="3472" spans="1:21">
      <c r="A3472" s="235">
        <f t="shared" si="60"/>
        <v>3469</v>
      </c>
      <c r="B3472" s="238">
        <v>112141777</v>
      </c>
      <c r="C3472" s="238">
        <v>112141777</v>
      </c>
      <c r="D3472" s="238" t="s">
        <v>2563</v>
      </c>
      <c r="E3472" s="598" t="s">
        <v>36</v>
      </c>
      <c r="F3472" s="235">
        <v>288</v>
      </c>
      <c r="G3472" s="623" t="s">
        <v>4926</v>
      </c>
      <c r="H3472" s="485">
        <v>45265</v>
      </c>
      <c r="I3472" s="485">
        <v>45266</v>
      </c>
      <c r="J3472" s="235" t="s">
        <v>4765</v>
      </c>
      <c r="K3472" s="235" t="s">
        <v>4731</v>
      </c>
      <c r="L3472" s="345" t="s">
        <v>3858</v>
      </c>
      <c r="M3472" s="235">
        <v>358919992</v>
      </c>
      <c r="N3472" s="235" t="s">
        <v>4082</v>
      </c>
      <c r="O3472" s="473" t="s">
        <v>4871</v>
      </c>
      <c r="P3472" s="473" t="s">
        <v>4258</v>
      </c>
      <c r="Q3472" s="246"/>
      <c r="R3472" s="246"/>
      <c r="S3472" s="248">
        <v>5.4</v>
      </c>
      <c r="T3472" s="467" t="s">
        <v>2965</v>
      </c>
      <c r="U3472" s="468">
        <f t="shared" si="61"/>
        <v>1555.2</v>
      </c>
    </row>
    <row r="3473" spans="1:21">
      <c r="A3473" s="235">
        <f t="shared" si="60"/>
        <v>3470</v>
      </c>
      <c r="B3473" s="238">
        <v>112141778</v>
      </c>
      <c r="C3473" s="238">
        <v>112141778</v>
      </c>
      <c r="D3473" s="238" t="s">
        <v>2566</v>
      </c>
      <c r="E3473" s="598" t="s">
        <v>36</v>
      </c>
      <c r="F3473" s="235">
        <v>160</v>
      </c>
      <c r="G3473" s="623" t="s">
        <v>4926</v>
      </c>
      <c r="H3473" s="485">
        <v>45265</v>
      </c>
      <c r="I3473" s="485">
        <v>45266</v>
      </c>
      <c r="J3473" s="235" t="s">
        <v>4765</v>
      </c>
      <c r="K3473" s="235" t="s">
        <v>4731</v>
      </c>
      <c r="L3473" s="345" t="s">
        <v>3858</v>
      </c>
      <c r="M3473" s="235">
        <v>358919992</v>
      </c>
      <c r="N3473" s="235" t="s">
        <v>4082</v>
      </c>
      <c r="O3473" s="473" t="s">
        <v>4871</v>
      </c>
      <c r="P3473" s="473" t="s">
        <v>4258</v>
      </c>
      <c r="Q3473" s="246"/>
      <c r="R3473" s="246"/>
      <c r="S3473" s="248">
        <v>1.5</v>
      </c>
      <c r="T3473" s="467" t="s">
        <v>2965</v>
      </c>
      <c r="U3473" s="468">
        <f t="shared" si="61"/>
        <v>240</v>
      </c>
    </row>
    <row r="3474" spans="1:21">
      <c r="A3474" s="235">
        <f t="shared" si="60"/>
        <v>3471</v>
      </c>
      <c r="B3474" s="238">
        <v>102951260</v>
      </c>
      <c r="C3474" s="238" t="s">
        <v>1697</v>
      </c>
      <c r="D3474" s="238" t="s">
        <v>1698</v>
      </c>
      <c r="E3474" s="598" t="s">
        <v>36</v>
      </c>
      <c r="F3474" s="238">
        <v>16</v>
      </c>
      <c r="G3474" s="623" t="s">
        <v>4926</v>
      </c>
      <c r="H3474" s="485">
        <v>45265</v>
      </c>
      <c r="I3474" s="485">
        <v>45266</v>
      </c>
      <c r="J3474" s="235" t="s">
        <v>4765</v>
      </c>
      <c r="K3474" s="235" t="s">
        <v>4731</v>
      </c>
      <c r="L3474" s="345" t="s">
        <v>3858</v>
      </c>
      <c r="M3474" s="235">
        <v>358919992</v>
      </c>
      <c r="N3474" s="235" t="s">
        <v>4082</v>
      </c>
      <c r="O3474" s="473" t="s">
        <v>4871</v>
      </c>
      <c r="P3474" s="473" t="s">
        <v>4258</v>
      </c>
      <c r="Q3474" s="246"/>
      <c r="R3474" s="246"/>
      <c r="S3474" s="248">
        <v>210</v>
      </c>
      <c r="T3474" s="467" t="s">
        <v>2965</v>
      </c>
      <c r="U3474" s="468">
        <f t="shared" si="61"/>
        <v>3360</v>
      </c>
    </row>
    <row r="3475" spans="1:21">
      <c r="A3475" s="235">
        <f t="shared" si="60"/>
        <v>3472</v>
      </c>
      <c r="B3475" s="238">
        <v>102464571</v>
      </c>
      <c r="C3475" s="238" t="s">
        <v>1693</v>
      </c>
      <c r="D3475" s="238" t="s">
        <v>1694</v>
      </c>
      <c r="E3475" s="598" t="s">
        <v>36</v>
      </c>
      <c r="F3475" s="238">
        <v>16</v>
      </c>
      <c r="G3475" s="623" t="s">
        <v>4926</v>
      </c>
      <c r="H3475" s="485">
        <v>45265</v>
      </c>
      <c r="I3475" s="485">
        <v>45266</v>
      </c>
      <c r="J3475" s="235" t="s">
        <v>4765</v>
      </c>
      <c r="K3475" s="235" t="s">
        <v>4731</v>
      </c>
      <c r="L3475" s="345" t="s">
        <v>3858</v>
      </c>
      <c r="M3475" s="235">
        <v>358919992</v>
      </c>
      <c r="N3475" s="235" t="s">
        <v>4082</v>
      </c>
      <c r="O3475" s="473" t="s">
        <v>4871</v>
      </c>
      <c r="P3475" s="473" t="s">
        <v>4258</v>
      </c>
      <c r="Q3475" s="246"/>
      <c r="R3475" s="246"/>
      <c r="S3475" s="248">
        <v>1374</v>
      </c>
      <c r="T3475" s="467" t="s">
        <v>2965</v>
      </c>
      <c r="U3475" s="468">
        <f t="shared" si="61"/>
        <v>21984</v>
      </c>
    </row>
    <row r="3476" spans="1:21">
      <c r="A3476" s="235">
        <f t="shared" si="60"/>
        <v>3473</v>
      </c>
      <c r="B3476" s="238">
        <v>112148136</v>
      </c>
      <c r="C3476" s="238" t="s">
        <v>3726</v>
      </c>
      <c r="D3476" s="238" t="s">
        <v>3727</v>
      </c>
      <c r="E3476" s="598" t="s">
        <v>36</v>
      </c>
      <c r="F3476" s="470">
        <v>5</v>
      </c>
      <c r="G3476" s="623" t="s">
        <v>4926</v>
      </c>
      <c r="H3476" s="485">
        <v>45265</v>
      </c>
      <c r="I3476" s="485">
        <v>45266</v>
      </c>
      <c r="J3476" s="235" t="s">
        <v>4765</v>
      </c>
      <c r="K3476" s="235" t="s">
        <v>4731</v>
      </c>
      <c r="L3476" s="345" t="s">
        <v>3858</v>
      </c>
      <c r="M3476" s="235">
        <v>358919992</v>
      </c>
      <c r="N3476" s="235" t="s">
        <v>4082</v>
      </c>
      <c r="O3476" s="473" t="s">
        <v>4871</v>
      </c>
      <c r="P3476" s="473" t="s">
        <v>4258</v>
      </c>
      <c r="Q3476" s="246"/>
      <c r="R3476" s="246"/>
      <c r="S3476" s="248">
        <v>14661.91</v>
      </c>
      <c r="T3476" s="467" t="s">
        <v>2965</v>
      </c>
      <c r="U3476" s="468">
        <f t="shared" si="61"/>
        <v>73309.55</v>
      </c>
    </row>
    <row r="3477" spans="1:21">
      <c r="A3477" s="235">
        <f t="shared" si="60"/>
        <v>3474</v>
      </c>
      <c r="B3477" s="238">
        <v>111400054</v>
      </c>
      <c r="C3477" s="238" t="s">
        <v>3274</v>
      </c>
      <c r="D3477" s="238" t="s">
        <v>650</v>
      </c>
      <c r="E3477" s="598" t="s">
        <v>36</v>
      </c>
      <c r="F3477" s="463">
        <v>6</v>
      </c>
      <c r="G3477" s="623" t="s">
        <v>4926</v>
      </c>
      <c r="H3477" s="485">
        <v>45265</v>
      </c>
      <c r="I3477" s="485">
        <v>45266</v>
      </c>
      <c r="J3477" s="235" t="s">
        <v>4765</v>
      </c>
      <c r="K3477" s="235" t="s">
        <v>4731</v>
      </c>
      <c r="L3477" s="345" t="s">
        <v>3858</v>
      </c>
      <c r="M3477" s="235">
        <v>358919992</v>
      </c>
      <c r="N3477" s="235" t="s">
        <v>4082</v>
      </c>
      <c r="O3477" s="473" t="s">
        <v>4871</v>
      </c>
      <c r="P3477" s="473" t="s">
        <v>4258</v>
      </c>
      <c r="Q3477" s="246"/>
      <c r="R3477" s="246"/>
      <c r="S3477" s="248">
        <v>1388.85</v>
      </c>
      <c r="T3477" s="467" t="s">
        <v>2965</v>
      </c>
      <c r="U3477" s="468">
        <f t="shared" si="61"/>
        <v>8333.0999999999985</v>
      </c>
    </row>
    <row r="3478" spans="1:21">
      <c r="A3478" s="235">
        <f t="shared" si="60"/>
        <v>3475</v>
      </c>
      <c r="B3478" s="238">
        <v>111400055</v>
      </c>
      <c r="C3478" s="424" t="s">
        <v>3275</v>
      </c>
      <c r="D3478" s="424" t="s">
        <v>654</v>
      </c>
      <c r="E3478" s="599" t="s">
        <v>36</v>
      </c>
      <c r="F3478" s="235">
        <v>6</v>
      </c>
      <c r="G3478" s="623" t="s">
        <v>4926</v>
      </c>
      <c r="H3478" s="485">
        <v>45265</v>
      </c>
      <c r="I3478" s="485">
        <v>45266</v>
      </c>
      <c r="J3478" s="235" t="s">
        <v>4765</v>
      </c>
      <c r="K3478" s="235" t="s">
        <v>4731</v>
      </c>
      <c r="L3478" s="345" t="s">
        <v>3858</v>
      </c>
      <c r="M3478" s="235">
        <v>358919992</v>
      </c>
      <c r="N3478" s="235" t="s">
        <v>4082</v>
      </c>
      <c r="O3478" s="473" t="s">
        <v>4871</v>
      </c>
      <c r="P3478" s="473" t="s">
        <v>4258</v>
      </c>
      <c r="Q3478" s="246"/>
      <c r="R3478" s="246"/>
      <c r="S3478" s="248">
        <v>1706.02</v>
      </c>
      <c r="T3478" s="467" t="s">
        <v>2965</v>
      </c>
      <c r="U3478" s="468">
        <f t="shared" si="61"/>
        <v>10236.119999999999</v>
      </c>
    </row>
    <row r="3479" spans="1:21">
      <c r="A3479" s="235">
        <f t="shared" si="60"/>
        <v>3476</v>
      </c>
      <c r="B3479" s="238">
        <v>110710681</v>
      </c>
      <c r="C3479" s="238">
        <v>110710681</v>
      </c>
      <c r="D3479" s="238" t="s">
        <v>2209</v>
      </c>
      <c r="E3479" s="598" t="s">
        <v>36</v>
      </c>
      <c r="F3479" s="235">
        <v>64</v>
      </c>
      <c r="G3479" s="623" t="s">
        <v>4926</v>
      </c>
      <c r="H3479" s="485">
        <v>45265</v>
      </c>
      <c r="I3479" s="485">
        <v>45266</v>
      </c>
      <c r="J3479" s="235" t="s">
        <v>4765</v>
      </c>
      <c r="K3479" s="235" t="s">
        <v>4731</v>
      </c>
      <c r="L3479" s="345" t="s">
        <v>3858</v>
      </c>
      <c r="M3479" s="235">
        <v>358919992</v>
      </c>
      <c r="N3479" s="235" t="s">
        <v>4082</v>
      </c>
      <c r="O3479" s="473" t="s">
        <v>4871</v>
      </c>
      <c r="P3479" s="473" t="s">
        <v>4258</v>
      </c>
      <c r="Q3479" s="246"/>
      <c r="R3479" s="246"/>
      <c r="S3479" s="248">
        <v>2011</v>
      </c>
      <c r="T3479" s="467" t="s">
        <v>2965</v>
      </c>
      <c r="U3479" s="468">
        <f t="shared" si="61"/>
        <v>128704</v>
      </c>
    </row>
    <row r="3480" spans="1:21">
      <c r="A3480" s="235">
        <f t="shared" si="60"/>
        <v>3477</v>
      </c>
      <c r="B3480" s="238">
        <v>110710682</v>
      </c>
      <c r="C3480" s="238">
        <v>110710682</v>
      </c>
      <c r="D3480" s="238" t="s">
        <v>2216</v>
      </c>
      <c r="E3480" s="598" t="s">
        <v>36</v>
      </c>
      <c r="F3480" s="235">
        <v>64</v>
      </c>
      <c r="G3480" s="623" t="s">
        <v>4926</v>
      </c>
      <c r="H3480" s="485">
        <v>45265</v>
      </c>
      <c r="I3480" s="485">
        <v>45266</v>
      </c>
      <c r="J3480" s="235" t="s">
        <v>4765</v>
      </c>
      <c r="K3480" s="235" t="s">
        <v>4731</v>
      </c>
      <c r="L3480" s="345" t="s">
        <v>3858</v>
      </c>
      <c r="M3480" s="235">
        <v>358919992</v>
      </c>
      <c r="N3480" s="235" t="s">
        <v>4082</v>
      </c>
      <c r="O3480" s="473" t="s">
        <v>4871</v>
      </c>
      <c r="P3480" s="473" t="s">
        <v>4258</v>
      </c>
      <c r="Q3480" s="246"/>
      <c r="R3480" s="246"/>
      <c r="S3480" s="248">
        <v>1945</v>
      </c>
      <c r="T3480" s="467" t="s">
        <v>2965</v>
      </c>
      <c r="U3480" s="468">
        <f t="shared" si="61"/>
        <v>124480</v>
      </c>
    </row>
    <row r="3481" spans="1:21">
      <c r="A3481" s="235">
        <f t="shared" si="60"/>
        <v>3478</v>
      </c>
      <c r="B3481" s="238">
        <v>110710684</v>
      </c>
      <c r="C3481" s="238" t="s">
        <v>3942</v>
      </c>
      <c r="D3481" s="238" t="s">
        <v>2213</v>
      </c>
      <c r="E3481" s="598" t="s">
        <v>36</v>
      </c>
      <c r="F3481" s="235">
        <v>32</v>
      </c>
      <c r="G3481" s="623" t="s">
        <v>4926</v>
      </c>
      <c r="H3481" s="485">
        <v>45265</v>
      </c>
      <c r="I3481" s="485">
        <v>45266</v>
      </c>
      <c r="J3481" s="235" t="s">
        <v>4765</v>
      </c>
      <c r="K3481" s="235" t="s">
        <v>4731</v>
      </c>
      <c r="L3481" s="345" t="s">
        <v>3858</v>
      </c>
      <c r="M3481" s="235">
        <v>358919992</v>
      </c>
      <c r="N3481" s="235" t="s">
        <v>4082</v>
      </c>
      <c r="O3481" s="473" t="s">
        <v>4871</v>
      </c>
      <c r="P3481" s="473" t="s">
        <v>4258</v>
      </c>
      <c r="Q3481" s="246"/>
      <c r="R3481" s="246"/>
      <c r="S3481" s="248">
        <v>2518</v>
      </c>
      <c r="T3481" s="467" t="s">
        <v>2965</v>
      </c>
      <c r="U3481" s="468">
        <f t="shared" si="61"/>
        <v>80576</v>
      </c>
    </row>
    <row r="3482" spans="1:21">
      <c r="A3482" s="235">
        <f t="shared" si="60"/>
        <v>3479</v>
      </c>
      <c r="B3482" s="238">
        <v>111400055</v>
      </c>
      <c r="C3482" s="238" t="s">
        <v>3275</v>
      </c>
      <c r="D3482" s="238" t="s">
        <v>654</v>
      </c>
      <c r="E3482" s="598" t="s">
        <v>36</v>
      </c>
      <c r="F3482" s="333">
        <v>42</v>
      </c>
      <c r="G3482" s="623" t="s">
        <v>4926</v>
      </c>
      <c r="H3482" s="485">
        <v>45265</v>
      </c>
      <c r="I3482" s="485">
        <v>45266</v>
      </c>
      <c r="J3482" s="235" t="s">
        <v>4765</v>
      </c>
      <c r="K3482" s="235" t="s">
        <v>4731</v>
      </c>
      <c r="L3482" s="345" t="s">
        <v>3858</v>
      </c>
      <c r="M3482" s="235">
        <v>358919992</v>
      </c>
      <c r="N3482" s="235" t="s">
        <v>4082</v>
      </c>
      <c r="O3482" s="473" t="s">
        <v>4871</v>
      </c>
      <c r="P3482" s="473" t="s">
        <v>4258</v>
      </c>
      <c r="Q3482" s="246"/>
      <c r="R3482" s="246"/>
      <c r="S3482" s="248">
        <v>1706.02</v>
      </c>
      <c r="T3482" s="467" t="s">
        <v>2965</v>
      </c>
      <c r="U3482" s="468">
        <f t="shared" si="61"/>
        <v>71652.84</v>
      </c>
    </row>
    <row r="3483" spans="1:21">
      <c r="A3483" s="235">
        <f t="shared" si="60"/>
        <v>3480</v>
      </c>
      <c r="B3483" s="238">
        <v>111400054</v>
      </c>
      <c r="C3483" s="238" t="s">
        <v>3274</v>
      </c>
      <c r="D3483" s="238" t="s">
        <v>650</v>
      </c>
      <c r="E3483" s="598" t="s">
        <v>36</v>
      </c>
      <c r="F3483" s="333">
        <v>42</v>
      </c>
      <c r="G3483" s="623" t="s">
        <v>4926</v>
      </c>
      <c r="H3483" s="485">
        <v>45265</v>
      </c>
      <c r="I3483" s="485">
        <v>45266</v>
      </c>
      <c r="J3483" s="235" t="s">
        <v>4765</v>
      </c>
      <c r="K3483" s="235" t="s">
        <v>4731</v>
      </c>
      <c r="L3483" s="345" t="s">
        <v>3858</v>
      </c>
      <c r="M3483" s="235">
        <v>358919992</v>
      </c>
      <c r="N3483" s="235" t="s">
        <v>4082</v>
      </c>
      <c r="O3483" s="473" t="s">
        <v>4871</v>
      </c>
      <c r="P3483" s="473" t="s">
        <v>4258</v>
      </c>
      <c r="Q3483" s="246"/>
      <c r="R3483" s="246"/>
      <c r="S3483" s="248">
        <v>1388.85</v>
      </c>
      <c r="T3483" s="467" t="s">
        <v>2965</v>
      </c>
      <c r="U3483" s="468">
        <f t="shared" si="61"/>
        <v>58331.7</v>
      </c>
    </row>
    <row r="3484" spans="1:21" ht="30.6">
      <c r="A3484" s="235">
        <f t="shared" si="60"/>
        <v>3481</v>
      </c>
      <c r="B3484" s="238">
        <v>109611234</v>
      </c>
      <c r="C3484" s="238">
        <v>3742612236</v>
      </c>
      <c r="D3484" s="337" t="s">
        <v>3031</v>
      </c>
      <c r="E3484" s="598" t="s">
        <v>36</v>
      </c>
      <c r="F3484" s="463">
        <v>8</v>
      </c>
      <c r="G3484" s="623" t="s">
        <v>4926</v>
      </c>
      <c r="H3484" s="485">
        <v>45265</v>
      </c>
      <c r="I3484" s="485">
        <v>45266</v>
      </c>
      <c r="J3484" s="235" t="s">
        <v>4765</v>
      </c>
      <c r="K3484" s="235" t="s">
        <v>4731</v>
      </c>
      <c r="L3484" s="345" t="s">
        <v>3858</v>
      </c>
      <c r="M3484" s="235">
        <v>358919992</v>
      </c>
      <c r="N3484" s="235" t="s">
        <v>4082</v>
      </c>
      <c r="O3484" s="473" t="s">
        <v>4871</v>
      </c>
      <c r="P3484" s="473" t="s">
        <v>4258</v>
      </c>
      <c r="Q3484" s="246"/>
      <c r="R3484" s="246"/>
      <c r="S3484" s="248">
        <v>24600</v>
      </c>
      <c r="T3484" s="467" t="s">
        <v>2965</v>
      </c>
      <c r="U3484" s="468">
        <f t="shared" si="61"/>
        <v>196800</v>
      </c>
    </row>
    <row r="3485" spans="1:21">
      <c r="A3485" s="235">
        <f t="shared" si="60"/>
        <v>3482</v>
      </c>
      <c r="B3485" s="238" t="s">
        <v>2458</v>
      </c>
      <c r="C3485" s="238" t="s">
        <v>2458</v>
      </c>
      <c r="D3485" s="337" t="s">
        <v>2459</v>
      </c>
      <c r="E3485" s="598" t="s">
        <v>36</v>
      </c>
      <c r="F3485" s="235">
        <v>32</v>
      </c>
      <c r="G3485" s="623" t="s">
        <v>4926</v>
      </c>
      <c r="H3485" s="485">
        <v>45265</v>
      </c>
      <c r="I3485" s="485">
        <v>45266</v>
      </c>
      <c r="J3485" s="235" t="s">
        <v>4765</v>
      </c>
      <c r="K3485" s="235" t="s">
        <v>4731</v>
      </c>
      <c r="L3485" s="345" t="s">
        <v>3858</v>
      </c>
      <c r="M3485" s="235">
        <v>358919992</v>
      </c>
      <c r="N3485" s="235" t="s">
        <v>4082</v>
      </c>
      <c r="O3485" s="473" t="s">
        <v>4871</v>
      </c>
      <c r="P3485" s="473" t="s">
        <v>4258</v>
      </c>
      <c r="Q3485" s="246"/>
      <c r="R3485" s="246"/>
      <c r="S3485" s="248">
        <v>1667.61</v>
      </c>
      <c r="T3485" s="467" t="s">
        <v>2965</v>
      </c>
      <c r="U3485" s="468">
        <f t="shared" si="61"/>
        <v>53363.519999999997</v>
      </c>
    </row>
    <row r="3486" spans="1:21">
      <c r="A3486" s="235">
        <f t="shared" si="60"/>
        <v>3483</v>
      </c>
      <c r="B3486" s="238">
        <v>112173846</v>
      </c>
      <c r="C3486" s="238" t="s">
        <v>3757</v>
      </c>
      <c r="D3486" s="337" t="s">
        <v>3758</v>
      </c>
      <c r="E3486" s="598" t="s">
        <v>36</v>
      </c>
      <c r="F3486" s="470">
        <v>8</v>
      </c>
      <c r="G3486" s="623" t="s">
        <v>4926</v>
      </c>
      <c r="H3486" s="485">
        <v>45265</v>
      </c>
      <c r="I3486" s="485">
        <v>45266</v>
      </c>
      <c r="J3486" s="235" t="s">
        <v>4765</v>
      </c>
      <c r="K3486" s="235" t="s">
        <v>4731</v>
      </c>
      <c r="L3486" s="345" t="s">
        <v>3858</v>
      </c>
      <c r="M3486" s="235">
        <v>358919992</v>
      </c>
      <c r="N3486" s="235" t="s">
        <v>4082</v>
      </c>
      <c r="O3486" s="473" t="s">
        <v>4871</v>
      </c>
      <c r="P3486" s="473" t="s">
        <v>4258</v>
      </c>
      <c r="Q3486" s="246"/>
      <c r="R3486" s="246"/>
      <c r="S3486" s="248">
        <v>2350</v>
      </c>
      <c r="T3486" s="467" t="s">
        <v>2965</v>
      </c>
      <c r="U3486" s="468">
        <f t="shared" si="61"/>
        <v>18800</v>
      </c>
    </row>
    <row r="3487" spans="1:21" ht="20.399999999999999">
      <c r="A3487" s="235">
        <f t="shared" si="60"/>
        <v>3484</v>
      </c>
      <c r="B3487" s="238">
        <v>110408290</v>
      </c>
      <c r="C3487" s="238" t="s">
        <v>4382</v>
      </c>
      <c r="D3487" s="337" t="s">
        <v>2775</v>
      </c>
      <c r="E3487" s="598" t="s">
        <v>36</v>
      </c>
      <c r="F3487" s="333">
        <v>48</v>
      </c>
      <c r="G3487" s="623" t="s">
        <v>4926</v>
      </c>
      <c r="H3487" s="485">
        <v>45265</v>
      </c>
      <c r="I3487" s="485">
        <v>45266</v>
      </c>
      <c r="J3487" s="235" t="s">
        <v>4765</v>
      </c>
      <c r="K3487" s="235" t="s">
        <v>4731</v>
      </c>
      <c r="L3487" s="345" t="s">
        <v>3858</v>
      </c>
      <c r="M3487" s="235">
        <v>358919992</v>
      </c>
      <c r="N3487" s="235" t="s">
        <v>4082</v>
      </c>
      <c r="O3487" s="473" t="s">
        <v>4871</v>
      </c>
      <c r="P3487" s="473" t="s">
        <v>4258</v>
      </c>
      <c r="Q3487" s="246"/>
      <c r="R3487" s="246"/>
      <c r="S3487" s="248">
        <v>540.54999999999995</v>
      </c>
      <c r="T3487" s="467" t="s">
        <v>2965</v>
      </c>
      <c r="U3487" s="468">
        <f t="shared" si="61"/>
        <v>25946.399999999998</v>
      </c>
    </row>
    <row r="3488" spans="1:21">
      <c r="A3488" s="235">
        <f t="shared" si="60"/>
        <v>3485</v>
      </c>
      <c r="B3488" s="238" t="s">
        <v>2336</v>
      </c>
      <c r="C3488" s="238" t="s">
        <v>2804</v>
      </c>
      <c r="D3488" s="238" t="s">
        <v>2605</v>
      </c>
      <c r="E3488" s="598" t="s">
        <v>36</v>
      </c>
      <c r="F3488" s="235">
        <v>64</v>
      </c>
      <c r="G3488" s="623" t="s">
        <v>4926</v>
      </c>
      <c r="H3488" s="485">
        <v>45265</v>
      </c>
      <c r="I3488" s="485">
        <v>45266</v>
      </c>
      <c r="J3488" s="235" t="s">
        <v>4765</v>
      </c>
      <c r="K3488" s="235" t="s">
        <v>4731</v>
      </c>
      <c r="L3488" s="345" t="s">
        <v>3858</v>
      </c>
      <c r="M3488" s="235">
        <v>358919992</v>
      </c>
      <c r="N3488" s="235" t="s">
        <v>4082</v>
      </c>
      <c r="O3488" s="473" t="s">
        <v>4871</v>
      </c>
      <c r="P3488" s="473" t="s">
        <v>4258</v>
      </c>
      <c r="Q3488" s="246"/>
      <c r="R3488" s="246"/>
      <c r="S3488" s="248">
        <v>1667.61</v>
      </c>
      <c r="T3488" s="467" t="s">
        <v>2965</v>
      </c>
      <c r="U3488" s="468">
        <f t="shared" si="61"/>
        <v>106727.03999999999</v>
      </c>
    </row>
    <row r="3489" spans="1:21">
      <c r="A3489" s="235">
        <f t="shared" si="60"/>
        <v>3486</v>
      </c>
      <c r="B3489" s="238">
        <v>112172541</v>
      </c>
      <c r="C3489" s="238">
        <v>112172541</v>
      </c>
      <c r="D3489" s="238" t="s">
        <v>2373</v>
      </c>
      <c r="E3489" s="598" t="s">
        <v>36</v>
      </c>
      <c r="F3489" s="333">
        <v>12</v>
      </c>
      <c r="G3489" s="623" t="s">
        <v>4926</v>
      </c>
      <c r="H3489" s="485">
        <v>45265</v>
      </c>
      <c r="I3489" s="485">
        <v>45266</v>
      </c>
      <c r="J3489" s="235" t="s">
        <v>4765</v>
      </c>
      <c r="K3489" s="235" t="s">
        <v>4731</v>
      </c>
      <c r="L3489" s="345" t="s">
        <v>3858</v>
      </c>
      <c r="M3489" s="235">
        <v>358919992</v>
      </c>
      <c r="N3489" s="235" t="s">
        <v>4082</v>
      </c>
      <c r="O3489" s="473" t="s">
        <v>4871</v>
      </c>
      <c r="P3489" s="473" t="s">
        <v>4258</v>
      </c>
      <c r="Q3489" s="246"/>
      <c r="R3489" s="246"/>
      <c r="S3489" s="248">
        <v>250.2</v>
      </c>
      <c r="T3489" s="467" t="s">
        <v>2965</v>
      </c>
      <c r="U3489" s="468">
        <f t="shared" si="61"/>
        <v>3002.3999999999996</v>
      </c>
    </row>
    <row r="3490" spans="1:21">
      <c r="A3490" s="235">
        <f t="shared" si="60"/>
        <v>3487</v>
      </c>
      <c r="B3490" s="238">
        <v>112172542</v>
      </c>
      <c r="C3490" s="238">
        <v>112172542</v>
      </c>
      <c r="D3490" s="238" t="s">
        <v>2376</v>
      </c>
      <c r="E3490" s="598" t="s">
        <v>36</v>
      </c>
      <c r="F3490" s="238">
        <v>33</v>
      </c>
      <c r="G3490" s="623" t="s">
        <v>4926</v>
      </c>
      <c r="H3490" s="485">
        <v>45265</v>
      </c>
      <c r="I3490" s="485">
        <v>45266</v>
      </c>
      <c r="J3490" s="235" t="s">
        <v>4765</v>
      </c>
      <c r="K3490" s="235" t="s">
        <v>4731</v>
      </c>
      <c r="L3490" s="345" t="s">
        <v>3858</v>
      </c>
      <c r="M3490" s="235">
        <v>358919992</v>
      </c>
      <c r="N3490" s="235" t="s">
        <v>4082</v>
      </c>
      <c r="O3490" s="473" t="s">
        <v>4871</v>
      </c>
      <c r="P3490" s="473" t="s">
        <v>4258</v>
      </c>
      <c r="Q3490" s="246"/>
      <c r="R3490" s="246"/>
      <c r="S3490" s="248">
        <v>139.5</v>
      </c>
      <c r="T3490" s="467" t="s">
        <v>2965</v>
      </c>
      <c r="U3490" s="468">
        <f t="shared" si="61"/>
        <v>4603.5</v>
      </c>
    </row>
    <row r="3491" spans="1:21">
      <c r="A3491" s="235">
        <f t="shared" si="60"/>
        <v>3488</v>
      </c>
      <c r="B3491" s="238">
        <v>112172543</v>
      </c>
      <c r="C3491" s="238">
        <v>112172543</v>
      </c>
      <c r="D3491" s="238" t="s">
        <v>1145</v>
      </c>
      <c r="E3491" s="598" t="s">
        <v>36</v>
      </c>
      <c r="F3491" s="333">
        <v>5</v>
      </c>
      <c r="G3491" s="623" t="s">
        <v>4926</v>
      </c>
      <c r="H3491" s="485">
        <v>45265</v>
      </c>
      <c r="I3491" s="485">
        <v>45266</v>
      </c>
      <c r="J3491" s="235" t="s">
        <v>4765</v>
      </c>
      <c r="K3491" s="235" t="s">
        <v>4731</v>
      </c>
      <c r="L3491" s="345" t="s">
        <v>3858</v>
      </c>
      <c r="M3491" s="235">
        <v>358919992</v>
      </c>
      <c r="N3491" s="235" t="s">
        <v>4082</v>
      </c>
      <c r="O3491" s="473" t="s">
        <v>4871</v>
      </c>
      <c r="P3491" s="473" t="s">
        <v>4258</v>
      </c>
      <c r="Q3491" s="246"/>
      <c r="R3491" s="246"/>
      <c r="S3491" s="248">
        <v>3147.29</v>
      </c>
      <c r="T3491" s="467" t="s">
        <v>2965</v>
      </c>
      <c r="U3491" s="468">
        <f t="shared" si="61"/>
        <v>15736.45</v>
      </c>
    </row>
    <row r="3492" spans="1:21">
      <c r="A3492" s="235">
        <f t="shared" si="60"/>
        <v>3489</v>
      </c>
      <c r="B3492" s="238">
        <v>112172544</v>
      </c>
      <c r="C3492" s="238">
        <v>112172544</v>
      </c>
      <c r="D3492" s="238" t="s">
        <v>2377</v>
      </c>
      <c r="E3492" s="598" t="s">
        <v>36</v>
      </c>
      <c r="F3492" s="333">
        <v>22</v>
      </c>
      <c r="G3492" s="623" t="s">
        <v>4926</v>
      </c>
      <c r="H3492" s="485">
        <v>45265</v>
      </c>
      <c r="I3492" s="485">
        <v>45266</v>
      </c>
      <c r="J3492" s="235" t="s">
        <v>4765</v>
      </c>
      <c r="K3492" s="235" t="s">
        <v>4731</v>
      </c>
      <c r="L3492" s="345" t="s">
        <v>3858</v>
      </c>
      <c r="M3492" s="235">
        <v>358919992</v>
      </c>
      <c r="N3492" s="235" t="s">
        <v>4082</v>
      </c>
      <c r="O3492" s="473" t="s">
        <v>4871</v>
      </c>
      <c r="P3492" s="473" t="s">
        <v>4258</v>
      </c>
      <c r="Q3492" s="246"/>
      <c r="R3492" s="246"/>
      <c r="S3492" s="248">
        <v>147.6</v>
      </c>
      <c r="T3492" s="467" t="s">
        <v>2965</v>
      </c>
      <c r="U3492" s="468">
        <f t="shared" si="61"/>
        <v>3247.2</v>
      </c>
    </row>
    <row r="3493" spans="1:21">
      <c r="A3493" s="235">
        <f t="shared" si="60"/>
        <v>3490</v>
      </c>
      <c r="B3493" s="238">
        <v>112172545</v>
      </c>
      <c r="C3493" s="238">
        <v>112172545</v>
      </c>
      <c r="D3493" s="238" t="s">
        <v>2378</v>
      </c>
      <c r="E3493" s="598" t="s">
        <v>36</v>
      </c>
      <c r="F3493" s="333">
        <v>66</v>
      </c>
      <c r="G3493" s="623" t="s">
        <v>4926</v>
      </c>
      <c r="H3493" s="485">
        <v>45265</v>
      </c>
      <c r="I3493" s="485">
        <v>45266</v>
      </c>
      <c r="J3493" s="235" t="s">
        <v>4765</v>
      </c>
      <c r="K3493" s="235" t="s">
        <v>4731</v>
      </c>
      <c r="L3493" s="345" t="s">
        <v>3858</v>
      </c>
      <c r="M3493" s="235">
        <v>358919992</v>
      </c>
      <c r="N3493" s="235" t="s">
        <v>4082</v>
      </c>
      <c r="O3493" s="473" t="s">
        <v>4871</v>
      </c>
      <c r="P3493" s="473" t="s">
        <v>4258</v>
      </c>
      <c r="Q3493" s="246"/>
      <c r="R3493" s="246"/>
      <c r="S3493" s="248">
        <v>8.8800000000000008</v>
      </c>
      <c r="T3493" s="467" t="s">
        <v>2965</v>
      </c>
      <c r="U3493" s="468">
        <f t="shared" si="61"/>
        <v>586.08000000000004</v>
      </c>
    </row>
    <row r="3494" spans="1:21">
      <c r="A3494" s="235">
        <f t="shared" si="60"/>
        <v>3491</v>
      </c>
      <c r="B3494" s="238">
        <v>112172546</v>
      </c>
      <c r="C3494" s="238">
        <v>112172546</v>
      </c>
      <c r="D3494" s="238" t="s">
        <v>2380</v>
      </c>
      <c r="E3494" s="598" t="s">
        <v>36</v>
      </c>
      <c r="F3494" s="333">
        <v>44</v>
      </c>
      <c r="G3494" s="623" t="s">
        <v>4926</v>
      </c>
      <c r="H3494" s="485">
        <v>45265</v>
      </c>
      <c r="I3494" s="485">
        <v>45266</v>
      </c>
      <c r="J3494" s="235" t="s">
        <v>4765</v>
      </c>
      <c r="K3494" s="235" t="s">
        <v>4731</v>
      </c>
      <c r="L3494" s="345" t="s">
        <v>3858</v>
      </c>
      <c r="M3494" s="235">
        <v>358919992</v>
      </c>
      <c r="N3494" s="235" t="s">
        <v>4082</v>
      </c>
      <c r="O3494" s="473" t="s">
        <v>4871</v>
      </c>
      <c r="P3494" s="473" t="s">
        <v>4258</v>
      </c>
      <c r="Q3494" s="246"/>
      <c r="R3494" s="246"/>
      <c r="S3494" s="248">
        <v>8.98</v>
      </c>
      <c r="T3494" s="467" t="s">
        <v>2965</v>
      </c>
      <c r="U3494" s="468">
        <f t="shared" si="61"/>
        <v>395.12</v>
      </c>
    </row>
    <row r="3495" spans="1:21">
      <c r="A3495" s="235">
        <f t="shared" si="60"/>
        <v>3492</v>
      </c>
      <c r="B3495" s="238">
        <v>112170848</v>
      </c>
      <c r="C3495" s="238">
        <v>112170848</v>
      </c>
      <c r="D3495" s="238" t="s">
        <v>2381</v>
      </c>
      <c r="E3495" s="598" t="s">
        <v>36</v>
      </c>
      <c r="F3495" s="235">
        <v>66</v>
      </c>
      <c r="G3495" s="623" t="s">
        <v>4926</v>
      </c>
      <c r="H3495" s="485">
        <v>45265</v>
      </c>
      <c r="I3495" s="485">
        <v>45266</v>
      </c>
      <c r="J3495" s="235" t="s">
        <v>4765</v>
      </c>
      <c r="K3495" s="235" t="s">
        <v>4731</v>
      </c>
      <c r="L3495" s="345" t="s">
        <v>3858</v>
      </c>
      <c r="M3495" s="235">
        <v>358919992</v>
      </c>
      <c r="N3495" s="235" t="s">
        <v>4082</v>
      </c>
      <c r="O3495" s="473" t="s">
        <v>4871</v>
      </c>
      <c r="P3495" s="473" t="s">
        <v>4258</v>
      </c>
      <c r="Q3495" s="246"/>
      <c r="R3495" s="246"/>
      <c r="S3495" s="248">
        <v>8.41</v>
      </c>
      <c r="T3495" s="467" t="s">
        <v>2965</v>
      </c>
      <c r="U3495" s="468">
        <f t="shared" si="61"/>
        <v>555.06000000000006</v>
      </c>
    </row>
    <row r="3496" spans="1:21">
      <c r="A3496" s="235">
        <f t="shared" si="60"/>
        <v>3493</v>
      </c>
      <c r="B3496" s="238">
        <v>112170849</v>
      </c>
      <c r="C3496" s="238">
        <v>112170849</v>
      </c>
      <c r="D3496" s="238" t="s">
        <v>2382</v>
      </c>
      <c r="E3496" s="598" t="s">
        <v>36</v>
      </c>
      <c r="F3496" s="235">
        <v>66</v>
      </c>
      <c r="G3496" s="623" t="s">
        <v>4926</v>
      </c>
      <c r="H3496" s="485">
        <v>45265</v>
      </c>
      <c r="I3496" s="485">
        <v>45266</v>
      </c>
      <c r="J3496" s="235" t="s">
        <v>4765</v>
      </c>
      <c r="K3496" s="235" t="s">
        <v>4731</v>
      </c>
      <c r="L3496" s="345" t="s">
        <v>3858</v>
      </c>
      <c r="M3496" s="235">
        <v>358919992</v>
      </c>
      <c r="N3496" s="235" t="s">
        <v>4082</v>
      </c>
      <c r="O3496" s="473" t="s">
        <v>4871</v>
      </c>
      <c r="P3496" s="473" t="s">
        <v>4258</v>
      </c>
      <c r="Q3496" s="246"/>
      <c r="R3496" s="246"/>
      <c r="S3496" s="248">
        <v>2.89</v>
      </c>
      <c r="T3496" s="467" t="s">
        <v>2965</v>
      </c>
      <c r="U3496" s="468">
        <f t="shared" si="61"/>
        <v>190.74</v>
      </c>
    </row>
    <row r="3497" spans="1:21">
      <c r="A3497" s="235">
        <f t="shared" si="60"/>
        <v>3494</v>
      </c>
      <c r="B3497" s="238">
        <v>112172541</v>
      </c>
      <c r="C3497" s="238">
        <v>112172541</v>
      </c>
      <c r="D3497" s="238" t="s">
        <v>2373</v>
      </c>
      <c r="E3497" s="598" t="s">
        <v>36</v>
      </c>
      <c r="F3497" s="333">
        <v>4</v>
      </c>
      <c r="G3497" s="623" t="s">
        <v>4926</v>
      </c>
      <c r="H3497" s="485">
        <v>45265</v>
      </c>
      <c r="I3497" s="485">
        <v>45266</v>
      </c>
      <c r="J3497" s="235" t="s">
        <v>4765</v>
      </c>
      <c r="K3497" s="235" t="s">
        <v>4731</v>
      </c>
      <c r="L3497" s="345" t="s">
        <v>3858</v>
      </c>
      <c r="M3497" s="235">
        <v>358919992</v>
      </c>
      <c r="N3497" s="235" t="s">
        <v>4082</v>
      </c>
      <c r="O3497" s="473" t="s">
        <v>4871</v>
      </c>
      <c r="P3497" s="473" t="s">
        <v>4258</v>
      </c>
      <c r="Q3497" s="246"/>
      <c r="R3497" s="246"/>
      <c r="S3497" s="248">
        <v>250.2</v>
      </c>
      <c r="T3497" s="467" t="s">
        <v>2965</v>
      </c>
      <c r="U3497" s="468">
        <f t="shared" si="61"/>
        <v>1000.8</v>
      </c>
    </row>
    <row r="3498" spans="1:21">
      <c r="A3498" s="235">
        <f t="shared" si="60"/>
        <v>3495</v>
      </c>
      <c r="B3498" s="238">
        <v>112172542</v>
      </c>
      <c r="C3498" s="238">
        <v>112172542</v>
      </c>
      <c r="D3498" s="238" t="s">
        <v>2376</v>
      </c>
      <c r="E3498" s="598" t="s">
        <v>36</v>
      </c>
      <c r="F3498" s="333">
        <v>15</v>
      </c>
      <c r="G3498" s="623" t="s">
        <v>4926</v>
      </c>
      <c r="H3498" s="485">
        <v>45265</v>
      </c>
      <c r="I3498" s="485">
        <v>45266</v>
      </c>
      <c r="J3498" s="235" t="s">
        <v>4765</v>
      </c>
      <c r="K3498" s="235" t="s">
        <v>4731</v>
      </c>
      <c r="L3498" s="345" t="s">
        <v>3858</v>
      </c>
      <c r="M3498" s="235">
        <v>358919992</v>
      </c>
      <c r="N3498" s="235" t="s">
        <v>4082</v>
      </c>
      <c r="O3498" s="473" t="s">
        <v>4871</v>
      </c>
      <c r="P3498" s="473" t="s">
        <v>4258</v>
      </c>
      <c r="Q3498" s="246"/>
      <c r="R3498" s="246"/>
      <c r="S3498" s="248">
        <v>139.5</v>
      </c>
      <c r="T3498" s="467" t="s">
        <v>2965</v>
      </c>
      <c r="U3498" s="468">
        <f t="shared" si="61"/>
        <v>2092.5</v>
      </c>
    </row>
    <row r="3499" spans="1:21">
      <c r="A3499" s="235">
        <f t="shared" si="60"/>
        <v>3496</v>
      </c>
      <c r="B3499" s="238">
        <v>112172543</v>
      </c>
      <c r="C3499" s="238">
        <v>112172543</v>
      </c>
      <c r="D3499" s="238" t="s">
        <v>1145</v>
      </c>
      <c r="E3499" s="598" t="s">
        <v>36</v>
      </c>
      <c r="F3499" s="333">
        <v>11</v>
      </c>
      <c r="G3499" s="623" t="s">
        <v>4926</v>
      </c>
      <c r="H3499" s="485">
        <v>45265</v>
      </c>
      <c r="I3499" s="485">
        <v>45266</v>
      </c>
      <c r="J3499" s="235" t="s">
        <v>4765</v>
      </c>
      <c r="K3499" s="235" t="s">
        <v>4731</v>
      </c>
      <c r="L3499" s="345" t="s">
        <v>3858</v>
      </c>
      <c r="M3499" s="235">
        <v>358919992</v>
      </c>
      <c r="N3499" s="235" t="s">
        <v>4082</v>
      </c>
      <c r="O3499" s="473" t="s">
        <v>4871</v>
      </c>
      <c r="P3499" s="473" t="s">
        <v>4258</v>
      </c>
      <c r="Q3499" s="246"/>
      <c r="R3499" s="246"/>
      <c r="S3499" s="248">
        <v>3147.29</v>
      </c>
      <c r="T3499" s="467" t="s">
        <v>2965</v>
      </c>
      <c r="U3499" s="468">
        <f t="shared" si="61"/>
        <v>34620.19</v>
      </c>
    </row>
    <row r="3500" spans="1:21">
      <c r="A3500" s="235">
        <f t="shared" si="60"/>
        <v>3497</v>
      </c>
      <c r="B3500" s="238">
        <v>112172544</v>
      </c>
      <c r="C3500" s="238">
        <v>112172544</v>
      </c>
      <c r="D3500" s="238" t="s">
        <v>2377</v>
      </c>
      <c r="E3500" s="598" t="s">
        <v>36</v>
      </c>
      <c r="F3500" s="333">
        <v>10</v>
      </c>
      <c r="G3500" s="623" t="s">
        <v>4926</v>
      </c>
      <c r="H3500" s="485">
        <v>45265</v>
      </c>
      <c r="I3500" s="485">
        <v>45266</v>
      </c>
      <c r="J3500" s="235" t="s">
        <v>4765</v>
      </c>
      <c r="K3500" s="235" t="s">
        <v>4731</v>
      </c>
      <c r="L3500" s="345" t="s">
        <v>3858</v>
      </c>
      <c r="M3500" s="235">
        <v>358919992</v>
      </c>
      <c r="N3500" s="235" t="s">
        <v>4082</v>
      </c>
      <c r="O3500" s="473" t="s">
        <v>4871</v>
      </c>
      <c r="P3500" s="473" t="s">
        <v>4258</v>
      </c>
      <c r="Q3500" s="246"/>
      <c r="R3500" s="246"/>
      <c r="S3500" s="248">
        <v>147.6</v>
      </c>
      <c r="T3500" s="467" t="s">
        <v>2965</v>
      </c>
      <c r="U3500" s="468">
        <f t="shared" si="61"/>
        <v>1476</v>
      </c>
    </row>
    <row r="3501" spans="1:21">
      <c r="A3501" s="235">
        <f t="shared" si="60"/>
        <v>3498</v>
      </c>
      <c r="B3501" s="238">
        <v>112172545</v>
      </c>
      <c r="C3501" s="238">
        <v>112172545</v>
      </c>
      <c r="D3501" s="238" t="s">
        <v>2378</v>
      </c>
      <c r="E3501" s="598" t="s">
        <v>36</v>
      </c>
      <c r="F3501" s="333">
        <v>30</v>
      </c>
      <c r="G3501" s="623" t="s">
        <v>4926</v>
      </c>
      <c r="H3501" s="485">
        <v>45265</v>
      </c>
      <c r="I3501" s="485">
        <v>45266</v>
      </c>
      <c r="J3501" s="235" t="s">
        <v>4765</v>
      </c>
      <c r="K3501" s="235" t="s">
        <v>4731</v>
      </c>
      <c r="L3501" s="345" t="s">
        <v>3858</v>
      </c>
      <c r="M3501" s="235">
        <v>358919992</v>
      </c>
      <c r="N3501" s="235" t="s">
        <v>4082</v>
      </c>
      <c r="O3501" s="473" t="s">
        <v>4871</v>
      </c>
      <c r="P3501" s="473" t="s">
        <v>4258</v>
      </c>
      <c r="Q3501" s="246"/>
      <c r="R3501" s="246"/>
      <c r="S3501" s="248">
        <v>8.8800000000000008</v>
      </c>
      <c r="T3501" s="467" t="s">
        <v>2965</v>
      </c>
      <c r="U3501" s="468">
        <f t="shared" si="61"/>
        <v>266.40000000000003</v>
      </c>
    </row>
    <row r="3502" spans="1:21">
      <c r="A3502" s="235">
        <f t="shared" si="60"/>
        <v>3499</v>
      </c>
      <c r="B3502" s="238">
        <v>112172546</v>
      </c>
      <c r="C3502" s="238">
        <v>112172546</v>
      </c>
      <c r="D3502" s="238" t="s">
        <v>2380</v>
      </c>
      <c r="E3502" s="598" t="s">
        <v>36</v>
      </c>
      <c r="F3502" s="333">
        <v>20</v>
      </c>
      <c r="G3502" s="623" t="s">
        <v>4926</v>
      </c>
      <c r="H3502" s="485">
        <v>45265</v>
      </c>
      <c r="I3502" s="485">
        <v>45266</v>
      </c>
      <c r="J3502" s="235" t="s">
        <v>4765</v>
      </c>
      <c r="K3502" s="235" t="s">
        <v>4731</v>
      </c>
      <c r="L3502" s="345" t="s">
        <v>3858</v>
      </c>
      <c r="M3502" s="235">
        <v>358919992</v>
      </c>
      <c r="N3502" s="235" t="s">
        <v>4082</v>
      </c>
      <c r="O3502" s="473" t="s">
        <v>4871</v>
      </c>
      <c r="P3502" s="473" t="s">
        <v>4258</v>
      </c>
      <c r="Q3502" s="246"/>
      <c r="R3502" s="246"/>
      <c r="S3502" s="248">
        <v>8.98</v>
      </c>
      <c r="T3502" s="467" t="s">
        <v>2965</v>
      </c>
      <c r="U3502" s="468">
        <f t="shared" si="61"/>
        <v>179.60000000000002</v>
      </c>
    </row>
    <row r="3503" spans="1:21">
      <c r="A3503" s="235">
        <f t="shared" si="60"/>
        <v>3500</v>
      </c>
      <c r="B3503" s="238">
        <v>112170848</v>
      </c>
      <c r="C3503" s="238">
        <v>112170848</v>
      </c>
      <c r="D3503" s="238" t="s">
        <v>2381</v>
      </c>
      <c r="E3503" s="598" t="s">
        <v>36</v>
      </c>
      <c r="F3503" s="333">
        <v>30</v>
      </c>
      <c r="G3503" s="623" t="s">
        <v>4926</v>
      </c>
      <c r="H3503" s="485">
        <v>45265</v>
      </c>
      <c r="I3503" s="485">
        <v>45266</v>
      </c>
      <c r="J3503" s="235" t="s">
        <v>4765</v>
      </c>
      <c r="K3503" s="235" t="s">
        <v>4731</v>
      </c>
      <c r="L3503" s="345" t="s">
        <v>3858</v>
      </c>
      <c r="M3503" s="235">
        <v>358919992</v>
      </c>
      <c r="N3503" s="235" t="s">
        <v>4082</v>
      </c>
      <c r="O3503" s="473" t="s">
        <v>4871</v>
      </c>
      <c r="P3503" s="473" t="s">
        <v>4258</v>
      </c>
      <c r="Q3503" s="246"/>
      <c r="R3503" s="246"/>
      <c r="S3503" s="248">
        <v>8.41</v>
      </c>
      <c r="T3503" s="467" t="s">
        <v>2965</v>
      </c>
      <c r="U3503" s="468">
        <f t="shared" si="61"/>
        <v>252.3</v>
      </c>
    </row>
    <row r="3504" spans="1:21">
      <c r="A3504" s="235">
        <f t="shared" si="60"/>
        <v>3501</v>
      </c>
      <c r="B3504" s="238">
        <v>112170849</v>
      </c>
      <c r="C3504" s="238">
        <v>112170849</v>
      </c>
      <c r="D3504" s="238" t="s">
        <v>2382</v>
      </c>
      <c r="E3504" s="598" t="s">
        <v>36</v>
      </c>
      <c r="F3504" s="333">
        <v>30</v>
      </c>
      <c r="G3504" s="623" t="s">
        <v>4926</v>
      </c>
      <c r="H3504" s="485">
        <v>45265</v>
      </c>
      <c r="I3504" s="485">
        <v>45266</v>
      </c>
      <c r="J3504" s="235" t="s">
        <v>4765</v>
      </c>
      <c r="K3504" s="235" t="s">
        <v>4731</v>
      </c>
      <c r="L3504" s="345" t="s">
        <v>3858</v>
      </c>
      <c r="M3504" s="235">
        <v>358919992</v>
      </c>
      <c r="N3504" s="235" t="s">
        <v>4082</v>
      </c>
      <c r="O3504" s="473" t="s">
        <v>4871</v>
      </c>
      <c r="P3504" s="473" t="s">
        <v>4258</v>
      </c>
      <c r="Q3504" s="246"/>
      <c r="R3504" s="246"/>
      <c r="S3504" s="248">
        <v>2.89</v>
      </c>
      <c r="T3504" s="467" t="s">
        <v>2965</v>
      </c>
      <c r="U3504" s="468">
        <f t="shared" si="61"/>
        <v>86.7</v>
      </c>
    </row>
    <row r="3505" spans="1:21" ht="30.6">
      <c r="A3505" s="235">
        <f t="shared" si="60"/>
        <v>3502</v>
      </c>
      <c r="B3505" s="238">
        <v>112173808</v>
      </c>
      <c r="C3505" s="238" t="s">
        <v>3421</v>
      </c>
      <c r="D3505" s="238" t="s">
        <v>2819</v>
      </c>
      <c r="E3505" s="598" t="s">
        <v>247</v>
      </c>
      <c r="F3505" s="235">
        <v>2</v>
      </c>
      <c r="G3505" s="623" t="s">
        <v>4926</v>
      </c>
      <c r="H3505" s="485">
        <v>45265</v>
      </c>
      <c r="I3505" s="485">
        <v>45266</v>
      </c>
      <c r="J3505" s="235" t="s">
        <v>4765</v>
      </c>
      <c r="K3505" s="235" t="s">
        <v>4731</v>
      </c>
      <c r="L3505" s="345" t="s">
        <v>3858</v>
      </c>
      <c r="M3505" s="235">
        <v>358919992</v>
      </c>
      <c r="N3505" s="235" t="s">
        <v>4082</v>
      </c>
      <c r="O3505" s="473" t="s">
        <v>4871</v>
      </c>
      <c r="P3505" s="473" t="s">
        <v>4258</v>
      </c>
      <c r="Q3505" s="246"/>
      <c r="R3505" s="246"/>
      <c r="S3505" s="248">
        <v>65700</v>
      </c>
      <c r="T3505" s="467" t="s">
        <v>2965</v>
      </c>
      <c r="U3505" s="468">
        <f t="shared" si="61"/>
        <v>131400</v>
      </c>
    </row>
    <row r="3506" spans="1:21" ht="30.6">
      <c r="A3506" s="235">
        <f t="shared" si="60"/>
        <v>3503</v>
      </c>
      <c r="B3506" s="238">
        <v>109611234</v>
      </c>
      <c r="C3506" s="238">
        <v>3742612236</v>
      </c>
      <c r="D3506" s="337" t="s">
        <v>3031</v>
      </c>
      <c r="E3506" s="598" t="s">
        <v>36</v>
      </c>
      <c r="F3506" s="333">
        <v>40</v>
      </c>
      <c r="G3506" s="623" t="s">
        <v>4926</v>
      </c>
      <c r="H3506" s="485">
        <v>45265</v>
      </c>
      <c r="I3506" s="485">
        <v>45266</v>
      </c>
      <c r="J3506" s="235" t="s">
        <v>4765</v>
      </c>
      <c r="K3506" s="235" t="s">
        <v>4731</v>
      </c>
      <c r="L3506" s="345" t="s">
        <v>3858</v>
      </c>
      <c r="M3506" s="235">
        <v>358919992</v>
      </c>
      <c r="N3506" s="235" t="s">
        <v>4082</v>
      </c>
      <c r="O3506" s="473" t="s">
        <v>4871</v>
      </c>
      <c r="P3506" s="473" t="s">
        <v>4258</v>
      </c>
      <c r="Q3506" s="246"/>
      <c r="R3506" s="246"/>
      <c r="S3506" s="248">
        <v>24600</v>
      </c>
      <c r="T3506" s="467" t="s">
        <v>2965</v>
      </c>
      <c r="U3506" s="468">
        <f t="shared" si="61"/>
        <v>984000</v>
      </c>
    </row>
    <row r="3507" spans="1:21">
      <c r="A3507" s="235">
        <f t="shared" si="60"/>
        <v>3504</v>
      </c>
      <c r="B3507" s="238">
        <v>110408288</v>
      </c>
      <c r="C3507" s="238" t="s">
        <v>1749</v>
      </c>
      <c r="D3507" s="337" t="s">
        <v>1750</v>
      </c>
      <c r="E3507" s="598" t="s">
        <v>36</v>
      </c>
      <c r="F3507" s="235">
        <v>48</v>
      </c>
      <c r="G3507" s="623" t="s">
        <v>4926</v>
      </c>
      <c r="H3507" s="485">
        <v>45265</v>
      </c>
      <c r="I3507" s="485">
        <v>45266</v>
      </c>
      <c r="J3507" s="235" t="s">
        <v>4765</v>
      </c>
      <c r="K3507" s="235" t="s">
        <v>4731</v>
      </c>
      <c r="L3507" s="345" t="s">
        <v>3858</v>
      </c>
      <c r="M3507" s="235">
        <v>358919992</v>
      </c>
      <c r="N3507" s="235" t="s">
        <v>4082</v>
      </c>
      <c r="O3507" s="473" t="s">
        <v>4871</v>
      </c>
      <c r="P3507" s="473" t="s">
        <v>4258</v>
      </c>
      <c r="Q3507" s="246"/>
      <c r="R3507" s="246"/>
      <c r="S3507" s="248">
        <v>2750</v>
      </c>
      <c r="T3507" s="467" t="s">
        <v>2965</v>
      </c>
      <c r="U3507" s="468">
        <f t="shared" si="61"/>
        <v>132000</v>
      </c>
    </row>
    <row r="3508" spans="1:21">
      <c r="A3508" s="235">
        <f t="shared" si="60"/>
        <v>3505</v>
      </c>
      <c r="B3508" s="238">
        <v>112171911</v>
      </c>
      <c r="C3508" s="238" t="s">
        <v>3427</v>
      </c>
      <c r="D3508" s="238" t="s">
        <v>3588</v>
      </c>
      <c r="E3508" s="598" t="s">
        <v>36</v>
      </c>
      <c r="F3508" s="470">
        <v>8</v>
      </c>
      <c r="G3508" s="623" t="s">
        <v>4926</v>
      </c>
      <c r="H3508" s="485">
        <v>45265</v>
      </c>
      <c r="I3508" s="485">
        <v>45266</v>
      </c>
      <c r="J3508" s="235" t="s">
        <v>4765</v>
      </c>
      <c r="K3508" s="235" t="s">
        <v>4731</v>
      </c>
      <c r="L3508" s="345" t="s">
        <v>3858</v>
      </c>
      <c r="M3508" s="235">
        <v>358919992</v>
      </c>
      <c r="N3508" s="235" t="s">
        <v>4082</v>
      </c>
      <c r="O3508" s="473" t="s">
        <v>4871</v>
      </c>
      <c r="P3508" s="473" t="s">
        <v>4258</v>
      </c>
      <c r="Q3508" s="246"/>
      <c r="R3508" s="246"/>
      <c r="S3508" s="248">
        <v>158500</v>
      </c>
      <c r="T3508" s="467" t="s">
        <v>2965</v>
      </c>
      <c r="U3508" s="468">
        <f t="shared" si="61"/>
        <v>1268000</v>
      </c>
    </row>
    <row r="3509" spans="1:21" ht="30.6">
      <c r="A3509" s="235">
        <f t="shared" si="60"/>
        <v>3506</v>
      </c>
      <c r="B3509" s="238">
        <v>112173808</v>
      </c>
      <c r="C3509" s="238" t="s">
        <v>3421</v>
      </c>
      <c r="D3509" s="238" t="s">
        <v>2819</v>
      </c>
      <c r="E3509" s="598" t="s">
        <v>247</v>
      </c>
      <c r="F3509" s="333">
        <v>6</v>
      </c>
      <c r="G3509" s="623" t="s">
        <v>4926</v>
      </c>
      <c r="H3509" s="485">
        <v>45265</v>
      </c>
      <c r="I3509" s="485">
        <v>45266</v>
      </c>
      <c r="J3509" s="235" t="s">
        <v>4765</v>
      </c>
      <c r="K3509" s="235" t="s">
        <v>4731</v>
      </c>
      <c r="L3509" s="345" t="s">
        <v>3858</v>
      </c>
      <c r="M3509" s="235">
        <v>358919992</v>
      </c>
      <c r="N3509" s="235" t="s">
        <v>4082</v>
      </c>
      <c r="O3509" s="473" t="s">
        <v>4871</v>
      </c>
      <c r="P3509" s="473" t="s">
        <v>4258</v>
      </c>
      <c r="Q3509" s="246"/>
      <c r="R3509" s="246"/>
      <c r="S3509" s="248">
        <v>65700</v>
      </c>
      <c r="T3509" s="467" t="s">
        <v>2965</v>
      </c>
      <c r="U3509" s="468">
        <f t="shared" si="61"/>
        <v>394200</v>
      </c>
    </row>
    <row r="3510" spans="1:21">
      <c r="A3510" s="235">
        <f t="shared" si="60"/>
        <v>3507</v>
      </c>
      <c r="B3510" s="238"/>
      <c r="C3510" s="239" t="s">
        <v>286</v>
      </c>
      <c r="D3510" s="337" t="s">
        <v>4072</v>
      </c>
      <c r="E3510" s="598" t="s">
        <v>247</v>
      </c>
      <c r="F3510" s="333">
        <v>6</v>
      </c>
      <c r="G3510" s="623" t="s">
        <v>4926</v>
      </c>
      <c r="H3510" s="485">
        <v>45265</v>
      </c>
      <c r="I3510" s="485">
        <v>45266</v>
      </c>
      <c r="J3510" s="235" t="s">
        <v>4765</v>
      </c>
      <c r="K3510" s="235" t="s">
        <v>4731</v>
      </c>
      <c r="L3510" s="345" t="s">
        <v>3858</v>
      </c>
      <c r="M3510" s="235">
        <v>358919992</v>
      </c>
      <c r="N3510" s="235" t="s">
        <v>4082</v>
      </c>
      <c r="O3510" s="473" t="s">
        <v>4871</v>
      </c>
      <c r="P3510" s="473" t="s">
        <v>4258</v>
      </c>
      <c r="Q3510" s="246"/>
      <c r="R3510" s="246"/>
      <c r="S3510" s="248">
        <v>90729.16</v>
      </c>
      <c r="T3510" s="467" t="s">
        <v>2965</v>
      </c>
      <c r="U3510" s="468">
        <f t="shared" si="61"/>
        <v>544374.96</v>
      </c>
    </row>
    <row r="3511" spans="1:21">
      <c r="A3511" s="235">
        <f t="shared" ref="A3511:A3574" si="62">A3510+1</f>
        <v>3508</v>
      </c>
      <c r="B3511" s="238">
        <v>109492179</v>
      </c>
      <c r="C3511" s="337">
        <v>12568935</v>
      </c>
      <c r="D3511" s="238" t="s">
        <v>2134</v>
      </c>
      <c r="E3511" s="600" t="s">
        <v>2729</v>
      </c>
      <c r="F3511" s="470">
        <v>40</v>
      </c>
      <c r="G3511" s="623" t="s">
        <v>4926</v>
      </c>
      <c r="H3511" s="485">
        <v>45265</v>
      </c>
      <c r="I3511" s="485">
        <v>45266</v>
      </c>
      <c r="J3511" s="235" t="s">
        <v>4765</v>
      </c>
      <c r="K3511" s="235" t="s">
        <v>4731</v>
      </c>
      <c r="L3511" s="345" t="s">
        <v>3858</v>
      </c>
      <c r="M3511" s="235">
        <v>358919992</v>
      </c>
      <c r="N3511" s="235" t="s">
        <v>4082</v>
      </c>
      <c r="O3511" s="473" t="s">
        <v>4871</v>
      </c>
      <c r="P3511" s="473" t="s">
        <v>4258</v>
      </c>
      <c r="Q3511" s="246"/>
      <c r="R3511" s="246"/>
      <c r="S3511" s="248">
        <v>75.989999999999995</v>
      </c>
      <c r="T3511" s="467" t="s">
        <v>2965</v>
      </c>
      <c r="U3511" s="468">
        <f t="shared" si="61"/>
        <v>3039.6</v>
      </c>
    </row>
    <row r="3512" spans="1:21">
      <c r="A3512" s="235">
        <f t="shared" si="62"/>
        <v>3509</v>
      </c>
      <c r="B3512" s="238" t="s">
        <v>286</v>
      </c>
      <c r="C3512" s="239" t="s">
        <v>286</v>
      </c>
      <c r="D3512" s="337" t="s">
        <v>4072</v>
      </c>
      <c r="E3512" s="600" t="s">
        <v>36</v>
      </c>
      <c r="F3512" s="333">
        <v>2</v>
      </c>
      <c r="G3512" s="623" t="s">
        <v>4926</v>
      </c>
      <c r="H3512" s="485">
        <v>45265</v>
      </c>
      <c r="I3512" s="485">
        <v>45266</v>
      </c>
      <c r="J3512" s="235" t="s">
        <v>4765</v>
      </c>
      <c r="K3512" s="235" t="s">
        <v>4731</v>
      </c>
      <c r="L3512" s="345" t="s">
        <v>3858</v>
      </c>
      <c r="M3512" s="235">
        <v>358919992</v>
      </c>
      <c r="N3512" s="235" t="s">
        <v>4082</v>
      </c>
      <c r="O3512" s="473" t="s">
        <v>4871</v>
      </c>
      <c r="P3512" s="473" t="s">
        <v>4258</v>
      </c>
      <c r="Q3512" s="246"/>
      <c r="R3512" s="246"/>
      <c r="S3512" s="248">
        <v>90729.16</v>
      </c>
      <c r="T3512" s="467" t="s">
        <v>2965</v>
      </c>
      <c r="U3512" s="468">
        <f t="shared" si="61"/>
        <v>181458.32</v>
      </c>
    </row>
    <row r="3513" spans="1:21">
      <c r="A3513" s="235">
        <f t="shared" si="62"/>
        <v>3510</v>
      </c>
      <c r="B3513" s="238">
        <v>112148136</v>
      </c>
      <c r="C3513" s="239" t="s">
        <v>3726</v>
      </c>
      <c r="D3513" s="238" t="s">
        <v>3727</v>
      </c>
      <c r="E3513" s="600" t="s">
        <v>4864</v>
      </c>
      <c r="F3513" s="333">
        <v>3</v>
      </c>
      <c r="G3513" s="623" t="s">
        <v>4926</v>
      </c>
      <c r="H3513" s="485">
        <v>45265</v>
      </c>
      <c r="I3513" s="485">
        <v>45266</v>
      </c>
      <c r="J3513" s="235" t="s">
        <v>4765</v>
      </c>
      <c r="K3513" s="235" t="s">
        <v>4731</v>
      </c>
      <c r="L3513" s="345" t="s">
        <v>3858</v>
      </c>
      <c r="M3513" s="235">
        <v>358919992</v>
      </c>
      <c r="N3513" s="235" t="s">
        <v>4082</v>
      </c>
      <c r="O3513" s="473" t="s">
        <v>4871</v>
      </c>
      <c r="P3513" s="473" t="s">
        <v>4258</v>
      </c>
      <c r="Q3513" s="246"/>
      <c r="R3513" s="246"/>
      <c r="S3513" s="248">
        <v>14661.91</v>
      </c>
      <c r="T3513" s="467" t="s">
        <v>2965</v>
      </c>
      <c r="U3513" s="468">
        <f t="shared" si="61"/>
        <v>43985.729999999996</v>
      </c>
    </row>
    <row r="3514" spans="1:21">
      <c r="A3514" s="235">
        <f t="shared" si="62"/>
        <v>3511</v>
      </c>
      <c r="B3514" s="238">
        <v>108140376</v>
      </c>
      <c r="C3514" s="238" t="s">
        <v>217</v>
      </c>
      <c r="D3514" s="238" t="s">
        <v>218</v>
      </c>
      <c r="E3514" s="598" t="s">
        <v>36</v>
      </c>
      <c r="F3514" s="235">
        <v>1</v>
      </c>
      <c r="G3514" s="623" t="s">
        <v>4945</v>
      </c>
      <c r="H3514" s="485">
        <v>45278</v>
      </c>
      <c r="I3514" s="485">
        <v>45278</v>
      </c>
      <c r="J3514" s="235" t="s">
        <v>4946</v>
      </c>
      <c r="K3514" s="235" t="s">
        <v>2844</v>
      </c>
      <c r="L3514" s="235"/>
      <c r="M3514" s="235">
        <v>358920127</v>
      </c>
      <c r="N3514" s="235" t="s">
        <v>4082</v>
      </c>
      <c r="O3514" s="427"/>
      <c r="P3514" s="235"/>
      <c r="Q3514" s="427"/>
      <c r="R3514" s="481"/>
      <c r="S3514" s="248">
        <v>48000</v>
      </c>
      <c r="T3514" s="467" t="s">
        <v>2965</v>
      </c>
      <c r="U3514" s="468">
        <f t="shared" si="61"/>
        <v>48000</v>
      </c>
    </row>
    <row r="3515" spans="1:21">
      <c r="A3515" s="235">
        <f t="shared" si="62"/>
        <v>3512</v>
      </c>
      <c r="B3515" s="238">
        <v>111443613</v>
      </c>
      <c r="C3515" s="238">
        <v>111443825</v>
      </c>
      <c r="D3515" s="238" t="s">
        <v>3131</v>
      </c>
      <c r="E3515" s="598" t="s">
        <v>36</v>
      </c>
      <c r="F3515" s="235">
        <v>7</v>
      </c>
      <c r="G3515" s="623" t="s">
        <v>4947</v>
      </c>
      <c r="H3515" s="485">
        <v>45275</v>
      </c>
      <c r="I3515" s="485">
        <v>45275</v>
      </c>
      <c r="J3515" s="235" t="s">
        <v>4068</v>
      </c>
      <c r="K3515" s="235" t="s">
        <v>1875</v>
      </c>
      <c r="L3515" s="333" t="s">
        <v>3540</v>
      </c>
      <c r="M3515" s="235">
        <v>358920042</v>
      </c>
      <c r="N3515" s="246" t="s">
        <v>4082</v>
      </c>
      <c r="O3515" s="427" t="s">
        <v>3351</v>
      </c>
      <c r="P3515" s="345" t="s">
        <v>4948</v>
      </c>
      <c r="Q3515" s="427"/>
      <c r="R3515" s="235" t="s">
        <v>3568</v>
      </c>
      <c r="S3515" s="248">
        <v>4172</v>
      </c>
      <c r="T3515" s="467" t="s">
        <v>2965</v>
      </c>
      <c r="U3515" s="468">
        <f t="shared" si="61"/>
        <v>29204</v>
      </c>
    </row>
    <row r="3516" spans="1:21">
      <c r="A3516" s="235">
        <f t="shared" si="62"/>
        <v>3513</v>
      </c>
      <c r="B3516" s="238">
        <v>112129061</v>
      </c>
      <c r="C3516" s="238" t="s">
        <v>1718</v>
      </c>
      <c r="D3516" s="238" t="s">
        <v>1719</v>
      </c>
      <c r="E3516" s="598" t="s">
        <v>36</v>
      </c>
      <c r="F3516" s="235">
        <v>1</v>
      </c>
      <c r="G3516" s="623" t="s">
        <v>4949</v>
      </c>
      <c r="H3516" s="485">
        <v>45278</v>
      </c>
      <c r="I3516" s="485">
        <v>45246</v>
      </c>
      <c r="J3516" s="235" t="s">
        <v>4886</v>
      </c>
      <c r="K3516" s="235" t="s">
        <v>4887</v>
      </c>
      <c r="L3516" s="333" t="s">
        <v>3540</v>
      </c>
      <c r="M3516" s="333">
        <v>358920110</v>
      </c>
      <c r="N3516" s="246" t="s">
        <v>4082</v>
      </c>
      <c r="O3516" s="427" t="s">
        <v>3351</v>
      </c>
      <c r="P3516" s="235"/>
      <c r="Q3516" s="427"/>
      <c r="R3516" s="235" t="s">
        <v>3568</v>
      </c>
      <c r="S3516" s="248">
        <v>13332</v>
      </c>
      <c r="T3516" s="467" t="s">
        <v>2965</v>
      </c>
      <c r="U3516" s="468">
        <f t="shared" si="61"/>
        <v>13332</v>
      </c>
    </row>
    <row r="3517" spans="1:21" ht="20.399999999999999">
      <c r="A3517" s="235">
        <f t="shared" si="62"/>
        <v>3514</v>
      </c>
      <c r="B3517" s="238" t="s">
        <v>820</v>
      </c>
      <c r="C3517" s="238">
        <v>107186267</v>
      </c>
      <c r="D3517" s="238" t="s">
        <v>821</v>
      </c>
      <c r="E3517" s="598" t="s">
        <v>36</v>
      </c>
      <c r="F3517" s="340">
        <v>400</v>
      </c>
      <c r="G3517" s="623" t="s">
        <v>4950</v>
      </c>
      <c r="H3517" s="485">
        <v>45273</v>
      </c>
      <c r="I3517" s="485">
        <v>45273</v>
      </c>
      <c r="J3517" s="235" t="s">
        <v>4792</v>
      </c>
      <c r="K3517" s="235" t="s">
        <v>82</v>
      </c>
      <c r="L3517" s="345" t="s">
        <v>3858</v>
      </c>
      <c r="M3517" s="235">
        <v>358924095</v>
      </c>
      <c r="N3517" s="235" t="s">
        <v>4082</v>
      </c>
      <c r="O3517" s="473" t="s">
        <v>4871</v>
      </c>
      <c r="P3517" s="473" t="s">
        <v>4951</v>
      </c>
      <c r="Q3517" s="235"/>
      <c r="R3517" s="235" t="s">
        <v>4952</v>
      </c>
      <c r="S3517" s="248">
        <v>4.9000000000000004</v>
      </c>
      <c r="T3517" s="467" t="s">
        <v>2965</v>
      </c>
      <c r="U3517" s="468">
        <f t="shared" si="61"/>
        <v>1960.0000000000002</v>
      </c>
    </row>
    <row r="3518" spans="1:21">
      <c r="A3518" s="235">
        <f t="shared" si="62"/>
        <v>3515</v>
      </c>
      <c r="B3518" s="238">
        <v>109492247</v>
      </c>
      <c r="C3518" s="238">
        <v>20772083003</v>
      </c>
      <c r="D3518" s="238" t="s">
        <v>2497</v>
      </c>
      <c r="E3518" s="598" t="s">
        <v>36</v>
      </c>
      <c r="F3518" s="235">
        <v>1</v>
      </c>
      <c r="G3518" s="623" t="s">
        <v>4953</v>
      </c>
      <c r="H3518" s="485">
        <v>45273</v>
      </c>
      <c r="I3518" s="485">
        <v>45273</v>
      </c>
      <c r="J3518" s="235" t="s">
        <v>4466</v>
      </c>
      <c r="K3518" s="235" t="s">
        <v>3479</v>
      </c>
      <c r="L3518" s="235" t="s">
        <v>3607</v>
      </c>
      <c r="M3518" s="235">
        <v>358924118</v>
      </c>
      <c r="N3518" s="235" t="s">
        <v>4082</v>
      </c>
      <c r="O3518" s="235"/>
      <c r="P3518" s="357" t="s">
        <v>5065</v>
      </c>
      <c r="Q3518" s="235"/>
      <c r="R3518" s="357" t="s">
        <v>5066</v>
      </c>
      <c r="S3518" s="248">
        <v>40838</v>
      </c>
      <c r="T3518" s="467" t="s">
        <v>2965</v>
      </c>
      <c r="U3518" s="468">
        <f t="shared" si="61"/>
        <v>40838</v>
      </c>
    </row>
    <row r="3519" spans="1:21">
      <c r="A3519" s="235">
        <f t="shared" si="62"/>
        <v>3516</v>
      </c>
      <c r="B3519" s="238">
        <v>101576439</v>
      </c>
      <c r="C3519" s="238" t="s">
        <v>655</v>
      </c>
      <c r="D3519" s="238" t="s">
        <v>656</v>
      </c>
      <c r="E3519" s="600" t="s">
        <v>36</v>
      </c>
      <c r="F3519" s="238">
        <v>20</v>
      </c>
      <c r="G3519" s="623" t="s">
        <v>4950</v>
      </c>
      <c r="H3519" s="485">
        <v>45273</v>
      </c>
      <c r="I3519" s="485">
        <v>45273</v>
      </c>
      <c r="J3519" s="235" t="s">
        <v>4792</v>
      </c>
      <c r="K3519" s="235" t="s">
        <v>82</v>
      </c>
      <c r="L3519" s="345" t="s">
        <v>3858</v>
      </c>
      <c r="M3519" s="235">
        <v>358924095</v>
      </c>
      <c r="N3519" s="235" t="s">
        <v>4082</v>
      </c>
      <c r="O3519" s="473" t="s">
        <v>4871</v>
      </c>
      <c r="P3519" s="473" t="s">
        <v>4951</v>
      </c>
      <c r="Q3519" s="235"/>
      <c r="R3519" s="235" t="s">
        <v>4952</v>
      </c>
      <c r="S3519" s="248">
        <v>1184</v>
      </c>
      <c r="T3519" s="467" t="s">
        <v>2965</v>
      </c>
      <c r="U3519" s="468">
        <f t="shared" si="61"/>
        <v>23680</v>
      </c>
    </row>
    <row r="3520" spans="1:21">
      <c r="A3520" s="235">
        <f t="shared" si="62"/>
        <v>3517</v>
      </c>
      <c r="B3520" s="344">
        <v>110408290</v>
      </c>
      <c r="C3520" s="238">
        <v>110408290</v>
      </c>
      <c r="D3520" s="238" t="s">
        <v>4079</v>
      </c>
      <c r="E3520" s="598" t="s">
        <v>36</v>
      </c>
      <c r="F3520" s="333">
        <v>16</v>
      </c>
      <c r="G3520" s="623" t="s">
        <v>4954</v>
      </c>
      <c r="H3520" s="485">
        <v>45272</v>
      </c>
      <c r="I3520" s="485">
        <v>45273</v>
      </c>
      <c r="J3520" s="235" t="s">
        <v>4796</v>
      </c>
      <c r="K3520" s="333" t="s">
        <v>4955</v>
      </c>
      <c r="L3520" s="333" t="s">
        <v>3858</v>
      </c>
      <c r="M3520" s="333">
        <v>358924101</v>
      </c>
      <c r="N3520" s="235" t="s">
        <v>4082</v>
      </c>
      <c r="O3520" s="235" t="s">
        <v>4871</v>
      </c>
      <c r="P3520" s="235"/>
      <c r="Q3520" s="427"/>
      <c r="R3520" s="235" t="s">
        <v>4956</v>
      </c>
      <c r="S3520" s="248">
        <v>1710</v>
      </c>
      <c r="T3520" s="467" t="s">
        <v>2965</v>
      </c>
      <c r="U3520" s="468">
        <f t="shared" si="61"/>
        <v>27360</v>
      </c>
    </row>
    <row r="3521" spans="1:21">
      <c r="A3521" s="235">
        <f t="shared" si="62"/>
        <v>3518</v>
      </c>
      <c r="B3521" s="238">
        <v>105990025</v>
      </c>
      <c r="C3521" s="238" t="s">
        <v>4197</v>
      </c>
      <c r="D3521" s="337" t="s">
        <v>4198</v>
      </c>
      <c r="E3521" s="598" t="s">
        <v>36</v>
      </c>
      <c r="F3521" s="333">
        <v>1</v>
      </c>
      <c r="G3521" s="623" t="s">
        <v>4957</v>
      </c>
      <c r="H3521" s="465">
        <v>45275</v>
      </c>
      <c r="I3521" s="465">
        <v>45275</v>
      </c>
      <c r="J3521" s="333" t="s">
        <v>4958</v>
      </c>
      <c r="K3521" s="333" t="s">
        <v>4959</v>
      </c>
      <c r="L3521" s="235" t="s">
        <v>4165</v>
      </c>
      <c r="M3521" s="333">
        <v>358920035</v>
      </c>
      <c r="N3521" s="235" t="s">
        <v>4082</v>
      </c>
      <c r="O3521" s="235" t="s">
        <v>3351</v>
      </c>
      <c r="P3521" s="235">
        <v>61713101</v>
      </c>
      <c r="Q3521" s="333"/>
      <c r="R3521" s="235" t="s">
        <v>4960</v>
      </c>
      <c r="S3521" s="248">
        <v>157700</v>
      </c>
      <c r="T3521" s="467" t="s">
        <v>2965</v>
      </c>
      <c r="U3521" s="468">
        <f t="shared" si="61"/>
        <v>157700</v>
      </c>
    </row>
    <row r="3522" spans="1:21">
      <c r="A3522" s="235">
        <f t="shared" si="62"/>
        <v>3519</v>
      </c>
      <c r="B3522" s="238">
        <v>112158708</v>
      </c>
      <c r="C3522" s="238" t="s">
        <v>3681</v>
      </c>
      <c r="D3522" s="337" t="s">
        <v>3682</v>
      </c>
      <c r="E3522" s="598" t="s">
        <v>36</v>
      </c>
      <c r="F3522" s="490">
        <v>10</v>
      </c>
      <c r="G3522" s="623" t="s">
        <v>4950</v>
      </c>
      <c r="H3522" s="485">
        <v>45273</v>
      </c>
      <c r="I3522" s="485">
        <v>45273</v>
      </c>
      <c r="J3522" s="235" t="s">
        <v>4792</v>
      </c>
      <c r="K3522" s="235" t="s">
        <v>82</v>
      </c>
      <c r="L3522" s="345" t="s">
        <v>3858</v>
      </c>
      <c r="M3522" s="235">
        <v>358924095</v>
      </c>
      <c r="N3522" s="235" t="s">
        <v>4082</v>
      </c>
      <c r="O3522" s="473" t="s">
        <v>4871</v>
      </c>
      <c r="P3522" s="473" t="s">
        <v>4951</v>
      </c>
      <c r="Q3522" s="235"/>
      <c r="R3522" s="235" t="s">
        <v>4952</v>
      </c>
      <c r="S3522" s="248">
        <v>1900</v>
      </c>
      <c r="T3522" s="467" t="s">
        <v>2965</v>
      </c>
      <c r="U3522" s="468">
        <f t="shared" si="61"/>
        <v>19000</v>
      </c>
    </row>
    <row r="3523" spans="1:21">
      <c r="A3523" s="235">
        <f t="shared" si="62"/>
        <v>3520</v>
      </c>
      <c r="B3523" s="238">
        <v>111402534</v>
      </c>
      <c r="C3523" s="238" t="s">
        <v>1083</v>
      </c>
      <c r="D3523" s="238" t="s">
        <v>1084</v>
      </c>
      <c r="E3523" s="598" t="s">
        <v>36</v>
      </c>
      <c r="F3523" s="235">
        <v>50</v>
      </c>
      <c r="G3523" s="623" t="s">
        <v>4950</v>
      </c>
      <c r="H3523" s="485">
        <v>45273</v>
      </c>
      <c r="I3523" s="485">
        <v>45273</v>
      </c>
      <c r="J3523" s="235" t="s">
        <v>4792</v>
      </c>
      <c r="K3523" s="235" t="s">
        <v>82</v>
      </c>
      <c r="L3523" s="345" t="s">
        <v>3858</v>
      </c>
      <c r="M3523" s="235">
        <v>358924095</v>
      </c>
      <c r="N3523" s="235" t="s">
        <v>4082</v>
      </c>
      <c r="O3523" s="473" t="s">
        <v>4871</v>
      </c>
      <c r="P3523" s="473" t="s">
        <v>4951</v>
      </c>
      <c r="Q3523" s="235"/>
      <c r="R3523" s="235" t="s">
        <v>4952</v>
      </c>
      <c r="S3523" s="248">
        <v>450.42</v>
      </c>
      <c r="T3523" s="467" t="s">
        <v>2965</v>
      </c>
      <c r="U3523" s="468">
        <f t="shared" si="61"/>
        <v>22521</v>
      </c>
    </row>
    <row r="3524" spans="1:21" ht="20.399999999999999">
      <c r="A3524" s="235">
        <f t="shared" si="62"/>
        <v>3521</v>
      </c>
      <c r="B3524" s="238" t="s">
        <v>818</v>
      </c>
      <c r="C3524" s="238" t="s">
        <v>818</v>
      </c>
      <c r="D3524" s="238" t="s">
        <v>819</v>
      </c>
      <c r="E3524" s="598" t="s">
        <v>36</v>
      </c>
      <c r="F3524" s="333">
        <v>400</v>
      </c>
      <c r="G3524" s="623" t="s">
        <v>4950</v>
      </c>
      <c r="H3524" s="485">
        <v>45273</v>
      </c>
      <c r="I3524" s="485">
        <v>45273</v>
      </c>
      <c r="J3524" s="235" t="s">
        <v>4792</v>
      </c>
      <c r="K3524" s="235" t="s">
        <v>82</v>
      </c>
      <c r="L3524" s="345" t="s">
        <v>3858</v>
      </c>
      <c r="M3524" s="235">
        <v>358924095</v>
      </c>
      <c r="N3524" s="235" t="s">
        <v>4082</v>
      </c>
      <c r="O3524" s="473" t="s">
        <v>4871</v>
      </c>
      <c r="P3524" s="473" t="s">
        <v>4951</v>
      </c>
      <c r="Q3524" s="235"/>
      <c r="R3524" s="235" t="s">
        <v>4952</v>
      </c>
      <c r="S3524" s="248">
        <v>4.5</v>
      </c>
      <c r="T3524" s="467" t="s">
        <v>2965</v>
      </c>
      <c r="U3524" s="468">
        <f t="shared" ref="U3524:U3587" si="63">S3524*F3524</f>
        <v>1800</v>
      </c>
    </row>
    <row r="3525" spans="1:21">
      <c r="A3525" s="235">
        <f t="shared" si="62"/>
        <v>3522</v>
      </c>
      <c r="B3525" s="238">
        <v>107184793</v>
      </c>
      <c r="C3525" s="238">
        <v>107184793</v>
      </c>
      <c r="D3525" s="238" t="s">
        <v>813</v>
      </c>
      <c r="E3525" s="598" t="s">
        <v>36</v>
      </c>
      <c r="F3525" s="355">
        <v>400</v>
      </c>
      <c r="G3525" s="623" t="s">
        <v>4950</v>
      </c>
      <c r="H3525" s="485">
        <v>45273</v>
      </c>
      <c r="I3525" s="485">
        <v>45273</v>
      </c>
      <c r="J3525" s="235" t="s">
        <v>4792</v>
      </c>
      <c r="K3525" s="235" t="s">
        <v>82</v>
      </c>
      <c r="L3525" s="345" t="s">
        <v>3858</v>
      </c>
      <c r="M3525" s="235">
        <v>358924095</v>
      </c>
      <c r="N3525" s="235" t="s">
        <v>4082</v>
      </c>
      <c r="O3525" s="473" t="s">
        <v>4871</v>
      </c>
      <c r="P3525" s="473" t="s">
        <v>4951</v>
      </c>
      <c r="Q3525" s="235"/>
      <c r="R3525" s="235" t="s">
        <v>4952</v>
      </c>
      <c r="S3525" s="248">
        <v>2.74</v>
      </c>
      <c r="T3525" s="467" t="s">
        <v>2965</v>
      </c>
      <c r="U3525" s="468">
        <f t="shared" si="63"/>
        <v>1096</v>
      </c>
    </row>
    <row r="3526" spans="1:21">
      <c r="A3526" s="235">
        <f t="shared" si="62"/>
        <v>3523</v>
      </c>
      <c r="B3526" s="238">
        <v>107156657</v>
      </c>
      <c r="C3526" s="238">
        <v>107156657</v>
      </c>
      <c r="D3526" s="238" t="s">
        <v>815</v>
      </c>
      <c r="E3526" s="598" t="s">
        <v>36</v>
      </c>
      <c r="F3526" s="235">
        <v>80</v>
      </c>
      <c r="G3526" s="623" t="s">
        <v>4950</v>
      </c>
      <c r="H3526" s="485">
        <v>45273</v>
      </c>
      <c r="I3526" s="485">
        <v>45273</v>
      </c>
      <c r="J3526" s="235" t="s">
        <v>4792</v>
      </c>
      <c r="K3526" s="235" t="s">
        <v>82</v>
      </c>
      <c r="L3526" s="345" t="s">
        <v>3858</v>
      </c>
      <c r="M3526" s="235">
        <v>358924095</v>
      </c>
      <c r="N3526" s="235" t="s">
        <v>4082</v>
      </c>
      <c r="O3526" s="473" t="s">
        <v>4871</v>
      </c>
      <c r="P3526" s="473" t="s">
        <v>4951</v>
      </c>
      <c r="Q3526" s="235"/>
      <c r="R3526" s="235" t="s">
        <v>4952</v>
      </c>
      <c r="S3526" s="248">
        <v>17.79</v>
      </c>
      <c r="T3526" s="467" t="s">
        <v>2965</v>
      </c>
      <c r="U3526" s="468">
        <f t="shared" si="63"/>
        <v>1423.1999999999998</v>
      </c>
    </row>
    <row r="3527" spans="1:21">
      <c r="A3527" s="235">
        <f t="shared" si="62"/>
        <v>3524</v>
      </c>
      <c r="B3527" s="238">
        <v>107156629</v>
      </c>
      <c r="C3527" s="238">
        <v>107156629</v>
      </c>
      <c r="D3527" s="238" t="s">
        <v>814</v>
      </c>
      <c r="E3527" s="598" t="s">
        <v>36</v>
      </c>
      <c r="F3527" s="235">
        <v>320</v>
      </c>
      <c r="G3527" s="623" t="s">
        <v>4950</v>
      </c>
      <c r="H3527" s="485">
        <v>45273</v>
      </c>
      <c r="I3527" s="485">
        <v>45273</v>
      </c>
      <c r="J3527" s="235" t="s">
        <v>4792</v>
      </c>
      <c r="K3527" s="235" t="s">
        <v>82</v>
      </c>
      <c r="L3527" s="345" t="s">
        <v>3858</v>
      </c>
      <c r="M3527" s="235">
        <v>358924095</v>
      </c>
      <c r="N3527" s="235" t="s">
        <v>4082</v>
      </c>
      <c r="O3527" s="473" t="s">
        <v>4871</v>
      </c>
      <c r="P3527" s="473" t="s">
        <v>4951</v>
      </c>
      <c r="Q3527" s="235"/>
      <c r="R3527" s="235" t="s">
        <v>4952</v>
      </c>
      <c r="S3527" s="248">
        <v>13.63</v>
      </c>
      <c r="T3527" s="467" t="s">
        <v>2965</v>
      </c>
      <c r="U3527" s="468">
        <f t="shared" si="63"/>
        <v>4361.6000000000004</v>
      </c>
    </row>
    <row r="3528" spans="1:21">
      <c r="A3528" s="235">
        <f t="shared" si="62"/>
        <v>3525</v>
      </c>
      <c r="B3528" s="238">
        <v>110408291</v>
      </c>
      <c r="C3528" s="238" t="s">
        <v>1305</v>
      </c>
      <c r="D3528" s="238" t="s">
        <v>1306</v>
      </c>
      <c r="E3528" s="598" t="s">
        <v>36</v>
      </c>
      <c r="F3528" s="235">
        <v>120</v>
      </c>
      <c r="G3528" s="623" t="s">
        <v>4950</v>
      </c>
      <c r="H3528" s="485">
        <v>45273</v>
      </c>
      <c r="I3528" s="485">
        <v>45273</v>
      </c>
      <c r="J3528" s="235" t="s">
        <v>4792</v>
      </c>
      <c r="K3528" s="235" t="s">
        <v>82</v>
      </c>
      <c r="L3528" s="345" t="s">
        <v>3858</v>
      </c>
      <c r="M3528" s="235">
        <v>358924095</v>
      </c>
      <c r="N3528" s="235" t="s">
        <v>4082</v>
      </c>
      <c r="O3528" s="473" t="s">
        <v>4871</v>
      </c>
      <c r="P3528" s="473" t="s">
        <v>4951</v>
      </c>
      <c r="Q3528" s="235"/>
      <c r="R3528" s="235" t="s">
        <v>4952</v>
      </c>
      <c r="S3528" s="248">
        <v>2.5499999999999998</v>
      </c>
      <c r="T3528" s="467" t="s">
        <v>2965</v>
      </c>
      <c r="U3528" s="468">
        <f t="shared" si="63"/>
        <v>306</v>
      </c>
    </row>
    <row r="3529" spans="1:21" ht="20.399999999999999">
      <c r="A3529" s="235">
        <f t="shared" si="62"/>
        <v>3526</v>
      </c>
      <c r="B3529" s="238">
        <v>110408292</v>
      </c>
      <c r="C3529" s="238">
        <v>110408292</v>
      </c>
      <c r="D3529" s="238" t="s">
        <v>1310</v>
      </c>
      <c r="E3529" s="598" t="s">
        <v>36</v>
      </c>
      <c r="F3529" s="235">
        <v>600</v>
      </c>
      <c r="G3529" s="623" t="s">
        <v>4950</v>
      </c>
      <c r="H3529" s="485">
        <v>45273</v>
      </c>
      <c r="I3529" s="485">
        <v>45273</v>
      </c>
      <c r="J3529" s="235" t="s">
        <v>4792</v>
      </c>
      <c r="K3529" s="235" t="s">
        <v>82</v>
      </c>
      <c r="L3529" s="345" t="s">
        <v>3858</v>
      </c>
      <c r="M3529" s="235">
        <v>358924095</v>
      </c>
      <c r="N3529" s="235" t="s">
        <v>4082</v>
      </c>
      <c r="O3529" s="473" t="s">
        <v>4871</v>
      </c>
      <c r="P3529" s="473" t="s">
        <v>4951</v>
      </c>
      <c r="Q3529" s="235"/>
      <c r="R3529" s="235" t="s">
        <v>4952</v>
      </c>
      <c r="S3529" s="248">
        <v>2.61</v>
      </c>
      <c r="T3529" s="467" t="s">
        <v>2965</v>
      </c>
      <c r="U3529" s="468">
        <f t="shared" si="63"/>
        <v>1566</v>
      </c>
    </row>
    <row r="3530" spans="1:21">
      <c r="A3530" s="235">
        <f t="shared" si="62"/>
        <v>3527</v>
      </c>
      <c r="B3530" s="238">
        <v>112141777</v>
      </c>
      <c r="C3530" s="238">
        <v>112141777</v>
      </c>
      <c r="D3530" s="238" t="s">
        <v>2563</v>
      </c>
      <c r="E3530" s="598" t="s">
        <v>36</v>
      </c>
      <c r="F3530" s="235">
        <v>360</v>
      </c>
      <c r="G3530" s="623" t="s">
        <v>4950</v>
      </c>
      <c r="H3530" s="485">
        <v>45273</v>
      </c>
      <c r="I3530" s="485">
        <v>45273</v>
      </c>
      <c r="J3530" s="235" t="s">
        <v>4792</v>
      </c>
      <c r="K3530" s="235" t="s">
        <v>82</v>
      </c>
      <c r="L3530" s="345" t="s">
        <v>3858</v>
      </c>
      <c r="M3530" s="235">
        <v>358924095</v>
      </c>
      <c r="N3530" s="235" t="s">
        <v>4082</v>
      </c>
      <c r="O3530" s="473" t="s">
        <v>4871</v>
      </c>
      <c r="P3530" s="473" t="s">
        <v>4951</v>
      </c>
      <c r="Q3530" s="235"/>
      <c r="R3530" s="235" t="s">
        <v>4952</v>
      </c>
      <c r="S3530" s="248">
        <v>5.4</v>
      </c>
      <c r="T3530" s="467" t="s">
        <v>2965</v>
      </c>
      <c r="U3530" s="468">
        <f t="shared" si="63"/>
        <v>1944.0000000000002</v>
      </c>
    </row>
    <row r="3531" spans="1:21">
      <c r="A3531" s="235">
        <f t="shared" si="62"/>
        <v>3528</v>
      </c>
      <c r="B3531" s="238">
        <v>112141778</v>
      </c>
      <c r="C3531" s="238">
        <v>112141778</v>
      </c>
      <c r="D3531" s="238" t="s">
        <v>2566</v>
      </c>
      <c r="E3531" s="598" t="s">
        <v>36</v>
      </c>
      <c r="F3531" s="235">
        <v>200</v>
      </c>
      <c r="G3531" s="623" t="s">
        <v>4950</v>
      </c>
      <c r="H3531" s="485">
        <v>45273</v>
      </c>
      <c r="I3531" s="485">
        <v>45273</v>
      </c>
      <c r="J3531" s="235" t="s">
        <v>4792</v>
      </c>
      <c r="K3531" s="235" t="s">
        <v>82</v>
      </c>
      <c r="L3531" s="345" t="s">
        <v>3858</v>
      </c>
      <c r="M3531" s="235">
        <v>358924095</v>
      </c>
      <c r="N3531" s="235" t="s">
        <v>4082</v>
      </c>
      <c r="O3531" s="473" t="s">
        <v>4871</v>
      </c>
      <c r="P3531" s="473" t="s">
        <v>4951</v>
      </c>
      <c r="Q3531" s="235"/>
      <c r="R3531" s="235" t="s">
        <v>4952</v>
      </c>
      <c r="S3531" s="248">
        <v>1.5</v>
      </c>
      <c r="T3531" s="467" t="s">
        <v>2965</v>
      </c>
      <c r="U3531" s="468">
        <f t="shared" si="63"/>
        <v>300</v>
      </c>
    </row>
    <row r="3532" spans="1:21">
      <c r="A3532" s="235">
        <f t="shared" si="62"/>
        <v>3529</v>
      </c>
      <c r="B3532" s="238">
        <v>102951260</v>
      </c>
      <c r="C3532" s="238" t="s">
        <v>1697</v>
      </c>
      <c r="D3532" s="238" t="s">
        <v>1698</v>
      </c>
      <c r="E3532" s="598" t="s">
        <v>36</v>
      </c>
      <c r="F3532" s="238">
        <v>20</v>
      </c>
      <c r="G3532" s="623" t="s">
        <v>4950</v>
      </c>
      <c r="H3532" s="485">
        <v>45273</v>
      </c>
      <c r="I3532" s="485">
        <v>45273</v>
      </c>
      <c r="J3532" s="235" t="s">
        <v>4792</v>
      </c>
      <c r="K3532" s="235" t="s">
        <v>82</v>
      </c>
      <c r="L3532" s="345" t="s">
        <v>3858</v>
      </c>
      <c r="M3532" s="235">
        <v>358924095</v>
      </c>
      <c r="N3532" s="235" t="s">
        <v>4082</v>
      </c>
      <c r="O3532" s="473" t="s">
        <v>4871</v>
      </c>
      <c r="P3532" s="473" t="s">
        <v>4951</v>
      </c>
      <c r="Q3532" s="235"/>
      <c r="R3532" s="235" t="s">
        <v>4952</v>
      </c>
      <c r="S3532" s="248">
        <v>210</v>
      </c>
      <c r="T3532" s="467" t="s">
        <v>2965</v>
      </c>
      <c r="U3532" s="468">
        <f t="shared" si="63"/>
        <v>4200</v>
      </c>
    </row>
    <row r="3533" spans="1:21">
      <c r="A3533" s="235">
        <f t="shared" si="62"/>
        <v>3530</v>
      </c>
      <c r="B3533" s="238">
        <v>102464571</v>
      </c>
      <c r="C3533" s="238" t="s">
        <v>1693</v>
      </c>
      <c r="D3533" s="238" t="s">
        <v>1694</v>
      </c>
      <c r="E3533" s="598" t="s">
        <v>36</v>
      </c>
      <c r="F3533" s="238">
        <v>20</v>
      </c>
      <c r="G3533" s="623" t="s">
        <v>4950</v>
      </c>
      <c r="H3533" s="485">
        <v>45273</v>
      </c>
      <c r="I3533" s="485">
        <v>45273</v>
      </c>
      <c r="J3533" s="235" t="s">
        <v>4792</v>
      </c>
      <c r="K3533" s="235" t="s">
        <v>82</v>
      </c>
      <c r="L3533" s="345" t="s">
        <v>3858</v>
      </c>
      <c r="M3533" s="235">
        <v>358924095</v>
      </c>
      <c r="N3533" s="235" t="s">
        <v>4082</v>
      </c>
      <c r="O3533" s="473" t="s">
        <v>4871</v>
      </c>
      <c r="P3533" s="473" t="s">
        <v>4951</v>
      </c>
      <c r="Q3533" s="235"/>
      <c r="R3533" s="235" t="s">
        <v>4952</v>
      </c>
      <c r="S3533" s="248">
        <v>1374</v>
      </c>
      <c r="T3533" s="467" t="s">
        <v>2965</v>
      </c>
      <c r="U3533" s="468">
        <f t="shared" si="63"/>
        <v>27480</v>
      </c>
    </row>
    <row r="3534" spans="1:21">
      <c r="A3534" s="235">
        <f t="shared" si="62"/>
        <v>3531</v>
      </c>
      <c r="B3534" s="238">
        <v>110710681</v>
      </c>
      <c r="C3534" s="238">
        <v>110710681</v>
      </c>
      <c r="D3534" s="238" t="s">
        <v>2209</v>
      </c>
      <c r="E3534" s="598" t="s">
        <v>36</v>
      </c>
      <c r="F3534" s="235">
        <v>80</v>
      </c>
      <c r="G3534" s="623" t="s">
        <v>4950</v>
      </c>
      <c r="H3534" s="485">
        <v>45273</v>
      </c>
      <c r="I3534" s="485">
        <v>45273</v>
      </c>
      <c r="J3534" s="235" t="s">
        <v>4792</v>
      </c>
      <c r="K3534" s="235" t="s">
        <v>82</v>
      </c>
      <c r="L3534" s="345" t="s">
        <v>3858</v>
      </c>
      <c r="M3534" s="235">
        <v>358924095</v>
      </c>
      <c r="N3534" s="235" t="s">
        <v>4082</v>
      </c>
      <c r="O3534" s="473" t="s">
        <v>4871</v>
      </c>
      <c r="P3534" s="473" t="s">
        <v>4951</v>
      </c>
      <c r="Q3534" s="235"/>
      <c r="R3534" s="235" t="s">
        <v>4952</v>
      </c>
      <c r="S3534" s="248">
        <v>2011</v>
      </c>
      <c r="T3534" s="467" t="s">
        <v>2965</v>
      </c>
      <c r="U3534" s="468">
        <f t="shared" si="63"/>
        <v>160880</v>
      </c>
    </row>
    <row r="3535" spans="1:21">
      <c r="A3535" s="235">
        <f t="shared" si="62"/>
        <v>3532</v>
      </c>
      <c r="B3535" s="238">
        <v>110710682</v>
      </c>
      <c r="C3535" s="238">
        <v>110710682</v>
      </c>
      <c r="D3535" s="238" t="s">
        <v>2216</v>
      </c>
      <c r="E3535" s="598" t="s">
        <v>36</v>
      </c>
      <c r="F3535" s="235">
        <v>80</v>
      </c>
      <c r="G3535" s="623" t="s">
        <v>4950</v>
      </c>
      <c r="H3535" s="485">
        <v>45273</v>
      </c>
      <c r="I3535" s="485">
        <v>45273</v>
      </c>
      <c r="J3535" s="235" t="s">
        <v>4792</v>
      </c>
      <c r="K3535" s="235" t="s">
        <v>82</v>
      </c>
      <c r="L3535" s="345" t="s">
        <v>3858</v>
      </c>
      <c r="M3535" s="235">
        <v>358924095</v>
      </c>
      <c r="N3535" s="235" t="s">
        <v>4082</v>
      </c>
      <c r="O3535" s="473" t="s">
        <v>4871</v>
      </c>
      <c r="P3535" s="473" t="s">
        <v>4951</v>
      </c>
      <c r="Q3535" s="235"/>
      <c r="R3535" s="235" t="s">
        <v>4952</v>
      </c>
      <c r="S3535" s="248">
        <v>1945</v>
      </c>
      <c r="T3535" s="467" t="s">
        <v>2965</v>
      </c>
      <c r="U3535" s="468">
        <f t="shared" si="63"/>
        <v>155600</v>
      </c>
    </row>
    <row r="3536" spans="1:21">
      <c r="A3536" s="235">
        <f t="shared" si="62"/>
        <v>3533</v>
      </c>
      <c r="B3536" s="238">
        <v>110710684</v>
      </c>
      <c r="C3536" s="238" t="s">
        <v>3942</v>
      </c>
      <c r="D3536" s="238" t="s">
        <v>2213</v>
      </c>
      <c r="E3536" s="598" t="s">
        <v>36</v>
      </c>
      <c r="F3536" s="235">
        <v>40</v>
      </c>
      <c r="G3536" s="623" t="s">
        <v>4950</v>
      </c>
      <c r="H3536" s="485">
        <v>45273</v>
      </c>
      <c r="I3536" s="485">
        <v>45273</v>
      </c>
      <c r="J3536" s="235" t="s">
        <v>4792</v>
      </c>
      <c r="K3536" s="235" t="s">
        <v>82</v>
      </c>
      <c r="L3536" s="345" t="s">
        <v>3858</v>
      </c>
      <c r="M3536" s="235">
        <v>358924095</v>
      </c>
      <c r="N3536" s="235" t="s">
        <v>4082</v>
      </c>
      <c r="O3536" s="473" t="s">
        <v>4871</v>
      </c>
      <c r="P3536" s="473" t="s">
        <v>4951</v>
      </c>
      <c r="Q3536" s="235"/>
      <c r="R3536" s="235" t="s">
        <v>4952</v>
      </c>
      <c r="S3536" s="248">
        <v>2518</v>
      </c>
      <c r="T3536" s="467" t="s">
        <v>2965</v>
      </c>
      <c r="U3536" s="468">
        <f t="shared" si="63"/>
        <v>100720</v>
      </c>
    </row>
    <row r="3537" spans="1:21">
      <c r="A3537" s="235">
        <f t="shared" si="62"/>
        <v>3534</v>
      </c>
      <c r="B3537" s="238">
        <v>111400055</v>
      </c>
      <c r="C3537" s="238" t="s">
        <v>3275</v>
      </c>
      <c r="D3537" s="238" t="s">
        <v>654</v>
      </c>
      <c r="E3537" s="598" t="s">
        <v>36</v>
      </c>
      <c r="F3537" s="235">
        <v>60</v>
      </c>
      <c r="G3537" s="623" t="s">
        <v>4950</v>
      </c>
      <c r="H3537" s="485">
        <v>45273</v>
      </c>
      <c r="I3537" s="485">
        <v>45273</v>
      </c>
      <c r="J3537" s="235" t="s">
        <v>4792</v>
      </c>
      <c r="K3537" s="235" t="s">
        <v>82</v>
      </c>
      <c r="L3537" s="345" t="s">
        <v>3858</v>
      </c>
      <c r="M3537" s="235">
        <v>358924095</v>
      </c>
      <c r="N3537" s="235" t="s">
        <v>4082</v>
      </c>
      <c r="O3537" s="473" t="s">
        <v>4871</v>
      </c>
      <c r="P3537" s="473" t="s">
        <v>4951</v>
      </c>
      <c r="Q3537" s="235"/>
      <c r="R3537" s="235" t="s">
        <v>4952</v>
      </c>
      <c r="S3537" s="248">
        <v>1706.02</v>
      </c>
      <c r="T3537" s="467" t="s">
        <v>2965</v>
      </c>
      <c r="U3537" s="468">
        <f t="shared" si="63"/>
        <v>102361.2</v>
      </c>
    </row>
    <row r="3538" spans="1:21">
      <c r="A3538" s="235">
        <f t="shared" si="62"/>
        <v>3535</v>
      </c>
      <c r="B3538" s="238">
        <v>111400054</v>
      </c>
      <c r="C3538" s="238" t="s">
        <v>3274</v>
      </c>
      <c r="D3538" s="238" t="s">
        <v>650</v>
      </c>
      <c r="E3538" s="598" t="s">
        <v>36</v>
      </c>
      <c r="F3538" s="235">
        <v>60</v>
      </c>
      <c r="G3538" s="623" t="s">
        <v>4950</v>
      </c>
      <c r="H3538" s="485">
        <v>45273</v>
      </c>
      <c r="I3538" s="485">
        <v>45273</v>
      </c>
      <c r="J3538" s="235" t="s">
        <v>4792</v>
      </c>
      <c r="K3538" s="235" t="s">
        <v>82</v>
      </c>
      <c r="L3538" s="345" t="s">
        <v>3858</v>
      </c>
      <c r="M3538" s="235">
        <v>358924095</v>
      </c>
      <c r="N3538" s="235" t="s">
        <v>4082</v>
      </c>
      <c r="O3538" s="473" t="s">
        <v>4871</v>
      </c>
      <c r="P3538" s="473" t="s">
        <v>4951</v>
      </c>
      <c r="Q3538" s="235"/>
      <c r="R3538" s="235" t="s">
        <v>4952</v>
      </c>
      <c r="S3538" s="248">
        <v>1388.85</v>
      </c>
      <c r="T3538" s="467" t="s">
        <v>2965</v>
      </c>
      <c r="U3538" s="468">
        <f t="shared" si="63"/>
        <v>83331</v>
      </c>
    </row>
    <row r="3539" spans="1:21">
      <c r="A3539" s="235">
        <f t="shared" si="62"/>
        <v>3536</v>
      </c>
      <c r="B3539" s="238" t="s">
        <v>2458</v>
      </c>
      <c r="C3539" s="238" t="s">
        <v>2458</v>
      </c>
      <c r="D3539" s="337" t="s">
        <v>2459</v>
      </c>
      <c r="E3539" s="598" t="s">
        <v>36</v>
      </c>
      <c r="F3539" s="235">
        <v>40</v>
      </c>
      <c r="G3539" s="623" t="s">
        <v>4950</v>
      </c>
      <c r="H3539" s="485">
        <v>45273</v>
      </c>
      <c r="I3539" s="485">
        <v>45273</v>
      </c>
      <c r="J3539" s="235" t="s">
        <v>4792</v>
      </c>
      <c r="K3539" s="235" t="s">
        <v>82</v>
      </c>
      <c r="L3539" s="345" t="s">
        <v>3858</v>
      </c>
      <c r="M3539" s="235">
        <v>358924095</v>
      </c>
      <c r="N3539" s="235" t="s">
        <v>4082</v>
      </c>
      <c r="O3539" s="473" t="s">
        <v>4871</v>
      </c>
      <c r="P3539" s="473" t="s">
        <v>4951</v>
      </c>
      <c r="Q3539" s="235"/>
      <c r="R3539" s="235" t="s">
        <v>4952</v>
      </c>
      <c r="S3539" s="248">
        <v>1667.61</v>
      </c>
      <c r="T3539" s="467" t="s">
        <v>2965</v>
      </c>
      <c r="U3539" s="468">
        <f t="shared" si="63"/>
        <v>66704.399999999994</v>
      </c>
    </row>
    <row r="3540" spans="1:21">
      <c r="A3540" s="235">
        <f t="shared" si="62"/>
        <v>3537</v>
      </c>
      <c r="B3540" s="238">
        <v>112173846</v>
      </c>
      <c r="C3540" s="238" t="s">
        <v>3757</v>
      </c>
      <c r="D3540" s="337" t="s">
        <v>3758</v>
      </c>
      <c r="E3540" s="598" t="s">
        <v>36</v>
      </c>
      <c r="F3540" s="470">
        <v>10</v>
      </c>
      <c r="G3540" s="623" t="s">
        <v>4950</v>
      </c>
      <c r="H3540" s="485">
        <v>45273</v>
      </c>
      <c r="I3540" s="485">
        <v>45273</v>
      </c>
      <c r="J3540" s="235" t="s">
        <v>4792</v>
      </c>
      <c r="K3540" s="235" t="s">
        <v>82</v>
      </c>
      <c r="L3540" s="345" t="s">
        <v>3858</v>
      </c>
      <c r="M3540" s="235">
        <v>358924095</v>
      </c>
      <c r="N3540" s="235" t="s">
        <v>4082</v>
      </c>
      <c r="O3540" s="473" t="s">
        <v>4871</v>
      </c>
      <c r="P3540" s="473" t="s">
        <v>4951</v>
      </c>
      <c r="Q3540" s="235"/>
      <c r="R3540" s="235" t="s">
        <v>4952</v>
      </c>
      <c r="S3540" s="248">
        <v>2350</v>
      </c>
      <c r="T3540" s="467" t="s">
        <v>2965</v>
      </c>
      <c r="U3540" s="468">
        <f t="shared" si="63"/>
        <v>23500</v>
      </c>
    </row>
    <row r="3541" spans="1:21" ht="20.399999999999999">
      <c r="A3541" s="235">
        <f t="shared" si="62"/>
        <v>3538</v>
      </c>
      <c r="B3541" s="238">
        <v>110408290</v>
      </c>
      <c r="C3541" s="238" t="s">
        <v>4382</v>
      </c>
      <c r="D3541" s="337" t="s">
        <v>2775</v>
      </c>
      <c r="E3541" s="598" t="s">
        <v>36</v>
      </c>
      <c r="F3541" s="235">
        <v>60</v>
      </c>
      <c r="G3541" s="623" t="s">
        <v>4950</v>
      </c>
      <c r="H3541" s="485">
        <v>45273</v>
      </c>
      <c r="I3541" s="485">
        <v>45273</v>
      </c>
      <c r="J3541" s="235" t="s">
        <v>4792</v>
      </c>
      <c r="K3541" s="235" t="s">
        <v>82</v>
      </c>
      <c r="L3541" s="345" t="s">
        <v>3858</v>
      </c>
      <c r="M3541" s="235">
        <v>358924095</v>
      </c>
      <c r="N3541" s="235" t="s">
        <v>4082</v>
      </c>
      <c r="O3541" s="473" t="s">
        <v>4871</v>
      </c>
      <c r="P3541" s="473" t="s">
        <v>4951</v>
      </c>
      <c r="Q3541" s="235"/>
      <c r="R3541" s="235" t="s">
        <v>4952</v>
      </c>
      <c r="S3541" s="248">
        <v>540.54999999999995</v>
      </c>
      <c r="T3541" s="467" t="s">
        <v>2965</v>
      </c>
      <c r="U3541" s="468">
        <f t="shared" si="63"/>
        <v>32432.999999999996</v>
      </c>
    </row>
    <row r="3542" spans="1:21">
      <c r="A3542" s="235">
        <f t="shared" si="62"/>
        <v>3539</v>
      </c>
      <c r="B3542" s="238" t="s">
        <v>2336</v>
      </c>
      <c r="C3542" s="238" t="s">
        <v>2804</v>
      </c>
      <c r="D3542" s="238" t="s">
        <v>2605</v>
      </c>
      <c r="E3542" s="598" t="s">
        <v>36</v>
      </c>
      <c r="F3542" s="235">
        <v>1</v>
      </c>
      <c r="G3542" s="623" t="s">
        <v>4961</v>
      </c>
      <c r="H3542" s="485">
        <v>45272</v>
      </c>
      <c r="I3542" s="485">
        <v>45273</v>
      </c>
      <c r="J3542" s="235" t="s">
        <v>4962</v>
      </c>
      <c r="K3542" s="235" t="s">
        <v>82</v>
      </c>
      <c r="L3542" s="345" t="s">
        <v>3858</v>
      </c>
      <c r="M3542" s="235">
        <v>358924125</v>
      </c>
      <c r="N3542" s="235" t="s">
        <v>4082</v>
      </c>
      <c r="O3542" s="473" t="s">
        <v>4871</v>
      </c>
      <c r="P3542" s="473"/>
      <c r="Q3542" s="235"/>
      <c r="R3542" s="235" t="s">
        <v>4963</v>
      </c>
      <c r="S3542" s="248">
        <v>1667</v>
      </c>
      <c r="T3542" s="467" t="s">
        <v>2965</v>
      </c>
      <c r="U3542" s="468">
        <f t="shared" si="63"/>
        <v>1667</v>
      </c>
    </row>
    <row r="3543" spans="1:21">
      <c r="A3543" s="235">
        <f t="shared" si="62"/>
        <v>3540</v>
      </c>
      <c r="B3543" s="238" t="s">
        <v>2336</v>
      </c>
      <c r="C3543" s="238" t="s">
        <v>2804</v>
      </c>
      <c r="D3543" s="238" t="s">
        <v>2605</v>
      </c>
      <c r="E3543" s="598" t="s">
        <v>36</v>
      </c>
      <c r="F3543" s="235">
        <v>80</v>
      </c>
      <c r="G3543" s="623" t="s">
        <v>4950</v>
      </c>
      <c r="H3543" s="485">
        <v>45273</v>
      </c>
      <c r="I3543" s="485">
        <v>45273</v>
      </c>
      <c r="J3543" s="235" t="s">
        <v>4792</v>
      </c>
      <c r="K3543" s="235" t="s">
        <v>82</v>
      </c>
      <c r="L3543" s="345" t="s">
        <v>3858</v>
      </c>
      <c r="M3543" s="235">
        <v>358924095</v>
      </c>
      <c r="N3543" s="235" t="s">
        <v>4082</v>
      </c>
      <c r="O3543" s="473" t="s">
        <v>4871</v>
      </c>
      <c r="P3543" s="473" t="s">
        <v>4951</v>
      </c>
      <c r="Q3543" s="235"/>
      <c r="R3543" s="235" t="s">
        <v>4952</v>
      </c>
      <c r="S3543" s="248">
        <v>1667.61</v>
      </c>
      <c r="T3543" s="467" t="s">
        <v>2965</v>
      </c>
      <c r="U3543" s="468">
        <f t="shared" si="63"/>
        <v>133408.79999999999</v>
      </c>
    </row>
    <row r="3544" spans="1:21">
      <c r="A3544" s="235">
        <f t="shared" si="62"/>
        <v>3541</v>
      </c>
      <c r="B3544" s="238">
        <v>112172541</v>
      </c>
      <c r="C3544" s="238">
        <v>112172541</v>
      </c>
      <c r="D3544" s="238" t="s">
        <v>2373</v>
      </c>
      <c r="E3544" s="598" t="s">
        <v>36</v>
      </c>
      <c r="F3544" s="333">
        <v>20</v>
      </c>
      <c r="G3544" s="623" t="s">
        <v>4950</v>
      </c>
      <c r="H3544" s="485">
        <v>45273</v>
      </c>
      <c r="I3544" s="485">
        <v>45273</v>
      </c>
      <c r="J3544" s="235" t="s">
        <v>4792</v>
      </c>
      <c r="K3544" s="235" t="s">
        <v>82</v>
      </c>
      <c r="L3544" s="345" t="s">
        <v>3858</v>
      </c>
      <c r="M3544" s="235">
        <v>358924095</v>
      </c>
      <c r="N3544" s="235" t="s">
        <v>4082</v>
      </c>
      <c r="O3544" s="473" t="s">
        <v>4871</v>
      </c>
      <c r="P3544" s="473" t="s">
        <v>4951</v>
      </c>
      <c r="Q3544" s="235"/>
      <c r="R3544" s="235" t="s">
        <v>4952</v>
      </c>
      <c r="S3544" s="248">
        <v>250.2</v>
      </c>
      <c r="T3544" s="467" t="s">
        <v>2965</v>
      </c>
      <c r="U3544" s="468">
        <f t="shared" si="63"/>
        <v>5004</v>
      </c>
    </row>
    <row r="3545" spans="1:21">
      <c r="A3545" s="235">
        <f t="shared" si="62"/>
        <v>3542</v>
      </c>
      <c r="B3545" s="238">
        <v>112172542</v>
      </c>
      <c r="C3545" s="238">
        <v>112172542</v>
      </c>
      <c r="D3545" s="238" t="s">
        <v>2376</v>
      </c>
      <c r="E3545" s="598" t="s">
        <v>36</v>
      </c>
      <c r="F3545" s="238">
        <v>60</v>
      </c>
      <c r="G3545" s="623" t="s">
        <v>4950</v>
      </c>
      <c r="H3545" s="485">
        <v>45273</v>
      </c>
      <c r="I3545" s="485">
        <v>45273</v>
      </c>
      <c r="J3545" s="235" t="s">
        <v>4792</v>
      </c>
      <c r="K3545" s="235" t="s">
        <v>82</v>
      </c>
      <c r="L3545" s="345" t="s">
        <v>3858</v>
      </c>
      <c r="M3545" s="235">
        <v>358924095</v>
      </c>
      <c r="N3545" s="235" t="s">
        <v>4082</v>
      </c>
      <c r="O3545" s="473" t="s">
        <v>4871</v>
      </c>
      <c r="P3545" s="473" t="s">
        <v>4951</v>
      </c>
      <c r="Q3545" s="235"/>
      <c r="R3545" s="235" t="s">
        <v>4952</v>
      </c>
      <c r="S3545" s="248">
        <v>139.5</v>
      </c>
      <c r="T3545" s="467" t="s">
        <v>2965</v>
      </c>
      <c r="U3545" s="468">
        <f t="shared" si="63"/>
        <v>8370</v>
      </c>
    </row>
    <row r="3546" spans="1:21">
      <c r="A3546" s="235">
        <f t="shared" si="62"/>
        <v>3543</v>
      </c>
      <c r="B3546" s="238">
        <v>112172543</v>
      </c>
      <c r="C3546" s="238">
        <v>112172543</v>
      </c>
      <c r="D3546" s="238" t="s">
        <v>1145</v>
      </c>
      <c r="E3546" s="598" t="s">
        <v>36</v>
      </c>
      <c r="F3546" s="238">
        <v>20</v>
      </c>
      <c r="G3546" s="623" t="s">
        <v>4950</v>
      </c>
      <c r="H3546" s="485">
        <v>45273</v>
      </c>
      <c r="I3546" s="485">
        <v>45273</v>
      </c>
      <c r="J3546" s="235" t="s">
        <v>4792</v>
      </c>
      <c r="K3546" s="235" t="s">
        <v>82</v>
      </c>
      <c r="L3546" s="345" t="s">
        <v>3858</v>
      </c>
      <c r="M3546" s="235">
        <v>358924095</v>
      </c>
      <c r="N3546" s="235" t="s">
        <v>4082</v>
      </c>
      <c r="O3546" s="473" t="s">
        <v>4871</v>
      </c>
      <c r="P3546" s="473" t="s">
        <v>4951</v>
      </c>
      <c r="Q3546" s="235"/>
      <c r="R3546" s="235" t="s">
        <v>4952</v>
      </c>
      <c r="S3546" s="248">
        <v>3147.29</v>
      </c>
      <c r="T3546" s="467" t="s">
        <v>2965</v>
      </c>
      <c r="U3546" s="468">
        <f t="shared" si="63"/>
        <v>62945.8</v>
      </c>
    </row>
    <row r="3547" spans="1:21">
      <c r="A3547" s="235">
        <f t="shared" si="62"/>
        <v>3544</v>
      </c>
      <c r="B3547" s="238">
        <v>112172544</v>
      </c>
      <c r="C3547" s="238">
        <v>112172544</v>
      </c>
      <c r="D3547" s="238" t="s">
        <v>2377</v>
      </c>
      <c r="E3547" s="598" t="s">
        <v>36</v>
      </c>
      <c r="F3547" s="238">
        <v>40</v>
      </c>
      <c r="G3547" s="623" t="s">
        <v>4950</v>
      </c>
      <c r="H3547" s="485">
        <v>45273</v>
      </c>
      <c r="I3547" s="485">
        <v>45273</v>
      </c>
      <c r="J3547" s="235" t="s">
        <v>4792</v>
      </c>
      <c r="K3547" s="235" t="s">
        <v>82</v>
      </c>
      <c r="L3547" s="345" t="s">
        <v>3858</v>
      </c>
      <c r="M3547" s="235">
        <v>358924095</v>
      </c>
      <c r="N3547" s="235" t="s">
        <v>4082</v>
      </c>
      <c r="O3547" s="473" t="s">
        <v>4871</v>
      </c>
      <c r="P3547" s="473" t="s">
        <v>4951</v>
      </c>
      <c r="Q3547" s="235"/>
      <c r="R3547" s="235" t="s">
        <v>4952</v>
      </c>
      <c r="S3547" s="248">
        <v>147.6</v>
      </c>
      <c r="T3547" s="467" t="s">
        <v>2965</v>
      </c>
      <c r="U3547" s="468">
        <f t="shared" si="63"/>
        <v>5904</v>
      </c>
    </row>
    <row r="3548" spans="1:21">
      <c r="A3548" s="235">
        <f t="shared" si="62"/>
        <v>3545</v>
      </c>
      <c r="B3548" s="238">
        <v>112172545</v>
      </c>
      <c r="C3548" s="238">
        <v>112172545</v>
      </c>
      <c r="D3548" s="238" t="s">
        <v>2378</v>
      </c>
      <c r="E3548" s="598" t="s">
        <v>36</v>
      </c>
      <c r="F3548" s="333">
        <v>120</v>
      </c>
      <c r="G3548" s="623" t="s">
        <v>4950</v>
      </c>
      <c r="H3548" s="485">
        <v>45273</v>
      </c>
      <c r="I3548" s="485">
        <v>45273</v>
      </c>
      <c r="J3548" s="235" t="s">
        <v>4792</v>
      </c>
      <c r="K3548" s="235" t="s">
        <v>82</v>
      </c>
      <c r="L3548" s="345" t="s">
        <v>3858</v>
      </c>
      <c r="M3548" s="235">
        <v>358924095</v>
      </c>
      <c r="N3548" s="235" t="s">
        <v>4082</v>
      </c>
      <c r="O3548" s="473" t="s">
        <v>4871</v>
      </c>
      <c r="P3548" s="473" t="s">
        <v>4951</v>
      </c>
      <c r="Q3548" s="235"/>
      <c r="R3548" s="235" t="s">
        <v>4952</v>
      </c>
      <c r="S3548" s="248">
        <v>8.8800000000000008</v>
      </c>
      <c r="T3548" s="467" t="s">
        <v>2965</v>
      </c>
      <c r="U3548" s="468">
        <f t="shared" si="63"/>
        <v>1065.6000000000001</v>
      </c>
    </row>
    <row r="3549" spans="1:21">
      <c r="A3549" s="235">
        <f t="shared" si="62"/>
        <v>3546</v>
      </c>
      <c r="B3549" s="238">
        <v>112172546</v>
      </c>
      <c r="C3549" s="238">
        <v>112172546</v>
      </c>
      <c r="D3549" s="238" t="s">
        <v>2380</v>
      </c>
      <c r="E3549" s="598" t="s">
        <v>36</v>
      </c>
      <c r="F3549" s="333">
        <v>80</v>
      </c>
      <c r="G3549" s="623" t="s">
        <v>4950</v>
      </c>
      <c r="H3549" s="485">
        <v>45273</v>
      </c>
      <c r="I3549" s="485">
        <v>45273</v>
      </c>
      <c r="J3549" s="235" t="s">
        <v>4792</v>
      </c>
      <c r="K3549" s="235" t="s">
        <v>82</v>
      </c>
      <c r="L3549" s="345" t="s">
        <v>3858</v>
      </c>
      <c r="M3549" s="235">
        <v>358924095</v>
      </c>
      <c r="N3549" s="235" t="s">
        <v>4082</v>
      </c>
      <c r="O3549" s="473" t="s">
        <v>4871</v>
      </c>
      <c r="P3549" s="473" t="s">
        <v>4951</v>
      </c>
      <c r="Q3549" s="235"/>
      <c r="R3549" s="235" t="s">
        <v>4952</v>
      </c>
      <c r="S3549" s="248">
        <v>8.98</v>
      </c>
      <c r="T3549" s="467" t="s">
        <v>2965</v>
      </c>
      <c r="U3549" s="468">
        <f t="shared" si="63"/>
        <v>718.40000000000009</v>
      </c>
    </row>
    <row r="3550" spans="1:21">
      <c r="A3550" s="235">
        <f t="shared" si="62"/>
        <v>3547</v>
      </c>
      <c r="B3550" s="238">
        <v>112170848</v>
      </c>
      <c r="C3550" s="238">
        <v>112170848</v>
      </c>
      <c r="D3550" s="238" t="s">
        <v>2381</v>
      </c>
      <c r="E3550" s="598" t="s">
        <v>36</v>
      </c>
      <c r="F3550" s="235">
        <v>120</v>
      </c>
      <c r="G3550" s="623" t="s">
        <v>4950</v>
      </c>
      <c r="H3550" s="485">
        <v>45273</v>
      </c>
      <c r="I3550" s="485">
        <v>45273</v>
      </c>
      <c r="J3550" s="235" t="s">
        <v>4792</v>
      </c>
      <c r="K3550" s="235" t="s">
        <v>82</v>
      </c>
      <c r="L3550" s="345" t="s">
        <v>3858</v>
      </c>
      <c r="M3550" s="235">
        <v>358924095</v>
      </c>
      <c r="N3550" s="235" t="s">
        <v>4082</v>
      </c>
      <c r="O3550" s="473" t="s">
        <v>4871</v>
      </c>
      <c r="P3550" s="473" t="s">
        <v>4951</v>
      </c>
      <c r="Q3550" s="235"/>
      <c r="R3550" s="235" t="s">
        <v>4952</v>
      </c>
      <c r="S3550" s="248">
        <v>8.41</v>
      </c>
      <c r="T3550" s="467" t="s">
        <v>2965</v>
      </c>
      <c r="U3550" s="468">
        <f t="shared" si="63"/>
        <v>1009.2</v>
      </c>
    </row>
    <row r="3551" spans="1:21">
      <c r="A3551" s="235">
        <f t="shared" si="62"/>
        <v>3548</v>
      </c>
      <c r="B3551" s="238">
        <v>112170849</v>
      </c>
      <c r="C3551" s="238">
        <v>112170849</v>
      </c>
      <c r="D3551" s="238" t="s">
        <v>2382</v>
      </c>
      <c r="E3551" s="598" t="s">
        <v>36</v>
      </c>
      <c r="F3551" s="235">
        <v>120</v>
      </c>
      <c r="G3551" s="623" t="s">
        <v>4950</v>
      </c>
      <c r="H3551" s="485">
        <v>45273</v>
      </c>
      <c r="I3551" s="485">
        <v>45273</v>
      </c>
      <c r="J3551" s="235" t="s">
        <v>4792</v>
      </c>
      <c r="K3551" s="235" t="s">
        <v>82</v>
      </c>
      <c r="L3551" s="345" t="s">
        <v>3858</v>
      </c>
      <c r="M3551" s="235">
        <v>358924095</v>
      </c>
      <c r="N3551" s="235" t="s">
        <v>4082</v>
      </c>
      <c r="O3551" s="473" t="s">
        <v>4871</v>
      </c>
      <c r="P3551" s="473" t="s">
        <v>4951</v>
      </c>
      <c r="Q3551" s="235"/>
      <c r="R3551" s="235" t="s">
        <v>4952</v>
      </c>
      <c r="S3551" s="248">
        <v>2.89</v>
      </c>
      <c r="T3551" s="467" t="s">
        <v>2965</v>
      </c>
      <c r="U3551" s="468">
        <f t="shared" si="63"/>
        <v>346.8</v>
      </c>
    </row>
    <row r="3552" spans="1:21" ht="30.6">
      <c r="A3552" s="235">
        <f t="shared" si="62"/>
        <v>3549</v>
      </c>
      <c r="B3552" s="238">
        <v>109611234</v>
      </c>
      <c r="C3552" s="238">
        <v>3742612236</v>
      </c>
      <c r="D3552" s="337" t="s">
        <v>3031</v>
      </c>
      <c r="E3552" s="598" t="s">
        <v>36</v>
      </c>
      <c r="F3552" s="235">
        <v>60</v>
      </c>
      <c r="G3552" s="623" t="s">
        <v>4950</v>
      </c>
      <c r="H3552" s="485">
        <v>45273</v>
      </c>
      <c r="I3552" s="485">
        <v>45273</v>
      </c>
      <c r="J3552" s="235" t="s">
        <v>4792</v>
      </c>
      <c r="K3552" s="235" t="s">
        <v>82</v>
      </c>
      <c r="L3552" s="345" t="s">
        <v>3858</v>
      </c>
      <c r="M3552" s="235">
        <v>358924095</v>
      </c>
      <c r="N3552" s="235" t="s">
        <v>4082</v>
      </c>
      <c r="O3552" s="473" t="s">
        <v>4871</v>
      </c>
      <c r="P3552" s="473" t="s">
        <v>4951</v>
      </c>
      <c r="Q3552" s="235"/>
      <c r="R3552" s="235" t="s">
        <v>4952</v>
      </c>
      <c r="S3552" s="248">
        <v>24600</v>
      </c>
      <c r="T3552" s="467" t="s">
        <v>2965</v>
      </c>
      <c r="U3552" s="468">
        <f t="shared" si="63"/>
        <v>1476000</v>
      </c>
    </row>
    <row r="3553" spans="1:21">
      <c r="A3553" s="235">
        <f t="shared" si="62"/>
        <v>3550</v>
      </c>
      <c r="B3553" s="238">
        <v>110408288</v>
      </c>
      <c r="C3553" s="238" t="s">
        <v>1749</v>
      </c>
      <c r="D3553" s="337" t="s">
        <v>1750</v>
      </c>
      <c r="E3553" s="598" t="s">
        <v>36</v>
      </c>
      <c r="F3553" s="235">
        <v>60</v>
      </c>
      <c r="G3553" s="623" t="s">
        <v>4950</v>
      </c>
      <c r="H3553" s="485">
        <v>45273</v>
      </c>
      <c r="I3553" s="485">
        <v>45273</v>
      </c>
      <c r="J3553" s="235" t="s">
        <v>4792</v>
      </c>
      <c r="K3553" s="235" t="s">
        <v>82</v>
      </c>
      <c r="L3553" s="345" t="s">
        <v>3858</v>
      </c>
      <c r="M3553" s="235">
        <v>358924095</v>
      </c>
      <c r="N3553" s="235" t="s">
        <v>4082</v>
      </c>
      <c r="O3553" s="473" t="s">
        <v>4871</v>
      </c>
      <c r="P3553" s="473" t="s">
        <v>4951</v>
      </c>
      <c r="Q3553" s="235"/>
      <c r="R3553" s="235" t="s">
        <v>4952</v>
      </c>
      <c r="S3553" s="248">
        <v>2750</v>
      </c>
      <c r="T3553" s="467" t="s">
        <v>2965</v>
      </c>
      <c r="U3553" s="468">
        <f t="shared" si="63"/>
        <v>165000</v>
      </c>
    </row>
    <row r="3554" spans="1:21">
      <c r="A3554" s="235">
        <f t="shared" si="62"/>
        <v>3551</v>
      </c>
      <c r="B3554" s="238">
        <v>112171911</v>
      </c>
      <c r="C3554" s="238" t="s">
        <v>3427</v>
      </c>
      <c r="D3554" s="238" t="s">
        <v>3588</v>
      </c>
      <c r="E3554" s="598" t="s">
        <v>36</v>
      </c>
      <c r="F3554" s="490">
        <v>10</v>
      </c>
      <c r="G3554" s="623" t="s">
        <v>4950</v>
      </c>
      <c r="H3554" s="485">
        <v>45273</v>
      </c>
      <c r="I3554" s="485">
        <v>45273</v>
      </c>
      <c r="J3554" s="235" t="s">
        <v>4792</v>
      </c>
      <c r="K3554" s="235" t="s">
        <v>82</v>
      </c>
      <c r="L3554" s="345" t="s">
        <v>3858</v>
      </c>
      <c r="M3554" s="235">
        <v>358924095</v>
      </c>
      <c r="N3554" s="235" t="s">
        <v>4082</v>
      </c>
      <c r="O3554" s="473" t="s">
        <v>4871</v>
      </c>
      <c r="P3554" s="473" t="s">
        <v>4951</v>
      </c>
      <c r="Q3554" s="235"/>
      <c r="R3554" s="235" t="s">
        <v>4952</v>
      </c>
      <c r="S3554" s="248">
        <v>158500</v>
      </c>
      <c r="T3554" s="467" t="s">
        <v>2965</v>
      </c>
      <c r="U3554" s="468">
        <f t="shared" si="63"/>
        <v>1585000</v>
      </c>
    </row>
    <row r="3555" spans="1:21" ht="30.6">
      <c r="A3555" s="235">
        <f t="shared" si="62"/>
        <v>3552</v>
      </c>
      <c r="B3555" s="238">
        <v>112173808</v>
      </c>
      <c r="C3555" s="238" t="s">
        <v>3421</v>
      </c>
      <c r="D3555" s="238" t="s">
        <v>2819</v>
      </c>
      <c r="E3555" s="598" t="s">
        <v>247</v>
      </c>
      <c r="F3555" s="333">
        <v>4</v>
      </c>
      <c r="G3555" s="623" t="s">
        <v>4950</v>
      </c>
      <c r="H3555" s="485">
        <v>45273</v>
      </c>
      <c r="I3555" s="485">
        <v>45273</v>
      </c>
      <c r="J3555" s="235" t="s">
        <v>4792</v>
      </c>
      <c r="K3555" s="235" t="s">
        <v>82</v>
      </c>
      <c r="L3555" s="345" t="s">
        <v>3858</v>
      </c>
      <c r="M3555" s="235">
        <v>358924095</v>
      </c>
      <c r="N3555" s="235" t="s">
        <v>4082</v>
      </c>
      <c r="O3555" s="473" t="s">
        <v>4871</v>
      </c>
      <c r="P3555" s="473" t="s">
        <v>4951</v>
      </c>
      <c r="Q3555" s="235"/>
      <c r="R3555" s="235" t="s">
        <v>4952</v>
      </c>
      <c r="S3555" s="248">
        <v>65700</v>
      </c>
      <c r="T3555" s="467" t="s">
        <v>2965</v>
      </c>
      <c r="U3555" s="468">
        <f t="shared" si="63"/>
        <v>262800</v>
      </c>
    </row>
    <row r="3556" spans="1:21" ht="30.6">
      <c r="A3556" s="235">
        <f t="shared" si="62"/>
        <v>3553</v>
      </c>
      <c r="B3556" s="238">
        <v>112173808</v>
      </c>
      <c r="C3556" s="238" t="s">
        <v>3421</v>
      </c>
      <c r="D3556" s="238" t="s">
        <v>2819</v>
      </c>
      <c r="E3556" s="598" t="s">
        <v>247</v>
      </c>
      <c r="F3556" s="333">
        <v>6</v>
      </c>
      <c r="G3556" s="623" t="s">
        <v>4950</v>
      </c>
      <c r="H3556" s="485">
        <v>45273</v>
      </c>
      <c r="I3556" s="485">
        <v>45273</v>
      </c>
      <c r="J3556" s="235" t="s">
        <v>4792</v>
      </c>
      <c r="K3556" s="235" t="s">
        <v>82</v>
      </c>
      <c r="L3556" s="345" t="s">
        <v>3858</v>
      </c>
      <c r="M3556" s="235">
        <v>358924095</v>
      </c>
      <c r="N3556" s="235" t="s">
        <v>4082</v>
      </c>
      <c r="O3556" s="473" t="s">
        <v>4871</v>
      </c>
      <c r="P3556" s="473" t="s">
        <v>4951</v>
      </c>
      <c r="Q3556" s="235"/>
      <c r="R3556" s="235" t="s">
        <v>4952</v>
      </c>
      <c r="S3556" s="248">
        <v>65700</v>
      </c>
      <c r="T3556" s="467" t="s">
        <v>2965</v>
      </c>
      <c r="U3556" s="468">
        <f t="shared" si="63"/>
        <v>394200</v>
      </c>
    </row>
    <row r="3557" spans="1:21">
      <c r="A3557" s="235">
        <f t="shared" si="62"/>
        <v>3554</v>
      </c>
      <c r="B3557" s="344">
        <v>110408290</v>
      </c>
      <c r="C3557" s="354"/>
      <c r="D3557" s="354" t="s">
        <v>3305</v>
      </c>
      <c r="E3557" s="600" t="s">
        <v>36</v>
      </c>
      <c r="F3557" s="333">
        <v>17</v>
      </c>
      <c r="G3557" s="623" t="s">
        <v>4954</v>
      </c>
      <c r="H3557" s="485">
        <v>45272</v>
      </c>
      <c r="I3557" s="485">
        <v>45273</v>
      </c>
      <c r="J3557" s="235" t="s">
        <v>4796</v>
      </c>
      <c r="K3557" s="333" t="s">
        <v>4955</v>
      </c>
      <c r="L3557" s="333" t="s">
        <v>3858</v>
      </c>
      <c r="M3557" s="333">
        <v>358924101</v>
      </c>
      <c r="N3557" s="235" t="s">
        <v>4082</v>
      </c>
      <c r="O3557" s="235" t="s">
        <v>4871</v>
      </c>
      <c r="P3557" s="235"/>
      <c r="Q3557" s="427"/>
      <c r="R3557" s="235" t="s">
        <v>4956</v>
      </c>
      <c r="S3557" s="248">
        <v>1710</v>
      </c>
      <c r="T3557" s="467" t="s">
        <v>2965</v>
      </c>
      <c r="U3557" s="468">
        <f t="shared" si="63"/>
        <v>29070</v>
      </c>
    </row>
    <row r="3558" spans="1:21">
      <c r="A3558" s="235">
        <f t="shared" si="62"/>
        <v>3555</v>
      </c>
      <c r="B3558" s="344">
        <v>110408290</v>
      </c>
      <c r="C3558" s="354"/>
      <c r="D3558" s="354" t="s">
        <v>3306</v>
      </c>
      <c r="E3558" s="600" t="s">
        <v>36</v>
      </c>
      <c r="F3558" s="333">
        <v>27</v>
      </c>
      <c r="G3558" s="623" t="s">
        <v>4954</v>
      </c>
      <c r="H3558" s="485">
        <v>45272</v>
      </c>
      <c r="I3558" s="485">
        <v>45273</v>
      </c>
      <c r="J3558" s="235" t="s">
        <v>4796</v>
      </c>
      <c r="K3558" s="333" t="s">
        <v>4955</v>
      </c>
      <c r="L3558" s="333" t="s">
        <v>3858</v>
      </c>
      <c r="M3558" s="333">
        <v>358924101</v>
      </c>
      <c r="N3558" s="235" t="s">
        <v>4082</v>
      </c>
      <c r="O3558" s="235" t="s">
        <v>4871</v>
      </c>
      <c r="P3558" s="235"/>
      <c r="Q3558" s="427"/>
      <c r="R3558" s="235" t="s">
        <v>4956</v>
      </c>
      <c r="S3558" s="248">
        <v>1710</v>
      </c>
      <c r="T3558" s="467" t="s">
        <v>2965</v>
      </c>
      <c r="U3558" s="468">
        <f t="shared" si="63"/>
        <v>46170</v>
      </c>
    </row>
    <row r="3559" spans="1:21">
      <c r="A3559" s="235">
        <f t="shared" si="62"/>
        <v>3556</v>
      </c>
      <c r="B3559" s="238">
        <v>109492179</v>
      </c>
      <c r="C3559" s="337">
        <v>12568935</v>
      </c>
      <c r="D3559" s="238" t="s">
        <v>2134</v>
      </c>
      <c r="E3559" s="600" t="s">
        <v>2729</v>
      </c>
      <c r="F3559" s="470">
        <v>50</v>
      </c>
      <c r="G3559" s="623" t="s">
        <v>4950</v>
      </c>
      <c r="H3559" s="485">
        <v>45273</v>
      </c>
      <c r="I3559" s="485">
        <v>45273</v>
      </c>
      <c r="J3559" s="235" t="s">
        <v>4792</v>
      </c>
      <c r="K3559" s="235" t="s">
        <v>82</v>
      </c>
      <c r="L3559" s="345" t="s">
        <v>3858</v>
      </c>
      <c r="M3559" s="235">
        <v>358924095</v>
      </c>
      <c r="N3559" s="235" t="s">
        <v>4082</v>
      </c>
      <c r="O3559" s="473" t="s">
        <v>4871</v>
      </c>
      <c r="P3559" s="473" t="s">
        <v>4951</v>
      </c>
      <c r="Q3559" s="235"/>
      <c r="R3559" s="235" t="s">
        <v>4952</v>
      </c>
      <c r="S3559" s="248">
        <v>75.989999999999995</v>
      </c>
      <c r="T3559" s="467" t="s">
        <v>2965</v>
      </c>
      <c r="U3559" s="468">
        <f t="shared" si="63"/>
        <v>3799.4999999999995</v>
      </c>
    </row>
    <row r="3560" spans="1:21">
      <c r="A3560" s="235">
        <f t="shared" si="62"/>
        <v>3557</v>
      </c>
      <c r="B3560" s="238">
        <v>112148136</v>
      </c>
      <c r="C3560" s="239" t="s">
        <v>3726</v>
      </c>
      <c r="D3560" s="238" t="s">
        <v>3727</v>
      </c>
      <c r="E3560" s="612" t="s">
        <v>36</v>
      </c>
      <c r="F3560" s="490">
        <v>10</v>
      </c>
      <c r="G3560" s="623" t="s">
        <v>4950</v>
      </c>
      <c r="H3560" s="485">
        <v>45273</v>
      </c>
      <c r="I3560" s="485">
        <v>45273</v>
      </c>
      <c r="J3560" s="235" t="s">
        <v>4792</v>
      </c>
      <c r="K3560" s="235" t="s">
        <v>82</v>
      </c>
      <c r="L3560" s="345" t="s">
        <v>3858</v>
      </c>
      <c r="M3560" s="235">
        <v>358924095</v>
      </c>
      <c r="N3560" s="235" t="s">
        <v>4082</v>
      </c>
      <c r="O3560" s="473" t="s">
        <v>4871</v>
      </c>
      <c r="P3560" s="473" t="s">
        <v>4951</v>
      </c>
      <c r="Q3560" s="235"/>
      <c r="R3560" s="235" t="s">
        <v>4952</v>
      </c>
      <c r="S3560" s="248">
        <v>14661.91</v>
      </c>
      <c r="T3560" s="467" t="s">
        <v>2965</v>
      </c>
      <c r="U3560" s="468">
        <f t="shared" si="63"/>
        <v>146619.1</v>
      </c>
    </row>
    <row r="3561" spans="1:21">
      <c r="A3561" s="235">
        <f t="shared" si="62"/>
        <v>3558</v>
      </c>
      <c r="B3561" s="238" t="s">
        <v>286</v>
      </c>
      <c r="C3561" s="239" t="s">
        <v>286</v>
      </c>
      <c r="D3561" s="337" t="s">
        <v>4072</v>
      </c>
      <c r="E3561" s="600" t="s">
        <v>4864</v>
      </c>
      <c r="F3561" s="333">
        <v>4</v>
      </c>
      <c r="G3561" s="623" t="s">
        <v>4950</v>
      </c>
      <c r="H3561" s="485">
        <v>45273</v>
      </c>
      <c r="I3561" s="485">
        <v>45273</v>
      </c>
      <c r="J3561" s="235" t="s">
        <v>4792</v>
      </c>
      <c r="K3561" s="235" t="s">
        <v>82</v>
      </c>
      <c r="L3561" s="345" t="s">
        <v>3858</v>
      </c>
      <c r="M3561" s="235">
        <v>358924095</v>
      </c>
      <c r="N3561" s="235" t="s">
        <v>4082</v>
      </c>
      <c r="O3561" s="473" t="s">
        <v>4871</v>
      </c>
      <c r="P3561" s="473" t="s">
        <v>4951</v>
      </c>
      <c r="Q3561" s="235"/>
      <c r="R3561" s="235" t="s">
        <v>4952</v>
      </c>
      <c r="S3561" s="248">
        <v>90729.16</v>
      </c>
      <c r="T3561" s="467" t="s">
        <v>2965</v>
      </c>
      <c r="U3561" s="468">
        <f t="shared" si="63"/>
        <v>362916.64</v>
      </c>
    </row>
    <row r="3562" spans="1:21">
      <c r="A3562" s="235">
        <f t="shared" si="62"/>
        <v>3559</v>
      </c>
      <c r="B3562" s="238"/>
      <c r="C3562" s="239" t="s">
        <v>286</v>
      </c>
      <c r="D3562" s="337" t="s">
        <v>4072</v>
      </c>
      <c r="E3562" s="600" t="s">
        <v>36</v>
      </c>
      <c r="F3562" s="333">
        <v>6</v>
      </c>
      <c r="G3562" s="623" t="s">
        <v>4950</v>
      </c>
      <c r="H3562" s="485">
        <v>45273</v>
      </c>
      <c r="I3562" s="485">
        <v>45273</v>
      </c>
      <c r="J3562" s="235" t="s">
        <v>4792</v>
      </c>
      <c r="K3562" s="235" t="s">
        <v>82</v>
      </c>
      <c r="L3562" s="345" t="s">
        <v>3858</v>
      </c>
      <c r="M3562" s="235">
        <v>358924095</v>
      </c>
      <c r="N3562" s="235" t="s">
        <v>4082</v>
      </c>
      <c r="O3562" s="473" t="s">
        <v>4871</v>
      </c>
      <c r="P3562" s="473" t="s">
        <v>4951</v>
      </c>
      <c r="Q3562" s="235"/>
      <c r="R3562" s="235" t="s">
        <v>4952</v>
      </c>
      <c r="S3562" s="248">
        <v>90729.16</v>
      </c>
      <c r="T3562" s="467" t="s">
        <v>2965</v>
      </c>
      <c r="U3562" s="468">
        <f t="shared" si="63"/>
        <v>544374.96</v>
      </c>
    </row>
    <row r="3563" spans="1:21">
      <c r="A3563" s="235">
        <f t="shared" si="62"/>
        <v>3560</v>
      </c>
      <c r="B3563" s="238">
        <v>109563338</v>
      </c>
      <c r="C3563" s="238" t="s">
        <v>4029</v>
      </c>
      <c r="D3563" s="239" t="s">
        <v>4030</v>
      </c>
      <c r="E3563" s="598" t="s">
        <v>36</v>
      </c>
      <c r="F3563" s="333">
        <v>6</v>
      </c>
      <c r="G3563" s="623" t="s">
        <v>4979</v>
      </c>
      <c r="H3563" s="485">
        <v>45286</v>
      </c>
      <c r="I3563" s="485">
        <v>45286</v>
      </c>
      <c r="J3563" s="246"/>
      <c r="K3563" s="246"/>
      <c r="L3563" s="246"/>
      <c r="M3563" s="246"/>
      <c r="N3563" s="246"/>
      <c r="O3563" s="262"/>
      <c r="P3563" s="246"/>
      <c r="Q3563" s="246"/>
      <c r="R3563" s="246"/>
      <c r="S3563" s="538">
        <v>14744.35</v>
      </c>
      <c r="T3563" s="467" t="s">
        <v>2965</v>
      </c>
      <c r="U3563" s="347">
        <f t="shared" si="63"/>
        <v>88466.1</v>
      </c>
    </row>
    <row r="3564" spans="1:21">
      <c r="A3564" s="235">
        <f t="shared" si="62"/>
        <v>3561</v>
      </c>
      <c r="B3564" s="238">
        <v>113694314</v>
      </c>
      <c r="C3564" s="238" t="s">
        <v>4398</v>
      </c>
      <c r="D3564" s="337" t="s">
        <v>4399</v>
      </c>
      <c r="E3564" s="598" t="s">
        <v>36</v>
      </c>
      <c r="F3564" s="333">
        <v>4</v>
      </c>
      <c r="G3564" s="625" t="s">
        <v>4980</v>
      </c>
      <c r="H3564" s="465">
        <v>45286</v>
      </c>
      <c r="I3564" s="465">
        <v>45286</v>
      </c>
      <c r="J3564" s="246"/>
      <c r="K3564" s="246"/>
      <c r="L3564" s="246"/>
      <c r="M3564" s="246"/>
      <c r="N3564" s="246"/>
      <c r="O3564" s="262"/>
      <c r="P3564" s="246"/>
      <c r="Q3564" s="246"/>
      <c r="R3564" s="246"/>
      <c r="S3564" s="538">
        <v>11260</v>
      </c>
      <c r="T3564" s="467" t="s">
        <v>2965</v>
      </c>
      <c r="U3564" s="347">
        <f t="shared" si="63"/>
        <v>45040</v>
      </c>
    </row>
    <row r="3565" spans="1:21" ht="30.6">
      <c r="A3565" s="235">
        <f t="shared" si="62"/>
        <v>3562</v>
      </c>
      <c r="B3565" s="238">
        <v>109611234</v>
      </c>
      <c r="C3565" s="238">
        <v>3742612236</v>
      </c>
      <c r="D3565" s="337" t="s">
        <v>3031</v>
      </c>
      <c r="E3565" s="598" t="s">
        <v>36</v>
      </c>
      <c r="F3565" s="235">
        <v>1</v>
      </c>
      <c r="G3565" s="623" t="s">
        <v>4981</v>
      </c>
      <c r="H3565" s="485">
        <v>45282</v>
      </c>
      <c r="I3565" s="485">
        <v>45282</v>
      </c>
      <c r="J3565" s="246"/>
      <c r="K3565" s="246"/>
      <c r="L3565" s="246"/>
      <c r="M3565" s="246"/>
      <c r="N3565" s="246"/>
      <c r="O3565" s="262"/>
      <c r="P3565" s="246"/>
      <c r="Q3565" s="246"/>
      <c r="R3565" s="246"/>
      <c r="S3565" s="538">
        <v>24600</v>
      </c>
      <c r="T3565" s="467" t="s">
        <v>2965</v>
      </c>
      <c r="U3565" s="347">
        <f t="shared" si="63"/>
        <v>24600</v>
      </c>
    </row>
    <row r="3566" spans="1:21">
      <c r="A3566" s="235">
        <f t="shared" si="62"/>
        <v>3563</v>
      </c>
      <c r="B3566" s="238">
        <v>113831690</v>
      </c>
      <c r="C3566" s="239" t="s">
        <v>4850</v>
      </c>
      <c r="D3566" s="239" t="s">
        <v>4653</v>
      </c>
      <c r="E3566" s="600" t="s">
        <v>36</v>
      </c>
      <c r="F3566" s="333">
        <v>10</v>
      </c>
      <c r="G3566" s="628" t="s">
        <v>4982</v>
      </c>
      <c r="H3566" s="465">
        <v>45282</v>
      </c>
      <c r="I3566" s="465">
        <v>45282</v>
      </c>
      <c r="J3566" s="246"/>
      <c r="K3566" s="246"/>
      <c r="L3566" s="246"/>
      <c r="M3566" s="246"/>
      <c r="N3566" s="246"/>
      <c r="O3566" s="262"/>
      <c r="P3566" s="246"/>
      <c r="Q3566" s="246"/>
      <c r="R3566" s="246"/>
      <c r="S3566" s="538">
        <v>2450</v>
      </c>
      <c r="T3566" s="467" t="s">
        <v>2965</v>
      </c>
      <c r="U3566" s="347">
        <f t="shared" si="63"/>
        <v>24500</v>
      </c>
    </row>
    <row r="3567" spans="1:21">
      <c r="A3567" s="235">
        <f t="shared" si="62"/>
        <v>3564</v>
      </c>
      <c r="B3567" s="238">
        <v>110315371</v>
      </c>
      <c r="C3567" s="238">
        <v>110315371</v>
      </c>
      <c r="D3567" s="238" t="s">
        <v>2696</v>
      </c>
      <c r="E3567" s="598" t="s">
        <v>36</v>
      </c>
      <c r="F3567" s="235">
        <v>16</v>
      </c>
      <c r="G3567" s="623" t="s">
        <v>4983</v>
      </c>
      <c r="H3567" s="485">
        <v>45289</v>
      </c>
      <c r="I3567" s="491"/>
      <c r="J3567" s="246"/>
      <c r="K3567" s="246"/>
      <c r="L3567" s="246"/>
      <c r="M3567" s="246"/>
      <c r="N3567" s="246"/>
      <c r="O3567" s="262"/>
      <c r="P3567" s="246"/>
      <c r="Q3567" s="246"/>
      <c r="R3567" s="246"/>
      <c r="S3567" s="538">
        <v>0.6</v>
      </c>
      <c r="T3567" s="467" t="s">
        <v>2965</v>
      </c>
      <c r="U3567" s="347">
        <f t="shared" si="63"/>
        <v>9.6</v>
      </c>
    </row>
    <row r="3568" spans="1:21">
      <c r="A3568" s="235">
        <f t="shared" si="62"/>
        <v>3565</v>
      </c>
      <c r="B3568" s="238">
        <v>113709553</v>
      </c>
      <c r="C3568" s="238">
        <v>113709553</v>
      </c>
      <c r="D3568" s="238" t="s">
        <v>4231</v>
      </c>
      <c r="E3568" s="598" t="s">
        <v>36</v>
      </c>
      <c r="F3568" s="333">
        <v>64</v>
      </c>
      <c r="G3568" s="623" t="s">
        <v>4983</v>
      </c>
      <c r="H3568" s="485">
        <v>45289</v>
      </c>
      <c r="I3568" s="491"/>
      <c r="J3568" s="246"/>
      <c r="K3568" s="246"/>
      <c r="L3568" s="246"/>
      <c r="M3568" s="246"/>
      <c r="N3568" s="246"/>
      <c r="O3568" s="262"/>
      <c r="P3568" s="246"/>
      <c r="Q3568" s="246"/>
      <c r="R3568" s="246"/>
      <c r="S3568" s="538">
        <v>5</v>
      </c>
      <c r="T3568" s="467" t="s">
        <v>2965</v>
      </c>
      <c r="U3568" s="347">
        <f t="shared" si="63"/>
        <v>320</v>
      </c>
    </row>
    <row r="3569" spans="1:21">
      <c r="A3569" s="235">
        <f t="shared" si="62"/>
        <v>3566</v>
      </c>
      <c r="B3569" s="238">
        <v>113709556</v>
      </c>
      <c r="C3569" s="238">
        <v>113709556</v>
      </c>
      <c r="D3569" s="238" t="s">
        <v>4232</v>
      </c>
      <c r="E3569" s="598" t="s">
        <v>36</v>
      </c>
      <c r="F3569" s="333">
        <v>64</v>
      </c>
      <c r="G3569" s="623" t="s">
        <v>4983</v>
      </c>
      <c r="H3569" s="485">
        <v>45289</v>
      </c>
      <c r="I3569" s="491"/>
      <c r="J3569" s="246"/>
      <c r="K3569" s="246"/>
      <c r="L3569" s="246"/>
      <c r="M3569" s="246"/>
      <c r="N3569" s="246"/>
      <c r="O3569" s="262"/>
      <c r="P3569" s="246"/>
      <c r="Q3569" s="246"/>
      <c r="R3569" s="246"/>
      <c r="S3569" s="538">
        <v>19</v>
      </c>
      <c r="T3569" s="467" t="s">
        <v>2965</v>
      </c>
      <c r="U3569" s="347">
        <f t="shared" si="63"/>
        <v>1216</v>
      </c>
    </row>
    <row r="3570" spans="1:21">
      <c r="A3570" s="235">
        <f t="shared" si="62"/>
        <v>3567</v>
      </c>
      <c r="B3570" s="238">
        <v>113709551</v>
      </c>
      <c r="C3570" s="238">
        <v>113709551</v>
      </c>
      <c r="D3570" s="238" t="s">
        <v>4233</v>
      </c>
      <c r="E3570" s="598" t="s">
        <v>36</v>
      </c>
      <c r="F3570" s="333">
        <v>16</v>
      </c>
      <c r="G3570" s="623" t="s">
        <v>4983</v>
      </c>
      <c r="H3570" s="485">
        <v>45289</v>
      </c>
      <c r="I3570" s="491"/>
      <c r="J3570" s="246"/>
      <c r="K3570" s="246"/>
      <c r="L3570" s="246"/>
      <c r="M3570" s="246"/>
      <c r="N3570" s="246"/>
      <c r="O3570" s="262"/>
      <c r="P3570" s="246"/>
      <c r="Q3570" s="246"/>
      <c r="R3570" s="246"/>
      <c r="S3570" s="538">
        <v>4800</v>
      </c>
      <c r="T3570" s="467" t="s">
        <v>2965</v>
      </c>
      <c r="U3570" s="347">
        <f t="shared" si="63"/>
        <v>76800</v>
      </c>
    </row>
    <row r="3571" spans="1:21">
      <c r="A3571" s="235">
        <f t="shared" si="62"/>
        <v>3568</v>
      </c>
      <c r="B3571" s="238">
        <v>113709552</v>
      </c>
      <c r="C3571" s="238">
        <v>113709552</v>
      </c>
      <c r="D3571" s="238" t="s">
        <v>4234</v>
      </c>
      <c r="E3571" s="598" t="s">
        <v>36</v>
      </c>
      <c r="F3571" s="333">
        <v>64</v>
      </c>
      <c r="G3571" s="623" t="s">
        <v>4983</v>
      </c>
      <c r="H3571" s="485">
        <v>45289</v>
      </c>
      <c r="I3571" s="491"/>
      <c r="J3571" s="246"/>
      <c r="K3571" s="246"/>
      <c r="L3571" s="246"/>
      <c r="M3571" s="246"/>
      <c r="N3571" s="246"/>
      <c r="O3571" s="262"/>
      <c r="P3571" s="246"/>
      <c r="Q3571" s="246"/>
      <c r="R3571" s="246"/>
      <c r="S3571" s="538">
        <v>92</v>
      </c>
      <c r="T3571" s="467" t="s">
        <v>2965</v>
      </c>
      <c r="U3571" s="347">
        <f t="shared" si="63"/>
        <v>5888</v>
      </c>
    </row>
    <row r="3572" spans="1:21">
      <c r="A3572" s="235">
        <f t="shared" si="62"/>
        <v>3569</v>
      </c>
      <c r="B3572" s="238">
        <v>113710208</v>
      </c>
      <c r="C3572" s="238">
        <v>113710208</v>
      </c>
      <c r="D3572" s="238" t="s">
        <v>4235</v>
      </c>
      <c r="E3572" s="598" t="s">
        <v>36</v>
      </c>
      <c r="F3572" s="333">
        <v>64</v>
      </c>
      <c r="G3572" s="623" t="s">
        <v>4983</v>
      </c>
      <c r="H3572" s="485">
        <v>45289</v>
      </c>
      <c r="I3572" s="491"/>
      <c r="J3572" s="246"/>
      <c r="K3572" s="246"/>
      <c r="L3572" s="246"/>
      <c r="M3572" s="246"/>
      <c r="N3572" s="246"/>
      <c r="O3572" s="262"/>
      <c r="P3572" s="246"/>
      <c r="Q3572" s="246"/>
      <c r="R3572" s="246"/>
      <c r="S3572" s="538">
        <v>6</v>
      </c>
      <c r="T3572" s="467" t="s">
        <v>2965</v>
      </c>
      <c r="U3572" s="347">
        <f t="shared" si="63"/>
        <v>384</v>
      </c>
    </row>
    <row r="3573" spans="1:21">
      <c r="A3573" s="235">
        <f t="shared" si="62"/>
        <v>3570</v>
      </c>
      <c r="B3573" s="238">
        <v>112173846</v>
      </c>
      <c r="C3573" s="238" t="s">
        <v>3757</v>
      </c>
      <c r="D3573" s="337" t="s">
        <v>3758</v>
      </c>
      <c r="E3573" s="598" t="s">
        <v>36</v>
      </c>
      <c r="F3573" s="333">
        <v>1</v>
      </c>
      <c r="G3573" s="623" t="s">
        <v>4984</v>
      </c>
      <c r="H3573" s="485">
        <v>45288</v>
      </c>
      <c r="I3573" s="491"/>
      <c r="J3573" s="246"/>
      <c r="K3573" s="246"/>
      <c r="L3573" s="246"/>
      <c r="M3573" s="246"/>
      <c r="N3573" s="246"/>
      <c r="O3573" s="262"/>
      <c r="P3573" s="246"/>
      <c r="Q3573" s="246"/>
      <c r="R3573" s="246"/>
      <c r="S3573" s="538">
        <v>2350</v>
      </c>
      <c r="T3573" s="467" t="s">
        <v>2965</v>
      </c>
      <c r="U3573" s="347">
        <f t="shared" si="63"/>
        <v>2350</v>
      </c>
    </row>
    <row r="3574" spans="1:21">
      <c r="A3574" s="235">
        <f t="shared" si="62"/>
        <v>3571</v>
      </c>
      <c r="B3574" s="238">
        <v>112170848</v>
      </c>
      <c r="C3574" s="238">
        <v>112170848</v>
      </c>
      <c r="D3574" s="238" t="s">
        <v>2381</v>
      </c>
      <c r="E3574" s="598" t="s">
        <v>36</v>
      </c>
      <c r="F3574" s="235">
        <v>64</v>
      </c>
      <c r="G3574" s="623" t="s">
        <v>4983</v>
      </c>
      <c r="H3574" s="485">
        <v>45289</v>
      </c>
      <c r="I3574" s="491"/>
      <c r="J3574" s="246"/>
      <c r="K3574" s="246"/>
      <c r="L3574" s="246"/>
      <c r="M3574" s="246"/>
      <c r="N3574" s="246"/>
      <c r="O3574" s="262"/>
      <c r="P3574" s="246"/>
      <c r="Q3574" s="246"/>
      <c r="R3574" s="246"/>
      <c r="S3574" s="538">
        <v>8.41</v>
      </c>
      <c r="T3574" s="467" t="s">
        <v>2965</v>
      </c>
      <c r="U3574" s="347">
        <f t="shared" si="63"/>
        <v>538.24</v>
      </c>
    </row>
    <row r="3575" spans="1:21">
      <c r="A3575" s="235">
        <f t="shared" ref="A3575:A3638" si="64">A3574+1</f>
        <v>3572</v>
      </c>
      <c r="B3575" s="238">
        <v>113809811</v>
      </c>
      <c r="C3575" s="238" t="s">
        <v>286</v>
      </c>
      <c r="D3575" s="238" t="s">
        <v>4713</v>
      </c>
      <c r="E3575" s="600" t="s">
        <v>2729</v>
      </c>
      <c r="F3575" s="333">
        <v>48</v>
      </c>
      <c r="G3575" s="625" t="s">
        <v>4983</v>
      </c>
      <c r="H3575" s="485">
        <v>45289</v>
      </c>
      <c r="I3575" s="491"/>
      <c r="J3575" s="246"/>
      <c r="K3575" s="246"/>
      <c r="L3575" s="246"/>
      <c r="M3575" s="246"/>
      <c r="N3575" s="246"/>
      <c r="O3575" s="262"/>
      <c r="P3575" s="246"/>
      <c r="Q3575" s="246"/>
      <c r="R3575" s="246"/>
      <c r="S3575" s="538">
        <v>16.829999999999998</v>
      </c>
      <c r="T3575" s="467" t="s">
        <v>2965</v>
      </c>
      <c r="U3575" s="347">
        <f t="shared" si="63"/>
        <v>807.83999999999992</v>
      </c>
    </row>
    <row r="3576" spans="1:21">
      <c r="A3576" s="235">
        <f t="shared" si="64"/>
        <v>3573</v>
      </c>
      <c r="B3576" s="238">
        <v>113809809</v>
      </c>
      <c r="C3576" s="238" t="s">
        <v>286</v>
      </c>
      <c r="D3576" s="238" t="s">
        <v>4714</v>
      </c>
      <c r="E3576" s="600" t="s">
        <v>2729</v>
      </c>
      <c r="F3576" s="333">
        <v>48</v>
      </c>
      <c r="G3576" s="625" t="s">
        <v>4983</v>
      </c>
      <c r="H3576" s="485">
        <v>45289</v>
      </c>
      <c r="I3576" s="491"/>
      <c r="J3576" s="246"/>
      <c r="K3576" s="246"/>
      <c r="L3576" s="246"/>
      <c r="M3576" s="246"/>
      <c r="N3576" s="246"/>
      <c r="O3576" s="262"/>
      <c r="P3576" s="246"/>
      <c r="Q3576" s="246"/>
      <c r="R3576" s="246"/>
      <c r="S3576" s="538">
        <v>16.829999999999998</v>
      </c>
      <c r="T3576" s="467" t="s">
        <v>2965</v>
      </c>
      <c r="U3576" s="347">
        <f t="shared" si="63"/>
        <v>807.83999999999992</v>
      </c>
    </row>
    <row r="3577" spans="1:21">
      <c r="A3577" s="235">
        <f t="shared" si="64"/>
        <v>3574</v>
      </c>
      <c r="B3577" s="238">
        <v>113785068</v>
      </c>
      <c r="C3577" s="239"/>
      <c r="D3577" s="239" t="s">
        <v>4846</v>
      </c>
      <c r="E3577" s="600" t="s">
        <v>36</v>
      </c>
      <c r="F3577" s="333">
        <v>16</v>
      </c>
      <c r="G3577" s="625" t="s">
        <v>4983</v>
      </c>
      <c r="H3577" s="485">
        <v>45289</v>
      </c>
      <c r="I3577" s="491"/>
      <c r="J3577" s="246"/>
      <c r="K3577" s="246"/>
      <c r="L3577" s="246"/>
      <c r="M3577" s="246"/>
      <c r="N3577" s="246"/>
      <c r="O3577" s="262"/>
      <c r="P3577" s="246"/>
      <c r="Q3577" s="246"/>
      <c r="R3577" s="246"/>
      <c r="S3577" s="538">
        <v>70</v>
      </c>
      <c r="T3577" s="467" t="s">
        <v>2965</v>
      </c>
      <c r="U3577" s="347">
        <f t="shared" si="63"/>
        <v>1120</v>
      </c>
    </row>
    <row r="3578" spans="1:21">
      <c r="A3578" s="235">
        <f t="shared" si="64"/>
        <v>3575</v>
      </c>
      <c r="B3578" s="238">
        <v>112148136</v>
      </c>
      <c r="C3578" s="239" t="s">
        <v>3726</v>
      </c>
      <c r="D3578" s="238" t="s">
        <v>3727</v>
      </c>
      <c r="E3578" s="600" t="s">
        <v>4864</v>
      </c>
      <c r="F3578" s="490">
        <v>1</v>
      </c>
      <c r="G3578" s="623" t="s">
        <v>4984</v>
      </c>
      <c r="H3578" s="485">
        <v>45288</v>
      </c>
      <c r="I3578" s="491"/>
      <c r="J3578" s="246"/>
      <c r="K3578" s="246"/>
      <c r="L3578" s="246"/>
      <c r="M3578" s="246"/>
      <c r="N3578" s="246"/>
      <c r="O3578" s="262"/>
      <c r="P3578" s="246"/>
      <c r="Q3578" s="246"/>
      <c r="R3578" s="246"/>
      <c r="S3578" s="538">
        <v>14016</v>
      </c>
      <c r="T3578" s="467" t="s">
        <v>2965</v>
      </c>
      <c r="U3578" s="347">
        <f t="shared" si="63"/>
        <v>14016</v>
      </c>
    </row>
    <row r="3579" spans="1:21">
      <c r="A3579" s="235">
        <f t="shared" si="64"/>
        <v>3576</v>
      </c>
      <c r="B3579" s="238">
        <v>113837420</v>
      </c>
      <c r="C3579" s="239" t="s">
        <v>4910</v>
      </c>
      <c r="D3579" s="239" t="s">
        <v>4911</v>
      </c>
      <c r="E3579" s="600" t="s">
        <v>36</v>
      </c>
      <c r="F3579" s="333">
        <v>16</v>
      </c>
      <c r="G3579" s="625" t="s">
        <v>4983</v>
      </c>
      <c r="H3579" s="485">
        <v>45289</v>
      </c>
      <c r="I3579" s="491"/>
      <c r="J3579" s="246"/>
      <c r="K3579" s="246"/>
      <c r="L3579" s="246"/>
      <c r="M3579" s="246"/>
      <c r="N3579" s="246"/>
      <c r="O3579" s="262"/>
      <c r="P3579" s="246"/>
      <c r="Q3579" s="246"/>
      <c r="R3579" s="246"/>
      <c r="S3579" s="538">
        <v>2550</v>
      </c>
      <c r="T3579" s="467" t="s">
        <v>2965</v>
      </c>
      <c r="U3579" s="347">
        <f t="shared" si="63"/>
        <v>40800</v>
      </c>
    </row>
    <row r="3580" spans="1:21" s="331" customFormat="1" ht="12">
      <c r="A3580" s="235">
        <f t="shared" si="64"/>
        <v>3577</v>
      </c>
      <c r="B3580" s="238">
        <v>109563338</v>
      </c>
      <c r="C3580" s="238" t="s">
        <v>4029</v>
      </c>
      <c r="D3580" s="239" t="s">
        <v>4030</v>
      </c>
      <c r="E3580" s="598" t="s">
        <v>36</v>
      </c>
      <c r="F3580" s="235">
        <v>8</v>
      </c>
      <c r="G3580" s="623" t="s">
        <v>5033</v>
      </c>
      <c r="H3580" s="485">
        <v>45299</v>
      </c>
      <c r="I3580" s="235"/>
      <c r="J3580" s="235"/>
      <c r="K3580" s="235"/>
      <c r="L3580" s="235"/>
      <c r="M3580" s="235"/>
      <c r="N3580" s="235"/>
      <c r="O3580" s="235"/>
      <c r="P3580" s="235"/>
      <c r="Q3580" s="235"/>
      <c r="R3580" s="235"/>
      <c r="S3580" s="538">
        <v>14744.35</v>
      </c>
      <c r="T3580" s="467" t="s">
        <v>2965</v>
      </c>
      <c r="U3580" s="347">
        <f t="shared" si="63"/>
        <v>117954.8</v>
      </c>
    </row>
    <row r="3581" spans="1:21">
      <c r="A3581" s="235">
        <f t="shared" si="64"/>
        <v>3578</v>
      </c>
      <c r="B3581" s="238">
        <v>111443613</v>
      </c>
      <c r="C3581" s="238">
        <v>111443825</v>
      </c>
      <c r="D3581" s="238" t="s">
        <v>3131</v>
      </c>
      <c r="E3581" s="598" t="s">
        <v>36</v>
      </c>
      <c r="F3581" s="333">
        <v>2</v>
      </c>
      <c r="G3581" s="623" t="s">
        <v>5032</v>
      </c>
      <c r="H3581" s="485">
        <v>45280</v>
      </c>
      <c r="I3581" s="491"/>
      <c r="J3581" s="246"/>
      <c r="K3581" s="246"/>
      <c r="L3581" s="246"/>
      <c r="M3581" s="246"/>
      <c r="N3581" s="246"/>
      <c r="O3581" s="262"/>
      <c r="P3581" s="246"/>
      <c r="Q3581" s="246"/>
      <c r="R3581" s="246"/>
      <c r="S3581" s="538">
        <v>3750</v>
      </c>
      <c r="T3581" s="467" t="s">
        <v>2965</v>
      </c>
      <c r="U3581" s="347">
        <f t="shared" si="63"/>
        <v>7500</v>
      </c>
    </row>
    <row r="3582" spans="1:21">
      <c r="A3582" s="235">
        <f t="shared" si="64"/>
        <v>3579</v>
      </c>
      <c r="B3582" s="238">
        <v>107143203</v>
      </c>
      <c r="C3582" s="238">
        <v>107143203</v>
      </c>
      <c r="D3582" s="238" t="s">
        <v>294</v>
      </c>
      <c r="E3582" s="598" t="s">
        <v>36</v>
      </c>
      <c r="F3582" s="235">
        <v>1</v>
      </c>
      <c r="G3582" s="623" t="s">
        <v>5024</v>
      </c>
      <c r="H3582" s="485">
        <v>45295</v>
      </c>
      <c r="I3582" s="491"/>
      <c r="J3582" s="246"/>
      <c r="K3582" s="246"/>
      <c r="L3582" s="246"/>
      <c r="M3582" s="246"/>
      <c r="N3582" s="246"/>
      <c r="O3582" s="262"/>
      <c r="P3582" s="246"/>
      <c r="Q3582" s="246"/>
      <c r="R3582" s="246"/>
      <c r="S3582" s="538">
        <v>84537.5</v>
      </c>
      <c r="T3582" s="467" t="s">
        <v>2965</v>
      </c>
      <c r="U3582" s="347">
        <f t="shared" si="63"/>
        <v>84537.5</v>
      </c>
    </row>
    <row r="3583" spans="1:21">
      <c r="A3583" s="235">
        <f t="shared" si="64"/>
        <v>3580</v>
      </c>
      <c r="B3583" s="238">
        <v>101857908</v>
      </c>
      <c r="C3583" s="238" t="s">
        <v>1706</v>
      </c>
      <c r="D3583" s="238" t="s">
        <v>1707</v>
      </c>
      <c r="E3583" s="598" t="s">
        <v>36</v>
      </c>
      <c r="F3583" s="235">
        <v>1</v>
      </c>
      <c r="G3583" s="623" t="s">
        <v>5024</v>
      </c>
      <c r="H3583" s="485">
        <v>45295</v>
      </c>
      <c r="I3583" s="491"/>
      <c r="J3583" s="246"/>
      <c r="K3583" s="246"/>
      <c r="L3583" s="246"/>
      <c r="M3583" s="246"/>
      <c r="N3583" s="246"/>
      <c r="O3583" s="262"/>
      <c r="P3583" s="246"/>
      <c r="Q3583" s="246"/>
      <c r="R3583" s="246"/>
      <c r="S3583" s="538">
        <v>46970</v>
      </c>
      <c r="T3583" s="467" t="s">
        <v>2965</v>
      </c>
      <c r="U3583" s="347">
        <f t="shared" si="63"/>
        <v>46970</v>
      </c>
    </row>
    <row r="3584" spans="1:21">
      <c r="A3584" s="235">
        <f t="shared" si="64"/>
        <v>3581</v>
      </c>
      <c r="B3584" s="238">
        <v>112129061</v>
      </c>
      <c r="C3584" s="238" t="s">
        <v>1718</v>
      </c>
      <c r="D3584" s="238" t="s">
        <v>1719</v>
      </c>
      <c r="E3584" s="598" t="s">
        <v>36</v>
      </c>
      <c r="F3584" s="235">
        <v>4</v>
      </c>
      <c r="G3584" s="623" t="s">
        <v>5028</v>
      </c>
      <c r="H3584" s="465">
        <v>45299</v>
      </c>
      <c r="I3584" s="491"/>
      <c r="J3584" s="246"/>
      <c r="K3584" s="246"/>
      <c r="L3584" s="246"/>
      <c r="M3584" s="246"/>
      <c r="N3584" s="246"/>
      <c r="O3584" s="262"/>
      <c r="P3584" s="246"/>
      <c r="Q3584" s="246"/>
      <c r="R3584" s="246"/>
      <c r="S3584" s="538">
        <v>13332</v>
      </c>
      <c r="T3584" s="467" t="s">
        <v>2965</v>
      </c>
      <c r="U3584" s="347">
        <f t="shared" si="63"/>
        <v>53328</v>
      </c>
    </row>
    <row r="3585" spans="1:21">
      <c r="A3585" s="235">
        <f t="shared" si="64"/>
        <v>3582</v>
      </c>
      <c r="B3585" s="238">
        <v>112173248</v>
      </c>
      <c r="C3585" s="238" t="s">
        <v>751</v>
      </c>
      <c r="D3585" s="238" t="s">
        <v>2592</v>
      </c>
      <c r="E3585" s="598" t="s">
        <v>36</v>
      </c>
      <c r="F3585" s="235">
        <v>2</v>
      </c>
      <c r="G3585" s="623" t="s">
        <v>5027</v>
      </c>
      <c r="H3585" s="485">
        <v>45296</v>
      </c>
      <c r="I3585" s="491"/>
      <c r="J3585" s="246"/>
      <c r="K3585" s="246"/>
      <c r="L3585" s="246"/>
      <c r="M3585" s="246"/>
      <c r="N3585" s="246"/>
      <c r="O3585" s="262"/>
      <c r="P3585" s="246"/>
      <c r="Q3585" s="246"/>
      <c r="R3585" s="246"/>
      <c r="S3585" s="538">
        <v>169.15</v>
      </c>
      <c r="T3585" s="467" t="s">
        <v>2965</v>
      </c>
      <c r="U3585" s="347">
        <f t="shared" si="63"/>
        <v>338.3</v>
      </c>
    </row>
    <row r="3586" spans="1:21" ht="20.399999999999999">
      <c r="A3586" s="235">
        <f t="shared" si="64"/>
        <v>3583</v>
      </c>
      <c r="B3586" s="238" t="s">
        <v>820</v>
      </c>
      <c r="C3586" s="238">
        <v>107186267</v>
      </c>
      <c r="D3586" s="238" t="s">
        <v>821</v>
      </c>
      <c r="E3586" s="598" t="s">
        <v>36</v>
      </c>
      <c r="F3586" s="340">
        <v>356</v>
      </c>
      <c r="G3586" s="623" t="s">
        <v>5029</v>
      </c>
      <c r="H3586" s="485">
        <v>45300</v>
      </c>
      <c r="I3586" s="491"/>
      <c r="J3586" s="246"/>
      <c r="K3586" s="246"/>
      <c r="L3586" s="246"/>
      <c r="M3586" s="246"/>
      <c r="N3586" s="246"/>
      <c r="O3586" s="262"/>
      <c r="P3586" s="246"/>
      <c r="Q3586" s="246"/>
      <c r="R3586" s="246"/>
      <c r="S3586" s="538">
        <v>4.9000000000000004</v>
      </c>
      <c r="T3586" s="467" t="s">
        <v>2965</v>
      </c>
      <c r="U3586" s="347">
        <f t="shared" si="63"/>
        <v>1744.4</v>
      </c>
    </row>
    <row r="3587" spans="1:21">
      <c r="A3587" s="235">
        <f t="shared" si="64"/>
        <v>3584</v>
      </c>
      <c r="B3587" s="238">
        <v>101576439</v>
      </c>
      <c r="C3587" s="238" t="s">
        <v>655</v>
      </c>
      <c r="D3587" s="238" t="s">
        <v>656</v>
      </c>
      <c r="E3587" s="600" t="s">
        <v>36</v>
      </c>
      <c r="F3587" s="238">
        <v>16</v>
      </c>
      <c r="G3587" s="623" t="s">
        <v>5029</v>
      </c>
      <c r="H3587" s="485">
        <v>45300</v>
      </c>
      <c r="I3587" s="491"/>
      <c r="J3587" s="246"/>
      <c r="K3587" s="246"/>
      <c r="L3587" s="246"/>
      <c r="M3587" s="246"/>
      <c r="N3587" s="246"/>
      <c r="O3587" s="262"/>
      <c r="P3587" s="246"/>
      <c r="Q3587" s="246"/>
      <c r="R3587" s="246"/>
      <c r="S3587" s="538">
        <v>1184</v>
      </c>
      <c r="T3587" s="467" t="s">
        <v>2965</v>
      </c>
      <c r="U3587" s="347">
        <f t="shared" si="63"/>
        <v>18944</v>
      </c>
    </row>
    <row r="3588" spans="1:21">
      <c r="A3588" s="235">
        <f t="shared" si="64"/>
        <v>3585</v>
      </c>
      <c r="B3588" s="238">
        <v>111397722</v>
      </c>
      <c r="C3588" s="337" t="s">
        <v>2593</v>
      </c>
      <c r="D3588" s="238" t="s">
        <v>2594</v>
      </c>
      <c r="E3588" s="605" t="s">
        <v>36</v>
      </c>
      <c r="F3588" s="333">
        <v>2</v>
      </c>
      <c r="G3588" s="623" t="s">
        <v>5026</v>
      </c>
      <c r="H3588" s="485">
        <v>45296</v>
      </c>
      <c r="I3588" s="491"/>
      <c r="J3588" s="246"/>
      <c r="K3588" s="246"/>
      <c r="L3588" s="246"/>
      <c r="M3588" s="246"/>
      <c r="N3588" s="246"/>
      <c r="O3588" s="262"/>
      <c r="P3588" s="246"/>
      <c r="Q3588" s="246"/>
      <c r="R3588" s="246"/>
      <c r="S3588" s="538">
        <v>133.16</v>
      </c>
      <c r="T3588" s="467" t="s">
        <v>2965</v>
      </c>
      <c r="U3588" s="347">
        <f t="shared" ref="U3588:U3651" si="65">S3588*F3588</f>
        <v>266.32</v>
      </c>
    </row>
    <row r="3589" spans="1:21">
      <c r="A3589" s="235">
        <f t="shared" si="64"/>
        <v>3586</v>
      </c>
      <c r="B3589" s="238">
        <v>109609641</v>
      </c>
      <c r="C3589" s="337">
        <v>9140063141</v>
      </c>
      <c r="D3589" s="238" t="s">
        <v>2750</v>
      </c>
      <c r="E3589" s="605" t="s">
        <v>36</v>
      </c>
      <c r="F3589" s="333">
        <v>2</v>
      </c>
      <c r="G3589" s="623" t="s">
        <v>5026</v>
      </c>
      <c r="H3589" s="485">
        <v>45296</v>
      </c>
      <c r="I3589" s="491"/>
      <c r="J3589" s="246"/>
      <c r="K3589" s="246"/>
      <c r="L3589" s="246"/>
      <c r="M3589" s="246"/>
      <c r="N3589" s="246"/>
      <c r="O3589" s="262"/>
      <c r="P3589" s="246"/>
      <c r="Q3589" s="246"/>
      <c r="R3589" s="246"/>
      <c r="S3589" s="538">
        <v>36.17</v>
      </c>
      <c r="T3589" s="467" t="s">
        <v>2965</v>
      </c>
      <c r="U3589" s="347">
        <f t="shared" si="65"/>
        <v>72.34</v>
      </c>
    </row>
    <row r="3590" spans="1:21">
      <c r="A3590" s="235">
        <f t="shared" si="64"/>
        <v>3587</v>
      </c>
      <c r="B3590" s="238">
        <v>112172904</v>
      </c>
      <c r="C3590" s="337" t="s">
        <v>419</v>
      </c>
      <c r="D3590" s="238" t="s">
        <v>420</v>
      </c>
      <c r="E3590" s="605" t="s">
        <v>36</v>
      </c>
      <c r="F3590" s="333">
        <v>8</v>
      </c>
      <c r="G3590" s="623" t="s">
        <v>5026</v>
      </c>
      <c r="H3590" s="485">
        <v>45296</v>
      </c>
      <c r="I3590" s="491"/>
      <c r="J3590" s="246"/>
      <c r="K3590" s="246"/>
      <c r="L3590" s="246"/>
      <c r="M3590" s="246"/>
      <c r="N3590" s="246"/>
      <c r="O3590" s="262"/>
      <c r="P3590" s="246"/>
      <c r="Q3590" s="246"/>
      <c r="R3590" s="246"/>
      <c r="S3590" s="538">
        <v>130.52000000000001</v>
      </c>
      <c r="T3590" s="467" t="s">
        <v>2965</v>
      </c>
      <c r="U3590" s="347">
        <f t="shared" si="65"/>
        <v>1044.1600000000001</v>
      </c>
    </row>
    <row r="3591" spans="1:21">
      <c r="A3591" s="235">
        <f t="shared" si="64"/>
        <v>3588</v>
      </c>
      <c r="B3591" s="238">
        <v>112172904</v>
      </c>
      <c r="C3591" s="337" t="s">
        <v>419</v>
      </c>
      <c r="D3591" s="238" t="s">
        <v>420</v>
      </c>
      <c r="E3591" s="605" t="s">
        <v>36</v>
      </c>
      <c r="F3591" s="333">
        <v>8</v>
      </c>
      <c r="G3591" s="623" t="s">
        <v>5027</v>
      </c>
      <c r="H3591" s="485">
        <v>45296</v>
      </c>
      <c r="I3591" s="491"/>
      <c r="J3591" s="246"/>
      <c r="K3591" s="246"/>
      <c r="L3591" s="246"/>
      <c r="M3591" s="246"/>
      <c r="N3591" s="246"/>
      <c r="O3591" s="262"/>
      <c r="P3591" s="246"/>
      <c r="Q3591" s="246"/>
      <c r="R3591" s="246"/>
      <c r="S3591" s="538">
        <v>36.17</v>
      </c>
      <c r="T3591" s="467" t="s">
        <v>2965</v>
      </c>
      <c r="U3591" s="347">
        <f t="shared" si="65"/>
        <v>289.36</v>
      </c>
    </row>
    <row r="3592" spans="1:21">
      <c r="A3592" s="235">
        <f t="shared" si="64"/>
        <v>3589</v>
      </c>
      <c r="B3592" s="238">
        <v>110397309</v>
      </c>
      <c r="C3592" s="238" t="s">
        <v>2222</v>
      </c>
      <c r="D3592" s="337" t="s">
        <v>889</v>
      </c>
      <c r="E3592" s="598" t="s">
        <v>36</v>
      </c>
      <c r="F3592" s="238">
        <v>2</v>
      </c>
      <c r="G3592" s="623" t="s">
        <v>5027</v>
      </c>
      <c r="H3592" s="485">
        <v>45296</v>
      </c>
      <c r="I3592" s="491"/>
      <c r="J3592" s="246"/>
      <c r="K3592" s="246"/>
      <c r="L3592" s="246"/>
      <c r="M3592" s="246"/>
      <c r="N3592" s="246"/>
      <c r="O3592" s="262"/>
      <c r="P3592" s="246"/>
      <c r="Q3592" s="246"/>
      <c r="R3592" s="246"/>
      <c r="S3592" s="538">
        <v>36.17</v>
      </c>
      <c r="T3592" s="467" t="s">
        <v>2965</v>
      </c>
      <c r="U3592" s="347">
        <f t="shared" si="65"/>
        <v>72.34</v>
      </c>
    </row>
    <row r="3593" spans="1:21">
      <c r="A3593" s="235">
        <f t="shared" si="64"/>
        <v>3590</v>
      </c>
      <c r="B3593" s="238">
        <v>112158708</v>
      </c>
      <c r="C3593" s="238" t="s">
        <v>3681</v>
      </c>
      <c r="D3593" s="337" t="s">
        <v>3682</v>
      </c>
      <c r="E3593" s="598" t="s">
        <v>36</v>
      </c>
      <c r="F3593" s="490">
        <v>11</v>
      </c>
      <c r="G3593" s="623" t="s">
        <v>5029</v>
      </c>
      <c r="H3593" s="485">
        <v>45300</v>
      </c>
      <c r="I3593" s="491"/>
      <c r="J3593" s="246"/>
      <c r="K3593" s="246"/>
      <c r="L3593" s="246"/>
      <c r="M3593" s="246"/>
      <c r="N3593" s="246"/>
      <c r="O3593" s="262"/>
      <c r="P3593" s="246"/>
      <c r="Q3593" s="246"/>
      <c r="R3593" s="246"/>
      <c r="S3593" s="544">
        <v>1900</v>
      </c>
      <c r="T3593" s="467" t="s">
        <v>2965</v>
      </c>
      <c r="U3593" s="347">
        <f t="shared" si="65"/>
        <v>20900</v>
      </c>
    </row>
    <row r="3594" spans="1:21">
      <c r="A3594" s="235">
        <f t="shared" si="64"/>
        <v>3591</v>
      </c>
      <c r="B3594" s="238">
        <v>112158708</v>
      </c>
      <c r="C3594" s="238" t="s">
        <v>3681</v>
      </c>
      <c r="D3594" s="337" t="s">
        <v>3682</v>
      </c>
      <c r="E3594" s="598" t="s">
        <v>36</v>
      </c>
      <c r="F3594" s="490">
        <v>3</v>
      </c>
      <c r="G3594" s="623" t="s">
        <v>5023</v>
      </c>
      <c r="H3594" s="485">
        <v>45300</v>
      </c>
      <c r="I3594" s="491"/>
      <c r="J3594" s="246"/>
      <c r="K3594" s="246"/>
      <c r="L3594" s="246"/>
      <c r="M3594" s="246"/>
      <c r="N3594" s="246"/>
      <c r="O3594" s="262"/>
      <c r="P3594" s="246"/>
      <c r="Q3594" s="246"/>
      <c r="R3594" s="246"/>
      <c r="S3594" s="544">
        <v>1900</v>
      </c>
      <c r="T3594" s="467" t="s">
        <v>2965</v>
      </c>
      <c r="U3594" s="347">
        <f t="shared" si="65"/>
        <v>5700</v>
      </c>
    </row>
    <row r="3595" spans="1:21">
      <c r="A3595" s="235">
        <f t="shared" si="64"/>
        <v>3592</v>
      </c>
      <c r="B3595" s="238">
        <v>111402534</v>
      </c>
      <c r="C3595" s="238" t="s">
        <v>1083</v>
      </c>
      <c r="D3595" s="238" t="s">
        <v>1084</v>
      </c>
      <c r="E3595" s="598" t="s">
        <v>36</v>
      </c>
      <c r="F3595" s="235">
        <v>55</v>
      </c>
      <c r="G3595" s="623" t="s">
        <v>5029</v>
      </c>
      <c r="H3595" s="485">
        <v>45300</v>
      </c>
      <c r="I3595" s="491"/>
      <c r="J3595" s="246"/>
      <c r="K3595" s="246"/>
      <c r="L3595" s="246"/>
      <c r="M3595" s="246"/>
      <c r="N3595" s="246"/>
      <c r="O3595" s="262"/>
      <c r="P3595" s="246"/>
      <c r="Q3595" s="246"/>
      <c r="R3595" s="246"/>
      <c r="S3595" s="538">
        <v>450.42</v>
      </c>
      <c r="T3595" s="467" t="s">
        <v>2965</v>
      </c>
      <c r="U3595" s="347">
        <f t="shared" si="65"/>
        <v>24773.100000000002</v>
      </c>
    </row>
    <row r="3596" spans="1:21">
      <c r="A3596" s="235">
        <f t="shared" si="64"/>
        <v>3593</v>
      </c>
      <c r="B3596" s="238">
        <v>111402534</v>
      </c>
      <c r="C3596" s="238" t="s">
        <v>1083</v>
      </c>
      <c r="D3596" s="238" t="s">
        <v>1084</v>
      </c>
      <c r="E3596" s="598" t="s">
        <v>36</v>
      </c>
      <c r="F3596" s="235">
        <v>15</v>
      </c>
      <c r="G3596" s="623" t="s">
        <v>5023</v>
      </c>
      <c r="H3596" s="485">
        <v>45300</v>
      </c>
      <c r="I3596" s="491"/>
      <c r="J3596" s="246"/>
      <c r="K3596" s="246"/>
      <c r="L3596" s="246"/>
      <c r="M3596" s="246"/>
      <c r="N3596" s="246"/>
      <c r="O3596" s="262"/>
      <c r="P3596" s="246"/>
      <c r="Q3596" s="246"/>
      <c r="R3596" s="246"/>
      <c r="S3596" s="538">
        <v>450.42</v>
      </c>
      <c r="T3596" s="467" t="s">
        <v>2965</v>
      </c>
      <c r="U3596" s="347">
        <f t="shared" si="65"/>
        <v>6756.3</v>
      </c>
    </row>
    <row r="3597" spans="1:21" ht="20.399999999999999">
      <c r="A3597" s="235">
        <f t="shared" si="64"/>
        <v>3594</v>
      </c>
      <c r="B3597" s="238" t="s">
        <v>818</v>
      </c>
      <c r="C3597" s="238" t="s">
        <v>818</v>
      </c>
      <c r="D3597" s="238" t="s">
        <v>819</v>
      </c>
      <c r="E3597" s="598" t="s">
        <v>36</v>
      </c>
      <c r="F3597" s="333">
        <v>440</v>
      </c>
      <c r="G3597" s="623" t="s">
        <v>5029</v>
      </c>
      <c r="H3597" s="485">
        <v>45300</v>
      </c>
      <c r="I3597" s="491"/>
      <c r="J3597" s="246"/>
      <c r="K3597" s="246"/>
      <c r="L3597" s="246"/>
      <c r="M3597" s="246"/>
      <c r="N3597" s="246"/>
      <c r="O3597" s="262"/>
      <c r="P3597" s="246"/>
      <c r="Q3597" s="246"/>
      <c r="R3597" s="246"/>
      <c r="S3597" s="538">
        <v>4.5</v>
      </c>
      <c r="T3597" s="467" t="s">
        <v>2965</v>
      </c>
      <c r="U3597" s="347">
        <f t="shared" si="65"/>
        <v>1980</v>
      </c>
    </row>
    <row r="3598" spans="1:21" ht="20.399999999999999">
      <c r="A3598" s="235">
        <f t="shared" si="64"/>
        <v>3595</v>
      </c>
      <c r="B3598" s="238" t="s">
        <v>818</v>
      </c>
      <c r="C3598" s="238" t="s">
        <v>818</v>
      </c>
      <c r="D3598" s="238" t="s">
        <v>819</v>
      </c>
      <c r="E3598" s="598" t="s">
        <v>36</v>
      </c>
      <c r="F3598" s="333">
        <v>120</v>
      </c>
      <c r="G3598" s="623" t="s">
        <v>5023</v>
      </c>
      <c r="H3598" s="485">
        <v>45300</v>
      </c>
      <c r="I3598" s="491"/>
      <c r="J3598" s="246"/>
      <c r="K3598" s="246"/>
      <c r="L3598" s="246"/>
      <c r="M3598" s="246"/>
      <c r="N3598" s="246"/>
      <c r="O3598" s="262"/>
      <c r="P3598" s="246"/>
      <c r="Q3598" s="246"/>
      <c r="R3598" s="246"/>
      <c r="S3598" s="538">
        <v>4.5</v>
      </c>
      <c r="T3598" s="467" t="s">
        <v>2965</v>
      </c>
      <c r="U3598" s="347">
        <f t="shared" si="65"/>
        <v>540</v>
      </c>
    </row>
    <row r="3599" spans="1:21">
      <c r="A3599" s="235">
        <f t="shared" si="64"/>
        <v>3596</v>
      </c>
      <c r="B3599" s="238">
        <v>107184793</v>
      </c>
      <c r="C3599" s="238">
        <v>107184793</v>
      </c>
      <c r="D3599" s="238" t="s">
        <v>813</v>
      </c>
      <c r="E3599" s="598" t="s">
        <v>36</v>
      </c>
      <c r="F3599" s="355">
        <v>440</v>
      </c>
      <c r="G3599" s="623" t="s">
        <v>5029</v>
      </c>
      <c r="H3599" s="485">
        <v>45300</v>
      </c>
      <c r="I3599" s="491"/>
      <c r="J3599" s="246"/>
      <c r="K3599" s="246"/>
      <c r="L3599" s="246"/>
      <c r="M3599" s="246"/>
      <c r="N3599" s="246"/>
      <c r="O3599" s="262"/>
      <c r="P3599" s="246"/>
      <c r="Q3599" s="246"/>
      <c r="R3599" s="246"/>
      <c r="S3599" s="541">
        <v>2.74</v>
      </c>
      <c r="T3599" s="467" t="s">
        <v>2965</v>
      </c>
      <c r="U3599" s="347">
        <f t="shared" si="65"/>
        <v>1205.6000000000001</v>
      </c>
    </row>
    <row r="3600" spans="1:21">
      <c r="A3600" s="235">
        <f t="shared" si="64"/>
        <v>3597</v>
      </c>
      <c r="B3600" s="238">
        <v>107184793</v>
      </c>
      <c r="C3600" s="238">
        <v>107184793</v>
      </c>
      <c r="D3600" s="238" t="s">
        <v>813</v>
      </c>
      <c r="E3600" s="598" t="s">
        <v>36</v>
      </c>
      <c r="F3600" s="355">
        <v>120</v>
      </c>
      <c r="G3600" s="623" t="s">
        <v>5023</v>
      </c>
      <c r="H3600" s="485">
        <v>45300</v>
      </c>
      <c r="I3600" s="491"/>
      <c r="J3600" s="246"/>
      <c r="K3600" s="246"/>
      <c r="L3600" s="246"/>
      <c r="M3600" s="246"/>
      <c r="N3600" s="246"/>
      <c r="O3600" s="262"/>
      <c r="P3600" s="246"/>
      <c r="Q3600" s="246"/>
      <c r="R3600" s="246"/>
      <c r="S3600" s="541">
        <v>2.74</v>
      </c>
      <c r="T3600" s="467" t="s">
        <v>2965</v>
      </c>
      <c r="U3600" s="347">
        <f t="shared" si="65"/>
        <v>328.8</v>
      </c>
    </row>
    <row r="3601" spans="1:21">
      <c r="A3601" s="235">
        <f t="shared" si="64"/>
        <v>3598</v>
      </c>
      <c r="B3601" s="238">
        <v>107156657</v>
      </c>
      <c r="C3601" s="238">
        <v>107156657</v>
      </c>
      <c r="D3601" s="238" t="s">
        <v>815</v>
      </c>
      <c r="E3601" s="598" t="s">
        <v>36</v>
      </c>
      <c r="F3601" s="235">
        <v>88</v>
      </c>
      <c r="G3601" s="623" t="s">
        <v>5029</v>
      </c>
      <c r="H3601" s="485">
        <v>45300</v>
      </c>
      <c r="I3601" s="491"/>
      <c r="J3601" s="246"/>
      <c r="K3601" s="246"/>
      <c r="L3601" s="246"/>
      <c r="M3601" s="246"/>
      <c r="N3601" s="246"/>
      <c r="O3601" s="262"/>
      <c r="P3601" s="246"/>
      <c r="Q3601" s="246"/>
      <c r="R3601" s="246"/>
      <c r="S3601" s="538">
        <v>17.79</v>
      </c>
      <c r="T3601" s="467" t="s">
        <v>2965</v>
      </c>
      <c r="U3601" s="347">
        <f t="shared" si="65"/>
        <v>1565.52</v>
      </c>
    </row>
    <row r="3602" spans="1:21">
      <c r="A3602" s="235">
        <f t="shared" si="64"/>
        <v>3599</v>
      </c>
      <c r="B3602" s="238">
        <v>107156657</v>
      </c>
      <c r="C3602" s="238">
        <v>107156657</v>
      </c>
      <c r="D3602" s="238" t="s">
        <v>815</v>
      </c>
      <c r="E3602" s="598" t="s">
        <v>36</v>
      </c>
      <c r="F3602" s="235">
        <v>24</v>
      </c>
      <c r="G3602" s="623" t="s">
        <v>5023</v>
      </c>
      <c r="H3602" s="485">
        <v>45300</v>
      </c>
      <c r="I3602" s="491"/>
      <c r="J3602" s="246"/>
      <c r="K3602" s="246"/>
      <c r="L3602" s="246"/>
      <c r="M3602" s="246"/>
      <c r="N3602" s="246"/>
      <c r="O3602" s="262"/>
      <c r="P3602" s="246"/>
      <c r="Q3602" s="246"/>
      <c r="R3602" s="246"/>
      <c r="S3602" s="538">
        <v>17.79</v>
      </c>
      <c r="T3602" s="467" t="s">
        <v>2965</v>
      </c>
      <c r="U3602" s="347">
        <f t="shared" si="65"/>
        <v>426.96</v>
      </c>
    </row>
    <row r="3603" spans="1:21">
      <c r="A3603" s="235">
        <f t="shared" si="64"/>
        <v>3600</v>
      </c>
      <c r="B3603" s="238">
        <v>107156629</v>
      </c>
      <c r="C3603" s="238">
        <v>107156629</v>
      </c>
      <c r="D3603" s="238" t="s">
        <v>814</v>
      </c>
      <c r="E3603" s="598" t="s">
        <v>36</v>
      </c>
      <c r="F3603" s="235">
        <v>352</v>
      </c>
      <c r="G3603" s="623" t="s">
        <v>5029</v>
      </c>
      <c r="H3603" s="485">
        <v>45300</v>
      </c>
      <c r="I3603" s="491"/>
      <c r="J3603" s="246"/>
      <c r="K3603" s="246"/>
      <c r="L3603" s="246"/>
      <c r="M3603" s="246"/>
      <c r="N3603" s="246"/>
      <c r="O3603" s="262"/>
      <c r="P3603" s="246"/>
      <c r="Q3603" s="246"/>
      <c r="R3603" s="246"/>
      <c r="S3603" s="538">
        <v>13.63</v>
      </c>
      <c r="T3603" s="467" t="s">
        <v>2965</v>
      </c>
      <c r="U3603" s="347">
        <f t="shared" si="65"/>
        <v>4797.76</v>
      </c>
    </row>
    <row r="3604" spans="1:21">
      <c r="A3604" s="235">
        <f t="shared" si="64"/>
        <v>3601</v>
      </c>
      <c r="B3604" s="238">
        <v>107156629</v>
      </c>
      <c r="C3604" s="238">
        <v>107156629</v>
      </c>
      <c r="D3604" s="238" t="s">
        <v>814</v>
      </c>
      <c r="E3604" s="598" t="s">
        <v>36</v>
      </c>
      <c r="F3604" s="235">
        <v>96</v>
      </c>
      <c r="G3604" s="623" t="s">
        <v>5023</v>
      </c>
      <c r="H3604" s="485">
        <v>45300</v>
      </c>
      <c r="I3604" s="491"/>
      <c r="J3604" s="246"/>
      <c r="K3604" s="246"/>
      <c r="L3604" s="246"/>
      <c r="M3604" s="246"/>
      <c r="N3604" s="246"/>
      <c r="O3604" s="262"/>
      <c r="P3604" s="246"/>
      <c r="Q3604" s="246"/>
      <c r="R3604" s="246"/>
      <c r="S3604" s="538">
        <v>13.63</v>
      </c>
      <c r="T3604" s="467" t="s">
        <v>2965</v>
      </c>
      <c r="U3604" s="347">
        <f t="shared" si="65"/>
        <v>1308.48</v>
      </c>
    </row>
    <row r="3605" spans="1:21">
      <c r="A3605" s="235">
        <f t="shared" si="64"/>
        <v>3602</v>
      </c>
      <c r="B3605" s="238">
        <v>110408291</v>
      </c>
      <c r="C3605" s="238" t="s">
        <v>1305</v>
      </c>
      <c r="D3605" s="238" t="s">
        <v>1306</v>
      </c>
      <c r="E3605" s="598" t="s">
        <v>36</v>
      </c>
      <c r="F3605" s="235">
        <v>132</v>
      </c>
      <c r="G3605" s="623" t="s">
        <v>5029</v>
      </c>
      <c r="H3605" s="485">
        <v>45300</v>
      </c>
      <c r="I3605" s="491"/>
      <c r="J3605" s="246"/>
      <c r="K3605" s="246"/>
      <c r="L3605" s="246"/>
      <c r="M3605" s="246"/>
      <c r="N3605" s="246"/>
      <c r="O3605" s="262"/>
      <c r="P3605" s="246"/>
      <c r="Q3605" s="246"/>
      <c r="R3605" s="246"/>
      <c r="S3605" s="541">
        <v>2.5499999999999998</v>
      </c>
      <c r="T3605" s="467" t="s">
        <v>2965</v>
      </c>
      <c r="U3605" s="347">
        <f t="shared" si="65"/>
        <v>336.59999999999997</v>
      </c>
    </row>
    <row r="3606" spans="1:21">
      <c r="A3606" s="235">
        <f t="shared" si="64"/>
        <v>3603</v>
      </c>
      <c r="B3606" s="238">
        <v>110408291</v>
      </c>
      <c r="C3606" s="238" t="s">
        <v>1305</v>
      </c>
      <c r="D3606" s="238" t="s">
        <v>1306</v>
      </c>
      <c r="E3606" s="598" t="s">
        <v>36</v>
      </c>
      <c r="F3606" s="235">
        <v>36</v>
      </c>
      <c r="G3606" s="623" t="s">
        <v>5023</v>
      </c>
      <c r="H3606" s="485">
        <v>45300</v>
      </c>
      <c r="I3606" s="491"/>
      <c r="J3606" s="246"/>
      <c r="K3606" s="246"/>
      <c r="L3606" s="246"/>
      <c r="M3606" s="246"/>
      <c r="N3606" s="246"/>
      <c r="O3606" s="262"/>
      <c r="P3606" s="246"/>
      <c r="Q3606" s="246"/>
      <c r="R3606" s="246"/>
      <c r="S3606" s="541">
        <v>2.5499999999999998</v>
      </c>
      <c r="T3606" s="467" t="s">
        <v>2965</v>
      </c>
      <c r="U3606" s="347">
        <f t="shared" si="65"/>
        <v>91.8</v>
      </c>
    </row>
    <row r="3607" spans="1:21" ht="20.399999999999999">
      <c r="A3607" s="235">
        <f t="shared" si="64"/>
        <v>3604</v>
      </c>
      <c r="B3607" s="238">
        <v>110408292</v>
      </c>
      <c r="C3607" s="238">
        <v>110408292</v>
      </c>
      <c r="D3607" s="238" t="s">
        <v>1310</v>
      </c>
      <c r="E3607" s="598" t="s">
        <v>36</v>
      </c>
      <c r="F3607" s="235">
        <v>440</v>
      </c>
      <c r="G3607" s="623" t="s">
        <v>5029</v>
      </c>
      <c r="H3607" s="485">
        <v>45300</v>
      </c>
      <c r="I3607" s="491"/>
      <c r="J3607" s="246"/>
      <c r="K3607" s="246"/>
      <c r="L3607" s="246"/>
      <c r="M3607" s="246"/>
      <c r="N3607" s="246"/>
      <c r="O3607" s="262"/>
      <c r="P3607" s="246"/>
      <c r="Q3607" s="246"/>
      <c r="R3607" s="246"/>
      <c r="S3607" s="548">
        <v>2.61</v>
      </c>
      <c r="T3607" s="467" t="s">
        <v>2965</v>
      </c>
      <c r="U3607" s="347">
        <f t="shared" si="65"/>
        <v>1148.3999999999999</v>
      </c>
    </row>
    <row r="3608" spans="1:21" ht="20.399999999999999">
      <c r="A3608" s="235">
        <f t="shared" si="64"/>
        <v>3605</v>
      </c>
      <c r="B3608" s="238" t="s">
        <v>820</v>
      </c>
      <c r="C3608" s="238">
        <v>107186267</v>
      </c>
      <c r="D3608" s="238" t="s">
        <v>821</v>
      </c>
      <c r="E3608" s="598" t="s">
        <v>36</v>
      </c>
      <c r="F3608" s="333">
        <v>84</v>
      </c>
      <c r="G3608" s="623" t="s">
        <v>5029</v>
      </c>
      <c r="H3608" s="485">
        <v>45300</v>
      </c>
      <c r="I3608" s="491"/>
      <c r="J3608" s="246"/>
      <c r="K3608" s="246"/>
      <c r="L3608" s="246"/>
      <c r="M3608" s="246"/>
      <c r="N3608" s="246"/>
      <c r="O3608" s="262"/>
      <c r="P3608" s="246"/>
      <c r="Q3608" s="246"/>
      <c r="R3608" s="246"/>
      <c r="S3608" s="538">
        <v>4.9000000000000004</v>
      </c>
      <c r="T3608" s="467" t="s">
        <v>2965</v>
      </c>
      <c r="U3608" s="347">
        <f t="shared" si="65"/>
        <v>411.6</v>
      </c>
    </row>
    <row r="3609" spans="1:21" ht="20.399999999999999">
      <c r="A3609" s="235">
        <f t="shared" si="64"/>
        <v>3606</v>
      </c>
      <c r="B3609" s="238" t="s">
        <v>820</v>
      </c>
      <c r="C3609" s="238">
        <v>107186267</v>
      </c>
      <c r="D3609" s="238" t="s">
        <v>821</v>
      </c>
      <c r="E3609" s="598" t="s">
        <v>36</v>
      </c>
      <c r="F3609" s="333">
        <v>120</v>
      </c>
      <c r="G3609" s="623" t="s">
        <v>5023</v>
      </c>
      <c r="H3609" s="485">
        <v>45300</v>
      </c>
      <c r="I3609" s="491"/>
      <c r="J3609" s="246"/>
      <c r="K3609" s="246"/>
      <c r="L3609" s="246"/>
      <c r="M3609" s="246"/>
      <c r="N3609" s="246"/>
      <c r="O3609" s="262"/>
      <c r="P3609" s="246"/>
      <c r="Q3609" s="246"/>
      <c r="R3609" s="246"/>
      <c r="S3609" s="538">
        <v>4.9000000000000004</v>
      </c>
      <c r="T3609" s="467" t="s">
        <v>2965</v>
      </c>
      <c r="U3609" s="347">
        <f t="shared" si="65"/>
        <v>588</v>
      </c>
    </row>
    <row r="3610" spans="1:21">
      <c r="A3610" s="235">
        <f t="shared" si="64"/>
        <v>3607</v>
      </c>
      <c r="B3610" s="238">
        <v>112141777</v>
      </c>
      <c r="C3610" s="238">
        <v>112141777</v>
      </c>
      <c r="D3610" s="238" t="s">
        <v>2563</v>
      </c>
      <c r="E3610" s="598" t="s">
        <v>36</v>
      </c>
      <c r="F3610" s="235">
        <v>396</v>
      </c>
      <c r="G3610" s="623" t="s">
        <v>5029</v>
      </c>
      <c r="H3610" s="485">
        <v>45300</v>
      </c>
      <c r="I3610" s="491"/>
      <c r="J3610" s="246"/>
      <c r="K3610" s="246"/>
      <c r="L3610" s="246"/>
      <c r="M3610" s="246"/>
      <c r="N3610" s="246"/>
      <c r="O3610" s="262"/>
      <c r="P3610" s="246"/>
      <c r="Q3610" s="246"/>
      <c r="R3610" s="246"/>
      <c r="S3610" s="538">
        <v>5.4</v>
      </c>
      <c r="T3610" s="467" t="s">
        <v>2965</v>
      </c>
      <c r="U3610" s="347">
        <f t="shared" si="65"/>
        <v>2138.4</v>
      </c>
    </row>
    <row r="3611" spans="1:21">
      <c r="A3611" s="235">
        <f t="shared" si="64"/>
        <v>3608</v>
      </c>
      <c r="B3611" s="238">
        <v>112141777</v>
      </c>
      <c r="C3611" s="238">
        <v>112141777</v>
      </c>
      <c r="D3611" s="238" t="s">
        <v>2563</v>
      </c>
      <c r="E3611" s="598" t="s">
        <v>36</v>
      </c>
      <c r="F3611" s="235">
        <v>108</v>
      </c>
      <c r="G3611" s="623" t="s">
        <v>5023</v>
      </c>
      <c r="H3611" s="485">
        <v>45300</v>
      </c>
      <c r="I3611" s="491"/>
      <c r="J3611" s="246"/>
      <c r="K3611" s="246"/>
      <c r="L3611" s="246"/>
      <c r="M3611" s="246"/>
      <c r="N3611" s="246"/>
      <c r="O3611" s="262"/>
      <c r="P3611" s="246"/>
      <c r="Q3611" s="246"/>
      <c r="R3611" s="246"/>
      <c r="S3611" s="538">
        <v>5.4</v>
      </c>
      <c r="T3611" s="467" t="s">
        <v>2965</v>
      </c>
      <c r="U3611" s="347">
        <f t="shared" si="65"/>
        <v>583.20000000000005</v>
      </c>
    </row>
    <row r="3612" spans="1:21">
      <c r="A3612" s="235">
        <f t="shared" si="64"/>
        <v>3609</v>
      </c>
      <c r="B3612" s="238">
        <v>112141778</v>
      </c>
      <c r="C3612" s="238">
        <v>112141778</v>
      </c>
      <c r="D3612" s="238" t="s">
        <v>2566</v>
      </c>
      <c r="E3612" s="598" t="s">
        <v>36</v>
      </c>
      <c r="F3612" s="235">
        <v>220</v>
      </c>
      <c r="G3612" s="623" t="s">
        <v>5029</v>
      </c>
      <c r="H3612" s="485">
        <v>45300</v>
      </c>
      <c r="I3612" s="491"/>
      <c r="J3612" s="246"/>
      <c r="K3612" s="246"/>
      <c r="L3612" s="246"/>
      <c r="M3612" s="246"/>
      <c r="N3612" s="246"/>
      <c r="O3612" s="262"/>
      <c r="P3612" s="246"/>
      <c r="Q3612" s="246"/>
      <c r="R3612" s="246"/>
      <c r="S3612" s="538">
        <v>1.5</v>
      </c>
      <c r="T3612" s="467" t="s">
        <v>2965</v>
      </c>
      <c r="U3612" s="347">
        <f t="shared" si="65"/>
        <v>330</v>
      </c>
    </row>
    <row r="3613" spans="1:21">
      <c r="A3613" s="235">
        <f t="shared" si="64"/>
        <v>3610</v>
      </c>
      <c r="B3613" s="238">
        <v>112141778</v>
      </c>
      <c r="C3613" s="238">
        <v>112141778</v>
      </c>
      <c r="D3613" s="238" t="s">
        <v>2566</v>
      </c>
      <c r="E3613" s="598" t="s">
        <v>36</v>
      </c>
      <c r="F3613" s="235">
        <v>60</v>
      </c>
      <c r="G3613" s="623" t="s">
        <v>5023</v>
      </c>
      <c r="H3613" s="485">
        <v>45300</v>
      </c>
      <c r="I3613" s="491"/>
      <c r="J3613" s="246"/>
      <c r="K3613" s="246"/>
      <c r="L3613" s="246"/>
      <c r="M3613" s="246"/>
      <c r="N3613" s="246"/>
      <c r="O3613" s="262"/>
      <c r="P3613" s="246"/>
      <c r="Q3613" s="246"/>
      <c r="R3613" s="246"/>
      <c r="S3613" s="538">
        <v>1.5</v>
      </c>
      <c r="T3613" s="467" t="s">
        <v>2965</v>
      </c>
      <c r="U3613" s="347">
        <f t="shared" si="65"/>
        <v>90</v>
      </c>
    </row>
    <row r="3614" spans="1:21">
      <c r="A3614" s="235">
        <f t="shared" si="64"/>
        <v>3611</v>
      </c>
      <c r="B3614" s="238">
        <v>101576439</v>
      </c>
      <c r="C3614" s="238" t="s">
        <v>655</v>
      </c>
      <c r="D3614" s="238" t="s">
        <v>656</v>
      </c>
      <c r="E3614" s="598" t="s">
        <v>36</v>
      </c>
      <c r="F3614" s="333">
        <v>6</v>
      </c>
      <c r="G3614" s="623" t="s">
        <v>5029</v>
      </c>
      <c r="H3614" s="485">
        <v>45300</v>
      </c>
      <c r="I3614" s="491"/>
      <c r="J3614" s="246"/>
      <c r="K3614" s="246"/>
      <c r="L3614" s="246"/>
      <c r="M3614" s="246"/>
      <c r="N3614" s="246"/>
      <c r="O3614" s="262"/>
      <c r="P3614" s="246"/>
      <c r="Q3614" s="246"/>
      <c r="R3614" s="246"/>
      <c r="S3614" s="538">
        <v>1184</v>
      </c>
      <c r="T3614" s="467" t="s">
        <v>2965</v>
      </c>
      <c r="U3614" s="347">
        <f t="shared" si="65"/>
        <v>7104</v>
      </c>
    </row>
    <row r="3615" spans="1:21">
      <c r="A3615" s="235">
        <f t="shared" si="64"/>
        <v>3612</v>
      </c>
      <c r="B3615" s="238">
        <v>101576439</v>
      </c>
      <c r="C3615" s="238" t="s">
        <v>655</v>
      </c>
      <c r="D3615" s="238" t="s">
        <v>656</v>
      </c>
      <c r="E3615" s="598" t="s">
        <v>36</v>
      </c>
      <c r="F3615" s="333">
        <v>6</v>
      </c>
      <c r="G3615" s="623" t="s">
        <v>5023</v>
      </c>
      <c r="H3615" s="485">
        <v>45300</v>
      </c>
      <c r="I3615" s="491"/>
      <c r="J3615" s="246"/>
      <c r="K3615" s="246"/>
      <c r="L3615" s="246"/>
      <c r="M3615" s="246"/>
      <c r="N3615" s="246"/>
      <c r="O3615" s="262"/>
      <c r="P3615" s="246"/>
      <c r="Q3615" s="246"/>
      <c r="R3615" s="246"/>
      <c r="S3615" s="538">
        <v>1184</v>
      </c>
      <c r="T3615" s="467" t="s">
        <v>2965</v>
      </c>
      <c r="U3615" s="347">
        <f t="shared" si="65"/>
        <v>7104</v>
      </c>
    </row>
    <row r="3616" spans="1:21">
      <c r="A3616" s="235">
        <f t="shared" si="64"/>
        <v>3613</v>
      </c>
      <c r="B3616" s="238">
        <v>102951260</v>
      </c>
      <c r="C3616" s="238" t="s">
        <v>1697</v>
      </c>
      <c r="D3616" s="238" t="s">
        <v>1698</v>
      </c>
      <c r="E3616" s="598" t="s">
        <v>36</v>
      </c>
      <c r="F3616" s="235">
        <v>22</v>
      </c>
      <c r="G3616" s="623" t="s">
        <v>5029</v>
      </c>
      <c r="H3616" s="485">
        <v>45300</v>
      </c>
      <c r="I3616" s="491"/>
      <c r="J3616" s="246"/>
      <c r="K3616" s="246"/>
      <c r="L3616" s="246"/>
      <c r="M3616" s="246"/>
      <c r="N3616" s="246"/>
      <c r="O3616" s="262"/>
      <c r="P3616" s="246"/>
      <c r="Q3616" s="246"/>
      <c r="R3616" s="246"/>
      <c r="S3616" s="546">
        <v>210</v>
      </c>
      <c r="T3616" s="467" t="s">
        <v>2965</v>
      </c>
      <c r="U3616" s="347">
        <f t="shared" si="65"/>
        <v>4620</v>
      </c>
    </row>
    <row r="3617" spans="1:21">
      <c r="A3617" s="235">
        <f t="shared" si="64"/>
        <v>3614</v>
      </c>
      <c r="B3617" s="238">
        <v>102951260</v>
      </c>
      <c r="C3617" s="238" t="s">
        <v>1697</v>
      </c>
      <c r="D3617" s="238" t="s">
        <v>1698</v>
      </c>
      <c r="E3617" s="598" t="s">
        <v>36</v>
      </c>
      <c r="F3617" s="235">
        <v>6</v>
      </c>
      <c r="G3617" s="623" t="s">
        <v>5023</v>
      </c>
      <c r="H3617" s="485">
        <v>45300</v>
      </c>
      <c r="I3617" s="491"/>
      <c r="J3617" s="246"/>
      <c r="K3617" s="246"/>
      <c r="L3617" s="246"/>
      <c r="M3617" s="246"/>
      <c r="N3617" s="246"/>
      <c r="O3617" s="262"/>
      <c r="P3617" s="246"/>
      <c r="Q3617" s="246"/>
      <c r="R3617" s="246"/>
      <c r="S3617" s="546">
        <v>210</v>
      </c>
      <c r="T3617" s="467" t="s">
        <v>2965</v>
      </c>
      <c r="U3617" s="347">
        <f t="shared" si="65"/>
        <v>1260</v>
      </c>
    </row>
    <row r="3618" spans="1:21">
      <c r="A3618" s="235">
        <f t="shared" si="64"/>
        <v>3615</v>
      </c>
      <c r="B3618" s="238">
        <v>102464571</v>
      </c>
      <c r="C3618" s="238" t="s">
        <v>1693</v>
      </c>
      <c r="D3618" s="238" t="s">
        <v>1694</v>
      </c>
      <c r="E3618" s="598" t="s">
        <v>36</v>
      </c>
      <c r="F3618" s="238">
        <v>13</v>
      </c>
      <c r="G3618" s="623" t="s">
        <v>5029</v>
      </c>
      <c r="H3618" s="485">
        <v>45300</v>
      </c>
      <c r="I3618" s="491"/>
      <c r="J3618" s="246"/>
      <c r="K3618" s="246"/>
      <c r="L3618" s="246"/>
      <c r="M3618" s="246"/>
      <c r="N3618" s="246"/>
      <c r="O3618" s="262"/>
      <c r="P3618" s="246"/>
      <c r="Q3618" s="246"/>
      <c r="R3618" s="246"/>
      <c r="S3618" s="546">
        <v>1374</v>
      </c>
      <c r="T3618" s="467" t="s">
        <v>2965</v>
      </c>
      <c r="U3618" s="347">
        <f t="shared" si="65"/>
        <v>17862</v>
      </c>
    </row>
    <row r="3619" spans="1:21">
      <c r="A3619" s="235">
        <f t="shared" si="64"/>
        <v>3616</v>
      </c>
      <c r="B3619" s="238">
        <v>110710681</v>
      </c>
      <c r="C3619" s="238">
        <v>110710681</v>
      </c>
      <c r="D3619" s="238" t="s">
        <v>2209</v>
      </c>
      <c r="E3619" s="598" t="s">
        <v>36</v>
      </c>
      <c r="F3619" s="235">
        <v>88</v>
      </c>
      <c r="G3619" s="623" t="s">
        <v>5029</v>
      </c>
      <c r="H3619" s="485">
        <v>45300</v>
      </c>
      <c r="I3619" s="491"/>
      <c r="J3619" s="246"/>
      <c r="K3619" s="246"/>
      <c r="L3619" s="246"/>
      <c r="M3619" s="246"/>
      <c r="N3619" s="246"/>
      <c r="O3619" s="262"/>
      <c r="P3619" s="246"/>
      <c r="Q3619" s="246"/>
      <c r="R3619" s="246"/>
      <c r="S3619" s="546">
        <v>2011</v>
      </c>
      <c r="T3619" s="467" t="s">
        <v>2965</v>
      </c>
      <c r="U3619" s="347">
        <f t="shared" si="65"/>
        <v>176968</v>
      </c>
    </row>
    <row r="3620" spans="1:21">
      <c r="A3620" s="235">
        <f t="shared" si="64"/>
        <v>3617</v>
      </c>
      <c r="B3620" s="238">
        <v>110710681</v>
      </c>
      <c r="C3620" s="238">
        <v>110710681</v>
      </c>
      <c r="D3620" s="238" t="s">
        <v>2209</v>
      </c>
      <c r="E3620" s="598" t="s">
        <v>36</v>
      </c>
      <c r="F3620" s="235">
        <v>24</v>
      </c>
      <c r="G3620" s="623" t="s">
        <v>5023</v>
      </c>
      <c r="H3620" s="485">
        <v>45300</v>
      </c>
      <c r="I3620" s="491"/>
      <c r="J3620" s="246"/>
      <c r="K3620" s="246"/>
      <c r="L3620" s="246"/>
      <c r="M3620" s="246"/>
      <c r="N3620" s="246"/>
      <c r="O3620" s="262"/>
      <c r="P3620" s="246"/>
      <c r="Q3620" s="246"/>
      <c r="R3620" s="246"/>
      <c r="S3620" s="546">
        <v>2011</v>
      </c>
      <c r="T3620" s="467" t="s">
        <v>2965</v>
      </c>
      <c r="U3620" s="347">
        <f t="shared" si="65"/>
        <v>48264</v>
      </c>
    </row>
    <row r="3621" spans="1:21">
      <c r="A3621" s="235">
        <f t="shared" si="64"/>
        <v>3618</v>
      </c>
      <c r="B3621" s="238">
        <v>110710682</v>
      </c>
      <c r="C3621" s="238">
        <v>110710682</v>
      </c>
      <c r="D3621" s="238" t="s">
        <v>2216</v>
      </c>
      <c r="E3621" s="598" t="s">
        <v>36</v>
      </c>
      <c r="F3621" s="235">
        <v>88</v>
      </c>
      <c r="G3621" s="623" t="s">
        <v>5029</v>
      </c>
      <c r="H3621" s="485">
        <v>45300</v>
      </c>
      <c r="I3621" s="491"/>
      <c r="J3621" s="246"/>
      <c r="K3621" s="246"/>
      <c r="L3621" s="246"/>
      <c r="M3621" s="246"/>
      <c r="N3621" s="246"/>
      <c r="O3621" s="262"/>
      <c r="P3621" s="246"/>
      <c r="Q3621" s="246"/>
      <c r="R3621" s="246"/>
      <c r="S3621" s="546">
        <v>1945</v>
      </c>
      <c r="T3621" s="467" t="s">
        <v>2965</v>
      </c>
      <c r="U3621" s="347">
        <f t="shared" si="65"/>
        <v>171160</v>
      </c>
    </row>
    <row r="3622" spans="1:21">
      <c r="A3622" s="235">
        <f t="shared" si="64"/>
        <v>3619</v>
      </c>
      <c r="B3622" s="238">
        <v>110710682</v>
      </c>
      <c r="C3622" s="238">
        <v>110710682</v>
      </c>
      <c r="D3622" s="238" t="s">
        <v>2216</v>
      </c>
      <c r="E3622" s="598" t="s">
        <v>36</v>
      </c>
      <c r="F3622" s="235">
        <v>24</v>
      </c>
      <c r="G3622" s="623" t="s">
        <v>5023</v>
      </c>
      <c r="H3622" s="485">
        <v>45300</v>
      </c>
      <c r="I3622" s="491"/>
      <c r="J3622" s="246"/>
      <c r="K3622" s="246"/>
      <c r="L3622" s="246"/>
      <c r="M3622" s="246"/>
      <c r="N3622" s="246"/>
      <c r="O3622" s="262"/>
      <c r="P3622" s="246"/>
      <c r="Q3622" s="246"/>
      <c r="R3622" s="246"/>
      <c r="S3622" s="546">
        <v>1945</v>
      </c>
      <c r="T3622" s="467" t="s">
        <v>2965</v>
      </c>
      <c r="U3622" s="347">
        <f t="shared" si="65"/>
        <v>46680</v>
      </c>
    </row>
    <row r="3623" spans="1:21">
      <c r="A3623" s="235">
        <f t="shared" si="64"/>
        <v>3620</v>
      </c>
      <c r="B3623" s="238">
        <v>110710684</v>
      </c>
      <c r="C3623" s="238" t="s">
        <v>3942</v>
      </c>
      <c r="D3623" s="238" t="s">
        <v>2213</v>
      </c>
      <c r="E3623" s="598" t="s">
        <v>36</v>
      </c>
      <c r="F3623" s="235">
        <v>44</v>
      </c>
      <c r="G3623" s="623" t="s">
        <v>5029</v>
      </c>
      <c r="H3623" s="485">
        <v>45300</v>
      </c>
      <c r="I3623" s="491"/>
      <c r="J3623" s="246"/>
      <c r="K3623" s="246"/>
      <c r="L3623" s="246"/>
      <c r="M3623" s="246"/>
      <c r="N3623" s="246"/>
      <c r="O3623" s="262"/>
      <c r="P3623" s="246"/>
      <c r="Q3623" s="246"/>
      <c r="R3623" s="246"/>
      <c r="S3623" s="538">
        <v>2518</v>
      </c>
      <c r="T3623" s="467" t="s">
        <v>2965</v>
      </c>
      <c r="U3623" s="347">
        <f t="shared" si="65"/>
        <v>110792</v>
      </c>
    </row>
    <row r="3624" spans="1:21">
      <c r="A3624" s="235">
        <f t="shared" si="64"/>
        <v>3621</v>
      </c>
      <c r="B3624" s="238">
        <v>110710684</v>
      </c>
      <c r="C3624" s="238" t="s">
        <v>3942</v>
      </c>
      <c r="D3624" s="238" t="s">
        <v>2213</v>
      </c>
      <c r="E3624" s="598" t="s">
        <v>36</v>
      </c>
      <c r="F3624" s="235">
        <v>12</v>
      </c>
      <c r="G3624" s="623" t="s">
        <v>5023</v>
      </c>
      <c r="H3624" s="485">
        <v>45300</v>
      </c>
      <c r="I3624" s="491"/>
      <c r="J3624" s="246"/>
      <c r="K3624" s="246"/>
      <c r="L3624" s="246"/>
      <c r="M3624" s="246"/>
      <c r="N3624" s="246"/>
      <c r="O3624" s="262"/>
      <c r="P3624" s="246"/>
      <c r="Q3624" s="246"/>
      <c r="R3624" s="246"/>
      <c r="S3624" s="538">
        <v>2518</v>
      </c>
      <c r="T3624" s="467" t="s">
        <v>2965</v>
      </c>
      <c r="U3624" s="347">
        <f t="shared" si="65"/>
        <v>30216</v>
      </c>
    </row>
    <row r="3625" spans="1:21">
      <c r="A3625" s="235">
        <f t="shared" si="64"/>
        <v>3622</v>
      </c>
      <c r="B3625" s="238">
        <v>111400055</v>
      </c>
      <c r="C3625" s="238" t="s">
        <v>3275</v>
      </c>
      <c r="D3625" s="238" t="s">
        <v>654</v>
      </c>
      <c r="E3625" s="598" t="s">
        <v>36</v>
      </c>
      <c r="F3625" s="235">
        <v>66</v>
      </c>
      <c r="G3625" s="623" t="s">
        <v>5029</v>
      </c>
      <c r="H3625" s="485">
        <v>45300</v>
      </c>
      <c r="I3625" s="491"/>
      <c r="J3625" s="246"/>
      <c r="K3625" s="246"/>
      <c r="L3625" s="246"/>
      <c r="M3625" s="246"/>
      <c r="N3625" s="246"/>
      <c r="O3625" s="262"/>
      <c r="P3625" s="246"/>
      <c r="Q3625" s="246"/>
      <c r="R3625" s="246"/>
      <c r="S3625" s="547">
        <v>1706.02</v>
      </c>
      <c r="T3625" s="467" t="s">
        <v>2965</v>
      </c>
      <c r="U3625" s="347">
        <f t="shared" si="65"/>
        <v>112597.31999999999</v>
      </c>
    </row>
    <row r="3626" spans="1:21">
      <c r="A3626" s="235">
        <f t="shared" si="64"/>
        <v>3623</v>
      </c>
      <c r="B3626" s="238">
        <v>111400055</v>
      </c>
      <c r="C3626" s="238" t="s">
        <v>3275</v>
      </c>
      <c r="D3626" s="238" t="s">
        <v>654</v>
      </c>
      <c r="E3626" s="598" t="s">
        <v>36</v>
      </c>
      <c r="F3626" s="235">
        <v>18</v>
      </c>
      <c r="G3626" s="623" t="s">
        <v>5023</v>
      </c>
      <c r="H3626" s="485">
        <v>45300</v>
      </c>
      <c r="I3626" s="491"/>
      <c r="J3626" s="246"/>
      <c r="K3626" s="246"/>
      <c r="L3626" s="246"/>
      <c r="M3626" s="246"/>
      <c r="N3626" s="246"/>
      <c r="O3626" s="262"/>
      <c r="P3626" s="246"/>
      <c r="Q3626" s="246"/>
      <c r="R3626" s="246"/>
      <c r="S3626" s="547">
        <v>1706.02</v>
      </c>
      <c r="T3626" s="467" t="s">
        <v>2965</v>
      </c>
      <c r="U3626" s="347">
        <f t="shared" si="65"/>
        <v>30708.36</v>
      </c>
    </row>
    <row r="3627" spans="1:21">
      <c r="A3627" s="235">
        <f t="shared" si="64"/>
        <v>3624</v>
      </c>
      <c r="B3627" s="238">
        <v>111400054</v>
      </c>
      <c r="C3627" s="238" t="s">
        <v>3274</v>
      </c>
      <c r="D3627" s="238" t="s">
        <v>650</v>
      </c>
      <c r="E3627" s="598" t="s">
        <v>36</v>
      </c>
      <c r="F3627" s="235">
        <v>66</v>
      </c>
      <c r="G3627" s="623" t="s">
        <v>5029</v>
      </c>
      <c r="H3627" s="485">
        <v>45300</v>
      </c>
      <c r="I3627" s="491"/>
      <c r="J3627" s="246"/>
      <c r="K3627" s="246"/>
      <c r="L3627" s="246"/>
      <c r="M3627" s="246"/>
      <c r="N3627" s="246"/>
      <c r="O3627" s="262"/>
      <c r="P3627" s="246"/>
      <c r="Q3627" s="246"/>
      <c r="R3627" s="246"/>
      <c r="S3627" s="540">
        <v>1388.85</v>
      </c>
      <c r="T3627" s="467" t="s">
        <v>2965</v>
      </c>
      <c r="U3627" s="347">
        <f t="shared" si="65"/>
        <v>91664.099999999991</v>
      </c>
    </row>
    <row r="3628" spans="1:21">
      <c r="A3628" s="235">
        <f t="shared" si="64"/>
        <v>3625</v>
      </c>
      <c r="B3628" s="238">
        <v>111400054</v>
      </c>
      <c r="C3628" s="238" t="s">
        <v>3274</v>
      </c>
      <c r="D3628" s="238" t="s">
        <v>650</v>
      </c>
      <c r="E3628" s="598" t="s">
        <v>36</v>
      </c>
      <c r="F3628" s="235">
        <v>18</v>
      </c>
      <c r="G3628" s="623" t="s">
        <v>5023</v>
      </c>
      <c r="H3628" s="485">
        <v>45300</v>
      </c>
      <c r="I3628" s="491"/>
      <c r="J3628" s="246"/>
      <c r="K3628" s="246"/>
      <c r="L3628" s="246"/>
      <c r="M3628" s="246"/>
      <c r="N3628" s="246"/>
      <c r="O3628" s="262"/>
      <c r="P3628" s="246"/>
      <c r="Q3628" s="246"/>
      <c r="R3628" s="246"/>
      <c r="S3628" s="540">
        <v>1388.85</v>
      </c>
      <c r="T3628" s="467" t="s">
        <v>2965</v>
      </c>
      <c r="U3628" s="347">
        <f t="shared" si="65"/>
        <v>24999.3</v>
      </c>
    </row>
    <row r="3629" spans="1:21">
      <c r="A3629" s="235">
        <f t="shared" si="64"/>
        <v>3626</v>
      </c>
      <c r="B3629" s="238" t="s">
        <v>2458</v>
      </c>
      <c r="C3629" s="238" t="s">
        <v>2458</v>
      </c>
      <c r="D3629" s="337" t="s">
        <v>2459</v>
      </c>
      <c r="E3629" s="598" t="s">
        <v>36</v>
      </c>
      <c r="F3629" s="235">
        <v>36</v>
      </c>
      <c r="G3629" s="623" t="s">
        <v>5029</v>
      </c>
      <c r="H3629" s="485">
        <v>45300</v>
      </c>
      <c r="I3629" s="491"/>
      <c r="J3629" s="246"/>
      <c r="K3629" s="246"/>
      <c r="L3629" s="246"/>
      <c r="M3629" s="246"/>
      <c r="N3629" s="246"/>
      <c r="O3629" s="262"/>
      <c r="P3629" s="246"/>
      <c r="Q3629" s="246"/>
      <c r="R3629" s="246"/>
      <c r="S3629" s="538">
        <v>1667.61</v>
      </c>
      <c r="T3629" s="467" t="s">
        <v>2965</v>
      </c>
      <c r="U3629" s="347">
        <f t="shared" si="65"/>
        <v>60033.96</v>
      </c>
    </row>
    <row r="3630" spans="1:21" ht="20.399999999999999">
      <c r="A3630" s="235">
        <f t="shared" si="64"/>
        <v>3627</v>
      </c>
      <c r="B3630" s="238">
        <v>110408290</v>
      </c>
      <c r="C3630" s="238" t="s">
        <v>4382</v>
      </c>
      <c r="D3630" s="337" t="s">
        <v>2775</v>
      </c>
      <c r="E3630" s="598" t="s">
        <v>36</v>
      </c>
      <c r="F3630" s="235">
        <v>66</v>
      </c>
      <c r="G3630" s="623" t="s">
        <v>5029</v>
      </c>
      <c r="H3630" s="485">
        <v>45300</v>
      </c>
      <c r="I3630" s="491"/>
      <c r="J3630" s="246"/>
      <c r="K3630" s="246"/>
      <c r="L3630" s="246"/>
      <c r="M3630" s="246"/>
      <c r="N3630" s="246"/>
      <c r="O3630" s="262"/>
      <c r="P3630" s="246"/>
      <c r="Q3630" s="246"/>
      <c r="R3630" s="246"/>
      <c r="S3630" s="538">
        <v>540.54999999999995</v>
      </c>
      <c r="T3630" s="467" t="s">
        <v>2965</v>
      </c>
      <c r="U3630" s="347">
        <f t="shared" si="65"/>
        <v>35676.299999999996</v>
      </c>
    </row>
    <row r="3631" spans="1:21" ht="20.399999999999999">
      <c r="A3631" s="235">
        <f t="shared" si="64"/>
        <v>3628</v>
      </c>
      <c r="B3631" s="238">
        <v>110408290</v>
      </c>
      <c r="C3631" s="238" t="s">
        <v>4382</v>
      </c>
      <c r="D3631" s="337" t="s">
        <v>2775</v>
      </c>
      <c r="E3631" s="598" t="s">
        <v>36</v>
      </c>
      <c r="F3631" s="235">
        <v>18</v>
      </c>
      <c r="G3631" s="623" t="s">
        <v>5023</v>
      </c>
      <c r="H3631" s="485">
        <v>45300</v>
      </c>
      <c r="I3631" s="491"/>
      <c r="J3631" s="246"/>
      <c r="K3631" s="246"/>
      <c r="L3631" s="246"/>
      <c r="M3631" s="246"/>
      <c r="N3631" s="246"/>
      <c r="O3631" s="262"/>
      <c r="P3631" s="246"/>
      <c r="Q3631" s="246"/>
      <c r="R3631" s="246"/>
      <c r="S3631" s="538">
        <v>540.54999999999995</v>
      </c>
      <c r="T3631" s="467" t="s">
        <v>2965</v>
      </c>
      <c r="U3631" s="347">
        <f t="shared" si="65"/>
        <v>9729.9</v>
      </c>
    </row>
    <row r="3632" spans="1:21">
      <c r="A3632" s="235">
        <f t="shared" si="64"/>
        <v>3629</v>
      </c>
      <c r="B3632" s="238" t="s">
        <v>2458</v>
      </c>
      <c r="C3632" s="238" t="s">
        <v>2458</v>
      </c>
      <c r="D3632" s="337" t="s">
        <v>2459</v>
      </c>
      <c r="E3632" s="598" t="s">
        <v>36</v>
      </c>
      <c r="F3632" s="333">
        <v>8</v>
      </c>
      <c r="G3632" s="623" t="s">
        <v>5029</v>
      </c>
      <c r="H3632" s="485">
        <v>45300</v>
      </c>
      <c r="I3632" s="491"/>
      <c r="J3632" s="246"/>
      <c r="K3632" s="246"/>
      <c r="L3632" s="246"/>
      <c r="M3632" s="246"/>
      <c r="N3632" s="246"/>
      <c r="O3632" s="262"/>
      <c r="P3632" s="246"/>
      <c r="Q3632" s="246"/>
      <c r="R3632" s="246"/>
      <c r="S3632" s="538">
        <v>1667.61</v>
      </c>
      <c r="T3632" s="467" t="s">
        <v>2965</v>
      </c>
      <c r="U3632" s="347">
        <f t="shared" si="65"/>
        <v>13340.88</v>
      </c>
    </row>
    <row r="3633" spans="1:21">
      <c r="A3633" s="235">
        <f t="shared" si="64"/>
        <v>3630</v>
      </c>
      <c r="B3633" s="238" t="s">
        <v>2458</v>
      </c>
      <c r="C3633" s="238" t="s">
        <v>2458</v>
      </c>
      <c r="D3633" s="337" t="s">
        <v>2459</v>
      </c>
      <c r="E3633" s="598" t="s">
        <v>36</v>
      </c>
      <c r="F3633" s="333">
        <v>12</v>
      </c>
      <c r="G3633" s="623" t="s">
        <v>5023</v>
      </c>
      <c r="H3633" s="485">
        <v>45300</v>
      </c>
      <c r="I3633" s="491"/>
      <c r="J3633" s="246"/>
      <c r="K3633" s="246"/>
      <c r="L3633" s="246"/>
      <c r="M3633" s="246"/>
      <c r="N3633" s="246"/>
      <c r="O3633" s="262"/>
      <c r="P3633" s="246"/>
      <c r="Q3633" s="246"/>
      <c r="R3633" s="246"/>
      <c r="S3633" s="538">
        <v>1667.61</v>
      </c>
      <c r="T3633" s="467" t="s">
        <v>2965</v>
      </c>
      <c r="U3633" s="347">
        <f t="shared" si="65"/>
        <v>20011.32</v>
      </c>
    </row>
    <row r="3634" spans="1:21">
      <c r="A3634" s="235">
        <f t="shared" si="64"/>
        <v>3631</v>
      </c>
      <c r="B3634" s="238" t="s">
        <v>2336</v>
      </c>
      <c r="C3634" s="238" t="s">
        <v>2804</v>
      </c>
      <c r="D3634" s="238" t="s">
        <v>2605</v>
      </c>
      <c r="E3634" s="598" t="s">
        <v>36</v>
      </c>
      <c r="F3634" s="235">
        <v>88</v>
      </c>
      <c r="G3634" s="623" t="s">
        <v>5029</v>
      </c>
      <c r="H3634" s="485">
        <v>45300</v>
      </c>
      <c r="I3634" s="491"/>
      <c r="J3634" s="246"/>
      <c r="K3634" s="246"/>
      <c r="L3634" s="246"/>
      <c r="M3634" s="246"/>
      <c r="N3634" s="246"/>
      <c r="O3634" s="262"/>
      <c r="P3634" s="246"/>
      <c r="Q3634" s="246"/>
      <c r="R3634" s="246"/>
      <c r="S3634" s="538">
        <v>1667.61</v>
      </c>
      <c r="T3634" s="467" t="s">
        <v>2965</v>
      </c>
      <c r="U3634" s="347">
        <f t="shared" si="65"/>
        <v>146749.68</v>
      </c>
    </row>
    <row r="3635" spans="1:21">
      <c r="A3635" s="235">
        <f t="shared" si="64"/>
        <v>3632</v>
      </c>
      <c r="B3635" s="238" t="s">
        <v>2336</v>
      </c>
      <c r="C3635" s="238" t="s">
        <v>2804</v>
      </c>
      <c r="D3635" s="238" t="s">
        <v>2605</v>
      </c>
      <c r="E3635" s="598" t="s">
        <v>36</v>
      </c>
      <c r="F3635" s="235">
        <v>24</v>
      </c>
      <c r="G3635" s="623" t="s">
        <v>5023</v>
      </c>
      <c r="H3635" s="485">
        <v>45300</v>
      </c>
      <c r="I3635" s="491"/>
      <c r="J3635" s="246"/>
      <c r="K3635" s="246"/>
      <c r="L3635" s="246"/>
      <c r="M3635" s="246"/>
      <c r="N3635" s="246"/>
      <c r="O3635" s="262"/>
      <c r="P3635" s="246"/>
      <c r="Q3635" s="246"/>
      <c r="R3635" s="246"/>
      <c r="S3635" s="538">
        <v>1667.61</v>
      </c>
      <c r="T3635" s="467" t="s">
        <v>2965</v>
      </c>
      <c r="U3635" s="347">
        <f t="shared" si="65"/>
        <v>40022.639999999999</v>
      </c>
    </row>
    <row r="3636" spans="1:21">
      <c r="A3636" s="235">
        <f t="shared" si="64"/>
        <v>3633</v>
      </c>
      <c r="B3636" s="238">
        <v>109563338</v>
      </c>
      <c r="C3636" s="238" t="s">
        <v>4029</v>
      </c>
      <c r="D3636" s="238" t="s">
        <v>4030</v>
      </c>
      <c r="E3636" s="598" t="s">
        <v>36</v>
      </c>
      <c r="F3636" s="333">
        <v>4</v>
      </c>
      <c r="G3636" s="623" t="s">
        <v>4997</v>
      </c>
      <c r="H3636" s="485">
        <v>45303</v>
      </c>
      <c r="I3636" s="491"/>
      <c r="J3636" s="246"/>
      <c r="K3636" s="246"/>
      <c r="L3636" s="246"/>
      <c r="M3636" s="246"/>
      <c r="N3636" s="246"/>
      <c r="O3636" s="262"/>
      <c r="P3636" s="246"/>
      <c r="Q3636" s="246"/>
      <c r="R3636" s="246"/>
      <c r="S3636" s="538">
        <v>14000</v>
      </c>
      <c r="T3636" s="467" t="s">
        <v>2965</v>
      </c>
      <c r="U3636" s="347">
        <f t="shared" si="65"/>
        <v>56000</v>
      </c>
    </row>
    <row r="3637" spans="1:21">
      <c r="A3637" s="235">
        <f t="shared" si="64"/>
        <v>3634</v>
      </c>
      <c r="B3637" s="238">
        <v>109563338</v>
      </c>
      <c r="C3637" s="238" t="s">
        <v>4029</v>
      </c>
      <c r="D3637" s="238" t="s">
        <v>4030</v>
      </c>
      <c r="E3637" s="598" t="s">
        <v>36</v>
      </c>
      <c r="F3637" s="333">
        <v>6</v>
      </c>
      <c r="G3637" s="623" t="s">
        <v>5031</v>
      </c>
      <c r="H3637" s="485">
        <v>45303</v>
      </c>
      <c r="I3637" s="491"/>
      <c r="J3637" s="246"/>
      <c r="K3637" s="246"/>
      <c r="L3637" s="246"/>
      <c r="M3637" s="246"/>
      <c r="N3637" s="246"/>
      <c r="O3637" s="262"/>
      <c r="P3637" s="246"/>
      <c r="Q3637" s="246"/>
      <c r="R3637" s="246"/>
      <c r="S3637" s="538">
        <v>14000</v>
      </c>
      <c r="T3637" s="467" t="s">
        <v>2965</v>
      </c>
      <c r="U3637" s="347">
        <f t="shared" si="65"/>
        <v>84000</v>
      </c>
    </row>
    <row r="3638" spans="1:21">
      <c r="A3638" s="235">
        <f t="shared" si="64"/>
        <v>3635</v>
      </c>
      <c r="B3638" s="238">
        <v>113808958</v>
      </c>
      <c r="C3638" s="238" t="s">
        <v>4553</v>
      </c>
      <c r="D3638" s="238" t="s">
        <v>4554</v>
      </c>
      <c r="E3638" s="598" t="s">
        <v>36</v>
      </c>
      <c r="F3638" s="333">
        <v>200</v>
      </c>
      <c r="G3638" s="623" t="s">
        <v>5030</v>
      </c>
      <c r="H3638" s="485">
        <v>45303</v>
      </c>
      <c r="I3638" s="491"/>
      <c r="J3638" s="246"/>
      <c r="K3638" s="246"/>
      <c r="L3638" s="246"/>
      <c r="M3638" s="246"/>
      <c r="N3638" s="246"/>
      <c r="O3638" s="262"/>
      <c r="P3638" s="246"/>
      <c r="Q3638" s="246"/>
      <c r="R3638" s="246"/>
      <c r="S3638" s="538">
        <v>20</v>
      </c>
      <c r="T3638" s="467" t="s">
        <v>2965</v>
      </c>
      <c r="U3638" s="347">
        <f t="shared" si="65"/>
        <v>4000</v>
      </c>
    </row>
    <row r="3639" spans="1:21">
      <c r="A3639" s="235">
        <f t="shared" ref="A3639:A3702" si="66">A3638+1</f>
        <v>3636</v>
      </c>
      <c r="B3639" s="238">
        <v>112172541</v>
      </c>
      <c r="C3639" s="238">
        <v>112172541</v>
      </c>
      <c r="D3639" s="238" t="s">
        <v>2373</v>
      </c>
      <c r="E3639" s="598" t="s">
        <v>36</v>
      </c>
      <c r="F3639" s="333">
        <v>22</v>
      </c>
      <c r="G3639" s="623" t="s">
        <v>5029</v>
      </c>
      <c r="H3639" s="485">
        <v>45300</v>
      </c>
      <c r="I3639" s="491"/>
      <c r="J3639" s="246"/>
      <c r="K3639" s="246"/>
      <c r="L3639" s="246"/>
      <c r="M3639" s="246"/>
      <c r="N3639" s="246"/>
      <c r="O3639" s="262"/>
      <c r="P3639" s="246"/>
      <c r="Q3639" s="246"/>
      <c r="R3639" s="246"/>
      <c r="S3639" s="541">
        <v>250.2</v>
      </c>
      <c r="T3639" s="467" t="s">
        <v>2965</v>
      </c>
      <c r="U3639" s="347">
        <f t="shared" si="65"/>
        <v>5504.4</v>
      </c>
    </row>
    <row r="3640" spans="1:21">
      <c r="A3640" s="235">
        <f t="shared" si="66"/>
        <v>3637</v>
      </c>
      <c r="B3640" s="238">
        <v>112172541</v>
      </c>
      <c r="C3640" s="238">
        <v>112172541</v>
      </c>
      <c r="D3640" s="238" t="s">
        <v>2373</v>
      </c>
      <c r="E3640" s="598" t="s">
        <v>36</v>
      </c>
      <c r="F3640" s="333">
        <v>6</v>
      </c>
      <c r="G3640" s="623" t="s">
        <v>5023</v>
      </c>
      <c r="H3640" s="485">
        <v>45300</v>
      </c>
      <c r="I3640" s="491"/>
      <c r="J3640" s="246"/>
      <c r="K3640" s="246"/>
      <c r="L3640" s="246"/>
      <c r="M3640" s="246"/>
      <c r="N3640" s="246"/>
      <c r="O3640" s="262"/>
      <c r="P3640" s="246"/>
      <c r="Q3640" s="246"/>
      <c r="R3640" s="246"/>
      <c r="S3640" s="541">
        <v>250.2</v>
      </c>
      <c r="T3640" s="467" t="s">
        <v>2965</v>
      </c>
      <c r="U3640" s="347">
        <f t="shared" si="65"/>
        <v>1501.1999999999998</v>
      </c>
    </row>
    <row r="3641" spans="1:21">
      <c r="A3641" s="235">
        <f t="shared" si="66"/>
        <v>3638</v>
      </c>
      <c r="B3641" s="238">
        <v>112172542</v>
      </c>
      <c r="C3641" s="238">
        <v>112172542</v>
      </c>
      <c r="D3641" s="238" t="s">
        <v>2376</v>
      </c>
      <c r="E3641" s="598" t="s">
        <v>36</v>
      </c>
      <c r="F3641" s="238">
        <v>66</v>
      </c>
      <c r="G3641" s="623" t="s">
        <v>5029</v>
      </c>
      <c r="H3641" s="485">
        <v>45300</v>
      </c>
      <c r="I3641" s="491"/>
      <c r="J3641" s="246"/>
      <c r="K3641" s="246"/>
      <c r="L3641" s="246"/>
      <c r="M3641" s="246"/>
      <c r="N3641" s="246"/>
      <c r="O3641" s="262"/>
      <c r="P3641" s="246"/>
      <c r="Q3641" s="246"/>
      <c r="R3641" s="246"/>
      <c r="S3641" s="538">
        <v>139.5</v>
      </c>
      <c r="T3641" s="467" t="s">
        <v>2965</v>
      </c>
      <c r="U3641" s="347">
        <f t="shared" si="65"/>
        <v>9207</v>
      </c>
    </row>
    <row r="3642" spans="1:21">
      <c r="A3642" s="235">
        <f t="shared" si="66"/>
        <v>3639</v>
      </c>
      <c r="B3642" s="238">
        <v>112172542</v>
      </c>
      <c r="C3642" s="238">
        <v>112172542</v>
      </c>
      <c r="D3642" s="238" t="s">
        <v>2376</v>
      </c>
      <c r="E3642" s="598" t="s">
        <v>36</v>
      </c>
      <c r="F3642" s="238">
        <v>18</v>
      </c>
      <c r="G3642" s="623" t="s">
        <v>5023</v>
      </c>
      <c r="H3642" s="485">
        <v>45300</v>
      </c>
      <c r="I3642" s="491"/>
      <c r="J3642" s="246"/>
      <c r="K3642" s="246"/>
      <c r="L3642" s="246"/>
      <c r="M3642" s="246"/>
      <c r="N3642" s="246"/>
      <c r="O3642" s="262"/>
      <c r="P3642" s="246"/>
      <c r="Q3642" s="246"/>
      <c r="R3642" s="246"/>
      <c r="S3642" s="538">
        <v>139.5</v>
      </c>
      <c r="T3642" s="467" t="s">
        <v>2965</v>
      </c>
      <c r="U3642" s="347">
        <f t="shared" si="65"/>
        <v>2511</v>
      </c>
    </row>
    <row r="3643" spans="1:21">
      <c r="A3643" s="235">
        <f t="shared" si="66"/>
        <v>3640</v>
      </c>
      <c r="B3643" s="238">
        <v>112172543</v>
      </c>
      <c r="C3643" s="238">
        <v>112172543</v>
      </c>
      <c r="D3643" s="238" t="s">
        <v>1145</v>
      </c>
      <c r="E3643" s="598" t="s">
        <v>36</v>
      </c>
      <c r="F3643" s="238">
        <v>22</v>
      </c>
      <c r="G3643" s="623" t="s">
        <v>5029</v>
      </c>
      <c r="H3643" s="485">
        <v>45300</v>
      </c>
      <c r="I3643" s="491"/>
      <c r="J3643" s="246"/>
      <c r="K3643" s="246"/>
      <c r="L3643" s="246"/>
      <c r="M3643" s="246"/>
      <c r="N3643" s="246"/>
      <c r="O3643" s="262"/>
      <c r="P3643" s="246"/>
      <c r="Q3643" s="246"/>
      <c r="R3643" s="246"/>
      <c r="S3643" s="541">
        <v>3147.29</v>
      </c>
      <c r="T3643" s="467" t="s">
        <v>2965</v>
      </c>
      <c r="U3643" s="347">
        <f t="shared" si="65"/>
        <v>69240.38</v>
      </c>
    </row>
    <row r="3644" spans="1:21">
      <c r="A3644" s="235">
        <f t="shared" si="66"/>
        <v>3641</v>
      </c>
      <c r="B3644" s="238">
        <v>112172543</v>
      </c>
      <c r="C3644" s="238">
        <v>112172543</v>
      </c>
      <c r="D3644" s="238" t="s">
        <v>1145</v>
      </c>
      <c r="E3644" s="598" t="s">
        <v>36</v>
      </c>
      <c r="F3644" s="238">
        <v>6</v>
      </c>
      <c r="G3644" s="623" t="s">
        <v>5023</v>
      </c>
      <c r="H3644" s="485">
        <v>45300</v>
      </c>
      <c r="I3644" s="491"/>
      <c r="J3644" s="246"/>
      <c r="K3644" s="246"/>
      <c r="L3644" s="246"/>
      <c r="M3644" s="246"/>
      <c r="N3644" s="246"/>
      <c r="O3644" s="262"/>
      <c r="P3644" s="246"/>
      <c r="Q3644" s="246"/>
      <c r="R3644" s="246"/>
      <c r="S3644" s="541">
        <v>3147.29</v>
      </c>
      <c r="T3644" s="467" t="s">
        <v>2965</v>
      </c>
      <c r="U3644" s="347">
        <f t="shared" si="65"/>
        <v>18883.739999999998</v>
      </c>
    </row>
    <row r="3645" spans="1:21">
      <c r="A3645" s="235">
        <f t="shared" si="66"/>
        <v>3642</v>
      </c>
      <c r="B3645" s="238">
        <v>112172544</v>
      </c>
      <c r="C3645" s="238">
        <v>112172544</v>
      </c>
      <c r="D3645" s="238" t="s">
        <v>2377</v>
      </c>
      <c r="E3645" s="598" t="s">
        <v>36</v>
      </c>
      <c r="F3645" s="238">
        <v>44</v>
      </c>
      <c r="G3645" s="623" t="s">
        <v>5029</v>
      </c>
      <c r="H3645" s="485">
        <v>45300</v>
      </c>
      <c r="I3645" s="491"/>
      <c r="J3645" s="246"/>
      <c r="K3645" s="246"/>
      <c r="L3645" s="246"/>
      <c r="M3645" s="246"/>
      <c r="N3645" s="246"/>
      <c r="O3645" s="262"/>
      <c r="P3645" s="246"/>
      <c r="Q3645" s="246"/>
      <c r="R3645" s="246"/>
      <c r="S3645" s="550">
        <v>147.6</v>
      </c>
      <c r="T3645" s="467" t="s">
        <v>2965</v>
      </c>
      <c r="U3645" s="347">
        <f t="shared" si="65"/>
        <v>6494.4</v>
      </c>
    </row>
    <row r="3646" spans="1:21">
      <c r="A3646" s="235">
        <f t="shared" si="66"/>
        <v>3643</v>
      </c>
      <c r="B3646" s="238">
        <v>112172544</v>
      </c>
      <c r="C3646" s="238">
        <v>112172544</v>
      </c>
      <c r="D3646" s="238" t="s">
        <v>2377</v>
      </c>
      <c r="E3646" s="598" t="s">
        <v>36</v>
      </c>
      <c r="F3646" s="238">
        <v>12</v>
      </c>
      <c r="G3646" s="623" t="s">
        <v>5023</v>
      </c>
      <c r="H3646" s="485">
        <v>45300</v>
      </c>
      <c r="I3646" s="491"/>
      <c r="J3646" s="246"/>
      <c r="K3646" s="246"/>
      <c r="L3646" s="246"/>
      <c r="M3646" s="246"/>
      <c r="N3646" s="246"/>
      <c r="O3646" s="262"/>
      <c r="P3646" s="246"/>
      <c r="Q3646" s="246"/>
      <c r="R3646" s="246"/>
      <c r="S3646" s="550">
        <v>147.6</v>
      </c>
      <c r="T3646" s="467" t="s">
        <v>2965</v>
      </c>
      <c r="U3646" s="347">
        <f t="shared" si="65"/>
        <v>1771.1999999999998</v>
      </c>
    </row>
    <row r="3647" spans="1:21">
      <c r="A3647" s="235">
        <f t="shared" si="66"/>
        <v>3644</v>
      </c>
      <c r="B3647" s="238">
        <v>112172545</v>
      </c>
      <c r="C3647" s="238">
        <v>112172545</v>
      </c>
      <c r="D3647" s="238" t="s">
        <v>2378</v>
      </c>
      <c r="E3647" s="598" t="s">
        <v>36</v>
      </c>
      <c r="F3647" s="333">
        <v>132</v>
      </c>
      <c r="G3647" s="623" t="s">
        <v>5029</v>
      </c>
      <c r="H3647" s="485">
        <v>45300</v>
      </c>
      <c r="I3647" s="491"/>
      <c r="J3647" s="246"/>
      <c r="K3647" s="246"/>
      <c r="L3647" s="246"/>
      <c r="M3647" s="246"/>
      <c r="N3647" s="246"/>
      <c r="O3647" s="262"/>
      <c r="P3647" s="246"/>
      <c r="Q3647" s="246"/>
      <c r="R3647" s="246"/>
      <c r="S3647" s="541">
        <v>8.8800000000000008</v>
      </c>
      <c r="T3647" s="467" t="s">
        <v>2965</v>
      </c>
      <c r="U3647" s="347">
        <f t="shared" si="65"/>
        <v>1172.1600000000001</v>
      </c>
    </row>
    <row r="3648" spans="1:21">
      <c r="A3648" s="235">
        <f t="shared" si="66"/>
        <v>3645</v>
      </c>
      <c r="B3648" s="238">
        <v>112172545</v>
      </c>
      <c r="C3648" s="238">
        <v>112172545</v>
      </c>
      <c r="D3648" s="238" t="s">
        <v>2378</v>
      </c>
      <c r="E3648" s="598" t="s">
        <v>36</v>
      </c>
      <c r="F3648" s="333">
        <v>36</v>
      </c>
      <c r="G3648" s="623" t="s">
        <v>5023</v>
      </c>
      <c r="H3648" s="485">
        <v>45300</v>
      </c>
      <c r="I3648" s="491"/>
      <c r="J3648" s="246"/>
      <c r="K3648" s="246"/>
      <c r="L3648" s="246"/>
      <c r="M3648" s="246"/>
      <c r="N3648" s="246"/>
      <c r="O3648" s="262"/>
      <c r="P3648" s="246"/>
      <c r="Q3648" s="246"/>
      <c r="R3648" s="246"/>
      <c r="S3648" s="541">
        <v>8.8800000000000008</v>
      </c>
      <c r="T3648" s="467" t="s">
        <v>2965</v>
      </c>
      <c r="U3648" s="347">
        <f t="shared" si="65"/>
        <v>319.68</v>
      </c>
    </row>
    <row r="3649" spans="1:21">
      <c r="A3649" s="235">
        <f t="shared" si="66"/>
        <v>3646</v>
      </c>
      <c r="B3649" s="238">
        <v>112172546</v>
      </c>
      <c r="C3649" s="238">
        <v>112172546</v>
      </c>
      <c r="D3649" s="238" t="s">
        <v>2380</v>
      </c>
      <c r="E3649" s="598" t="s">
        <v>36</v>
      </c>
      <c r="F3649" s="333">
        <v>88</v>
      </c>
      <c r="G3649" s="623" t="s">
        <v>5029</v>
      </c>
      <c r="H3649" s="485">
        <v>45300</v>
      </c>
      <c r="I3649" s="491"/>
      <c r="J3649" s="246"/>
      <c r="K3649" s="246"/>
      <c r="L3649" s="246"/>
      <c r="M3649" s="246"/>
      <c r="N3649" s="246"/>
      <c r="O3649" s="262"/>
      <c r="P3649" s="246"/>
      <c r="Q3649" s="246"/>
      <c r="R3649" s="246"/>
      <c r="S3649" s="538">
        <v>8.98</v>
      </c>
      <c r="T3649" s="467" t="s">
        <v>2965</v>
      </c>
      <c r="U3649" s="347">
        <f t="shared" si="65"/>
        <v>790.24</v>
      </c>
    </row>
    <row r="3650" spans="1:21">
      <c r="A3650" s="235">
        <f t="shared" si="66"/>
        <v>3647</v>
      </c>
      <c r="B3650" s="238">
        <v>112172546</v>
      </c>
      <c r="C3650" s="238">
        <v>112172546</v>
      </c>
      <c r="D3650" s="238" t="s">
        <v>2380</v>
      </c>
      <c r="E3650" s="598" t="s">
        <v>36</v>
      </c>
      <c r="F3650" s="333">
        <v>24</v>
      </c>
      <c r="G3650" s="623" t="s">
        <v>5023</v>
      </c>
      <c r="H3650" s="485">
        <v>45300</v>
      </c>
      <c r="I3650" s="491"/>
      <c r="J3650" s="246"/>
      <c r="K3650" s="246"/>
      <c r="L3650" s="246"/>
      <c r="M3650" s="246"/>
      <c r="N3650" s="246"/>
      <c r="O3650" s="262"/>
      <c r="P3650" s="246"/>
      <c r="Q3650" s="246"/>
      <c r="R3650" s="246"/>
      <c r="S3650" s="538">
        <v>8.98</v>
      </c>
      <c r="T3650" s="467" t="s">
        <v>2965</v>
      </c>
      <c r="U3650" s="347">
        <f t="shared" si="65"/>
        <v>215.52</v>
      </c>
    </row>
    <row r="3651" spans="1:21">
      <c r="A3651" s="235">
        <f t="shared" si="66"/>
        <v>3648</v>
      </c>
      <c r="B3651" s="238">
        <v>112170848</v>
      </c>
      <c r="C3651" s="238">
        <v>112170848</v>
      </c>
      <c r="D3651" s="238" t="s">
        <v>2381</v>
      </c>
      <c r="E3651" s="598" t="s">
        <v>36</v>
      </c>
      <c r="F3651" s="235">
        <v>132</v>
      </c>
      <c r="G3651" s="623" t="s">
        <v>5029</v>
      </c>
      <c r="H3651" s="485">
        <v>45300</v>
      </c>
      <c r="I3651" s="491"/>
      <c r="J3651" s="246"/>
      <c r="K3651" s="246"/>
      <c r="L3651" s="246"/>
      <c r="M3651" s="246"/>
      <c r="N3651" s="246"/>
      <c r="O3651" s="262"/>
      <c r="P3651" s="246"/>
      <c r="Q3651" s="246"/>
      <c r="R3651" s="246"/>
      <c r="S3651" s="538">
        <v>8.41</v>
      </c>
      <c r="T3651" s="467" t="s">
        <v>2965</v>
      </c>
      <c r="U3651" s="347">
        <f t="shared" si="65"/>
        <v>1110.1200000000001</v>
      </c>
    </row>
    <row r="3652" spans="1:21">
      <c r="A3652" s="235">
        <f t="shared" si="66"/>
        <v>3649</v>
      </c>
      <c r="B3652" s="238">
        <v>112170848</v>
      </c>
      <c r="C3652" s="238">
        <v>112170848</v>
      </c>
      <c r="D3652" s="238" t="s">
        <v>2381</v>
      </c>
      <c r="E3652" s="598" t="s">
        <v>36</v>
      </c>
      <c r="F3652" s="235">
        <v>36</v>
      </c>
      <c r="G3652" s="623" t="s">
        <v>5023</v>
      </c>
      <c r="H3652" s="485">
        <v>45300</v>
      </c>
      <c r="I3652" s="491"/>
      <c r="J3652" s="246"/>
      <c r="K3652" s="246"/>
      <c r="L3652" s="246"/>
      <c r="M3652" s="246"/>
      <c r="N3652" s="246"/>
      <c r="O3652" s="262"/>
      <c r="P3652" s="246"/>
      <c r="Q3652" s="246"/>
      <c r="R3652" s="246"/>
      <c r="S3652" s="538">
        <v>8.41</v>
      </c>
      <c r="T3652" s="467" t="s">
        <v>2965</v>
      </c>
      <c r="U3652" s="347">
        <f t="shared" ref="U3652:U3715" si="67">S3652*F3652</f>
        <v>302.76</v>
      </c>
    </row>
    <row r="3653" spans="1:21">
      <c r="A3653" s="235">
        <f t="shared" si="66"/>
        <v>3650</v>
      </c>
      <c r="B3653" s="238">
        <v>112170849</v>
      </c>
      <c r="C3653" s="238">
        <v>112170849</v>
      </c>
      <c r="D3653" s="238" t="s">
        <v>2382</v>
      </c>
      <c r="E3653" s="598" t="s">
        <v>36</v>
      </c>
      <c r="F3653" s="235">
        <v>132</v>
      </c>
      <c r="G3653" s="623" t="s">
        <v>5029</v>
      </c>
      <c r="H3653" s="485">
        <v>45300</v>
      </c>
      <c r="I3653" s="491"/>
      <c r="J3653" s="246"/>
      <c r="K3653" s="246"/>
      <c r="L3653" s="246"/>
      <c r="M3653" s="246"/>
      <c r="N3653" s="246"/>
      <c r="O3653" s="262"/>
      <c r="P3653" s="246"/>
      <c r="Q3653" s="246"/>
      <c r="R3653" s="246"/>
      <c r="S3653" s="538">
        <v>2.89</v>
      </c>
      <c r="T3653" s="467" t="s">
        <v>2965</v>
      </c>
      <c r="U3653" s="347">
        <f t="shared" si="67"/>
        <v>381.48</v>
      </c>
    </row>
    <row r="3654" spans="1:21">
      <c r="A3654" s="235">
        <f t="shared" si="66"/>
        <v>3651</v>
      </c>
      <c r="B3654" s="238">
        <v>112170849</v>
      </c>
      <c r="C3654" s="238">
        <v>112170849</v>
      </c>
      <c r="D3654" s="238" t="s">
        <v>2382</v>
      </c>
      <c r="E3654" s="598" t="s">
        <v>36</v>
      </c>
      <c r="F3654" s="235">
        <v>36</v>
      </c>
      <c r="G3654" s="623" t="s">
        <v>5023</v>
      </c>
      <c r="H3654" s="485">
        <v>45300</v>
      </c>
      <c r="I3654" s="491"/>
      <c r="J3654" s="246"/>
      <c r="K3654" s="246"/>
      <c r="L3654" s="246"/>
      <c r="M3654" s="246"/>
      <c r="N3654" s="246"/>
      <c r="O3654" s="262"/>
      <c r="P3654" s="246"/>
      <c r="Q3654" s="246"/>
      <c r="R3654" s="246"/>
      <c r="S3654" s="538">
        <v>2.89</v>
      </c>
      <c r="T3654" s="467" t="s">
        <v>2965</v>
      </c>
      <c r="U3654" s="347">
        <f t="shared" si="67"/>
        <v>104.04</v>
      </c>
    </row>
    <row r="3655" spans="1:21" ht="30.6">
      <c r="A3655" s="235">
        <f t="shared" si="66"/>
        <v>3652</v>
      </c>
      <c r="B3655" s="238">
        <v>109611234</v>
      </c>
      <c r="C3655" s="238">
        <v>3742612236</v>
      </c>
      <c r="D3655" s="337" t="s">
        <v>3031</v>
      </c>
      <c r="E3655" s="598" t="s">
        <v>36</v>
      </c>
      <c r="F3655" s="235">
        <v>43</v>
      </c>
      <c r="G3655" s="623" t="s">
        <v>5029</v>
      </c>
      <c r="H3655" s="485">
        <v>45300</v>
      </c>
      <c r="I3655" s="491"/>
      <c r="J3655" s="246"/>
      <c r="K3655" s="246"/>
      <c r="L3655" s="246"/>
      <c r="M3655" s="246"/>
      <c r="N3655" s="246"/>
      <c r="O3655" s="262"/>
      <c r="P3655" s="246"/>
      <c r="Q3655" s="246"/>
      <c r="R3655" s="246"/>
      <c r="S3655" s="538">
        <v>24600</v>
      </c>
      <c r="T3655" s="467" t="s">
        <v>2965</v>
      </c>
      <c r="U3655" s="347">
        <f t="shared" si="67"/>
        <v>1057800</v>
      </c>
    </row>
    <row r="3656" spans="1:21" ht="30.6">
      <c r="A3656" s="235">
        <f t="shared" si="66"/>
        <v>3653</v>
      </c>
      <c r="B3656" s="238">
        <v>109611234</v>
      </c>
      <c r="C3656" s="238">
        <v>3742612236</v>
      </c>
      <c r="D3656" s="337" t="s">
        <v>3031</v>
      </c>
      <c r="E3656" s="598" t="s">
        <v>36</v>
      </c>
      <c r="F3656" s="333">
        <v>23</v>
      </c>
      <c r="G3656" s="623" t="s">
        <v>5029</v>
      </c>
      <c r="H3656" s="485">
        <v>45300</v>
      </c>
      <c r="I3656" s="491"/>
      <c r="J3656" s="246"/>
      <c r="K3656" s="246"/>
      <c r="L3656" s="246"/>
      <c r="M3656" s="246"/>
      <c r="N3656" s="246"/>
      <c r="O3656" s="262"/>
      <c r="P3656" s="246"/>
      <c r="Q3656" s="246"/>
      <c r="R3656" s="246"/>
      <c r="S3656" s="538">
        <v>24600</v>
      </c>
      <c r="T3656" s="467" t="s">
        <v>2965</v>
      </c>
      <c r="U3656" s="347">
        <f t="shared" si="67"/>
        <v>565800</v>
      </c>
    </row>
    <row r="3657" spans="1:21" ht="30.6">
      <c r="A3657" s="235">
        <f t="shared" si="66"/>
        <v>3654</v>
      </c>
      <c r="B3657" s="238">
        <v>109611234</v>
      </c>
      <c r="C3657" s="238">
        <v>3742612236</v>
      </c>
      <c r="D3657" s="337" t="s">
        <v>3031</v>
      </c>
      <c r="E3657" s="598" t="s">
        <v>36</v>
      </c>
      <c r="F3657" s="235">
        <v>18</v>
      </c>
      <c r="G3657" s="623" t="s">
        <v>5023</v>
      </c>
      <c r="H3657" s="485">
        <v>45300</v>
      </c>
      <c r="I3657" s="491"/>
      <c r="J3657" s="246"/>
      <c r="K3657" s="246"/>
      <c r="L3657" s="246"/>
      <c r="M3657" s="246"/>
      <c r="N3657" s="246"/>
      <c r="O3657" s="262"/>
      <c r="P3657" s="246"/>
      <c r="Q3657" s="246"/>
      <c r="R3657" s="246"/>
      <c r="S3657" s="538">
        <v>24600</v>
      </c>
      <c r="T3657" s="467" t="s">
        <v>2965</v>
      </c>
      <c r="U3657" s="347">
        <f t="shared" si="67"/>
        <v>442800</v>
      </c>
    </row>
    <row r="3658" spans="1:21">
      <c r="A3658" s="235">
        <f t="shared" si="66"/>
        <v>3655</v>
      </c>
      <c r="B3658" s="435">
        <v>113808959</v>
      </c>
      <c r="C3658" s="435">
        <v>113808959</v>
      </c>
      <c r="D3658" s="435" t="s">
        <v>4549</v>
      </c>
      <c r="E3658" s="613" t="s">
        <v>36</v>
      </c>
      <c r="F3658" s="433">
        <v>200</v>
      </c>
      <c r="G3658" s="623" t="s">
        <v>5030</v>
      </c>
      <c r="H3658" s="485">
        <v>45303</v>
      </c>
      <c r="I3658" s="491"/>
      <c r="J3658" s="246"/>
      <c r="K3658" s="246"/>
      <c r="L3658" s="246"/>
      <c r="M3658" s="246"/>
      <c r="N3658" s="246"/>
      <c r="O3658" s="262"/>
      <c r="P3658" s="246"/>
      <c r="Q3658" s="246"/>
      <c r="R3658" s="246"/>
      <c r="S3658" s="538">
        <v>4.75</v>
      </c>
      <c r="T3658" s="467" t="s">
        <v>2965</v>
      </c>
      <c r="U3658" s="347">
        <f t="shared" si="67"/>
        <v>950</v>
      </c>
    </row>
    <row r="3659" spans="1:21">
      <c r="A3659" s="235">
        <f t="shared" si="66"/>
        <v>3656</v>
      </c>
      <c r="B3659" s="238">
        <v>110408288</v>
      </c>
      <c r="C3659" s="238" t="s">
        <v>1749</v>
      </c>
      <c r="D3659" s="337" t="s">
        <v>1750</v>
      </c>
      <c r="E3659" s="598" t="s">
        <v>36</v>
      </c>
      <c r="F3659" s="235">
        <v>66</v>
      </c>
      <c r="G3659" s="623" t="s">
        <v>5029</v>
      </c>
      <c r="H3659" s="485">
        <v>45300</v>
      </c>
      <c r="I3659" s="491"/>
      <c r="J3659" s="246"/>
      <c r="K3659" s="246"/>
      <c r="L3659" s="246"/>
      <c r="M3659" s="246"/>
      <c r="N3659" s="246"/>
      <c r="O3659" s="262"/>
      <c r="P3659" s="246"/>
      <c r="Q3659" s="246"/>
      <c r="R3659" s="246"/>
      <c r="S3659" s="541">
        <v>2750</v>
      </c>
      <c r="T3659" s="467" t="s">
        <v>2965</v>
      </c>
      <c r="U3659" s="347">
        <f t="shared" si="67"/>
        <v>181500</v>
      </c>
    </row>
    <row r="3660" spans="1:21">
      <c r="A3660" s="235">
        <f t="shared" si="66"/>
        <v>3657</v>
      </c>
      <c r="B3660" s="238">
        <v>110408288</v>
      </c>
      <c r="C3660" s="238" t="s">
        <v>1749</v>
      </c>
      <c r="D3660" s="337" t="s">
        <v>1750</v>
      </c>
      <c r="E3660" s="598" t="s">
        <v>36</v>
      </c>
      <c r="F3660" s="235">
        <v>12</v>
      </c>
      <c r="G3660" s="623" t="s">
        <v>5023</v>
      </c>
      <c r="H3660" s="485">
        <v>45300</v>
      </c>
      <c r="I3660" s="491"/>
      <c r="J3660" s="246"/>
      <c r="K3660" s="246"/>
      <c r="L3660" s="246"/>
      <c r="M3660" s="246"/>
      <c r="N3660" s="246"/>
      <c r="O3660" s="262"/>
      <c r="P3660" s="246"/>
      <c r="Q3660" s="246"/>
      <c r="R3660" s="246"/>
      <c r="S3660" s="541">
        <v>2750</v>
      </c>
      <c r="T3660" s="467" t="s">
        <v>2965</v>
      </c>
      <c r="U3660" s="347">
        <f t="shared" si="67"/>
        <v>33000</v>
      </c>
    </row>
    <row r="3661" spans="1:21">
      <c r="A3661" s="235">
        <f t="shared" si="66"/>
        <v>3658</v>
      </c>
      <c r="B3661" s="238">
        <v>112171911</v>
      </c>
      <c r="C3661" s="238" t="s">
        <v>3427</v>
      </c>
      <c r="D3661" s="238" t="s">
        <v>3588</v>
      </c>
      <c r="E3661" s="598" t="s">
        <v>36</v>
      </c>
      <c r="F3661" s="490">
        <v>3</v>
      </c>
      <c r="G3661" s="623" t="s">
        <v>5023</v>
      </c>
      <c r="H3661" s="485">
        <v>45300</v>
      </c>
      <c r="I3661" s="491"/>
      <c r="J3661" s="246"/>
      <c r="K3661" s="246"/>
      <c r="L3661" s="246"/>
      <c r="M3661" s="246"/>
      <c r="N3661" s="246"/>
      <c r="O3661" s="262"/>
      <c r="P3661" s="246"/>
      <c r="Q3661" s="246"/>
      <c r="R3661" s="246"/>
      <c r="S3661" s="544">
        <v>158500</v>
      </c>
      <c r="T3661" s="467" t="s">
        <v>2965</v>
      </c>
      <c r="U3661" s="347">
        <f t="shared" si="67"/>
        <v>475500</v>
      </c>
    </row>
    <row r="3662" spans="1:21">
      <c r="A3662" s="235">
        <f t="shared" si="66"/>
        <v>3659</v>
      </c>
      <c r="B3662" s="238">
        <v>112171911</v>
      </c>
      <c r="C3662" s="238" t="s">
        <v>3427</v>
      </c>
      <c r="D3662" s="333" t="s">
        <v>3588</v>
      </c>
      <c r="E3662" s="600" t="s">
        <v>36</v>
      </c>
      <c r="F3662" s="333">
        <v>11</v>
      </c>
      <c r="G3662" s="623" t="s">
        <v>5029</v>
      </c>
      <c r="H3662" s="485">
        <v>45300</v>
      </c>
      <c r="I3662" s="491"/>
      <c r="J3662" s="246"/>
      <c r="K3662" s="246"/>
      <c r="L3662" s="246"/>
      <c r="M3662" s="246"/>
      <c r="N3662" s="246"/>
      <c r="O3662" s="262"/>
      <c r="P3662" s="246"/>
      <c r="Q3662" s="246"/>
      <c r="R3662" s="246"/>
      <c r="S3662" s="544">
        <v>158500</v>
      </c>
      <c r="T3662" s="467" t="s">
        <v>2965</v>
      </c>
      <c r="U3662" s="347">
        <f t="shared" si="67"/>
        <v>1743500</v>
      </c>
    </row>
    <row r="3663" spans="1:21">
      <c r="A3663" s="235">
        <f t="shared" si="66"/>
        <v>3660</v>
      </c>
      <c r="B3663" s="238">
        <v>112173808</v>
      </c>
      <c r="C3663" s="239" t="s">
        <v>3421</v>
      </c>
      <c r="D3663" s="350" t="s">
        <v>2819</v>
      </c>
      <c r="E3663" s="598" t="s">
        <v>247</v>
      </c>
      <c r="F3663" s="333">
        <v>4</v>
      </c>
      <c r="G3663" s="623" t="s">
        <v>5029</v>
      </c>
      <c r="H3663" s="485">
        <v>45300</v>
      </c>
      <c r="I3663" s="491"/>
      <c r="J3663" s="246"/>
      <c r="K3663" s="246"/>
      <c r="L3663" s="246"/>
      <c r="M3663" s="246"/>
      <c r="N3663" s="246"/>
      <c r="O3663" s="262"/>
      <c r="P3663" s="246"/>
      <c r="Q3663" s="246"/>
      <c r="R3663" s="246"/>
      <c r="S3663" s="541">
        <v>65700</v>
      </c>
      <c r="T3663" s="467" t="s">
        <v>2965</v>
      </c>
      <c r="U3663" s="347">
        <f t="shared" si="67"/>
        <v>262800</v>
      </c>
    </row>
    <row r="3664" spans="1:21">
      <c r="A3664" s="235">
        <f t="shared" si="66"/>
        <v>3661</v>
      </c>
      <c r="B3664" s="238">
        <v>112173846</v>
      </c>
      <c r="C3664" s="238">
        <v>1552983</v>
      </c>
      <c r="D3664" s="337" t="s">
        <v>3758</v>
      </c>
      <c r="E3664" s="600" t="s">
        <v>36</v>
      </c>
      <c r="F3664" s="333">
        <v>11</v>
      </c>
      <c r="G3664" s="623" t="s">
        <v>5029</v>
      </c>
      <c r="H3664" s="485">
        <v>45300</v>
      </c>
      <c r="I3664" s="491"/>
      <c r="J3664" s="246"/>
      <c r="K3664" s="246"/>
      <c r="L3664" s="246"/>
      <c r="M3664" s="246"/>
      <c r="N3664" s="246"/>
      <c r="O3664" s="262"/>
      <c r="P3664" s="246"/>
      <c r="Q3664" s="246"/>
      <c r="R3664" s="246"/>
      <c r="S3664" s="547">
        <v>2350</v>
      </c>
      <c r="T3664" s="467" t="s">
        <v>2965</v>
      </c>
      <c r="U3664" s="347">
        <f t="shared" si="67"/>
        <v>25850</v>
      </c>
    </row>
    <row r="3665" spans="1:21">
      <c r="A3665" s="235">
        <f t="shared" si="66"/>
        <v>3662</v>
      </c>
      <c r="B3665" s="238">
        <v>112173846</v>
      </c>
      <c r="C3665" s="238">
        <v>1552983</v>
      </c>
      <c r="D3665" s="337" t="s">
        <v>3758</v>
      </c>
      <c r="E3665" s="600" t="s">
        <v>36</v>
      </c>
      <c r="F3665" s="333">
        <v>3</v>
      </c>
      <c r="G3665" s="623" t="s">
        <v>5023</v>
      </c>
      <c r="H3665" s="485">
        <v>45300</v>
      </c>
      <c r="I3665" s="491"/>
      <c r="J3665" s="246"/>
      <c r="K3665" s="246"/>
      <c r="L3665" s="246"/>
      <c r="M3665" s="246"/>
      <c r="N3665" s="246"/>
      <c r="O3665" s="262"/>
      <c r="P3665" s="246"/>
      <c r="Q3665" s="246"/>
      <c r="R3665" s="246"/>
      <c r="S3665" s="547">
        <v>2350</v>
      </c>
      <c r="T3665" s="467" t="s">
        <v>2965</v>
      </c>
      <c r="U3665" s="347">
        <f t="shared" si="67"/>
        <v>7050</v>
      </c>
    </row>
    <row r="3666" spans="1:21">
      <c r="A3666" s="235">
        <f t="shared" si="66"/>
        <v>3663</v>
      </c>
      <c r="B3666" s="238">
        <v>112173808</v>
      </c>
      <c r="C3666" s="239" t="s">
        <v>3421</v>
      </c>
      <c r="D3666" s="350" t="s">
        <v>2819</v>
      </c>
      <c r="E3666" s="598" t="s">
        <v>247</v>
      </c>
      <c r="F3666" s="333">
        <v>7</v>
      </c>
      <c r="G3666" s="623" t="s">
        <v>5029</v>
      </c>
      <c r="H3666" s="485">
        <v>45300</v>
      </c>
      <c r="I3666" s="491"/>
      <c r="J3666" s="246"/>
      <c r="K3666" s="246"/>
      <c r="L3666" s="246"/>
      <c r="M3666" s="246"/>
      <c r="N3666" s="246"/>
      <c r="O3666" s="262"/>
      <c r="P3666" s="246"/>
      <c r="Q3666" s="246"/>
      <c r="R3666" s="246"/>
      <c r="S3666" s="541">
        <v>65700</v>
      </c>
      <c r="T3666" s="467" t="s">
        <v>2965</v>
      </c>
      <c r="U3666" s="347">
        <f t="shared" si="67"/>
        <v>459900</v>
      </c>
    </row>
    <row r="3667" spans="1:21">
      <c r="A3667" s="235">
        <f t="shared" si="66"/>
        <v>3664</v>
      </c>
      <c r="B3667" s="238">
        <v>112173808</v>
      </c>
      <c r="C3667" s="239" t="s">
        <v>3421</v>
      </c>
      <c r="D3667" s="350" t="s">
        <v>2819</v>
      </c>
      <c r="E3667" s="598" t="s">
        <v>247</v>
      </c>
      <c r="F3667" s="333">
        <v>3</v>
      </c>
      <c r="G3667" s="623" t="s">
        <v>5023</v>
      </c>
      <c r="H3667" s="485">
        <v>45300</v>
      </c>
      <c r="I3667" s="491"/>
      <c r="J3667" s="246"/>
      <c r="K3667" s="246"/>
      <c r="L3667" s="246"/>
      <c r="M3667" s="246"/>
      <c r="N3667" s="246"/>
      <c r="O3667" s="262"/>
      <c r="P3667" s="246"/>
      <c r="Q3667" s="246"/>
      <c r="R3667" s="246"/>
      <c r="S3667" s="541">
        <v>65700</v>
      </c>
      <c r="T3667" s="467" t="s">
        <v>2965</v>
      </c>
      <c r="U3667" s="347">
        <f t="shared" si="67"/>
        <v>197100</v>
      </c>
    </row>
    <row r="3668" spans="1:21">
      <c r="A3668" s="235">
        <f t="shared" si="66"/>
        <v>3665</v>
      </c>
      <c r="B3668" s="238"/>
      <c r="C3668" s="239" t="s">
        <v>286</v>
      </c>
      <c r="D3668" s="337" t="s">
        <v>4072</v>
      </c>
      <c r="E3668" s="600" t="s">
        <v>36</v>
      </c>
      <c r="F3668" s="333">
        <v>4</v>
      </c>
      <c r="G3668" s="623" t="s">
        <v>5029</v>
      </c>
      <c r="H3668" s="485">
        <v>45300</v>
      </c>
      <c r="I3668" s="491"/>
      <c r="J3668" s="246"/>
      <c r="K3668" s="246"/>
      <c r="L3668" s="246"/>
      <c r="M3668" s="246"/>
      <c r="N3668" s="246"/>
      <c r="O3668" s="262"/>
      <c r="P3668" s="246"/>
      <c r="Q3668" s="246"/>
      <c r="R3668" s="246"/>
      <c r="S3668" s="551">
        <v>90729.16</v>
      </c>
      <c r="T3668" s="467" t="s">
        <v>2965</v>
      </c>
      <c r="U3668" s="347">
        <f t="shared" si="67"/>
        <v>362916.64</v>
      </c>
    </row>
    <row r="3669" spans="1:21">
      <c r="A3669" s="235">
        <f t="shared" si="66"/>
        <v>3666</v>
      </c>
      <c r="B3669" s="238">
        <v>112148136</v>
      </c>
      <c r="C3669" s="239" t="s">
        <v>3726</v>
      </c>
      <c r="D3669" s="238" t="s">
        <v>3727</v>
      </c>
      <c r="E3669" s="600" t="s">
        <v>4864</v>
      </c>
      <c r="F3669" s="490">
        <v>11</v>
      </c>
      <c r="G3669" s="623" t="s">
        <v>5029</v>
      </c>
      <c r="H3669" s="485">
        <v>45300</v>
      </c>
      <c r="I3669" s="491"/>
      <c r="J3669" s="246"/>
      <c r="K3669" s="246"/>
      <c r="L3669" s="246"/>
      <c r="M3669" s="246"/>
      <c r="N3669" s="246"/>
      <c r="O3669" s="262"/>
      <c r="P3669" s="246"/>
      <c r="Q3669" s="246"/>
      <c r="R3669" s="246"/>
      <c r="S3669" s="544">
        <v>14661.91</v>
      </c>
      <c r="T3669" s="467" t="s">
        <v>2965</v>
      </c>
      <c r="U3669" s="347">
        <f t="shared" si="67"/>
        <v>161281.01</v>
      </c>
    </row>
    <row r="3670" spans="1:21">
      <c r="A3670" s="235">
        <f t="shared" si="66"/>
        <v>3667</v>
      </c>
      <c r="B3670" s="238">
        <v>112148136</v>
      </c>
      <c r="C3670" s="239" t="s">
        <v>3726</v>
      </c>
      <c r="D3670" s="238" t="s">
        <v>3727</v>
      </c>
      <c r="E3670" s="600" t="s">
        <v>4864</v>
      </c>
      <c r="F3670" s="490">
        <v>3</v>
      </c>
      <c r="G3670" s="623" t="s">
        <v>5023</v>
      </c>
      <c r="H3670" s="485">
        <v>45300</v>
      </c>
      <c r="I3670" s="491"/>
      <c r="J3670" s="246"/>
      <c r="K3670" s="246"/>
      <c r="L3670" s="246"/>
      <c r="M3670" s="246"/>
      <c r="N3670" s="246"/>
      <c r="O3670" s="262"/>
      <c r="P3670" s="246"/>
      <c r="Q3670" s="246"/>
      <c r="R3670" s="246"/>
      <c r="S3670" s="544">
        <v>14661.91</v>
      </c>
      <c r="T3670" s="467" t="s">
        <v>2965</v>
      </c>
      <c r="U3670" s="347">
        <f t="shared" si="67"/>
        <v>43985.729999999996</v>
      </c>
    </row>
    <row r="3671" spans="1:21">
      <c r="A3671" s="235">
        <f t="shared" si="66"/>
        <v>3668</v>
      </c>
      <c r="B3671" s="238">
        <v>110408288</v>
      </c>
      <c r="C3671" s="238" t="s">
        <v>1749</v>
      </c>
      <c r="D3671" s="337" t="s">
        <v>1750</v>
      </c>
      <c r="E3671" s="600" t="s">
        <v>4864</v>
      </c>
      <c r="F3671" s="333">
        <v>6</v>
      </c>
      <c r="G3671" s="623" t="s">
        <v>5023</v>
      </c>
      <c r="H3671" s="485">
        <v>45300</v>
      </c>
      <c r="I3671" s="491"/>
      <c r="J3671" s="246"/>
      <c r="K3671" s="246"/>
      <c r="L3671" s="246"/>
      <c r="M3671" s="246"/>
      <c r="N3671" s="246"/>
      <c r="O3671" s="262"/>
      <c r="P3671" s="246"/>
      <c r="Q3671" s="246"/>
      <c r="R3671" s="246"/>
      <c r="S3671" s="541">
        <v>2750</v>
      </c>
      <c r="T3671" s="467" t="s">
        <v>2965</v>
      </c>
      <c r="U3671" s="347">
        <f t="shared" si="67"/>
        <v>16500</v>
      </c>
    </row>
    <row r="3672" spans="1:21">
      <c r="A3672" s="235">
        <f t="shared" si="66"/>
        <v>3669</v>
      </c>
      <c r="B3672" s="238"/>
      <c r="C3672" s="238"/>
      <c r="D3672" s="337" t="s">
        <v>4072</v>
      </c>
      <c r="E3672" s="600" t="s">
        <v>36</v>
      </c>
      <c r="F3672" s="238">
        <v>4</v>
      </c>
      <c r="G3672" s="623" t="s">
        <v>5029</v>
      </c>
      <c r="H3672" s="485">
        <v>45300</v>
      </c>
      <c r="I3672" s="491"/>
      <c r="J3672" s="246"/>
      <c r="K3672" s="246"/>
      <c r="L3672" s="246"/>
      <c r="M3672" s="246"/>
      <c r="N3672" s="246"/>
      <c r="O3672" s="262"/>
      <c r="P3672" s="246"/>
      <c r="Q3672" s="246"/>
      <c r="R3672" s="246"/>
      <c r="S3672" s="551">
        <v>90729.16</v>
      </c>
      <c r="T3672" s="467" t="s">
        <v>2965</v>
      </c>
      <c r="U3672" s="347">
        <f t="shared" si="67"/>
        <v>362916.64</v>
      </c>
    </row>
    <row r="3673" spans="1:21">
      <c r="A3673" s="235">
        <f t="shared" si="66"/>
        <v>3670</v>
      </c>
      <c r="B3673" s="238"/>
      <c r="C3673" s="239" t="s">
        <v>286</v>
      </c>
      <c r="D3673" s="337" t="s">
        <v>4072</v>
      </c>
      <c r="E3673" s="600" t="s">
        <v>36</v>
      </c>
      <c r="F3673" s="333">
        <v>3</v>
      </c>
      <c r="G3673" s="623" t="s">
        <v>5029</v>
      </c>
      <c r="H3673" s="485">
        <v>45300</v>
      </c>
      <c r="I3673" s="491"/>
      <c r="J3673" s="246"/>
      <c r="K3673" s="246"/>
      <c r="L3673" s="246"/>
      <c r="M3673" s="246"/>
      <c r="N3673" s="246"/>
      <c r="O3673" s="262"/>
      <c r="P3673" s="246"/>
      <c r="Q3673" s="246"/>
      <c r="R3673" s="246"/>
      <c r="S3673" s="551">
        <v>90729.16</v>
      </c>
      <c r="T3673" s="467" t="s">
        <v>2965</v>
      </c>
      <c r="U3673" s="347">
        <f t="shared" si="67"/>
        <v>272187.48</v>
      </c>
    </row>
    <row r="3674" spans="1:21">
      <c r="A3674" s="235">
        <f t="shared" si="66"/>
        <v>3671</v>
      </c>
      <c r="B3674" s="238"/>
      <c r="C3674" s="239"/>
      <c r="D3674" s="337" t="s">
        <v>4072</v>
      </c>
      <c r="E3674" s="600" t="s">
        <v>36</v>
      </c>
      <c r="F3674" s="333">
        <v>3</v>
      </c>
      <c r="G3674" s="623" t="s">
        <v>5023</v>
      </c>
      <c r="H3674" s="485">
        <v>45300</v>
      </c>
      <c r="I3674" s="491"/>
      <c r="J3674" s="246"/>
      <c r="K3674" s="246"/>
      <c r="L3674" s="246"/>
      <c r="M3674" s="246"/>
      <c r="N3674" s="246"/>
      <c r="O3674" s="262"/>
      <c r="P3674" s="246"/>
      <c r="Q3674" s="246"/>
      <c r="R3674" s="246"/>
      <c r="S3674" s="551">
        <v>90729.16</v>
      </c>
      <c r="T3674" s="467" t="s">
        <v>2965</v>
      </c>
      <c r="U3674" s="347">
        <f t="shared" si="67"/>
        <v>272187.48</v>
      </c>
    </row>
    <row r="3675" spans="1:21">
      <c r="A3675" s="235">
        <f t="shared" si="66"/>
        <v>3672</v>
      </c>
      <c r="B3675" s="238">
        <v>102464571</v>
      </c>
      <c r="C3675" s="238" t="s">
        <v>1693</v>
      </c>
      <c r="D3675" s="238" t="s">
        <v>1694</v>
      </c>
      <c r="E3675" s="598" t="s">
        <v>36</v>
      </c>
      <c r="F3675" s="333">
        <v>9</v>
      </c>
      <c r="G3675" s="623" t="s">
        <v>5029</v>
      </c>
      <c r="H3675" s="485">
        <v>45300</v>
      </c>
      <c r="I3675" s="491"/>
      <c r="J3675" s="246"/>
      <c r="K3675" s="246"/>
      <c r="L3675" s="246"/>
      <c r="M3675" s="246"/>
      <c r="N3675" s="246"/>
      <c r="O3675" s="262"/>
      <c r="P3675" s="246"/>
      <c r="Q3675" s="246"/>
      <c r="R3675" s="246"/>
      <c r="S3675" s="546">
        <v>1374</v>
      </c>
      <c r="T3675" s="467" t="s">
        <v>2965</v>
      </c>
      <c r="U3675" s="347">
        <f t="shared" si="67"/>
        <v>12366</v>
      </c>
    </row>
    <row r="3676" spans="1:21">
      <c r="A3676" s="235">
        <f t="shared" si="66"/>
        <v>3673</v>
      </c>
      <c r="B3676" s="238">
        <v>102464571</v>
      </c>
      <c r="C3676" s="238" t="s">
        <v>1693</v>
      </c>
      <c r="D3676" s="238" t="s">
        <v>1694</v>
      </c>
      <c r="E3676" s="598" t="s">
        <v>36</v>
      </c>
      <c r="F3676" s="333">
        <v>6</v>
      </c>
      <c r="G3676" s="623" t="s">
        <v>5023</v>
      </c>
      <c r="H3676" s="485">
        <v>45300</v>
      </c>
      <c r="I3676" s="491"/>
      <c r="J3676" s="246"/>
      <c r="K3676" s="246"/>
      <c r="L3676" s="246"/>
      <c r="M3676" s="246"/>
      <c r="N3676" s="246"/>
      <c r="O3676" s="262"/>
      <c r="P3676" s="246"/>
      <c r="Q3676" s="246"/>
      <c r="R3676" s="246"/>
      <c r="S3676" s="546">
        <v>1374</v>
      </c>
      <c r="T3676" s="467" t="s">
        <v>2965</v>
      </c>
      <c r="U3676" s="347">
        <f t="shared" si="67"/>
        <v>8244</v>
      </c>
    </row>
    <row r="3677" spans="1:21">
      <c r="A3677" s="235">
        <f t="shared" si="66"/>
        <v>3674</v>
      </c>
      <c r="B3677" s="238">
        <v>10947744</v>
      </c>
      <c r="C3677" s="450">
        <v>803203</v>
      </c>
      <c r="D3677" s="354" t="s">
        <v>3732</v>
      </c>
      <c r="E3677" s="601" t="s">
        <v>36</v>
      </c>
      <c r="F3677" s="333">
        <v>4</v>
      </c>
      <c r="G3677" s="623" t="s">
        <v>4997</v>
      </c>
      <c r="H3677" s="485">
        <v>45303</v>
      </c>
      <c r="I3677" s="491"/>
      <c r="J3677" s="246"/>
      <c r="K3677" s="246"/>
      <c r="L3677" s="246"/>
      <c r="M3677" s="246"/>
      <c r="N3677" s="246"/>
      <c r="O3677" s="262"/>
      <c r="P3677" s="246"/>
      <c r="Q3677" s="246"/>
      <c r="R3677" s="246"/>
      <c r="S3677" s="538">
        <v>38952</v>
      </c>
      <c r="T3677" s="467" t="s">
        <v>2965</v>
      </c>
      <c r="U3677" s="347">
        <f t="shared" si="67"/>
        <v>155808</v>
      </c>
    </row>
    <row r="3678" spans="1:21">
      <c r="A3678" s="235">
        <f t="shared" si="66"/>
        <v>3675</v>
      </c>
      <c r="B3678" s="238">
        <v>109447742</v>
      </c>
      <c r="C3678" s="354">
        <v>803102</v>
      </c>
      <c r="D3678" s="354" t="s">
        <v>3731</v>
      </c>
      <c r="E3678" s="603" t="s">
        <v>36</v>
      </c>
      <c r="F3678" s="333">
        <v>2</v>
      </c>
      <c r="G3678" s="623" t="s">
        <v>4997</v>
      </c>
      <c r="H3678" s="485">
        <v>45303</v>
      </c>
      <c r="I3678" s="491"/>
      <c r="J3678" s="246"/>
      <c r="K3678" s="246"/>
      <c r="L3678" s="246"/>
      <c r="M3678" s="246"/>
      <c r="N3678" s="246"/>
      <c r="O3678" s="262"/>
      <c r="P3678" s="246"/>
      <c r="Q3678" s="246"/>
      <c r="R3678" s="246"/>
      <c r="S3678" s="538">
        <v>31139.51</v>
      </c>
      <c r="T3678" s="467" t="s">
        <v>2965</v>
      </c>
      <c r="U3678" s="347">
        <f t="shared" si="67"/>
        <v>62279.02</v>
      </c>
    </row>
    <row r="3679" spans="1:21" ht="20.399999999999999">
      <c r="A3679" s="235">
        <f t="shared" si="66"/>
        <v>3676</v>
      </c>
      <c r="B3679" s="238">
        <v>110408292</v>
      </c>
      <c r="C3679" s="238">
        <v>110408292</v>
      </c>
      <c r="D3679" s="238" t="s">
        <v>1310</v>
      </c>
      <c r="E3679" s="598" t="s">
        <v>36</v>
      </c>
      <c r="F3679" s="333">
        <v>220</v>
      </c>
      <c r="G3679" s="623" t="s">
        <v>5029</v>
      </c>
      <c r="H3679" s="485">
        <v>45300</v>
      </c>
      <c r="I3679" s="491"/>
      <c r="J3679" s="246"/>
      <c r="K3679" s="246"/>
      <c r="L3679" s="246"/>
      <c r="M3679" s="246"/>
      <c r="N3679" s="246"/>
      <c r="O3679" s="262"/>
      <c r="P3679" s="246"/>
      <c r="Q3679" s="246"/>
      <c r="R3679" s="246"/>
      <c r="S3679" s="548">
        <v>2.61</v>
      </c>
      <c r="T3679" s="467" t="s">
        <v>2965</v>
      </c>
      <c r="U3679" s="347">
        <f t="shared" si="67"/>
        <v>574.19999999999993</v>
      </c>
    </row>
    <row r="3680" spans="1:21" ht="20.399999999999999">
      <c r="A3680" s="235">
        <f t="shared" si="66"/>
        <v>3677</v>
      </c>
      <c r="B3680" s="238">
        <v>110408292</v>
      </c>
      <c r="C3680" s="238">
        <v>110408292</v>
      </c>
      <c r="D3680" s="238" t="s">
        <v>1310</v>
      </c>
      <c r="E3680" s="598" t="s">
        <v>36</v>
      </c>
      <c r="F3680" s="333">
        <v>180</v>
      </c>
      <c r="G3680" s="623" t="s">
        <v>5023</v>
      </c>
      <c r="H3680" s="485">
        <v>45300</v>
      </c>
      <c r="I3680" s="491"/>
      <c r="J3680" s="246"/>
      <c r="K3680" s="246"/>
      <c r="L3680" s="246"/>
      <c r="M3680" s="246"/>
      <c r="N3680" s="246"/>
      <c r="O3680" s="262"/>
      <c r="P3680" s="246"/>
      <c r="Q3680" s="246"/>
      <c r="R3680" s="246"/>
      <c r="S3680" s="548">
        <v>2.61</v>
      </c>
      <c r="T3680" s="467" t="s">
        <v>2965</v>
      </c>
      <c r="U3680" s="347">
        <f t="shared" si="67"/>
        <v>469.79999999999995</v>
      </c>
    </row>
    <row r="3681" spans="1:21">
      <c r="A3681" s="235">
        <f t="shared" si="66"/>
        <v>3678</v>
      </c>
      <c r="B3681" s="333"/>
      <c r="C3681" s="333"/>
      <c r="D3681" s="333" t="s">
        <v>4995</v>
      </c>
      <c r="E3681" s="598" t="s">
        <v>36</v>
      </c>
      <c r="F3681" s="333">
        <v>1</v>
      </c>
      <c r="G3681" s="625" t="s">
        <v>5025</v>
      </c>
      <c r="H3681" s="485">
        <v>45295</v>
      </c>
      <c r="I3681" s="491"/>
      <c r="J3681" s="246"/>
      <c r="K3681" s="246"/>
      <c r="L3681" s="246"/>
      <c r="M3681" s="246"/>
      <c r="N3681" s="246"/>
      <c r="O3681" s="262"/>
      <c r="P3681" s="246"/>
      <c r="Q3681" s="246"/>
      <c r="R3681" s="246"/>
      <c r="S3681" s="538">
        <v>1000</v>
      </c>
      <c r="T3681" s="467" t="s">
        <v>2965</v>
      </c>
      <c r="U3681" s="347">
        <f t="shared" si="67"/>
        <v>1000</v>
      </c>
    </row>
    <row r="3682" spans="1:21">
      <c r="A3682" s="235">
        <f t="shared" si="66"/>
        <v>3679</v>
      </c>
      <c r="B3682" s="238">
        <v>111443613</v>
      </c>
      <c r="C3682" s="238">
        <v>111443825</v>
      </c>
      <c r="D3682" s="238" t="s">
        <v>3131</v>
      </c>
      <c r="E3682" s="598" t="s">
        <v>36</v>
      </c>
      <c r="F3682" s="333">
        <v>4</v>
      </c>
      <c r="G3682" s="623" t="s">
        <v>5028</v>
      </c>
      <c r="H3682" s="485">
        <v>45299</v>
      </c>
      <c r="I3682" s="491"/>
      <c r="J3682" s="246"/>
      <c r="K3682" s="246"/>
      <c r="L3682" s="246"/>
      <c r="M3682" s="246"/>
      <c r="N3682" s="246"/>
      <c r="O3682" s="262"/>
      <c r="P3682" s="246"/>
      <c r="Q3682" s="246"/>
      <c r="R3682" s="246"/>
      <c r="S3682" s="538">
        <v>3750</v>
      </c>
      <c r="T3682" s="467" t="s">
        <v>2965</v>
      </c>
      <c r="U3682" s="347">
        <f t="shared" si="67"/>
        <v>15000</v>
      </c>
    </row>
    <row r="3683" spans="1:21">
      <c r="A3683" s="235">
        <f t="shared" si="66"/>
        <v>3680</v>
      </c>
      <c r="B3683" s="238">
        <v>112129061</v>
      </c>
      <c r="C3683" s="238" t="s">
        <v>1718</v>
      </c>
      <c r="D3683" s="238" t="s">
        <v>1719</v>
      </c>
      <c r="E3683" s="598" t="s">
        <v>36</v>
      </c>
      <c r="F3683" s="235">
        <v>1</v>
      </c>
      <c r="G3683" s="623" t="s">
        <v>5034</v>
      </c>
      <c r="H3683" s="485">
        <v>45302</v>
      </c>
      <c r="I3683" s="491"/>
      <c r="J3683" s="246"/>
      <c r="K3683" s="246"/>
      <c r="L3683" s="246"/>
      <c r="M3683" s="246"/>
      <c r="N3683" s="246"/>
      <c r="O3683" s="262"/>
      <c r="P3683" s="246"/>
      <c r="Q3683" s="246"/>
      <c r="R3683" s="246"/>
      <c r="S3683" s="538">
        <v>13332</v>
      </c>
      <c r="T3683" s="467" t="s">
        <v>2965</v>
      </c>
      <c r="U3683" s="347">
        <f t="shared" si="67"/>
        <v>13332</v>
      </c>
    </row>
    <row r="3684" spans="1:21">
      <c r="A3684" s="235">
        <f t="shared" si="66"/>
        <v>3681</v>
      </c>
      <c r="B3684" s="238">
        <v>112158708</v>
      </c>
      <c r="C3684" s="238" t="s">
        <v>3681</v>
      </c>
      <c r="D3684" s="337" t="s">
        <v>3682</v>
      </c>
      <c r="E3684" s="598" t="s">
        <v>36</v>
      </c>
      <c r="F3684" s="490">
        <v>1</v>
      </c>
      <c r="G3684" s="623" t="s">
        <v>5035</v>
      </c>
      <c r="H3684" s="485">
        <v>45296</v>
      </c>
      <c r="I3684" s="491"/>
      <c r="J3684" s="246"/>
      <c r="K3684" s="246"/>
      <c r="L3684" s="246"/>
      <c r="M3684" s="246"/>
      <c r="N3684" s="246"/>
      <c r="O3684" s="262"/>
      <c r="P3684" s="246"/>
      <c r="Q3684" s="246"/>
      <c r="R3684" s="246"/>
      <c r="S3684" s="544">
        <v>1900</v>
      </c>
      <c r="T3684" s="467" t="s">
        <v>2965</v>
      </c>
      <c r="U3684" s="347">
        <f t="shared" si="67"/>
        <v>1900</v>
      </c>
    </row>
    <row r="3685" spans="1:21">
      <c r="A3685" s="235">
        <f t="shared" si="66"/>
        <v>3682</v>
      </c>
      <c r="B3685" s="238">
        <v>111443613</v>
      </c>
      <c r="C3685" s="238">
        <v>111443825</v>
      </c>
      <c r="D3685" s="238" t="s">
        <v>3131</v>
      </c>
      <c r="E3685" s="598" t="s">
        <v>36</v>
      </c>
      <c r="F3685" s="333">
        <v>5</v>
      </c>
      <c r="G3685" s="623" t="s">
        <v>5034</v>
      </c>
      <c r="H3685" s="485">
        <v>45302</v>
      </c>
      <c r="I3685" s="491"/>
      <c r="J3685" s="246"/>
      <c r="K3685" s="246"/>
      <c r="L3685" s="246"/>
      <c r="M3685" s="246"/>
      <c r="N3685" s="246"/>
      <c r="O3685" s="262"/>
      <c r="P3685" s="246"/>
      <c r="Q3685" s="246"/>
      <c r="R3685" s="246"/>
      <c r="S3685" s="538">
        <v>3750</v>
      </c>
      <c r="T3685" s="467" t="s">
        <v>2965</v>
      </c>
      <c r="U3685" s="347">
        <f t="shared" si="67"/>
        <v>18750</v>
      </c>
    </row>
    <row r="3686" spans="1:21">
      <c r="A3686" s="235">
        <f t="shared" si="66"/>
        <v>3683</v>
      </c>
      <c r="B3686" s="238">
        <v>111443613</v>
      </c>
      <c r="C3686" s="238">
        <v>111443825</v>
      </c>
      <c r="D3686" s="238" t="s">
        <v>3131</v>
      </c>
      <c r="E3686" s="598" t="s">
        <v>36</v>
      </c>
      <c r="F3686" s="333">
        <v>1</v>
      </c>
      <c r="G3686" s="623" t="s">
        <v>5036</v>
      </c>
      <c r="H3686" s="485">
        <v>45302</v>
      </c>
      <c r="I3686" s="491"/>
      <c r="J3686" s="246"/>
      <c r="K3686" s="246"/>
      <c r="L3686" s="246"/>
      <c r="M3686" s="246"/>
      <c r="N3686" s="246"/>
      <c r="O3686" s="262"/>
      <c r="P3686" s="246"/>
      <c r="Q3686" s="246"/>
      <c r="R3686" s="246"/>
      <c r="S3686" s="538">
        <v>3750</v>
      </c>
      <c r="T3686" s="467" t="s">
        <v>2965</v>
      </c>
      <c r="U3686" s="347">
        <f t="shared" si="67"/>
        <v>3750</v>
      </c>
    </row>
    <row r="3687" spans="1:21" ht="20.399999999999999">
      <c r="A3687" s="235">
        <f t="shared" si="66"/>
        <v>3684</v>
      </c>
      <c r="B3687" s="238">
        <v>107171952</v>
      </c>
      <c r="C3687" s="238" t="s">
        <v>1475</v>
      </c>
      <c r="D3687" s="238" t="s">
        <v>1476</v>
      </c>
      <c r="E3687" s="598" t="s">
        <v>36</v>
      </c>
      <c r="F3687" s="235">
        <v>30</v>
      </c>
      <c r="G3687" s="623" t="s">
        <v>5052</v>
      </c>
      <c r="H3687" s="492">
        <v>45309</v>
      </c>
      <c r="I3687" s="491"/>
      <c r="J3687" s="246"/>
      <c r="K3687" s="246"/>
      <c r="L3687" s="246"/>
      <c r="M3687" s="246"/>
      <c r="N3687" s="246"/>
      <c r="O3687" s="262"/>
      <c r="P3687" s="246"/>
      <c r="Q3687" s="246"/>
      <c r="R3687" s="246"/>
      <c r="S3687" s="408">
        <v>2750</v>
      </c>
      <c r="T3687" s="467" t="s">
        <v>2965</v>
      </c>
      <c r="U3687" s="347">
        <f t="shared" si="67"/>
        <v>82500</v>
      </c>
    </row>
    <row r="3688" spans="1:21" ht="20.399999999999999">
      <c r="A3688" s="235">
        <f t="shared" si="66"/>
        <v>3685</v>
      </c>
      <c r="B3688" s="238">
        <v>109492174</v>
      </c>
      <c r="C3688" s="238" t="s">
        <v>488</v>
      </c>
      <c r="D3688" s="238" t="s">
        <v>489</v>
      </c>
      <c r="E3688" s="598" t="s">
        <v>36</v>
      </c>
      <c r="F3688" s="247">
        <v>1</v>
      </c>
      <c r="G3688" s="623" t="s">
        <v>5052</v>
      </c>
      <c r="H3688" s="492">
        <v>45309</v>
      </c>
      <c r="I3688" s="491"/>
      <c r="J3688" s="246"/>
      <c r="K3688" s="246"/>
      <c r="L3688" s="246"/>
      <c r="M3688" s="246"/>
      <c r="N3688" s="246"/>
      <c r="O3688" s="262"/>
      <c r="P3688" s="246"/>
      <c r="Q3688" s="246"/>
      <c r="R3688" s="246"/>
      <c r="S3688" s="171">
        <v>4051</v>
      </c>
      <c r="T3688" s="467" t="s">
        <v>2965</v>
      </c>
      <c r="U3688" s="347">
        <f t="shared" si="67"/>
        <v>4051</v>
      </c>
    </row>
    <row r="3689" spans="1:21" ht="20.399999999999999">
      <c r="A3689" s="235">
        <f t="shared" si="66"/>
        <v>3686</v>
      </c>
      <c r="B3689" s="238">
        <v>109492174</v>
      </c>
      <c r="C3689" s="238" t="s">
        <v>488</v>
      </c>
      <c r="D3689" s="238" t="s">
        <v>489</v>
      </c>
      <c r="E3689" s="598" t="s">
        <v>36</v>
      </c>
      <c r="F3689" s="235">
        <v>29</v>
      </c>
      <c r="G3689" s="623" t="s">
        <v>5052</v>
      </c>
      <c r="H3689" s="492">
        <v>45309</v>
      </c>
      <c r="I3689" s="491"/>
      <c r="J3689" s="246"/>
      <c r="K3689" s="246"/>
      <c r="L3689" s="246"/>
      <c r="M3689" s="246"/>
      <c r="N3689" s="246"/>
      <c r="O3689" s="262"/>
      <c r="P3689" s="246"/>
      <c r="Q3689" s="246"/>
      <c r="R3689" s="246"/>
      <c r="S3689" s="171">
        <v>4051</v>
      </c>
      <c r="T3689" s="467" t="s">
        <v>2965</v>
      </c>
      <c r="U3689" s="347">
        <f t="shared" si="67"/>
        <v>117479</v>
      </c>
    </row>
    <row r="3690" spans="1:21">
      <c r="A3690" s="235">
        <f t="shared" si="66"/>
        <v>3687</v>
      </c>
      <c r="B3690" s="238">
        <v>109492175</v>
      </c>
      <c r="C3690" s="238" t="s">
        <v>520</v>
      </c>
      <c r="D3690" s="238" t="s">
        <v>521</v>
      </c>
      <c r="E3690" s="598" t="s">
        <v>36</v>
      </c>
      <c r="F3690" s="235">
        <v>30</v>
      </c>
      <c r="G3690" s="623" t="s">
        <v>5052</v>
      </c>
      <c r="H3690" s="492">
        <v>45309</v>
      </c>
      <c r="I3690" s="491"/>
      <c r="J3690" s="246"/>
      <c r="K3690" s="246"/>
      <c r="L3690" s="246"/>
      <c r="M3690" s="246"/>
      <c r="N3690" s="246"/>
      <c r="O3690" s="262"/>
      <c r="P3690" s="246"/>
      <c r="Q3690" s="246"/>
      <c r="R3690" s="246"/>
      <c r="S3690" s="408">
        <v>1404</v>
      </c>
      <c r="T3690" s="467" t="s">
        <v>2965</v>
      </c>
      <c r="U3690" s="347">
        <f t="shared" si="67"/>
        <v>42120</v>
      </c>
    </row>
    <row r="3691" spans="1:21">
      <c r="A3691" s="235">
        <f t="shared" si="66"/>
        <v>3688</v>
      </c>
      <c r="B3691" s="238">
        <v>102598643</v>
      </c>
      <c r="C3691" s="235" t="s">
        <v>1686</v>
      </c>
      <c r="D3691" s="238" t="s">
        <v>1687</v>
      </c>
      <c r="E3691" s="598" t="s">
        <v>36</v>
      </c>
      <c r="F3691" s="235">
        <v>1</v>
      </c>
      <c r="G3691" s="623" t="s">
        <v>5053</v>
      </c>
      <c r="H3691" s="485">
        <v>45315</v>
      </c>
      <c r="I3691" s="491"/>
      <c r="J3691" s="246"/>
      <c r="K3691" s="246"/>
      <c r="L3691" s="246"/>
      <c r="M3691" s="246"/>
      <c r="N3691" s="246"/>
      <c r="O3691" s="262"/>
      <c r="P3691" s="246"/>
      <c r="Q3691" s="246"/>
      <c r="R3691" s="246"/>
      <c r="S3691" s="552">
        <v>2620</v>
      </c>
      <c r="T3691" s="467" t="s">
        <v>2965</v>
      </c>
      <c r="U3691" s="347">
        <f t="shared" si="67"/>
        <v>2620</v>
      </c>
    </row>
    <row r="3692" spans="1:21" ht="20.399999999999999">
      <c r="A3692" s="235">
        <f t="shared" si="66"/>
        <v>3689</v>
      </c>
      <c r="B3692" s="238" t="s">
        <v>4358</v>
      </c>
      <c r="C3692" s="337" t="s">
        <v>2941</v>
      </c>
      <c r="D3692" s="239" t="s">
        <v>2942</v>
      </c>
      <c r="E3692" s="603" t="s">
        <v>2729</v>
      </c>
      <c r="F3692" s="427">
        <v>14</v>
      </c>
      <c r="G3692" s="623" t="s">
        <v>5052</v>
      </c>
      <c r="H3692" s="492">
        <v>45309</v>
      </c>
      <c r="I3692" s="491"/>
      <c r="J3692" s="246"/>
      <c r="K3692" s="246"/>
      <c r="L3692" s="246"/>
      <c r="M3692" s="246"/>
      <c r="N3692" s="246"/>
      <c r="O3692" s="262"/>
      <c r="P3692" s="246"/>
      <c r="Q3692" s="246"/>
      <c r="R3692" s="246"/>
      <c r="S3692" s="171">
        <v>21.32</v>
      </c>
      <c r="T3692" s="467" t="s">
        <v>2965</v>
      </c>
      <c r="U3692" s="347">
        <f t="shared" si="67"/>
        <v>298.48</v>
      </c>
    </row>
    <row r="3693" spans="1:21" ht="20.399999999999999">
      <c r="A3693" s="235">
        <f t="shared" si="66"/>
        <v>3690</v>
      </c>
      <c r="B3693" s="238" t="s">
        <v>3816</v>
      </c>
      <c r="C3693" s="238" t="s">
        <v>2943</v>
      </c>
      <c r="D3693" s="238" t="s">
        <v>2944</v>
      </c>
      <c r="E3693" s="598" t="s">
        <v>2729</v>
      </c>
      <c r="F3693" s="235">
        <v>30</v>
      </c>
      <c r="G3693" s="623" t="s">
        <v>5054</v>
      </c>
      <c r="H3693" s="485">
        <v>45308</v>
      </c>
      <c r="I3693" s="491"/>
      <c r="J3693" s="246"/>
      <c r="K3693" s="246"/>
      <c r="L3693" s="246"/>
      <c r="M3693" s="246"/>
      <c r="N3693" s="246"/>
      <c r="O3693" s="262"/>
      <c r="P3693" s="246"/>
      <c r="Q3693" s="246"/>
      <c r="R3693" s="246"/>
      <c r="S3693" s="538">
        <v>13.6</v>
      </c>
      <c r="T3693" s="467" t="s">
        <v>2965</v>
      </c>
      <c r="U3693" s="347">
        <f t="shared" si="67"/>
        <v>408</v>
      </c>
    </row>
    <row r="3694" spans="1:21">
      <c r="A3694" s="235">
        <f t="shared" si="66"/>
        <v>3691</v>
      </c>
      <c r="B3694" s="238">
        <v>109492247</v>
      </c>
      <c r="C3694" s="238">
        <v>20772083003</v>
      </c>
      <c r="D3694" s="238" t="s">
        <v>2497</v>
      </c>
      <c r="E3694" s="598" t="s">
        <v>36</v>
      </c>
      <c r="F3694" s="235">
        <v>1</v>
      </c>
      <c r="G3694" s="623" t="s">
        <v>5055</v>
      </c>
      <c r="H3694" s="485">
        <v>45313</v>
      </c>
      <c r="I3694" s="491"/>
      <c r="J3694" s="246"/>
      <c r="K3694" s="246"/>
      <c r="L3694" s="246"/>
      <c r="M3694" s="246"/>
      <c r="N3694" s="246"/>
      <c r="O3694" s="262"/>
      <c r="P3694" s="246"/>
      <c r="Q3694" s="246"/>
      <c r="R3694" s="246"/>
      <c r="S3694" s="549">
        <v>40838.07</v>
      </c>
      <c r="T3694" s="467" t="s">
        <v>2965</v>
      </c>
      <c r="U3694" s="347">
        <f t="shared" si="67"/>
        <v>40838.07</v>
      </c>
    </row>
    <row r="3695" spans="1:21">
      <c r="A3695" s="235">
        <f t="shared" si="66"/>
        <v>3692</v>
      </c>
      <c r="B3695" s="238"/>
      <c r="C3695" s="238"/>
      <c r="D3695" s="238" t="s">
        <v>3853</v>
      </c>
      <c r="E3695" s="598" t="s">
        <v>2729</v>
      </c>
      <c r="F3695" s="333">
        <v>10</v>
      </c>
      <c r="G3695" s="623" t="s">
        <v>5056</v>
      </c>
      <c r="H3695" s="485">
        <v>45313</v>
      </c>
      <c r="I3695" s="491"/>
      <c r="J3695" s="246"/>
      <c r="K3695" s="246"/>
      <c r="L3695" s="246"/>
      <c r="M3695" s="246"/>
      <c r="N3695" s="246"/>
      <c r="O3695" s="262"/>
      <c r="P3695" s="246"/>
      <c r="Q3695" s="246"/>
      <c r="R3695" s="246"/>
      <c r="S3695" s="549">
        <v>125</v>
      </c>
      <c r="T3695" s="467" t="s">
        <v>2965</v>
      </c>
      <c r="U3695" s="347">
        <f t="shared" si="67"/>
        <v>1250</v>
      </c>
    </row>
    <row r="3696" spans="1:21">
      <c r="A3696" s="235">
        <f t="shared" si="66"/>
        <v>3693</v>
      </c>
      <c r="B3696" s="238">
        <v>109492180</v>
      </c>
      <c r="C3696" s="349" t="s">
        <v>201</v>
      </c>
      <c r="D3696" s="238" t="s">
        <v>2748</v>
      </c>
      <c r="E3696" s="606" t="s">
        <v>36</v>
      </c>
      <c r="F3696" s="247">
        <v>69</v>
      </c>
      <c r="G3696" s="623" t="s">
        <v>5052</v>
      </c>
      <c r="H3696" s="492">
        <v>45309</v>
      </c>
      <c r="I3696" s="491"/>
      <c r="J3696" s="246"/>
      <c r="K3696" s="246"/>
      <c r="L3696" s="246"/>
      <c r="M3696" s="246"/>
      <c r="N3696" s="246"/>
      <c r="O3696" s="262"/>
      <c r="P3696" s="246"/>
      <c r="Q3696" s="246"/>
      <c r="R3696" s="246"/>
      <c r="S3696" s="171">
        <v>32.7209</v>
      </c>
      <c r="T3696" s="467" t="s">
        <v>2965</v>
      </c>
      <c r="U3696" s="347">
        <f t="shared" si="67"/>
        <v>2257.7420999999999</v>
      </c>
    </row>
    <row r="3697" spans="1:21">
      <c r="A3697" s="235">
        <f t="shared" si="66"/>
        <v>3694</v>
      </c>
      <c r="B3697" s="238">
        <v>109492196</v>
      </c>
      <c r="C3697" s="238" t="s">
        <v>1178</v>
      </c>
      <c r="D3697" s="238" t="s">
        <v>1179</v>
      </c>
      <c r="E3697" s="606" t="s">
        <v>36</v>
      </c>
      <c r="F3697" s="235">
        <v>210</v>
      </c>
      <c r="G3697" s="623" t="s">
        <v>5052</v>
      </c>
      <c r="H3697" s="492">
        <v>45309</v>
      </c>
      <c r="I3697" s="491"/>
      <c r="J3697" s="246"/>
      <c r="K3697" s="246"/>
      <c r="L3697" s="246"/>
      <c r="M3697" s="246"/>
      <c r="N3697" s="246"/>
      <c r="O3697" s="262"/>
      <c r="P3697" s="246"/>
      <c r="Q3697" s="246"/>
      <c r="R3697" s="246"/>
      <c r="S3697" s="171">
        <v>24.106100000000001</v>
      </c>
      <c r="T3697" s="467" t="s">
        <v>2965</v>
      </c>
      <c r="U3697" s="347">
        <f t="shared" si="67"/>
        <v>5062.2809999999999</v>
      </c>
    </row>
    <row r="3698" spans="1:21" ht="20.399999999999999">
      <c r="A3698" s="235">
        <f t="shared" si="66"/>
        <v>3695</v>
      </c>
      <c r="B3698" s="238">
        <v>109492197</v>
      </c>
      <c r="C3698" s="349">
        <v>61030000067</v>
      </c>
      <c r="D3698" s="238" t="s">
        <v>187</v>
      </c>
      <c r="E3698" s="606" t="s">
        <v>36</v>
      </c>
      <c r="F3698" s="235">
        <v>210</v>
      </c>
      <c r="G3698" s="623" t="s">
        <v>5052</v>
      </c>
      <c r="H3698" s="492">
        <v>45309</v>
      </c>
      <c r="I3698" s="491"/>
      <c r="J3698" s="246"/>
      <c r="K3698" s="246"/>
      <c r="L3698" s="246"/>
      <c r="M3698" s="246"/>
      <c r="N3698" s="246"/>
      <c r="O3698" s="262"/>
      <c r="P3698" s="246"/>
      <c r="Q3698" s="246"/>
      <c r="R3698" s="246"/>
      <c r="S3698" s="171">
        <v>74.1815</v>
      </c>
      <c r="T3698" s="467" t="s">
        <v>2965</v>
      </c>
      <c r="U3698" s="347">
        <f t="shared" si="67"/>
        <v>15578.115</v>
      </c>
    </row>
    <row r="3699" spans="1:21">
      <c r="A3699" s="235">
        <f t="shared" si="66"/>
        <v>3696</v>
      </c>
      <c r="B3699" s="238">
        <v>109492192</v>
      </c>
      <c r="C3699" s="349" t="s">
        <v>1290</v>
      </c>
      <c r="D3699" s="238" t="s">
        <v>2746</v>
      </c>
      <c r="E3699" s="606" t="s">
        <v>36</v>
      </c>
      <c r="F3699" s="247">
        <v>34</v>
      </c>
      <c r="G3699" s="623" t="s">
        <v>5052</v>
      </c>
      <c r="H3699" s="492">
        <v>45309</v>
      </c>
      <c r="I3699" s="491"/>
      <c r="J3699" s="246"/>
      <c r="K3699" s="246"/>
      <c r="L3699" s="246"/>
      <c r="M3699" s="246"/>
      <c r="N3699" s="246"/>
      <c r="O3699" s="262"/>
      <c r="P3699" s="246"/>
      <c r="Q3699" s="246"/>
      <c r="R3699" s="246"/>
      <c r="S3699" s="171">
        <v>26.49</v>
      </c>
      <c r="T3699" s="467" t="s">
        <v>2965</v>
      </c>
      <c r="U3699" s="347">
        <f t="shared" si="67"/>
        <v>900.66</v>
      </c>
    </row>
    <row r="3700" spans="1:21" ht="20.399999999999999">
      <c r="A3700" s="235">
        <f t="shared" si="66"/>
        <v>3697</v>
      </c>
      <c r="B3700" s="238">
        <v>109609630</v>
      </c>
      <c r="C3700" s="337" t="s">
        <v>183</v>
      </c>
      <c r="D3700" s="238" t="s">
        <v>184</v>
      </c>
      <c r="E3700" s="600" t="s">
        <v>36</v>
      </c>
      <c r="F3700" s="235">
        <v>205</v>
      </c>
      <c r="G3700" s="623" t="s">
        <v>5052</v>
      </c>
      <c r="H3700" s="492">
        <v>45309</v>
      </c>
      <c r="I3700" s="491"/>
      <c r="J3700" s="246"/>
      <c r="K3700" s="246"/>
      <c r="L3700" s="246"/>
      <c r="M3700" s="246"/>
      <c r="N3700" s="246"/>
      <c r="O3700" s="262"/>
      <c r="P3700" s="246"/>
      <c r="Q3700" s="246"/>
      <c r="R3700" s="246"/>
      <c r="S3700" s="171">
        <v>22.4254</v>
      </c>
      <c r="T3700" s="467" t="s">
        <v>2965</v>
      </c>
      <c r="U3700" s="347">
        <f t="shared" si="67"/>
        <v>4597.2070000000003</v>
      </c>
    </row>
    <row r="3701" spans="1:21" ht="20.399999999999999">
      <c r="A3701" s="235">
        <f t="shared" si="66"/>
        <v>3698</v>
      </c>
      <c r="B3701" s="238">
        <v>112136072</v>
      </c>
      <c r="C3701" s="239">
        <v>19620005092</v>
      </c>
      <c r="D3701" s="238" t="s">
        <v>457</v>
      </c>
      <c r="E3701" s="606" t="s">
        <v>36</v>
      </c>
      <c r="F3701" s="235">
        <v>30</v>
      </c>
      <c r="G3701" s="623" t="s">
        <v>5052</v>
      </c>
      <c r="H3701" s="492">
        <v>45309</v>
      </c>
      <c r="I3701" s="491"/>
      <c r="J3701" s="246"/>
      <c r="K3701" s="246"/>
      <c r="L3701" s="246"/>
      <c r="M3701" s="246"/>
      <c r="N3701" s="246"/>
      <c r="O3701" s="262"/>
      <c r="P3701" s="246"/>
      <c r="Q3701" s="246"/>
      <c r="R3701" s="246"/>
      <c r="S3701" s="171">
        <v>474.59</v>
      </c>
      <c r="T3701" s="467" t="s">
        <v>2965</v>
      </c>
      <c r="U3701" s="347">
        <f t="shared" si="67"/>
        <v>14237.699999999999</v>
      </c>
    </row>
    <row r="3702" spans="1:21">
      <c r="A3702" s="235">
        <f t="shared" si="66"/>
        <v>3699</v>
      </c>
      <c r="B3702" s="238">
        <v>109708576</v>
      </c>
      <c r="C3702" s="238">
        <v>9330062702</v>
      </c>
      <c r="D3702" s="238" t="s">
        <v>2745</v>
      </c>
      <c r="E3702" s="598" t="s">
        <v>36</v>
      </c>
      <c r="F3702" s="333">
        <v>2</v>
      </c>
      <c r="G3702" s="623" t="s">
        <v>5052</v>
      </c>
      <c r="H3702" s="492">
        <v>45309</v>
      </c>
      <c r="I3702" s="491"/>
      <c r="J3702" s="246"/>
      <c r="K3702" s="246"/>
      <c r="L3702" s="246"/>
      <c r="M3702" s="246"/>
      <c r="N3702" s="246"/>
      <c r="O3702" s="262"/>
      <c r="P3702" s="246"/>
      <c r="Q3702" s="246"/>
      <c r="R3702" s="246"/>
      <c r="S3702" s="171">
        <v>136.22</v>
      </c>
      <c r="T3702" s="467" t="s">
        <v>2965</v>
      </c>
      <c r="U3702" s="347">
        <f t="shared" si="67"/>
        <v>272.44</v>
      </c>
    </row>
    <row r="3703" spans="1:21" ht="30.6">
      <c r="A3703" s="235">
        <f t="shared" ref="A3703:A3766" si="68">A3702+1</f>
        <v>3700</v>
      </c>
      <c r="B3703" s="238" t="s">
        <v>3911</v>
      </c>
      <c r="C3703" s="238" t="s">
        <v>2235</v>
      </c>
      <c r="D3703" s="238" t="s">
        <v>2749</v>
      </c>
      <c r="E3703" s="598" t="s">
        <v>36</v>
      </c>
      <c r="F3703" s="238">
        <v>90</v>
      </c>
      <c r="G3703" s="623" t="s">
        <v>5052</v>
      </c>
      <c r="H3703" s="492">
        <v>45309</v>
      </c>
      <c r="I3703" s="491"/>
      <c r="J3703" s="246"/>
      <c r="K3703" s="246"/>
      <c r="L3703" s="246"/>
      <c r="M3703" s="246"/>
      <c r="N3703" s="246"/>
      <c r="O3703" s="262"/>
      <c r="P3703" s="246"/>
      <c r="Q3703" s="246"/>
      <c r="R3703" s="246"/>
      <c r="S3703" s="171">
        <v>57.48</v>
      </c>
      <c r="T3703" s="467" t="s">
        <v>2965</v>
      </c>
      <c r="U3703" s="347">
        <f t="shared" si="67"/>
        <v>5173.2</v>
      </c>
    </row>
    <row r="3704" spans="1:21">
      <c r="A3704" s="235">
        <f t="shared" si="68"/>
        <v>3701</v>
      </c>
      <c r="B3704" s="238">
        <v>109492180</v>
      </c>
      <c r="C3704" s="349" t="s">
        <v>201</v>
      </c>
      <c r="D3704" s="238" t="s">
        <v>2748</v>
      </c>
      <c r="E3704" s="606" t="s">
        <v>36</v>
      </c>
      <c r="F3704" s="333">
        <v>51</v>
      </c>
      <c r="G3704" s="623" t="s">
        <v>5052</v>
      </c>
      <c r="H3704" s="492">
        <v>45309</v>
      </c>
      <c r="I3704" s="491"/>
      <c r="J3704" s="246"/>
      <c r="K3704" s="246"/>
      <c r="L3704" s="246"/>
      <c r="M3704" s="246"/>
      <c r="N3704" s="246"/>
      <c r="O3704" s="262"/>
      <c r="P3704" s="246"/>
      <c r="Q3704" s="246"/>
      <c r="R3704" s="246"/>
      <c r="S3704" s="171">
        <v>32.7209</v>
      </c>
      <c r="T3704" s="467" t="s">
        <v>2965</v>
      </c>
      <c r="U3704" s="347">
        <f t="shared" si="67"/>
        <v>1668.7659000000001</v>
      </c>
    </row>
    <row r="3705" spans="1:21" ht="20.399999999999999">
      <c r="A3705" s="235">
        <f t="shared" si="68"/>
        <v>3702</v>
      </c>
      <c r="B3705" s="238">
        <v>109492181</v>
      </c>
      <c r="C3705" s="238" t="s">
        <v>170</v>
      </c>
      <c r="D3705" s="238" t="s">
        <v>171</v>
      </c>
      <c r="E3705" s="598" t="s">
        <v>36</v>
      </c>
      <c r="F3705" s="235">
        <v>438</v>
      </c>
      <c r="G3705" s="623" t="s">
        <v>5052</v>
      </c>
      <c r="H3705" s="492">
        <v>45309</v>
      </c>
      <c r="I3705" s="491"/>
      <c r="J3705" s="246"/>
      <c r="K3705" s="246"/>
      <c r="L3705" s="246"/>
      <c r="M3705" s="246"/>
      <c r="N3705" s="246"/>
      <c r="O3705" s="262"/>
      <c r="P3705" s="246"/>
      <c r="Q3705" s="246"/>
      <c r="R3705" s="246"/>
      <c r="S3705" s="171">
        <v>21.27</v>
      </c>
      <c r="T3705" s="467" t="s">
        <v>2965</v>
      </c>
      <c r="U3705" s="347">
        <f t="shared" si="67"/>
        <v>9316.26</v>
      </c>
    </row>
    <row r="3706" spans="1:21">
      <c r="A3706" s="235">
        <f t="shared" si="68"/>
        <v>3703</v>
      </c>
      <c r="B3706" s="238">
        <v>110397308</v>
      </c>
      <c r="C3706" s="238" t="s">
        <v>879</v>
      </c>
      <c r="D3706" s="238" t="s">
        <v>880</v>
      </c>
      <c r="E3706" s="598" t="s">
        <v>36</v>
      </c>
      <c r="F3706" s="238">
        <v>30</v>
      </c>
      <c r="G3706" s="623" t="s">
        <v>5052</v>
      </c>
      <c r="H3706" s="492">
        <v>45309</v>
      </c>
      <c r="I3706" s="491"/>
      <c r="J3706" s="246"/>
      <c r="K3706" s="246"/>
      <c r="L3706" s="246"/>
      <c r="M3706" s="246"/>
      <c r="N3706" s="246"/>
      <c r="O3706" s="262"/>
      <c r="P3706" s="246"/>
      <c r="Q3706" s="246"/>
      <c r="R3706" s="246"/>
      <c r="S3706" s="171">
        <v>175.20000000000002</v>
      </c>
      <c r="T3706" s="467" t="s">
        <v>2965</v>
      </c>
      <c r="U3706" s="347">
        <f t="shared" si="67"/>
        <v>5256.0000000000009</v>
      </c>
    </row>
    <row r="3707" spans="1:21">
      <c r="A3707" s="235">
        <f t="shared" si="68"/>
        <v>3704</v>
      </c>
      <c r="B3707" s="238">
        <v>109609637</v>
      </c>
      <c r="C3707" s="238" t="s">
        <v>573</v>
      </c>
      <c r="D3707" s="238" t="s">
        <v>574</v>
      </c>
      <c r="E3707" s="598" t="s">
        <v>36</v>
      </c>
      <c r="F3707" s="247">
        <v>150</v>
      </c>
      <c r="G3707" s="623" t="s">
        <v>5052</v>
      </c>
      <c r="H3707" s="492">
        <v>45309</v>
      </c>
      <c r="I3707" s="491"/>
      <c r="J3707" s="246"/>
      <c r="K3707" s="246"/>
      <c r="L3707" s="246"/>
      <c r="M3707" s="246"/>
      <c r="N3707" s="246"/>
      <c r="O3707" s="262"/>
      <c r="P3707" s="246"/>
      <c r="Q3707" s="246"/>
      <c r="R3707" s="246"/>
      <c r="S3707" s="171">
        <v>21.6</v>
      </c>
      <c r="T3707" s="467" t="s">
        <v>2965</v>
      </c>
      <c r="U3707" s="347">
        <f t="shared" si="67"/>
        <v>3240</v>
      </c>
    </row>
    <row r="3708" spans="1:21">
      <c r="A3708" s="235">
        <f t="shared" si="68"/>
        <v>3705</v>
      </c>
      <c r="B3708" s="238">
        <v>109609628</v>
      </c>
      <c r="C3708" s="238" t="s">
        <v>1672</v>
      </c>
      <c r="D3708" s="238" t="s">
        <v>1673</v>
      </c>
      <c r="E3708" s="598" t="s">
        <v>36</v>
      </c>
      <c r="F3708" s="235">
        <v>30</v>
      </c>
      <c r="G3708" s="623" t="s">
        <v>5052</v>
      </c>
      <c r="H3708" s="492">
        <v>45309</v>
      </c>
      <c r="I3708" s="491"/>
      <c r="J3708" s="246"/>
      <c r="K3708" s="246"/>
      <c r="L3708" s="246"/>
      <c r="M3708" s="246"/>
      <c r="N3708" s="246"/>
      <c r="O3708" s="262"/>
      <c r="P3708" s="246"/>
      <c r="Q3708" s="246"/>
      <c r="R3708" s="246"/>
      <c r="S3708" s="171">
        <v>54.43</v>
      </c>
      <c r="T3708" s="467" t="s">
        <v>2965</v>
      </c>
      <c r="U3708" s="347">
        <f t="shared" si="67"/>
        <v>1632.9</v>
      </c>
    </row>
    <row r="3709" spans="1:21">
      <c r="A3709" s="235">
        <f t="shared" si="68"/>
        <v>3706</v>
      </c>
      <c r="B3709" s="238">
        <v>109492212</v>
      </c>
      <c r="C3709" s="238" t="s">
        <v>571</v>
      </c>
      <c r="D3709" s="238" t="s">
        <v>2741</v>
      </c>
      <c r="E3709" s="598" t="s">
        <v>36</v>
      </c>
      <c r="F3709" s="235">
        <v>960</v>
      </c>
      <c r="G3709" s="623" t="s">
        <v>5052</v>
      </c>
      <c r="H3709" s="492">
        <v>45309</v>
      </c>
      <c r="I3709" s="491"/>
      <c r="J3709" s="246"/>
      <c r="K3709" s="246"/>
      <c r="L3709" s="246"/>
      <c r="M3709" s="246"/>
      <c r="N3709" s="246"/>
      <c r="O3709" s="262"/>
      <c r="P3709" s="246"/>
      <c r="Q3709" s="246"/>
      <c r="R3709" s="246"/>
      <c r="S3709" s="171">
        <v>12.38</v>
      </c>
      <c r="T3709" s="467" t="s">
        <v>2965</v>
      </c>
      <c r="U3709" s="347">
        <f t="shared" si="67"/>
        <v>11884.800000000001</v>
      </c>
    </row>
    <row r="3710" spans="1:21">
      <c r="A3710" s="235">
        <f t="shared" si="68"/>
        <v>3707</v>
      </c>
      <c r="B3710" s="238">
        <v>110397307</v>
      </c>
      <c r="C3710" s="238" t="s">
        <v>63</v>
      </c>
      <c r="D3710" s="238" t="s">
        <v>64</v>
      </c>
      <c r="E3710" s="598" t="s">
        <v>36</v>
      </c>
      <c r="F3710" s="235">
        <v>28</v>
      </c>
      <c r="G3710" s="623" t="s">
        <v>5052</v>
      </c>
      <c r="H3710" s="492">
        <v>45309</v>
      </c>
      <c r="I3710" s="491"/>
      <c r="J3710" s="246"/>
      <c r="K3710" s="246"/>
      <c r="L3710" s="246"/>
      <c r="M3710" s="246"/>
      <c r="N3710" s="246"/>
      <c r="O3710" s="262"/>
      <c r="P3710" s="246"/>
      <c r="Q3710" s="246"/>
      <c r="R3710" s="246"/>
      <c r="S3710" s="171">
        <v>1423.28</v>
      </c>
      <c r="T3710" s="467" t="s">
        <v>2965</v>
      </c>
      <c r="U3710" s="347">
        <f t="shared" si="67"/>
        <v>39851.839999999997</v>
      </c>
    </row>
    <row r="3711" spans="1:21">
      <c r="A3711" s="235">
        <f t="shared" si="68"/>
        <v>3708</v>
      </c>
      <c r="B3711" s="238">
        <v>109609633</v>
      </c>
      <c r="C3711" s="238" t="s">
        <v>1078</v>
      </c>
      <c r="D3711" s="238" t="s">
        <v>1674</v>
      </c>
      <c r="E3711" s="598" t="s">
        <v>36</v>
      </c>
      <c r="F3711" s="247">
        <v>30</v>
      </c>
      <c r="G3711" s="623" t="s">
        <v>5052</v>
      </c>
      <c r="H3711" s="492">
        <v>45309</v>
      </c>
      <c r="I3711" s="491"/>
      <c r="J3711" s="246"/>
      <c r="K3711" s="246"/>
      <c r="L3711" s="246"/>
      <c r="M3711" s="246"/>
      <c r="N3711" s="246"/>
      <c r="O3711" s="262"/>
      <c r="P3711" s="246"/>
      <c r="Q3711" s="246"/>
      <c r="R3711" s="246"/>
      <c r="S3711" s="171">
        <v>106.99</v>
      </c>
      <c r="T3711" s="467" t="s">
        <v>2965</v>
      </c>
      <c r="U3711" s="347">
        <f t="shared" si="67"/>
        <v>3209.7</v>
      </c>
    </row>
    <row r="3712" spans="1:21">
      <c r="A3712" s="235">
        <f t="shared" si="68"/>
        <v>3709</v>
      </c>
      <c r="B3712" s="238">
        <v>112137134</v>
      </c>
      <c r="C3712" s="238">
        <v>21038811406</v>
      </c>
      <c r="D3712" s="337" t="s">
        <v>2415</v>
      </c>
      <c r="E3712" s="598" t="s">
        <v>36</v>
      </c>
      <c r="F3712" s="235">
        <v>183</v>
      </c>
      <c r="G3712" s="623" t="s">
        <v>5052</v>
      </c>
      <c r="H3712" s="492">
        <v>45309</v>
      </c>
      <c r="I3712" s="491"/>
      <c r="J3712" s="246"/>
      <c r="K3712" s="246"/>
      <c r="L3712" s="246"/>
      <c r="M3712" s="246"/>
      <c r="N3712" s="246"/>
      <c r="O3712" s="262"/>
      <c r="P3712" s="246"/>
      <c r="Q3712" s="246"/>
      <c r="R3712" s="246"/>
      <c r="S3712" s="171">
        <v>1023.6700000000001</v>
      </c>
      <c r="T3712" s="467" t="s">
        <v>2965</v>
      </c>
      <c r="U3712" s="347">
        <f t="shared" si="67"/>
        <v>187331.61000000002</v>
      </c>
    </row>
    <row r="3713" spans="1:21">
      <c r="A3713" s="235">
        <f t="shared" si="68"/>
        <v>3710</v>
      </c>
      <c r="B3713" s="238">
        <v>109708576</v>
      </c>
      <c r="C3713" s="238">
        <v>9330062702</v>
      </c>
      <c r="D3713" s="238" t="s">
        <v>2745</v>
      </c>
      <c r="E3713" s="598" t="s">
        <v>36</v>
      </c>
      <c r="F3713" s="333">
        <v>28</v>
      </c>
      <c r="G3713" s="623" t="s">
        <v>5052</v>
      </c>
      <c r="H3713" s="492">
        <v>45309</v>
      </c>
      <c r="I3713" s="491"/>
      <c r="J3713" s="246"/>
      <c r="K3713" s="246"/>
      <c r="L3713" s="246"/>
      <c r="M3713" s="246"/>
      <c r="N3713" s="246"/>
      <c r="O3713" s="262"/>
      <c r="P3713" s="246"/>
      <c r="Q3713" s="246"/>
      <c r="R3713" s="246"/>
      <c r="S3713" s="171">
        <v>136.22</v>
      </c>
      <c r="T3713" s="467" t="s">
        <v>2965</v>
      </c>
      <c r="U3713" s="347">
        <f t="shared" si="67"/>
        <v>3814.16</v>
      </c>
    </row>
    <row r="3714" spans="1:21">
      <c r="A3714" s="235">
        <f t="shared" si="68"/>
        <v>3711</v>
      </c>
      <c r="B3714" s="238">
        <v>109492192</v>
      </c>
      <c r="C3714" s="349" t="s">
        <v>1290</v>
      </c>
      <c r="D3714" s="238" t="s">
        <v>2746</v>
      </c>
      <c r="E3714" s="598" t="s">
        <v>36</v>
      </c>
      <c r="F3714" s="333">
        <v>86</v>
      </c>
      <c r="G3714" s="623" t="s">
        <v>5052</v>
      </c>
      <c r="H3714" s="492">
        <v>45309</v>
      </c>
      <c r="I3714" s="491"/>
      <c r="J3714" s="246"/>
      <c r="K3714" s="246"/>
      <c r="L3714" s="246"/>
      <c r="M3714" s="246"/>
      <c r="N3714" s="246"/>
      <c r="O3714" s="262"/>
      <c r="P3714" s="246"/>
      <c r="Q3714" s="246"/>
      <c r="R3714" s="246"/>
      <c r="S3714" s="171">
        <v>26.49</v>
      </c>
      <c r="T3714" s="467" t="s">
        <v>2965</v>
      </c>
      <c r="U3714" s="347">
        <f t="shared" si="67"/>
        <v>2278.14</v>
      </c>
    </row>
    <row r="3715" spans="1:21">
      <c r="A3715" s="235">
        <f t="shared" si="68"/>
        <v>3712</v>
      </c>
      <c r="B3715" s="238">
        <v>109609632</v>
      </c>
      <c r="C3715" s="238" t="s">
        <v>197</v>
      </c>
      <c r="D3715" s="238" t="s">
        <v>2747</v>
      </c>
      <c r="E3715" s="598" t="s">
        <v>36</v>
      </c>
      <c r="F3715" s="235">
        <v>60</v>
      </c>
      <c r="G3715" s="623" t="s">
        <v>5052</v>
      </c>
      <c r="H3715" s="492">
        <v>45309</v>
      </c>
      <c r="I3715" s="491"/>
      <c r="J3715" s="246"/>
      <c r="K3715" s="246"/>
      <c r="L3715" s="246"/>
      <c r="M3715" s="246"/>
      <c r="N3715" s="246"/>
      <c r="O3715" s="262"/>
      <c r="P3715" s="246"/>
      <c r="Q3715" s="246"/>
      <c r="R3715" s="246"/>
      <c r="S3715" s="171">
        <v>107.22</v>
      </c>
      <c r="T3715" s="467" t="s">
        <v>2965</v>
      </c>
      <c r="U3715" s="347">
        <f t="shared" si="67"/>
        <v>6433.2</v>
      </c>
    </row>
    <row r="3716" spans="1:21">
      <c r="A3716" s="235">
        <f t="shared" si="68"/>
        <v>3713</v>
      </c>
      <c r="B3716" s="238">
        <v>110397309</v>
      </c>
      <c r="C3716" s="238" t="s">
        <v>2222</v>
      </c>
      <c r="D3716" s="337" t="s">
        <v>889</v>
      </c>
      <c r="E3716" s="598" t="s">
        <v>36</v>
      </c>
      <c r="F3716" s="235">
        <v>120</v>
      </c>
      <c r="G3716" s="623" t="s">
        <v>5052</v>
      </c>
      <c r="H3716" s="492">
        <v>45309</v>
      </c>
      <c r="I3716" s="491"/>
      <c r="J3716" s="246"/>
      <c r="K3716" s="246"/>
      <c r="L3716" s="246"/>
      <c r="M3716" s="246"/>
      <c r="N3716" s="246"/>
      <c r="O3716" s="262"/>
      <c r="P3716" s="246"/>
      <c r="Q3716" s="246"/>
      <c r="R3716" s="246"/>
      <c r="S3716" s="171">
        <v>15.92</v>
      </c>
      <c r="T3716" s="467" t="s">
        <v>2965</v>
      </c>
      <c r="U3716" s="347">
        <f t="shared" ref="U3716:U3779" si="69">S3716*F3716</f>
        <v>1910.4</v>
      </c>
    </row>
    <row r="3717" spans="1:21">
      <c r="A3717" s="235">
        <f t="shared" si="68"/>
        <v>3714</v>
      </c>
      <c r="B3717" s="238">
        <v>109609634</v>
      </c>
      <c r="C3717" s="238">
        <v>21038812425</v>
      </c>
      <c r="D3717" s="238" t="s">
        <v>2740</v>
      </c>
      <c r="E3717" s="598" t="s">
        <v>36</v>
      </c>
      <c r="F3717" s="235">
        <v>30</v>
      </c>
      <c r="G3717" s="623" t="s">
        <v>5052</v>
      </c>
      <c r="H3717" s="492">
        <v>45309</v>
      </c>
      <c r="I3717" s="491"/>
      <c r="J3717" s="246"/>
      <c r="K3717" s="246"/>
      <c r="L3717" s="246"/>
      <c r="M3717" s="246"/>
      <c r="N3717" s="246"/>
      <c r="O3717" s="262"/>
      <c r="P3717" s="246"/>
      <c r="Q3717" s="246"/>
      <c r="R3717" s="246"/>
      <c r="S3717" s="171">
        <v>1175.55</v>
      </c>
      <c r="T3717" s="467" t="s">
        <v>2965</v>
      </c>
      <c r="U3717" s="347">
        <f t="shared" si="69"/>
        <v>35266.5</v>
      </c>
    </row>
    <row r="3718" spans="1:21">
      <c r="A3718" s="235">
        <f t="shared" si="68"/>
        <v>3715</v>
      </c>
      <c r="B3718" s="238">
        <v>112137134</v>
      </c>
      <c r="C3718" s="238">
        <v>21038811406</v>
      </c>
      <c r="D3718" s="337" t="s">
        <v>2415</v>
      </c>
      <c r="E3718" s="598" t="s">
        <v>36</v>
      </c>
      <c r="F3718" s="333">
        <v>57</v>
      </c>
      <c r="G3718" s="623" t="s">
        <v>5052</v>
      </c>
      <c r="H3718" s="492">
        <v>45309</v>
      </c>
      <c r="I3718" s="491"/>
      <c r="J3718" s="246"/>
      <c r="K3718" s="246"/>
      <c r="L3718" s="246"/>
      <c r="M3718" s="246"/>
      <c r="N3718" s="246"/>
      <c r="O3718" s="262"/>
      <c r="P3718" s="246"/>
      <c r="Q3718" s="246"/>
      <c r="R3718" s="246"/>
      <c r="S3718" s="171">
        <v>1023.6700000000001</v>
      </c>
      <c r="T3718" s="467" t="s">
        <v>2965</v>
      </c>
      <c r="U3718" s="347">
        <f t="shared" si="69"/>
        <v>58349.19</v>
      </c>
    </row>
    <row r="3719" spans="1:21">
      <c r="A3719" s="235">
        <f t="shared" si="68"/>
        <v>3716</v>
      </c>
      <c r="B3719" s="235">
        <v>102625238</v>
      </c>
      <c r="C3719" s="238" t="s">
        <v>359</v>
      </c>
      <c r="D3719" s="238" t="s">
        <v>360</v>
      </c>
      <c r="E3719" s="598" t="s">
        <v>36</v>
      </c>
      <c r="F3719" s="333">
        <v>1</v>
      </c>
      <c r="G3719" s="623" t="s">
        <v>5053</v>
      </c>
      <c r="H3719" s="485">
        <v>45315</v>
      </c>
      <c r="I3719" s="491"/>
      <c r="J3719" s="246"/>
      <c r="K3719" s="246"/>
      <c r="L3719" s="246"/>
      <c r="M3719" s="246"/>
      <c r="N3719" s="246"/>
      <c r="O3719" s="262"/>
      <c r="P3719" s="246"/>
      <c r="Q3719" s="246"/>
      <c r="R3719" s="246"/>
      <c r="S3719" s="552">
        <v>2206</v>
      </c>
      <c r="T3719" s="467" t="s">
        <v>2965</v>
      </c>
      <c r="U3719" s="347">
        <f t="shared" si="69"/>
        <v>2206</v>
      </c>
    </row>
    <row r="3720" spans="1:21" ht="20.399999999999999">
      <c r="A3720" s="235">
        <f t="shared" si="68"/>
        <v>3717</v>
      </c>
      <c r="B3720" s="238" t="s">
        <v>4358</v>
      </c>
      <c r="C3720" s="337" t="s">
        <v>2941</v>
      </c>
      <c r="D3720" s="239" t="s">
        <v>2942</v>
      </c>
      <c r="E3720" s="605" t="s">
        <v>2729</v>
      </c>
      <c r="F3720" s="247">
        <v>1036</v>
      </c>
      <c r="G3720" s="623" t="s">
        <v>5052</v>
      </c>
      <c r="H3720" s="492">
        <v>45309</v>
      </c>
      <c r="I3720" s="491"/>
      <c r="J3720" s="246"/>
      <c r="K3720" s="246"/>
      <c r="L3720" s="246"/>
      <c r="M3720" s="246"/>
      <c r="N3720" s="246"/>
      <c r="O3720" s="262"/>
      <c r="P3720" s="246"/>
      <c r="Q3720" s="246"/>
      <c r="R3720" s="246"/>
      <c r="S3720" s="171">
        <v>21.32</v>
      </c>
      <c r="T3720" s="467" t="s">
        <v>2965</v>
      </c>
      <c r="U3720" s="347">
        <f t="shared" si="69"/>
        <v>22087.52</v>
      </c>
    </row>
    <row r="3721" spans="1:21">
      <c r="A3721" s="235">
        <f t="shared" si="68"/>
        <v>3718</v>
      </c>
      <c r="B3721" s="238">
        <v>112169820</v>
      </c>
      <c r="C3721" s="337" t="s">
        <v>2939</v>
      </c>
      <c r="D3721" s="239" t="s">
        <v>2940</v>
      </c>
      <c r="E3721" s="605" t="s">
        <v>2729</v>
      </c>
      <c r="F3721" s="333">
        <v>1200</v>
      </c>
      <c r="G3721" s="623" t="s">
        <v>5052</v>
      </c>
      <c r="H3721" s="492">
        <v>45309</v>
      </c>
      <c r="I3721" s="491"/>
      <c r="J3721" s="246"/>
      <c r="K3721" s="246"/>
      <c r="L3721" s="246"/>
      <c r="M3721" s="246"/>
      <c r="N3721" s="246"/>
      <c r="O3721" s="262"/>
      <c r="P3721" s="246"/>
      <c r="Q3721" s="246"/>
      <c r="R3721" s="246"/>
      <c r="S3721" s="171">
        <v>32.1</v>
      </c>
      <c r="T3721" s="467" t="s">
        <v>2965</v>
      </c>
      <c r="U3721" s="347">
        <f t="shared" si="69"/>
        <v>38520</v>
      </c>
    </row>
    <row r="3722" spans="1:21">
      <c r="A3722" s="235">
        <f t="shared" si="68"/>
        <v>3719</v>
      </c>
      <c r="B3722" s="238">
        <v>109544084</v>
      </c>
      <c r="C3722" s="238" t="s">
        <v>4004</v>
      </c>
      <c r="D3722" s="239" t="s">
        <v>4005</v>
      </c>
      <c r="E3722" s="598" t="s">
        <v>36</v>
      </c>
      <c r="F3722" s="333">
        <v>20</v>
      </c>
      <c r="G3722" s="623" t="s">
        <v>5054</v>
      </c>
      <c r="H3722" s="485">
        <v>45308</v>
      </c>
      <c r="I3722" s="491"/>
      <c r="J3722" s="246"/>
      <c r="K3722" s="246"/>
      <c r="L3722" s="246"/>
      <c r="M3722" s="246"/>
      <c r="N3722" s="246"/>
      <c r="O3722" s="262"/>
      <c r="P3722" s="246"/>
      <c r="Q3722" s="246"/>
      <c r="R3722" s="246"/>
      <c r="S3722" s="549">
        <v>14.5</v>
      </c>
      <c r="T3722" s="467" t="s">
        <v>2965</v>
      </c>
      <c r="U3722" s="347">
        <f t="shared" si="69"/>
        <v>290</v>
      </c>
    </row>
    <row r="3723" spans="1:21">
      <c r="A3723" s="235">
        <f t="shared" si="68"/>
        <v>3720</v>
      </c>
      <c r="B3723" s="238">
        <v>109544077</v>
      </c>
      <c r="C3723" s="238" t="s">
        <v>3973</v>
      </c>
      <c r="D3723" s="239" t="s">
        <v>3974</v>
      </c>
      <c r="E3723" s="598" t="s">
        <v>36</v>
      </c>
      <c r="F3723" s="333">
        <v>20</v>
      </c>
      <c r="G3723" s="623" t="s">
        <v>5054</v>
      </c>
      <c r="H3723" s="485">
        <v>45308</v>
      </c>
      <c r="I3723" s="491"/>
      <c r="J3723" s="246"/>
      <c r="K3723" s="246"/>
      <c r="L3723" s="246"/>
      <c r="M3723" s="246"/>
      <c r="N3723" s="246"/>
      <c r="O3723" s="262"/>
      <c r="P3723" s="246"/>
      <c r="Q3723" s="246"/>
      <c r="R3723" s="246"/>
      <c r="S3723" s="549">
        <v>14.5</v>
      </c>
      <c r="T3723" s="467" t="s">
        <v>2965</v>
      </c>
      <c r="U3723" s="347">
        <f t="shared" si="69"/>
        <v>290</v>
      </c>
    </row>
    <row r="3724" spans="1:21">
      <c r="A3724" s="235">
        <f t="shared" si="68"/>
        <v>3721</v>
      </c>
      <c r="B3724" s="238">
        <v>113808958</v>
      </c>
      <c r="C3724" s="238" t="s">
        <v>4553</v>
      </c>
      <c r="D3724" s="238" t="s">
        <v>4554</v>
      </c>
      <c r="E3724" s="598" t="s">
        <v>36</v>
      </c>
      <c r="F3724" s="333">
        <v>20</v>
      </c>
      <c r="G3724" s="623" t="s">
        <v>5054</v>
      </c>
      <c r="H3724" s="485">
        <v>45308</v>
      </c>
      <c r="I3724" s="491"/>
      <c r="J3724" s="246"/>
      <c r="K3724" s="246"/>
      <c r="L3724" s="246"/>
      <c r="M3724" s="246"/>
      <c r="N3724" s="246"/>
      <c r="O3724" s="262"/>
      <c r="P3724" s="246"/>
      <c r="Q3724" s="246"/>
      <c r="R3724" s="246"/>
      <c r="S3724" s="549">
        <v>20</v>
      </c>
      <c r="T3724" s="467" t="s">
        <v>2965</v>
      </c>
      <c r="U3724" s="347">
        <f t="shared" si="69"/>
        <v>400</v>
      </c>
    </row>
    <row r="3725" spans="1:21">
      <c r="A3725" s="235">
        <f t="shared" si="68"/>
        <v>3722</v>
      </c>
      <c r="B3725" s="355">
        <v>112139784</v>
      </c>
      <c r="C3725" s="355" t="s">
        <v>2731</v>
      </c>
      <c r="D3725" s="238" t="s">
        <v>2809</v>
      </c>
      <c r="E3725" s="600" t="s">
        <v>2729</v>
      </c>
      <c r="F3725" s="235">
        <v>1050</v>
      </c>
      <c r="G3725" s="623" t="s">
        <v>5052</v>
      </c>
      <c r="H3725" s="492">
        <v>45309</v>
      </c>
      <c r="I3725" s="491"/>
      <c r="J3725" s="246"/>
      <c r="K3725" s="246"/>
      <c r="L3725" s="246"/>
      <c r="M3725" s="246"/>
      <c r="N3725" s="246"/>
      <c r="O3725" s="262"/>
      <c r="P3725" s="246"/>
      <c r="Q3725" s="246"/>
      <c r="R3725" s="246"/>
      <c r="S3725" s="171">
        <v>25.25</v>
      </c>
      <c r="T3725" s="467" t="s">
        <v>2965</v>
      </c>
      <c r="U3725" s="347">
        <f t="shared" si="69"/>
        <v>26512.5</v>
      </c>
    </row>
    <row r="3726" spans="1:21">
      <c r="A3726" s="235">
        <f t="shared" si="68"/>
        <v>3723</v>
      </c>
      <c r="B3726" s="238">
        <v>112173846</v>
      </c>
      <c r="C3726" s="238">
        <v>1552983</v>
      </c>
      <c r="D3726" s="337" t="s">
        <v>3758</v>
      </c>
      <c r="E3726" s="600" t="s">
        <v>36</v>
      </c>
      <c r="F3726" s="333">
        <v>2</v>
      </c>
      <c r="G3726" s="623" t="s">
        <v>5057</v>
      </c>
      <c r="H3726" s="485">
        <v>45308</v>
      </c>
      <c r="I3726" s="491"/>
      <c r="J3726" s="246"/>
      <c r="K3726" s="246"/>
      <c r="L3726" s="246"/>
      <c r="M3726" s="246"/>
      <c r="N3726" s="246"/>
      <c r="O3726" s="262"/>
      <c r="P3726" s="246"/>
      <c r="Q3726" s="246"/>
      <c r="R3726" s="246"/>
      <c r="S3726" s="549">
        <v>2350</v>
      </c>
      <c r="T3726" s="467" t="s">
        <v>2965</v>
      </c>
      <c r="U3726" s="347">
        <f t="shared" si="69"/>
        <v>4700</v>
      </c>
    </row>
    <row r="3727" spans="1:21">
      <c r="A3727" s="235">
        <f t="shared" si="68"/>
        <v>3724</v>
      </c>
      <c r="B3727" s="238">
        <v>109492176</v>
      </c>
      <c r="C3727" s="238" t="s">
        <v>4621</v>
      </c>
      <c r="D3727" s="238" t="s">
        <v>2204</v>
      </c>
      <c r="E3727" s="600" t="s">
        <v>36</v>
      </c>
      <c r="F3727" s="235">
        <v>1218</v>
      </c>
      <c r="G3727" s="623" t="s">
        <v>5052</v>
      </c>
      <c r="H3727" s="492">
        <v>45309</v>
      </c>
      <c r="I3727" s="491"/>
      <c r="J3727" s="246"/>
      <c r="K3727" s="246"/>
      <c r="L3727" s="246"/>
      <c r="M3727" s="246"/>
      <c r="N3727" s="246"/>
      <c r="O3727" s="262"/>
      <c r="P3727" s="246"/>
      <c r="Q3727" s="246"/>
      <c r="R3727" s="246"/>
      <c r="S3727" s="171">
        <v>283.87</v>
      </c>
      <c r="T3727" s="467" t="s">
        <v>2965</v>
      </c>
      <c r="U3727" s="347">
        <f t="shared" si="69"/>
        <v>345753.66000000003</v>
      </c>
    </row>
    <row r="3728" spans="1:21">
      <c r="A3728" s="235">
        <f t="shared" si="68"/>
        <v>3725</v>
      </c>
      <c r="B3728" s="238">
        <v>109492179</v>
      </c>
      <c r="C3728" s="337">
        <v>12568935</v>
      </c>
      <c r="D3728" s="238" t="s">
        <v>2134</v>
      </c>
      <c r="E3728" s="600" t="s">
        <v>2729</v>
      </c>
      <c r="F3728" s="238">
        <v>1950</v>
      </c>
      <c r="G3728" s="623" t="s">
        <v>5052</v>
      </c>
      <c r="H3728" s="492">
        <v>45309</v>
      </c>
      <c r="I3728" s="491"/>
      <c r="J3728" s="246"/>
      <c r="K3728" s="246"/>
      <c r="L3728" s="246"/>
      <c r="M3728" s="246"/>
      <c r="N3728" s="246"/>
      <c r="O3728" s="262"/>
      <c r="P3728" s="246"/>
      <c r="Q3728" s="246"/>
      <c r="R3728" s="246"/>
      <c r="S3728" s="171">
        <v>79.45</v>
      </c>
      <c r="T3728" s="467" t="s">
        <v>2965</v>
      </c>
      <c r="U3728" s="347">
        <f t="shared" si="69"/>
        <v>154927.5</v>
      </c>
    </row>
    <row r="3729" spans="1:21" ht="20.399999999999999">
      <c r="A3729" s="235">
        <f t="shared" si="68"/>
        <v>3726</v>
      </c>
      <c r="B3729" s="238" t="s">
        <v>4919</v>
      </c>
      <c r="C3729" s="239"/>
      <c r="D3729" s="238" t="s">
        <v>2824</v>
      </c>
      <c r="E3729" s="600" t="s">
        <v>2729</v>
      </c>
      <c r="F3729" s="333">
        <v>375</v>
      </c>
      <c r="G3729" s="623" t="s">
        <v>5052</v>
      </c>
      <c r="H3729" s="492">
        <v>45309</v>
      </c>
      <c r="I3729" s="491"/>
      <c r="J3729" s="246"/>
      <c r="K3729" s="246"/>
      <c r="L3729" s="246"/>
      <c r="M3729" s="246"/>
      <c r="N3729" s="246"/>
      <c r="O3729" s="262"/>
      <c r="P3729" s="246"/>
      <c r="Q3729" s="246"/>
      <c r="R3729" s="246"/>
      <c r="S3729" s="171">
        <v>95.02</v>
      </c>
      <c r="T3729" s="467" t="s">
        <v>2965</v>
      </c>
      <c r="U3729" s="347">
        <f t="shared" si="69"/>
        <v>35632.5</v>
      </c>
    </row>
    <row r="3730" spans="1:21">
      <c r="A3730" s="235">
        <f t="shared" si="68"/>
        <v>3727</v>
      </c>
      <c r="B3730" s="238">
        <v>112148136</v>
      </c>
      <c r="C3730" s="239" t="s">
        <v>3726</v>
      </c>
      <c r="D3730" s="238" t="s">
        <v>3727</v>
      </c>
      <c r="E3730" s="600" t="s">
        <v>4864</v>
      </c>
      <c r="F3730" s="490">
        <v>1</v>
      </c>
      <c r="G3730" s="623" t="s">
        <v>5057</v>
      </c>
      <c r="H3730" s="485">
        <v>45308</v>
      </c>
      <c r="I3730" s="491"/>
      <c r="J3730" s="246"/>
      <c r="K3730" s="246"/>
      <c r="L3730" s="246"/>
      <c r="M3730" s="246"/>
      <c r="N3730" s="246"/>
      <c r="O3730" s="262"/>
      <c r="P3730" s="246"/>
      <c r="Q3730" s="246"/>
      <c r="R3730" s="246"/>
      <c r="S3730" s="553">
        <v>14016.3</v>
      </c>
      <c r="T3730" s="467" t="s">
        <v>2965</v>
      </c>
      <c r="U3730" s="347">
        <f t="shared" si="69"/>
        <v>14016.3</v>
      </c>
    </row>
    <row r="3731" spans="1:21">
      <c r="A3731" s="235">
        <f t="shared" si="68"/>
        <v>3728</v>
      </c>
      <c r="B3731" s="238">
        <v>112136070</v>
      </c>
      <c r="C3731" s="239">
        <v>19628060446</v>
      </c>
      <c r="D3731" s="238" t="s">
        <v>2751</v>
      </c>
      <c r="E3731" s="600" t="s">
        <v>36</v>
      </c>
      <c r="F3731" s="235">
        <v>30</v>
      </c>
      <c r="G3731" s="623" t="s">
        <v>5052</v>
      </c>
      <c r="H3731" s="492">
        <v>45309</v>
      </c>
      <c r="I3731" s="491"/>
      <c r="J3731" s="246"/>
      <c r="K3731" s="246"/>
      <c r="L3731" s="246"/>
      <c r="M3731" s="246"/>
      <c r="N3731" s="246"/>
      <c r="O3731" s="262"/>
      <c r="P3731" s="246"/>
      <c r="Q3731" s="246"/>
      <c r="R3731" s="246"/>
      <c r="S3731" s="171">
        <v>802.37</v>
      </c>
      <c r="T3731" s="467" t="s">
        <v>2965</v>
      </c>
      <c r="U3731" s="347">
        <f t="shared" si="69"/>
        <v>24071.1</v>
      </c>
    </row>
    <row r="3732" spans="1:21" ht="20.399999999999999">
      <c r="A3732" s="235">
        <f t="shared" si="68"/>
        <v>3729</v>
      </c>
      <c r="B3732" s="238">
        <v>109492194</v>
      </c>
      <c r="C3732" s="238">
        <v>61030012010</v>
      </c>
      <c r="D3732" s="238" t="s">
        <v>193</v>
      </c>
      <c r="E3732" s="600" t="s">
        <v>36</v>
      </c>
      <c r="F3732" s="235">
        <v>206</v>
      </c>
      <c r="G3732" s="623" t="s">
        <v>5052</v>
      </c>
      <c r="H3732" s="492">
        <v>45309</v>
      </c>
      <c r="I3732" s="491"/>
      <c r="J3732" s="246"/>
      <c r="K3732" s="246"/>
      <c r="L3732" s="246"/>
      <c r="M3732" s="246"/>
      <c r="N3732" s="246"/>
      <c r="O3732" s="262"/>
      <c r="P3732" s="246"/>
      <c r="Q3732" s="246"/>
      <c r="R3732" s="246"/>
      <c r="S3732" s="408">
        <v>244.56</v>
      </c>
      <c r="T3732" s="467" t="s">
        <v>2965</v>
      </c>
      <c r="U3732" s="347">
        <f t="shared" si="69"/>
        <v>50379.360000000001</v>
      </c>
    </row>
    <row r="3733" spans="1:21" ht="20.399999999999999">
      <c r="A3733" s="235">
        <f t="shared" si="68"/>
        <v>3730</v>
      </c>
      <c r="B3733" s="238">
        <v>109492181</v>
      </c>
      <c r="C3733" s="238" t="s">
        <v>170</v>
      </c>
      <c r="D3733" s="238" t="s">
        <v>171</v>
      </c>
      <c r="E3733" s="598" t="s">
        <v>36</v>
      </c>
      <c r="F3733" s="333">
        <v>42</v>
      </c>
      <c r="G3733" s="623" t="s">
        <v>5052</v>
      </c>
      <c r="H3733" s="492">
        <v>45309</v>
      </c>
      <c r="I3733" s="491"/>
      <c r="J3733" s="246"/>
      <c r="K3733" s="246"/>
      <c r="L3733" s="246"/>
      <c r="M3733" s="246"/>
      <c r="N3733" s="246"/>
      <c r="O3733" s="262"/>
      <c r="P3733" s="246"/>
      <c r="Q3733" s="246"/>
      <c r="R3733" s="246"/>
      <c r="S3733" s="171">
        <v>21.27</v>
      </c>
      <c r="T3733" s="467" t="s">
        <v>2965</v>
      </c>
      <c r="U3733" s="347">
        <f t="shared" si="69"/>
        <v>893.34</v>
      </c>
    </row>
    <row r="3734" spans="1:21">
      <c r="A3734" s="235">
        <f t="shared" si="68"/>
        <v>3731</v>
      </c>
      <c r="B3734" s="238">
        <v>109492193</v>
      </c>
      <c r="C3734" s="346">
        <v>9670003576</v>
      </c>
      <c r="D3734" s="346" t="s">
        <v>2739</v>
      </c>
      <c r="E3734" s="598" t="s">
        <v>36</v>
      </c>
      <c r="F3734" s="333">
        <v>648</v>
      </c>
      <c r="G3734" s="623" t="s">
        <v>5052</v>
      </c>
      <c r="H3734" s="492">
        <v>45309</v>
      </c>
      <c r="I3734" s="491"/>
      <c r="J3734" s="246"/>
      <c r="K3734" s="246"/>
      <c r="L3734" s="246"/>
      <c r="M3734" s="246"/>
      <c r="N3734" s="246"/>
      <c r="O3734" s="262"/>
      <c r="P3734" s="246"/>
      <c r="Q3734" s="246"/>
      <c r="R3734" s="246"/>
      <c r="S3734" s="408">
        <v>11.89</v>
      </c>
      <c r="T3734" s="467" t="s">
        <v>2965</v>
      </c>
      <c r="U3734" s="347">
        <f t="shared" si="69"/>
        <v>7704.72</v>
      </c>
    </row>
    <row r="3735" spans="1:21" ht="20.399999999999999">
      <c r="A3735" s="235">
        <f t="shared" si="68"/>
        <v>3732</v>
      </c>
      <c r="B3735" s="238">
        <v>109492194</v>
      </c>
      <c r="C3735" s="346">
        <v>61030012010</v>
      </c>
      <c r="D3735" s="346" t="s">
        <v>193</v>
      </c>
      <c r="E3735" s="598" t="s">
        <v>36</v>
      </c>
      <c r="F3735" s="333">
        <v>50</v>
      </c>
      <c r="G3735" s="623" t="s">
        <v>5052</v>
      </c>
      <c r="H3735" s="492">
        <v>45309</v>
      </c>
      <c r="I3735" s="491"/>
      <c r="J3735" s="246"/>
      <c r="K3735" s="246"/>
      <c r="L3735" s="246"/>
      <c r="M3735" s="246"/>
      <c r="N3735" s="246"/>
      <c r="O3735" s="262"/>
      <c r="P3735" s="246"/>
      <c r="Q3735" s="246"/>
      <c r="R3735" s="246"/>
      <c r="S3735" s="408">
        <v>244.56</v>
      </c>
      <c r="T3735" s="467" t="s">
        <v>2965</v>
      </c>
      <c r="U3735" s="347">
        <f t="shared" si="69"/>
        <v>12228</v>
      </c>
    </row>
    <row r="3736" spans="1:21">
      <c r="A3736" s="235">
        <f t="shared" si="68"/>
        <v>3733</v>
      </c>
      <c r="B3736" s="238">
        <v>112136081</v>
      </c>
      <c r="C3736" s="238" t="s">
        <v>997</v>
      </c>
      <c r="D3736" s="238" t="s">
        <v>998</v>
      </c>
      <c r="E3736" s="598" t="s">
        <v>36</v>
      </c>
      <c r="F3736" s="333">
        <v>40</v>
      </c>
      <c r="G3736" s="623" t="s">
        <v>5052</v>
      </c>
      <c r="H3736" s="492">
        <v>45309</v>
      </c>
      <c r="I3736" s="491"/>
      <c r="J3736" s="246"/>
      <c r="K3736" s="246"/>
      <c r="L3736" s="246"/>
      <c r="M3736" s="246"/>
      <c r="N3736" s="246"/>
      <c r="O3736" s="262"/>
      <c r="P3736" s="246"/>
      <c r="Q3736" s="246"/>
      <c r="R3736" s="246"/>
      <c r="S3736" s="249">
        <v>768.78</v>
      </c>
      <c r="T3736" s="467" t="s">
        <v>2965</v>
      </c>
      <c r="U3736" s="347">
        <f t="shared" si="69"/>
        <v>30751.199999999997</v>
      </c>
    </row>
    <row r="3737" spans="1:21">
      <c r="A3737" s="235">
        <f t="shared" si="68"/>
        <v>3734</v>
      </c>
      <c r="B3737" s="238">
        <v>110315371</v>
      </c>
      <c r="C3737" s="238">
        <v>110315371</v>
      </c>
      <c r="D3737" s="238" t="s">
        <v>2696</v>
      </c>
      <c r="E3737" s="598" t="s">
        <v>36</v>
      </c>
      <c r="F3737" s="235">
        <v>20</v>
      </c>
      <c r="G3737" s="623" t="s">
        <v>5063</v>
      </c>
      <c r="H3737" s="485">
        <v>45322</v>
      </c>
      <c r="I3737" s="491"/>
      <c r="J3737" s="246"/>
      <c r="K3737" s="246"/>
      <c r="L3737" s="246"/>
      <c r="M3737" s="246"/>
      <c r="N3737" s="246"/>
      <c r="O3737" s="262"/>
      <c r="P3737" s="246"/>
      <c r="Q3737" s="246"/>
      <c r="R3737" s="246"/>
      <c r="S3737" s="252">
        <v>0.6</v>
      </c>
      <c r="T3737" s="467" t="s">
        <v>2965</v>
      </c>
      <c r="U3737" s="347">
        <f t="shared" si="69"/>
        <v>12</v>
      </c>
    </row>
    <row r="3738" spans="1:21">
      <c r="A3738" s="235">
        <f t="shared" si="68"/>
        <v>3735</v>
      </c>
      <c r="B3738" s="238">
        <v>112158708</v>
      </c>
      <c r="C3738" s="238" t="s">
        <v>3681</v>
      </c>
      <c r="D3738" s="337" t="s">
        <v>3682</v>
      </c>
      <c r="E3738" s="598" t="s">
        <v>36</v>
      </c>
      <c r="F3738" s="490">
        <v>5</v>
      </c>
      <c r="G3738" s="629" t="s">
        <v>5064</v>
      </c>
      <c r="H3738" s="241">
        <v>45322</v>
      </c>
      <c r="I3738" s="491"/>
      <c r="J3738" s="246"/>
      <c r="K3738" s="246"/>
      <c r="L3738" s="246"/>
      <c r="M3738" s="246"/>
      <c r="N3738" s="246"/>
      <c r="O3738" s="262"/>
      <c r="P3738" s="246"/>
      <c r="Q3738" s="246"/>
      <c r="R3738" s="246"/>
      <c r="S3738" s="544">
        <v>1900</v>
      </c>
      <c r="T3738" s="467" t="s">
        <v>2965</v>
      </c>
      <c r="U3738" s="347">
        <f t="shared" si="69"/>
        <v>9500</v>
      </c>
    </row>
    <row r="3739" spans="1:21">
      <c r="A3739" s="235">
        <f t="shared" si="68"/>
        <v>3736</v>
      </c>
      <c r="B3739" s="238">
        <v>111402534</v>
      </c>
      <c r="C3739" s="238" t="s">
        <v>1083</v>
      </c>
      <c r="D3739" s="238" t="s">
        <v>1084</v>
      </c>
      <c r="E3739" s="598" t="s">
        <v>36</v>
      </c>
      <c r="F3739" s="235">
        <v>25</v>
      </c>
      <c r="G3739" s="629" t="s">
        <v>5064</v>
      </c>
      <c r="H3739" s="241">
        <v>45322</v>
      </c>
      <c r="I3739" s="491"/>
      <c r="J3739" s="246"/>
      <c r="K3739" s="246"/>
      <c r="L3739" s="246"/>
      <c r="M3739" s="246"/>
      <c r="N3739" s="246"/>
      <c r="O3739" s="262"/>
      <c r="P3739" s="246"/>
      <c r="Q3739" s="246"/>
      <c r="R3739" s="246"/>
      <c r="S3739" s="538">
        <v>450.42</v>
      </c>
      <c r="T3739" s="467" t="s">
        <v>2965</v>
      </c>
      <c r="U3739" s="347">
        <f t="shared" si="69"/>
        <v>11260.5</v>
      </c>
    </row>
    <row r="3740" spans="1:21" ht="20.399999999999999">
      <c r="A3740" s="235">
        <f t="shared" si="68"/>
        <v>3737</v>
      </c>
      <c r="B3740" s="238" t="s">
        <v>818</v>
      </c>
      <c r="C3740" s="238" t="s">
        <v>818</v>
      </c>
      <c r="D3740" s="238" t="s">
        <v>819</v>
      </c>
      <c r="E3740" s="598" t="s">
        <v>36</v>
      </c>
      <c r="F3740" s="333">
        <v>200</v>
      </c>
      <c r="G3740" s="629" t="s">
        <v>5064</v>
      </c>
      <c r="H3740" s="241">
        <v>45322</v>
      </c>
      <c r="I3740" s="491"/>
      <c r="J3740" s="246"/>
      <c r="K3740" s="246"/>
      <c r="L3740" s="246"/>
      <c r="M3740" s="246"/>
      <c r="N3740" s="246"/>
      <c r="O3740" s="262"/>
      <c r="P3740" s="246"/>
      <c r="Q3740" s="246"/>
      <c r="R3740" s="246"/>
      <c r="S3740" s="538">
        <v>4.5</v>
      </c>
      <c r="T3740" s="467" t="s">
        <v>2965</v>
      </c>
      <c r="U3740" s="347">
        <f t="shared" si="69"/>
        <v>900</v>
      </c>
    </row>
    <row r="3741" spans="1:21">
      <c r="A3741" s="235">
        <f t="shared" si="68"/>
        <v>3738</v>
      </c>
      <c r="B3741" s="238">
        <v>107184793</v>
      </c>
      <c r="C3741" s="238">
        <v>107184793</v>
      </c>
      <c r="D3741" s="238" t="s">
        <v>813</v>
      </c>
      <c r="E3741" s="598" t="s">
        <v>36</v>
      </c>
      <c r="F3741" s="355">
        <v>200</v>
      </c>
      <c r="G3741" s="629" t="s">
        <v>5064</v>
      </c>
      <c r="H3741" s="241">
        <v>45322</v>
      </c>
      <c r="I3741" s="491"/>
      <c r="J3741" s="246"/>
      <c r="K3741" s="246"/>
      <c r="L3741" s="246"/>
      <c r="M3741" s="246"/>
      <c r="N3741" s="246"/>
      <c r="O3741" s="262"/>
      <c r="P3741" s="246"/>
      <c r="Q3741" s="246"/>
      <c r="R3741" s="246"/>
      <c r="S3741" s="541">
        <v>2.74</v>
      </c>
      <c r="T3741" s="467" t="s">
        <v>2965</v>
      </c>
      <c r="U3741" s="347">
        <f t="shared" si="69"/>
        <v>548</v>
      </c>
    </row>
    <row r="3742" spans="1:21">
      <c r="A3742" s="235">
        <f t="shared" si="68"/>
        <v>3739</v>
      </c>
      <c r="B3742" s="238">
        <v>107156657</v>
      </c>
      <c r="C3742" s="238">
        <v>107156657</v>
      </c>
      <c r="D3742" s="238" t="s">
        <v>815</v>
      </c>
      <c r="E3742" s="598" t="s">
        <v>36</v>
      </c>
      <c r="F3742" s="235">
        <v>40</v>
      </c>
      <c r="G3742" s="629" t="s">
        <v>5064</v>
      </c>
      <c r="H3742" s="241">
        <v>45322</v>
      </c>
      <c r="I3742" s="491"/>
      <c r="J3742" s="246"/>
      <c r="K3742" s="246"/>
      <c r="L3742" s="246"/>
      <c r="M3742" s="246"/>
      <c r="N3742" s="246"/>
      <c r="O3742" s="262"/>
      <c r="P3742" s="246"/>
      <c r="Q3742" s="246"/>
      <c r="R3742" s="246"/>
      <c r="S3742" s="538">
        <v>17.79</v>
      </c>
      <c r="T3742" s="467" t="s">
        <v>2965</v>
      </c>
      <c r="U3742" s="347">
        <f t="shared" si="69"/>
        <v>711.59999999999991</v>
      </c>
    </row>
    <row r="3743" spans="1:21">
      <c r="A3743" s="235">
        <f t="shared" si="68"/>
        <v>3740</v>
      </c>
      <c r="B3743" s="238">
        <v>107156629</v>
      </c>
      <c r="C3743" s="238">
        <v>107156629</v>
      </c>
      <c r="D3743" s="238" t="s">
        <v>814</v>
      </c>
      <c r="E3743" s="598" t="s">
        <v>36</v>
      </c>
      <c r="F3743" s="235">
        <v>160</v>
      </c>
      <c r="G3743" s="629" t="s">
        <v>5064</v>
      </c>
      <c r="H3743" s="241">
        <v>45322</v>
      </c>
      <c r="I3743" s="491"/>
      <c r="J3743" s="246"/>
      <c r="K3743" s="246"/>
      <c r="L3743" s="246"/>
      <c r="M3743" s="246"/>
      <c r="N3743" s="246"/>
      <c r="O3743" s="262"/>
      <c r="P3743" s="246"/>
      <c r="Q3743" s="246"/>
      <c r="R3743" s="246"/>
      <c r="S3743" s="538">
        <v>13.63</v>
      </c>
      <c r="T3743" s="467" t="s">
        <v>2965</v>
      </c>
      <c r="U3743" s="347">
        <f t="shared" si="69"/>
        <v>2180.8000000000002</v>
      </c>
    </row>
    <row r="3744" spans="1:21">
      <c r="A3744" s="235">
        <f t="shared" si="68"/>
        <v>3741</v>
      </c>
      <c r="B3744" s="238">
        <v>110408291</v>
      </c>
      <c r="C3744" s="238" t="s">
        <v>1305</v>
      </c>
      <c r="D3744" s="238" t="s">
        <v>1306</v>
      </c>
      <c r="E3744" s="598" t="s">
        <v>36</v>
      </c>
      <c r="F3744" s="235">
        <v>60</v>
      </c>
      <c r="G3744" s="629" t="s">
        <v>5064</v>
      </c>
      <c r="H3744" s="241">
        <v>45322</v>
      </c>
      <c r="I3744" s="491"/>
      <c r="J3744" s="246"/>
      <c r="K3744" s="246"/>
      <c r="L3744" s="246"/>
      <c r="M3744" s="246"/>
      <c r="N3744" s="246"/>
      <c r="O3744" s="262"/>
      <c r="P3744" s="246"/>
      <c r="Q3744" s="246"/>
      <c r="R3744" s="246"/>
      <c r="S3744" s="541">
        <v>2.5499999999999998</v>
      </c>
      <c r="T3744" s="467" t="s">
        <v>2965</v>
      </c>
      <c r="U3744" s="347">
        <f t="shared" si="69"/>
        <v>153</v>
      </c>
    </row>
    <row r="3745" spans="1:21" ht="20.399999999999999">
      <c r="A3745" s="235">
        <f t="shared" si="68"/>
        <v>3742</v>
      </c>
      <c r="B3745" s="238" t="s">
        <v>820</v>
      </c>
      <c r="C3745" s="238">
        <v>107186267</v>
      </c>
      <c r="D3745" s="238" t="s">
        <v>821</v>
      </c>
      <c r="E3745" s="598" t="s">
        <v>36</v>
      </c>
      <c r="F3745" s="333">
        <v>200</v>
      </c>
      <c r="G3745" s="629" t="s">
        <v>5064</v>
      </c>
      <c r="H3745" s="241">
        <v>45322</v>
      </c>
      <c r="I3745" s="491"/>
      <c r="J3745" s="246"/>
      <c r="K3745" s="246"/>
      <c r="L3745" s="246"/>
      <c r="M3745" s="246"/>
      <c r="N3745" s="246"/>
      <c r="O3745" s="262"/>
      <c r="P3745" s="246"/>
      <c r="Q3745" s="246"/>
      <c r="R3745" s="246"/>
      <c r="S3745" s="538">
        <v>4.9000000000000004</v>
      </c>
      <c r="T3745" s="467" t="s">
        <v>2965</v>
      </c>
      <c r="U3745" s="347">
        <f t="shared" si="69"/>
        <v>980.00000000000011</v>
      </c>
    </row>
    <row r="3746" spans="1:21">
      <c r="A3746" s="235">
        <f t="shared" si="68"/>
        <v>3743</v>
      </c>
      <c r="B3746" s="238">
        <v>112141777</v>
      </c>
      <c r="C3746" s="238">
        <v>112141777</v>
      </c>
      <c r="D3746" s="238" t="s">
        <v>2563</v>
      </c>
      <c r="E3746" s="598" t="s">
        <v>36</v>
      </c>
      <c r="F3746" s="235">
        <v>180</v>
      </c>
      <c r="G3746" s="629" t="s">
        <v>5064</v>
      </c>
      <c r="H3746" s="241">
        <v>45322</v>
      </c>
      <c r="I3746" s="491"/>
      <c r="J3746" s="246"/>
      <c r="K3746" s="246"/>
      <c r="L3746" s="246"/>
      <c r="M3746" s="246"/>
      <c r="N3746" s="246"/>
      <c r="O3746" s="262"/>
      <c r="P3746" s="246"/>
      <c r="Q3746" s="246"/>
      <c r="R3746" s="246"/>
      <c r="S3746" s="538">
        <v>5.4</v>
      </c>
      <c r="T3746" s="467" t="s">
        <v>2965</v>
      </c>
      <c r="U3746" s="347">
        <f t="shared" si="69"/>
        <v>972.00000000000011</v>
      </c>
    </row>
    <row r="3747" spans="1:21">
      <c r="A3747" s="235">
        <f t="shared" si="68"/>
        <v>3744</v>
      </c>
      <c r="B3747" s="238">
        <v>112141778</v>
      </c>
      <c r="C3747" s="238">
        <v>112141778</v>
      </c>
      <c r="D3747" s="238" t="s">
        <v>2566</v>
      </c>
      <c r="E3747" s="598" t="s">
        <v>36</v>
      </c>
      <c r="F3747" s="235">
        <v>100</v>
      </c>
      <c r="G3747" s="629" t="s">
        <v>5064</v>
      </c>
      <c r="H3747" s="241">
        <v>45322</v>
      </c>
      <c r="I3747" s="491"/>
      <c r="J3747" s="246"/>
      <c r="K3747" s="246"/>
      <c r="L3747" s="246"/>
      <c r="M3747" s="246"/>
      <c r="N3747" s="246"/>
      <c r="O3747" s="262"/>
      <c r="P3747" s="246"/>
      <c r="Q3747" s="246"/>
      <c r="R3747" s="246"/>
      <c r="S3747" s="538">
        <v>1.5</v>
      </c>
      <c r="T3747" s="467" t="s">
        <v>2965</v>
      </c>
      <c r="U3747" s="347">
        <f t="shared" si="69"/>
        <v>150</v>
      </c>
    </row>
    <row r="3748" spans="1:21">
      <c r="A3748" s="235">
        <f t="shared" si="68"/>
        <v>3745</v>
      </c>
      <c r="B3748" s="344">
        <v>113709553</v>
      </c>
      <c r="C3748" s="238">
        <v>113709553</v>
      </c>
      <c r="D3748" s="238" t="s">
        <v>4231</v>
      </c>
      <c r="E3748" s="598" t="s">
        <v>36</v>
      </c>
      <c r="F3748" s="333">
        <v>80</v>
      </c>
      <c r="G3748" s="623" t="s">
        <v>5063</v>
      </c>
      <c r="H3748" s="485">
        <v>45322</v>
      </c>
      <c r="I3748" s="491"/>
      <c r="J3748" s="246"/>
      <c r="K3748" s="246"/>
      <c r="L3748" s="246"/>
      <c r="M3748" s="246"/>
      <c r="N3748" s="246"/>
      <c r="O3748" s="262"/>
      <c r="P3748" s="246"/>
      <c r="Q3748" s="246"/>
      <c r="R3748" s="246"/>
      <c r="S3748" s="252">
        <v>5</v>
      </c>
      <c r="T3748" s="467" t="s">
        <v>2965</v>
      </c>
      <c r="U3748" s="347">
        <f t="shared" si="69"/>
        <v>400</v>
      </c>
    </row>
    <row r="3749" spans="1:21">
      <c r="A3749" s="235">
        <f t="shared" si="68"/>
        <v>3746</v>
      </c>
      <c r="B3749" s="238">
        <v>113709556</v>
      </c>
      <c r="C3749" s="238">
        <v>113709556</v>
      </c>
      <c r="D3749" s="238" t="s">
        <v>4232</v>
      </c>
      <c r="E3749" s="598" t="s">
        <v>36</v>
      </c>
      <c r="F3749" s="333">
        <v>80</v>
      </c>
      <c r="G3749" s="623" t="s">
        <v>5063</v>
      </c>
      <c r="H3749" s="485">
        <v>45322</v>
      </c>
      <c r="I3749" s="491"/>
      <c r="J3749" s="246"/>
      <c r="K3749" s="246"/>
      <c r="L3749" s="246"/>
      <c r="M3749" s="246"/>
      <c r="N3749" s="246"/>
      <c r="O3749" s="262"/>
      <c r="P3749" s="246"/>
      <c r="Q3749" s="246"/>
      <c r="R3749" s="246"/>
      <c r="S3749" s="252">
        <v>19</v>
      </c>
      <c r="T3749" s="467" t="s">
        <v>2965</v>
      </c>
      <c r="U3749" s="347">
        <f t="shared" si="69"/>
        <v>1520</v>
      </c>
    </row>
    <row r="3750" spans="1:21">
      <c r="A3750" s="235">
        <f t="shared" si="68"/>
        <v>3747</v>
      </c>
      <c r="B3750" s="238"/>
      <c r="C3750" s="238">
        <v>113709551</v>
      </c>
      <c r="D3750" s="238" t="s">
        <v>4233</v>
      </c>
      <c r="E3750" s="598" t="s">
        <v>36</v>
      </c>
      <c r="F3750" s="333">
        <v>20</v>
      </c>
      <c r="G3750" s="623" t="s">
        <v>5063</v>
      </c>
      <c r="H3750" s="485">
        <v>45322</v>
      </c>
      <c r="I3750" s="491"/>
      <c r="J3750" s="246"/>
      <c r="K3750" s="246"/>
      <c r="L3750" s="246"/>
      <c r="M3750" s="246"/>
      <c r="N3750" s="246"/>
      <c r="O3750" s="262"/>
      <c r="P3750" s="246"/>
      <c r="Q3750" s="246"/>
      <c r="R3750" s="246"/>
      <c r="S3750" s="171">
        <v>4800</v>
      </c>
      <c r="T3750" s="467" t="s">
        <v>2965</v>
      </c>
      <c r="U3750" s="347">
        <f t="shared" si="69"/>
        <v>96000</v>
      </c>
    </row>
    <row r="3751" spans="1:21">
      <c r="A3751" s="235">
        <f t="shared" si="68"/>
        <v>3748</v>
      </c>
      <c r="B3751" s="238">
        <v>113709552</v>
      </c>
      <c r="C3751" s="238">
        <v>113709552</v>
      </c>
      <c r="D3751" s="238" t="s">
        <v>4234</v>
      </c>
      <c r="E3751" s="598" t="s">
        <v>36</v>
      </c>
      <c r="F3751" s="333">
        <v>80</v>
      </c>
      <c r="G3751" s="623" t="s">
        <v>5063</v>
      </c>
      <c r="H3751" s="485">
        <v>45322</v>
      </c>
      <c r="I3751" s="491"/>
      <c r="J3751" s="246"/>
      <c r="K3751" s="246"/>
      <c r="L3751" s="246"/>
      <c r="M3751" s="246"/>
      <c r="N3751" s="246"/>
      <c r="O3751" s="262"/>
      <c r="P3751" s="246"/>
      <c r="Q3751" s="246"/>
      <c r="R3751" s="246"/>
      <c r="S3751" s="252">
        <v>92</v>
      </c>
      <c r="T3751" s="467" t="s">
        <v>2965</v>
      </c>
      <c r="U3751" s="347">
        <f t="shared" si="69"/>
        <v>7360</v>
      </c>
    </row>
    <row r="3752" spans="1:21">
      <c r="A3752" s="235">
        <f t="shared" si="68"/>
        <v>3749</v>
      </c>
      <c r="B3752" s="238">
        <v>113710208</v>
      </c>
      <c r="C3752" s="238">
        <v>113710208</v>
      </c>
      <c r="D3752" s="238" t="s">
        <v>4235</v>
      </c>
      <c r="E3752" s="598" t="s">
        <v>36</v>
      </c>
      <c r="F3752" s="333">
        <v>80</v>
      </c>
      <c r="G3752" s="623" t="s">
        <v>5063</v>
      </c>
      <c r="H3752" s="485">
        <v>45322</v>
      </c>
      <c r="I3752" s="491"/>
      <c r="J3752" s="246"/>
      <c r="K3752" s="246"/>
      <c r="L3752" s="246"/>
      <c r="M3752" s="246"/>
      <c r="N3752" s="246"/>
      <c r="O3752" s="262"/>
      <c r="P3752" s="246"/>
      <c r="Q3752" s="246"/>
      <c r="R3752" s="246"/>
      <c r="S3752" s="538">
        <v>6</v>
      </c>
      <c r="T3752" s="467" t="s">
        <v>2965</v>
      </c>
      <c r="U3752" s="347">
        <f t="shared" si="69"/>
        <v>480</v>
      </c>
    </row>
    <row r="3753" spans="1:21">
      <c r="A3753" s="235">
        <f t="shared" si="68"/>
        <v>3750</v>
      </c>
      <c r="B3753" s="238">
        <v>112170848</v>
      </c>
      <c r="C3753" s="238">
        <v>112170848</v>
      </c>
      <c r="D3753" s="238" t="s">
        <v>4236</v>
      </c>
      <c r="E3753" s="598" t="s">
        <v>36</v>
      </c>
      <c r="F3753" s="333">
        <v>80</v>
      </c>
      <c r="G3753" s="623" t="s">
        <v>5063</v>
      </c>
      <c r="H3753" s="485">
        <v>45322</v>
      </c>
      <c r="I3753" s="491"/>
      <c r="J3753" s="246"/>
      <c r="K3753" s="246"/>
      <c r="L3753" s="246"/>
      <c r="M3753" s="246"/>
      <c r="N3753" s="246"/>
      <c r="O3753" s="262"/>
      <c r="P3753" s="246"/>
      <c r="Q3753" s="246"/>
      <c r="R3753" s="246"/>
      <c r="S3753" s="538">
        <v>8.41</v>
      </c>
      <c r="T3753" s="467" t="s">
        <v>2965</v>
      </c>
      <c r="U3753" s="347">
        <f t="shared" si="69"/>
        <v>672.8</v>
      </c>
    </row>
    <row r="3754" spans="1:21">
      <c r="A3754" s="235">
        <f t="shared" si="68"/>
        <v>3751</v>
      </c>
      <c r="B3754" s="238">
        <v>101576439</v>
      </c>
      <c r="C3754" s="238" t="s">
        <v>655</v>
      </c>
      <c r="D3754" s="238" t="s">
        <v>656</v>
      </c>
      <c r="E3754" s="598" t="s">
        <v>36</v>
      </c>
      <c r="F3754" s="238">
        <v>10</v>
      </c>
      <c r="G3754" s="629" t="s">
        <v>5064</v>
      </c>
      <c r="H3754" s="241">
        <v>45322</v>
      </c>
      <c r="I3754" s="491"/>
      <c r="J3754" s="246"/>
      <c r="K3754" s="246"/>
      <c r="L3754" s="246"/>
      <c r="M3754" s="246"/>
      <c r="N3754" s="246"/>
      <c r="O3754" s="262"/>
      <c r="P3754" s="246"/>
      <c r="Q3754" s="246"/>
      <c r="R3754" s="246"/>
      <c r="S3754" s="538">
        <v>1184</v>
      </c>
      <c r="T3754" s="467" t="s">
        <v>2965</v>
      </c>
      <c r="U3754" s="347">
        <f t="shared" si="69"/>
        <v>11840</v>
      </c>
    </row>
    <row r="3755" spans="1:21">
      <c r="A3755" s="235">
        <f t="shared" si="68"/>
        <v>3752</v>
      </c>
      <c r="B3755" s="238">
        <v>102951260</v>
      </c>
      <c r="C3755" s="238" t="s">
        <v>1697</v>
      </c>
      <c r="D3755" s="238" t="s">
        <v>1698</v>
      </c>
      <c r="E3755" s="598" t="s">
        <v>36</v>
      </c>
      <c r="F3755" s="235">
        <v>8</v>
      </c>
      <c r="G3755" s="629" t="s">
        <v>5064</v>
      </c>
      <c r="H3755" s="241">
        <v>45322</v>
      </c>
      <c r="I3755" s="491"/>
      <c r="J3755" s="246"/>
      <c r="K3755" s="246"/>
      <c r="L3755" s="246"/>
      <c r="M3755" s="246"/>
      <c r="N3755" s="246"/>
      <c r="O3755" s="262"/>
      <c r="P3755" s="246"/>
      <c r="Q3755" s="246"/>
      <c r="R3755" s="246"/>
      <c r="S3755" s="546">
        <v>210</v>
      </c>
      <c r="T3755" s="467" t="s">
        <v>2965</v>
      </c>
      <c r="U3755" s="347">
        <f t="shared" si="69"/>
        <v>1680</v>
      </c>
    </row>
    <row r="3756" spans="1:21">
      <c r="A3756" s="235">
        <f t="shared" si="68"/>
        <v>3753</v>
      </c>
      <c r="B3756" s="238">
        <v>110710681</v>
      </c>
      <c r="C3756" s="238">
        <v>110710681</v>
      </c>
      <c r="D3756" s="238" t="s">
        <v>2209</v>
      </c>
      <c r="E3756" s="598" t="s">
        <v>36</v>
      </c>
      <c r="F3756" s="235">
        <v>40</v>
      </c>
      <c r="G3756" s="629" t="s">
        <v>5064</v>
      </c>
      <c r="H3756" s="241">
        <v>45322</v>
      </c>
      <c r="I3756" s="491"/>
      <c r="J3756" s="246"/>
      <c r="K3756" s="246"/>
      <c r="L3756" s="246"/>
      <c r="M3756" s="246"/>
      <c r="N3756" s="246"/>
      <c r="O3756" s="262"/>
      <c r="P3756" s="246"/>
      <c r="Q3756" s="246"/>
      <c r="R3756" s="246"/>
      <c r="S3756" s="546">
        <v>2011</v>
      </c>
      <c r="T3756" s="467" t="s">
        <v>2965</v>
      </c>
      <c r="U3756" s="347">
        <f t="shared" si="69"/>
        <v>80440</v>
      </c>
    </row>
    <row r="3757" spans="1:21">
      <c r="A3757" s="235">
        <f t="shared" si="68"/>
        <v>3754</v>
      </c>
      <c r="B3757" s="238">
        <v>110710682</v>
      </c>
      <c r="C3757" s="238">
        <v>110710682</v>
      </c>
      <c r="D3757" s="238" t="s">
        <v>2216</v>
      </c>
      <c r="E3757" s="598" t="s">
        <v>36</v>
      </c>
      <c r="F3757" s="235">
        <v>40</v>
      </c>
      <c r="G3757" s="629" t="s">
        <v>5064</v>
      </c>
      <c r="H3757" s="241">
        <v>45322</v>
      </c>
      <c r="I3757" s="491"/>
      <c r="J3757" s="246"/>
      <c r="K3757" s="246"/>
      <c r="L3757" s="246"/>
      <c r="M3757" s="246"/>
      <c r="N3757" s="246"/>
      <c r="O3757" s="262"/>
      <c r="P3757" s="246"/>
      <c r="Q3757" s="246"/>
      <c r="R3757" s="246"/>
      <c r="S3757" s="546">
        <v>1945</v>
      </c>
      <c r="T3757" s="467" t="s">
        <v>2965</v>
      </c>
      <c r="U3757" s="347">
        <f t="shared" si="69"/>
        <v>77800</v>
      </c>
    </row>
    <row r="3758" spans="1:21">
      <c r="A3758" s="235">
        <f t="shared" si="68"/>
        <v>3755</v>
      </c>
      <c r="B3758" s="238">
        <v>110710684</v>
      </c>
      <c r="C3758" s="238" t="s">
        <v>3942</v>
      </c>
      <c r="D3758" s="238" t="s">
        <v>2213</v>
      </c>
      <c r="E3758" s="598" t="s">
        <v>36</v>
      </c>
      <c r="F3758" s="235">
        <v>20</v>
      </c>
      <c r="G3758" s="629" t="s">
        <v>5064</v>
      </c>
      <c r="H3758" s="241">
        <v>45322</v>
      </c>
      <c r="I3758" s="491"/>
      <c r="J3758" s="246"/>
      <c r="K3758" s="246"/>
      <c r="L3758" s="246"/>
      <c r="M3758" s="246"/>
      <c r="N3758" s="246"/>
      <c r="O3758" s="262"/>
      <c r="P3758" s="246"/>
      <c r="Q3758" s="246"/>
      <c r="R3758" s="246"/>
      <c r="S3758" s="538">
        <v>2518</v>
      </c>
      <c r="T3758" s="467" t="s">
        <v>2965</v>
      </c>
      <c r="U3758" s="347">
        <f t="shared" si="69"/>
        <v>50360</v>
      </c>
    </row>
    <row r="3759" spans="1:21">
      <c r="A3759" s="235">
        <f t="shared" si="68"/>
        <v>3756</v>
      </c>
      <c r="B3759" s="238">
        <v>111400055</v>
      </c>
      <c r="C3759" s="238" t="s">
        <v>3275</v>
      </c>
      <c r="D3759" s="238" t="s">
        <v>654</v>
      </c>
      <c r="E3759" s="598" t="s">
        <v>36</v>
      </c>
      <c r="F3759" s="235">
        <v>30</v>
      </c>
      <c r="G3759" s="629" t="s">
        <v>5064</v>
      </c>
      <c r="H3759" s="241">
        <v>45322</v>
      </c>
      <c r="I3759" s="491"/>
      <c r="J3759" s="246"/>
      <c r="K3759" s="246"/>
      <c r="L3759" s="246"/>
      <c r="M3759" s="246"/>
      <c r="N3759" s="246"/>
      <c r="O3759" s="262"/>
      <c r="P3759" s="246"/>
      <c r="Q3759" s="246"/>
      <c r="R3759" s="246"/>
      <c r="S3759" s="547">
        <v>1706.02</v>
      </c>
      <c r="T3759" s="467" t="s">
        <v>2965</v>
      </c>
      <c r="U3759" s="347">
        <f t="shared" si="69"/>
        <v>51180.6</v>
      </c>
    </row>
    <row r="3760" spans="1:21">
      <c r="A3760" s="235">
        <f t="shared" si="68"/>
        <v>3757</v>
      </c>
      <c r="B3760" s="238">
        <v>111400054</v>
      </c>
      <c r="C3760" s="238" t="s">
        <v>3274</v>
      </c>
      <c r="D3760" s="238" t="s">
        <v>650</v>
      </c>
      <c r="E3760" s="598" t="s">
        <v>36</v>
      </c>
      <c r="F3760" s="235">
        <v>30</v>
      </c>
      <c r="G3760" s="629" t="s">
        <v>5064</v>
      </c>
      <c r="H3760" s="241">
        <v>45322</v>
      </c>
      <c r="I3760" s="491"/>
      <c r="J3760" s="246"/>
      <c r="K3760" s="246"/>
      <c r="L3760" s="246"/>
      <c r="M3760" s="246"/>
      <c r="N3760" s="246"/>
      <c r="O3760" s="262"/>
      <c r="P3760" s="246"/>
      <c r="Q3760" s="246"/>
      <c r="R3760" s="246"/>
      <c r="S3760" s="540">
        <v>1388.85</v>
      </c>
      <c r="T3760" s="467" t="s">
        <v>2965</v>
      </c>
      <c r="U3760" s="347">
        <f t="shared" si="69"/>
        <v>41665.5</v>
      </c>
    </row>
    <row r="3761" spans="1:21" ht="20.399999999999999">
      <c r="A3761" s="235">
        <f t="shared" si="68"/>
        <v>3758</v>
      </c>
      <c r="B3761" s="238">
        <v>110408290</v>
      </c>
      <c r="C3761" s="238" t="s">
        <v>4382</v>
      </c>
      <c r="D3761" s="337" t="s">
        <v>2775</v>
      </c>
      <c r="E3761" s="598" t="s">
        <v>36</v>
      </c>
      <c r="F3761" s="235">
        <v>30</v>
      </c>
      <c r="G3761" s="629" t="s">
        <v>5064</v>
      </c>
      <c r="H3761" s="241">
        <v>45322</v>
      </c>
      <c r="I3761" s="491"/>
      <c r="J3761" s="246"/>
      <c r="K3761" s="246"/>
      <c r="L3761" s="246"/>
      <c r="M3761" s="246"/>
      <c r="N3761" s="246"/>
      <c r="O3761" s="262"/>
      <c r="P3761" s="246"/>
      <c r="Q3761" s="246"/>
      <c r="R3761" s="246"/>
      <c r="S3761" s="538">
        <v>540.54999999999995</v>
      </c>
      <c r="T3761" s="467" t="s">
        <v>2965</v>
      </c>
      <c r="U3761" s="347">
        <f t="shared" si="69"/>
        <v>16216.499999999998</v>
      </c>
    </row>
    <row r="3762" spans="1:21">
      <c r="A3762" s="235">
        <f t="shared" si="68"/>
        <v>3759</v>
      </c>
      <c r="B3762" s="238" t="s">
        <v>2458</v>
      </c>
      <c r="C3762" s="238" t="s">
        <v>2458</v>
      </c>
      <c r="D3762" s="337" t="s">
        <v>2459</v>
      </c>
      <c r="E3762" s="598" t="s">
        <v>36</v>
      </c>
      <c r="F3762" s="235">
        <v>20</v>
      </c>
      <c r="G3762" s="629" t="s">
        <v>5064</v>
      </c>
      <c r="H3762" s="241">
        <v>45322</v>
      </c>
      <c r="I3762" s="491"/>
      <c r="J3762" s="246"/>
      <c r="K3762" s="246"/>
      <c r="L3762" s="246"/>
      <c r="M3762" s="246"/>
      <c r="N3762" s="246"/>
      <c r="O3762" s="262"/>
      <c r="P3762" s="246"/>
      <c r="Q3762" s="246"/>
      <c r="R3762" s="246"/>
      <c r="S3762" s="538">
        <v>1667.61</v>
      </c>
      <c r="T3762" s="467" t="s">
        <v>2965</v>
      </c>
      <c r="U3762" s="347">
        <f t="shared" si="69"/>
        <v>33352.199999999997</v>
      </c>
    </row>
    <row r="3763" spans="1:21">
      <c r="A3763" s="235">
        <f t="shared" si="68"/>
        <v>3760</v>
      </c>
      <c r="B3763" s="238" t="s">
        <v>2336</v>
      </c>
      <c r="C3763" s="238" t="s">
        <v>2804</v>
      </c>
      <c r="D3763" s="238" t="s">
        <v>2605</v>
      </c>
      <c r="E3763" s="598" t="s">
        <v>36</v>
      </c>
      <c r="F3763" s="235">
        <v>40</v>
      </c>
      <c r="G3763" s="629" t="s">
        <v>5064</v>
      </c>
      <c r="H3763" s="241">
        <v>45322</v>
      </c>
      <c r="I3763" s="491"/>
      <c r="J3763" s="246"/>
      <c r="K3763" s="246"/>
      <c r="L3763" s="246"/>
      <c r="M3763" s="246"/>
      <c r="N3763" s="246"/>
      <c r="O3763" s="262"/>
      <c r="P3763" s="246"/>
      <c r="Q3763" s="246"/>
      <c r="R3763" s="246"/>
      <c r="S3763" s="538">
        <v>1667.61</v>
      </c>
      <c r="T3763" s="467" t="s">
        <v>2965</v>
      </c>
      <c r="U3763" s="347">
        <f t="shared" si="69"/>
        <v>66704.399999999994</v>
      </c>
    </row>
    <row r="3764" spans="1:21">
      <c r="A3764" s="235">
        <f t="shared" si="68"/>
        <v>3761</v>
      </c>
      <c r="B3764" s="238">
        <v>112172541</v>
      </c>
      <c r="C3764" s="238">
        <v>112172541</v>
      </c>
      <c r="D3764" s="238" t="s">
        <v>2373</v>
      </c>
      <c r="E3764" s="598" t="s">
        <v>36</v>
      </c>
      <c r="F3764" s="333">
        <v>10</v>
      </c>
      <c r="G3764" s="629" t="s">
        <v>5064</v>
      </c>
      <c r="H3764" s="241">
        <v>45322</v>
      </c>
      <c r="I3764" s="491"/>
      <c r="J3764" s="246"/>
      <c r="K3764" s="246"/>
      <c r="L3764" s="246"/>
      <c r="M3764" s="246"/>
      <c r="N3764" s="246"/>
      <c r="O3764" s="262"/>
      <c r="P3764" s="246"/>
      <c r="Q3764" s="246"/>
      <c r="R3764" s="246"/>
      <c r="S3764" s="541">
        <v>250.2</v>
      </c>
      <c r="T3764" s="467" t="s">
        <v>2965</v>
      </c>
      <c r="U3764" s="347">
        <f t="shared" si="69"/>
        <v>2502</v>
      </c>
    </row>
    <row r="3765" spans="1:21">
      <c r="A3765" s="235">
        <f t="shared" si="68"/>
        <v>3762</v>
      </c>
      <c r="B3765" s="238">
        <v>112172542</v>
      </c>
      <c r="C3765" s="238">
        <v>112172542</v>
      </c>
      <c r="D3765" s="238" t="s">
        <v>2376</v>
      </c>
      <c r="E3765" s="598" t="s">
        <v>36</v>
      </c>
      <c r="F3765" s="238">
        <v>30</v>
      </c>
      <c r="G3765" s="629" t="s">
        <v>5064</v>
      </c>
      <c r="H3765" s="241">
        <v>45322</v>
      </c>
      <c r="I3765" s="491"/>
      <c r="J3765" s="246"/>
      <c r="K3765" s="246"/>
      <c r="L3765" s="246"/>
      <c r="M3765" s="246"/>
      <c r="N3765" s="246"/>
      <c r="O3765" s="262"/>
      <c r="P3765" s="246"/>
      <c r="Q3765" s="246"/>
      <c r="R3765" s="246"/>
      <c r="S3765" s="538">
        <v>139.5</v>
      </c>
      <c r="T3765" s="467" t="s">
        <v>2965</v>
      </c>
      <c r="U3765" s="347">
        <f t="shared" si="69"/>
        <v>4185</v>
      </c>
    </row>
    <row r="3766" spans="1:21">
      <c r="A3766" s="235">
        <f t="shared" si="68"/>
        <v>3763</v>
      </c>
      <c r="B3766" s="238">
        <v>112172543</v>
      </c>
      <c r="C3766" s="238">
        <v>112172543</v>
      </c>
      <c r="D3766" s="238" t="s">
        <v>1145</v>
      </c>
      <c r="E3766" s="598" t="s">
        <v>36</v>
      </c>
      <c r="F3766" s="238">
        <v>10</v>
      </c>
      <c r="G3766" s="629" t="s">
        <v>5064</v>
      </c>
      <c r="H3766" s="241">
        <v>45322</v>
      </c>
      <c r="I3766" s="491"/>
      <c r="J3766" s="246"/>
      <c r="K3766" s="246"/>
      <c r="L3766" s="246"/>
      <c r="M3766" s="246"/>
      <c r="N3766" s="246"/>
      <c r="O3766" s="262"/>
      <c r="P3766" s="246"/>
      <c r="Q3766" s="246"/>
      <c r="R3766" s="246"/>
      <c r="S3766" s="541">
        <v>3147.29</v>
      </c>
      <c r="T3766" s="467" t="s">
        <v>2965</v>
      </c>
      <c r="U3766" s="347">
        <f t="shared" si="69"/>
        <v>31472.9</v>
      </c>
    </row>
    <row r="3767" spans="1:21">
      <c r="A3767" s="235">
        <f t="shared" ref="A3767:A3830" si="70">A3766+1</f>
        <v>3764</v>
      </c>
      <c r="B3767" s="238">
        <v>112172544</v>
      </c>
      <c r="C3767" s="238">
        <v>112172544</v>
      </c>
      <c r="D3767" s="238" t="s">
        <v>2377</v>
      </c>
      <c r="E3767" s="598" t="s">
        <v>36</v>
      </c>
      <c r="F3767" s="238">
        <v>20</v>
      </c>
      <c r="G3767" s="629" t="s">
        <v>5064</v>
      </c>
      <c r="H3767" s="241">
        <v>45322</v>
      </c>
      <c r="I3767" s="491"/>
      <c r="J3767" s="246"/>
      <c r="K3767" s="246"/>
      <c r="L3767" s="246"/>
      <c r="M3767" s="246"/>
      <c r="N3767" s="246"/>
      <c r="O3767" s="262"/>
      <c r="P3767" s="246"/>
      <c r="Q3767" s="246"/>
      <c r="R3767" s="246"/>
      <c r="S3767" s="550">
        <v>147.6</v>
      </c>
      <c r="T3767" s="467" t="s">
        <v>2965</v>
      </c>
      <c r="U3767" s="347">
        <f t="shared" si="69"/>
        <v>2952</v>
      </c>
    </row>
    <row r="3768" spans="1:21">
      <c r="A3768" s="235">
        <f t="shared" si="70"/>
        <v>3765</v>
      </c>
      <c r="B3768" s="238">
        <v>112172545</v>
      </c>
      <c r="C3768" s="238">
        <v>112172545</v>
      </c>
      <c r="D3768" s="238" t="s">
        <v>2378</v>
      </c>
      <c r="E3768" s="598" t="s">
        <v>36</v>
      </c>
      <c r="F3768" s="333">
        <v>60</v>
      </c>
      <c r="G3768" s="629" t="s">
        <v>5064</v>
      </c>
      <c r="H3768" s="241">
        <v>45322</v>
      </c>
      <c r="I3768" s="491"/>
      <c r="J3768" s="246"/>
      <c r="K3768" s="246"/>
      <c r="L3768" s="246"/>
      <c r="M3768" s="246"/>
      <c r="N3768" s="246"/>
      <c r="O3768" s="262"/>
      <c r="P3768" s="246"/>
      <c r="Q3768" s="246"/>
      <c r="R3768" s="246"/>
      <c r="S3768" s="541">
        <v>8.8800000000000008</v>
      </c>
      <c r="T3768" s="467" t="s">
        <v>2965</v>
      </c>
      <c r="U3768" s="347">
        <f t="shared" si="69"/>
        <v>532.80000000000007</v>
      </c>
    </row>
    <row r="3769" spans="1:21">
      <c r="A3769" s="235">
        <f t="shared" si="70"/>
        <v>3766</v>
      </c>
      <c r="B3769" s="238">
        <v>112172546</v>
      </c>
      <c r="C3769" s="238">
        <v>112172546</v>
      </c>
      <c r="D3769" s="238" t="s">
        <v>2380</v>
      </c>
      <c r="E3769" s="598" t="s">
        <v>36</v>
      </c>
      <c r="F3769" s="333">
        <v>40</v>
      </c>
      <c r="G3769" s="629" t="s">
        <v>5064</v>
      </c>
      <c r="H3769" s="241">
        <v>45322</v>
      </c>
      <c r="I3769" s="491"/>
      <c r="J3769" s="246"/>
      <c r="K3769" s="246"/>
      <c r="L3769" s="246"/>
      <c r="M3769" s="246"/>
      <c r="N3769" s="246"/>
      <c r="O3769" s="262"/>
      <c r="P3769" s="246"/>
      <c r="Q3769" s="246"/>
      <c r="R3769" s="246"/>
      <c r="S3769" s="538">
        <v>8.98</v>
      </c>
      <c r="T3769" s="467" t="s">
        <v>2965</v>
      </c>
      <c r="U3769" s="347">
        <f t="shared" si="69"/>
        <v>359.20000000000005</v>
      </c>
    </row>
    <row r="3770" spans="1:21">
      <c r="A3770" s="235">
        <f t="shared" si="70"/>
        <v>3767</v>
      </c>
      <c r="B3770" s="238">
        <v>112170848</v>
      </c>
      <c r="C3770" s="238">
        <v>112170848</v>
      </c>
      <c r="D3770" s="238" t="s">
        <v>2381</v>
      </c>
      <c r="E3770" s="598" t="s">
        <v>36</v>
      </c>
      <c r="F3770" s="235">
        <v>60</v>
      </c>
      <c r="G3770" s="629" t="s">
        <v>5064</v>
      </c>
      <c r="H3770" s="241">
        <v>45322</v>
      </c>
      <c r="I3770" s="491"/>
      <c r="J3770" s="246"/>
      <c r="K3770" s="246"/>
      <c r="L3770" s="246"/>
      <c r="M3770" s="246"/>
      <c r="N3770" s="246"/>
      <c r="O3770" s="262"/>
      <c r="P3770" s="246"/>
      <c r="Q3770" s="246"/>
      <c r="R3770" s="246"/>
      <c r="S3770" s="538">
        <v>8.41</v>
      </c>
      <c r="T3770" s="467" t="s">
        <v>2965</v>
      </c>
      <c r="U3770" s="347">
        <f t="shared" si="69"/>
        <v>504.6</v>
      </c>
    </row>
    <row r="3771" spans="1:21">
      <c r="A3771" s="235">
        <f t="shared" si="70"/>
        <v>3768</v>
      </c>
      <c r="B3771" s="238">
        <v>112170849</v>
      </c>
      <c r="C3771" s="238">
        <v>112170849</v>
      </c>
      <c r="D3771" s="238" t="s">
        <v>2382</v>
      </c>
      <c r="E3771" s="598" t="s">
        <v>36</v>
      </c>
      <c r="F3771" s="235">
        <v>60</v>
      </c>
      <c r="G3771" s="629" t="s">
        <v>5064</v>
      </c>
      <c r="H3771" s="241">
        <v>45322</v>
      </c>
      <c r="I3771" s="491"/>
      <c r="J3771" s="246"/>
      <c r="K3771" s="246"/>
      <c r="L3771" s="246"/>
      <c r="M3771" s="246"/>
      <c r="N3771" s="246"/>
      <c r="O3771" s="262"/>
      <c r="P3771" s="246"/>
      <c r="Q3771" s="246"/>
      <c r="R3771" s="246"/>
      <c r="S3771" s="538">
        <v>2.89</v>
      </c>
      <c r="T3771" s="467" t="s">
        <v>2965</v>
      </c>
      <c r="U3771" s="347">
        <f t="shared" si="69"/>
        <v>173.4</v>
      </c>
    </row>
    <row r="3772" spans="1:21" ht="30.6">
      <c r="A3772" s="235">
        <f t="shared" si="70"/>
        <v>3769</v>
      </c>
      <c r="B3772" s="238">
        <v>109611234</v>
      </c>
      <c r="C3772" s="238">
        <v>3742612236</v>
      </c>
      <c r="D3772" s="337" t="s">
        <v>3031</v>
      </c>
      <c r="E3772" s="598" t="s">
        <v>36</v>
      </c>
      <c r="F3772" s="235">
        <v>30</v>
      </c>
      <c r="G3772" s="629" t="s">
        <v>5064</v>
      </c>
      <c r="H3772" s="241">
        <v>45322</v>
      </c>
      <c r="I3772" s="491"/>
      <c r="J3772" s="246"/>
      <c r="K3772" s="246"/>
      <c r="L3772" s="246"/>
      <c r="M3772" s="246"/>
      <c r="N3772" s="246"/>
      <c r="O3772" s="262"/>
      <c r="P3772" s="246"/>
      <c r="Q3772" s="246"/>
      <c r="R3772" s="246"/>
      <c r="S3772" s="538">
        <v>24600</v>
      </c>
      <c r="T3772" s="467" t="s">
        <v>2965</v>
      </c>
      <c r="U3772" s="347">
        <f t="shared" si="69"/>
        <v>738000</v>
      </c>
    </row>
    <row r="3773" spans="1:21">
      <c r="A3773" s="235">
        <f t="shared" si="70"/>
        <v>3770</v>
      </c>
      <c r="B3773" s="238">
        <v>113809811</v>
      </c>
      <c r="C3773" s="238" t="s">
        <v>286</v>
      </c>
      <c r="D3773" s="238" t="s">
        <v>4713</v>
      </c>
      <c r="E3773" s="600" t="s">
        <v>2729</v>
      </c>
      <c r="F3773" s="333">
        <v>60</v>
      </c>
      <c r="G3773" s="623" t="s">
        <v>5063</v>
      </c>
      <c r="H3773" s="485">
        <v>45322</v>
      </c>
      <c r="I3773" s="491"/>
      <c r="J3773" s="246"/>
      <c r="K3773" s="246"/>
      <c r="L3773" s="246"/>
      <c r="M3773" s="246"/>
      <c r="N3773" s="246"/>
      <c r="O3773" s="262"/>
      <c r="P3773" s="246"/>
      <c r="Q3773" s="246"/>
      <c r="R3773" s="246"/>
      <c r="S3773" s="252">
        <v>16.829999999999998</v>
      </c>
      <c r="T3773" s="467" t="s">
        <v>2965</v>
      </c>
      <c r="U3773" s="347">
        <f t="shared" si="69"/>
        <v>1009.8</v>
      </c>
    </row>
    <row r="3774" spans="1:21">
      <c r="A3774" s="235">
        <f t="shared" si="70"/>
        <v>3771</v>
      </c>
      <c r="B3774" s="238">
        <v>113809809</v>
      </c>
      <c r="C3774" s="238" t="s">
        <v>286</v>
      </c>
      <c r="D3774" s="238" t="s">
        <v>4714</v>
      </c>
      <c r="E3774" s="600" t="s">
        <v>2729</v>
      </c>
      <c r="F3774" s="333">
        <v>60</v>
      </c>
      <c r="G3774" s="623" t="s">
        <v>5063</v>
      </c>
      <c r="H3774" s="485">
        <v>45322</v>
      </c>
      <c r="I3774" s="491"/>
      <c r="J3774" s="246"/>
      <c r="K3774" s="246"/>
      <c r="L3774" s="246"/>
      <c r="M3774" s="246"/>
      <c r="N3774" s="246"/>
      <c r="O3774" s="262"/>
      <c r="P3774" s="246"/>
      <c r="Q3774" s="246"/>
      <c r="R3774" s="246"/>
      <c r="S3774" s="252">
        <v>16.829999999999998</v>
      </c>
      <c r="T3774" s="467" t="s">
        <v>2965</v>
      </c>
      <c r="U3774" s="347">
        <f t="shared" si="69"/>
        <v>1009.8</v>
      </c>
    </row>
    <row r="3775" spans="1:21">
      <c r="A3775" s="235">
        <f t="shared" si="70"/>
        <v>3772</v>
      </c>
      <c r="B3775" s="238">
        <v>112171911</v>
      </c>
      <c r="C3775" s="238" t="s">
        <v>3427</v>
      </c>
      <c r="D3775" s="333" t="s">
        <v>3588</v>
      </c>
      <c r="E3775" s="600" t="s">
        <v>36</v>
      </c>
      <c r="F3775" s="238">
        <v>5</v>
      </c>
      <c r="G3775" s="629" t="s">
        <v>5064</v>
      </c>
      <c r="H3775" s="241">
        <v>45322</v>
      </c>
      <c r="I3775" s="491"/>
      <c r="J3775" s="246"/>
      <c r="K3775" s="246"/>
      <c r="L3775" s="246"/>
      <c r="M3775" s="246"/>
      <c r="N3775" s="246"/>
      <c r="O3775" s="262"/>
      <c r="P3775" s="246"/>
      <c r="Q3775" s="246"/>
      <c r="R3775" s="246"/>
      <c r="S3775" s="544">
        <v>158500</v>
      </c>
      <c r="T3775" s="467" t="s">
        <v>2965</v>
      </c>
      <c r="U3775" s="347">
        <f t="shared" si="69"/>
        <v>792500</v>
      </c>
    </row>
    <row r="3776" spans="1:21">
      <c r="A3776" s="235">
        <f t="shared" si="70"/>
        <v>3773</v>
      </c>
      <c r="B3776" s="238">
        <v>112173846</v>
      </c>
      <c r="C3776" s="238">
        <v>1552983</v>
      </c>
      <c r="D3776" s="337" t="s">
        <v>3758</v>
      </c>
      <c r="E3776" s="600" t="s">
        <v>36</v>
      </c>
      <c r="F3776" s="470">
        <v>5</v>
      </c>
      <c r="G3776" s="629" t="s">
        <v>5064</v>
      </c>
      <c r="H3776" s="241">
        <v>45322</v>
      </c>
      <c r="I3776" s="491"/>
      <c r="J3776" s="246"/>
      <c r="K3776" s="246"/>
      <c r="L3776" s="246"/>
      <c r="M3776" s="246"/>
      <c r="N3776" s="246"/>
      <c r="O3776" s="262"/>
      <c r="P3776" s="246"/>
      <c r="Q3776" s="246"/>
      <c r="R3776" s="246"/>
      <c r="S3776" s="547">
        <v>2350</v>
      </c>
      <c r="T3776" s="467" t="s">
        <v>2965</v>
      </c>
      <c r="U3776" s="347">
        <f t="shared" si="69"/>
        <v>11750</v>
      </c>
    </row>
    <row r="3777" spans="1:21">
      <c r="A3777" s="235">
        <f t="shared" si="70"/>
        <v>3774</v>
      </c>
      <c r="B3777" s="238">
        <v>113785068</v>
      </c>
      <c r="C3777" s="239"/>
      <c r="D3777" s="239" t="s">
        <v>4846</v>
      </c>
      <c r="E3777" s="600" t="s">
        <v>36</v>
      </c>
      <c r="F3777" s="333">
        <v>20</v>
      </c>
      <c r="G3777" s="623" t="s">
        <v>5063</v>
      </c>
      <c r="H3777" s="485">
        <v>45322</v>
      </c>
      <c r="I3777" s="491"/>
      <c r="J3777" s="246"/>
      <c r="K3777" s="246"/>
      <c r="L3777" s="246"/>
      <c r="M3777" s="246"/>
      <c r="N3777" s="246"/>
      <c r="O3777" s="262"/>
      <c r="P3777" s="246"/>
      <c r="Q3777" s="246"/>
      <c r="R3777" s="246"/>
      <c r="S3777" s="252">
        <v>70</v>
      </c>
      <c r="T3777" s="467" t="s">
        <v>2965</v>
      </c>
      <c r="U3777" s="347">
        <f t="shared" si="69"/>
        <v>1400</v>
      </c>
    </row>
    <row r="3778" spans="1:21">
      <c r="A3778" s="235">
        <f t="shared" si="70"/>
        <v>3775</v>
      </c>
      <c r="B3778" s="238">
        <v>112148136</v>
      </c>
      <c r="C3778" s="239" t="s">
        <v>3726</v>
      </c>
      <c r="D3778" s="238" t="s">
        <v>3727</v>
      </c>
      <c r="E3778" s="600" t="s">
        <v>4864</v>
      </c>
      <c r="F3778" s="490">
        <v>5</v>
      </c>
      <c r="G3778" s="629" t="s">
        <v>5064</v>
      </c>
      <c r="H3778" s="241">
        <v>45322</v>
      </c>
      <c r="I3778" s="491"/>
      <c r="J3778" s="246"/>
      <c r="K3778" s="246"/>
      <c r="L3778" s="246"/>
      <c r="M3778" s="246"/>
      <c r="N3778" s="246"/>
      <c r="O3778" s="262"/>
      <c r="P3778" s="246"/>
      <c r="Q3778" s="246"/>
      <c r="R3778" s="246"/>
      <c r="S3778" s="544">
        <v>14661.91</v>
      </c>
      <c r="T3778" s="467" t="s">
        <v>2965</v>
      </c>
      <c r="U3778" s="347">
        <f t="shared" si="69"/>
        <v>73309.55</v>
      </c>
    </row>
    <row r="3779" spans="1:21" ht="31.8">
      <c r="A3779" s="235">
        <f t="shared" si="70"/>
        <v>3776</v>
      </c>
      <c r="B3779" s="238">
        <v>112173808</v>
      </c>
      <c r="C3779" s="239" t="s">
        <v>3421</v>
      </c>
      <c r="D3779" s="349" t="s">
        <v>2819</v>
      </c>
      <c r="E3779" s="600" t="s">
        <v>4864</v>
      </c>
      <c r="F3779" s="333">
        <v>5</v>
      </c>
      <c r="G3779" s="629" t="s">
        <v>5064</v>
      </c>
      <c r="H3779" s="241">
        <v>45322</v>
      </c>
      <c r="I3779" s="491"/>
      <c r="J3779" s="246"/>
      <c r="K3779" s="246"/>
      <c r="L3779" s="246"/>
      <c r="M3779" s="246"/>
      <c r="N3779" s="246"/>
      <c r="O3779" s="262"/>
      <c r="P3779" s="246"/>
      <c r="Q3779" s="246"/>
      <c r="R3779" s="246"/>
      <c r="S3779" s="541">
        <v>65700</v>
      </c>
      <c r="T3779" s="467" t="s">
        <v>2965</v>
      </c>
      <c r="U3779" s="347">
        <f t="shared" si="69"/>
        <v>328500</v>
      </c>
    </row>
    <row r="3780" spans="1:21">
      <c r="A3780" s="235">
        <f t="shared" si="70"/>
        <v>3777</v>
      </c>
      <c r="B3780" s="238">
        <v>110408288</v>
      </c>
      <c r="C3780" s="238" t="s">
        <v>1749</v>
      </c>
      <c r="D3780" s="337" t="s">
        <v>1750</v>
      </c>
      <c r="E3780" s="600" t="s">
        <v>4864</v>
      </c>
      <c r="F3780" s="235">
        <v>30</v>
      </c>
      <c r="G3780" s="629" t="s">
        <v>5064</v>
      </c>
      <c r="H3780" s="241">
        <v>45322</v>
      </c>
      <c r="I3780" s="491"/>
      <c r="J3780" s="246"/>
      <c r="K3780" s="246"/>
      <c r="L3780" s="246"/>
      <c r="M3780" s="246"/>
      <c r="N3780" s="246"/>
      <c r="O3780" s="262"/>
      <c r="P3780" s="246"/>
      <c r="Q3780" s="246"/>
      <c r="R3780" s="246"/>
      <c r="S3780" s="541">
        <v>2750</v>
      </c>
      <c r="T3780" s="467" t="s">
        <v>2965</v>
      </c>
      <c r="U3780" s="347">
        <f t="shared" ref="U3780:U3843" si="71">S3780*F3780</f>
        <v>82500</v>
      </c>
    </row>
    <row r="3781" spans="1:21">
      <c r="A3781" s="235">
        <f t="shared" si="70"/>
        <v>3778</v>
      </c>
      <c r="B3781" s="238">
        <v>113837420</v>
      </c>
      <c r="C3781" s="239" t="s">
        <v>4910</v>
      </c>
      <c r="D3781" s="239" t="s">
        <v>4911</v>
      </c>
      <c r="E3781" s="600" t="s">
        <v>36</v>
      </c>
      <c r="F3781" s="333">
        <v>20</v>
      </c>
      <c r="G3781" s="623" t="s">
        <v>5063</v>
      </c>
      <c r="H3781" s="485">
        <v>45322</v>
      </c>
      <c r="I3781" s="491"/>
      <c r="J3781" s="246"/>
      <c r="K3781" s="246"/>
      <c r="L3781" s="246"/>
      <c r="M3781" s="246"/>
      <c r="N3781" s="246"/>
      <c r="O3781" s="262"/>
      <c r="P3781" s="246"/>
      <c r="Q3781" s="246"/>
      <c r="R3781" s="246"/>
      <c r="S3781" s="171">
        <v>2550</v>
      </c>
      <c r="T3781" s="467" t="s">
        <v>2965</v>
      </c>
      <c r="U3781" s="347">
        <f t="shared" si="71"/>
        <v>51000</v>
      </c>
    </row>
    <row r="3782" spans="1:21">
      <c r="A3782" s="235">
        <f t="shared" si="70"/>
        <v>3779</v>
      </c>
      <c r="B3782" s="238"/>
      <c r="C3782" s="239"/>
      <c r="D3782" s="337" t="s">
        <v>4072</v>
      </c>
      <c r="E3782" s="600" t="s">
        <v>36</v>
      </c>
      <c r="F3782" s="333">
        <v>2</v>
      </c>
      <c r="G3782" s="629" t="s">
        <v>5064</v>
      </c>
      <c r="H3782" s="241">
        <v>45322</v>
      </c>
      <c r="I3782" s="491"/>
      <c r="J3782" s="246"/>
      <c r="K3782" s="246"/>
      <c r="L3782" s="246"/>
      <c r="M3782" s="246"/>
      <c r="N3782" s="246"/>
      <c r="O3782" s="262"/>
      <c r="P3782" s="246"/>
      <c r="Q3782" s="246"/>
      <c r="R3782" s="246"/>
      <c r="S3782" s="551">
        <v>90729.16</v>
      </c>
      <c r="T3782" s="467" t="s">
        <v>2965</v>
      </c>
      <c r="U3782" s="347">
        <f t="shared" si="71"/>
        <v>181458.32</v>
      </c>
    </row>
    <row r="3783" spans="1:21">
      <c r="A3783" s="235">
        <f t="shared" si="70"/>
        <v>3780</v>
      </c>
      <c r="B3783" s="238">
        <v>102464571</v>
      </c>
      <c r="C3783" s="238" t="s">
        <v>1693</v>
      </c>
      <c r="D3783" s="238" t="s">
        <v>1694</v>
      </c>
      <c r="E3783" s="598" t="s">
        <v>36</v>
      </c>
      <c r="F3783" s="238">
        <v>10</v>
      </c>
      <c r="G3783" s="629" t="s">
        <v>5064</v>
      </c>
      <c r="H3783" s="241">
        <v>45322</v>
      </c>
      <c r="I3783" s="491"/>
      <c r="J3783" s="246"/>
      <c r="K3783" s="246"/>
      <c r="L3783" s="246"/>
      <c r="M3783" s="246"/>
      <c r="N3783" s="246"/>
      <c r="O3783" s="262"/>
      <c r="P3783" s="246"/>
      <c r="Q3783" s="246"/>
      <c r="R3783" s="246"/>
      <c r="S3783" s="546">
        <v>1374</v>
      </c>
      <c r="T3783" s="467" t="s">
        <v>2965</v>
      </c>
      <c r="U3783" s="347">
        <f t="shared" si="71"/>
        <v>13740</v>
      </c>
    </row>
    <row r="3784" spans="1:21">
      <c r="A3784" s="235">
        <f t="shared" si="70"/>
        <v>3781</v>
      </c>
      <c r="B3784" s="238">
        <v>102951260</v>
      </c>
      <c r="C3784" s="238" t="s">
        <v>1697</v>
      </c>
      <c r="D3784" s="238" t="s">
        <v>1698</v>
      </c>
      <c r="E3784" s="598" t="s">
        <v>36</v>
      </c>
      <c r="F3784" s="333">
        <v>2</v>
      </c>
      <c r="G3784" s="629" t="s">
        <v>5064</v>
      </c>
      <c r="H3784" s="241">
        <v>45322</v>
      </c>
      <c r="I3784" s="491"/>
      <c r="J3784" s="246"/>
      <c r="K3784" s="246"/>
      <c r="L3784" s="246"/>
      <c r="M3784" s="246"/>
      <c r="N3784" s="246"/>
      <c r="O3784" s="262"/>
      <c r="P3784" s="246"/>
      <c r="Q3784" s="246"/>
      <c r="R3784" s="246"/>
      <c r="S3784" s="546">
        <v>210</v>
      </c>
      <c r="T3784" s="467" t="s">
        <v>2965</v>
      </c>
      <c r="U3784" s="347">
        <f t="shared" si="71"/>
        <v>420</v>
      </c>
    </row>
    <row r="3785" spans="1:21">
      <c r="A3785" s="235">
        <f t="shared" si="70"/>
        <v>3782</v>
      </c>
      <c r="B3785" s="238" t="s">
        <v>286</v>
      </c>
      <c r="C3785" s="239"/>
      <c r="D3785" s="337" t="s">
        <v>4072</v>
      </c>
      <c r="E3785" s="600" t="s">
        <v>36</v>
      </c>
      <c r="F3785" s="333">
        <v>3</v>
      </c>
      <c r="G3785" s="629" t="s">
        <v>5064</v>
      </c>
      <c r="H3785" s="241">
        <v>45322</v>
      </c>
      <c r="I3785" s="491"/>
      <c r="J3785" s="246"/>
      <c r="K3785" s="246"/>
      <c r="L3785" s="246"/>
      <c r="M3785" s="246"/>
      <c r="N3785" s="246"/>
      <c r="O3785" s="262"/>
      <c r="P3785" s="246"/>
      <c r="Q3785" s="246"/>
      <c r="R3785" s="246"/>
      <c r="S3785" s="551">
        <v>90729.16</v>
      </c>
      <c r="T3785" s="467" t="s">
        <v>2965</v>
      </c>
      <c r="U3785" s="347">
        <f t="shared" si="71"/>
        <v>272187.48</v>
      </c>
    </row>
    <row r="3786" spans="1:21" ht="20.399999999999999">
      <c r="A3786" s="235">
        <f t="shared" si="70"/>
        <v>3783</v>
      </c>
      <c r="B3786" s="238">
        <v>110408292</v>
      </c>
      <c r="C3786" s="238">
        <v>110408292</v>
      </c>
      <c r="D3786" s="238" t="s">
        <v>1310</v>
      </c>
      <c r="E3786" s="600" t="s">
        <v>36</v>
      </c>
      <c r="F3786" s="235">
        <v>300</v>
      </c>
      <c r="G3786" s="629" t="s">
        <v>5064</v>
      </c>
      <c r="H3786" s="241">
        <v>45322</v>
      </c>
      <c r="I3786" s="491"/>
      <c r="J3786" s="246"/>
      <c r="K3786" s="246"/>
      <c r="L3786" s="246"/>
      <c r="M3786" s="246"/>
      <c r="N3786" s="246"/>
      <c r="O3786" s="262"/>
      <c r="P3786" s="246"/>
      <c r="Q3786" s="246"/>
      <c r="R3786" s="246"/>
      <c r="S3786" s="548">
        <v>2.61</v>
      </c>
      <c r="T3786" s="467" t="s">
        <v>2965</v>
      </c>
      <c r="U3786" s="347">
        <f t="shared" si="71"/>
        <v>783</v>
      </c>
    </row>
    <row r="3787" spans="1:21">
      <c r="A3787" s="235">
        <f t="shared" si="70"/>
        <v>3784</v>
      </c>
      <c r="B3787" s="238">
        <v>113709550</v>
      </c>
      <c r="C3787" s="238">
        <v>113709550</v>
      </c>
      <c r="D3787" s="238" t="s">
        <v>4230</v>
      </c>
      <c r="E3787" s="598" t="s">
        <v>36</v>
      </c>
      <c r="F3787" s="333">
        <v>20</v>
      </c>
      <c r="G3787" s="623" t="s">
        <v>5063</v>
      </c>
      <c r="H3787" s="485">
        <v>45322</v>
      </c>
      <c r="I3787" s="491"/>
      <c r="J3787" s="246"/>
      <c r="K3787" s="246"/>
      <c r="L3787" s="246"/>
      <c r="M3787" s="246"/>
      <c r="N3787" s="246"/>
      <c r="O3787" s="262"/>
      <c r="P3787" s="246"/>
      <c r="Q3787" s="246"/>
      <c r="R3787" s="246"/>
      <c r="S3787" s="538">
        <v>625</v>
      </c>
      <c r="T3787" s="467" t="s">
        <v>2965</v>
      </c>
      <c r="U3787" s="347">
        <f t="shared" si="71"/>
        <v>12500</v>
      </c>
    </row>
    <row r="3788" spans="1:21">
      <c r="A3788" s="235">
        <f t="shared" si="70"/>
        <v>3785</v>
      </c>
      <c r="B3788" s="238">
        <v>100776327</v>
      </c>
      <c r="C3788" s="238" t="s">
        <v>1018</v>
      </c>
      <c r="D3788" s="238" t="s">
        <v>1019</v>
      </c>
      <c r="E3788" s="598" t="s">
        <v>36</v>
      </c>
      <c r="F3788" s="235">
        <v>1</v>
      </c>
      <c r="G3788" s="623" t="s">
        <v>5142</v>
      </c>
      <c r="H3788" s="485">
        <v>45335</v>
      </c>
      <c r="I3788" s="491"/>
      <c r="J3788" s="246"/>
      <c r="K3788" s="246"/>
      <c r="L3788" s="246"/>
      <c r="M3788" s="246"/>
      <c r="N3788" s="246"/>
      <c r="O3788" s="262"/>
      <c r="P3788" s="246"/>
      <c r="Q3788" s="246"/>
      <c r="R3788" s="246"/>
      <c r="S3788" s="538">
        <v>15000</v>
      </c>
      <c r="T3788" s="467" t="s">
        <v>2965</v>
      </c>
      <c r="U3788" s="347">
        <f t="shared" si="71"/>
        <v>15000</v>
      </c>
    </row>
    <row r="3789" spans="1:21">
      <c r="A3789" s="235">
        <f t="shared" si="70"/>
        <v>3786</v>
      </c>
      <c r="B3789" s="238">
        <v>100776327</v>
      </c>
      <c r="C3789" s="238" t="s">
        <v>1018</v>
      </c>
      <c r="D3789" s="238" t="s">
        <v>1019</v>
      </c>
      <c r="E3789" s="598" t="s">
        <v>36</v>
      </c>
      <c r="F3789" s="235">
        <v>1</v>
      </c>
      <c r="G3789" s="623" t="s">
        <v>5143</v>
      </c>
      <c r="H3789" s="485">
        <v>45338</v>
      </c>
      <c r="I3789" s="491"/>
      <c r="J3789" s="246"/>
      <c r="K3789" s="246"/>
      <c r="L3789" s="246"/>
      <c r="M3789" s="246"/>
      <c r="N3789" s="246"/>
      <c r="O3789" s="262"/>
      <c r="P3789" s="246"/>
      <c r="Q3789" s="246"/>
      <c r="R3789" s="246"/>
      <c r="S3789" s="538">
        <v>15000</v>
      </c>
      <c r="T3789" s="467" t="s">
        <v>2965</v>
      </c>
      <c r="U3789" s="347">
        <f t="shared" si="71"/>
        <v>15000</v>
      </c>
    </row>
    <row r="3790" spans="1:21" ht="20.399999999999999">
      <c r="A3790" s="235">
        <f t="shared" si="70"/>
        <v>3787</v>
      </c>
      <c r="B3790" s="238">
        <v>107171952</v>
      </c>
      <c r="C3790" s="238" t="s">
        <v>1475</v>
      </c>
      <c r="D3790" s="238" t="s">
        <v>1476</v>
      </c>
      <c r="E3790" s="598" t="s">
        <v>36</v>
      </c>
      <c r="F3790" s="235">
        <v>10</v>
      </c>
      <c r="G3790" s="623" t="s">
        <v>5144</v>
      </c>
      <c r="H3790" s="241">
        <v>45338</v>
      </c>
      <c r="I3790" s="491"/>
      <c r="J3790" s="246"/>
      <c r="K3790" s="246"/>
      <c r="L3790" s="246"/>
      <c r="M3790" s="246"/>
      <c r="N3790" s="246"/>
      <c r="O3790" s="262"/>
      <c r="P3790" s="246"/>
      <c r="Q3790" s="246"/>
      <c r="R3790" s="246"/>
      <c r="S3790" s="408">
        <v>2750</v>
      </c>
      <c r="T3790" s="467" t="s">
        <v>2965</v>
      </c>
      <c r="U3790" s="347">
        <f t="shared" si="71"/>
        <v>27500</v>
      </c>
    </row>
    <row r="3791" spans="1:21">
      <c r="A3791" s="235">
        <f t="shared" si="70"/>
        <v>3788</v>
      </c>
      <c r="B3791" s="238">
        <v>107171952</v>
      </c>
      <c r="C3791" s="238">
        <v>99148791408</v>
      </c>
      <c r="D3791" s="238" t="s">
        <v>1640</v>
      </c>
      <c r="E3791" s="598" t="s">
        <v>36</v>
      </c>
      <c r="F3791" s="235">
        <v>4</v>
      </c>
      <c r="G3791" s="623" t="s">
        <v>5144</v>
      </c>
      <c r="H3791" s="241">
        <v>45338</v>
      </c>
      <c r="I3791" s="491"/>
      <c r="J3791" s="246"/>
      <c r="K3791" s="246"/>
      <c r="L3791" s="246"/>
      <c r="M3791" s="246"/>
      <c r="N3791" s="246"/>
      <c r="O3791" s="262"/>
      <c r="P3791" s="246"/>
      <c r="Q3791" s="246"/>
      <c r="R3791" s="246"/>
      <c r="S3791" s="408">
        <v>2750</v>
      </c>
      <c r="T3791" s="467" t="s">
        <v>2965</v>
      </c>
      <c r="U3791" s="347">
        <f t="shared" si="71"/>
        <v>11000</v>
      </c>
    </row>
    <row r="3792" spans="1:21">
      <c r="A3792" s="235">
        <f t="shared" si="70"/>
        <v>3789</v>
      </c>
      <c r="B3792" s="238">
        <v>111443614</v>
      </c>
      <c r="C3792" s="238">
        <v>111443828</v>
      </c>
      <c r="D3792" s="238" t="s">
        <v>1715</v>
      </c>
      <c r="E3792" s="598" t="s">
        <v>36</v>
      </c>
      <c r="F3792" s="235">
        <v>1</v>
      </c>
      <c r="G3792" s="623" t="s">
        <v>5145</v>
      </c>
      <c r="H3792" s="485">
        <v>45344</v>
      </c>
      <c r="I3792" s="491"/>
      <c r="J3792" s="246"/>
      <c r="K3792" s="246"/>
      <c r="L3792" s="246"/>
      <c r="M3792" s="246"/>
      <c r="N3792" s="246"/>
      <c r="O3792" s="262"/>
      <c r="P3792" s="246"/>
      <c r="Q3792" s="246"/>
      <c r="R3792" s="246"/>
      <c r="S3792" s="538">
        <v>2560</v>
      </c>
      <c r="T3792" s="467" t="s">
        <v>2965</v>
      </c>
      <c r="U3792" s="347">
        <f t="shared" si="71"/>
        <v>2560</v>
      </c>
    </row>
    <row r="3793" spans="1:21">
      <c r="A3793" s="235">
        <f t="shared" si="70"/>
        <v>3790</v>
      </c>
      <c r="B3793" s="354">
        <v>109674827</v>
      </c>
      <c r="C3793" s="354">
        <v>12544522</v>
      </c>
      <c r="D3793" s="354" t="s">
        <v>1924</v>
      </c>
      <c r="E3793" s="603" t="s">
        <v>2729</v>
      </c>
      <c r="F3793" s="427">
        <v>6</v>
      </c>
      <c r="G3793" s="623" t="s">
        <v>5146</v>
      </c>
      <c r="H3793" s="485">
        <v>45332</v>
      </c>
      <c r="I3793" s="491"/>
      <c r="J3793" s="246"/>
      <c r="K3793" s="246"/>
      <c r="L3793" s="246"/>
      <c r="M3793" s="246"/>
      <c r="N3793" s="246"/>
      <c r="O3793" s="262"/>
      <c r="P3793" s="246"/>
      <c r="Q3793" s="246"/>
      <c r="R3793" s="246"/>
      <c r="S3793" s="538" t="s">
        <v>286</v>
      </c>
      <c r="T3793" s="467" t="s">
        <v>2965</v>
      </c>
      <c r="U3793" s="347">
        <v>0</v>
      </c>
    </row>
    <row r="3794" spans="1:21">
      <c r="A3794" s="235">
        <f t="shared" si="70"/>
        <v>3791</v>
      </c>
      <c r="B3794" s="238">
        <v>105989962</v>
      </c>
      <c r="C3794" s="238" t="s">
        <v>2329</v>
      </c>
      <c r="D3794" s="238" t="s">
        <v>2330</v>
      </c>
      <c r="E3794" s="598" t="s">
        <v>36</v>
      </c>
      <c r="F3794" s="235">
        <v>1</v>
      </c>
      <c r="G3794" s="623" t="s">
        <v>5147</v>
      </c>
      <c r="H3794" s="485">
        <v>45324</v>
      </c>
      <c r="I3794" s="491"/>
      <c r="J3794" s="246"/>
      <c r="K3794" s="246"/>
      <c r="L3794" s="246"/>
      <c r="M3794" s="246"/>
      <c r="N3794" s="246"/>
      <c r="O3794" s="262"/>
      <c r="P3794" s="246"/>
      <c r="Q3794" s="246"/>
      <c r="R3794" s="246"/>
      <c r="S3794" s="538">
        <v>99900</v>
      </c>
      <c r="T3794" s="467" t="s">
        <v>2965</v>
      </c>
      <c r="U3794" s="347">
        <f t="shared" si="71"/>
        <v>99900</v>
      </c>
    </row>
    <row r="3795" spans="1:21">
      <c r="A3795" s="235">
        <f t="shared" si="70"/>
        <v>3792</v>
      </c>
      <c r="B3795" s="238"/>
      <c r="C3795" s="238" t="s">
        <v>2618</v>
      </c>
      <c r="D3795" s="238" t="s">
        <v>2619</v>
      </c>
      <c r="E3795" s="598" t="s">
        <v>36</v>
      </c>
      <c r="F3795" s="235">
        <v>1</v>
      </c>
      <c r="G3795" s="623" t="s">
        <v>5148</v>
      </c>
      <c r="H3795" s="485">
        <v>45330</v>
      </c>
      <c r="I3795" s="491"/>
      <c r="J3795" s="246"/>
      <c r="K3795" s="246"/>
      <c r="L3795" s="246"/>
      <c r="M3795" s="246"/>
      <c r="N3795" s="246"/>
      <c r="O3795" s="262"/>
      <c r="P3795" s="246"/>
      <c r="Q3795" s="246"/>
      <c r="R3795" s="246"/>
      <c r="S3795" s="549">
        <v>36000</v>
      </c>
      <c r="T3795" s="467" t="s">
        <v>2965</v>
      </c>
      <c r="U3795" s="347">
        <f t="shared" si="71"/>
        <v>36000</v>
      </c>
    </row>
    <row r="3796" spans="1:21">
      <c r="A3796" s="235">
        <f t="shared" si="70"/>
        <v>3793</v>
      </c>
      <c r="B3796" s="238">
        <v>110315371</v>
      </c>
      <c r="C3796" s="238">
        <v>110315371</v>
      </c>
      <c r="D3796" s="238" t="s">
        <v>2696</v>
      </c>
      <c r="E3796" s="598" t="s">
        <v>36</v>
      </c>
      <c r="F3796" s="463">
        <v>12</v>
      </c>
      <c r="G3796" s="630" t="s">
        <v>5149</v>
      </c>
      <c r="H3796" s="241">
        <v>45336</v>
      </c>
      <c r="I3796" s="491"/>
      <c r="J3796" s="246"/>
      <c r="K3796" s="246"/>
      <c r="L3796" s="246"/>
      <c r="M3796" s="246"/>
      <c r="N3796" s="246"/>
      <c r="O3796" s="262"/>
      <c r="P3796" s="246"/>
      <c r="Q3796" s="246"/>
      <c r="R3796" s="246"/>
      <c r="S3796" s="252">
        <v>0.6</v>
      </c>
      <c r="T3796" s="467" t="s">
        <v>2965</v>
      </c>
      <c r="U3796" s="347">
        <f t="shared" si="71"/>
        <v>7.1999999999999993</v>
      </c>
    </row>
    <row r="3797" spans="1:21">
      <c r="A3797" s="235">
        <f t="shared" si="70"/>
        <v>3794</v>
      </c>
      <c r="B3797" s="238">
        <v>110315371</v>
      </c>
      <c r="C3797" s="238">
        <v>110315371</v>
      </c>
      <c r="D3797" s="238" t="s">
        <v>2696</v>
      </c>
      <c r="E3797" s="598" t="s">
        <v>36</v>
      </c>
      <c r="F3797" s="463">
        <v>20</v>
      </c>
      <c r="G3797" s="630" t="s">
        <v>5150</v>
      </c>
      <c r="H3797" s="241">
        <v>45336</v>
      </c>
      <c r="I3797" s="491"/>
      <c r="J3797" s="246"/>
      <c r="K3797" s="246"/>
      <c r="L3797" s="246"/>
      <c r="M3797" s="246"/>
      <c r="N3797" s="246"/>
      <c r="O3797" s="262"/>
      <c r="P3797" s="246"/>
      <c r="Q3797" s="246"/>
      <c r="R3797" s="246"/>
      <c r="S3797" s="252">
        <v>0.6</v>
      </c>
      <c r="T3797" s="467" t="s">
        <v>2965</v>
      </c>
      <c r="U3797" s="347">
        <f t="shared" si="71"/>
        <v>12</v>
      </c>
    </row>
    <row r="3798" spans="1:21">
      <c r="A3798" s="235">
        <f t="shared" si="70"/>
        <v>3795</v>
      </c>
      <c r="B3798" s="238">
        <v>110315371</v>
      </c>
      <c r="C3798" s="238">
        <v>110315371</v>
      </c>
      <c r="D3798" s="238" t="s">
        <v>2696</v>
      </c>
      <c r="E3798" s="598" t="s">
        <v>36</v>
      </c>
      <c r="F3798" s="463">
        <v>20</v>
      </c>
      <c r="G3798" s="630" t="s">
        <v>5151</v>
      </c>
      <c r="H3798" s="241">
        <v>45342</v>
      </c>
      <c r="I3798" s="491"/>
      <c r="J3798" s="246"/>
      <c r="K3798" s="246"/>
      <c r="L3798" s="246"/>
      <c r="M3798" s="246"/>
      <c r="N3798" s="246"/>
      <c r="O3798" s="262"/>
      <c r="P3798" s="246"/>
      <c r="Q3798" s="246"/>
      <c r="R3798" s="246"/>
      <c r="S3798" s="252">
        <v>0.6</v>
      </c>
      <c r="T3798" s="467" t="s">
        <v>2965</v>
      </c>
      <c r="U3798" s="347">
        <f t="shared" si="71"/>
        <v>12</v>
      </c>
    </row>
    <row r="3799" spans="1:21">
      <c r="A3799" s="235">
        <f t="shared" si="70"/>
        <v>3796</v>
      </c>
      <c r="B3799" s="238">
        <v>110315371</v>
      </c>
      <c r="C3799" s="238">
        <v>110315371</v>
      </c>
      <c r="D3799" s="238" t="s">
        <v>2696</v>
      </c>
      <c r="E3799" s="598" t="s">
        <v>36</v>
      </c>
      <c r="F3799" s="463">
        <v>20</v>
      </c>
      <c r="G3799" s="630" t="s">
        <v>5152</v>
      </c>
      <c r="H3799" s="241">
        <v>45342</v>
      </c>
      <c r="I3799" s="491"/>
      <c r="J3799" s="246"/>
      <c r="K3799" s="246"/>
      <c r="L3799" s="246"/>
      <c r="M3799" s="246"/>
      <c r="N3799" s="246"/>
      <c r="O3799" s="262"/>
      <c r="P3799" s="246"/>
      <c r="Q3799" s="246"/>
      <c r="R3799" s="246"/>
      <c r="S3799" s="252">
        <v>0.6</v>
      </c>
      <c r="T3799" s="467" t="s">
        <v>2965</v>
      </c>
      <c r="U3799" s="347">
        <f t="shared" si="71"/>
        <v>12</v>
      </c>
    </row>
    <row r="3800" spans="1:21">
      <c r="A3800" s="235">
        <f t="shared" si="70"/>
        <v>3797</v>
      </c>
      <c r="B3800" s="238">
        <v>110315371</v>
      </c>
      <c r="C3800" s="238">
        <v>110315371</v>
      </c>
      <c r="D3800" s="238" t="s">
        <v>2696</v>
      </c>
      <c r="E3800" s="598" t="s">
        <v>36</v>
      </c>
      <c r="F3800" s="463">
        <v>20</v>
      </c>
      <c r="G3800" s="630" t="s">
        <v>5153</v>
      </c>
      <c r="H3800" s="241">
        <v>45343</v>
      </c>
      <c r="I3800" s="491"/>
      <c r="J3800" s="246"/>
      <c r="K3800" s="246"/>
      <c r="L3800" s="246"/>
      <c r="M3800" s="246"/>
      <c r="N3800" s="246"/>
      <c r="O3800" s="262"/>
      <c r="P3800" s="246"/>
      <c r="Q3800" s="246"/>
      <c r="R3800" s="246"/>
      <c r="S3800" s="252">
        <v>0.6</v>
      </c>
      <c r="T3800" s="467" t="s">
        <v>2965</v>
      </c>
      <c r="U3800" s="347">
        <f t="shared" si="71"/>
        <v>12</v>
      </c>
    </row>
    <row r="3801" spans="1:21">
      <c r="A3801" s="235">
        <f t="shared" si="70"/>
        <v>3798</v>
      </c>
      <c r="B3801" s="238">
        <v>110315371</v>
      </c>
      <c r="C3801" s="238">
        <v>110315371</v>
      </c>
      <c r="D3801" s="238" t="s">
        <v>2696</v>
      </c>
      <c r="E3801" s="598" t="s">
        <v>36</v>
      </c>
      <c r="F3801" s="463">
        <v>20</v>
      </c>
      <c r="G3801" s="630" t="s">
        <v>5154</v>
      </c>
      <c r="H3801" s="241">
        <v>45342</v>
      </c>
      <c r="I3801" s="491"/>
      <c r="J3801" s="246"/>
      <c r="K3801" s="246"/>
      <c r="L3801" s="246"/>
      <c r="M3801" s="246"/>
      <c r="N3801" s="246"/>
      <c r="O3801" s="262"/>
      <c r="P3801" s="246"/>
      <c r="Q3801" s="246"/>
      <c r="R3801" s="246"/>
      <c r="S3801" s="252">
        <v>0.6</v>
      </c>
      <c r="T3801" s="467" t="s">
        <v>2965</v>
      </c>
      <c r="U3801" s="347">
        <f t="shared" si="71"/>
        <v>12</v>
      </c>
    </row>
    <row r="3802" spans="1:21">
      <c r="A3802" s="235">
        <f t="shared" si="70"/>
        <v>3799</v>
      </c>
      <c r="B3802" s="238">
        <v>110315371</v>
      </c>
      <c r="C3802" s="238">
        <v>110315371</v>
      </c>
      <c r="D3802" s="238" t="s">
        <v>2696</v>
      </c>
      <c r="E3802" s="598" t="s">
        <v>36</v>
      </c>
      <c r="F3802" s="463">
        <v>8</v>
      </c>
      <c r="G3802" s="630" t="s">
        <v>5155</v>
      </c>
      <c r="H3802" s="241">
        <v>45342</v>
      </c>
      <c r="I3802" s="491"/>
      <c r="J3802" s="246"/>
      <c r="K3802" s="246"/>
      <c r="L3802" s="246"/>
      <c r="M3802" s="246"/>
      <c r="N3802" s="246"/>
      <c r="O3802" s="262"/>
      <c r="P3802" s="246"/>
      <c r="Q3802" s="246"/>
      <c r="R3802" s="246"/>
      <c r="S3802" s="252">
        <v>0.6</v>
      </c>
      <c r="T3802" s="467" t="s">
        <v>2965</v>
      </c>
      <c r="U3802" s="347">
        <f t="shared" si="71"/>
        <v>4.8</v>
      </c>
    </row>
    <row r="3803" spans="1:21" ht="20.399999999999999">
      <c r="A3803" s="235">
        <f t="shared" si="70"/>
        <v>3800</v>
      </c>
      <c r="B3803" s="238">
        <v>109492174</v>
      </c>
      <c r="C3803" s="238" t="s">
        <v>488</v>
      </c>
      <c r="D3803" s="238" t="s">
        <v>489</v>
      </c>
      <c r="E3803" s="598" t="s">
        <v>36</v>
      </c>
      <c r="F3803" s="235">
        <v>10</v>
      </c>
      <c r="G3803" s="623" t="s">
        <v>5144</v>
      </c>
      <c r="H3803" s="241">
        <v>45338</v>
      </c>
      <c r="I3803" s="491"/>
      <c r="J3803" s="246"/>
      <c r="K3803" s="246"/>
      <c r="L3803" s="246"/>
      <c r="M3803" s="246"/>
      <c r="N3803" s="246"/>
      <c r="O3803" s="262"/>
      <c r="P3803" s="246"/>
      <c r="Q3803" s="246"/>
      <c r="R3803" s="246"/>
      <c r="S3803" s="171">
        <v>4051</v>
      </c>
      <c r="T3803" s="467" t="s">
        <v>2965</v>
      </c>
      <c r="U3803" s="347">
        <f t="shared" si="71"/>
        <v>40510</v>
      </c>
    </row>
    <row r="3804" spans="1:21">
      <c r="A3804" s="235">
        <f t="shared" si="70"/>
        <v>3801</v>
      </c>
      <c r="B3804" s="238">
        <v>109492175</v>
      </c>
      <c r="C3804" s="238" t="s">
        <v>520</v>
      </c>
      <c r="D3804" s="238" t="s">
        <v>521</v>
      </c>
      <c r="E3804" s="598" t="s">
        <v>36</v>
      </c>
      <c r="F3804" s="235">
        <v>13</v>
      </c>
      <c r="G3804" s="623" t="s">
        <v>5144</v>
      </c>
      <c r="H3804" s="241">
        <v>45338</v>
      </c>
      <c r="I3804" s="491"/>
      <c r="J3804" s="246"/>
      <c r="K3804" s="246"/>
      <c r="L3804" s="246"/>
      <c r="M3804" s="246"/>
      <c r="N3804" s="246"/>
      <c r="O3804" s="262"/>
      <c r="P3804" s="246"/>
      <c r="Q3804" s="246"/>
      <c r="R3804" s="246"/>
      <c r="S3804" s="408">
        <v>1404</v>
      </c>
      <c r="T3804" s="467" t="s">
        <v>2965</v>
      </c>
      <c r="U3804" s="347">
        <f t="shared" si="71"/>
        <v>18252</v>
      </c>
    </row>
    <row r="3805" spans="1:21" ht="20.399999999999999">
      <c r="A3805" s="235">
        <f t="shared" si="70"/>
        <v>3802</v>
      </c>
      <c r="B3805" s="238">
        <v>109492174</v>
      </c>
      <c r="C3805" s="238" t="s">
        <v>488</v>
      </c>
      <c r="D3805" s="238" t="s">
        <v>489</v>
      </c>
      <c r="E3805" s="598" t="s">
        <v>36</v>
      </c>
      <c r="F3805" s="235">
        <v>4</v>
      </c>
      <c r="G3805" s="623" t="s">
        <v>5144</v>
      </c>
      <c r="H3805" s="241">
        <v>45338</v>
      </c>
      <c r="I3805" s="491"/>
      <c r="J3805" s="246"/>
      <c r="K3805" s="246"/>
      <c r="L3805" s="246"/>
      <c r="M3805" s="246"/>
      <c r="N3805" s="246"/>
      <c r="O3805" s="262"/>
      <c r="P3805" s="246"/>
      <c r="Q3805" s="246"/>
      <c r="R3805" s="246"/>
      <c r="S3805" s="171">
        <v>4051</v>
      </c>
      <c r="T3805" s="467" t="s">
        <v>2965</v>
      </c>
      <c r="U3805" s="347">
        <f t="shared" si="71"/>
        <v>16204</v>
      </c>
    </row>
    <row r="3806" spans="1:21" ht="20.399999999999999">
      <c r="A3806" s="235">
        <f t="shared" si="70"/>
        <v>3803</v>
      </c>
      <c r="B3806" s="354" t="s">
        <v>4358</v>
      </c>
      <c r="C3806" s="354" t="s">
        <v>2941</v>
      </c>
      <c r="D3806" s="354" t="s">
        <v>2942</v>
      </c>
      <c r="E3806" s="603" t="s">
        <v>2729</v>
      </c>
      <c r="F3806" s="427">
        <v>190</v>
      </c>
      <c r="G3806" s="623" t="s">
        <v>5144</v>
      </c>
      <c r="H3806" s="241">
        <v>45338</v>
      </c>
      <c r="I3806" s="491"/>
      <c r="J3806" s="246"/>
      <c r="K3806" s="246"/>
      <c r="L3806" s="246"/>
      <c r="M3806" s="246"/>
      <c r="N3806" s="246"/>
      <c r="O3806" s="262"/>
      <c r="P3806" s="246"/>
      <c r="Q3806" s="246"/>
      <c r="R3806" s="246"/>
      <c r="S3806" s="171">
        <v>21.32</v>
      </c>
      <c r="T3806" s="467" t="s">
        <v>2965</v>
      </c>
      <c r="U3806" s="347">
        <f t="shared" si="71"/>
        <v>4050.8</v>
      </c>
    </row>
    <row r="3807" spans="1:21" ht="20.399999999999999">
      <c r="A3807" s="235">
        <f t="shared" si="70"/>
        <v>3804</v>
      </c>
      <c r="B3807" s="238" t="s">
        <v>3816</v>
      </c>
      <c r="C3807" s="238" t="s">
        <v>2943</v>
      </c>
      <c r="D3807" s="238" t="s">
        <v>2944</v>
      </c>
      <c r="E3807" s="598" t="s">
        <v>2729</v>
      </c>
      <c r="F3807" s="235">
        <v>513</v>
      </c>
      <c r="G3807" s="623" t="s">
        <v>5156</v>
      </c>
      <c r="H3807" s="485">
        <v>45334</v>
      </c>
      <c r="I3807" s="491"/>
      <c r="J3807" s="246"/>
      <c r="K3807" s="246"/>
      <c r="L3807" s="246"/>
      <c r="M3807" s="246"/>
      <c r="N3807" s="246"/>
      <c r="O3807" s="262"/>
      <c r="P3807" s="246"/>
      <c r="Q3807" s="246"/>
      <c r="R3807" s="246"/>
      <c r="S3807" s="538">
        <v>13.6</v>
      </c>
      <c r="T3807" s="467" t="s">
        <v>2965</v>
      </c>
      <c r="U3807" s="347">
        <f t="shared" si="71"/>
        <v>6976.8</v>
      </c>
    </row>
    <row r="3808" spans="1:21">
      <c r="A3808" s="235">
        <f t="shared" si="70"/>
        <v>3805</v>
      </c>
      <c r="B3808" s="238">
        <v>109492175</v>
      </c>
      <c r="C3808" s="238" t="s">
        <v>520</v>
      </c>
      <c r="D3808" s="238" t="s">
        <v>521</v>
      </c>
      <c r="E3808" s="598" t="s">
        <v>36</v>
      </c>
      <c r="F3808" s="235">
        <v>1</v>
      </c>
      <c r="G3808" s="623" t="s">
        <v>5144</v>
      </c>
      <c r="H3808" s="241">
        <v>45338</v>
      </c>
      <c r="I3808" s="491"/>
      <c r="J3808" s="246"/>
      <c r="K3808" s="246"/>
      <c r="L3808" s="246"/>
      <c r="M3808" s="246"/>
      <c r="N3808" s="246"/>
      <c r="O3808" s="262"/>
      <c r="P3808" s="246"/>
      <c r="Q3808" s="246"/>
      <c r="R3808" s="246"/>
      <c r="S3808" s="408">
        <v>1404</v>
      </c>
      <c r="T3808" s="467" t="s">
        <v>2965</v>
      </c>
      <c r="U3808" s="347">
        <f t="shared" si="71"/>
        <v>1404</v>
      </c>
    </row>
    <row r="3809" spans="1:21">
      <c r="A3809" s="235">
        <f t="shared" si="70"/>
        <v>3806</v>
      </c>
      <c r="B3809" s="238">
        <v>110316600</v>
      </c>
      <c r="C3809" s="238" t="s">
        <v>2551</v>
      </c>
      <c r="D3809" s="238" t="s">
        <v>2552</v>
      </c>
      <c r="E3809" s="598" t="s">
        <v>36</v>
      </c>
      <c r="F3809" s="235">
        <v>8</v>
      </c>
      <c r="G3809" s="623" t="s">
        <v>5157</v>
      </c>
      <c r="H3809" s="486">
        <v>45329</v>
      </c>
      <c r="I3809" s="491"/>
      <c r="J3809" s="246"/>
      <c r="K3809" s="246"/>
      <c r="L3809" s="246"/>
      <c r="M3809" s="246"/>
      <c r="N3809" s="246"/>
      <c r="O3809" s="262"/>
      <c r="P3809" s="246"/>
      <c r="Q3809" s="246"/>
      <c r="R3809" s="246"/>
      <c r="S3809" s="538">
        <v>500</v>
      </c>
      <c r="T3809" s="467" t="s">
        <v>2965</v>
      </c>
      <c r="U3809" s="347">
        <f t="shared" si="71"/>
        <v>4000</v>
      </c>
    </row>
    <row r="3810" spans="1:21">
      <c r="A3810" s="235">
        <f t="shared" si="70"/>
        <v>3807</v>
      </c>
      <c r="B3810" s="238">
        <v>109492196</v>
      </c>
      <c r="C3810" s="238" t="s">
        <v>1178</v>
      </c>
      <c r="D3810" s="238" t="s">
        <v>1179</v>
      </c>
      <c r="E3810" s="606" t="s">
        <v>36</v>
      </c>
      <c r="F3810" s="235">
        <v>98</v>
      </c>
      <c r="G3810" s="623" t="s">
        <v>5144</v>
      </c>
      <c r="H3810" s="241">
        <v>45338</v>
      </c>
      <c r="I3810" s="491"/>
      <c r="J3810" s="246"/>
      <c r="K3810" s="246"/>
      <c r="L3810" s="246"/>
      <c r="M3810" s="246"/>
      <c r="N3810" s="246"/>
      <c r="O3810" s="262"/>
      <c r="P3810" s="246"/>
      <c r="Q3810" s="246"/>
      <c r="R3810" s="246"/>
      <c r="S3810" s="171">
        <v>24.106100000000001</v>
      </c>
      <c r="T3810" s="467" t="s">
        <v>2965</v>
      </c>
      <c r="U3810" s="347">
        <f t="shared" si="71"/>
        <v>2362.3978000000002</v>
      </c>
    </row>
    <row r="3811" spans="1:21" ht="20.399999999999999">
      <c r="A3811" s="235">
        <f t="shared" si="70"/>
        <v>3808</v>
      </c>
      <c r="B3811" s="238">
        <v>109492197</v>
      </c>
      <c r="C3811" s="349">
        <v>61030000067</v>
      </c>
      <c r="D3811" s="238" t="s">
        <v>187</v>
      </c>
      <c r="E3811" s="606" t="s">
        <v>36</v>
      </c>
      <c r="F3811" s="235">
        <v>98</v>
      </c>
      <c r="G3811" s="623" t="s">
        <v>5144</v>
      </c>
      <c r="H3811" s="241">
        <v>45338</v>
      </c>
      <c r="I3811" s="491"/>
      <c r="J3811" s="246"/>
      <c r="K3811" s="246"/>
      <c r="L3811" s="246"/>
      <c r="M3811" s="246"/>
      <c r="N3811" s="246"/>
      <c r="O3811" s="262"/>
      <c r="P3811" s="246"/>
      <c r="Q3811" s="246"/>
      <c r="R3811" s="246"/>
      <c r="S3811" s="171">
        <v>74.1815</v>
      </c>
      <c r="T3811" s="467" t="s">
        <v>2965</v>
      </c>
      <c r="U3811" s="347">
        <f t="shared" si="71"/>
        <v>7269.7870000000003</v>
      </c>
    </row>
    <row r="3812" spans="1:21" ht="20.399999999999999">
      <c r="A3812" s="235">
        <f t="shared" si="70"/>
        <v>3809</v>
      </c>
      <c r="B3812" s="238">
        <v>112136072</v>
      </c>
      <c r="C3812" s="239">
        <v>19620005092</v>
      </c>
      <c r="D3812" s="238" t="s">
        <v>457</v>
      </c>
      <c r="E3812" s="606" t="s">
        <v>36</v>
      </c>
      <c r="F3812" s="235">
        <v>14</v>
      </c>
      <c r="G3812" s="623" t="s">
        <v>5144</v>
      </c>
      <c r="H3812" s="241">
        <v>45338</v>
      </c>
      <c r="I3812" s="491"/>
      <c r="J3812" s="246"/>
      <c r="K3812" s="246"/>
      <c r="L3812" s="246"/>
      <c r="M3812" s="246"/>
      <c r="N3812" s="246"/>
      <c r="O3812" s="262"/>
      <c r="P3812" s="246"/>
      <c r="Q3812" s="246"/>
      <c r="R3812" s="246"/>
      <c r="S3812" s="171">
        <v>474.59</v>
      </c>
      <c r="T3812" s="467" t="s">
        <v>2965</v>
      </c>
      <c r="U3812" s="347">
        <f t="shared" si="71"/>
        <v>6644.2599999999993</v>
      </c>
    </row>
    <row r="3813" spans="1:21">
      <c r="A3813" s="235">
        <f t="shared" si="70"/>
        <v>3810</v>
      </c>
      <c r="B3813" s="238">
        <v>109708574</v>
      </c>
      <c r="C3813" s="238" t="s">
        <v>2235</v>
      </c>
      <c r="D3813" s="238" t="s">
        <v>2749</v>
      </c>
      <c r="E3813" s="598" t="s">
        <v>36</v>
      </c>
      <c r="F3813" s="235">
        <v>42</v>
      </c>
      <c r="G3813" s="623" t="s">
        <v>5144</v>
      </c>
      <c r="H3813" s="241">
        <v>45338</v>
      </c>
      <c r="I3813" s="491"/>
      <c r="J3813" s="246"/>
      <c r="K3813" s="246"/>
      <c r="L3813" s="246"/>
      <c r="M3813" s="246"/>
      <c r="N3813" s="246"/>
      <c r="O3813" s="262"/>
      <c r="P3813" s="246"/>
      <c r="Q3813" s="246"/>
      <c r="R3813" s="246"/>
      <c r="S3813" s="171">
        <v>57.48</v>
      </c>
      <c r="T3813" s="467" t="s">
        <v>2965</v>
      </c>
      <c r="U3813" s="347">
        <f t="shared" si="71"/>
        <v>2414.16</v>
      </c>
    </row>
    <row r="3814" spans="1:21">
      <c r="A3814" s="235">
        <f t="shared" si="70"/>
        <v>3811</v>
      </c>
      <c r="B3814" s="238">
        <v>109492180</v>
      </c>
      <c r="C3814" s="238" t="s">
        <v>201</v>
      </c>
      <c r="D3814" s="238" t="s">
        <v>2748</v>
      </c>
      <c r="E3814" s="598" t="s">
        <v>36</v>
      </c>
      <c r="F3814" s="235">
        <v>56</v>
      </c>
      <c r="G3814" s="623" t="s">
        <v>5144</v>
      </c>
      <c r="H3814" s="241">
        <v>45338</v>
      </c>
      <c r="I3814" s="491"/>
      <c r="J3814" s="246"/>
      <c r="K3814" s="246"/>
      <c r="L3814" s="246"/>
      <c r="M3814" s="246"/>
      <c r="N3814" s="246"/>
      <c r="O3814" s="262"/>
      <c r="P3814" s="246"/>
      <c r="Q3814" s="246"/>
      <c r="R3814" s="246"/>
      <c r="S3814" s="171">
        <v>32.7209</v>
      </c>
      <c r="T3814" s="467" t="s">
        <v>2965</v>
      </c>
      <c r="U3814" s="347">
        <f t="shared" si="71"/>
        <v>1832.3704</v>
      </c>
    </row>
    <row r="3815" spans="1:21">
      <c r="A3815" s="235">
        <f t="shared" si="70"/>
        <v>3812</v>
      </c>
      <c r="B3815" s="238">
        <v>110397308</v>
      </c>
      <c r="C3815" s="238" t="s">
        <v>879</v>
      </c>
      <c r="D3815" s="238" t="s">
        <v>880</v>
      </c>
      <c r="E3815" s="598" t="s">
        <v>36</v>
      </c>
      <c r="F3815" s="238">
        <v>6</v>
      </c>
      <c r="G3815" s="623" t="s">
        <v>5144</v>
      </c>
      <c r="H3815" s="241">
        <v>45338</v>
      </c>
      <c r="I3815" s="491"/>
      <c r="J3815" s="246"/>
      <c r="K3815" s="246"/>
      <c r="L3815" s="246"/>
      <c r="M3815" s="246"/>
      <c r="N3815" s="246"/>
      <c r="O3815" s="262"/>
      <c r="P3815" s="246"/>
      <c r="Q3815" s="246"/>
      <c r="R3815" s="246"/>
      <c r="S3815" s="171">
        <v>175.20000000000002</v>
      </c>
      <c r="T3815" s="467" t="s">
        <v>2965</v>
      </c>
      <c r="U3815" s="347">
        <f t="shared" si="71"/>
        <v>1051.2</v>
      </c>
    </row>
    <row r="3816" spans="1:21">
      <c r="A3816" s="235">
        <f t="shared" si="70"/>
        <v>3813</v>
      </c>
      <c r="B3816" s="238">
        <v>110397308</v>
      </c>
      <c r="C3816" s="238" t="s">
        <v>879</v>
      </c>
      <c r="D3816" s="238" t="s">
        <v>880</v>
      </c>
      <c r="E3816" s="598" t="s">
        <v>36</v>
      </c>
      <c r="F3816" s="333">
        <v>8</v>
      </c>
      <c r="G3816" s="623" t="s">
        <v>5144</v>
      </c>
      <c r="H3816" s="241">
        <v>45338</v>
      </c>
      <c r="I3816" s="491"/>
      <c r="J3816" s="246"/>
      <c r="K3816" s="246"/>
      <c r="L3816" s="246"/>
      <c r="M3816" s="246"/>
      <c r="N3816" s="246"/>
      <c r="O3816" s="262"/>
      <c r="P3816" s="246"/>
      <c r="Q3816" s="246"/>
      <c r="R3816" s="246"/>
      <c r="S3816" s="171">
        <v>175.20000000000002</v>
      </c>
      <c r="T3816" s="467" t="s">
        <v>2965</v>
      </c>
      <c r="U3816" s="347">
        <f t="shared" si="71"/>
        <v>1401.6000000000001</v>
      </c>
    </row>
    <row r="3817" spans="1:21">
      <c r="A3817" s="235">
        <f t="shared" si="70"/>
        <v>3814</v>
      </c>
      <c r="B3817" s="238">
        <v>109609637</v>
      </c>
      <c r="C3817" s="238" t="s">
        <v>573</v>
      </c>
      <c r="D3817" s="238" t="s">
        <v>574</v>
      </c>
      <c r="E3817" s="598" t="s">
        <v>36</v>
      </c>
      <c r="F3817" s="247">
        <v>70</v>
      </c>
      <c r="G3817" s="623" t="s">
        <v>5144</v>
      </c>
      <c r="H3817" s="241">
        <v>45338</v>
      </c>
      <c r="I3817" s="491"/>
      <c r="J3817" s="246"/>
      <c r="K3817" s="246"/>
      <c r="L3817" s="246"/>
      <c r="M3817" s="246"/>
      <c r="N3817" s="246"/>
      <c r="O3817" s="262"/>
      <c r="P3817" s="246"/>
      <c r="Q3817" s="246"/>
      <c r="R3817" s="246"/>
      <c r="S3817" s="171">
        <v>21.6</v>
      </c>
      <c r="T3817" s="467" t="s">
        <v>2965</v>
      </c>
      <c r="U3817" s="347">
        <f t="shared" si="71"/>
        <v>1512</v>
      </c>
    </row>
    <row r="3818" spans="1:21">
      <c r="A3818" s="235">
        <f t="shared" si="70"/>
        <v>3815</v>
      </c>
      <c r="B3818" s="238">
        <v>109609628</v>
      </c>
      <c r="C3818" s="238" t="s">
        <v>1672</v>
      </c>
      <c r="D3818" s="238" t="s">
        <v>1673</v>
      </c>
      <c r="E3818" s="598" t="s">
        <v>36</v>
      </c>
      <c r="F3818" s="238">
        <v>14</v>
      </c>
      <c r="G3818" s="623" t="s">
        <v>5144</v>
      </c>
      <c r="H3818" s="241">
        <v>45338</v>
      </c>
      <c r="I3818" s="491"/>
      <c r="J3818" s="246"/>
      <c r="K3818" s="246"/>
      <c r="L3818" s="246"/>
      <c r="M3818" s="246"/>
      <c r="N3818" s="246"/>
      <c r="O3818" s="262"/>
      <c r="P3818" s="246"/>
      <c r="Q3818" s="246"/>
      <c r="R3818" s="246"/>
      <c r="S3818" s="171">
        <v>54.43</v>
      </c>
      <c r="T3818" s="467" t="s">
        <v>2965</v>
      </c>
      <c r="U3818" s="347">
        <f t="shared" si="71"/>
        <v>762.02</v>
      </c>
    </row>
    <row r="3819" spans="1:21">
      <c r="A3819" s="235">
        <f t="shared" si="70"/>
        <v>3816</v>
      </c>
      <c r="B3819" s="238">
        <v>109492212</v>
      </c>
      <c r="C3819" s="238" t="s">
        <v>571</v>
      </c>
      <c r="D3819" s="238" t="s">
        <v>2741</v>
      </c>
      <c r="E3819" s="598" t="s">
        <v>36</v>
      </c>
      <c r="F3819" s="235">
        <v>448</v>
      </c>
      <c r="G3819" s="623" t="s">
        <v>5144</v>
      </c>
      <c r="H3819" s="241">
        <v>45338</v>
      </c>
      <c r="I3819" s="491"/>
      <c r="J3819" s="246"/>
      <c r="K3819" s="246"/>
      <c r="L3819" s="246"/>
      <c r="M3819" s="246"/>
      <c r="N3819" s="246"/>
      <c r="O3819" s="262"/>
      <c r="P3819" s="246"/>
      <c r="Q3819" s="246"/>
      <c r="R3819" s="246"/>
      <c r="S3819" s="171">
        <v>12.38</v>
      </c>
      <c r="T3819" s="467" t="s">
        <v>2965</v>
      </c>
      <c r="U3819" s="347">
        <f t="shared" si="71"/>
        <v>5546.2400000000007</v>
      </c>
    </row>
    <row r="3820" spans="1:21">
      <c r="A3820" s="235">
        <f t="shared" si="70"/>
        <v>3817</v>
      </c>
      <c r="B3820" s="238">
        <v>109609633</v>
      </c>
      <c r="C3820" s="238" t="s">
        <v>1078</v>
      </c>
      <c r="D3820" s="238" t="s">
        <v>1674</v>
      </c>
      <c r="E3820" s="598" t="s">
        <v>36</v>
      </c>
      <c r="F3820" s="238">
        <v>14</v>
      </c>
      <c r="G3820" s="623" t="s">
        <v>5144</v>
      </c>
      <c r="H3820" s="241">
        <v>45338</v>
      </c>
      <c r="I3820" s="491"/>
      <c r="J3820" s="246"/>
      <c r="K3820" s="246"/>
      <c r="L3820" s="246"/>
      <c r="M3820" s="246"/>
      <c r="N3820" s="246"/>
      <c r="O3820" s="262"/>
      <c r="P3820" s="246"/>
      <c r="Q3820" s="246"/>
      <c r="R3820" s="246"/>
      <c r="S3820" s="171">
        <v>106.99</v>
      </c>
      <c r="T3820" s="467" t="s">
        <v>2965</v>
      </c>
      <c r="U3820" s="347">
        <f t="shared" si="71"/>
        <v>1497.86</v>
      </c>
    </row>
    <row r="3821" spans="1:21">
      <c r="A3821" s="235">
        <f t="shared" si="70"/>
        <v>3818</v>
      </c>
      <c r="B3821" s="238">
        <v>109708576</v>
      </c>
      <c r="C3821" s="238">
        <v>9330062702</v>
      </c>
      <c r="D3821" s="337" t="s">
        <v>2745</v>
      </c>
      <c r="E3821" s="598" t="s">
        <v>36</v>
      </c>
      <c r="F3821" s="333">
        <v>9</v>
      </c>
      <c r="G3821" s="623" t="s">
        <v>5144</v>
      </c>
      <c r="H3821" s="241">
        <v>45338</v>
      </c>
      <c r="I3821" s="491"/>
      <c r="J3821" s="246"/>
      <c r="K3821" s="246"/>
      <c r="L3821" s="246"/>
      <c r="M3821" s="246"/>
      <c r="N3821" s="246"/>
      <c r="O3821" s="262"/>
      <c r="P3821" s="246"/>
      <c r="Q3821" s="246"/>
      <c r="R3821" s="246"/>
      <c r="S3821" s="171">
        <v>136.22</v>
      </c>
      <c r="T3821" s="467" t="s">
        <v>2965</v>
      </c>
      <c r="U3821" s="347">
        <f t="shared" si="71"/>
        <v>1225.98</v>
      </c>
    </row>
    <row r="3822" spans="1:21">
      <c r="A3822" s="235">
        <f t="shared" si="70"/>
        <v>3819</v>
      </c>
      <c r="B3822" s="238">
        <v>109708576</v>
      </c>
      <c r="C3822" s="238">
        <v>9330062702</v>
      </c>
      <c r="D3822" s="337" t="s">
        <v>2745</v>
      </c>
      <c r="E3822" s="598" t="s">
        <v>36</v>
      </c>
      <c r="F3822" s="333">
        <v>5</v>
      </c>
      <c r="G3822" s="623" t="s">
        <v>5144</v>
      </c>
      <c r="H3822" s="241">
        <v>45338</v>
      </c>
      <c r="I3822" s="491"/>
      <c r="J3822" s="246"/>
      <c r="K3822" s="246"/>
      <c r="L3822" s="246"/>
      <c r="M3822" s="246"/>
      <c r="N3822" s="246"/>
      <c r="O3822" s="262"/>
      <c r="P3822" s="246"/>
      <c r="Q3822" s="246"/>
      <c r="R3822" s="246"/>
      <c r="S3822" s="171">
        <v>136.22</v>
      </c>
      <c r="T3822" s="467" t="s">
        <v>2965</v>
      </c>
      <c r="U3822" s="347">
        <f t="shared" si="71"/>
        <v>681.1</v>
      </c>
    </row>
    <row r="3823" spans="1:21">
      <c r="A3823" s="235">
        <f t="shared" si="70"/>
        <v>3820</v>
      </c>
      <c r="B3823" s="238">
        <v>109492192</v>
      </c>
      <c r="C3823" s="238" t="s">
        <v>1290</v>
      </c>
      <c r="D3823" s="337" t="s">
        <v>2746</v>
      </c>
      <c r="E3823" s="598" t="s">
        <v>36</v>
      </c>
      <c r="F3823" s="235">
        <v>56</v>
      </c>
      <c r="G3823" s="623" t="s">
        <v>5144</v>
      </c>
      <c r="H3823" s="241">
        <v>45338</v>
      </c>
      <c r="I3823" s="491"/>
      <c r="J3823" s="246"/>
      <c r="K3823" s="246"/>
      <c r="L3823" s="246"/>
      <c r="M3823" s="246"/>
      <c r="N3823" s="246"/>
      <c r="O3823" s="262"/>
      <c r="P3823" s="246"/>
      <c r="Q3823" s="246"/>
      <c r="R3823" s="246"/>
      <c r="S3823" s="171">
        <v>26.49</v>
      </c>
      <c r="T3823" s="467" t="s">
        <v>2965</v>
      </c>
      <c r="U3823" s="347">
        <f t="shared" si="71"/>
        <v>1483.4399999999998</v>
      </c>
    </row>
    <row r="3824" spans="1:21">
      <c r="A3824" s="235">
        <f t="shared" si="70"/>
        <v>3821</v>
      </c>
      <c r="B3824" s="238">
        <v>109609632</v>
      </c>
      <c r="C3824" s="238" t="s">
        <v>197</v>
      </c>
      <c r="D3824" s="238" t="s">
        <v>2747</v>
      </c>
      <c r="E3824" s="598" t="s">
        <v>36</v>
      </c>
      <c r="F3824" s="235">
        <v>28</v>
      </c>
      <c r="G3824" s="623" t="s">
        <v>5144</v>
      </c>
      <c r="H3824" s="241">
        <v>45338</v>
      </c>
      <c r="I3824" s="491"/>
      <c r="J3824" s="246"/>
      <c r="K3824" s="246"/>
      <c r="L3824" s="246"/>
      <c r="M3824" s="246"/>
      <c r="N3824" s="246"/>
      <c r="O3824" s="262"/>
      <c r="P3824" s="246"/>
      <c r="Q3824" s="246"/>
      <c r="R3824" s="246"/>
      <c r="S3824" s="171">
        <v>107.22</v>
      </c>
      <c r="T3824" s="467" t="s">
        <v>2965</v>
      </c>
      <c r="U3824" s="347">
        <f t="shared" si="71"/>
        <v>3002.16</v>
      </c>
    </row>
    <row r="3825" spans="1:21">
      <c r="A3825" s="235">
        <f t="shared" si="70"/>
        <v>3822</v>
      </c>
      <c r="B3825" s="238">
        <v>110397309</v>
      </c>
      <c r="C3825" s="238" t="s">
        <v>2222</v>
      </c>
      <c r="D3825" s="337" t="s">
        <v>889</v>
      </c>
      <c r="E3825" s="598" t="s">
        <v>36</v>
      </c>
      <c r="F3825" s="235">
        <v>34</v>
      </c>
      <c r="G3825" s="623" t="s">
        <v>5144</v>
      </c>
      <c r="H3825" s="241">
        <v>45338</v>
      </c>
      <c r="I3825" s="491"/>
      <c r="J3825" s="246"/>
      <c r="K3825" s="246"/>
      <c r="L3825" s="246"/>
      <c r="M3825" s="246"/>
      <c r="N3825" s="246"/>
      <c r="O3825" s="262"/>
      <c r="P3825" s="246"/>
      <c r="Q3825" s="246"/>
      <c r="R3825" s="246"/>
      <c r="S3825" s="171">
        <v>15.92</v>
      </c>
      <c r="T3825" s="467" t="s">
        <v>2965</v>
      </c>
      <c r="U3825" s="347">
        <f t="shared" si="71"/>
        <v>541.28</v>
      </c>
    </row>
    <row r="3826" spans="1:21">
      <c r="A3826" s="235">
        <f t="shared" si="70"/>
        <v>3823</v>
      </c>
      <c r="B3826" s="238">
        <v>110397309</v>
      </c>
      <c r="C3826" s="238" t="s">
        <v>2222</v>
      </c>
      <c r="D3826" s="337" t="s">
        <v>889</v>
      </c>
      <c r="E3826" s="598" t="s">
        <v>36</v>
      </c>
      <c r="F3826" s="333">
        <v>22</v>
      </c>
      <c r="G3826" s="623" t="s">
        <v>5144</v>
      </c>
      <c r="H3826" s="241">
        <v>45338</v>
      </c>
      <c r="I3826" s="491"/>
      <c r="J3826" s="246"/>
      <c r="K3826" s="246"/>
      <c r="L3826" s="246"/>
      <c r="M3826" s="246"/>
      <c r="N3826" s="246"/>
      <c r="O3826" s="262"/>
      <c r="P3826" s="246"/>
      <c r="Q3826" s="246"/>
      <c r="R3826" s="246"/>
      <c r="S3826" s="171">
        <v>15.92</v>
      </c>
      <c r="T3826" s="467" t="s">
        <v>2965</v>
      </c>
      <c r="U3826" s="347">
        <f t="shared" si="71"/>
        <v>350.24</v>
      </c>
    </row>
    <row r="3827" spans="1:21">
      <c r="A3827" s="235">
        <f t="shared" si="70"/>
        <v>3824</v>
      </c>
      <c r="B3827" s="238">
        <v>109609634</v>
      </c>
      <c r="C3827" s="238">
        <v>21038812425</v>
      </c>
      <c r="D3827" s="337" t="s">
        <v>2740</v>
      </c>
      <c r="E3827" s="598" t="s">
        <v>36</v>
      </c>
      <c r="F3827" s="238">
        <v>14</v>
      </c>
      <c r="G3827" s="623" t="s">
        <v>5144</v>
      </c>
      <c r="H3827" s="241">
        <v>45338</v>
      </c>
      <c r="I3827" s="491"/>
      <c r="J3827" s="246"/>
      <c r="K3827" s="246"/>
      <c r="L3827" s="246"/>
      <c r="M3827" s="246"/>
      <c r="N3827" s="246"/>
      <c r="O3827" s="262"/>
      <c r="P3827" s="246"/>
      <c r="Q3827" s="246"/>
      <c r="R3827" s="246"/>
      <c r="S3827" s="171">
        <v>1175.55</v>
      </c>
      <c r="T3827" s="467" t="s">
        <v>2965</v>
      </c>
      <c r="U3827" s="347">
        <f t="shared" si="71"/>
        <v>16457.7</v>
      </c>
    </row>
    <row r="3828" spans="1:21">
      <c r="A3828" s="235">
        <f t="shared" si="70"/>
        <v>3825</v>
      </c>
      <c r="B3828" s="238">
        <v>112137134</v>
      </c>
      <c r="C3828" s="238">
        <v>21038811406</v>
      </c>
      <c r="D3828" s="337" t="s">
        <v>2415</v>
      </c>
      <c r="E3828" s="598" t="s">
        <v>36</v>
      </c>
      <c r="F3828" s="238">
        <v>7</v>
      </c>
      <c r="G3828" s="623" t="s">
        <v>5144</v>
      </c>
      <c r="H3828" s="241">
        <v>45338</v>
      </c>
      <c r="I3828" s="491"/>
      <c r="J3828" s="246"/>
      <c r="K3828" s="246"/>
      <c r="L3828" s="246"/>
      <c r="M3828" s="246"/>
      <c r="N3828" s="246"/>
      <c r="O3828" s="262"/>
      <c r="P3828" s="246"/>
      <c r="Q3828" s="246"/>
      <c r="R3828" s="246"/>
      <c r="S3828" s="171">
        <v>1023.6700000000001</v>
      </c>
      <c r="T3828" s="467" t="s">
        <v>2965</v>
      </c>
      <c r="U3828" s="347">
        <f t="shared" si="71"/>
        <v>7165.6900000000005</v>
      </c>
    </row>
    <row r="3829" spans="1:21">
      <c r="A3829" s="235">
        <f t="shared" si="70"/>
        <v>3826</v>
      </c>
      <c r="B3829" s="238">
        <v>112158708</v>
      </c>
      <c r="C3829" s="238" t="s">
        <v>3681</v>
      </c>
      <c r="D3829" s="337" t="s">
        <v>3682</v>
      </c>
      <c r="E3829" s="598" t="s">
        <v>36</v>
      </c>
      <c r="F3829" s="490">
        <v>4</v>
      </c>
      <c r="G3829" s="623" t="s">
        <v>5157</v>
      </c>
      <c r="H3829" s="486">
        <v>45329</v>
      </c>
      <c r="I3829" s="491"/>
      <c r="J3829" s="246"/>
      <c r="K3829" s="246"/>
      <c r="L3829" s="246"/>
      <c r="M3829" s="246"/>
      <c r="N3829" s="246"/>
      <c r="O3829" s="262"/>
      <c r="P3829" s="246"/>
      <c r="Q3829" s="246"/>
      <c r="R3829" s="246"/>
      <c r="S3829" s="544">
        <v>1900</v>
      </c>
      <c r="T3829" s="467" t="s">
        <v>2965</v>
      </c>
      <c r="U3829" s="347">
        <f t="shared" si="71"/>
        <v>7600</v>
      </c>
    </row>
    <row r="3830" spans="1:21">
      <c r="A3830" s="235">
        <f t="shared" si="70"/>
        <v>3827</v>
      </c>
      <c r="B3830" s="238">
        <v>112158708</v>
      </c>
      <c r="C3830" s="238" t="s">
        <v>3681</v>
      </c>
      <c r="D3830" s="337" t="s">
        <v>3682</v>
      </c>
      <c r="E3830" s="598" t="s">
        <v>36</v>
      </c>
      <c r="F3830" s="490">
        <v>1</v>
      </c>
      <c r="G3830" s="623" t="s">
        <v>5158</v>
      </c>
      <c r="H3830" s="486">
        <v>45335</v>
      </c>
      <c r="I3830" s="491"/>
      <c r="J3830" s="246"/>
      <c r="K3830" s="246"/>
      <c r="L3830" s="246"/>
      <c r="M3830" s="246"/>
      <c r="N3830" s="246"/>
      <c r="O3830" s="262"/>
      <c r="P3830" s="246"/>
      <c r="Q3830" s="246"/>
      <c r="R3830" s="246"/>
      <c r="S3830" s="544">
        <v>1900</v>
      </c>
      <c r="T3830" s="467" t="s">
        <v>2965</v>
      </c>
      <c r="U3830" s="347">
        <f t="shared" si="71"/>
        <v>1900</v>
      </c>
    </row>
    <row r="3831" spans="1:21">
      <c r="A3831" s="235">
        <f t="shared" ref="A3831:A3894" si="72">A3830+1</f>
        <v>3828</v>
      </c>
      <c r="B3831" s="238">
        <v>112158708</v>
      </c>
      <c r="C3831" s="238" t="s">
        <v>3681</v>
      </c>
      <c r="D3831" s="337" t="s">
        <v>3682</v>
      </c>
      <c r="E3831" s="598" t="s">
        <v>36</v>
      </c>
      <c r="F3831" s="336">
        <v>5</v>
      </c>
      <c r="G3831" s="631" t="s">
        <v>5159</v>
      </c>
      <c r="H3831" s="241">
        <v>45334</v>
      </c>
      <c r="I3831" s="491"/>
      <c r="J3831" s="246"/>
      <c r="K3831" s="246"/>
      <c r="L3831" s="246"/>
      <c r="M3831" s="246"/>
      <c r="N3831" s="246"/>
      <c r="O3831" s="262"/>
      <c r="P3831" s="246"/>
      <c r="Q3831" s="246"/>
      <c r="R3831" s="246"/>
      <c r="S3831" s="544">
        <v>1900</v>
      </c>
      <c r="T3831" s="467" t="s">
        <v>2965</v>
      </c>
      <c r="U3831" s="347">
        <f t="shared" si="71"/>
        <v>9500</v>
      </c>
    </row>
    <row r="3832" spans="1:21">
      <c r="A3832" s="235">
        <f t="shared" si="72"/>
        <v>3829</v>
      </c>
      <c r="B3832" s="238">
        <v>112158708</v>
      </c>
      <c r="C3832" s="238" t="s">
        <v>3681</v>
      </c>
      <c r="D3832" s="337" t="s">
        <v>3682</v>
      </c>
      <c r="E3832" s="598" t="s">
        <v>36</v>
      </c>
      <c r="F3832" s="470">
        <v>7</v>
      </c>
      <c r="G3832" s="626" t="s">
        <v>5160</v>
      </c>
      <c r="H3832" s="464">
        <v>45341</v>
      </c>
      <c r="I3832" s="491"/>
      <c r="J3832" s="246"/>
      <c r="K3832" s="246"/>
      <c r="L3832" s="246"/>
      <c r="M3832" s="246"/>
      <c r="N3832" s="246"/>
      <c r="O3832" s="262"/>
      <c r="P3832" s="246"/>
      <c r="Q3832" s="246"/>
      <c r="R3832" s="246"/>
      <c r="S3832" s="544">
        <v>1900</v>
      </c>
      <c r="T3832" s="467" t="s">
        <v>2965</v>
      </c>
      <c r="U3832" s="347">
        <f t="shared" si="71"/>
        <v>13300</v>
      </c>
    </row>
    <row r="3833" spans="1:21">
      <c r="A3833" s="235">
        <f t="shared" si="72"/>
        <v>3830</v>
      </c>
      <c r="B3833" s="238">
        <v>112158708</v>
      </c>
      <c r="C3833" s="238" t="s">
        <v>3681</v>
      </c>
      <c r="D3833" s="337" t="s">
        <v>3682</v>
      </c>
      <c r="E3833" s="598" t="s">
        <v>36</v>
      </c>
      <c r="F3833" s="470">
        <v>4</v>
      </c>
      <c r="G3833" s="626" t="s">
        <v>5161</v>
      </c>
      <c r="H3833" s="464">
        <v>45345</v>
      </c>
      <c r="I3833" s="491"/>
      <c r="J3833" s="246"/>
      <c r="K3833" s="246"/>
      <c r="L3833" s="246"/>
      <c r="M3833" s="246"/>
      <c r="N3833" s="246"/>
      <c r="O3833" s="262"/>
      <c r="P3833" s="246"/>
      <c r="Q3833" s="246"/>
      <c r="R3833" s="246"/>
      <c r="S3833" s="544">
        <v>1900</v>
      </c>
      <c r="T3833" s="467" t="s">
        <v>2965</v>
      </c>
      <c r="U3833" s="347">
        <f t="shared" si="71"/>
        <v>7600</v>
      </c>
    </row>
    <row r="3834" spans="1:21">
      <c r="A3834" s="235">
        <f t="shared" si="72"/>
        <v>3831</v>
      </c>
      <c r="B3834" s="238">
        <v>111402534</v>
      </c>
      <c r="C3834" s="238" t="s">
        <v>1083</v>
      </c>
      <c r="D3834" s="238" t="s">
        <v>1084</v>
      </c>
      <c r="E3834" s="598" t="s">
        <v>36</v>
      </c>
      <c r="F3834" s="235">
        <v>20</v>
      </c>
      <c r="G3834" s="623" t="s">
        <v>5157</v>
      </c>
      <c r="H3834" s="486">
        <v>45329</v>
      </c>
      <c r="I3834" s="491"/>
      <c r="J3834" s="246"/>
      <c r="K3834" s="246"/>
      <c r="L3834" s="246"/>
      <c r="M3834" s="246"/>
      <c r="N3834" s="246"/>
      <c r="O3834" s="262"/>
      <c r="P3834" s="246"/>
      <c r="Q3834" s="246"/>
      <c r="R3834" s="246"/>
      <c r="S3834" s="538">
        <v>450.42</v>
      </c>
      <c r="T3834" s="467" t="s">
        <v>2965</v>
      </c>
      <c r="U3834" s="347">
        <f t="shared" si="71"/>
        <v>9008.4</v>
      </c>
    </row>
    <row r="3835" spans="1:21">
      <c r="A3835" s="235">
        <f t="shared" si="72"/>
        <v>3832</v>
      </c>
      <c r="B3835" s="238">
        <v>111402534</v>
      </c>
      <c r="C3835" s="238" t="s">
        <v>1083</v>
      </c>
      <c r="D3835" s="238" t="s">
        <v>1084</v>
      </c>
      <c r="E3835" s="598" t="s">
        <v>36</v>
      </c>
      <c r="F3835" s="235">
        <v>5</v>
      </c>
      <c r="G3835" s="623" t="s">
        <v>5158</v>
      </c>
      <c r="H3835" s="486">
        <v>45335</v>
      </c>
      <c r="I3835" s="491"/>
      <c r="J3835" s="246"/>
      <c r="K3835" s="246"/>
      <c r="L3835" s="246"/>
      <c r="M3835" s="246"/>
      <c r="N3835" s="246"/>
      <c r="O3835" s="262"/>
      <c r="P3835" s="246"/>
      <c r="Q3835" s="246"/>
      <c r="R3835" s="246"/>
      <c r="S3835" s="538">
        <v>450.42</v>
      </c>
      <c r="T3835" s="467" t="s">
        <v>2965</v>
      </c>
      <c r="U3835" s="347">
        <f t="shared" si="71"/>
        <v>2252.1</v>
      </c>
    </row>
    <row r="3836" spans="1:21">
      <c r="A3836" s="235">
        <f t="shared" si="72"/>
        <v>3833</v>
      </c>
      <c r="B3836" s="238">
        <v>111402534</v>
      </c>
      <c r="C3836" s="238" t="s">
        <v>1083</v>
      </c>
      <c r="D3836" s="238" t="s">
        <v>1084</v>
      </c>
      <c r="E3836" s="598" t="s">
        <v>36</v>
      </c>
      <c r="F3836" s="238">
        <v>25</v>
      </c>
      <c r="G3836" s="631" t="s">
        <v>5159</v>
      </c>
      <c r="H3836" s="241">
        <v>45334</v>
      </c>
      <c r="I3836" s="491"/>
      <c r="J3836" s="246"/>
      <c r="K3836" s="246"/>
      <c r="L3836" s="246"/>
      <c r="M3836" s="246"/>
      <c r="N3836" s="246"/>
      <c r="O3836" s="262"/>
      <c r="P3836" s="246"/>
      <c r="Q3836" s="246"/>
      <c r="R3836" s="246"/>
      <c r="S3836" s="538">
        <v>450.42</v>
      </c>
      <c r="T3836" s="467" t="s">
        <v>2965</v>
      </c>
      <c r="U3836" s="347">
        <f t="shared" si="71"/>
        <v>11260.5</v>
      </c>
    </row>
    <row r="3837" spans="1:21">
      <c r="A3837" s="235">
        <f t="shared" si="72"/>
        <v>3834</v>
      </c>
      <c r="B3837" s="238">
        <v>111402534</v>
      </c>
      <c r="C3837" s="238" t="s">
        <v>1083</v>
      </c>
      <c r="D3837" s="238" t="s">
        <v>1084</v>
      </c>
      <c r="E3837" s="598" t="s">
        <v>36</v>
      </c>
      <c r="F3837" s="235">
        <v>35</v>
      </c>
      <c r="G3837" s="626" t="s">
        <v>5160</v>
      </c>
      <c r="H3837" s="464">
        <v>45341</v>
      </c>
      <c r="I3837" s="491"/>
      <c r="J3837" s="246"/>
      <c r="K3837" s="246"/>
      <c r="L3837" s="246"/>
      <c r="M3837" s="246"/>
      <c r="N3837" s="246"/>
      <c r="O3837" s="262"/>
      <c r="P3837" s="246"/>
      <c r="Q3837" s="246"/>
      <c r="R3837" s="246"/>
      <c r="S3837" s="538">
        <v>450.42</v>
      </c>
      <c r="T3837" s="467" t="s">
        <v>2965</v>
      </c>
      <c r="U3837" s="347">
        <f t="shared" si="71"/>
        <v>15764.7</v>
      </c>
    </row>
    <row r="3838" spans="1:21">
      <c r="A3838" s="235">
        <f t="shared" si="72"/>
        <v>3835</v>
      </c>
      <c r="B3838" s="238">
        <v>111402534</v>
      </c>
      <c r="C3838" s="238" t="s">
        <v>1083</v>
      </c>
      <c r="D3838" s="238" t="s">
        <v>1084</v>
      </c>
      <c r="E3838" s="598" t="s">
        <v>36</v>
      </c>
      <c r="F3838" s="235">
        <v>20</v>
      </c>
      <c r="G3838" s="626" t="s">
        <v>5161</v>
      </c>
      <c r="H3838" s="464">
        <v>45345</v>
      </c>
      <c r="I3838" s="491"/>
      <c r="J3838" s="246"/>
      <c r="K3838" s="246"/>
      <c r="L3838" s="246"/>
      <c r="M3838" s="246"/>
      <c r="N3838" s="246"/>
      <c r="O3838" s="262"/>
      <c r="P3838" s="246"/>
      <c r="Q3838" s="246"/>
      <c r="R3838" s="246"/>
      <c r="S3838" s="538">
        <v>450.42</v>
      </c>
      <c r="T3838" s="467" t="s">
        <v>2965</v>
      </c>
      <c r="U3838" s="347">
        <f t="shared" si="71"/>
        <v>9008.4</v>
      </c>
    </row>
    <row r="3839" spans="1:21" ht="20.399999999999999">
      <c r="A3839" s="235">
        <f t="shared" si="72"/>
        <v>3836</v>
      </c>
      <c r="B3839" s="238" t="s">
        <v>818</v>
      </c>
      <c r="C3839" s="238" t="s">
        <v>818</v>
      </c>
      <c r="D3839" s="238" t="s">
        <v>819</v>
      </c>
      <c r="E3839" s="598" t="s">
        <v>36</v>
      </c>
      <c r="F3839" s="333">
        <v>160</v>
      </c>
      <c r="G3839" s="623" t="s">
        <v>5157</v>
      </c>
      <c r="H3839" s="486">
        <v>45329</v>
      </c>
      <c r="I3839" s="491"/>
      <c r="J3839" s="246"/>
      <c r="K3839" s="246"/>
      <c r="L3839" s="246"/>
      <c r="M3839" s="246"/>
      <c r="N3839" s="246"/>
      <c r="O3839" s="262"/>
      <c r="P3839" s="246"/>
      <c r="Q3839" s="246"/>
      <c r="R3839" s="246"/>
      <c r="S3839" s="538">
        <v>4.5</v>
      </c>
      <c r="T3839" s="467" t="s">
        <v>2965</v>
      </c>
      <c r="U3839" s="347">
        <f t="shared" si="71"/>
        <v>720</v>
      </c>
    </row>
    <row r="3840" spans="1:21" ht="20.399999999999999">
      <c r="A3840" s="235">
        <f t="shared" si="72"/>
        <v>3837</v>
      </c>
      <c r="B3840" s="238" t="s">
        <v>818</v>
      </c>
      <c r="C3840" s="238" t="s">
        <v>818</v>
      </c>
      <c r="D3840" s="238" t="s">
        <v>819</v>
      </c>
      <c r="E3840" s="598" t="s">
        <v>36</v>
      </c>
      <c r="F3840" s="333">
        <v>40</v>
      </c>
      <c r="G3840" s="623" t="s">
        <v>5158</v>
      </c>
      <c r="H3840" s="486">
        <v>45335</v>
      </c>
      <c r="I3840" s="491"/>
      <c r="J3840" s="246"/>
      <c r="K3840" s="246"/>
      <c r="L3840" s="246"/>
      <c r="M3840" s="246"/>
      <c r="N3840" s="246"/>
      <c r="O3840" s="262"/>
      <c r="P3840" s="246"/>
      <c r="Q3840" s="246"/>
      <c r="R3840" s="246"/>
      <c r="S3840" s="538">
        <v>4.5</v>
      </c>
      <c r="T3840" s="467" t="s">
        <v>2965</v>
      </c>
      <c r="U3840" s="347">
        <f t="shared" si="71"/>
        <v>180</v>
      </c>
    </row>
    <row r="3841" spans="1:21" ht="20.399999999999999">
      <c r="A3841" s="235">
        <f t="shared" si="72"/>
        <v>3838</v>
      </c>
      <c r="B3841" s="238" t="s">
        <v>818</v>
      </c>
      <c r="C3841" s="238" t="s">
        <v>818</v>
      </c>
      <c r="D3841" s="238" t="s">
        <v>819</v>
      </c>
      <c r="E3841" s="598" t="s">
        <v>36</v>
      </c>
      <c r="F3841" s="333">
        <v>200</v>
      </c>
      <c r="G3841" s="631" t="s">
        <v>5159</v>
      </c>
      <c r="H3841" s="241">
        <v>45334</v>
      </c>
      <c r="I3841" s="491"/>
      <c r="J3841" s="246"/>
      <c r="K3841" s="246"/>
      <c r="L3841" s="246"/>
      <c r="M3841" s="246"/>
      <c r="N3841" s="246"/>
      <c r="O3841" s="262"/>
      <c r="P3841" s="246"/>
      <c r="Q3841" s="246"/>
      <c r="R3841" s="246"/>
      <c r="S3841" s="538">
        <v>4.5</v>
      </c>
      <c r="T3841" s="467" t="s">
        <v>2965</v>
      </c>
      <c r="U3841" s="347">
        <f t="shared" si="71"/>
        <v>900</v>
      </c>
    </row>
    <row r="3842" spans="1:21" ht="20.399999999999999">
      <c r="A3842" s="235">
        <f t="shared" si="72"/>
        <v>3839</v>
      </c>
      <c r="B3842" s="238" t="s">
        <v>818</v>
      </c>
      <c r="C3842" s="238" t="s">
        <v>818</v>
      </c>
      <c r="D3842" s="238" t="s">
        <v>819</v>
      </c>
      <c r="E3842" s="598" t="s">
        <v>36</v>
      </c>
      <c r="F3842" s="333">
        <v>280</v>
      </c>
      <c r="G3842" s="626" t="s">
        <v>5160</v>
      </c>
      <c r="H3842" s="464">
        <v>45341</v>
      </c>
      <c r="I3842" s="491"/>
      <c r="J3842" s="246"/>
      <c r="K3842" s="246"/>
      <c r="L3842" s="246"/>
      <c r="M3842" s="246"/>
      <c r="N3842" s="246"/>
      <c r="O3842" s="262"/>
      <c r="P3842" s="246"/>
      <c r="Q3842" s="246"/>
      <c r="R3842" s="246"/>
      <c r="S3842" s="538">
        <v>4.5</v>
      </c>
      <c r="T3842" s="467" t="s">
        <v>2965</v>
      </c>
      <c r="U3842" s="347">
        <f t="shared" si="71"/>
        <v>1260</v>
      </c>
    </row>
    <row r="3843" spans="1:21" ht="20.399999999999999">
      <c r="A3843" s="235">
        <f t="shared" si="72"/>
        <v>3840</v>
      </c>
      <c r="B3843" s="238" t="s">
        <v>818</v>
      </c>
      <c r="C3843" s="238" t="s">
        <v>818</v>
      </c>
      <c r="D3843" s="238" t="s">
        <v>819</v>
      </c>
      <c r="E3843" s="598" t="s">
        <v>36</v>
      </c>
      <c r="F3843" s="333">
        <v>160</v>
      </c>
      <c r="G3843" s="626" t="s">
        <v>5161</v>
      </c>
      <c r="H3843" s="464">
        <v>45345</v>
      </c>
      <c r="I3843" s="491"/>
      <c r="J3843" s="246"/>
      <c r="K3843" s="246"/>
      <c r="L3843" s="246"/>
      <c r="M3843" s="246"/>
      <c r="N3843" s="246"/>
      <c r="O3843" s="262"/>
      <c r="P3843" s="246"/>
      <c r="Q3843" s="246"/>
      <c r="R3843" s="246"/>
      <c r="S3843" s="538">
        <v>4.5</v>
      </c>
      <c r="T3843" s="467" t="s">
        <v>2965</v>
      </c>
      <c r="U3843" s="347">
        <f t="shared" si="71"/>
        <v>720</v>
      </c>
    </row>
    <row r="3844" spans="1:21">
      <c r="A3844" s="235">
        <f t="shared" si="72"/>
        <v>3841</v>
      </c>
      <c r="B3844" s="238">
        <v>107184793</v>
      </c>
      <c r="C3844" s="238">
        <v>107184793</v>
      </c>
      <c r="D3844" s="238" t="s">
        <v>813</v>
      </c>
      <c r="E3844" s="598" t="s">
        <v>36</v>
      </c>
      <c r="F3844" s="355">
        <v>160</v>
      </c>
      <c r="G3844" s="623" t="s">
        <v>5157</v>
      </c>
      <c r="H3844" s="486">
        <v>45329</v>
      </c>
      <c r="I3844" s="491"/>
      <c r="J3844" s="246"/>
      <c r="K3844" s="246"/>
      <c r="L3844" s="246"/>
      <c r="M3844" s="246"/>
      <c r="N3844" s="246"/>
      <c r="O3844" s="262"/>
      <c r="P3844" s="246"/>
      <c r="Q3844" s="246"/>
      <c r="R3844" s="246"/>
      <c r="S3844" s="541">
        <v>2.74</v>
      </c>
      <c r="T3844" s="467" t="s">
        <v>2965</v>
      </c>
      <c r="U3844" s="347">
        <f t="shared" ref="U3844:U3907" si="73">S3844*F3844</f>
        <v>438.40000000000003</v>
      </c>
    </row>
    <row r="3845" spans="1:21">
      <c r="A3845" s="235">
        <f t="shared" si="72"/>
        <v>3842</v>
      </c>
      <c r="B3845" s="238">
        <v>107184793</v>
      </c>
      <c r="C3845" s="238">
        <v>107184793</v>
      </c>
      <c r="D3845" s="238" t="s">
        <v>813</v>
      </c>
      <c r="E3845" s="598" t="s">
        <v>36</v>
      </c>
      <c r="F3845" s="355">
        <v>40</v>
      </c>
      <c r="G3845" s="623" t="s">
        <v>5158</v>
      </c>
      <c r="H3845" s="486">
        <v>45335</v>
      </c>
      <c r="I3845" s="491"/>
      <c r="J3845" s="246"/>
      <c r="K3845" s="246"/>
      <c r="L3845" s="246"/>
      <c r="M3845" s="246"/>
      <c r="N3845" s="246"/>
      <c r="O3845" s="262"/>
      <c r="P3845" s="246"/>
      <c r="Q3845" s="246"/>
      <c r="R3845" s="246"/>
      <c r="S3845" s="541">
        <v>2.74</v>
      </c>
      <c r="T3845" s="467" t="s">
        <v>2965</v>
      </c>
      <c r="U3845" s="347">
        <f t="shared" si="73"/>
        <v>109.60000000000001</v>
      </c>
    </row>
    <row r="3846" spans="1:21">
      <c r="A3846" s="235">
        <f t="shared" si="72"/>
        <v>3843</v>
      </c>
      <c r="B3846" s="238">
        <v>107184793</v>
      </c>
      <c r="C3846" s="238">
        <v>107184793</v>
      </c>
      <c r="D3846" s="238" t="s">
        <v>813</v>
      </c>
      <c r="E3846" s="598" t="s">
        <v>36</v>
      </c>
      <c r="F3846" s="355">
        <v>200</v>
      </c>
      <c r="G3846" s="631" t="s">
        <v>5159</v>
      </c>
      <c r="H3846" s="241">
        <v>45334</v>
      </c>
      <c r="I3846" s="491"/>
      <c r="J3846" s="246"/>
      <c r="K3846" s="246"/>
      <c r="L3846" s="246"/>
      <c r="M3846" s="246"/>
      <c r="N3846" s="246"/>
      <c r="O3846" s="262"/>
      <c r="P3846" s="246"/>
      <c r="Q3846" s="246"/>
      <c r="R3846" s="246"/>
      <c r="S3846" s="541">
        <v>2.74</v>
      </c>
      <c r="T3846" s="467" t="s">
        <v>2965</v>
      </c>
      <c r="U3846" s="347">
        <f t="shared" si="73"/>
        <v>548</v>
      </c>
    </row>
    <row r="3847" spans="1:21">
      <c r="A3847" s="235">
        <f t="shared" si="72"/>
        <v>3844</v>
      </c>
      <c r="B3847" s="238">
        <v>107184793</v>
      </c>
      <c r="C3847" s="238">
        <v>107184793</v>
      </c>
      <c r="D3847" s="238" t="s">
        <v>813</v>
      </c>
      <c r="E3847" s="598" t="s">
        <v>36</v>
      </c>
      <c r="F3847" s="355">
        <v>280</v>
      </c>
      <c r="G3847" s="626" t="s">
        <v>5160</v>
      </c>
      <c r="H3847" s="464">
        <v>45341</v>
      </c>
      <c r="I3847" s="491"/>
      <c r="J3847" s="246"/>
      <c r="K3847" s="246"/>
      <c r="L3847" s="246"/>
      <c r="M3847" s="246"/>
      <c r="N3847" s="246"/>
      <c r="O3847" s="262"/>
      <c r="P3847" s="246"/>
      <c r="Q3847" s="246"/>
      <c r="R3847" s="246"/>
      <c r="S3847" s="541">
        <v>2.74</v>
      </c>
      <c r="T3847" s="467" t="s">
        <v>2965</v>
      </c>
      <c r="U3847" s="347">
        <f t="shared" si="73"/>
        <v>767.2</v>
      </c>
    </row>
    <row r="3848" spans="1:21">
      <c r="A3848" s="235">
        <f t="shared" si="72"/>
        <v>3845</v>
      </c>
      <c r="B3848" s="238">
        <v>107184793</v>
      </c>
      <c r="C3848" s="238">
        <v>107184793</v>
      </c>
      <c r="D3848" s="238" t="s">
        <v>813</v>
      </c>
      <c r="E3848" s="598" t="s">
        <v>36</v>
      </c>
      <c r="F3848" s="355">
        <v>160</v>
      </c>
      <c r="G3848" s="626" t="s">
        <v>5161</v>
      </c>
      <c r="H3848" s="464">
        <v>45345</v>
      </c>
      <c r="I3848" s="491"/>
      <c r="J3848" s="246"/>
      <c r="K3848" s="246"/>
      <c r="L3848" s="246"/>
      <c r="M3848" s="246"/>
      <c r="N3848" s="246"/>
      <c r="O3848" s="262"/>
      <c r="P3848" s="246"/>
      <c r="Q3848" s="246"/>
      <c r="R3848" s="246"/>
      <c r="S3848" s="541">
        <v>2.74</v>
      </c>
      <c r="T3848" s="467" t="s">
        <v>2965</v>
      </c>
      <c r="U3848" s="347">
        <f t="shared" si="73"/>
        <v>438.40000000000003</v>
      </c>
    </row>
    <row r="3849" spans="1:21">
      <c r="A3849" s="235">
        <f t="shared" si="72"/>
        <v>3846</v>
      </c>
      <c r="B3849" s="238">
        <v>107156657</v>
      </c>
      <c r="C3849" s="238">
        <v>107156657</v>
      </c>
      <c r="D3849" s="238" t="s">
        <v>815</v>
      </c>
      <c r="E3849" s="598" t="s">
        <v>36</v>
      </c>
      <c r="F3849" s="235">
        <v>32</v>
      </c>
      <c r="G3849" s="623" t="s">
        <v>5157</v>
      </c>
      <c r="H3849" s="486">
        <v>45329</v>
      </c>
      <c r="I3849" s="491"/>
      <c r="J3849" s="246"/>
      <c r="K3849" s="246"/>
      <c r="L3849" s="246"/>
      <c r="M3849" s="246"/>
      <c r="N3849" s="246"/>
      <c r="O3849" s="262"/>
      <c r="P3849" s="246"/>
      <c r="Q3849" s="246"/>
      <c r="R3849" s="246"/>
      <c r="S3849" s="538">
        <v>17.79</v>
      </c>
      <c r="T3849" s="467" t="s">
        <v>2965</v>
      </c>
      <c r="U3849" s="347">
        <f t="shared" si="73"/>
        <v>569.28</v>
      </c>
    </row>
    <row r="3850" spans="1:21">
      <c r="A3850" s="235">
        <f t="shared" si="72"/>
        <v>3847</v>
      </c>
      <c r="B3850" s="238">
        <v>107156657</v>
      </c>
      <c r="C3850" s="238">
        <v>107156657</v>
      </c>
      <c r="D3850" s="238" t="s">
        <v>815</v>
      </c>
      <c r="E3850" s="598" t="s">
        <v>36</v>
      </c>
      <c r="F3850" s="235">
        <v>8</v>
      </c>
      <c r="G3850" s="623" t="s">
        <v>5158</v>
      </c>
      <c r="H3850" s="486">
        <v>45335</v>
      </c>
      <c r="I3850" s="491"/>
      <c r="J3850" s="246"/>
      <c r="K3850" s="246"/>
      <c r="L3850" s="246"/>
      <c r="M3850" s="246"/>
      <c r="N3850" s="246"/>
      <c r="O3850" s="262"/>
      <c r="P3850" s="246"/>
      <c r="Q3850" s="246"/>
      <c r="R3850" s="246"/>
      <c r="S3850" s="538">
        <v>17.79</v>
      </c>
      <c r="T3850" s="467" t="s">
        <v>2965</v>
      </c>
      <c r="U3850" s="347">
        <f t="shared" si="73"/>
        <v>142.32</v>
      </c>
    </row>
    <row r="3851" spans="1:21">
      <c r="A3851" s="235">
        <f t="shared" si="72"/>
        <v>3848</v>
      </c>
      <c r="B3851" s="238">
        <v>107156657</v>
      </c>
      <c r="C3851" s="238">
        <v>107156657</v>
      </c>
      <c r="D3851" s="238" t="s">
        <v>815</v>
      </c>
      <c r="E3851" s="598" t="s">
        <v>36</v>
      </c>
      <c r="F3851" s="238">
        <v>40</v>
      </c>
      <c r="G3851" s="631" t="s">
        <v>5159</v>
      </c>
      <c r="H3851" s="241">
        <v>45334</v>
      </c>
      <c r="I3851" s="491"/>
      <c r="J3851" s="246"/>
      <c r="K3851" s="246"/>
      <c r="L3851" s="246"/>
      <c r="M3851" s="246"/>
      <c r="N3851" s="246"/>
      <c r="O3851" s="262"/>
      <c r="P3851" s="246"/>
      <c r="Q3851" s="246"/>
      <c r="R3851" s="246"/>
      <c r="S3851" s="538">
        <v>17.79</v>
      </c>
      <c r="T3851" s="467" t="s">
        <v>2965</v>
      </c>
      <c r="U3851" s="347">
        <f t="shared" si="73"/>
        <v>711.59999999999991</v>
      </c>
    </row>
    <row r="3852" spans="1:21">
      <c r="A3852" s="235">
        <f t="shared" si="72"/>
        <v>3849</v>
      </c>
      <c r="B3852" s="238">
        <v>107156657</v>
      </c>
      <c r="C3852" s="238">
        <v>107156657</v>
      </c>
      <c r="D3852" s="238" t="s">
        <v>815</v>
      </c>
      <c r="E3852" s="598" t="s">
        <v>36</v>
      </c>
      <c r="F3852" s="235">
        <v>56</v>
      </c>
      <c r="G3852" s="626" t="s">
        <v>5160</v>
      </c>
      <c r="H3852" s="464">
        <v>45341</v>
      </c>
      <c r="I3852" s="491"/>
      <c r="J3852" s="246"/>
      <c r="K3852" s="246"/>
      <c r="L3852" s="246"/>
      <c r="M3852" s="246"/>
      <c r="N3852" s="246"/>
      <c r="O3852" s="262"/>
      <c r="P3852" s="246"/>
      <c r="Q3852" s="246"/>
      <c r="R3852" s="246"/>
      <c r="S3852" s="538">
        <v>17.79</v>
      </c>
      <c r="T3852" s="467" t="s">
        <v>2965</v>
      </c>
      <c r="U3852" s="347">
        <f t="shared" si="73"/>
        <v>996.24</v>
      </c>
    </row>
    <row r="3853" spans="1:21">
      <c r="A3853" s="235">
        <f t="shared" si="72"/>
        <v>3850</v>
      </c>
      <c r="B3853" s="238">
        <v>107156657</v>
      </c>
      <c r="C3853" s="238">
        <v>107156657</v>
      </c>
      <c r="D3853" s="238" t="s">
        <v>815</v>
      </c>
      <c r="E3853" s="598" t="s">
        <v>36</v>
      </c>
      <c r="F3853" s="235">
        <v>32</v>
      </c>
      <c r="G3853" s="626" t="s">
        <v>5161</v>
      </c>
      <c r="H3853" s="464">
        <v>45345</v>
      </c>
      <c r="I3853" s="491"/>
      <c r="J3853" s="246"/>
      <c r="K3853" s="246"/>
      <c r="L3853" s="246"/>
      <c r="M3853" s="246"/>
      <c r="N3853" s="246"/>
      <c r="O3853" s="262"/>
      <c r="P3853" s="246"/>
      <c r="Q3853" s="246"/>
      <c r="R3853" s="246"/>
      <c r="S3853" s="538">
        <v>17.79</v>
      </c>
      <c r="T3853" s="467" t="s">
        <v>2965</v>
      </c>
      <c r="U3853" s="347">
        <f t="shared" si="73"/>
        <v>569.28</v>
      </c>
    </row>
    <row r="3854" spans="1:21">
      <c r="A3854" s="235">
        <f t="shared" si="72"/>
        <v>3851</v>
      </c>
      <c r="B3854" s="238">
        <v>107156629</v>
      </c>
      <c r="C3854" s="238">
        <v>107156629</v>
      </c>
      <c r="D3854" s="238" t="s">
        <v>814</v>
      </c>
      <c r="E3854" s="598" t="s">
        <v>36</v>
      </c>
      <c r="F3854" s="235">
        <v>128</v>
      </c>
      <c r="G3854" s="623" t="s">
        <v>5157</v>
      </c>
      <c r="H3854" s="486">
        <v>45329</v>
      </c>
      <c r="I3854" s="491"/>
      <c r="J3854" s="246"/>
      <c r="K3854" s="246"/>
      <c r="L3854" s="246"/>
      <c r="M3854" s="246"/>
      <c r="N3854" s="246"/>
      <c r="O3854" s="262"/>
      <c r="P3854" s="246"/>
      <c r="Q3854" s="246"/>
      <c r="R3854" s="246"/>
      <c r="S3854" s="538">
        <v>13.63</v>
      </c>
      <c r="T3854" s="467" t="s">
        <v>2965</v>
      </c>
      <c r="U3854" s="347">
        <f t="shared" si="73"/>
        <v>1744.64</v>
      </c>
    </row>
    <row r="3855" spans="1:21">
      <c r="A3855" s="235">
        <f t="shared" si="72"/>
        <v>3852</v>
      </c>
      <c r="B3855" s="238">
        <v>107156629</v>
      </c>
      <c r="C3855" s="238">
        <v>107156629</v>
      </c>
      <c r="D3855" s="238" t="s">
        <v>814</v>
      </c>
      <c r="E3855" s="598" t="s">
        <v>36</v>
      </c>
      <c r="F3855" s="235">
        <v>32</v>
      </c>
      <c r="G3855" s="623" t="s">
        <v>5158</v>
      </c>
      <c r="H3855" s="486">
        <v>45335</v>
      </c>
      <c r="I3855" s="491"/>
      <c r="J3855" s="246"/>
      <c r="K3855" s="246"/>
      <c r="L3855" s="246"/>
      <c r="M3855" s="246"/>
      <c r="N3855" s="246"/>
      <c r="O3855" s="262"/>
      <c r="P3855" s="246"/>
      <c r="Q3855" s="246"/>
      <c r="R3855" s="246"/>
      <c r="S3855" s="538">
        <v>13.63</v>
      </c>
      <c r="T3855" s="467" t="s">
        <v>2965</v>
      </c>
      <c r="U3855" s="347">
        <f t="shared" si="73"/>
        <v>436.16</v>
      </c>
    </row>
    <row r="3856" spans="1:21">
      <c r="A3856" s="235">
        <f t="shared" si="72"/>
        <v>3853</v>
      </c>
      <c r="B3856" s="238">
        <v>107156629</v>
      </c>
      <c r="C3856" s="238">
        <v>107156629</v>
      </c>
      <c r="D3856" s="238" t="s">
        <v>814</v>
      </c>
      <c r="E3856" s="598" t="s">
        <v>36</v>
      </c>
      <c r="F3856" s="235">
        <v>160</v>
      </c>
      <c r="G3856" s="631" t="s">
        <v>5159</v>
      </c>
      <c r="H3856" s="241">
        <v>45334</v>
      </c>
      <c r="I3856" s="491"/>
      <c r="J3856" s="246"/>
      <c r="K3856" s="246"/>
      <c r="L3856" s="246"/>
      <c r="M3856" s="246"/>
      <c r="N3856" s="246"/>
      <c r="O3856" s="262"/>
      <c r="P3856" s="246"/>
      <c r="Q3856" s="246"/>
      <c r="R3856" s="246"/>
      <c r="S3856" s="538">
        <v>13.63</v>
      </c>
      <c r="T3856" s="467" t="s">
        <v>2965</v>
      </c>
      <c r="U3856" s="347">
        <f t="shared" si="73"/>
        <v>2180.8000000000002</v>
      </c>
    </row>
    <row r="3857" spans="1:21">
      <c r="A3857" s="235">
        <f t="shared" si="72"/>
        <v>3854</v>
      </c>
      <c r="B3857" s="238">
        <v>107156629</v>
      </c>
      <c r="C3857" s="238">
        <v>107156629</v>
      </c>
      <c r="D3857" s="238" t="s">
        <v>814</v>
      </c>
      <c r="E3857" s="598" t="s">
        <v>36</v>
      </c>
      <c r="F3857" s="235">
        <v>224</v>
      </c>
      <c r="G3857" s="626" t="s">
        <v>5160</v>
      </c>
      <c r="H3857" s="464">
        <v>45341</v>
      </c>
      <c r="I3857" s="491"/>
      <c r="J3857" s="246"/>
      <c r="K3857" s="246"/>
      <c r="L3857" s="246"/>
      <c r="M3857" s="246"/>
      <c r="N3857" s="246"/>
      <c r="O3857" s="262"/>
      <c r="P3857" s="246"/>
      <c r="Q3857" s="246"/>
      <c r="R3857" s="246"/>
      <c r="S3857" s="538">
        <v>13.63</v>
      </c>
      <c r="T3857" s="467" t="s">
        <v>2965</v>
      </c>
      <c r="U3857" s="347">
        <f t="shared" si="73"/>
        <v>3053.1200000000003</v>
      </c>
    </row>
    <row r="3858" spans="1:21">
      <c r="A3858" s="235">
        <f t="shared" si="72"/>
        <v>3855</v>
      </c>
      <c r="B3858" s="238">
        <v>107156629</v>
      </c>
      <c r="C3858" s="238">
        <v>107156629</v>
      </c>
      <c r="D3858" s="238" t="s">
        <v>814</v>
      </c>
      <c r="E3858" s="598" t="s">
        <v>36</v>
      </c>
      <c r="F3858" s="235">
        <v>128</v>
      </c>
      <c r="G3858" s="626" t="s">
        <v>5161</v>
      </c>
      <c r="H3858" s="464">
        <v>45345</v>
      </c>
      <c r="I3858" s="491"/>
      <c r="J3858" s="246"/>
      <c r="K3858" s="246"/>
      <c r="L3858" s="246"/>
      <c r="M3858" s="246"/>
      <c r="N3858" s="246"/>
      <c r="O3858" s="262"/>
      <c r="P3858" s="246"/>
      <c r="Q3858" s="246"/>
      <c r="R3858" s="246"/>
      <c r="S3858" s="538">
        <v>13.63</v>
      </c>
      <c r="T3858" s="467" t="s">
        <v>2965</v>
      </c>
      <c r="U3858" s="347">
        <f t="shared" si="73"/>
        <v>1744.64</v>
      </c>
    </row>
    <row r="3859" spans="1:21">
      <c r="A3859" s="235">
        <f t="shared" si="72"/>
        <v>3856</v>
      </c>
      <c r="B3859" s="238">
        <v>110408291</v>
      </c>
      <c r="C3859" s="238" t="s">
        <v>1305</v>
      </c>
      <c r="D3859" s="238" t="s">
        <v>1306</v>
      </c>
      <c r="E3859" s="598" t="s">
        <v>36</v>
      </c>
      <c r="F3859" s="235">
        <v>48</v>
      </c>
      <c r="G3859" s="623" t="s">
        <v>5157</v>
      </c>
      <c r="H3859" s="486">
        <v>45329</v>
      </c>
      <c r="I3859" s="491"/>
      <c r="J3859" s="246"/>
      <c r="K3859" s="246"/>
      <c r="L3859" s="246"/>
      <c r="M3859" s="246"/>
      <c r="N3859" s="246"/>
      <c r="O3859" s="262"/>
      <c r="P3859" s="246"/>
      <c r="Q3859" s="246"/>
      <c r="R3859" s="246"/>
      <c r="S3859" s="541">
        <v>2.5499999999999998</v>
      </c>
      <c r="T3859" s="467" t="s">
        <v>2965</v>
      </c>
      <c r="U3859" s="347">
        <f t="shared" si="73"/>
        <v>122.39999999999999</v>
      </c>
    </row>
    <row r="3860" spans="1:21">
      <c r="A3860" s="235">
        <f t="shared" si="72"/>
        <v>3857</v>
      </c>
      <c r="B3860" s="238">
        <v>110408291</v>
      </c>
      <c r="C3860" s="238" t="s">
        <v>1305</v>
      </c>
      <c r="D3860" s="238" t="s">
        <v>1306</v>
      </c>
      <c r="E3860" s="598" t="s">
        <v>36</v>
      </c>
      <c r="F3860" s="235">
        <v>12</v>
      </c>
      <c r="G3860" s="623" t="s">
        <v>5158</v>
      </c>
      <c r="H3860" s="486">
        <v>45335</v>
      </c>
      <c r="I3860" s="491"/>
      <c r="J3860" s="246"/>
      <c r="K3860" s="246"/>
      <c r="L3860" s="246"/>
      <c r="M3860" s="246"/>
      <c r="N3860" s="246"/>
      <c r="O3860" s="262"/>
      <c r="P3860" s="246"/>
      <c r="Q3860" s="246"/>
      <c r="R3860" s="246"/>
      <c r="S3860" s="541">
        <v>2.5499999999999998</v>
      </c>
      <c r="T3860" s="467" t="s">
        <v>2965</v>
      </c>
      <c r="U3860" s="347">
        <f t="shared" si="73"/>
        <v>30.599999999999998</v>
      </c>
    </row>
    <row r="3861" spans="1:21">
      <c r="A3861" s="235">
        <f t="shared" si="72"/>
        <v>3858</v>
      </c>
      <c r="B3861" s="238">
        <v>110408291</v>
      </c>
      <c r="C3861" s="238" t="s">
        <v>1305</v>
      </c>
      <c r="D3861" s="238" t="s">
        <v>1306</v>
      </c>
      <c r="E3861" s="598" t="s">
        <v>36</v>
      </c>
      <c r="F3861" s="238">
        <v>60</v>
      </c>
      <c r="G3861" s="631" t="s">
        <v>5159</v>
      </c>
      <c r="H3861" s="241">
        <v>45334</v>
      </c>
      <c r="I3861" s="491"/>
      <c r="J3861" s="246"/>
      <c r="K3861" s="246"/>
      <c r="L3861" s="246"/>
      <c r="M3861" s="246"/>
      <c r="N3861" s="246"/>
      <c r="O3861" s="262"/>
      <c r="P3861" s="246"/>
      <c r="Q3861" s="246"/>
      <c r="R3861" s="246"/>
      <c r="S3861" s="541">
        <v>2.5499999999999998</v>
      </c>
      <c r="T3861" s="467" t="s">
        <v>2965</v>
      </c>
      <c r="U3861" s="347">
        <f t="shared" si="73"/>
        <v>153</v>
      </c>
    </row>
    <row r="3862" spans="1:21">
      <c r="A3862" s="235">
        <f t="shared" si="72"/>
        <v>3859</v>
      </c>
      <c r="B3862" s="238">
        <v>110408291</v>
      </c>
      <c r="C3862" s="238" t="s">
        <v>1305</v>
      </c>
      <c r="D3862" s="238" t="s">
        <v>1306</v>
      </c>
      <c r="E3862" s="598" t="s">
        <v>36</v>
      </c>
      <c r="F3862" s="235">
        <v>84</v>
      </c>
      <c r="G3862" s="626" t="s">
        <v>5160</v>
      </c>
      <c r="H3862" s="464">
        <v>45341</v>
      </c>
      <c r="I3862" s="491"/>
      <c r="J3862" s="246"/>
      <c r="K3862" s="246"/>
      <c r="L3862" s="246"/>
      <c r="M3862" s="246"/>
      <c r="N3862" s="246"/>
      <c r="O3862" s="262"/>
      <c r="P3862" s="246"/>
      <c r="Q3862" s="246"/>
      <c r="R3862" s="246"/>
      <c r="S3862" s="541">
        <v>2.5499999999999998</v>
      </c>
      <c r="T3862" s="467" t="s">
        <v>2965</v>
      </c>
      <c r="U3862" s="347">
        <f t="shared" si="73"/>
        <v>214.2</v>
      </c>
    </row>
    <row r="3863" spans="1:21">
      <c r="A3863" s="235">
        <f t="shared" si="72"/>
        <v>3860</v>
      </c>
      <c r="B3863" s="238">
        <v>110408291</v>
      </c>
      <c r="C3863" s="238" t="s">
        <v>1305</v>
      </c>
      <c r="D3863" s="238" t="s">
        <v>1306</v>
      </c>
      <c r="E3863" s="598" t="s">
        <v>36</v>
      </c>
      <c r="F3863" s="235">
        <v>48</v>
      </c>
      <c r="G3863" s="626" t="s">
        <v>5161</v>
      </c>
      <c r="H3863" s="464">
        <v>45345</v>
      </c>
      <c r="I3863" s="491"/>
      <c r="J3863" s="246"/>
      <c r="K3863" s="246"/>
      <c r="L3863" s="246"/>
      <c r="M3863" s="246"/>
      <c r="N3863" s="246"/>
      <c r="O3863" s="262"/>
      <c r="P3863" s="246"/>
      <c r="Q3863" s="246"/>
      <c r="R3863" s="246"/>
      <c r="S3863" s="541">
        <v>2.5499999999999998</v>
      </c>
      <c r="T3863" s="467" t="s">
        <v>2965</v>
      </c>
      <c r="U3863" s="347">
        <f t="shared" si="73"/>
        <v>122.39999999999999</v>
      </c>
    </row>
    <row r="3864" spans="1:21" ht="20.399999999999999">
      <c r="A3864" s="235">
        <f t="shared" si="72"/>
        <v>3861</v>
      </c>
      <c r="B3864" s="238" t="s">
        <v>820</v>
      </c>
      <c r="C3864" s="238">
        <v>107186267</v>
      </c>
      <c r="D3864" s="238" t="s">
        <v>821</v>
      </c>
      <c r="E3864" s="598" t="s">
        <v>36</v>
      </c>
      <c r="F3864" s="333">
        <v>160</v>
      </c>
      <c r="G3864" s="623" t="s">
        <v>5157</v>
      </c>
      <c r="H3864" s="486">
        <v>45329</v>
      </c>
      <c r="I3864" s="491"/>
      <c r="J3864" s="246"/>
      <c r="K3864" s="246"/>
      <c r="L3864" s="246"/>
      <c r="M3864" s="246"/>
      <c r="N3864" s="246"/>
      <c r="O3864" s="262"/>
      <c r="P3864" s="246"/>
      <c r="Q3864" s="246"/>
      <c r="R3864" s="246"/>
      <c r="S3864" s="538">
        <v>4.9000000000000004</v>
      </c>
      <c r="T3864" s="467" t="s">
        <v>2965</v>
      </c>
      <c r="U3864" s="347">
        <f t="shared" si="73"/>
        <v>784</v>
      </c>
    </row>
    <row r="3865" spans="1:21" ht="20.399999999999999">
      <c r="A3865" s="235">
        <f t="shared" si="72"/>
        <v>3862</v>
      </c>
      <c r="B3865" s="238" t="s">
        <v>820</v>
      </c>
      <c r="C3865" s="238">
        <v>107186267</v>
      </c>
      <c r="D3865" s="238" t="s">
        <v>821</v>
      </c>
      <c r="E3865" s="598" t="s">
        <v>36</v>
      </c>
      <c r="F3865" s="333">
        <v>40</v>
      </c>
      <c r="G3865" s="623" t="s">
        <v>5158</v>
      </c>
      <c r="H3865" s="486">
        <v>45335</v>
      </c>
      <c r="I3865" s="491"/>
      <c r="J3865" s="246"/>
      <c r="K3865" s="246"/>
      <c r="L3865" s="246"/>
      <c r="M3865" s="246"/>
      <c r="N3865" s="246"/>
      <c r="O3865" s="262"/>
      <c r="P3865" s="246"/>
      <c r="Q3865" s="246"/>
      <c r="R3865" s="246"/>
      <c r="S3865" s="538">
        <v>4.9000000000000004</v>
      </c>
      <c r="T3865" s="467" t="s">
        <v>2965</v>
      </c>
      <c r="U3865" s="347">
        <f t="shared" si="73"/>
        <v>196</v>
      </c>
    </row>
    <row r="3866" spans="1:21" ht="20.399999999999999">
      <c r="A3866" s="235">
        <f t="shared" si="72"/>
        <v>3863</v>
      </c>
      <c r="B3866" s="238" t="s">
        <v>820</v>
      </c>
      <c r="C3866" s="238">
        <v>107186267</v>
      </c>
      <c r="D3866" s="238" t="s">
        <v>821</v>
      </c>
      <c r="E3866" s="598" t="s">
        <v>36</v>
      </c>
      <c r="F3866" s="333">
        <v>200</v>
      </c>
      <c r="G3866" s="631" t="s">
        <v>5159</v>
      </c>
      <c r="H3866" s="241">
        <v>45334</v>
      </c>
      <c r="I3866" s="491"/>
      <c r="J3866" s="246"/>
      <c r="K3866" s="246"/>
      <c r="L3866" s="246"/>
      <c r="M3866" s="246"/>
      <c r="N3866" s="246"/>
      <c r="O3866" s="262"/>
      <c r="P3866" s="246"/>
      <c r="Q3866" s="246"/>
      <c r="R3866" s="246"/>
      <c r="S3866" s="538">
        <v>4.9000000000000004</v>
      </c>
      <c r="T3866" s="467" t="s">
        <v>2965</v>
      </c>
      <c r="U3866" s="347">
        <f t="shared" si="73"/>
        <v>980.00000000000011</v>
      </c>
    </row>
    <row r="3867" spans="1:21" ht="20.399999999999999">
      <c r="A3867" s="235">
        <f t="shared" si="72"/>
        <v>3864</v>
      </c>
      <c r="B3867" s="238" t="s">
        <v>820</v>
      </c>
      <c r="C3867" s="238">
        <v>107186267</v>
      </c>
      <c r="D3867" s="238" t="s">
        <v>821</v>
      </c>
      <c r="E3867" s="598" t="s">
        <v>36</v>
      </c>
      <c r="F3867" s="333">
        <v>280</v>
      </c>
      <c r="G3867" s="626" t="s">
        <v>5160</v>
      </c>
      <c r="H3867" s="464">
        <v>45341</v>
      </c>
      <c r="I3867" s="491"/>
      <c r="J3867" s="246"/>
      <c r="K3867" s="246"/>
      <c r="L3867" s="246"/>
      <c r="M3867" s="246"/>
      <c r="N3867" s="246"/>
      <c r="O3867" s="262"/>
      <c r="P3867" s="246"/>
      <c r="Q3867" s="246"/>
      <c r="R3867" s="246"/>
      <c r="S3867" s="538">
        <v>4.9000000000000004</v>
      </c>
      <c r="T3867" s="467" t="s">
        <v>2965</v>
      </c>
      <c r="U3867" s="347">
        <f t="shared" si="73"/>
        <v>1372</v>
      </c>
    </row>
    <row r="3868" spans="1:21" ht="20.399999999999999">
      <c r="A3868" s="235">
        <f t="shared" si="72"/>
        <v>3865</v>
      </c>
      <c r="B3868" s="238" t="s">
        <v>820</v>
      </c>
      <c r="C3868" s="238">
        <v>107186267</v>
      </c>
      <c r="D3868" s="238" t="s">
        <v>821</v>
      </c>
      <c r="E3868" s="598" t="s">
        <v>36</v>
      </c>
      <c r="F3868" s="333">
        <v>160</v>
      </c>
      <c r="G3868" s="626" t="s">
        <v>5161</v>
      </c>
      <c r="H3868" s="464">
        <v>45345</v>
      </c>
      <c r="I3868" s="491"/>
      <c r="J3868" s="246"/>
      <c r="K3868" s="246"/>
      <c r="L3868" s="246"/>
      <c r="M3868" s="246"/>
      <c r="N3868" s="246"/>
      <c r="O3868" s="262"/>
      <c r="P3868" s="246"/>
      <c r="Q3868" s="246"/>
      <c r="R3868" s="246"/>
      <c r="S3868" s="538">
        <v>4.9000000000000004</v>
      </c>
      <c r="T3868" s="467" t="s">
        <v>2965</v>
      </c>
      <c r="U3868" s="347">
        <f t="shared" si="73"/>
        <v>784</v>
      </c>
    </row>
    <row r="3869" spans="1:21">
      <c r="A3869" s="235">
        <f t="shared" si="72"/>
        <v>3866</v>
      </c>
      <c r="B3869" s="238">
        <v>112141777</v>
      </c>
      <c r="C3869" s="238">
        <v>112141777</v>
      </c>
      <c r="D3869" s="238" t="s">
        <v>2563</v>
      </c>
      <c r="E3869" s="598" t="s">
        <v>36</v>
      </c>
      <c r="F3869" s="235">
        <v>144</v>
      </c>
      <c r="G3869" s="623" t="s">
        <v>5157</v>
      </c>
      <c r="H3869" s="486">
        <v>45329</v>
      </c>
      <c r="I3869" s="491"/>
      <c r="J3869" s="246"/>
      <c r="K3869" s="246"/>
      <c r="L3869" s="246"/>
      <c r="M3869" s="246"/>
      <c r="N3869" s="246"/>
      <c r="O3869" s="262"/>
      <c r="P3869" s="246"/>
      <c r="Q3869" s="246"/>
      <c r="R3869" s="246"/>
      <c r="S3869" s="538">
        <v>5.4</v>
      </c>
      <c r="T3869" s="467" t="s">
        <v>2965</v>
      </c>
      <c r="U3869" s="347">
        <f t="shared" si="73"/>
        <v>777.6</v>
      </c>
    </row>
    <row r="3870" spans="1:21">
      <c r="A3870" s="235">
        <f t="shared" si="72"/>
        <v>3867</v>
      </c>
      <c r="B3870" s="238">
        <v>112141777</v>
      </c>
      <c r="C3870" s="238">
        <v>112141777</v>
      </c>
      <c r="D3870" s="238" t="s">
        <v>2563</v>
      </c>
      <c r="E3870" s="598" t="s">
        <v>36</v>
      </c>
      <c r="F3870" s="235">
        <v>36</v>
      </c>
      <c r="G3870" s="623" t="s">
        <v>5158</v>
      </c>
      <c r="H3870" s="486">
        <v>45335</v>
      </c>
      <c r="I3870" s="491"/>
      <c r="J3870" s="246"/>
      <c r="K3870" s="246"/>
      <c r="L3870" s="246"/>
      <c r="M3870" s="246"/>
      <c r="N3870" s="246"/>
      <c r="O3870" s="262"/>
      <c r="P3870" s="246"/>
      <c r="Q3870" s="246"/>
      <c r="R3870" s="246"/>
      <c r="S3870" s="538">
        <v>5.4</v>
      </c>
      <c r="T3870" s="467" t="s">
        <v>2965</v>
      </c>
      <c r="U3870" s="347">
        <f t="shared" si="73"/>
        <v>194.4</v>
      </c>
    </row>
    <row r="3871" spans="1:21">
      <c r="A3871" s="235">
        <f t="shared" si="72"/>
        <v>3868</v>
      </c>
      <c r="B3871" s="238">
        <v>112141777</v>
      </c>
      <c r="C3871" s="238">
        <v>112141777</v>
      </c>
      <c r="D3871" s="238" t="s">
        <v>2563</v>
      </c>
      <c r="E3871" s="598" t="s">
        <v>36</v>
      </c>
      <c r="F3871" s="238">
        <v>180</v>
      </c>
      <c r="G3871" s="631" t="s">
        <v>5159</v>
      </c>
      <c r="H3871" s="241">
        <v>45334</v>
      </c>
      <c r="I3871" s="491"/>
      <c r="J3871" s="246"/>
      <c r="K3871" s="246"/>
      <c r="L3871" s="246"/>
      <c r="M3871" s="246"/>
      <c r="N3871" s="246"/>
      <c r="O3871" s="262"/>
      <c r="P3871" s="246"/>
      <c r="Q3871" s="246"/>
      <c r="R3871" s="246"/>
      <c r="S3871" s="538">
        <v>5.4</v>
      </c>
      <c r="T3871" s="467" t="s">
        <v>2965</v>
      </c>
      <c r="U3871" s="347">
        <f t="shared" si="73"/>
        <v>972.00000000000011</v>
      </c>
    </row>
    <row r="3872" spans="1:21">
      <c r="A3872" s="235">
        <f t="shared" si="72"/>
        <v>3869</v>
      </c>
      <c r="B3872" s="238">
        <v>112141777</v>
      </c>
      <c r="C3872" s="238">
        <v>112141777</v>
      </c>
      <c r="D3872" s="238" t="s">
        <v>2563</v>
      </c>
      <c r="E3872" s="598" t="s">
        <v>36</v>
      </c>
      <c r="F3872" s="235">
        <v>252</v>
      </c>
      <c r="G3872" s="626" t="s">
        <v>5160</v>
      </c>
      <c r="H3872" s="464">
        <v>45341</v>
      </c>
      <c r="I3872" s="491"/>
      <c r="J3872" s="246"/>
      <c r="K3872" s="246"/>
      <c r="L3872" s="246"/>
      <c r="M3872" s="246"/>
      <c r="N3872" s="246"/>
      <c r="O3872" s="262"/>
      <c r="P3872" s="246"/>
      <c r="Q3872" s="246"/>
      <c r="R3872" s="246"/>
      <c r="S3872" s="538">
        <v>5.4</v>
      </c>
      <c r="T3872" s="467" t="s">
        <v>2965</v>
      </c>
      <c r="U3872" s="347">
        <f t="shared" si="73"/>
        <v>1360.8000000000002</v>
      </c>
    </row>
    <row r="3873" spans="1:21">
      <c r="A3873" s="235">
        <f t="shared" si="72"/>
        <v>3870</v>
      </c>
      <c r="B3873" s="238">
        <v>112141777</v>
      </c>
      <c r="C3873" s="238">
        <v>112141777</v>
      </c>
      <c r="D3873" s="238" t="s">
        <v>2563</v>
      </c>
      <c r="E3873" s="598" t="s">
        <v>36</v>
      </c>
      <c r="F3873" s="235">
        <v>144</v>
      </c>
      <c r="G3873" s="626" t="s">
        <v>5161</v>
      </c>
      <c r="H3873" s="464">
        <v>45345</v>
      </c>
      <c r="I3873" s="491"/>
      <c r="J3873" s="246"/>
      <c r="K3873" s="246"/>
      <c r="L3873" s="246"/>
      <c r="M3873" s="246"/>
      <c r="N3873" s="246"/>
      <c r="O3873" s="262"/>
      <c r="P3873" s="246"/>
      <c r="Q3873" s="246"/>
      <c r="R3873" s="246"/>
      <c r="S3873" s="538">
        <v>5.4</v>
      </c>
      <c r="T3873" s="467" t="s">
        <v>2965</v>
      </c>
      <c r="U3873" s="347">
        <f t="shared" si="73"/>
        <v>777.6</v>
      </c>
    </row>
    <row r="3874" spans="1:21">
      <c r="A3874" s="235">
        <f t="shared" si="72"/>
        <v>3871</v>
      </c>
      <c r="B3874" s="238">
        <v>112141778</v>
      </c>
      <c r="C3874" s="238">
        <v>112141778</v>
      </c>
      <c r="D3874" s="238" t="s">
        <v>2566</v>
      </c>
      <c r="E3874" s="598" t="s">
        <v>36</v>
      </c>
      <c r="F3874" s="235">
        <v>80</v>
      </c>
      <c r="G3874" s="623" t="s">
        <v>5157</v>
      </c>
      <c r="H3874" s="486">
        <v>45329</v>
      </c>
      <c r="I3874" s="491"/>
      <c r="J3874" s="246"/>
      <c r="K3874" s="246"/>
      <c r="L3874" s="246"/>
      <c r="M3874" s="246"/>
      <c r="N3874" s="246"/>
      <c r="O3874" s="262"/>
      <c r="P3874" s="246"/>
      <c r="Q3874" s="246"/>
      <c r="R3874" s="246"/>
      <c r="S3874" s="538">
        <v>1.5</v>
      </c>
      <c r="T3874" s="467" t="s">
        <v>2965</v>
      </c>
      <c r="U3874" s="347">
        <f t="shared" si="73"/>
        <v>120</v>
      </c>
    </row>
    <row r="3875" spans="1:21">
      <c r="A3875" s="235">
        <f t="shared" si="72"/>
        <v>3872</v>
      </c>
      <c r="B3875" s="238">
        <v>112141778</v>
      </c>
      <c r="C3875" s="238">
        <v>112141778</v>
      </c>
      <c r="D3875" s="238" t="s">
        <v>2566</v>
      </c>
      <c r="E3875" s="598" t="s">
        <v>36</v>
      </c>
      <c r="F3875" s="235">
        <v>20</v>
      </c>
      <c r="G3875" s="623" t="s">
        <v>5158</v>
      </c>
      <c r="H3875" s="486">
        <v>45335</v>
      </c>
      <c r="I3875" s="491"/>
      <c r="J3875" s="246"/>
      <c r="K3875" s="246"/>
      <c r="L3875" s="246"/>
      <c r="M3875" s="246"/>
      <c r="N3875" s="246"/>
      <c r="O3875" s="262"/>
      <c r="P3875" s="246"/>
      <c r="Q3875" s="246"/>
      <c r="R3875" s="246"/>
      <c r="S3875" s="538">
        <v>1.5</v>
      </c>
      <c r="T3875" s="467" t="s">
        <v>2965</v>
      </c>
      <c r="U3875" s="347">
        <f t="shared" si="73"/>
        <v>30</v>
      </c>
    </row>
    <row r="3876" spans="1:21">
      <c r="A3876" s="235">
        <f t="shared" si="72"/>
        <v>3873</v>
      </c>
      <c r="B3876" s="238">
        <v>112141778</v>
      </c>
      <c r="C3876" s="238">
        <v>112141778</v>
      </c>
      <c r="D3876" s="238" t="s">
        <v>2566</v>
      </c>
      <c r="E3876" s="598" t="s">
        <v>36</v>
      </c>
      <c r="F3876" s="238">
        <v>100</v>
      </c>
      <c r="G3876" s="631" t="s">
        <v>5159</v>
      </c>
      <c r="H3876" s="486">
        <v>45334</v>
      </c>
      <c r="I3876" s="491"/>
      <c r="J3876" s="246"/>
      <c r="K3876" s="246"/>
      <c r="L3876" s="246"/>
      <c r="M3876" s="246"/>
      <c r="N3876" s="246"/>
      <c r="O3876" s="262"/>
      <c r="P3876" s="246"/>
      <c r="Q3876" s="246"/>
      <c r="R3876" s="246"/>
      <c r="S3876" s="538">
        <v>1.5</v>
      </c>
      <c r="T3876" s="467" t="s">
        <v>2965</v>
      </c>
      <c r="U3876" s="347">
        <f t="shared" si="73"/>
        <v>150</v>
      </c>
    </row>
    <row r="3877" spans="1:21">
      <c r="A3877" s="235">
        <f t="shared" si="72"/>
        <v>3874</v>
      </c>
      <c r="B3877" s="238">
        <v>112141778</v>
      </c>
      <c r="C3877" s="238">
        <v>112141778</v>
      </c>
      <c r="D3877" s="238" t="s">
        <v>2566</v>
      </c>
      <c r="E3877" s="598" t="s">
        <v>36</v>
      </c>
      <c r="F3877" s="238">
        <v>140</v>
      </c>
      <c r="G3877" s="626" t="s">
        <v>5160</v>
      </c>
      <c r="H3877" s="464">
        <v>45341</v>
      </c>
      <c r="I3877" s="491"/>
      <c r="J3877" s="246"/>
      <c r="K3877" s="246"/>
      <c r="L3877" s="246"/>
      <c r="M3877" s="246"/>
      <c r="N3877" s="246"/>
      <c r="O3877" s="262"/>
      <c r="P3877" s="246"/>
      <c r="Q3877" s="246"/>
      <c r="R3877" s="246"/>
      <c r="S3877" s="538">
        <v>1.5</v>
      </c>
      <c r="T3877" s="467" t="s">
        <v>2965</v>
      </c>
      <c r="U3877" s="347">
        <f t="shared" si="73"/>
        <v>210</v>
      </c>
    </row>
    <row r="3878" spans="1:21">
      <c r="A3878" s="235">
        <f t="shared" si="72"/>
        <v>3875</v>
      </c>
      <c r="B3878" s="238">
        <v>112141778</v>
      </c>
      <c r="C3878" s="238">
        <v>112141778</v>
      </c>
      <c r="D3878" s="238" t="s">
        <v>2566</v>
      </c>
      <c r="E3878" s="598" t="s">
        <v>36</v>
      </c>
      <c r="F3878" s="238">
        <v>80</v>
      </c>
      <c r="G3878" s="626" t="s">
        <v>5161</v>
      </c>
      <c r="H3878" s="464">
        <v>45345</v>
      </c>
      <c r="I3878" s="491"/>
      <c r="J3878" s="246"/>
      <c r="K3878" s="246"/>
      <c r="L3878" s="246"/>
      <c r="M3878" s="246"/>
      <c r="N3878" s="246"/>
      <c r="O3878" s="262"/>
      <c r="P3878" s="246"/>
      <c r="Q3878" s="246"/>
      <c r="R3878" s="246"/>
      <c r="S3878" s="538">
        <v>1.5</v>
      </c>
      <c r="T3878" s="467" t="s">
        <v>2965</v>
      </c>
      <c r="U3878" s="347">
        <f t="shared" si="73"/>
        <v>120</v>
      </c>
    </row>
    <row r="3879" spans="1:21">
      <c r="A3879" s="235">
        <f t="shared" si="72"/>
        <v>3876</v>
      </c>
      <c r="B3879" s="238">
        <v>113709553</v>
      </c>
      <c r="C3879" s="238">
        <v>113709553</v>
      </c>
      <c r="D3879" s="344" t="s">
        <v>4231</v>
      </c>
      <c r="E3879" s="598" t="s">
        <v>36</v>
      </c>
      <c r="F3879" s="463">
        <v>48</v>
      </c>
      <c r="G3879" s="630" t="s">
        <v>5149</v>
      </c>
      <c r="H3879" s="241">
        <v>45336</v>
      </c>
      <c r="I3879" s="491"/>
      <c r="J3879" s="246"/>
      <c r="K3879" s="246"/>
      <c r="L3879" s="246"/>
      <c r="M3879" s="246"/>
      <c r="N3879" s="246"/>
      <c r="O3879" s="262"/>
      <c r="P3879" s="246"/>
      <c r="Q3879" s="246"/>
      <c r="R3879" s="246"/>
      <c r="S3879" s="252">
        <v>5.5</v>
      </c>
      <c r="T3879" s="467" t="s">
        <v>2965</v>
      </c>
      <c r="U3879" s="347">
        <f t="shared" si="73"/>
        <v>264</v>
      </c>
    </row>
    <row r="3880" spans="1:21">
      <c r="A3880" s="235">
        <f t="shared" si="72"/>
        <v>3877</v>
      </c>
      <c r="B3880" s="238">
        <v>113709553</v>
      </c>
      <c r="C3880" s="238">
        <v>113709553</v>
      </c>
      <c r="D3880" s="238" t="s">
        <v>4231</v>
      </c>
      <c r="E3880" s="598" t="s">
        <v>36</v>
      </c>
      <c r="F3880" s="463">
        <v>80</v>
      </c>
      <c r="G3880" s="630" t="s">
        <v>5150</v>
      </c>
      <c r="H3880" s="241">
        <v>45336</v>
      </c>
      <c r="I3880" s="491"/>
      <c r="J3880" s="246"/>
      <c r="K3880" s="246"/>
      <c r="L3880" s="246"/>
      <c r="M3880" s="246"/>
      <c r="N3880" s="246"/>
      <c r="O3880" s="262"/>
      <c r="P3880" s="246"/>
      <c r="Q3880" s="246"/>
      <c r="R3880" s="246"/>
      <c r="S3880" s="252">
        <v>5.5</v>
      </c>
      <c r="T3880" s="467" t="s">
        <v>2965</v>
      </c>
      <c r="U3880" s="347">
        <f t="shared" si="73"/>
        <v>440</v>
      </c>
    </row>
    <row r="3881" spans="1:21">
      <c r="A3881" s="235">
        <f t="shared" si="72"/>
        <v>3878</v>
      </c>
      <c r="B3881" s="238">
        <v>113709553</v>
      </c>
      <c r="C3881" s="238">
        <v>113709553</v>
      </c>
      <c r="D3881" s="238" t="s">
        <v>4231</v>
      </c>
      <c r="E3881" s="598" t="s">
        <v>36</v>
      </c>
      <c r="F3881" s="463">
        <v>32</v>
      </c>
      <c r="G3881" s="630" t="s">
        <v>5155</v>
      </c>
      <c r="H3881" s="241">
        <v>45342</v>
      </c>
      <c r="I3881" s="491"/>
      <c r="J3881" s="246"/>
      <c r="K3881" s="246"/>
      <c r="L3881" s="246"/>
      <c r="M3881" s="246"/>
      <c r="N3881" s="246"/>
      <c r="O3881" s="262"/>
      <c r="P3881" s="246"/>
      <c r="Q3881" s="246"/>
      <c r="R3881" s="246"/>
      <c r="S3881" s="252">
        <v>5.5</v>
      </c>
      <c r="T3881" s="467" t="s">
        <v>2965</v>
      </c>
      <c r="U3881" s="347">
        <f t="shared" si="73"/>
        <v>176</v>
      </c>
    </row>
    <row r="3882" spans="1:21">
      <c r="A3882" s="235">
        <f t="shared" si="72"/>
        <v>3879</v>
      </c>
      <c r="B3882" s="238">
        <v>113709553</v>
      </c>
      <c r="C3882" s="238">
        <v>113709553</v>
      </c>
      <c r="D3882" s="238" t="s">
        <v>4231</v>
      </c>
      <c r="E3882" s="598" t="s">
        <v>36</v>
      </c>
      <c r="F3882" s="463">
        <v>16</v>
      </c>
      <c r="G3882" s="630" t="s">
        <v>5152</v>
      </c>
      <c r="H3882" s="241">
        <v>45342</v>
      </c>
      <c r="I3882" s="491"/>
      <c r="J3882" s="246"/>
      <c r="K3882" s="246"/>
      <c r="L3882" s="246"/>
      <c r="M3882" s="246"/>
      <c r="N3882" s="246"/>
      <c r="O3882" s="262"/>
      <c r="P3882" s="246"/>
      <c r="Q3882" s="246"/>
      <c r="R3882" s="246"/>
      <c r="S3882" s="252">
        <v>5.5</v>
      </c>
      <c r="T3882" s="467" t="s">
        <v>2965</v>
      </c>
      <c r="U3882" s="347">
        <f t="shared" si="73"/>
        <v>88</v>
      </c>
    </row>
    <row r="3883" spans="1:21">
      <c r="A3883" s="235">
        <f t="shared" si="72"/>
        <v>3880</v>
      </c>
      <c r="B3883" s="238">
        <v>113709556</v>
      </c>
      <c r="C3883" s="238">
        <v>113709556</v>
      </c>
      <c r="D3883" s="344" t="s">
        <v>4232</v>
      </c>
      <c r="E3883" s="598" t="s">
        <v>36</v>
      </c>
      <c r="F3883" s="333">
        <v>16</v>
      </c>
      <c r="G3883" s="630" t="s">
        <v>5149</v>
      </c>
      <c r="H3883" s="241">
        <v>45336</v>
      </c>
      <c r="I3883" s="491"/>
      <c r="J3883" s="246"/>
      <c r="K3883" s="246"/>
      <c r="L3883" s="246"/>
      <c r="M3883" s="246"/>
      <c r="N3883" s="246"/>
      <c r="O3883" s="262"/>
      <c r="P3883" s="246"/>
      <c r="Q3883" s="246"/>
      <c r="R3883" s="246"/>
      <c r="S3883" s="252">
        <v>22</v>
      </c>
      <c r="T3883" s="467" t="s">
        <v>2965</v>
      </c>
      <c r="U3883" s="347">
        <f t="shared" si="73"/>
        <v>352</v>
      </c>
    </row>
    <row r="3884" spans="1:21">
      <c r="A3884" s="235">
        <f t="shared" si="72"/>
        <v>3881</v>
      </c>
      <c r="B3884" s="238">
        <v>113709551</v>
      </c>
      <c r="C3884" s="238">
        <v>113709551</v>
      </c>
      <c r="D3884" s="238" t="s">
        <v>4233</v>
      </c>
      <c r="E3884" s="598" t="s">
        <v>36</v>
      </c>
      <c r="F3884" s="333">
        <v>4</v>
      </c>
      <c r="G3884" s="630" t="s">
        <v>5155</v>
      </c>
      <c r="H3884" s="241">
        <v>45342</v>
      </c>
      <c r="I3884" s="491"/>
      <c r="J3884" s="246"/>
      <c r="K3884" s="246"/>
      <c r="L3884" s="246"/>
      <c r="M3884" s="246"/>
      <c r="N3884" s="246"/>
      <c r="O3884" s="262"/>
      <c r="P3884" s="246"/>
      <c r="Q3884" s="246"/>
      <c r="R3884" s="246"/>
      <c r="S3884" s="538">
        <v>4800</v>
      </c>
      <c r="T3884" s="467" t="s">
        <v>2965</v>
      </c>
      <c r="U3884" s="347">
        <f t="shared" si="73"/>
        <v>19200</v>
      </c>
    </row>
    <row r="3885" spans="1:21">
      <c r="A3885" s="235">
        <f t="shared" si="72"/>
        <v>3882</v>
      </c>
      <c r="B3885" s="238">
        <v>113709552</v>
      </c>
      <c r="C3885" s="238">
        <v>113709552</v>
      </c>
      <c r="D3885" s="344" t="s">
        <v>4234</v>
      </c>
      <c r="E3885" s="598" t="s">
        <v>36</v>
      </c>
      <c r="F3885" s="333">
        <v>16</v>
      </c>
      <c r="G3885" s="630" t="s">
        <v>5149</v>
      </c>
      <c r="H3885" s="241">
        <v>45336</v>
      </c>
      <c r="I3885" s="491"/>
      <c r="J3885" s="246"/>
      <c r="K3885" s="246"/>
      <c r="L3885" s="246"/>
      <c r="M3885" s="246"/>
      <c r="N3885" s="246"/>
      <c r="O3885" s="262"/>
      <c r="P3885" s="246"/>
      <c r="Q3885" s="246"/>
      <c r="R3885" s="246"/>
      <c r="S3885" s="252">
        <v>96.5</v>
      </c>
      <c r="T3885" s="467" t="s">
        <v>2965</v>
      </c>
      <c r="U3885" s="347">
        <f t="shared" si="73"/>
        <v>1544</v>
      </c>
    </row>
    <row r="3886" spans="1:21">
      <c r="A3886" s="235">
        <f t="shared" si="72"/>
        <v>3883</v>
      </c>
      <c r="B3886" s="238">
        <v>113710208</v>
      </c>
      <c r="C3886" s="238">
        <v>113710208</v>
      </c>
      <c r="D3886" s="344" t="s">
        <v>4235</v>
      </c>
      <c r="E3886" s="598" t="s">
        <v>36</v>
      </c>
      <c r="F3886" s="333">
        <v>16</v>
      </c>
      <c r="G3886" s="630" t="s">
        <v>5149</v>
      </c>
      <c r="H3886" s="241">
        <v>45336</v>
      </c>
      <c r="I3886" s="491"/>
      <c r="J3886" s="246"/>
      <c r="K3886" s="246"/>
      <c r="L3886" s="246"/>
      <c r="M3886" s="246"/>
      <c r="N3886" s="246"/>
      <c r="O3886" s="262"/>
      <c r="P3886" s="246"/>
      <c r="Q3886" s="246"/>
      <c r="R3886" s="246"/>
      <c r="S3886" s="252">
        <v>8</v>
      </c>
      <c r="T3886" s="467" t="s">
        <v>2965</v>
      </c>
      <c r="U3886" s="347">
        <f t="shared" si="73"/>
        <v>128</v>
      </c>
    </row>
    <row r="3887" spans="1:21">
      <c r="A3887" s="235">
        <f t="shared" si="72"/>
        <v>3884</v>
      </c>
      <c r="B3887" s="238">
        <v>112170848</v>
      </c>
      <c r="C3887" s="238">
        <v>112170848</v>
      </c>
      <c r="D3887" s="344" t="s">
        <v>4236</v>
      </c>
      <c r="E3887" s="598" t="s">
        <v>36</v>
      </c>
      <c r="F3887" s="333">
        <v>16</v>
      </c>
      <c r="G3887" s="630" t="s">
        <v>5149</v>
      </c>
      <c r="H3887" s="241">
        <v>45336</v>
      </c>
      <c r="I3887" s="491"/>
      <c r="J3887" s="246"/>
      <c r="K3887" s="246"/>
      <c r="L3887" s="246"/>
      <c r="M3887" s="246"/>
      <c r="N3887" s="246"/>
      <c r="O3887" s="262"/>
      <c r="P3887" s="246"/>
      <c r="Q3887" s="246"/>
      <c r="R3887" s="246"/>
      <c r="S3887" s="538">
        <v>8.41</v>
      </c>
      <c r="T3887" s="467" t="s">
        <v>2965</v>
      </c>
      <c r="U3887" s="347">
        <f t="shared" si="73"/>
        <v>134.56</v>
      </c>
    </row>
    <row r="3888" spans="1:21">
      <c r="A3888" s="235">
        <f t="shared" si="72"/>
        <v>3885</v>
      </c>
      <c r="B3888" s="238">
        <v>101576439</v>
      </c>
      <c r="C3888" s="238" t="s">
        <v>655</v>
      </c>
      <c r="D3888" s="238" t="s">
        <v>656</v>
      </c>
      <c r="E3888" s="598" t="s">
        <v>36</v>
      </c>
      <c r="F3888" s="238">
        <v>2</v>
      </c>
      <c r="G3888" s="623" t="s">
        <v>5158</v>
      </c>
      <c r="H3888" s="486">
        <v>45335</v>
      </c>
      <c r="I3888" s="491"/>
      <c r="J3888" s="246"/>
      <c r="K3888" s="246"/>
      <c r="L3888" s="246"/>
      <c r="M3888" s="246"/>
      <c r="N3888" s="246"/>
      <c r="O3888" s="262"/>
      <c r="P3888" s="246"/>
      <c r="Q3888" s="246"/>
      <c r="R3888" s="246"/>
      <c r="S3888" s="538">
        <v>1184</v>
      </c>
      <c r="T3888" s="467" t="s">
        <v>2965</v>
      </c>
      <c r="U3888" s="347">
        <f t="shared" si="73"/>
        <v>2368</v>
      </c>
    </row>
    <row r="3889" spans="1:21">
      <c r="A3889" s="235">
        <f t="shared" si="72"/>
        <v>3886</v>
      </c>
      <c r="B3889" s="238">
        <v>101576439</v>
      </c>
      <c r="C3889" s="238" t="s">
        <v>655</v>
      </c>
      <c r="D3889" s="238" t="s">
        <v>656</v>
      </c>
      <c r="E3889" s="598" t="s">
        <v>36</v>
      </c>
      <c r="F3889" s="238">
        <v>10</v>
      </c>
      <c r="G3889" s="631" t="s">
        <v>5159</v>
      </c>
      <c r="H3889" s="241">
        <v>45334</v>
      </c>
      <c r="I3889" s="491"/>
      <c r="J3889" s="246"/>
      <c r="K3889" s="246"/>
      <c r="L3889" s="246"/>
      <c r="M3889" s="246"/>
      <c r="N3889" s="246"/>
      <c r="O3889" s="262"/>
      <c r="P3889" s="246"/>
      <c r="Q3889" s="246"/>
      <c r="R3889" s="246"/>
      <c r="S3889" s="538">
        <v>1184</v>
      </c>
      <c r="T3889" s="467" t="s">
        <v>2965</v>
      </c>
      <c r="U3889" s="347">
        <f t="shared" si="73"/>
        <v>11840</v>
      </c>
    </row>
    <row r="3890" spans="1:21">
      <c r="A3890" s="235">
        <f t="shared" si="72"/>
        <v>3887</v>
      </c>
      <c r="B3890" s="238">
        <v>101576439</v>
      </c>
      <c r="C3890" s="238" t="s">
        <v>655</v>
      </c>
      <c r="D3890" s="238" t="s">
        <v>656</v>
      </c>
      <c r="E3890" s="598" t="s">
        <v>36</v>
      </c>
      <c r="F3890" s="238">
        <v>10</v>
      </c>
      <c r="G3890" s="626" t="s">
        <v>5160</v>
      </c>
      <c r="H3890" s="464">
        <v>45341</v>
      </c>
      <c r="I3890" s="491"/>
      <c r="J3890" s="246"/>
      <c r="K3890" s="246"/>
      <c r="L3890" s="246"/>
      <c r="M3890" s="246"/>
      <c r="N3890" s="246"/>
      <c r="O3890" s="262"/>
      <c r="P3890" s="246"/>
      <c r="Q3890" s="246"/>
      <c r="R3890" s="246"/>
      <c r="S3890" s="538">
        <v>1184</v>
      </c>
      <c r="T3890" s="467" t="s">
        <v>2965</v>
      </c>
      <c r="U3890" s="347">
        <f t="shared" si="73"/>
        <v>11840</v>
      </c>
    </row>
    <row r="3891" spans="1:21">
      <c r="A3891" s="235">
        <f t="shared" si="72"/>
        <v>3888</v>
      </c>
      <c r="B3891" s="238">
        <v>101576439</v>
      </c>
      <c r="C3891" s="238" t="s">
        <v>655</v>
      </c>
      <c r="D3891" s="238" t="s">
        <v>656</v>
      </c>
      <c r="E3891" s="598" t="s">
        <v>36</v>
      </c>
      <c r="F3891" s="333">
        <v>4</v>
      </c>
      <c r="G3891" s="626" t="s">
        <v>5160</v>
      </c>
      <c r="H3891" s="464">
        <v>45341</v>
      </c>
      <c r="I3891" s="491"/>
      <c r="J3891" s="246"/>
      <c r="K3891" s="246"/>
      <c r="L3891" s="246"/>
      <c r="M3891" s="246"/>
      <c r="N3891" s="246"/>
      <c r="O3891" s="262"/>
      <c r="P3891" s="246"/>
      <c r="Q3891" s="246"/>
      <c r="R3891" s="246"/>
      <c r="S3891" s="538">
        <v>1184</v>
      </c>
      <c r="T3891" s="467" t="s">
        <v>2965</v>
      </c>
      <c r="U3891" s="347">
        <f t="shared" si="73"/>
        <v>4736</v>
      </c>
    </row>
    <row r="3892" spans="1:21">
      <c r="A3892" s="235">
        <f t="shared" si="72"/>
        <v>3889</v>
      </c>
      <c r="B3892" s="238">
        <v>101576439</v>
      </c>
      <c r="C3892" s="238" t="s">
        <v>655</v>
      </c>
      <c r="D3892" s="238" t="s">
        <v>656</v>
      </c>
      <c r="E3892" s="598" t="s">
        <v>36</v>
      </c>
      <c r="F3892" s="238">
        <v>8</v>
      </c>
      <c r="G3892" s="626" t="s">
        <v>5161</v>
      </c>
      <c r="H3892" s="464">
        <v>45345</v>
      </c>
      <c r="I3892" s="491"/>
      <c r="J3892" s="246"/>
      <c r="K3892" s="246"/>
      <c r="L3892" s="246"/>
      <c r="M3892" s="246"/>
      <c r="N3892" s="246"/>
      <c r="O3892" s="262"/>
      <c r="P3892" s="246"/>
      <c r="Q3892" s="246"/>
      <c r="R3892" s="246"/>
      <c r="S3892" s="538">
        <v>1184</v>
      </c>
      <c r="T3892" s="467" t="s">
        <v>2965</v>
      </c>
      <c r="U3892" s="347">
        <f t="shared" si="73"/>
        <v>9472</v>
      </c>
    </row>
    <row r="3893" spans="1:21">
      <c r="A3893" s="235">
        <f t="shared" si="72"/>
        <v>3890</v>
      </c>
      <c r="B3893" s="238">
        <v>112169820</v>
      </c>
      <c r="C3893" s="337" t="s">
        <v>2939</v>
      </c>
      <c r="D3893" s="239" t="s">
        <v>2940</v>
      </c>
      <c r="E3893" s="605" t="s">
        <v>2729</v>
      </c>
      <c r="F3893" s="333">
        <v>560</v>
      </c>
      <c r="G3893" s="623" t="s">
        <v>5144</v>
      </c>
      <c r="H3893" s="241">
        <v>45338</v>
      </c>
      <c r="I3893" s="491"/>
      <c r="J3893" s="246"/>
      <c r="K3893" s="246"/>
      <c r="L3893" s="246"/>
      <c r="M3893" s="246"/>
      <c r="N3893" s="246"/>
      <c r="O3893" s="262"/>
      <c r="P3893" s="246"/>
      <c r="Q3893" s="246"/>
      <c r="R3893" s="246"/>
      <c r="S3893" s="171">
        <v>32.1</v>
      </c>
      <c r="T3893" s="467" t="s">
        <v>2965</v>
      </c>
      <c r="U3893" s="347">
        <f t="shared" si="73"/>
        <v>17976</v>
      </c>
    </row>
    <row r="3894" spans="1:21">
      <c r="A3894" s="235">
        <f t="shared" si="72"/>
        <v>3891</v>
      </c>
      <c r="B3894" s="238">
        <v>110710681</v>
      </c>
      <c r="C3894" s="238">
        <v>110710681</v>
      </c>
      <c r="D3894" s="238" t="s">
        <v>2209</v>
      </c>
      <c r="E3894" s="598" t="s">
        <v>36</v>
      </c>
      <c r="F3894" s="235">
        <v>32</v>
      </c>
      <c r="G3894" s="623" t="s">
        <v>5157</v>
      </c>
      <c r="H3894" s="486">
        <v>45329</v>
      </c>
      <c r="I3894" s="491"/>
      <c r="J3894" s="246"/>
      <c r="K3894" s="246"/>
      <c r="L3894" s="246"/>
      <c r="M3894" s="246"/>
      <c r="N3894" s="246"/>
      <c r="O3894" s="262"/>
      <c r="P3894" s="246"/>
      <c r="Q3894" s="246"/>
      <c r="R3894" s="246"/>
      <c r="S3894" s="546">
        <v>2011</v>
      </c>
      <c r="T3894" s="467" t="s">
        <v>2965</v>
      </c>
      <c r="U3894" s="347">
        <f t="shared" si="73"/>
        <v>64352</v>
      </c>
    </row>
    <row r="3895" spans="1:21">
      <c r="A3895" s="235">
        <f t="shared" ref="A3895:A3958" si="74">A3894+1</f>
        <v>3892</v>
      </c>
      <c r="B3895" s="238">
        <v>110710681</v>
      </c>
      <c r="C3895" s="238">
        <v>110710681</v>
      </c>
      <c r="D3895" s="238" t="s">
        <v>2209</v>
      </c>
      <c r="E3895" s="598" t="s">
        <v>36</v>
      </c>
      <c r="F3895" s="235">
        <v>8</v>
      </c>
      <c r="G3895" s="623" t="s">
        <v>5158</v>
      </c>
      <c r="H3895" s="486">
        <v>45335</v>
      </c>
      <c r="I3895" s="491"/>
      <c r="J3895" s="246"/>
      <c r="K3895" s="246"/>
      <c r="L3895" s="246"/>
      <c r="M3895" s="246"/>
      <c r="N3895" s="246"/>
      <c r="O3895" s="262"/>
      <c r="P3895" s="246"/>
      <c r="Q3895" s="246"/>
      <c r="R3895" s="246"/>
      <c r="S3895" s="546">
        <v>2011</v>
      </c>
      <c r="T3895" s="467" t="s">
        <v>2965</v>
      </c>
      <c r="U3895" s="347">
        <f t="shared" si="73"/>
        <v>16088</v>
      </c>
    </row>
    <row r="3896" spans="1:21">
      <c r="A3896" s="235">
        <f t="shared" si="74"/>
        <v>3893</v>
      </c>
      <c r="B3896" s="238">
        <v>110710681</v>
      </c>
      <c r="C3896" s="238">
        <v>110710681</v>
      </c>
      <c r="D3896" s="238" t="s">
        <v>2209</v>
      </c>
      <c r="E3896" s="598" t="s">
        <v>36</v>
      </c>
      <c r="F3896" s="238">
        <v>40</v>
      </c>
      <c r="G3896" s="631" t="s">
        <v>5159</v>
      </c>
      <c r="H3896" s="241">
        <v>45334</v>
      </c>
      <c r="I3896" s="491"/>
      <c r="J3896" s="246"/>
      <c r="K3896" s="246"/>
      <c r="L3896" s="246"/>
      <c r="M3896" s="246"/>
      <c r="N3896" s="246"/>
      <c r="O3896" s="262"/>
      <c r="P3896" s="246"/>
      <c r="Q3896" s="246"/>
      <c r="R3896" s="246"/>
      <c r="S3896" s="546">
        <v>2011</v>
      </c>
      <c r="T3896" s="467" t="s">
        <v>2965</v>
      </c>
      <c r="U3896" s="347">
        <f t="shared" si="73"/>
        <v>80440</v>
      </c>
    </row>
    <row r="3897" spans="1:21">
      <c r="A3897" s="235">
        <f t="shared" si="74"/>
        <v>3894</v>
      </c>
      <c r="B3897" s="238">
        <v>110710681</v>
      </c>
      <c r="C3897" s="238">
        <v>110710681</v>
      </c>
      <c r="D3897" s="238" t="s">
        <v>2209</v>
      </c>
      <c r="E3897" s="598" t="s">
        <v>36</v>
      </c>
      <c r="F3897" s="235">
        <v>56</v>
      </c>
      <c r="G3897" s="626" t="s">
        <v>5160</v>
      </c>
      <c r="H3897" s="464">
        <v>45341</v>
      </c>
      <c r="I3897" s="491"/>
      <c r="J3897" s="246"/>
      <c r="K3897" s="246"/>
      <c r="L3897" s="246"/>
      <c r="M3897" s="246"/>
      <c r="N3897" s="246"/>
      <c r="O3897" s="262"/>
      <c r="P3897" s="246"/>
      <c r="Q3897" s="246"/>
      <c r="R3897" s="246"/>
      <c r="S3897" s="546">
        <v>2011</v>
      </c>
      <c r="T3897" s="467" t="s">
        <v>2965</v>
      </c>
      <c r="U3897" s="347">
        <f t="shared" si="73"/>
        <v>112616</v>
      </c>
    </row>
    <row r="3898" spans="1:21">
      <c r="A3898" s="235">
        <f t="shared" si="74"/>
        <v>3895</v>
      </c>
      <c r="B3898" s="238">
        <v>110710681</v>
      </c>
      <c r="C3898" s="238">
        <v>110710681</v>
      </c>
      <c r="D3898" s="238" t="s">
        <v>2209</v>
      </c>
      <c r="E3898" s="598" t="s">
        <v>36</v>
      </c>
      <c r="F3898" s="235">
        <v>32</v>
      </c>
      <c r="G3898" s="626" t="s">
        <v>5161</v>
      </c>
      <c r="H3898" s="464">
        <v>45345</v>
      </c>
      <c r="I3898" s="491"/>
      <c r="J3898" s="246"/>
      <c r="K3898" s="246"/>
      <c r="L3898" s="246"/>
      <c r="M3898" s="246"/>
      <c r="N3898" s="246"/>
      <c r="O3898" s="262"/>
      <c r="P3898" s="246"/>
      <c r="Q3898" s="246"/>
      <c r="R3898" s="246"/>
      <c r="S3898" s="546">
        <v>2011</v>
      </c>
      <c r="T3898" s="467" t="s">
        <v>2965</v>
      </c>
      <c r="U3898" s="347">
        <f t="shared" si="73"/>
        <v>64352</v>
      </c>
    </row>
    <row r="3899" spans="1:21">
      <c r="A3899" s="235">
        <f t="shared" si="74"/>
        <v>3896</v>
      </c>
      <c r="B3899" s="238">
        <v>110710682</v>
      </c>
      <c r="C3899" s="238">
        <v>110710682</v>
      </c>
      <c r="D3899" s="238" t="s">
        <v>2216</v>
      </c>
      <c r="E3899" s="598" t="s">
        <v>36</v>
      </c>
      <c r="F3899" s="235">
        <v>32</v>
      </c>
      <c r="G3899" s="623" t="s">
        <v>5157</v>
      </c>
      <c r="H3899" s="486">
        <v>45329</v>
      </c>
      <c r="I3899" s="491"/>
      <c r="J3899" s="246"/>
      <c r="K3899" s="246"/>
      <c r="L3899" s="246"/>
      <c r="M3899" s="246"/>
      <c r="N3899" s="246"/>
      <c r="O3899" s="262"/>
      <c r="P3899" s="246"/>
      <c r="Q3899" s="246"/>
      <c r="R3899" s="246"/>
      <c r="S3899" s="546">
        <v>1945</v>
      </c>
      <c r="T3899" s="467" t="s">
        <v>2965</v>
      </c>
      <c r="U3899" s="347">
        <f t="shared" si="73"/>
        <v>62240</v>
      </c>
    </row>
    <row r="3900" spans="1:21">
      <c r="A3900" s="235">
        <f t="shared" si="74"/>
        <v>3897</v>
      </c>
      <c r="B3900" s="238">
        <v>110710682</v>
      </c>
      <c r="C3900" s="238">
        <v>110710682</v>
      </c>
      <c r="D3900" s="238" t="s">
        <v>2216</v>
      </c>
      <c r="E3900" s="598" t="s">
        <v>36</v>
      </c>
      <c r="F3900" s="235">
        <v>8</v>
      </c>
      <c r="G3900" s="623" t="s">
        <v>5158</v>
      </c>
      <c r="H3900" s="486">
        <v>45335</v>
      </c>
      <c r="I3900" s="491"/>
      <c r="J3900" s="246"/>
      <c r="K3900" s="246"/>
      <c r="L3900" s="246"/>
      <c r="M3900" s="246"/>
      <c r="N3900" s="246"/>
      <c r="O3900" s="262"/>
      <c r="P3900" s="246"/>
      <c r="Q3900" s="246"/>
      <c r="R3900" s="246"/>
      <c r="S3900" s="546">
        <v>1945</v>
      </c>
      <c r="T3900" s="467" t="s">
        <v>2965</v>
      </c>
      <c r="U3900" s="347">
        <f t="shared" si="73"/>
        <v>15560</v>
      </c>
    </row>
    <row r="3901" spans="1:21">
      <c r="A3901" s="235">
        <f t="shared" si="74"/>
        <v>3898</v>
      </c>
      <c r="B3901" s="238">
        <v>110710682</v>
      </c>
      <c r="C3901" s="238">
        <v>110710682</v>
      </c>
      <c r="D3901" s="238" t="s">
        <v>2216</v>
      </c>
      <c r="E3901" s="598" t="s">
        <v>36</v>
      </c>
      <c r="F3901" s="238">
        <v>40</v>
      </c>
      <c r="G3901" s="631" t="s">
        <v>5159</v>
      </c>
      <c r="H3901" s="241">
        <v>45334</v>
      </c>
      <c r="I3901" s="491"/>
      <c r="J3901" s="246"/>
      <c r="K3901" s="246"/>
      <c r="L3901" s="246"/>
      <c r="M3901" s="246"/>
      <c r="N3901" s="246"/>
      <c r="O3901" s="262"/>
      <c r="P3901" s="246"/>
      <c r="Q3901" s="246"/>
      <c r="R3901" s="246"/>
      <c r="S3901" s="546">
        <v>1945</v>
      </c>
      <c r="T3901" s="467" t="s">
        <v>2965</v>
      </c>
      <c r="U3901" s="347">
        <f t="shared" si="73"/>
        <v>77800</v>
      </c>
    </row>
    <row r="3902" spans="1:21">
      <c r="A3902" s="235">
        <f t="shared" si="74"/>
        <v>3899</v>
      </c>
      <c r="B3902" s="238">
        <v>110710682</v>
      </c>
      <c r="C3902" s="238">
        <v>110710682</v>
      </c>
      <c r="D3902" s="238" t="s">
        <v>2216</v>
      </c>
      <c r="E3902" s="598" t="s">
        <v>36</v>
      </c>
      <c r="F3902" s="235">
        <v>56</v>
      </c>
      <c r="G3902" s="626" t="s">
        <v>5160</v>
      </c>
      <c r="H3902" s="464">
        <v>45341</v>
      </c>
      <c r="I3902" s="491"/>
      <c r="J3902" s="246"/>
      <c r="K3902" s="246"/>
      <c r="L3902" s="246"/>
      <c r="M3902" s="246"/>
      <c r="N3902" s="246"/>
      <c r="O3902" s="262"/>
      <c r="P3902" s="246"/>
      <c r="Q3902" s="246"/>
      <c r="R3902" s="246"/>
      <c r="S3902" s="546">
        <v>1945</v>
      </c>
      <c r="T3902" s="467" t="s">
        <v>2965</v>
      </c>
      <c r="U3902" s="347">
        <f t="shared" si="73"/>
        <v>108920</v>
      </c>
    </row>
    <row r="3903" spans="1:21">
      <c r="A3903" s="235">
        <f t="shared" si="74"/>
        <v>3900</v>
      </c>
      <c r="B3903" s="238">
        <v>110710682</v>
      </c>
      <c r="C3903" s="238">
        <v>110710682</v>
      </c>
      <c r="D3903" s="238" t="s">
        <v>2216</v>
      </c>
      <c r="E3903" s="598" t="s">
        <v>36</v>
      </c>
      <c r="F3903" s="235">
        <v>32</v>
      </c>
      <c r="G3903" s="626" t="s">
        <v>5161</v>
      </c>
      <c r="H3903" s="464">
        <v>45345</v>
      </c>
      <c r="I3903" s="491"/>
      <c r="J3903" s="246"/>
      <c r="K3903" s="246"/>
      <c r="L3903" s="246"/>
      <c r="M3903" s="246"/>
      <c r="N3903" s="246"/>
      <c r="O3903" s="262"/>
      <c r="P3903" s="246"/>
      <c r="Q3903" s="246"/>
      <c r="R3903" s="246"/>
      <c r="S3903" s="546">
        <v>1945</v>
      </c>
      <c r="T3903" s="467" t="s">
        <v>2965</v>
      </c>
      <c r="U3903" s="347">
        <f t="shared" si="73"/>
        <v>62240</v>
      </c>
    </row>
    <row r="3904" spans="1:21">
      <c r="A3904" s="235">
        <f t="shared" si="74"/>
        <v>3901</v>
      </c>
      <c r="B3904" s="238">
        <v>110710684</v>
      </c>
      <c r="C3904" s="238" t="s">
        <v>3942</v>
      </c>
      <c r="D3904" s="238" t="s">
        <v>2213</v>
      </c>
      <c r="E3904" s="598" t="s">
        <v>36</v>
      </c>
      <c r="F3904" s="235">
        <v>16</v>
      </c>
      <c r="G3904" s="623" t="s">
        <v>5157</v>
      </c>
      <c r="H3904" s="486">
        <v>45329</v>
      </c>
      <c r="I3904" s="491"/>
      <c r="J3904" s="246"/>
      <c r="K3904" s="246"/>
      <c r="L3904" s="246"/>
      <c r="M3904" s="246"/>
      <c r="N3904" s="246"/>
      <c r="O3904" s="262"/>
      <c r="P3904" s="246"/>
      <c r="Q3904" s="246"/>
      <c r="R3904" s="246"/>
      <c r="S3904" s="538">
        <v>2518</v>
      </c>
      <c r="T3904" s="467" t="s">
        <v>2965</v>
      </c>
      <c r="U3904" s="347">
        <f t="shared" si="73"/>
        <v>40288</v>
      </c>
    </row>
    <row r="3905" spans="1:21">
      <c r="A3905" s="235">
        <f t="shared" si="74"/>
        <v>3902</v>
      </c>
      <c r="B3905" s="238">
        <v>110710684</v>
      </c>
      <c r="C3905" s="238" t="s">
        <v>3942</v>
      </c>
      <c r="D3905" s="238" t="s">
        <v>2213</v>
      </c>
      <c r="E3905" s="598" t="s">
        <v>36</v>
      </c>
      <c r="F3905" s="235">
        <v>4</v>
      </c>
      <c r="G3905" s="623" t="s">
        <v>5158</v>
      </c>
      <c r="H3905" s="486">
        <v>45335</v>
      </c>
      <c r="I3905" s="491"/>
      <c r="J3905" s="246"/>
      <c r="K3905" s="246"/>
      <c r="L3905" s="246"/>
      <c r="M3905" s="246"/>
      <c r="N3905" s="246"/>
      <c r="O3905" s="262"/>
      <c r="P3905" s="246"/>
      <c r="Q3905" s="246"/>
      <c r="R3905" s="246"/>
      <c r="S3905" s="538">
        <v>2518</v>
      </c>
      <c r="T3905" s="467" t="s">
        <v>2965</v>
      </c>
      <c r="U3905" s="347">
        <f t="shared" si="73"/>
        <v>10072</v>
      </c>
    </row>
    <row r="3906" spans="1:21">
      <c r="A3906" s="235">
        <f t="shared" si="74"/>
        <v>3903</v>
      </c>
      <c r="B3906" s="238">
        <v>110710684</v>
      </c>
      <c r="C3906" s="238" t="s">
        <v>3942</v>
      </c>
      <c r="D3906" s="238" t="s">
        <v>2213</v>
      </c>
      <c r="E3906" s="598" t="s">
        <v>36</v>
      </c>
      <c r="F3906" s="235">
        <v>20</v>
      </c>
      <c r="G3906" s="631" t="s">
        <v>5159</v>
      </c>
      <c r="H3906" s="241">
        <v>45334</v>
      </c>
      <c r="I3906" s="491"/>
      <c r="J3906" s="246"/>
      <c r="K3906" s="246"/>
      <c r="L3906" s="246"/>
      <c r="M3906" s="246"/>
      <c r="N3906" s="246"/>
      <c r="O3906" s="262"/>
      <c r="P3906" s="246"/>
      <c r="Q3906" s="246"/>
      <c r="R3906" s="246"/>
      <c r="S3906" s="538">
        <v>2518</v>
      </c>
      <c r="T3906" s="467" t="s">
        <v>2965</v>
      </c>
      <c r="U3906" s="347">
        <f t="shared" si="73"/>
        <v>50360</v>
      </c>
    </row>
    <row r="3907" spans="1:21">
      <c r="A3907" s="235">
        <f t="shared" si="74"/>
        <v>3904</v>
      </c>
      <c r="B3907" s="238">
        <v>110710684</v>
      </c>
      <c r="C3907" s="238" t="s">
        <v>3942</v>
      </c>
      <c r="D3907" s="238" t="s">
        <v>2213</v>
      </c>
      <c r="E3907" s="598" t="s">
        <v>36</v>
      </c>
      <c r="F3907" s="235">
        <v>28</v>
      </c>
      <c r="G3907" s="626" t="s">
        <v>5160</v>
      </c>
      <c r="H3907" s="464">
        <v>45341</v>
      </c>
      <c r="I3907" s="491"/>
      <c r="J3907" s="246"/>
      <c r="K3907" s="246"/>
      <c r="L3907" s="246"/>
      <c r="M3907" s="246"/>
      <c r="N3907" s="246"/>
      <c r="O3907" s="262"/>
      <c r="P3907" s="246"/>
      <c r="Q3907" s="246"/>
      <c r="R3907" s="246"/>
      <c r="S3907" s="538">
        <v>2518</v>
      </c>
      <c r="T3907" s="467" t="s">
        <v>2965</v>
      </c>
      <c r="U3907" s="347">
        <f t="shared" si="73"/>
        <v>70504</v>
      </c>
    </row>
    <row r="3908" spans="1:21">
      <c r="A3908" s="235">
        <f t="shared" si="74"/>
        <v>3905</v>
      </c>
      <c r="B3908" s="238">
        <v>110710684</v>
      </c>
      <c r="C3908" s="238" t="s">
        <v>3942</v>
      </c>
      <c r="D3908" s="238" t="s">
        <v>2213</v>
      </c>
      <c r="E3908" s="598" t="s">
        <v>36</v>
      </c>
      <c r="F3908" s="235">
        <v>16</v>
      </c>
      <c r="G3908" s="626" t="s">
        <v>5161</v>
      </c>
      <c r="H3908" s="464">
        <v>45345</v>
      </c>
      <c r="I3908" s="491"/>
      <c r="J3908" s="246"/>
      <c r="K3908" s="246"/>
      <c r="L3908" s="246"/>
      <c r="M3908" s="246"/>
      <c r="N3908" s="246"/>
      <c r="O3908" s="262"/>
      <c r="P3908" s="246"/>
      <c r="Q3908" s="246"/>
      <c r="R3908" s="246"/>
      <c r="S3908" s="538">
        <v>2518</v>
      </c>
      <c r="T3908" s="467" t="s">
        <v>2965</v>
      </c>
      <c r="U3908" s="347">
        <f t="shared" ref="U3908:U3971" si="75">S3908*F3908</f>
        <v>40288</v>
      </c>
    </row>
    <row r="3909" spans="1:21">
      <c r="A3909" s="235">
        <f t="shared" si="74"/>
        <v>3906</v>
      </c>
      <c r="B3909" s="238">
        <v>111400055</v>
      </c>
      <c r="C3909" s="238" t="s">
        <v>3275</v>
      </c>
      <c r="D3909" s="238" t="s">
        <v>654</v>
      </c>
      <c r="E3909" s="598" t="s">
        <v>36</v>
      </c>
      <c r="F3909" s="235">
        <v>24</v>
      </c>
      <c r="G3909" s="623" t="s">
        <v>5157</v>
      </c>
      <c r="H3909" s="486">
        <v>45329</v>
      </c>
      <c r="I3909" s="491"/>
      <c r="J3909" s="246"/>
      <c r="K3909" s="246"/>
      <c r="L3909" s="246"/>
      <c r="M3909" s="246"/>
      <c r="N3909" s="246"/>
      <c r="O3909" s="262"/>
      <c r="P3909" s="246"/>
      <c r="Q3909" s="246"/>
      <c r="R3909" s="246"/>
      <c r="S3909" s="547">
        <v>1706.02</v>
      </c>
      <c r="T3909" s="467" t="s">
        <v>2965</v>
      </c>
      <c r="U3909" s="347">
        <f t="shared" si="75"/>
        <v>40944.479999999996</v>
      </c>
    </row>
    <row r="3910" spans="1:21">
      <c r="A3910" s="235">
        <f t="shared" si="74"/>
        <v>3907</v>
      </c>
      <c r="B3910" s="238">
        <v>111400055</v>
      </c>
      <c r="C3910" s="238" t="s">
        <v>3275</v>
      </c>
      <c r="D3910" s="238" t="s">
        <v>654</v>
      </c>
      <c r="E3910" s="598" t="s">
        <v>36</v>
      </c>
      <c r="F3910" s="235">
        <v>6</v>
      </c>
      <c r="G3910" s="623" t="s">
        <v>5158</v>
      </c>
      <c r="H3910" s="486">
        <v>45335</v>
      </c>
      <c r="I3910" s="491"/>
      <c r="J3910" s="246"/>
      <c r="K3910" s="246"/>
      <c r="L3910" s="246"/>
      <c r="M3910" s="246"/>
      <c r="N3910" s="246"/>
      <c r="O3910" s="262"/>
      <c r="P3910" s="246"/>
      <c r="Q3910" s="246"/>
      <c r="R3910" s="246"/>
      <c r="S3910" s="547">
        <v>1706.02</v>
      </c>
      <c r="T3910" s="467" t="s">
        <v>2965</v>
      </c>
      <c r="U3910" s="347">
        <f t="shared" si="75"/>
        <v>10236.119999999999</v>
      </c>
    </row>
    <row r="3911" spans="1:21">
      <c r="A3911" s="235">
        <f t="shared" si="74"/>
        <v>3908</v>
      </c>
      <c r="B3911" s="238">
        <v>111400055</v>
      </c>
      <c r="C3911" s="238" t="s">
        <v>3275</v>
      </c>
      <c r="D3911" s="238" t="s">
        <v>654</v>
      </c>
      <c r="E3911" s="598" t="s">
        <v>36</v>
      </c>
      <c r="F3911" s="238">
        <v>30</v>
      </c>
      <c r="G3911" s="631" t="s">
        <v>5159</v>
      </c>
      <c r="H3911" s="241">
        <v>45334</v>
      </c>
      <c r="I3911" s="491"/>
      <c r="J3911" s="246"/>
      <c r="K3911" s="246"/>
      <c r="L3911" s="246"/>
      <c r="M3911" s="246"/>
      <c r="N3911" s="246"/>
      <c r="O3911" s="262"/>
      <c r="P3911" s="246"/>
      <c r="Q3911" s="246"/>
      <c r="R3911" s="246"/>
      <c r="S3911" s="547">
        <v>1706.02</v>
      </c>
      <c r="T3911" s="467" t="s">
        <v>2965</v>
      </c>
      <c r="U3911" s="347">
        <f t="shared" si="75"/>
        <v>51180.6</v>
      </c>
    </row>
    <row r="3912" spans="1:21">
      <c r="A3912" s="235">
        <f t="shared" si="74"/>
        <v>3909</v>
      </c>
      <c r="B3912" s="238">
        <v>111400055</v>
      </c>
      <c r="C3912" s="238" t="s">
        <v>3275</v>
      </c>
      <c r="D3912" s="238" t="s">
        <v>654</v>
      </c>
      <c r="E3912" s="598" t="s">
        <v>36</v>
      </c>
      <c r="F3912" s="235">
        <v>42</v>
      </c>
      <c r="G3912" s="626" t="s">
        <v>5160</v>
      </c>
      <c r="H3912" s="464">
        <v>45341</v>
      </c>
      <c r="I3912" s="491"/>
      <c r="J3912" s="246"/>
      <c r="K3912" s="246"/>
      <c r="L3912" s="246"/>
      <c r="M3912" s="246"/>
      <c r="N3912" s="246"/>
      <c r="O3912" s="262"/>
      <c r="P3912" s="246"/>
      <c r="Q3912" s="246"/>
      <c r="R3912" s="246"/>
      <c r="S3912" s="547">
        <v>1706.02</v>
      </c>
      <c r="T3912" s="467" t="s">
        <v>2965</v>
      </c>
      <c r="U3912" s="347">
        <f t="shared" si="75"/>
        <v>71652.84</v>
      </c>
    </row>
    <row r="3913" spans="1:21">
      <c r="A3913" s="235">
        <f t="shared" si="74"/>
        <v>3910</v>
      </c>
      <c r="B3913" s="238">
        <v>111400054</v>
      </c>
      <c r="C3913" s="238" t="s">
        <v>3274</v>
      </c>
      <c r="D3913" s="238" t="s">
        <v>650</v>
      </c>
      <c r="E3913" s="598" t="s">
        <v>36</v>
      </c>
      <c r="F3913" s="235">
        <v>24</v>
      </c>
      <c r="G3913" s="623" t="s">
        <v>5157</v>
      </c>
      <c r="H3913" s="486">
        <v>45329</v>
      </c>
      <c r="I3913" s="491"/>
      <c r="J3913" s="246"/>
      <c r="K3913" s="246"/>
      <c r="L3913" s="246"/>
      <c r="M3913" s="246"/>
      <c r="N3913" s="246"/>
      <c r="O3913" s="262"/>
      <c r="P3913" s="246"/>
      <c r="Q3913" s="246"/>
      <c r="R3913" s="246"/>
      <c r="S3913" s="547">
        <v>1388.85</v>
      </c>
      <c r="T3913" s="467" t="s">
        <v>2965</v>
      </c>
      <c r="U3913" s="347">
        <f t="shared" si="75"/>
        <v>33332.399999999994</v>
      </c>
    </row>
    <row r="3914" spans="1:21">
      <c r="A3914" s="235">
        <f t="shared" si="74"/>
        <v>3911</v>
      </c>
      <c r="B3914" s="238">
        <v>111400054</v>
      </c>
      <c r="C3914" s="238" t="s">
        <v>3274</v>
      </c>
      <c r="D3914" s="238" t="s">
        <v>650</v>
      </c>
      <c r="E3914" s="598" t="s">
        <v>36</v>
      </c>
      <c r="F3914" s="235">
        <v>6</v>
      </c>
      <c r="G3914" s="623" t="s">
        <v>5158</v>
      </c>
      <c r="H3914" s="486">
        <v>45335</v>
      </c>
      <c r="I3914" s="491"/>
      <c r="J3914" s="246"/>
      <c r="K3914" s="246"/>
      <c r="L3914" s="246"/>
      <c r="M3914" s="246"/>
      <c r="N3914" s="246"/>
      <c r="O3914" s="262"/>
      <c r="P3914" s="246"/>
      <c r="Q3914" s="246"/>
      <c r="R3914" s="246"/>
      <c r="S3914" s="547">
        <v>1388.85</v>
      </c>
      <c r="T3914" s="467" t="s">
        <v>2965</v>
      </c>
      <c r="U3914" s="347">
        <f t="shared" si="75"/>
        <v>8333.0999999999985</v>
      </c>
    </row>
    <row r="3915" spans="1:21">
      <c r="A3915" s="235">
        <f t="shared" si="74"/>
        <v>3912</v>
      </c>
      <c r="B3915" s="238">
        <v>111400054</v>
      </c>
      <c r="C3915" s="238" t="s">
        <v>3274</v>
      </c>
      <c r="D3915" s="238" t="s">
        <v>650</v>
      </c>
      <c r="E3915" s="598" t="s">
        <v>36</v>
      </c>
      <c r="F3915" s="238">
        <v>30</v>
      </c>
      <c r="G3915" s="631" t="s">
        <v>5159</v>
      </c>
      <c r="H3915" s="241">
        <v>45334</v>
      </c>
      <c r="I3915" s="491"/>
      <c r="J3915" s="246"/>
      <c r="K3915" s="246"/>
      <c r="L3915" s="246"/>
      <c r="M3915" s="246"/>
      <c r="N3915" s="246"/>
      <c r="O3915" s="262"/>
      <c r="P3915" s="246"/>
      <c r="Q3915" s="246"/>
      <c r="R3915" s="246"/>
      <c r="S3915" s="547">
        <v>1388.85</v>
      </c>
      <c r="T3915" s="467" t="s">
        <v>2965</v>
      </c>
      <c r="U3915" s="347">
        <f t="shared" si="75"/>
        <v>41665.5</v>
      </c>
    </row>
    <row r="3916" spans="1:21">
      <c r="A3916" s="235">
        <f t="shared" si="74"/>
        <v>3913</v>
      </c>
      <c r="B3916" s="238">
        <v>111400054</v>
      </c>
      <c r="C3916" s="238" t="s">
        <v>3274</v>
      </c>
      <c r="D3916" s="238" t="s">
        <v>650</v>
      </c>
      <c r="E3916" s="598" t="s">
        <v>36</v>
      </c>
      <c r="F3916" s="235">
        <v>42</v>
      </c>
      <c r="G3916" s="626" t="s">
        <v>5160</v>
      </c>
      <c r="H3916" s="464">
        <v>45341</v>
      </c>
      <c r="I3916" s="491"/>
      <c r="J3916" s="246"/>
      <c r="K3916" s="246"/>
      <c r="L3916" s="246"/>
      <c r="M3916" s="246"/>
      <c r="N3916" s="246"/>
      <c r="O3916" s="262"/>
      <c r="P3916" s="246"/>
      <c r="Q3916" s="246"/>
      <c r="R3916" s="246"/>
      <c r="S3916" s="547">
        <v>1388.85</v>
      </c>
      <c r="T3916" s="467" t="s">
        <v>2965</v>
      </c>
      <c r="U3916" s="347">
        <f t="shared" si="75"/>
        <v>58331.7</v>
      </c>
    </row>
    <row r="3917" spans="1:21">
      <c r="A3917" s="235">
        <f t="shared" si="74"/>
        <v>3914</v>
      </c>
      <c r="B3917" s="238">
        <v>111400054</v>
      </c>
      <c r="C3917" s="238" t="s">
        <v>3274</v>
      </c>
      <c r="D3917" s="238" t="s">
        <v>650</v>
      </c>
      <c r="E3917" s="598" t="s">
        <v>36</v>
      </c>
      <c r="F3917" s="235">
        <v>24</v>
      </c>
      <c r="G3917" s="626" t="s">
        <v>5161</v>
      </c>
      <c r="H3917" s="464">
        <v>45345</v>
      </c>
      <c r="I3917" s="491"/>
      <c r="J3917" s="246"/>
      <c r="K3917" s="246"/>
      <c r="L3917" s="246"/>
      <c r="M3917" s="246"/>
      <c r="N3917" s="246"/>
      <c r="O3917" s="262"/>
      <c r="P3917" s="246"/>
      <c r="Q3917" s="246"/>
      <c r="R3917" s="246"/>
      <c r="S3917" s="547">
        <v>1388.85</v>
      </c>
      <c r="T3917" s="467" t="s">
        <v>2965</v>
      </c>
      <c r="U3917" s="347">
        <f t="shared" si="75"/>
        <v>33332.399999999994</v>
      </c>
    </row>
    <row r="3918" spans="1:21">
      <c r="A3918" s="235">
        <f t="shared" si="74"/>
        <v>3915</v>
      </c>
      <c r="B3918" s="238">
        <v>111400054</v>
      </c>
      <c r="C3918" s="238" t="s">
        <v>3274</v>
      </c>
      <c r="D3918" s="238" t="s">
        <v>650</v>
      </c>
      <c r="E3918" s="598" t="s">
        <v>36</v>
      </c>
      <c r="F3918" s="235">
        <v>1</v>
      </c>
      <c r="G3918" s="626" t="s">
        <v>5162</v>
      </c>
      <c r="H3918" s="464">
        <v>45345</v>
      </c>
      <c r="I3918" s="491"/>
      <c r="J3918" s="246"/>
      <c r="K3918" s="246"/>
      <c r="L3918" s="246"/>
      <c r="M3918" s="246"/>
      <c r="N3918" s="246"/>
      <c r="O3918" s="262"/>
      <c r="P3918" s="246"/>
      <c r="Q3918" s="246"/>
      <c r="R3918" s="246"/>
      <c r="S3918" s="547">
        <v>1388.85</v>
      </c>
      <c r="T3918" s="467" t="s">
        <v>2965</v>
      </c>
      <c r="U3918" s="347">
        <f t="shared" si="75"/>
        <v>1388.85</v>
      </c>
    </row>
    <row r="3919" spans="1:21">
      <c r="A3919" s="235">
        <f t="shared" si="74"/>
        <v>3916</v>
      </c>
      <c r="B3919" s="238">
        <v>111400055</v>
      </c>
      <c r="C3919" s="238" t="s">
        <v>3275</v>
      </c>
      <c r="D3919" s="238" t="s">
        <v>654</v>
      </c>
      <c r="E3919" s="598" t="s">
        <v>36</v>
      </c>
      <c r="F3919" s="333">
        <v>24</v>
      </c>
      <c r="G3919" s="626" t="s">
        <v>5161</v>
      </c>
      <c r="H3919" s="464">
        <v>45345</v>
      </c>
      <c r="I3919" s="491"/>
      <c r="J3919" s="246"/>
      <c r="K3919" s="246"/>
      <c r="L3919" s="246"/>
      <c r="M3919" s="246"/>
      <c r="N3919" s="246"/>
      <c r="O3919" s="262"/>
      <c r="P3919" s="246"/>
      <c r="Q3919" s="246"/>
      <c r="R3919" s="246"/>
      <c r="S3919" s="547">
        <v>1706.02</v>
      </c>
      <c r="T3919" s="467" t="s">
        <v>2965</v>
      </c>
      <c r="U3919" s="347">
        <f t="shared" si="75"/>
        <v>40944.479999999996</v>
      </c>
    </row>
    <row r="3920" spans="1:21" ht="20.399999999999999">
      <c r="A3920" s="235">
        <f t="shared" si="74"/>
        <v>3917</v>
      </c>
      <c r="B3920" s="238">
        <v>110408290</v>
      </c>
      <c r="C3920" s="238" t="s">
        <v>4382</v>
      </c>
      <c r="D3920" s="337" t="s">
        <v>2775</v>
      </c>
      <c r="E3920" s="598" t="s">
        <v>36</v>
      </c>
      <c r="F3920" s="235">
        <v>24</v>
      </c>
      <c r="G3920" s="623" t="s">
        <v>5157</v>
      </c>
      <c r="H3920" s="486">
        <v>45329</v>
      </c>
      <c r="I3920" s="491"/>
      <c r="J3920" s="246"/>
      <c r="K3920" s="246"/>
      <c r="L3920" s="246"/>
      <c r="M3920" s="246"/>
      <c r="N3920" s="246"/>
      <c r="O3920" s="262"/>
      <c r="P3920" s="246"/>
      <c r="Q3920" s="246"/>
      <c r="R3920" s="246"/>
      <c r="S3920" s="538">
        <v>540.54999999999995</v>
      </c>
      <c r="T3920" s="467" t="s">
        <v>2965</v>
      </c>
      <c r="U3920" s="347">
        <f t="shared" si="75"/>
        <v>12973.199999999999</v>
      </c>
    </row>
    <row r="3921" spans="1:21" ht="20.399999999999999">
      <c r="A3921" s="235">
        <f t="shared" si="74"/>
        <v>3918</v>
      </c>
      <c r="B3921" s="238">
        <v>110408290</v>
      </c>
      <c r="C3921" s="238" t="s">
        <v>4382</v>
      </c>
      <c r="D3921" s="337" t="s">
        <v>2775</v>
      </c>
      <c r="E3921" s="598" t="s">
        <v>36</v>
      </c>
      <c r="F3921" s="235">
        <v>6</v>
      </c>
      <c r="G3921" s="623" t="s">
        <v>5158</v>
      </c>
      <c r="H3921" s="486">
        <v>45335</v>
      </c>
      <c r="I3921" s="491"/>
      <c r="J3921" s="246"/>
      <c r="K3921" s="246"/>
      <c r="L3921" s="246"/>
      <c r="M3921" s="246"/>
      <c r="N3921" s="246"/>
      <c r="O3921" s="262"/>
      <c r="P3921" s="246"/>
      <c r="Q3921" s="246"/>
      <c r="R3921" s="246"/>
      <c r="S3921" s="538">
        <v>540.54999999999995</v>
      </c>
      <c r="T3921" s="467" t="s">
        <v>2965</v>
      </c>
      <c r="U3921" s="347">
        <f t="shared" si="75"/>
        <v>3243.2999999999997</v>
      </c>
    </row>
    <row r="3922" spans="1:21" ht="20.399999999999999">
      <c r="A3922" s="235">
        <f t="shared" si="74"/>
        <v>3919</v>
      </c>
      <c r="B3922" s="238">
        <v>110408290</v>
      </c>
      <c r="C3922" s="238" t="s">
        <v>4382</v>
      </c>
      <c r="D3922" s="337" t="s">
        <v>2775</v>
      </c>
      <c r="E3922" s="598" t="s">
        <v>36</v>
      </c>
      <c r="F3922" s="238">
        <v>30</v>
      </c>
      <c r="G3922" s="631" t="s">
        <v>5159</v>
      </c>
      <c r="H3922" s="241">
        <v>45334</v>
      </c>
      <c r="I3922" s="491"/>
      <c r="J3922" s="246"/>
      <c r="K3922" s="246"/>
      <c r="L3922" s="246"/>
      <c r="M3922" s="246"/>
      <c r="N3922" s="246"/>
      <c r="O3922" s="262"/>
      <c r="P3922" s="246"/>
      <c r="Q3922" s="246"/>
      <c r="R3922" s="246"/>
      <c r="S3922" s="538">
        <v>540.54999999999995</v>
      </c>
      <c r="T3922" s="467" t="s">
        <v>2965</v>
      </c>
      <c r="U3922" s="347">
        <f t="shared" si="75"/>
        <v>16216.499999999998</v>
      </c>
    </row>
    <row r="3923" spans="1:21" ht="20.399999999999999">
      <c r="A3923" s="235">
        <f t="shared" si="74"/>
        <v>3920</v>
      </c>
      <c r="B3923" s="238">
        <v>110408290</v>
      </c>
      <c r="C3923" s="238" t="s">
        <v>4382</v>
      </c>
      <c r="D3923" s="337" t="s">
        <v>2775</v>
      </c>
      <c r="E3923" s="598" t="s">
        <v>36</v>
      </c>
      <c r="F3923" s="235">
        <v>42</v>
      </c>
      <c r="G3923" s="626" t="s">
        <v>5160</v>
      </c>
      <c r="H3923" s="464">
        <v>45341</v>
      </c>
      <c r="I3923" s="491"/>
      <c r="J3923" s="246"/>
      <c r="K3923" s="246"/>
      <c r="L3923" s="246"/>
      <c r="M3923" s="246"/>
      <c r="N3923" s="246"/>
      <c r="O3923" s="262"/>
      <c r="P3923" s="246"/>
      <c r="Q3923" s="246"/>
      <c r="R3923" s="246"/>
      <c r="S3923" s="538">
        <v>540.54999999999995</v>
      </c>
      <c r="T3923" s="467" t="s">
        <v>2965</v>
      </c>
      <c r="U3923" s="347">
        <f t="shared" si="75"/>
        <v>22703.1</v>
      </c>
    </row>
    <row r="3924" spans="1:21" ht="20.399999999999999">
      <c r="A3924" s="235">
        <f t="shared" si="74"/>
        <v>3921</v>
      </c>
      <c r="B3924" s="238">
        <v>110408290</v>
      </c>
      <c r="C3924" s="238" t="s">
        <v>4382</v>
      </c>
      <c r="D3924" s="337" t="s">
        <v>2775</v>
      </c>
      <c r="E3924" s="598" t="s">
        <v>36</v>
      </c>
      <c r="F3924" s="235">
        <v>24</v>
      </c>
      <c r="G3924" s="626" t="s">
        <v>5161</v>
      </c>
      <c r="H3924" s="464">
        <v>45345</v>
      </c>
      <c r="I3924" s="491"/>
      <c r="J3924" s="246"/>
      <c r="K3924" s="246"/>
      <c r="L3924" s="246"/>
      <c r="M3924" s="246"/>
      <c r="N3924" s="246"/>
      <c r="O3924" s="262"/>
      <c r="P3924" s="246"/>
      <c r="Q3924" s="246"/>
      <c r="R3924" s="246"/>
      <c r="S3924" s="538">
        <v>540.54999999999995</v>
      </c>
      <c r="T3924" s="467" t="s">
        <v>2965</v>
      </c>
      <c r="U3924" s="347">
        <f t="shared" si="75"/>
        <v>12973.199999999999</v>
      </c>
    </row>
    <row r="3925" spans="1:21">
      <c r="A3925" s="235">
        <f t="shared" si="74"/>
        <v>3922</v>
      </c>
      <c r="B3925" s="238" t="s">
        <v>2458</v>
      </c>
      <c r="C3925" s="238" t="s">
        <v>2458</v>
      </c>
      <c r="D3925" s="337" t="s">
        <v>2459</v>
      </c>
      <c r="E3925" s="598" t="s">
        <v>36</v>
      </c>
      <c r="F3925" s="235">
        <v>16</v>
      </c>
      <c r="G3925" s="623" t="s">
        <v>5157</v>
      </c>
      <c r="H3925" s="486">
        <v>45329</v>
      </c>
      <c r="I3925" s="491"/>
      <c r="J3925" s="246"/>
      <c r="K3925" s="246"/>
      <c r="L3925" s="246"/>
      <c r="M3925" s="246"/>
      <c r="N3925" s="246"/>
      <c r="O3925" s="262"/>
      <c r="P3925" s="246"/>
      <c r="Q3925" s="246"/>
      <c r="R3925" s="246"/>
      <c r="S3925" s="538">
        <v>1667.61</v>
      </c>
      <c r="T3925" s="467" t="s">
        <v>2965</v>
      </c>
      <c r="U3925" s="347">
        <f t="shared" si="75"/>
        <v>26681.759999999998</v>
      </c>
    </row>
    <row r="3926" spans="1:21">
      <c r="A3926" s="235">
        <f t="shared" si="74"/>
        <v>3923</v>
      </c>
      <c r="B3926" s="238" t="s">
        <v>2458</v>
      </c>
      <c r="C3926" s="238" t="s">
        <v>2458</v>
      </c>
      <c r="D3926" s="337" t="s">
        <v>2459</v>
      </c>
      <c r="E3926" s="598" t="s">
        <v>36</v>
      </c>
      <c r="F3926" s="235">
        <v>4</v>
      </c>
      <c r="G3926" s="623" t="s">
        <v>5158</v>
      </c>
      <c r="H3926" s="486">
        <v>45335</v>
      </c>
      <c r="I3926" s="491"/>
      <c r="J3926" s="246"/>
      <c r="K3926" s="246"/>
      <c r="L3926" s="246"/>
      <c r="M3926" s="246"/>
      <c r="N3926" s="246"/>
      <c r="O3926" s="262"/>
      <c r="P3926" s="246"/>
      <c r="Q3926" s="246"/>
      <c r="R3926" s="246"/>
      <c r="S3926" s="538">
        <v>1667.61</v>
      </c>
      <c r="T3926" s="467" t="s">
        <v>2965</v>
      </c>
      <c r="U3926" s="347">
        <f t="shared" si="75"/>
        <v>6670.44</v>
      </c>
    </row>
    <row r="3927" spans="1:21">
      <c r="A3927" s="235">
        <f t="shared" si="74"/>
        <v>3924</v>
      </c>
      <c r="B3927" s="238" t="s">
        <v>2458</v>
      </c>
      <c r="C3927" s="238" t="s">
        <v>2458</v>
      </c>
      <c r="D3927" s="337" t="s">
        <v>2459</v>
      </c>
      <c r="E3927" s="598" t="s">
        <v>36</v>
      </c>
      <c r="F3927" s="238">
        <v>20</v>
      </c>
      <c r="G3927" s="631" t="s">
        <v>5159</v>
      </c>
      <c r="H3927" s="241">
        <v>45334</v>
      </c>
      <c r="I3927" s="491"/>
      <c r="J3927" s="246"/>
      <c r="K3927" s="246"/>
      <c r="L3927" s="246"/>
      <c r="M3927" s="246"/>
      <c r="N3927" s="246"/>
      <c r="O3927" s="262"/>
      <c r="P3927" s="246"/>
      <c r="Q3927" s="246"/>
      <c r="R3927" s="246"/>
      <c r="S3927" s="538">
        <v>1667.61</v>
      </c>
      <c r="T3927" s="467" t="s">
        <v>2965</v>
      </c>
      <c r="U3927" s="347">
        <f t="shared" si="75"/>
        <v>33352.199999999997</v>
      </c>
    </row>
    <row r="3928" spans="1:21">
      <c r="A3928" s="235">
        <f t="shared" si="74"/>
        <v>3925</v>
      </c>
      <c r="B3928" s="238" t="s">
        <v>2458</v>
      </c>
      <c r="C3928" s="238" t="s">
        <v>2458</v>
      </c>
      <c r="D3928" s="337" t="s">
        <v>2459</v>
      </c>
      <c r="E3928" s="598" t="s">
        <v>36</v>
      </c>
      <c r="F3928" s="235">
        <v>28</v>
      </c>
      <c r="G3928" s="626" t="s">
        <v>5160</v>
      </c>
      <c r="H3928" s="464">
        <v>45341</v>
      </c>
      <c r="I3928" s="491"/>
      <c r="J3928" s="246"/>
      <c r="K3928" s="246"/>
      <c r="L3928" s="246"/>
      <c r="M3928" s="246"/>
      <c r="N3928" s="246"/>
      <c r="O3928" s="262"/>
      <c r="P3928" s="246"/>
      <c r="Q3928" s="246"/>
      <c r="R3928" s="246"/>
      <c r="S3928" s="538">
        <v>1667.61</v>
      </c>
      <c r="T3928" s="467" t="s">
        <v>2965</v>
      </c>
      <c r="U3928" s="347">
        <f t="shared" si="75"/>
        <v>46693.079999999994</v>
      </c>
    </row>
    <row r="3929" spans="1:21">
      <c r="A3929" s="235">
        <f t="shared" si="74"/>
        <v>3926</v>
      </c>
      <c r="B3929" s="238" t="s">
        <v>2458</v>
      </c>
      <c r="C3929" s="238" t="s">
        <v>2458</v>
      </c>
      <c r="D3929" s="337" t="s">
        <v>2459</v>
      </c>
      <c r="E3929" s="598" t="s">
        <v>36</v>
      </c>
      <c r="F3929" s="235">
        <v>16</v>
      </c>
      <c r="G3929" s="626" t="s">
        <v>5161</v>
      </c>
      <c r="H3929" s="464">
        <v>45345</v>
      </c>
      <c r="I3929" s="491"/>
      <c r="J3929" s="246"/>
      <c r="K3929" s="246"/>
      <c r="L3929" s="246"/>
      <c r="M3929" s="246"/>
      <c r="N3929" s="246"/>
      <c r="O3929" s="262"/>
      <c r="P3929" s="246"/>
      <c r="Q3929" s="246"/>
      <c r="R3929" s="246"/>
      <c r="S3929" s="538">
        <v>1667.61</v>
      </c>
      <c r="T3929" s="467" t="s">
        <v>2965</v>
      </c>
      <c r="U3929" s="347">
        <f t="shared" si="75"/>
        <v>26681.759999999998</v>
      </c>
    </row>
    <row r="3930" spans="1:21">
      <c r="A3930" s="235">
        <f t="shared" si="74"/>
        <v>3927</v>
      </c>
      <c r="B3930" s="238" t="s">
        <v>2336</v>
      </c>
      <c r="C3930" s="238" t="s">
        <v>2804</v>
      </c>
      <c r="D3930" s="238" t="s">
        <v>2605</v>
      </c>
      <c r="E3930" s="598" t="s">
        <v>36</v>
      </c>
      <c r="F3930" s="235">
        <v>9</v>
      </c>
      <c r="G3930" s="623" t="s">
        <v>5157</v>
      </c>
      <c r="H3930" s="486">
        <v>45329</v>
      </c>
      <c r="I3930" s="491"/>
      <c r="J3930" s="246"/>
      <c r="K3930" s="246"/>
      <c r="L3930" s="246"/>
      <c r="M3930" s="246"/>
      <c r="N3930" s="246"/>
      <c r="O3930" s="262"/>
      <c r="P3930" s="246"/>
      <c r="Q3930" s="246"/>
      <c r="R3930" s="246"/>
      <c r="S3930" s="538">
        <v>1667.61</v>
      </c>
      <c r="T3930" s="467" t="s">
        <v>2965</v>
      </c>
      <c r="U3930" s="347">
        <f t="shared" si="75"/>
        <v>15008.49</v>
      </c>
    </row>
    <row r="3931" spans="1:21">
      <c r="A3931" s="235">
        <f t="shared" si="74"/>
        <v>3928</v>
      </c>
      <c r="B3931" s="238">
        <v>109563338</v>
      </c>
      <c r="C3931" s="238" t="s">
        <v>4029</v>
      </c>
      <c r="D3931" s="238" t="s">
        <v>4030</v>
      </c>
      <c r="E3931" s="598" t="s">
        <v>36</v>
      </c>
      <c r="F3931" s="333">
        <v>6</v>
      </c>
      <c r="G3931" s="623" t="s">
        <v>5163</v>
      </c>
      <c r="H3931" s="485">
        <v>45341</v>
      </c>
      <c r="I3931" s="491"/>
      <c r="J3931" s="246"/>
      <c r="K3931" s="246"/>
      <c r="L3931" s="246"/>
      <c r="M3931" s="246"/>
      <c r="N3931" s="246"/>
      <c r="O3931" s="262"/>
      <c r="P3931" s="246"/>
      <c r="Q3931" s="246"/>
      <c r="R3931" s="246"/>
      <c r="S3931" s="538">
        <v>14000</v>
      </c>
      <c r="T3931" s="467" t="s">
        <v>2965</v>
      </c>
      <c r="U3931" s="347">
        <f t="shared" si="75"/>
        <v>84000</v>
      </c>
    </row>
    <row r="3932" spans="1:21">
      <c r="A3932" s="235">
        <f t="shared" si="74"/>
        <v>3929</v>
      </c>
      <c r="B3932" s="238" t="s">
        <v>2336</v>
      </c>
      <c r="C3932" s="238" t="s">
        <v>2804</v>
      </c>
      <c r="D3932" s="238" t="s">
        <v>2605</v>
      </c>
      <c r="E3932" s="598" t="s">
        <v>36</v>
      </c>
      <c r="F3932" s="333">
        <v>23</v>
      </c>
      <c r="G3932" s="623" t="s">
        <v>5157</v>
      </c>
      <c r="H3932" s="486">
        <v>45329</v>
      </c>
      <c r="I3932" s="491"/>
      <c r="J3932" s="246"/>
      <c r="K3932" s="246"/>
      <c r="L3932" s="246"/>
      <c r="M3932" s="246"/>
      <c r="N3932" s="246"/>
      <c r="O3932" s="262"/>
      <c r="P3932" s="246"/>
      <c r="Q3932" s="246"/>
      <c r="R3932" s="246"/>
      <c r="S3932" s="538">
        <v>1667.61</v>
      </c>
      <c r="T3932" s="467" t="s">
        <v>2965</v>
      </c>
      <c r="U3932" s="347">
        <f t="shared" si="75"/>
        <v>38355.03</v>
      </c>
    </row>
    <row r="3933" spans="1:21">
      <c r="A3933" s="235">
        <f t="shared" si="74"/>
        <v>3930</v>
      </c>
      <c r="B3933" s="238" t="s">
        <v>2336</v>
      </c>
      <c r="C3933" s="238" t="s">
        <v>2804</v>
      </c>
      <c r="D3933" s="238" t="s">
        <v>2605</v>
      </c>
      <c r="E3933" s="598" t="s">
        <v>36</v>
      </c>
      <c r="F3933" s="333">
        <v>8</v>
      </c>
      <c r="G3933" s="623" t="s">
        <v>5158</v>
      </c>
      <c r="H3933" s="486">
        <v>45335</v>
      </c>
      <c r="I3933" s="491"/>
      <c r="J3933" s="246"/>
      <c r="K3933" s="246"/>
      <c r="L3933" s="246"/>
      <c r="M3933" s="246"/>
      <c r="N3933" s="246"/>
      <c r="O3933" s="262"/>
      <c r="P3933" s="246"/>
      <c r="Q3933" s="246"/>
      <c r="R3933" s="246"/>
      <c r="S3933" s="538">
        <v>1667.61</v>
      </c>
      <c r="T3933" s="467" t="s">
        <v>2965</v>
      </c>
      <c r="U3933" s="347">
        <f t="shared" si="75"/>
        <v>13340.88</v>
      </c>
    </row>
    <row r="3934" spans="1:21">
      <c r="A3934" s="235">
        <f t="shared" si="74"/>
        <v>3931</v>
      </c>
      <c r="B3934" s="238" t="s">
        <v>2336</v>
      </c>
      <c r="C3934" s="238" t="s">
        <v>2804</v>
      </c>
      <c r="D3934" s="238" t="s">
        <v>2605</v>
      </c>
      <c r="E3934" s="598" t="s">
        <v>36</v>
      </c>
      <c r="F3934" s="238">
        <v>40</v>
      </c>
      <c r="G3934" s="631" t="s">
        <v>5159</v>
      </c>
      <c r="H3934" s="241">
        <v>45334</v>
      </c>
      <c r="I3934" s="491"/>
      <c r="J3934" s="246"/>
      <c r="K3934" s="246"/>
      <c r="L3934" s="246"/>
      <c r="M3934" s="246"/>
      <c r="N3934" s="246"/>
      <c r="O3934" s="262"/>
      <c r="P3934" s="246"/>
      <c r="Q3934" s="246"/>
      <c r="R3934" s="246"/>
      <c r="S3934" s="538">
        <v>1667.61</v>
      </c>
      <c r="T3934" s="467" t="s">
        <v>2965</v>
      </c>
      <c r="U3934" s="347">
        <f t="shared" si="75"/>
        <v>66704.399999999994</v>
      </c>
    </row>
    <row r="3935" spans="1:21">
      <c r="A3935" s="235">
        <f t="shared" si="74"/>
        <v>3932</v>
      </c>
      <c r="B3935" s="238" t="s">
        <v>2336</v>
      </c>
      <c r="C3935" s="238" t="s">
        <v>2804</v>
      </c>
      <c r="D3935" s="238" t="s">
        <v>2605</v>
      </c>
      <c r="E3935" s="598" t="s">
        <v>36</v>
      </c>
      <c r="F3935" s="238">
        <v>56</v>
      </c>
      <c r="G3935" s="626" t="s">
        <v>5160</v>
      </c>
      <c r="H3935" s="464">
        <v>45341</v>
      </c>
      <c r="I3935" s="491"/>
      <c r="J3935" s="246"/>
      <c r="K3935" s="246"/>
      <c r="L3935" s="246"/>
      <c r="M3935" s="246"/>
      <c r="N3935" s="246"/>
      <c r="O3935" s="262"/>
      <c r="P3935" s="246"/>
      <c r="Q3935" s="246"/>
      <c r="R3935" s="246"/>
      <c r="S3935" s="538">
        <v>1667.61</v>
      </c>
      <c r="T3935" s="467" t="s">
        <v>2965</v>
      </c>
      <c r="U3935" s="347">
        <f t="shared" si="75"/>
        <v>93386.159999999989</v>
      </c>
    </row>
    <row r="3936" spans="1:21">
      <c r="A3936" s="235">
        <f t="shared" si="74"/>
        <v>3933</v>
      </c>
      <c r="B3936" s="238" t="s">
        <v>2336</v>
      </c>
      <c r="C3936" s="238" t="s">
        <v>2804</v>
      </c>
      <c r="D3936" s="238" t="s">
        <v>2605</v>
      </c>
      <c r="E3936" s="598" t="s">
        <v>36</v>
      </c>
      <c r="F3936" s="333">
        <v>32</v>
      </c>
      <c r="G3936" s="626" t="s">
        <v>5161</v>
      </c>
      <c r="H3936" s="464">
        <v>45345</v>
      </c>
      <c r="I3936" s="491"/>
      <c r="J3936" s="246"/>
      <c r="K3936" s="246"/>
      <c r="L3936" s="246"/>
      <c r="M3936" s="246"/>
      <c r="N3936" s="246"/>
      <c r="O3936" s="262"/>
      <c r="P3936" s="246"/>
      <c r="Q3936" s="246"/>
      <c r="R3936" s="246"/>
      <c r="S3936" s="538">
        <v>1667.61</v>
      </c>
      <c r="T3936" s="467" t="s">
        <v>2965</v>
      </c>
      <c r="U3936" s="347">
        <f t="shared" si="75"/>
        <v>53363.519999999997</v>
      </c>
    </row>
    <row r="3937" spans="1:21">
      <c r="A3937" s="235">
        <f t="shared" si="74"/>
        <v>3934</v>
      </c>
      <c r="B3937" s="238">
        <v>112172541</v>
      </c>
      <c r="C3937" s="238">
        <v>112172541</v>
      </c>
      <c r="D3937" s="238" t="s">
        <v>2373</v>
      </c>
      <c r="E3937" s="598" t="s">
        <v>36</v>
      </c>
      <c r="F3937" s="333">
        <v>8</v>
      </c>
      <c r="G3937" s="623" t="s">
        <v>5157</v>
      </c>
      <c r="H3937" s="486">
        <v>45329</v>
      </c>
      <c r="I3937" s="491"/>
      <c r="J3937" s="246"/>
      <c r="K3937" s="246"/>
      <c r="L3937" s="246"/>
      <c r="M3937" s="246"/>
      <c r="N3937" s="246"/>
      <c r="O3937" s="262"/>
      <c r="P3937" s="246"/>
      <c r="Q3937" s="246"/>
      <c r="R3937" s="246"/>
      <c r="S3937" s="541">
        <v>250.2</v>
      </c>
      <c r="T3937" s="467" t="s">
        <v>2965</v>
      </c>
      <c r="U3937" s="347">
        <f t="shared" si="75"/>
        <v>2001.6</v>
      </c>
    </row>
    <row r="3938" spans="1:21">
      <c r="A3938" s="235">
        <f t="shared" si="74"/>
        <v>3935</v>
      </c>
      <c r="B3938" s="238">
        <v>112172541</v>
      </c>
      <c r="C3938" s="238">
        <v>112172541</v>
      </c>
      <c r="D3938" s="238" t="s">
        <v>2373</v>
      </c>
      <c r="E3938" s="598" t="s">
        <v>36</v>
      </c>
      <c r="F3938" s="333">
        <v>2</v>
      </c>
      <c r="G3938" s="623" t="s">
        <v>5158</v>
      </c>
      <c r="H3938" s="486">
        <v>45335</v>
      </c>
      <c r="I3938" s="491"/>
      <c r="J3938" s="246"/>
      <c r="K3938" s="246"/>
      <c r="L3938" s="246"/>
      <c r="M3938" s="246"/>
      <c r="N3938" s="246"/>
      <c r="O3938" s="262"/>
      <c r="P3938" s="246"/>
      <c r="Q3938" s="246"/>
      <c r="R3938" s="246"/>
      <c r="S3938" s="541">
        <v>250.2</v>
      </c>
      <c r="T3938" s="467" t="s">
        <v>2965</v>
      </c>
      <c r="U3938" s="347">
        <f t="shared" si="75"/>
        <v>500.4</v>
      </c>
    </row>
    <row r="3939" spans="1:21">
      <c r="A3939" s="235">
        <f t="shared" si="74"/>
        <v>3936</v>
      </c>
      <c r="B3939" s="238">
        <v>112172541</v>
      </c>
      <c r="C3939" s="238">
        <v>112172541</v>
      </c>
      <c r="D3939" s="238" t="s">
        <v>2373</v>
      </c>
      <c r="E3939" s="598" t="s">
        <v>36</v>
      </c>
      <c r="F3939" s="333">
        <v>10</v>
      </c>
      <c r="G3939" s="631" t="s">
        <v>5159</v>
      </c>
      <c r="H3939" s="241">
        <v>45334</v>
      </c>
      <c r="I3939" s="491"/>
      <c r="J3939" s="246"/>
      <c r="K3939" s="246"/>
      <c r="L3939" s="246"/>
      <c r="M3939" s="246"/>
      <c r="N3939" s="246"/>
      <c r="O3939" s="262"/>
      <c r="P3939" s="246"/>
      <c r="Q3939" s="246"/>
      <c r="R3939" s="246"/>
      <c r="S3939" s="541">
        <v>250.2</v>
      </c>
      <c r="T3939" s="467" t="s">
        <v>2965</v>
      </c>
      <c r="U3939" s="347">
        <f t="shared" si="75"/>
        <v>2502</v>
      </c>
    </row>
    <row r="3940" spans="1:21">
      <c r="A3940" s="235">
        <f t="shared" si="74"/>
        <v>3937</v>
      </c>
      <c r="B3940" s="238">
        <v>112172541</v>
      </c>
      <c r="C3940" s="238">
        <v>112172541</v>
      </c>
      <c r="D3940" s="238" t="s">
        <v>2373</v>
      </c>
      <c r="E3940" s="598" t="s">
        <v>36</v>
      </c>
      <c r="F3940" s="333">
        <v>14</v>
      </c>
      <c r="G3940" s="626" t="s">
        <v>5160</v>
      </c>
      <c r="H3940" s="464">
        <v>45341</v>
      </c>
      <c r="I3940" s="491"/>
      <c r="J3940" s="246"/>
      <c r="K3940" s="246"/>
      <c r="L3940" s="246"/>
      <c r="M3940" s="246"/>
      <c r="N3940" s="246"/>
      <c r="O3940" s="262"/>
      <c r="P3940" s="246"/>
      <c r="Q3940" s="246"/>
      <c r="R3940" s="246"/>
      <c r="S3940" s="541">
        <v>250.2</v>
      </c>
      <c r="T3940" s="467" t="s">
        <v>2965</v>
      </c>
      <c r="U3940" s="347">
        <f t="shared" si="75"/>
        <v>3502.7999999999997</v>
      </c>
    </row>
    <row r="3941" spans="1:21">
      <c r="A3941" s="235">
        <f t="shared" si="74"/>
        <v>3938</v>
      </c>
      <c r="B3941" s="238">
        <v>112172541</v>
      </c>
      <c r="C3941" s="238">
        <v>112172541</v>
      </c>
      <c r="D3941" s="238" t="s">
        <v>2373</v>
      </c>
      <c r="E3941" s="598" t="s">
        <v>36</v>
      </c>
      <c r="F3941" s="333">
        <v>8</v>
      </c>
      <c r="G3941" s="626" t="s">
        <v>5161</v>
      </c>
      <c r="H3941" s="464">
        <v>45345</v>
      </c>
      <c r="I3941" s="491"/>
      <c r="J3941" s="246"/>
      <c r="K3941" s="246"/>
      <c r="L3941" s="246"/>
      <c r="M3941" s="246"/>
      <c r="N3941" s="246"/>
      <c r="O3941" s="262"/>
      <c r="P3941" s="246"/>
      <c r="Q3941" s="246"/>
      <c r="R3941" s="246"/>
      <c r="S3941" s="541">
        <v>250.2</v>
      </c>
      <c r="T3941" s="467" t="s">
        <v>2965</v>
      </c>
      <c r="U3941" s="347">
        <f t="shared" si="75"/>
        <v>2001.6</v>
      </c>
    </row>
    <row r="3942" spans="1:21">
      <c r="A3942" s="235">
        <f t="shared" si="74"/>
        <v>3939</v>
      </c>
      <c r="B3942" s="238">
        <v>112172542</v>
      </c>
      <c r="C3942" s="238">
        <v>112172542</v>
      </c>
      <c r="D3942" s="238" t="s">
        <v>2376</v>
      </c>
      <c r="E3942" s="598" t="s">
        <v>36</v>
      </c>
      <c r="F3942" s="238">
        <v>24</v>
      </c>
      <c r="G3942" s="623" t="s">
        <v>5157</v>
      </c>
      <c r="H3942" s="486">
        <v>45329</v>
      </c>
      <c r="I3942" s="491"/>
      <c r="J3942" s="246"/>
      <c r="K3942" s="246"/>
      <c r="L3942" s="246"/>
      <c r="M3942" s="246"/>
      <c r="N3942" s="246"/>
      <c r="O3942" s="262"/>
      <c r="P3942" s="246"/>
      <c r="Q3942" s="246"/>
      <c r="R3942" s="246"/>
      <c r="S3942" s="538">
        <v>139.5</v>
      </c>
      <c r="T3942" s="467" t="s">
        <v>2965</v>
      </c>
      <c r="U3942" s="347">
        <f t="shared" si="75"/>
        <v>3348</v>
      </c>
    </row>
    <row r="3943" spans="1:21">
      <c r="A3943" s="235">
        <f t="shared" si="74"/>
        <v>3940</v>
      </c>
      <c r="B3943" s="238">
        <v>112172542</v>
      </c>
      <c r="C3943" s="238">
        <v>112172542</v>
      </c>
      <c r="D3943" s="238" t="s">
        <v>2376</v>
      </c>
      <c r="E3943" s="598" t="s">
        <v>36</v>
      </c>
      <c r="F3943" s="238">
        <v>6</v>
      </c>
      <c r="G3943" s="623" t="s">
        <v>5158</v>
      </c>
      <c r="H3943" s="486">
        <v>45335</v>
      </c>
      <c r="I3943" s="491"/>
      <c r="J3943" s="246"/>
      <c r="K3943" s="246"/>
      <c r="L3943" s="246"/>
      <c r="M3943" s="246"/>
      <c r="N3943" s="246"/>
      <c r="O3943" s="262"/>
      <c r="P3943" s="246"/>
      <c r="Q3943" s="246"/>
      <c r="R3943" s="246"/>
      <c r="S3943" s="538">
        <v>139.5</v>
      </c>
      <c r="T3943" s="467" t="s">
        <v>2965</v>
      </c>
      <c r="U3943" s="347">
        <f t="shared" si="75"/>
        <v>837</v>
      </c>
    </row>
    <row r="3944" spans="1:21">
      <c r="A3944" s="235">
        <f t="shared" si="74"/>
        <v>3941</v>
      </c>
      <c r="B3944" s="238">
        <v>112172542</v>
      </c>
      <c r="C3944" s="238">
        <v>112172542</v>
      </c>
      <c r="D3944" s="238" t="s">
        <v>2376</v>
      </c>
      <c r="E3944" s="598" t="s">
        <v>36</v>
      </c>
      <c r="F3944" s="238">
        <v>30</v>
      </c>
      <c r="G3944" s="631" t="s">
        <v>5159</v>
      </c>
      <c r="H3944" s="241">
        <v>45334</v>
      </c>
      <c r="I3944" s="491"/>
      <c r="J3944" s="246"/>
      <c r="K3944" s="246"/>
      <c r="L3944" s="246"/>
      <c r="M3944" s="246"/>
      <c r="N3944" s="246"/>
      <c r="O3944" s="262"/>
      <c r="P3944" s="246"/>
      <c r="Q3944" s="246"/>
      <c r="R3944" s="246"/>
      <c r="S3944" s="538">
        <v>139.5</v>
      </c>
      <c r="T3944" s="467" t="s">
        <v>2965</v>
      </c>
      <c r="U3944" s="347">
        <f t="shared" si="75"/>
        <v>4185</v>
      </c>
    </row>
    <row r="3945" spans="1:21">
      <c r="A3945" s="235">
        <f t="shared" si="74"/>
        <v>3942</v>
      </c>
      <c r="B3945" s="238">
        <v>112172542</v>
      </c>
      <c r="C3945" s="238">
        <v>112172542</v>
      </c>
      <c r="D3945" s="238" t="s">
        <v>2376</v>
      </c>
      <c r="E3945" s="598" t="s">
        <v>36</v>
      </c>
      <c r="F3945" s="238">
        <v>42</v>
      </c>
      <c r="G3945" s="626" t="s">
        <v>5160</v>
      </c>
      <c r="H3945" s="464">
        <v>45341</v>
      </c>
      <c r="I3945" s="491"/>
      <c r="J3945" s="246"/>
      <c r="K3945" s="246"/>
      <c r="L3945" s="246"/>
      <c r="M3945" s="246"/>
      <c r="N3945" s="246"/>
      <c r="O3945" s="262"/>
      <c r="P3945" s="246"/>
      <c r="Q3945" s="246"/>
      <c r="R3945" s="246"/>
      <c r="S3945" s="538">
        <v>139.5</v>
      </c>
      <c r="T3945" s="467" t="s">
        <v>2965</v>
      </c>
      <c r="U3945" s="347">
        <f t="shared" si="75"/>
        <v>5859</v>
      </c>
    </row>
    <row r="3946" spans="1:21">
      <c r="A3946" s="235">
        <f t="shared" si="74"/>
        <v>3943</v>
      </c>
      <c r="B3946" s="238">
        <v>112172542</v>
      </c>
      <c r="C3946" s="238">
        <v>112172542</v>
      </c>
      <c r="D3946" s="238" t="s">
        <v>2376</v>
      </c>
      <c r="E3946" s="598" t="s">
        <v>36</v>
      </c>
      <c r="F3946" s="238">
        <v>24</v>
      </c>
      <c r="G3946" s="626" t="s">
        <v>5161</v>
      </c>
      <c r="H3946" s="464">
        <v>45345</v>
      </c>
      <c r="I3946" s="491"/>
      <c r="J3946" s="246"/>
      <c r="K3946" s="246"/>
      <c r="L3946" s="246"/>
      <c r="M3946" s="246"/>
      <c r="N3946" s="246"/>
      <c r="O3946" s="262"/>
      <c r="P3946" s="246"/>
      <c r="Q3946" s="246"/>
      <c r="R3946" s="246"/>
      <c r="S3946" s="538">
        <v>139.5</v>
      </c>
      <c r="T3946" s="467" t="s">
        <v>2965</v>
      </c>
      <c r="U3946" s="347">
        <f t="shared" si="75"/>
        <v>3348</v>
      </c>
    </row>
    <row r="3947" spans="1:21">
      <c r="A3947" s="235">
        <f t="shared" si="74"/>
        <v>3944</v>
      </c>
      <c r="B3947" s="238">
        <v>112172543</v>
      </c>
      <c r="C3947" s="238">
        <v>112172543</v>
      </c>
      <c r="D3947" s="238" t="s">
        <v>1145</v>
      </c>
      <c r="E3947" s="598" t="s">
        <v>36</v>
      </c>
      <c r="F3947" s="238">
        <v>8</v>
      </c>
      <c r="G3947" s="623" t="s">
        <v>5157</v>
      </c>
      <c r="H3947" s="486">
        <v>45329</v>
      </c>
      <c r="I3947" s="491"/>
      <c r="J3947" s="246"/>
      <c r="K3947" s="246"/>
      <c r="L3947" s="246"/>
      <c r="M3947" s="246"/>
      <c r="N3947" s="246"/>
      <c r="O3947" s="262"/>
      <c r="P3947" s="246"/>
      <c r="Q3947" s="246"/>
      <c r="R3947" s="246"/>
      <c r="S3947" s="541">
        <v>3147.29</v>
      </c>
      <c r="T3947" s="467" t="s">
        <v>2965</v>
      </c>
      <c r="U3947" s="347">
        <f t="shared" si="75"/>
        <v>25178.32</v>
      </c>
    </row>
    <row r="3948" spans="1:21">
      <c r="A3948" s="235">
        <f t="shared" si="74"/>
        <v>3945</v>
      </c>
      <c r="B3948" s="238">
        <v>112172543</v>
      </c>
      <c r="C3948" s="238">
        <v>112172543</v>
      </c>
      <c r="D3948" s="238" t="s">
        <v>1145</v>
      </c>
      <c r="E3948" s="598" t="s">
        <v>36</v>
      </c>
      <c r="F3948" s="238">
        <v>2</v>
      </c>
      <c r="G3948" s="623" t="s">
        <v>5158</v>
      </c>
      <c r="H3948" s="486">
        <v>45335</v>
      </c>
      <c r="I3948" s="491"/>
      <c r="J3948" s="246"/>
      <c r="K3948" s="246"/>
      <c r="L3948" s="246"/>
      <c r="M3948" s="246"/>
      <c r="N3948" s="246"/>
      <c r="O3948" s="262"/>
      <c r="P3948" s="246"/>
      <c r="Q3948" s="246"/>
      <c r="R3948" s="246"/>
      <c r="S3948" s="541">
        <v>3147.29</v>
      </c>
      <c r="T3948" s="467" t="s">
        <v>2965</v>
      </c>
      <c r="U3948" s="347">
        <f t="shared" si="75"/>
        <v>6294.58</v>
      </c>
    </row>
    <row r="3949" spans="1:21">
      <c r="A3949" s="235">
        <f t="shared" si="74"/>
        <v>3946</v>
      </c>
      <c r="B3949" s="238">
        <v>112172543</v>
      </c>
      <c r="C3949" s="238">
        <v>112172543</v>
      </c>
      <c r="D3949" s="238" t="s">
        <v>1145</v>
      </c>
      <c r="E3949" s="598" t="s">
        <v>36</v>
      </c>
      <c r="F3949" s="238">
        <v>10</v>
      </c>
      <c r="G3949" s="631" t="s">
        <v>5159</v>
      </c>
      <c r="H3949" s="241">
        <v>45334</v>
      </c>
      <c r="I3949" s="491"/>
      <c r="J3949" s="246"/>
      <c r="K3949" s="246"/>
      <c r="L3949" s="246"/>
      <c r="M3949" s="246"/>
      <c r="N3949" s="246"/>
      <c r="O3949" s="262"/>
      <c r="P3949" s="246"/>
      <c r="Q3949" s="246"/>
      <c r="R3949" s="246"/>
      <c r="S3949" s="541">
        <v>3147.29</v>
      </c>
      <c r="T3949" s="467" t="s">
        <v>2965</v>
      </c>
      <c r="U3949" s="347">
        <f t="shared" si="75"/>
        <v>31472.9</v>
      </c>
    </row>
    <row r="3950" spans="1:21">
      <c r="A3950" s="235">
        <f t="shared" si="74"/>
        <v>3947</v>
      </c>
      <c r="B3950" s="238">
        <v>112172543</v>
      </c>
      <c r="C3950" s="238">
        <v>112172543</v>
      </c>
      <c r="D3950" s="238" t="s">
        <v>1145</v>
      </c>
      <c r="E3950" s="598" t="s">
        <v>36</v>
      </c>
      <c r="F3950" s="238">
        <v>14</v>
      </c>
      <c r="G3950" s="626" t="s">
        <v>5160</v>
      </c>
      <c r="H3950" s="464">
        <v>45341</v>
      </c>
      <c r="I3950" s="491"/>
      <c r="J3950" s="246"/>
      <c r="K3950" s="246"/>
      <c r="L3950" s="246"/>
      <c r="M3950" s="246"/>
      <c r="N3950" s="246"/>
      <c r="O3950" s="262"/>
      <c r="P3950" s="246"/>
      <c r="Q3950" s="246"/>
      <c r="R3950" s="246"/>
      <c r="S3950" s="541">
        <v>3147.29</v>
      </c>
      <c r="T3950" s="467" t="s">
        <v>2965</v>
      </c>
      <c r="U3950" s="347">
        <f t="shared" si="75"/>
        <v>44062.06</v>
      </c>
    </row>
    <row r="3951" spans="1:21">
      <c r="A3951" s="235">
        <f t="shared" si="74"/>
        <v>3948</v>
      </c>
      <c r="B3951" s="238">
        <v>112172543</v>
      </c>
      <c r="C3951" s="238">
        <v>112172543</v>
      </c>
      <c r="D3951" s="238" t="s">
        <v>1145</v>
      </c>
      <c r="E3951" s="598" t="s">
        <v>36</v>
      </c>
      <c r="F3951" s="238">
        <v>8</v>
      </c>
      <c r="G3951" s="626" t="s">
        <v>5161</v>
      </c>
      <c r="H3951" s="464">
        <v>45345</v>
      </c>
      <c r="I3951" s="491"/>
      <c r="J3951" s="246"/>
      <c r="K3951" s="246"/>
      <c r="L3951" s="246"/>
      <c r="M3951" s="246"/>
      <c r="N3951" s="246"/>
      <c r="O3951" s="262"/>
      <c r="P3951" s="246"/>
      <c r="Q3951" s="246"/>
      <c r="R3951" s="246"/>
      <c r="S3951" s="541">
        <v>3147.29</v>
      </c>
      <c r="T3951" s="467" t="s">
        <v>2965</v>
      </c>
      <c r="U3951" s="347">
        <f t="shared" si="75"/>
        <v>25178.32</v>
      </c>
    </row>
    <row r="3952" spans="1:21">
      <c r="A3952" s="235">
        <f t="shared" si="74"/>
        <v>3949</v>
      </c>
      <c r="B3952" s="238">
        <v>112172544</v>
      </c>
      <c r="C3952" s="238">
        <v>112172544</v>
      </c>
      <c r="D3952" s="238" t="s">
        <v>2377</v>
      </c>
      <c r="E3952" s="598" t="s">
        <v>36</v>
      </c>
      <c r="F3952" s="238">
        <v>16</v>
      </c>
      <c r="G3952" s="623" t="s">
        <v>5157</v>
      </c>
      <c r="H3952" s="486">
        <v>45329</v>
      </c>
      <c r="I3952" s="491"/>
      <c r="J3952" s="246"/>
      <c r="K3952" s="246"/>
      <c r="L3952" s="246"/>
      <c r="M3952" s="246"/>
      <c r="N3952" s="246"/>
      <c r="O3952" s="262"/>
      <c r="P3952" s="246"/>
      <c r="Q3952" s="246"/>
      <c r="R3952" s="246"/>
      <c r="S3952" s="548">
        <v>147.6</v>
      </c>
      <c r="T3952" s="467" t="s">
        <v>2965</v>
      </c>
      <c r="U3952" s="347">
        <f t="shared" si="75"/>
        <v>2361.6</v>
      </c>
    </row>
    <row r="3953" spans="1:21">
      <c r="A3953" s="235">
        <f t="shared" si="74"/>
        <v>3950</v>
      </c>
      <c r="B3953" s="238">
        <v>112172544</v>
      </c>
      <c r="C3953" s="238">
        <v>112172544</v>
      </c>
      <c r="D3953" s="238" t="s">
        <v>2377</v>
      </c>
      <c r="E3953" s="598" t="s">
        <v>36</v>
      </c>
      <c r="F3953" s="238">
        <v>4</v>
      </c>
      <c r="G3953" s="623" t="s">
        <v>5158</v>
      </c>
      <c r="H3953" s="486">
        <v>45335</v>
      </c>
      <c r="I3953" s="491"/>
      <c r="J3953" s="246"/>
      <c r="K3953" s="246"/>
      <c r="L3953" s="246"/>
      <c r="M3953" s="246"/>
      <c r="N3953" s="246"/>
      <c r="O3953" s="262"/>
      <c r="P3953" s="246"/>
      <c r="Q3953" s="246"/>
      <c r="R3953" s="246"/>
      <c r="S3953" s="548">
        <v>147.6</v>
      </c>
      <c r="T3953" s="467" t="s">
        <v>2965</v>
      </c>
      <c r="U3953" s="347">
        <f t="shared" si="75"/>
        <v>590.4</v>
      </c>
    </row>
    <row r="3954" spans="1:21">
      <c r="A3954" s="235">
        <f t="shared" si="74"/>
        <v>3951</v>
      </c>
      <c r="B3954" s="238">
        <v>112172544</v>
      </c>
      <c r="C3954" s="238">
        <v>112172544</v>
      </c>
      <c r="D3954" s="238" t="s">
        <v>2377</v>
      </c>
      <c r="E3954" s="598" t="s">
        <v>36</v>
      </c>
      <c r="F3954" s="238">
        <v>20</v>
      </c>
      <c r="G3954" s="631" t="s">
        <v>5159</v>
      </c>
      <c r="H3954" s="241">
        <v>45334</v>
      </c>
      <c r="I3954" s="491"/>
      <c r="J3954" s="246"/>
      <c r="K3954" s="246"/>
      <c r="L3954" s="246"/>
      <c r="M3954" s="246"/>
      <c r="N3954" s="246"/>
      <c r="O3954" s="262"/>
      <c r="P3954" s="246"/>
      <c r="Q3954" s="246"/>
      <c r="R3954" s="246"/>
      <c r="S3954" s="548">
        <v>147.6</v>
      </c>
      <c r="T3954" s="467" t="s">
        <v>2965</v>
      </c>
      <c r="U3954" s="347">
        <f t="shared" si="75"/>
        <v>2952</v>
      </c>
    </row>
    <row r="3955" spans="1:21">
      <c r="A3955" s="235">
        <f t="shared" si="74"/>
        <v>3952</v>
      </c>
      <c r="B3955" s="238">
        <v>112172544</v>
      </c>
      <c r="C3955" s="238">
        <v>112172544</v>
      </c>
      <c r="D3955" s="238" t="s">
        <v>2377</v>
      </c>
      <c r="E3955" s="598" t="s">
        <v>36</v>
      </c>
      <c r="F3955" s="238">
        <v>28</v>
      </c>
      <c r="G3955" s="626" t="s">
        <v>5160</v>
      </c>
      <c r="H3955" s="464">
        <v>45341</v>
      </c>
      <c r="I3955" s="491"/>
      <c r="J3955" s="246"/>
      <c r="K3955" s="246"/>
      <c r="L3955" s="246"/>
      <c r="M3955" s="246"/>
      <c r="N3955" s="246"/>
      <c r="O3955" s="262"/>
      <c r="P3955" s="246"/>
      <c r="Q3955" s="246"/>
      <c r="R3955" s="246"/>
      <c r="S3955" s="548">
        <v>147.6</v>
      </c>
      <c r="T3955" s="467" t="s">
        <v>2965</v>
      </c>
      <c r="U3955" s="347">
        <f t="shared" si="75"/>
        <v>4132.8</v>
      </c>
    </row>
    <row r="3956" spans="1:21">
      <c r="A3956" s="235">
        <f t="shared" si="74"/>
        <v>3953</v>
      </c>
      <c r="B3956" s="238">
        <v>112172544</v>
      </c>
      <c r="C3956" s="238">
        <v>112172544</v>
      </c>
      <c r="D3956" s="238" t="s">
        <v>2377</v>
      </c>
      <c r="E3956" s="598" t="s">
        <v>36</v>
      </c>
      <c r="F3956" s="238">
        <v>16</v>
      </c>
      <c r="G3956" s="626" t="s">
        <v>5161</v>
      </c>
      <c r="H3956" s="464">
        <v>45345</v>
      </c>
      <c r="I3956" s="491"/>
      <c r="J3956" s="246"/>
      <c r="K3956" s="246"/>
      <c r="L3956" s="246"/>
      <c r="M3956" s="246"/>
      <c r="N3956" s="246"/>
      <c r="O3956" s="262"/>
      <c r="P3956" s="246"/>
      <c r="Q3956" s="246"/>
      <c r="R3956" s="246"/>
      <c r="S3956" s="548">
        <v>147.6</v>
      </c>
      <c r="T3956" s="467" t="s">
        <v>2965</v>
      </c>
      <c r="U3956" s="347">
        <f t="shared" si="75"/>
        <v>2361.6</v>
      </c>
    </row>
    <row r="3957" spans="1:21">
      <c r="A3957" s="235">
        <f t="shared" si="74"/>
        <v>3954</v>
      </c>
      <c r="B3957" s="238">
        <v>112172545</v>
      </c>
      <c r="C3957" s="238">
        <v>112172545</v>
      </c>
      <c r="D3957" s="238" t="s">
        <v>2378</v>
      </c>
      <c r="E3957" s="598" t="s">
        <v>36</v>
      </c>
      <c r="F3957" s="333">
        <v>48</v>
      </c>
      <c r="G3957" s="623" t="s">
        <v>5157</v>
      </c>
      <c r="H3957" s="486">
        <v>45329</v>
      </c>
      <c r="I3957" s="491"/>
      <c r="J3957" s="246"/>
      <c r="K3957" s="246"/>
      <c r="L3957" s="246"/>
      <c r="M3957" s="246"/>
      <c r="N3957" s="246"/>
      <c r="O3957" s="262"/>
      <c r="P3957" s="246"/>
      <c r="Q3957" s="246"/>
      <c r="R3957" s="246"/>
      <c r="S3957" s="541">
        <v>8.8800000000000008</v>
      </c>
      <c r="T3957" s="467" t="s">
        <v>2965</v>
      </c>
      <c r="U3957" s="347">
        <f t="shared" si="75"/>
        <v>426.24</v>
      </c>
    </row>
    <row r="3958" spans="1:21">
      <c r="A3958" s="235">
        <f t="shared" si="74"/>
        <v>3955</v>
      </c>
      <c r="B3958" s="238">
        <v>112172545</v>
      </c>
      <c r="C3958" s="238">
        <v>112172545</v>
      </c>
      <c r="D3958" s="238" t="s">
        <v>2378</v>
      </c>
      <c r="E3958" s="598" t="s">
        <v>36</v>
      </c>
      <c r="F3958" s="333">
        <v>12</v>
      </c>
      <c r="G3958" s="623" t="s">
        <v>5158</v>
      </c>
      <c r="H3958" s="486">
        <v>45335</v>
      </c>
      <c r="I3958" s="491"/>
      <c r="J3958" s="246"/>
      <c r="K3958" s="246"/>
      <c r="L3958" s="246"/>
      <c r="M3958" s="246"/>
      <c r="N3958" s="246"/>
      <c r="O3958" s="262"/>
      <c r="P3958" s="246"/>
      <c r="Q3958" s="246"/>
      <c r="R3958" s="246"/>
      <c r="S3958" s="541">
        <v>8.8800000000000008</v>
      </c>
      <c r="T3958" s="467" t="s">
        <v>2965</v>
      </c>
      <c r="U3958" s="347">
        <f t="shared" si="75"/>
        <v>106.56</v>
      </c>
    </row>
    <row r="3959" spans="1:21">
      <c r="A3959" s="235">
        <f t="shared" ref="A3959:A4022" si="76">A3958+1</f>
        <v>3956</v>
      </c>
      <c r="B3959" s="238">
        <v>112172545</v>
      </c>
      <c r="C3959" s="238">
        <v>112172545</v>
      </c>
      <c r="D3959" s="238" t="s">
        <v>2378</v>
      </c>
      <c r="E3959" s="598" t="s">
        <v>36</v>
      </c>
      <c r="F3959" s="333">
        <v>60</v>
      </c>
      <c r="G3959" s="631" t="s">
        <v>5159</v>
      </c>
      <c r="H3959" s="241">
        <v>45334</v>
      </c>
      <c r="I3959" s="491"/>
      <c r="J3959" s="246"/>
      <c r="K3959" s="246"/>
      <c r="L3959" s="246"/>
      <c r="M3959" s="246"/>
      <c r="N3959" s="246"/>
      <c r="O3959" s="262"/>
      <c r="P3959" s="246"/>
      <c r="Q3959" s="246"/>
      <c r="R3959" s="246"/>
      <c r="S3959" s="541">
        <v>8.8800000000000008</v>
      </c>
      <c r="T3959" s="467" t="s">
        <v>2965</v>
      </c>
      <c r="U3959" s="347">
        <f t="shared" si="75"/>
        <v>532.80000000000007</v>
      </c>
    </row>
    <row r="3960" spans="1:21">
      <c r="A3960" s="235">
        <f t="shared" si="76"/>
        <v>3957</v>
      </c>
      <c r="B3960" s="238">
        <v>112172545</v>
      </c>
      <c r="C3960" s="238">
        <v>112172545</v>
      </c>
      <c r="D3960" s="238" t="s">
        <v>2378</v>
      </c>
      <c r="E3960" s="598" t="s">
        <v>36</v>
      </c>
      <c r="F3960" s="333">
        <v>84</v>
      </c>
      <c r="G3960" s="626" t="s">
        <v>5160</v>
      </c>
      <c r="H3960" s="464">
        <v>45341</v>
      </c>
      <c r="I3960" s="491"/>
      <c r="J3960" s="246"/>
      <c r="K3960" s="246"/>
      <c r="L3960" s="246"/>
      <c r="M3960" s="246"/>
      <c r="N3960" s="246"/>
      <c r="O3960" s="262"/>
      <c r="P3960" s="246"/>
      <c r="Q3960" s="246"/>
      <c r="R3960" s="246"/>
      <c r="S3960" s="541">
        <v>8.8800000000000008</v>
      </c>
      <c r="T3960" s="467" t="s">
        <v>2965</v>
      </c>
      <c r="U3960" s="347">
        <f t="shared" si="75"/>
        <v>745.92000000000007</v>
      </c>
    </row>
    <row r="3961" spans="1:21">
      <c r="A3961" s="235">
        <f t="shared" si="76"/>
        <v>3958</v>
      </c>
      <c r="B3961" s="238">
        <v>112172545</v>
      </c>
      <c r="C3961" s="238">
        <v>112172545</v>
      </c>
      <c r="D3961" s="238" t="s">
        <v>2378</v>
      </c>
      <c r="E3961" s="598" t="s">
        <v>36</v>
      </c>
      <c r="F3961" s="333">
        <v>48</v>
      </c>
      <c r="G3961" s="626" t="s">
        <v>5161</v>
      </c>
      <c r="H3961" s="464">
        <v>45345</v>
      </c>
      <c r="I3961" s="491"/>
      <c r="J3961" s="246"/>
      <c r="K3961" s="246"/>
      <c r="L3961" s="246"/>
      <c r="M3961" s="246"/>
      <c r="N3961" s="246"/>
      <c r="O3961" s="262"/>
      <c r="P3961" s="246"/>
      <c r="Q3961" s="246"/>
      <c r="R3961" s="246"/>
      <c r="S3961" s="541">
        <v>8.8800000000000008</v>
      </c>
      <c r="T3961" s="467" t="s">
        <v>2965</v>
      </c>
      <c r="U3961" s="347">
        <f t="shared" si="75"/>
        <v>426.24</v>
      </c>
    </row>
    <row r="3962" spans="1:21">
      <c r="A3962" s="235">
        <f t="shared" si="76"/>
        <v>3959</v>
      </c>
      <c r="B3962" s="238">
        <v>112172546</v>
      </c>
      <c r="C3962" s="238">
        <v>112172546</v>
      </c>
      <c r="D3962" s="238" t="s">
        <v>2380</v>
      </c>
      <c r="E3962" s="598" t="s">
        <v>36</v>
      </c>
      <c r="F3962" s="333">
        <v>32</v>
      </c>
      <c r="G3962" s="623" t="s">
        <v>5157</v>
      </c>
      <c r="H3962" s="486">
        <v>45329</v>
      </c>
      <c r="I3962" s="491"/>
      <c r="J3962" s="246"/>
      <c r="K3962" s="246"/>
      <c r="L3962" s="246"/>
      <c r="M3962" s="246"/>
      <c r="N3962" s="246"/>
      <c r="O3962" s="262"/>
      <c r="P3962" s="246"/>
      <c r="Q3962" s="246"/>
      <c r="R3962" s="246"/>
      <c r="S3962" s="538">
        <v>8.98</v>
      </c>
      <c r="T3962" s="467" t="s">
        <v>2965</v>
      </c>
      <c r="U3962" s="347">
        <f t="shared" si="75"/>
        <v>287.36</v>
      </c>
    </row>
    <row r="3963" spans="1:21">
      <c r="A3963" s="235">
        <f t="shared" si="76"/>
        <v>3960</v>
      </c>
      <c r="B3963" s="238">
        <v>112172546</v>
      </c>
      <c r="C3963" s="238">
        <v>112172546</v>
      </c>
      <c r="D3963" s="238" t="s">
        <v>2380</v>
      </c>
      <c r="E3963" s="598" t="s">
        <v>36</v>
      </c>
      <c r="F3963" s="333">
        <v>8</v>
      </c>
      <c r="G3963" s="623" t="s">
        <v>5158</v>
      </c>
      <c r="H3963" s="486">
        <v>45335</v>
      </c>
      <c r="I3963" s="491"/>
      <c r="J3963" s="246"/>
      <c r="K3963" s="246"/>
      <c r="L3963" s="246"/>
      <c r="M3963" s="246"/>
      <c r="N3963" s="246"/>
      <c r="O3963" s="262"/>
      <c r="P3963" s="246"/>
      <c r="Q3963" s="246"/>
      <c r="R3963" s="246"/>
      <c r="S3963" s="538">
        <v>8.98</v>
      </c>
      <c r="T3963" s="467" t="s">
        <v>2965</v>
      </c>
      <c r="U3963" s="347">
        <f t="shared" si="75"/>
        <v>71.84</v>
      </c>
    </row>
    <row r="3964" spans="1:21">
      <c r="A3964" s="235">
        <f t="shared" si="76"/>
        <v>3961</v>
      </c>
      <c r="B3964" s="238">
        <v>112172546</v>
      </c>
      <c r="C3964" s="238">
        <v>112172546</v>
      </c>
      <c r="D3964" s="238" t="s">
        <v>2380</v>
      </c>
      <c r="E3964" s="598" t="s">
        <v>36</v>
      </c>
      <c r="F3964" s="333">
        <v>40</v>
      </c>
      <c r="G3964" s="631" t="s">
        <v>5159</v>
      </c>
      <c r="H3964" s="241">
        <v>45334</v>
      </c>
      <c r="I3964" s="491"/>
      <c r="J3964" s="246"/>
      <c r="K3964" s="246"/>
      <c r="L3964" s="246"/>
      <c r="M3964" s="246"/>
      <c r="N3964" s="246"/>
      <c r="O3964" s="262"/>
      <c r="P3964" s="246"/>
      <c r="Q3964" s="246"/>
      <c r="R3964" s="246"/>
      <c r="S3964" s="538">
        <v>8.98</v>
      </c>
      <c r="T3964" s="467" t="s">
        <v>2965</v>
      </c>
      <c r="U3964" s="347">
        <f t="shared" si="75"/>
        <v>359.20000000000005</v>
      </c>
    </row>
    <row r="3965" spans="1:21">
      <c r="A3965" s="235">
        <f t="shared" si="76"/>
        <v>3962</v>
      </c>
      <c r="B3965" s="238">
        <v>112172546</v>
      </c>
      <c r="C3965" s="238">
        <v>112172546</v>
      </c>
      <c r="D3965" s="238" t="s">
        <v>2380</v>
      </c>
      <c r="E3965" s="598" t="s">
        <v>36</v>
      </c>
      <c r="F3965" s="333">
        <v>56</v>
      </c>
      <c r="G3965" s="626" t="s">
        <v>5160</v>
      </c>
      <c r="H3965" s="464">
        <v>45341</v>
      </c>
      <c r="I3965" s="491"/>
      <c r="J3965" s="246"/>
      <c r="K3965" s="246"/>
      <c r="L3965" s="246"/>
      <c r="M3965" s="246"/>
      <c r="N3965" s="246"/>
      <c r="O3965" s="262"/>
      <c r="P3965" s="246"/>
      <c r="Q3965" s="246"/>
      <c r="R3965" s="246"/>
      <c r="S3965" s="538">
        <v>8.98</v>
      </c>
      <c r="T3965" s="467" t="s">
        <v>2965</v>
      </c>
      <c r="U3965" s="347">
        <f t="shared" si="75"/>
        <v>502.88</v>
      </c>
    </row>
    <row r="3966" spans="1:21">
      <c r="A3966" s="235">
        <f t="shared" si="76"/>
        <v>3963</v>
      </c>
      <c r="B3966" s="238">
        <v>112172546</v>
      </c>
      <c r="C3966" s="238">
        <v>112172546</v>
      </c>
      <c r="D3966" s="238" t="s">
        <v>2380</v>
      </c>
      <c r="E3966" s="598" t="s">
        <v>36</v>
      </c>
      <c r="F3966" s="333">
        <v>32</v>
      </c>
      <c r="G3966" s="626" t="s">
        <v>5161</v>
      </c>
      <c r="H3966" s="464">
        <v>45345</v>
      </c>
      <c r="I3966" s="491"/>
      <c r="J3966" s="246"/>
      <c r="K3966" s="246"/>
      <c r="L3966" s="246"/>
      <c r="M3966" s="246"/>
      <c r="N3966" s="246"/>
      <c r="O3966" s="262"/>
      <c r="P3966" s="246"/>
      <c r="Q3966" s="246"/>
      <c r="R3966" s="246"/>
      <c r="S3966" s="538">
        <v>8.98</v>
      </c>
      <c r="T3966" s="467" t="s">
        <v>2965</v>
      </c>
      <c r="U3966" s="347">
        <f t="shared" si="75"/>
        <v>287.36</v>
      </c>
    </row>
    <row r="3967" spans="1:21">
      <c r="A3967" s="235">
        <f t="shared" si="76"/>
        <v>3964</v>
      </c>
      <c r="B3967" s="238">
        <v>112170848</v>
      </c>
      <c r="C3967" s="238">
        <v>112170848</v>
      </c>
      <c r="D3967" s="238" t="s">
        <v>2381</v>
      </c>
      <c r="E3967" s="598" t="s">
        <v>36</v>
      </c>
      <c r="F3967" s="235">
        <v>48</v>
      </c>
      <c r="G3967" s="623" t="s">
        <v>5157</v>
      </c>
      <c r="H3967" s="486">
        <v>45329</v>
      </c>
      <c r="I3967" s="491"/>
      <c r="J3967" s="246"/>
      <c r="K3967" s="246"/>
      <c r="L3967" s="246"/>
      <c r="M3967" s="246"/>
      <c r="N3967" s="246"/>
      <c r="O3967" s="262"/>
      <c r="P3967" s="246"/>
      <c r="Q3967" s="246"/>
      <c r="R3967" s="246"/>
      <c r="S3967" s="538">
        <v>8.41</v>
      </c>
      <c r="T3967" s="467" t="s">
        <v>2965</v>
      </c>
      <c r="U3967" s="347">
        <f t="shared" si="75"/>
        <v>403.68</v>
      </c>
    </row>
    <row r="3968" spans="1:21">
      <c r="A3968" s="235">
        <f t="shared" si="76"/>
        <v>3965</v>
      </c>
      <c r="B3968" s="238">
        <v>112170848</v>
      </c>
      <c r="C3968" s="238">
        <v>112170848</v>
      </c>
      <c r="D3968" s="238" t="s">
        <v>2381</v>
      </c>
      <c r="E3968" s="598" t="s">
        <v>36</v>
      </c>
      <c r="F3968" s="235">
        <v>12</v>
      </c>
      <c r="G3968" s="623" t="s">
        <v>5158</v>
      </c>
      <c r="H3968" s="486">
        <v>45335</v>
      </c>
      <c r="I3968" s="491"/>
      <c r="J3968" s="246"/>
      <c r="K3968" s="246"/>
      <c r="L3968" s="246"/>
      <c r="M3968" s="246"/>
      <c r="N3968" s="246"/>
      <c r="O3968" s="262"/>
      <c r="P3968" s="246"/>
      <c r="Q3968" s="246"/>
      <c r="R3968" s="246"/>
      <c r="S3968" s="171">
        <v>15.5</v>
      </c>
      <c r="T3968" s="467" t="s">
        <v>2965</v>
      </c>
      <c r="U3968" s="347">
        <f t="shared" si="75"/>
        <v>186</v>
      </c>
    </row>
    <row r="3969" spans="1:21">
      <c r="A3969" s="235">
        <f t="shared" si="76"/>
        <v>3966</v>
      </c>
      <c r="B3969" s="238">
        <v>112170848</v>
      </c>
      <c r="C3969" s="238">
        <v>112170848</v>
      </c>
      <c r="D3969" s="238" t="s">
        <v>2381</v>
      </c>
      <c r="E3969" s="598" t="s">
        <v>36</v>
      </c>
      <c r="F3969" s="238">
        <v>60</v>
      </c>
      <c r="G3969" s="631" t="s">
        <v>5159</v>
      </c>
      <c r="H3969" s="241">
        <v>45334</v>
      </c>
      <c r="I3969" s="491"/>
      <c r="J3969" s="246"/>
      <c r="K3969" s="246"/>
      <c r="L3969" s="246"/>
      <c r="M3969" s="246"/>
      <c r="N3969" s="246"/>
      <c r="O3969" s="262"/>
      <c r="P3969" s="246"/>
      <c r="Q3969" s="246"/>
      <c r="R3969" s="246"/>
      <c r="S3969" s="171">
        <v>15.5</v>
      </c>
      <c r="T3969" s="467" t="s">
        <v>2965</v>
      </c>
      <c r="U3969" s="347">
        <f t="shared" si="75"/>
        <v>930</v>
      </c>
    </row>
    <row r="3970" spans="1:21">
      <c r="A3970" s="235">
        <f t="shared" si="76"/>
        <v>3967</v>
      </c>
      <c r="B3970" s="238">
        <v>112170848</v>
      </c>
      <c r="C3970" s="238">
        <v>112170848</v>
      </c>
      <c r="D3970" s="238" t="s">
        <v>2381</v>
      </c>
      <c r="E3970" s="598" t="s">
        <v>36</v>
      </c>
      <c r="F3970" s="238">
        <v>84</v>
      </c>
      <c r="G3970" s="626" t="s">
        <v>5160</v>
      </c>
      <c r="H3970" s="464">
        <v>45341</v>
      </c>
      <c r="I3970" s="491"/>
      <c r="J3970" s="246"/>
      <c r="K3970" s="246"/>
      <c r="L3970" s="246"/>
      <c r="M3970" s="246"/>
      <c r="N3970" s="246"/>
      <c r="O3970" s="262"/>
      <c r="P3970" s="246"/>
      <c r="Q3970" s="246"/>
      <c r="R3970" s="246"/>
      <c r="S3970" s="538">
        <v>8.41</v>
      </c>
      <c r="T3970" s="467" t="s">
        <v>2965</v>
      </c>
      <c r="U3970" s="347">
        <f t="shared" si="75"/>
        <v>706.44</v>
      </c>
    </row>
    <row r="3971" spans="1:21">
      <c r="A3971" s="235">
        <f t="shared" si="76"/>
        <v>3968</v>
      </c>
      <c r="B3971" s="238">
        <v>112170848</v>
      </c>
      <c r="C3971" s="238">
        <v>112170848</v>
      </c>
      <c r="D3971" s="238" t="s">
        <v>2381</v>
      </c>
      <c r="E3971" s="598" t="s">
        <v>36</v>
      </c>
      <c r="F3971" s="238">
        <v>48</v>
      </c>
      <c r="G3971" s="626" t="s">
        <v>5161</v>
      </c>
      <c r="H3971" s="464">
        <v>45345</v>
      </c>
      <c r="I3971" s="491"/>
      <c r="J3971" s="246"/>
      <c r="K3971" s="246"/>
      <c r="L3971" s="246"/>
      <c r="M3971" s="246"/>
      <c r="N3971" s="246"/>
      <c r="O3971" s="262"/>
      <c r="P3971" s="246"/>
      <c r="Q3971" s="246"/>
      <c r="R3971" s="246"/>
      <c r="S3971" s="538">
        <v>8.41</v>
      </c>
      <c r="T3971" s="467" t="s">
        <v>2965</v>
      </c>
      <c r="U3971" s="347">
        <f t="shared" si="75"/>
        <v>403.68</v>
      </c>
    </row>
    <row r="3972" spans="1:21">
      <c r="A3972" s="235">
        <f t="shared" si="76"/>
        <v>3969</v>
      </c>
      <c r="B3972" s="238">
        <v>112170849</v>
      </c>
      <c r="C3972" s="238">
        <v>112170849</v>
      </c>
      <c r="D3972" s="238" t="s">
        <v>2382</v>
      </c>
      <c r="E3972" s="598" t="s">
        <v>36</v>
      </c>
      <c r="F3972" s="235">
        <v>48</v>
      </c>
      <c r="G3972" s="623" t="s">
        <v>5157</v>
      </c>
      <c r="H3972" s="486">
        <v>45329</v>
      </c>
      <c r="I3972" s="491"/>
      <c r="J3972" s="246"/>
      <c r="K3972" s="246"/>
      <c r="L3972" s="246"/>
      <c r="M3972" s="246"/>
      <c r="N3972" s="246"/>
      <c r="O3972" s="262"/>
      <c r="P3972" s="246"/>
      <c r="Q3972" s="246"/>
      <c r="R3972" s="246"/>
      <c r="S3972" s="538">
        <v>2.89</v>
      </c>
      <c r="T3972" s="467" t="s">
        <v>2965</v>
      </c>
      <c r="U3972" s="347">
        <f t="shared" ref="U3972:U4035" si="77">S3972*F3972</f>
        <v>138.72</v>
      </c>
    </row>
    <row r="3973" spans="1:21">
      <c r="A3973" s="235">
        <f t="shared" si="76"/>
        <v>3970</v>
      </c>
      <c r="B3973" s="238">
        <v>112170849</v>
      </c>
      <c r="C3973" s="238">
        <v>112170849</v>
      </c>
      <c r="D3973" s="238" t="s">
        <v>2382</v>
      </c>
      <c r="E3973" s="598" t="s">
        <v>36</v>
      </c>
      <c r="F3973" s="235">
        <v>12</v>
      </c>
      <c r="G3973" s="623" t="s">
        <v>5158</v>
      </c>
      <c r="H3973" s="486">
        <v>45335</v>
      </c>
      <c r="I3973" s="491"/>
      <c r="J3973" s="246"/>
      <c r="K3973" s="246"/>
      <c r="L3973" s="246"/>
      <c r="M3973" s="246"/>
      <c r="N3973" s="246"/>
      <c r="O3973" s="262"/>
      <c r="P3973" s="246"/>
      <c r="Q3973" s="246"/>
      <c r="R3973" s="246"/>
      <c r="S3973" s="538">
        <v>2.89</v>
      </c>
      <c r="T3973" s="467" t="s">
        <v>2965</v>
      </c>
      <c r="U3973" s="347">
        <f t="shared" si="77"/>
        <v>34.68</v>
      </c>
    </row>
    <row r="3974" spans="1:21">
      <c r="A3974" s="235">
        <f t="shared" si="76"/>
        <v>3971</v>
      </c>
      <c r="B3974" s="238">
        <v>112170849</v>
      </c>
      <c r="C3974" s="238">
        <v>112170849</v>
      </c>
      <c r="D3974" s="238" t="s">
        <v>2382</v>
      </c>
      <c r="E3974" s="598" t="s">
        <v>36</v>
      </c>
      <c r="F3974" s="238">
        <v>60</v>
      </c>
      <c r="G3974" s="631" t="s">
        <v>5159</v>
      </c>
      <c r="H3974" s="241">
        <v>45334</v>
      </c>
      <c r="I3974" s="491"/>
      <c r="J3974" s="246"/>
      <c r="K3974" s="246"/>
      <c r="L3974" s="246"/>
      <c r="M3974" s="246"/>
      <c r="N3974" s="246"/>
      <c r="O3974" s="262"/>
      <c r="P3974" s="246"/>
      <c r="Q3974" s="246"/>
      <c r="R3974" s="246"/>
      <c r="S3974" s="538">
        <v>2.89</v>
      </c>
      <c r="T3974" s="467" t="s">
        <v>2965</v>
      </c>
      <c r="U3974" s="347">
        <f t="shared" si="77"/>
        <v>173.4</v>
      </c>
    </row>
    <row r="3975" spans="1:21">
      <c r="A3975" s="235">
        <f t="shared" si="76"/>
        <v>3972</v>
      </c>
      <c r="B3975" s="238">
        <v>112170849</v>
      </c>
      <c r="C3975" s="238">
        <v>112170849</v>
      </c>
      <c r="D3975" s="238" t="s">
        <v>2382</v>
      </c>
      <c r="E3975" s="598" t="s">
        <v>36</v>
      </c>
      <c r="F3975" s="238">
        <v>84</v>
      </c>
      <c r="G3975" s="626" t="s">
        <v>5160</v>
      </c>
      <c r="H3975" s="464">
        <v>45341</v>
      </c>
      <c r="I3975" s="491"/>
      <c r="J3975" s="246"/>
      <c r="K3975" s="246"/>
      <c r="L3975" s="246"/>
      <c r="M3975" s="246"/>
      <c r="N3975" s="246"/>
      <c r="O3975" s="262"/>
      <c r="P3975" s="246"/>
      <c r="Q3975" s="246"/>
      <c r="R3975" s="246"/>
      <c r="S3975" s="538">
        <v>2.89</v>
      </c>
      <c r="T3975" s="467" t="s">
        <v>2965</v>
      </c>
      <c r="U3975" s="347">
        <f t="shared" si="77"/>
        <v>242.76000000000002</v>
      </c>
    </row>
    <row r="3976" spans="1:21">
      <c r="A3976" s="235">
        <f t="shared" si="76"/>
        <v>3973</v>
      </c>
      <c r="B3976" s="238">
        <v>112170849</v>
      </c>
      <c r="C3976" s="238">
        <v>112170849</v>
      </c>
      <c r="D3976" s="238" t="s">
        <v>2382</v>
      </c>
      <c r="E3976" s="598" t="s">
        <v>36</v>
      </c>
      <c r="F3976" s="238">
        <v>48</v>
      </c>
      <c r="G3976" s="626" t="s">
        <v>5161</v>
      </c>
      <c r="H3976" s="464">
        <v>45345</v>
      </c>
      <c r="I3976" s="491"/>
      <c r="J3976" s="246"/>
      <c r="K3976" s="246"/>
      <c r="L3976" s="246"/>
      <c r="M3976" s="246"/>
      <c r="N3976" s="246"/>
      <c r="O3976" s="262"/>
      <c r="P3976" s="246"/>
      <c r="Q3976" s="246"/>
      <c r="R3976" s="246"/>
      <c r="S3976" s="538">
        <v>2.89</v>
      </c>
      <c r="T3976" s="467" t="s">
        <v>2965</v>
      </c>
      <c r="U3976" s="347">
        <f t="shared" si="77"/>
        <v>138.72</v>
      </c>
    </row>
    <row r="3977" spans="1:21" ht="30.6">
      <c r="A3977" s="235">
        <f t="shared" si="76"/>
        <v>3974</v>
      </c>
      <c r="B3977" s="238">
        <v>109611234</v>
      </c>
      <c r="C3977" s="238">
        <v>3742612236</v>
      </c>
      <c r="D3977" s="337" t="s">
        <v>3031</v>
      </c>
      <c r="E3977" s="598" t="s">
        <v>36</v>
      </c>
      <c r="F3977" s="235">
        <v>24</v>
      </c>
      <c r="G3977" s="623" t="s">
        <v>5157</v>
      </c>
      <c r="H3977" s="486">
        <v>45329</v>
      </c>
      <c r="I3977" s="491"/>
      <c r="J3977" s="246"/>
      <c r="K3977" s="246"/>
      <c r="L3977" s="246"/>
      <c r="M3977" s="246"/>
      <c r="N3977" s="246"/>
      <c r="O3977" s="262"/>
      <c r="P3977" s="246"/>
      <c r="Q3977" s="246"/>
      <c r="R3977" s="246"/>
      <c r="S3977" s="538">
        <v>24600</v>
      </c>
      <c r="T3977" s="467" t="s">
        <v>2965</v>
      </c>
      <c r="U3977" s="347">
        <f t="shared" si="77"/>
        <v>590400</v>
      </c>
    </row>
    <row r="3978" spans="1:21" ht="30.6">
      <c r="A3978" s="235">
        <f t="shared" si="76"/>
        <v>3975</v>
      </c>
      <c r="B3978" s="238">
        <v>109611234</v>
      </c>
      <c r="C3978" s="238">
        <v>3742612236</v>
      </c>
      <c r="D3978" s="337" t="s">
        <v>3031</v>
      </c>
      <c r="E3978" s="598" t="s">
        <v>36</v>
      </c>
      <c r="F3978" s="235">
        <v>6</v>
      </c>
      <c r="G3978" s="623" t="s">
        <v>5158</v>
      </c>
      <c r="H3978" s="486">
        <v>45335</v>
      </c>
      <c r="I3978" s="491"/>
      <c r="J3978" s="246"/>
      <c r="K3978" s="246"/>
      <c r="L3978" s="246"/>
      <c r="M3978" s="246"/>
      <c r="N3978" s="246"/>
      <c r="O3978" s="262"/>
      <c r="P3978" s="246"/>
      <c r="Q3978" s="246"/>
      <c r="R3978" s="246"/>
      <c r="S3978" s="538">
        <v>24600</v>
      </c>
      <c r="T3978" s="467" t="s">
        <v>2965</v>
      </c>
      <c r="U3978" s="347">
        <f t="shared" si="77"/>
        <v>147600</v>
      </c>
    </row>
    <row r="3979" spans="1:21" ht="30.6">
      <c r="A3979" s="235">
        <f t="shared" si="76"/>
        <v>3976</v>
      </c>
      <c r="B3979" s="238">
        <v>109611234</v>
      </c>
      <c r="C3979" s="238">
        <v>3742612236</v>
      </c>
      <c r="D3979" s="337" t="s">
        <v>3031</v>
      </c>
      <c r="E3979" s="598" t="s">
        <v>36</v>
      </c>
      <c r="F3979" s="238">
        <v>27</v>
      </c>
      <c r="G3979" s="631" t="s">
        <v>5159</v>
      </c>
      <c r="H3979" s="241">
        <v>45334</v>
      </c>
      <c r="I3979" s="491"/>
      <c r="J3979" s="246"/>
      <c r="K3979" s="246"/>
      <c r="L3979" s="246"/>
      <c r="M3979" s="246"/>
      <c r="N3979" s="246"/>
      <c r="O3979" s="262"/>
      <c r="P3979" s="246"/>
      <c r="Q3979" s="246"/>
      <c r="R3979" s="246"/>
      <c r="S3979" s="538">
        <v>24600</v>
      </c>
      <c r="T3979" s="467" t="s">
        <v>2965</v>
      </c>
      <c r="U3979" s="347">
        <f t="shared" si="77"/>
        <v>664200</v>
      </c>
    </row>
    <row r="3980" spans="1:21">
      <c r="A3980" s="235">
        <f t="shared" si="76"/>
        <v>3977</v>
      </c>
      <c r="B3980" s="444">
        <v>112137134</v>
      </c>
      <c r="C3980" s="444">
        <v>21038811406</v>
      </c>
      <c r="D3980" s="445" t="s">
        <v>2415</v>
      </c>
      <c r="E3980" s="614" t="s">
        <v>36</v>
      </c>
      <c r="F3980" s="443">
        <v>105</v>
      </c>
      <c r="G3980" s="623" t="s">
        <v>5144</v>
      </c>
      <c r="H3980" s="241">
        <v>45338</v>
      </c>
      <c r="I3980" s="491"/>
      <c r="J3980" s="246"/>
      <c r="K3980" s="246"/>
      <c r="L3980" s="246"/>
      <c r="M3980" s="246"/>
      <c r="N3980" s="246"/>
      <c r="O3980" s="262"/>
      <c r="P3980" s="246"/>
      <c r="Q3980" s="246"/>
      <c r="R3980" s="246"/>
      <c r="S3980" s="171">
        <v>1023.6700000000001</v>
      </c>
      <c r="T3980" s="467" t="s">
        <v>2965</v>
      </c>
      <c r="U3980" s="347">
        <f t="shared" si="77"/>
        <v>107485.35</v>
      </c>
    </row>
    <row r="3981" spans="1:21">
      <c r="A3981" s="235">
        <f t="shared" si="76"/>
        <v>3978</v>
      </c>
      <c r="B3981" s="238">
        <v>105401093</v>
      </c>
      <c r="C3981" s="238" t="s">
        <v>4662</v>
      </c>
      <c r="D3981" s="337" t="s">
        <v>4663</v>
      </c>
      <c r="E3981" s="598" t="s">
        <v>36</v>
      </c>
      <c r="F3981" s="333">
        <v>1</v>
      </c>
      <c r="G3981" s="625" t="s">
        <v>5164</v>
      </c>
      <c r="H3981" s="485">
        <v>45335</v>
      </c>
      <c r="I3981" s="491"/>
      <c r="J3981" s="246"/>
      <c r="K3981" s="246"/>
      <c r="L3981" s="246"/>
      <c r="M3981" s="246"/>
      <c r="N3981" s="246"/>
      <c r="O3981" s="262"/>
      <c r="P3981" s="246"/>
      <c r="Q3981" s="246"/>
      <c r="R3981" s="246"/>
      <c r="S3981" s="538">
        <v>133000</v>
      </c>
      <c r="T3981" s="467" t="s">
        <v>2965</v>
      </c>
      <c r="U3981" s="347">
        <f t="shared" si="77"/>
        <v>133000</v>
      </c>
    </row>
    <row r="3982" spans="1:21">
      <c r="A3982" s="235">
        <f t="shared" si="76"/>
        <v>3979</v>
      </c>
      <c r="B3982" s="238" t="s">
        <v>4672</v>
      </c>
      <c r="C3982" s="238" t="s">
        <v>4673</v>
      </c>
      <c r="D3982" s="337" t="s">
        <v>4674</v>
      </c>
      <c r="E3982" s="598" t="s">
        <v>36</v>
      </c>
      <c r="F3982" s="333">
        <v>1</v>
      </c>
      <c r="G3982" s="623" t="s">
        <v>5146</v>
      </c>
      <c r="H3982" s="485">
        <v>45332</v>
      </c>
      <c r="I3982" s="491"/>
      <c r="J3982" s="246"/>
      <c r="K3982" s="246"/>
      <c r="L3982" s="246"/>
      <c r="M3982" s="246"/>
      <c r="N3982" s="246"/>
      <c r="O3982" s="262"/>
      <c r="P3982" s="246"/>
      <c r="Q3982" s="246"/>
      <c r="R3982" s="246"/>
      <c r="S3982" s="538">
        <v>48000</v>
      </c>
      <c r="T3982" s="467" t="s">
        <v>2965</v>
      </c>
      <c r="U3982" s="347">
        <f t="shared" si="77"/>
        <v>48000</v>
      </c>
    </row>
    <row r="3983" spans="1:21">
      <c r="A3983" s="235">
        <f t="shared" si="76"/>
        <v>3980</v>
      </c>
      <c r="B3983" s="238">
        <v>113809811</v>
      </c>
      <c r="C3983" s="238"/>
      <c r="D3983" s="344" t="s">
        <v>4713</v>
      </c>
      <c r="E3983" s="600" t="s">
        <v>2729</v>
      </c>
      <c r="F3983" s="333">
        <v>36</v>
      </c>
      <c r="G3983" s="630" t="s">
        <v>5149</v>
      </c>
      <c r="H3983" s="241">
        <v>45336</v>
      </c>
      <c r="I3983" s="491"/>
      <c r="J3983" s="246"/>
      <c r="K3983" s="246"/>
      <c r="L3983" s="246"/>
      <c r="M3983" s="246"/>
      <c r="N3983" s="246"/>
      <c r="O3983" s="262"/>
      <c r="P3983" s="246"/>
      <c r="Q3983" s="246"/>
      <c r="R3983" s="246"/>
      <c r="S3983" s="252">
        <v>16.829999999999998</v>
      </c>
      <c r="T3983" s="467" t="s">
        <v>2965</v>
      </c>
      <c r="U3983" s="347">
        <f t="shared" si="77"/>
        <v>605.87999999999988</v>
      </c>
    </row>
    <row r="3984" spans="1:21">
      <c r="A3984" s="235">
        <f t="shared" si="76"/>
        <v>3981</v>
      </c>
      <c r="B3984" s="238">
        <v>113809811</v>
      </c>
      <c r="C3984" s="238"/>
      <c r="D3984" s="238" t="s">
        <v>4713</v>
      </c>
      <c r="E3984" s="600" t="s">
        <v>2729</v>
      </c>
      <c r="F3984" s="238">
        <v>60</v>
      </c>
      <c r="G3984" s="630" t="s">
        <v>5150</v>
      </c>
      <c r="H3984" s="241">
        <v>45336</v>
      </c>
      <c r="I3984" s="491"/>
      <c r="J3984" s="246"/>
      <c r="K3984" s="246"/>
      <c r="L3984" s="246"/>
      <c r="M3984" s="246"/>
      <c r="N3984" s="246"/>
      <c r="O3984" s="262"/>
      <c r="P3984" s="246"/>
      <c r="Q3984" s="246"/>
      <c r="R3984" s="246"/>
      <c r="S3984" s="252">
        <v>16.829999999999998</v>
      </c>
      <c r="T3984" s="467" t="s">
        <v>2965</v>
      </c>
      <c r="U3984" s="347">
        <f t="shared" si="77"/>
        <v>1009.8</v>
      </c>
    </row>
    <row r="3985" spans="1:21">
      <c r="A3985" s="235">
        <f t="shared" si="76"/>
        <v>3982</v>
      </c>
      <c r="B3985" s="238">
        <v>113809811</v>
      </c>
      <c r="C3985" s="238"/>
      <c r="D3985" s="238" t="s">
        <v>4713</v>
      </c>
      <c r="E3985" s="600" t="s">
        <v>2729</v>
      </c>
      <c r="F3985" s="238">
        <v>60</v>
      </c>
      <c r="G3985" s="630" t="s">
        <v>5151</v>
      </c>
      <c r="H3985" s="241">
        <v>45342</v>
      </c>
      <c r="I3985" s="491"/>
      <c r="J3985" s="246"/>
      <c r="K3985" s="246"/>
      <c r="L3985" s="246"/>
      <c r="M3985" s="246"/>
      <c r="N3985" s="246"/>
      <c r="O3985" s="262"/>
      <c r="P3985" s="246"/>
      <c r="Q3985" s="246"/>
      <c r="R3985" s="246"/>
      <c r="S3985" s="252">
        <v>16.829999999999998</v>
      </c>
      <c r="T3985" s="467" t="s">
        <v>2965</v>
      </c>
      <c r="U3985" s="347">
        <f t="shared" si="77"/>
        <v>1009.8</v>
      </c>
    </row>
    <row r="3986" spans="1:21">
      <c r="A3986" s="235">
        <f t="shared" si="76"/>
        <v>3983</v>
      </c>
      <c r="B3986" s="238">
        <v>113809811</v>
      </c>
      <c r="C3986" s="238"/>
      <c r="D3986" s="238" t="s">
        <v>4713</v>
      </c>
      <c r="E3986" s="600" t="s">
        <v>2729</v>
      </c>
      <c r="F3986" s="238">
        <v>60</v>
      </c>
      <c r="G3986" s="630" t="s">
        <v>5152</v>
      </c>
      <c r="H3986" s="241">
        <v>45342</v>
      </c>
      <c r="I3986" s="491"/>
      <c r="J3986" s="246"/>
      <c r="K3986" s="246"/>
      <c r="L3986" s="246"/>
      <c r="M3986" s="246"/>
      <c r="N3986" s="246"/>
      <c r="O3986" s="262"/>
      <c r="P3986" s="246"/>
      <c r="Q3986" s="246"/>
      <c r="R3986" s="246"/>
      <c r="S3986" s="252">
        <v>16.829999999999998</v>
      </c>
      <c r="T3986" s="467" t="s">
        <v>2965</v>
      </c>
      <c r="U3986" s="347">
        <f t="shared" si="77"/>
        <v>1009.8</v>
      </c>
    </row>
    <row r="3987" spans="1:21">
      <c r="A3987" s="235">
        <f t="shared" si="76"/>
        <v>3984</v>
      </c>
      <c r="B3987" s="238">
        <v>113809811</v>
      </c>
      <c r="C3987" s="238"/>
      <c r="D3987" s="238" t="s">
        <v>4713</v>
      </c>
      <c r="E3987" s="600" t="s">
        <v>2729</v>
      </c>
      <c r="F3987" s="238">
        <v>26</v>
      </c>
      <c r="G3987" s="630" t="s">
        <v>5153</v>
      </c>
      <c r="H3987" s="241">
        <v>45343</v>
      </c>
      <c r="I3987" s="491"/>
      <c r="J3987" s="246"/>
      <c r="K3987" s="246"/>
      <c r="L3987" s="246"/>
      <c r="M3987" s="246"/>
      <c r="N3987" s="246"/>
      <c r="O3987" s="262"/>
      <c r="P3987" s="246"/>
      <c r="Q3987" s="246"/>
      <c r="R3987" s="246"/>
      <c r="S3987" s="252">
        <v>16.829999999999998</v>
      </c>
      <c r="T3987" s="467" t="s">
        <v>2965</v>
      </c>
      <c r="U3987" s="347">
        <f t="shared" si="77"/>
        <v>437.57999999999993</v>
      </c>
    </row>
    <row r="3988" spans="1:21">
      <c r="A3988" s="235">
        <f t="shared" si="76"/>
        <v>3985</v>
      </c>
      <c r="B3988" s="238">
        <v>113809809</v>
      </c>
      <c r="C3988" s="238"/>
      <c r="D3988" s="344" t="s">
        <v>4714</v>
      </c>
      <c r="E3988" s="600" t="s">
        <v>2729</v>
      </c>
      <c r="F3988" s="333">
        <v>36</v>
      </c>
      <c r="G3988" s="630" t="s">
        <v>5149</v>
      </c>
      <c r="H3988" s="241">
        <v>45336</v>
      </c>
      <c r="I3988" s="491"/>
      <c r="J3988" s="246"/>
      <c r="K3988" s="246"/>
      <c r="L3988" s="246"/>
      <c r="M3988" s="246"/>
      <c r="N3988" s="246"/>
      <c r="O3988" s="262"/>
      <c r="P3988" s="246"/>
      <c r="Q3988" s="246"/>
      <c r="R3988" s="246"/>
      <c r="S3988" s="252">
        <v>16.829999999999998</v>
      </c>
      <c r="T3988" s="467" t="s">
        <v>2965</v>
      </c>
      <c r="U3988" s="347">
        <f t="shared" si="77"/>
        <v>605.87999999999988</v>
      </c>
    </row>
    <row r="3989" spans="1:21">
      <c r="A3989" s="235">
        <f t="shared" si="76"/>
        <v>3986</v>
      </c>
      <c r="B3989" s="238">
        <v>113809809</v>
      </c>
      <c r="C3989" s="238"/>
      <c r="D3989" s="238" t="s">
        <v>4714</v>
      </c>
      <c r="E3989" s="600" t="s">
        <v>2729</v>
      </c>
      <c r="F3989" s="238">
        <v>60</v>
      </c>
      <c r="G3989" s="630" t="s">
        <v>5150</v>
      </c>
      <c r="H3989" s="241">
        <v>45336</v>
      </c>
      <c r="I3989" s="491"/>
      <c r="J3989" s="246"/>
      <c r="K3989" s="246"/>
      <c r="L3989" s="246"/>
      <c r="M3989" s="246"/>
      <c r="N3989" s="246"/>
      <c r="O3989" s="262"/>
      <c r="P3989" s="246"/>
      <c r="Q3989" s="246"/>
      <c r="R3989" s="246"/>
      <c r="S3989" s="252">
        <v>16.829999999999998</v>
      </c>
      <c r="T3989" s="467" t="s">
        <v>2965</v>
      </c>
      <c r="U3989" s="347">
        <f t="shared" si="77"/>
        <v>1009.8</v>
      </c>
    </row>
    <row r="3990" spans="1:21">
      <c r="A3990" s="235">
        <f t="shared" si="76"/>
        <v>3987</v>
      </c>
      <c r="B3990" s="238">
        <v>113809809</v>
      </c>
      <c r="C3990" s="238"/>
      <c r="D3990" s="238" t="s">
        <v>4714</v>
      </c>
      <c r="E3990" s="600" t="s">
        <v>2729</v>
      </c>
      <c r="F3990" s="238">
        <v>60</v>
      </c>
      <c r="G3990" s="630" t="s">
        <v>5151</v>
      </c>
      <c r="H3990" s="241">
        <v>45342</v>
      </c>
      <c r="I3990" s="491"/>
      <c r="J3990" s="246"/>
      <c r="K3990" s="246"/>
      <c r="L3990" s="246"/>
      <c r="M3990" s="246"/>
      <c r="N3990" s="246"/>
      <c r="O3990" s="262"/>
      <c r="P3990" s="246"/>
      <c r="Q3990" s="246"/>
      <c r="R3990" s="246"/>
      <c r="S3990" s="252">
        <v>16.829999999999998</v>
      </c>
      <c r="T3990" s="467" t="s">
        <v>2965</v>
      </c>
      <c r="U3990" s="347">
        <f t="shared" si="77"/>
        <v>1009.8</v>
      </c>
    </row>
    <row r="3991" spans="1:21">
      <c r="A3991" s="235">
        <f t="shared" si="76"/>
        <v>3988</v>
      </c>
      <c r="B3991" s="238">
        <v>113809809</v>
      </c>
      <c r="C3991" s="238"/>
      <c r="D3991" s="238" t="s">
        <v>4714</v>
      </c>
      <c r="E3991" s="600" t="s">
        <v>2729</v>
      </c>
      <c r="F3991" s="238">
        <v>60</v>
      </c>
      <c r="G3991" s="630" t="s">
        <v>5152</v>
      </c>
      <c r="H3991" s="241">
        <v>45342</v>
      </c>
      <c r="I3991" s="491"/>
      <c r="J3991" s="246"/>
      <c r="K3991" s="246"/>
      <c r="L3991" s="246"/>
      <c r="M3991" s="246"/>
      <c r="N3991" s="246"/>
      <c r="O3991" s="262"/>
      <c r="P3991" s="246"/>
      <c r="Q3991" s="246"/>
      <c r="R3991" s="246"/>
      <c r="S3991" s="252">
        <v>16.829999999999998</v>
      </c>
      <c r="T3991" s="467" t="s">
        <v>2965</v>
      </c>
      <c r="U3991" s="347">
        <f t="shared" si="77"/>
        <v>1009.8</v>
      </c>
    </row>
    <row r="3992" spans="1:21">
      <c r="A3992" s="235">
        <f t="shared" si="76"/>
        <v>3989</v>
      </c>
      <c r="B3992" s="238">
        <v>113809809</v>
      </c>
      <c r="C3992" s="238"/>
      <c r="D3992" s="238" t="s">
        <v>4714</v>
      </c>
      <c r="E3992" s="600" t="s">
        <v>2729</v>
      </c>
      <c r="F3992" s="238">
        <v>26</v>
      </c>
      <c r="G3992" s="630" t="s">
        <v>5153</v>
      </c>
      <c r="H3992" s="241">
        <v>45343</v>
      </c>
      <c r="I3992" s="491"/>
      <c r="J3992" s="246"/>
      <c r="K3992" s="246"/>
      <c r="L3992" s="246"/>
      <c r="M3992" s="246"/>
      <c r="N3992" s="246"/>
      <c r="O3992" s="262"/>
      <c r="P3992" s="246"/>
      <c r="Q3992" s="246"/>
      <c r="R3992" s="246"/>
      <c r="S3992" s="252">
        <v>16.829999999999998</v>
      </c>
      <c r="T3992" s="467" t="s">
        <v>2965</v>
      </c>
      <c r="U3992" s="347">
        <f t="shared" si="77"/>
        <v>437.57999999999993</v>
      </c>
    </row>
    <row r="3993" spans="1:21">
      <c r="A3993" s="235">
        <f t="shared" si="76"/>
        <v>3990</v>
      </c>
      <c r="B3993" s="238">
        <v>112171911</v>
      </c>
      <c r="C3993" s="238" t="s">
        <v>3427</v>
      </c>
      <c r="D3993" s="333" t="s">
        <v>3588</v>
      </c>
      <c r="E3993" s="600" t="s">
        <v>36</v>
      </c>
      <c r="F3993" s="490">
        <v>4</v>
      </c>
      <c r="G3993" s="623" t="s">
        <v>5157</v>
      </c>
      <c r="H3993" s="486">
        <v>45329</v>
      </c>
      <c r="I3993" s="491"/>
      <c r="J3993" s="246"/>
      <c r="K3993" s="246"/>
      <c r="L3993" s="246"/>
      <c r="M3993" s="246"/>
      <c r="N3993" s="246"/>
      <c r="O3993" s="262"/>
      <c r="P3993" s="246"/>
      <c r="Q3993" s="246"/>
      <c r="R3993" s="246"/>
      <c r="S3993" s="544">
        <v>158500</v>
      </c>
      <c r="T3993" s="467" t="s">
        <v>2965</v>
      </c>
      <c r="U3993" s="347">
        <f t="shared" si="77"/>
        <v>634000</v>
      </c>
    </row>
    <row r="3994" spans="1:21">
      <c r="A3994" s="235">
        <f t="shared" si="76"/>
        <v>3991</v>
      </c>
      <c r="B3994" s="238">
        <v>112171911</v>
      </c>
      <c r="C3994" s="238" t="s">
        <v>3427</v>
      </c>
      <c r="D3994" s="333" t="s">
        <v>3588</v>
      </c>
      <c r="E3994" s="600" t="s">
        <v>36</v>
      </c>
      <c r="F3994" s="490">
        <v>1</v>
      </c>
      <c r="G3994" s="623" t="s">
        <v>5158</v>
      </c>
      <c r="H3994" s="486">
        <v>45335</v>
      </c>
      <c r="I3994" s="491"/>
      <c r="J3994" s="246"/>
      <c r="K3994" s="246"/>
      <c r="L3994" s="246"/>
      <c r="M3994" s="246"/>
      <c r="N3994" s="246"/>
      <c r="O3994" s="262"/>
      <c r="P3994" s="246"/>
      <c r="Q3994" s="246"/>
      <c r="R3994" s="246"/>
      <c r="S3994" s="544">
        <v>158500</v>
      </c>
      <c r="T3994" s="467" t="s">
        <v>2965</v>
      </c>
      <c r="U3994" s="347">
        <f t="shared" si="77"/>
        <v>158500</v>
      </c>
    </row>
    <row r="3995" spans="1:21">
      <c r="A3995" s="235">
        <f t="shared" si="76"/>
        <v>3992</v>
      </c>
      <c r="B3995" s="238">
        <v>112171911</v>
      </c>
      <c r="C3995" s="238" t="s">
        <v>3427</v>
      </c>
      <c r="D3995" s="333" t="s">
        <v>3588</v>
      </c>
      <c r="E3995" s="600" t="s">
        <v>36</v>
      </c>
      <c r="F3995" s="336">
        <v>5</v>
      </c>
      <c r="G3995" s="631" t="s">
        <v>5159</v>
      </c>
      <c r="H3995" s="241">
        <v>45334</v>
      </c>
      <c r="I3995" s="491"/>
      <c r="J3995" s="246"/>
      <c r="K3995" s="246"/>
      <c r="L3995" s="246"/>
      <c r="M3995" s="246"/>
      <c r="N3995" s="246"/>
      <c r="O3995" s="262"/>
      <c r="P3995" s="246"/>
      <c r="Q3995" s="246"/>
      <c r="R3995" s="246"/>
      <c r="S3995" s="544">
        <v>158500</v>
      </c>
      <c r="T3995" s="467" t="s">
        <v>2965</v>
      </c>
      <c r="U3995" s="347">
        <f t="shared" si="77"/>
        <v>792500</v>
      </c>
    </row>
    <row r="3996" spans="1:21">
      <c r="A3996" s="235">
        <f t="shared" si="76"/>
        <v>3993</v>
      </c>
      <c r="B3996" s="238">
        <v>112171911</v>
      </c>
      <c r="C3996" s="238" t="s">
        <v>3427</v>
      </c>
      <c r="D3996" s="333" t="s">
        <v>3588</v>
      </c>
      <c r="E3996" s="600" t="s">
        <v>36</v>
      </c>
      <c r="F3996" s="336">
        <v>7</v>
      </c>
      <c r="G3996" s="626" t="s">
        <v>5160</v>
      </c>
      <c r="H3996" s="464">
        <v>45341</v>
      </c>
      <c r="I3996" s="491"/>
      <c r="J3996" s="246"/>
      <c r="K3996" s="246"/>
      <c r="L3996" s="246"/>
      <c r="M3996" s="246"/>
      <c r="N3996" s="246"/>
      <c r="O3996" s="262"/>
      <c r="P3996" s="246"/>
      <c r="Q3996" s="246"/>
      <c r="R3996" s="246"/>
      <c r="S3996" s="544">
        <v>158500</v>
      </c>
      <c r="T3996" s="467" t="s">
        <v>2965</v>
      </c>
      <c r="U3996" s="347">
        <f t="shared" si="77"/>
        <v>1109500</v>
      </c>
    </row>
    <row r="3997" spans="1:21">
      <c r="A3997" s="235">
        <f t="shared" si="76"/>
        <v>3994</v>
      </c>
      <c r="B3997" s="238">
        <v>112171911</v>
      </c>
      <c r="C3997" s="238" t="s">
        <v>3427</v>
      </c>
      <c r="D3997" s="333" t="s">
        <v>3588</v>
      </c>
      <c r="E3997" s="600" t="s">
        <v>36</v>
      </c>
      <c r="F3997" s="336">
        <v>2</v>
      </c>
      <c r="G3997" s="626" t="s">
        <v>5161</v>
      </c>
      <c r="H3997" s="464">
        <v>45345</v>
      </c>
      <c r="I3997" s="491"/>
      <c r="J3997" s="246"/>
      <c r="K3997" s="246"/>
      <c r="L3997" s="246"/>
      <c r="M3997" s="246"/>
      <c r="N3997" s="246"/>
      <c r="O3997" s="262"/>
      <c r="P3997" s="246"/>
      <c r="Q3997" s="246"/>
      <c r="R3997" s="246"/>
      <c r="S3997" s="544">
        <v>158500</v>
      </c>
      <c r="T3997" s="467" t="s">
        <v>2965</v>
      </c>
      <c r="U3997" s="347">
        <f t="shared" si="77"/>
        <v>317000</v>
      </c>
    </row>
    <row r="3998" spans="1:21">
      <c r="A3998" s="235">
        <f t="shared" si="76"/>
        <v>3995</v>
      </c>
      <c r="B3998" s="355">
        <v>112139784</v>
      </c>
      <c r="C3998" s="355" t="s">
        <v>2731</v>
      </c>
      <c r="D3998" s="355" t="s">
        <v>2809</v>
      </c>
      <c r="E3998" s="600" t="s">
        <v>2729</v>
      </c>
      <c r="F3998" s="235">
        <v>500</v>
      </c>
      <c r="G3998" s="623" t="s">
        <v>5144</v>
      </c>
      <c r="H3998" s="241">
        <v>45338</v>
      </c>
      <c r="I3998" s="491"/>
      <c r="J3998" s="246"/>
      <c r="K3998" s="246"/>
      <c r="L3998" s="246"/>
      <c r="M3998" s="246"/>
      <c r="N3998" s="246"/>
      <c r="O3998" s="262"/>
      <c r="P3998" s="246"/>
      <c r="Q3998" s="246"/>
      <c r="R3998" s="246"/>
      <c r="S3998" s="171">
        <v>25.25</v>
      </c>
      <c r="T3998" s="467" t="s">
        <v>2965</v>
      </c>
      <c r="U3998" s="347">
        <f t="shared" si="77"/>
        <v>12625</v>
      </c>
    </row>
    <row r="3999" spans="1:21">
      <c r="A3999" s="235">
        <f t="shared" si="76"/>
        <v>3996</v>
      </c>
      <c r="B3999" s="238">
        <v>112171911</v>
      </c>
      <c r="C3999" s="238" t="s">
        <v>3427</v>
      </c>
      <c r="D3999" s="333" t="s">
        <v>3588</v>
      </c>
      <c r="E3999" s="600" t="s">
        <v>36</v>
      </c>
      <c r="F3999" s="333">
        <v>2</v>
      </c>
      <c r="G3999" s="626" t="s">
        <v>5161</v>
      </c>
      <c r="H3999" s="464">
        <v>45345</v>
      </c>
      <c r="I3999" s="491"/>
      <c r="J3999" s="246"/>
      <c r="K3999" s="246"/>
      <c r="L3999" s="246"/>
      <c r="M3999" s="246"/>
      <c r="N3999" s="246"/>
      <c r="O3999" s="262"/>
      <c r="P3999" s="246"/>
      <c r="Q3999" s="246"/>
      <c r="R3999" s="246"/>
      <c r="S3999" s="544">
        <v>158500</v>
      </c>
      <c r="T3999" s="467" t="s">
        <v>2965</v>
      </c>
      <c r="U3999" s="347">
        <f t="shared" si="77"/>
        <v>317000</v>
      </c>
    </row>
    <row r="4000" spans="1:21">
      <c r="A4000" s="235">
        <f t="shared" si="76"/>
        <v>3997</v>
      </c>
      <c r="B4000" s="235">
        <v>111381215</v>
      </c>
      <c r="C4000" s="238" t="s">
        <v>235</v>
      </c>
      <c r="D4000" s="238" t="s">
        <v>236</v>
      </c>
      <c r="E4000" s="600" t="s">
        <v>36</v>
      </c>
      <c r="F4000" s="333">
        <v>1</v>
      </c>
      <c r="G4000" s="625" t="s">
        <v>5165</v>
      </c>
      <c r="H4000" s="485">
        <v>45343</v>
      </c>
      <c r="I4000" s="491"/>
      <c r="J4000" s="246"/>
      <c r="K4000" s="246"/>
      <c r="L4000" s="246"/>
      <c r="M4000" s="246"/>
      <c r="N4000" s="246"/>
      <c r="O4000" s="262"/>
      <c r="P4000" s="246"/>
      <c r="Q4000" s="246"/>
      <c r="R4000" s="246"/>
      <c r="S4000" s="538">
        <v>96984.71</v>
      </c>
      <c r="T4000" s="467" t="s">
        <v>2965</v>
      </c>
      <c r="U4000" s="347">
        <f t="shared" si="77"/>
        <v>96984.71</v>
      </c>
    </row>
    <row r="4001" spans="1:21">
      <c r="A4001" s="235">
        <f t="shared" si="76"/>
        <v>3998</v>
      </c>
      <c r="B4001" s="238">
        <v>112173846</v>
      </c>
      <c r="C4001" s="238">
        <v>1552983</v>
      </c>
      <c r="D4001" s="337" t="s">
        <v>3758</v>
      </c>
      <c r="E4001" s="600" t="s">
        <v>36</v>
      </c>
      <c r="F4001" s="470">
        <v>2</v>
      </c>
      <c r="G4001" s="629" t="s">
        <v>5166</v>
      </c>
      <c r="H4001" s="241">
        <v>45324</v>
      </c>
      <c r="I4001" s="491"/>
      <c r="J4001" s="246"/>
      <c r="K4001" s="246"/>
      <c r="L4001" s="246"/>
      <c r="M4001" s="246"/>
      <c r="N4001" s="246"/>
      <c r="O4001" s="262"/>
      <c r="P4001" s="246"/>
      <c r="Q4001" s="246"/>
      <c r="R4001" s="246"/>
      <c r="S4001" s="249">
        <v>2350</v>
      </c>
      <c r="T4001" s="467" t="s">
        <v>2965</v>
      </c>
      <c r="U4001" s="347">
        <f t="shared" si="77"/>
        <v>4700</v>
      </c>
    </row>
    <row r="4002" spans="1:21">
      <c r="A4002" s="235">
        <f t="shared" si="76"/>
        <v>3999</v>
      </c>
      <c r="B4002" s="238">
        <v>112173846</v>
      </c>
      <c r="C4002" s="238">
        <v>1552983</v>
      </c>
      <c r="D4002" s="337" t="s">
        <v>3758</v>
      </c>
      <c r="E4002" s="600" t="s">
        <v>36</v>
      </c>
      <c r="F4002" s="470">
        <v>4</v>
      </c>
      <c r="G4002" s="623" t="s">
        <v>5157</v>
      </c>
      <c r="H4002" s="486">
        <v>45329</v>
      </c>
      <c r="I4002" s="491"/>
      <c r="J4002" s="246"/>
      <c r="K4002" s="246"/>
      <c r="L4002" s="246"/>
      <c r="M4002" s="246"/>
      <c r="N4002" s="246"/>
      <c r="O4002" s="262"/>
      <c r="P4002" s="246"/>
      <c r="Q4002" s="246"/>
      <c r="R4002" s="246"/>
      <c r="S4002" s="249">
        <v>2350</v>
      </c>
      <c r="T4002" s="467" t="s">
        <v>2965</v>
      </c>
      <c r="U4002" s="347">
        <f t="shared" si="77"/>
        <v>9400</v>
      </c>
    </row>
    <row r="4003" spans="1:21">
      <c r="A4003" s="235">
        <f t="shared" si="76"/>
        <v>4000</v>
      </c>
      <c r="B4003" s="238">
        <v>112173846</v>
      </c>
      <c r="C4003" s="238">
        <v>1552983</v>
      </c>
      <c r="D4003" s="337" t="s">
        <v>3758</v>
      </c>
      <c r="E4003" s="600" t="s">
        <v>36</v>
      </c>
      <c r="F4003" s="470">
        <v>1</v>
      </c>
      <c r="G4003" s="623" t="s">
        <v>5158</v>
      </c>
      <c r="H4003" s="486">
        <v>45335</v>
      </c>
      <c r="I4003" s="491"/>
      <c r="J4003" s="246"/>
      <c r="K4003" s="246"/>
      <c r="L4003" s="246"/>
      <c r="M4003" s="246"/>
      <c r="N4003" s="246"/>
      <c r="O4003" s="262"/>
      <c r="P4003" s="246"/>
      <c r="Q4003" s="246"/>
      <c r="R4003" s="246"/>
      <c r="S4003" s="249">
        <v>2350</v>
      </c>
      <c r="T4003" s="467" t="s">
        <v>2965</v>
      </c>
      <c r="U4003" s="347">
        <f t="shared" si="77"/>
        <v>2350</v>
      </c>
    </row>
    <row r="4004" spans="1:21">
      <c r="A4004" s="235">
        <f t="shared" si="76"/>
        <v>4001</v>
      </c>
      <c r="B4004" s="238">
        <v>112173846</v>
      </c>
      <c r="C4004" s="238">
        <v>1552983</v>
      </c>
      <c r="D4004" s="337" t="s">
        <v>3758</v>
      </c>
      <c r="E4004" s="600" t="s">
        <v>36</v>
      </c>
      <c r="F4004" s="424">
        <v>5</v>
      </c>
      <c r="G4004" s="631" t="s">
        <v>5159</v>
      </c>
      <c r="H4004" s="241">
        <v>45334</v>
      </c>
      <c r="I4004" s="491"/>
      <c r="J4004" s="246"/>
      <c r="K4004" s="246"/>
      <c r="L4004" s="246"/>
      <c r="M4004" s="246"/>
      <c r="N4004" s="246"/>
      <c r="O4004" s="262"/>
      <c r="P4004" s="246"/>
      <c r="Q4004" s="246"/>
      <c r="R4004" s="246"/>
      <c r="S4004" s="249">
        <v>2350</v>
      </c>
      <c r="T4004" s="467" t="s">
        <v>2965</v>
      </c>
      <c r="U4004" s="347">
        <f t="shared" si="77"/>
        <v>11750</v>
      </c>
    </row>
    <row r="4005" spans="1:21">
      <c r="A4005" s="235">
        <f t="shared" si="76"/>
        <v>4002</v>
      </c>
      <c r="B4005" s="238">
        <v>112173846</v>
      </c>
      <c r="C4005" s="238">
        <v>1552983</v>
      </c>
      <c r="D4005" s="337" t="s">
        <v>3758</v>
      </c>
      <c r="E4005" s="600" t="s">
        <v>36</v>
      </c>
      <c r="F4005" s="470">
        <v>7</v>
      </c>
      <c r="G4005" s="626" t="s">
        <v>5160</v>
      </c>
      <c r="H4005" s="464">
        <v>45341</v>
      </c>
      <c r="I4005" s="491"/>
      <c r="J4005" s="246"/>
      <c r="K4005" s="246"/>
      <c r="L4005" s="246"/>
      <c r="M4005" s="246"/>
      <c r="N4005" s="246"/>
      <c r="O4005" s="262"/>
      <c r="P4005" s="246"/>
      <c r="Q4005" s="246"/>
      <c r="R4005" s="246"/>
      <c r="S4005" s="249">
        <v>2350</v>
      </c>
      <c r="T4005" s="467" t="s">
        <v>2965</v>
      </c>
      <c r="U4005" s="347">
        <f t="shared" si="77"/>
        <v>16450</v>
      </c>
    </row>
    <row r="4006" spans="1:21">
      <c r="A4006" s="235">
        <f t="shared" si="76"/>
        <v>4003</v>
      </c>
      <c r="B4006" s="238">
        <v>112173846</v>
      </c>
      <c r="C4006" s="238">
        <v>1552983</v>
      </c>
      <c r="D4006" s="337" t="s">
        <v>3758</v>
      </c>
      <c r="E4006" s="600" t="s">
        <v>36</v>
      </c>
      <c r="F4006" s="470">
        <v>4</v>
      </c>
      <c r="G4006" s="626" t="s">
        <v>5161</v>
      </c>
      <c r="H4006" s="464">
        <v>45345</v>
      </c>
      <c r="I4006" s="491"/>
      <c r="J4006" s="246"/>
      <c r="K4006" s="246"/>
      <c r="L4006" s="246"/>
      <c r="M4006" s="246"/>
      <c r="N4006" s="246"/>
      <c r="O4006" s="262"/>
      <c r="P4006" s="246"/>
      <c r="Q4006" s="246"/>
      <c r="R4006" s="246"/>
      <c r="S4006" s="249">
        <v>2350</v>
      </c>
      <c r="T4006" s="467" t="s">
        <v>2965</v>
      </c>
      <c r="U4006" s="347">
        <f t="shared" si="77"/>
        <v>9400</v>
      </c>
    </row>
    <row r="4007" spans="1:21">
      <c r="A4007" s="235">
        <f t="shared" si="76"/>
        <v>4004</v>
      </c>
      <c r="B4007" s="238">
        <v>109492176</v>
      </c>
      <c r="C4007" s="238" t="s">
        <v>4621</v>
      </c>
      <c r="D4007" s="238" t="s">
        <v>2204</v>
      </c>
      <c r="E4007" s="600" t="s">
        <v>2729</v>
      </c>
      <c r="F4007" s="235">
        <v>560</v>
      </c>
      <c r="G4007" s="623" t="s">
        <v>5144</v>
      </c>
      <c r="H4007" s="241">
        <v>45338</v>
      </c>
      <c r="I4007" s="491"/>
      <c r="J4007" s="246"/>
      <c r="K4007" s="246"/>
      <c r="L4007" s="246"/>
      <c r="M4007" s="246"/>
      <c r="N4007" s="246"/>
      <c r="O4007" s="262"/>
      <c r="P4007" s="246"/>
      <c r="Q4007" s="246"/>
      <c r="R4007" s="246"/>
      <c r="S4007" s="171">
        <v>283.87</v>
      </c>
      <c r="T4007" s="467" t="s">
        <v>2965</v>
      </c>
      <c r="U4007" s="347">
        <f t="shared" si="77"/>
        <v>158967.20000000001</v>
      </c>
    </row>
    <row r="4008" spans="1:21">
      <c r="A4008" s="235">
        <f t="shared" si="76"/>
        <v>4005</v>
      </c>
      <c r="B4008" s="238">
        <v>109492179</v>
      </c>
      <c r="C4008" s="337">
        <v>12568935</v>
      </c>
      <c r="D4008" s="238" t="s">
        <v>2134</v>
      </c>
      <c r="E4008" s="600" t="s">
        <v>2729</v>
      </c>
      <c r="F4008" s="238">
        <v>910</v>
      </c>
      <c r="G4008" s="623" t="s">
        <v>5144</v>
      </c>
      <c r="H4008" s="241">
        <v>45338</v>
      </c>
      <c r="I4008" s="491"/>
      <c r="J4008" s="246"/>
      <c r="K4008" s="246"/>
      <c r="L4008" s="246"/>
      <c r="M4008" s="246"/>
      <c r="N4008" s="246"/>
      <c r="O4008" s="262"/>
      <c r="P4008" s="246"/>
      <c r="Q4008" s="246"/>
      <c r="R4008" s="246"/>
      <c r="S4008" s="249">
        <v>75.989999999999995</v>
      </c>
      <c r="T4008" s="467" t="s">
        <v>2965</v>
      </c>
      <c r="U4008" s="347">
        <f t="shared" si="77"/>
        <v>69150.899999999994</v>
      </c>
    </row>
    <row r="4009" spans="1:21" ht="30.6">
      <c r="A4009" s="235">
        <f t="shared" si="76"/>
        <v>4006</v>
      </c>
      <c r="B4009" s="238">
        <v>109611234</v>
      </c>
      <c r="C4009" s="238">
        <v>3742612236</v>
      </c>
      <c r="D4009" s="337" t="s">
        <v>3031</v>
      </c>
      <c r="E4009" s="600" t="s">
        <v>36</v>
      </c>
      <c r="F4009" s="333">
        <v>3</v>
      </c>
      <c r="G4009" s="631" t="s">
        <v>5159</v>
      </c>
      <c r="H4009" s="241">
        <v>45334</v>
      </c>
      <c r="I4009" s="491"/>
      <c r="J4009" s="246"/>
      <c r="K4009" s="246"/>
      <c r="L4009" s="246"/>
      <c r="M4009" s="246"/>
      <c r="N4009" s="246"/>
      <c r="O4009" s="262"/>
      <c r="P4009" s="246"/>
      <c r="Q4009" s="246"/>
      <c r="R4009" s="246"/>
      <c r="S4009" s="538">
        <v>24600</v>
      </c>
      <c r="T4009" s="467" t="s">
        <v>2965</v>
      </c>
      <c r="U4009" s="347">
        <f t="shared" si="77"/>
        <v>73800</v>
      </c>
    </row>
    <row r="4010" spans="1:21" ht="30.6">
      <c r="A4010" s="235">
        <f t="shared" si="76"/>
        <v>4007</v>
      </c>
      <c r="B4010" s="238">
        <v>109611234</v>
      </c>
      <c r="C4010" s="238">
        <v>3742612236</v>
      </c>
      <c r="D4010" s="337" t="s">
        <v>3031</v>
      </c>
      <c r="E4010" s="600" t="s">
        <v>36</v>
      </c>
      <c r="F4010" s="333">
        <v>1</v>
      </c>
      <c r="G4010" s="631" t="s">
        <v>5167</v>
      </c>
      <c r="H4010" s="241">
        <v>45338</v>
      </c>
      <c r="I4010" s="491"/>
      <c r="J4010" s="246"/>
      <c r="K4010" s="246"/>
      <c r="L4010" s="246"/>
      <c r="M4010" s="246"/>
      <c r="N4010" s="246"/>
      <c r="O4010" s="262"/>
      <c r="P4010" s="246"/>
      <c r="Q4010" s="246"/>
      <c r="R4010" s="246"/>
      <c r="S4010" s="538">
        <v>24600</v>
      </c>
      <c r="T4010" s="467" t="s">
        <v>2965</v>
      </c>
      <c r="U4010" s="347">
        <f t="shared" si="77"/>
        <v>24600</v>
      </c>
    </row>
    <row r="4011" spans="1:21" ht="30.6">
      <c r="A4011" s="235">
        <f t="shared" si="76"/>
        <v>4008</v>
      </c>
      <c r="B4011" s="238">
        <v>109611234</v>
      </c>
      <c r="C4011" s="238">
        <v>3742612236</v>
      </c>
      <c r="D4011" s="337" t="s">
        <v>3031</v>
      </c>
      <c r="E4011" s="600" t="s">
        <v>36</v>
      </c>
      <c r="F4011" s="235">
        <v>42</v>
      </c>
      <c r="G4011" s="626" t="s">
        <v>5160</v>
      </c>
      <c r="H4011" s="464">
        <v>45341</v>
      </c>
      <c r="I4011" s="491"/>
      <c r="J4011" s="246"/>
      <c r="K4011" s="246"/>
      <c r="L4011" s="246"/>
      <c r="M4011" s="246"/>
      <c r="N4011" s="246"/>
      <c r="O4011" s="262"/>
      <c r="P4011" s="246"/>
      <c r="Q4011" s="246"/>
      <c r="R4011" s="246"/>
      <c r="S4011" s="538">
        <v>24600</v>
      </c>
      <c r="T4011" s="467" t="s">
        <v>2965</v>
      </c>
      <c r="U4011" s="347">
        <f t="shared" si="77"/>
        <v>1033200</v>
      </c>
    </row>
    <row r="4012" spans="1:21" ht="30.6">
      <c r="A4012" s="235">
        <f t="shared" si="76"/>
        <v>4009</v>
      </c>
      <c r="B4012" s="238">
        <v>109611234</v>
      </c>
      <c r="C4012" s="238">
        <v>3742612236</v>
      </c>
      <c r="D4012" s="337" t="s">
        <v>3031</v>
      </c>
      <c r="E4012" s="600" t="s">
        <v>36</v>
      </c>
      <c r="F4012" s="333">
        <v>24</v>
      </c>
      <c r="G4012" s="626" t="s">
        <v>5161</v>
      </c>
      <c r="H4012" s="464">
        <v>45345</v>
      </c>
      <c r="I4012" s="491"/>
      <c r="J4012" s="246"/>
      <c r="K4012" s="246"/>
      <c r="L4012" s="246"/>
      <c r="M4012" s="246"/>
      <c r="N4012" s="246"/>
      <c r="O4012" s="262"/>
      <c r="P4012" s="246"/>
      <c r="Q4012" s="246"/>
      <c r="R4012" s="246"/>
      <c r="S4012" s="538">
        <v>24600</v>
      </c>
      <c r="T4012" s="467" t="s">
        <v>2965</v>
      </c>
      <c r="U4012" s="347">
        <f t="shared" si="77"/>
        <v>590400</v>
      </c>
    </row>
    <row r="4013" spans="1:21">
      <c r="A4013" s="235">
        <f t="shared" si="76"/>
        <v>4010</v>
      </c>
      <c r="B4013" s="238">
        <v>112148136</v>
      </c>
      <c r="C4013" s="239" t="s">
        <v>3726</v>
      </c>
      <c r="D4013" s="238" t="s">
        <v>3727</v>
      </c>
      <c r="E4013" s="600" t="s">
        <v>4864</v>
      </c>
      <c r="F4013" s="490">
        <v>4</v>
      </c>
      <c r="G4013" s="623" t="s">
        <v>5157</v>
      </c>
      <c r="H4013" s="486">
        <v>45329</v>
      </c>
      <c r="I4013" s="491"/>
      <c r="J4013" s="246"/>
      <c r="K4013" s="246"/>
      <c r="L4013" s="246"/>
      <c r="M4013" s="246"/>
      <c r="N4013" s="246"/>
      <c r="O4013" s="262"/>
      <c r="P4013" s="246"/>
      <c r="Q4013" s="246"/>
      <c r="R4013" s="246"/>
      <c r="S4013" s="544">
        <v>14661.91</v>
      </c>
      <c r="T4013" s="467" t="s">
        <v>2965</v>
      </c>
      <c r="U4013" s="347">
        <f t="shared" si="77"/>
        <v>58647.64</v>
      </c>
    </row>
    <row r="4014" spans="1:21">
      <c r="A4014" s="235">
        <f t="shared" si="76"/>
        <v>4011</v>
      </c>
      <c r="B4014" s="238">
        <v>112148136</v>
      </c>
      <c r="C4014" s="239" t="s">
        <v>3726</v>
      </c>
      <c r="D4014" s="238" t="s">
        <v>3727</v>
      </c>
      <c r="E4014" s="600" t="s">
        <v>4864</v>
      </c>
      <c r="F4014" s="490">
        <v>1</v>
      </c>
      <c r="G4014" s="623" t="s">
        <v>5158</v>
      </c>
      <c r="H4014" s="486">
        <v>45335</v>
      </c>
      <c r="I4014" s="491"/>
      <c r="J4014" s="246"/>
      <c r="K4014" s="246"/>
      <c r="L4014" s="246"/>
      <c r="M4014" s="246"/>
      <c r="N4014" s="246"/>
      <c r="O4014" s="262"/>
      <c r="P4014" s="246"/>
      <c r="Q4014" s="246"/>
      <c r="R4014" s="246"/>
      <c r="S4014" s="544">
        <v>14661.91</v>
      </c>
      <c r="T4014" s="467" t="s">
        <v>2965</v>
      </c>
      <c r="U4014" s="347">
        <f t="shared" si="77"/>
        <v>14661.91</v>
      </c>
    </row>
    <row r="4015" spans="1:21">
      <c r="A4015" s="235">
        <f t="shared" si="76"/>
        <v>4012</v>
      </c>
      <c r="B4015" s="238">
        <v>112148136</v>
      </c>
      <c r="C4015" s="239" t="s">
        <v>3726</v>
      </c>
      <c r="D4015" s="238" t="s">
        <v>3727</v>
      </c>
      <c r="E4015" s="600" t="s">
        <v>4864</v>
      </c>
      <c r="F4015" s="336">
        <v>5</v>
      </c>
      <c r="G4015" s="631" t="s">
        <v>5159</v>
      </c>
      <c r="H4015" s="241">
        <v>45334</v>
      </c>
      <c r="I4015" s="491"/>
      <c r="J4015" s="246"/>
      <c r="K4015" s="246"/>
      <c r="L4015" s="246"/>
      <c r="M4015" s="246"/>
      <c r="N4015" s="246"/>
      <c r="O4015" s="262"/>
      <c r="P4015" s="246"/>
      <c r="Q4015" s="246"/>
      <c r="R4015" s="246"/>
      <c r="S4015" s="544">
        <v>14661.91</v>
      </c>
      <c r="T4015" s="467" t="s">
        <v>2965</v>
      </c>
      <c r="U4015" s="347">
        <f t="shared" si="77"/>
        <v>73309.55</v>
      </c>
    </row>
    <row r="4016" spans="1:21">
      <c r="A4016" s="235">
        <f t="shared" si="76"/>
        <v>4013</v>
      </c>
      <c r="B4016" s="238">
        <v>112148136</v>
      </c>
      <c r="C4016" s="239" t="s">
        <v>3726</v>
      </c>
      <c r="D4016" s="238" t="s">
        <v>3727</v>
      </c>
      <c r="E4016" s="600" t="s">
        <v>4864</v>
      </c>
      <c r="F4016" s="470">
        <v>7</v>
      </c>
      <c r="G4016" s="626" t="s">
        <v>5160</v>
      </c>
      <c r="H4016" s="464">
        <v>45341</v>
      </c>
      <c r="I4016" s="491"/>
      <c r="J4016" s="246"/>
      <c r="K4016" s="246"/>
      <c r="L4016" s="246"/>
      <c r="M4016" s="246"/>
      <c r="N4016" s="246"/>
      <c r="O4016" s="262"/>
      <c r="P4016" s="246"/>
      <c r="Q4016" s="246"/>
      <c r="R4016" s="246"/>
      <c r="S4016" s="544">
        <v>14661.91</v>
      </c>
      <c r="T4016" s="467" t="s">
        <v>2965</v>
      </c>
      <c r="U4016" s="347">
        <f t="shared" si="77"/>
        <v>102633.37</v>
      </c>
    </row>
    <row r="4017" spans="1:21">
      <c r="A4017" s="235">
        <f t="shared" si="76"/>
        <v>4014</v>
      </c>
      <c r="B4017" s="238">
        <v>112148136</v>
      </c>
      <c r="C4017" s="239" t="s">
        <v>3726</v>
      </c>
      <c r="D4017" s="238" t="s">
        <v>3727</v>
      </c>
      <c r="E4017" s="600" t="s">
        <v>4864</v>
      </c>
      <c r="F4017" s="470">
        <v>4</v>
      </c>
      <c r="G4017" s="626" t="s">
        <v>5161</v>
      </c>
      <c r="H4017" s="464">
        <v>45345</v>
      </c>
      <c r="I4017" s="491"/>
      <c r="J4017" s="246"/>
      <c r="K4017" s="246"/>
      <c r="L4017" s="246"/>
      <c r="M4017" s="246"/>
      <c r="N4017" s="246"/>
      <c r="O4017" s="262"/>
      <c r="P4017" s="246"/>
      <c r="Q4017" s="246"/>
      <c r="R4017" s="246"/>
      <c r="S4017" s="544">
        <v>14661.91</v>
      </c>
      <c r="T4017" s="467" t="s">
        <v>2965</v>
      </c>
      <c r="U4017" s="347">
        <f t="shared" si="77"/>
        <v>58647.64</v>
      </c>
    </row>
    <row r="4018" spans="1:21" ht="31.8">
      <c r="A4018" s="235">
        <f t="shared" si="76"/>
        <v>4015</v>
      </c>
      <c r="B4018" s="238">
        <v>112173808</v>
      </c>
      <c r="C4018" s="239" t="s">
        <v>3421</v>
      </c>
      <c r="D4018" s="349" t="s">
        <v>2819</v>
      </c>
      <c r="E4018" s="600" t="s">
        <v>4864</v>
      </c>
      <c r="F4018" s="235">
        <v>4</v>
      </c>
      <c r="G4018" s="623" t="s">
        <v>5157</v>
      </c>
      <c r="H4018" s="486">
        <v>45329</v>
      </c>
      <c r="I4018" s="491"/>
      <c r="J4018" s="246"/>
      <c r="K4018" s="246"/>
      <c r="L4018" s="246"/>
      <c r="M4018" s="246"/>
      <c r="N4018" s="246"/>
      <c r="O4018" s="262"/>
      <c r="P4018" s="246"/>
      <c r="Q4018" s="246"/>
      <c r="R4018" s="246"/>
      <c r="S4018" s="541">
        <v>65700</v>
      </c>
      <c r="T4018" s="467" t="s">
        <v>2965</v>
      </c>
      <c r="U4018" s="347">
        <f t="shared" si="77"/>
        <v>262800</v>
      </c>
    </row>
    <row r="4019" spans="1:21" ht="31.8">
      <c r="A4019" s="235">
        <f t="shared" si="76"/>
        <v>4016</v>
      </c>
      <c r="B4019" s="238">
        <v>112173808</v>
      </c>
      <c r="C4019" s="239" t="s">
        <v>3421</v>
      </c>
      <c r="D4019" s="349" t="s">
        <v>2819</v>
      </c>
      <c r="E4019" s="600" t="s">
        <v>4864</v>
      </c>
      <c r="F4019" s="235">
        <v>1</v>
      </c>
      <c r="G4019" s="623" t="s">
        <v>5158</v>
      </c>
      <c r="H4019" s="486">
        <v>45335</v>
      </c>
      <c r="I4019" s="491"/>
      <c r="J4019" s="246"/>
      <c r="K4019" s="246"/>
      <c r="L4019" s="246"/>
      <c r="M4019" s="246"/>
      <c r="N4019" s="246"/>
      <c r="O4019" s="262"/>
      <c r="P4019" s="246"/>
      <c r="Q4019" s="246"/>
      <c r="R4019" s="246"/>
      <c r="S4019" s="541">
        <v>65700</v>
      </c>
      <c r="T4019" s="467" t="s">
        <v>2965</v>
      </c>
      <c r="U4019" s="347">
        <f t="shared" si="77"/>
        <v>65700</v>
      </c>
    </row>
    <row r="4020" spans="1:21" ht="31.8">
      <c r="A4020" s="235">
        <f t="shared" si="76"/>
        <v>4017</v>
      </c>
      <c r="B4020" s="238">
        <v>112173808</v>
      </c>
      <c r="C4020" s="239" t="s">
        <v>3421</v>
      </c>
      <c r="D4020" s="349" t="s">
        <v>2819</v>
      </c>
      <c r="E4020" s="600" t="s">
        <v>4864</v>
      </c>
      <c r="F4020" s="238">
        <v>5</v>
      </c>
      <c r="G4020" s="631" t="s">
        <v>5159</v>
      </c>
      <c r="H4020" s="241">
        <v>45334</v>
      </c>
      <c r="I4020" s="491"/>
      <c r="J4020" s="246"/>
      <c r="K4020" s="246"/>
      <c r="L4020" s="246"/>
      <c r="M4020" s="246"/>
      <c r="N4020" s="246"/>
      <c r="O4020" s="262"/>
      <c r="P4020" s="246"/>
      <c r="Q4020" s="246"/>
      <c r="R4020" s="246"/>
      <c r="S4020" s="541">
        <v>65700</v>
      </c>
      <c r="T4020" s="467" t="s">
        <v>2965</v>
      </c>
      <c r="U4020" s="347">
        <f t="shared" si="77"/>
        <v>328500</v>
      </c>
    </row>
    <row r="4021" spans="1:21" ht="31.8">
      <c r="A4021" s="235">
        <f t="shared" si="76"/>
        <v>4018</v>
      </c>
      <c r="B4021" s="238">
        <v>112173808</v>
      </c>
      <c r="C4021" s="239" t="s">
        <v>3421</v>
      </c>
      <c r="D4021" s="349" t="s">
        <v>2819</v>
      </c>
      <c r="E4021" s="600" t="s">
        <v>4864</v>
      </c>
      <c r="F4021" s="238">
        <v>5</v>
      </c>
      <c r="G4021" s="626" t="s">
        <v>5160</v>
      </c>
      <c r="H4021" s="464">
        <v>45341</v>
      </c>
      <c r="I4021" s="491"/>
      <c r="J4021" s="246"/>
      <c r="K4021" s="246"/>
      <c r="L4021" s="246"/>
      <c r="M4021" s="246"/>
      <c r="N4021" s="246"/>
      <c r="O4021" s="262"/>
      <c r="P4021" s="246"/>
      <c r="Q4021" s="246"/>
      <c r="R4021" s="246"/>
      <c r="S4021" s="541">
        <v>65700</v>
      </c>
      <c r="T4021" s="467" t="s">
        <v>2965</v>
      </c>
      <c r="U4021" s="347">
        <f t="shared" si="77"/>
        <v>328500</v>
      </c>
    </row>
    <row r="4022" spans="1:21">
      <c r="A4022" s="235">
        <f t="shared" si="76"/>
        <v>4019</v>
      </c>
      <c r="B4022" s="238">
        <v>110408288</v>
      </c>
      <c r="C4022" s="238" t="s">
        <v>1749</v>
      </c>
      <c r="D4022" s="337" t="s">
        <v>1750</v>
      </c>
      <c r="E4022" s="600" t="s">
        <v>4864</v>
      </c>
      <c r="F4022" s="235">
        <v>24</v>
      </c>
      <c r="G4022" s="623" t="s">
        <v>5157</v>
      </c>
      <c r="H4022" s="486">
        <v>45329</v>
      </c>
      <c r="I4022" s="491"/>
      <c r="J4022" s="246"/>
      <c r="K4022" s="246"/>
      <c r="L4022" s="246"/>
      <c r="M4022" s="246"/>
      <c r="N4022" s="246"/>
      <c r="O4022" s="262"/>
      <c r="P4022" s="246"/>
      <c r="Q4022" s="246"/>
      <c r="R4022" s="246"/>
      <c r="S4022" s="541">
        <v>2750</v>
      </c>
      <c r="T4022" s="467" t="s">
        <v>2965</v>
      </c>
      <c r="U4022" s="347">
        <f t="shared" si="77"/>
        <v>66000</v>
      </c>
    </row>
    <row r="4023" spans="1:21">
      <c r="A4023" s="235">
        <f t="shared" ref="A4023:A4086" si="78">A4022+1</f>
        <v>4020</v>
      </c>
      <c r="B4023" s="238">
        <v>110408288</v>
      </c>
      <c r="C4023" s="238" t="s">
        <v>1749</v>
      </c>
      <c r="D4023" s="337" t="s">
        <v>1750</v>
      </c>
      <c r="E4023" s="600" t="s">
        <v>4864</v>
      </c>
      <c r="F4023" s="235">
        <v>6</v>
      </c>
      <c r="G4023" s="623" t="s">
        <v>5158</v>
      </c>
      <c r="H4023" s="486">
        <v>45335</v>
      </c>
      <c r="I4023" s="491"/>
      <c r="J4023" s="246"/>
      <c r="K4023" s="246"/>
      <c r="L4023" s="246"/>
      <c r="M4023" s="246"/>
      <c r="N4023" s="246"/>
      <c r="O4023" s="262"/>
      <c r="P4023" s="246"/>
      <c r="Q4023" s="246"/>
      <c r="R4023" s="246"/>
      <c r="S4023" s="541">
        <v>2750</v>
      </c>
      <c r="T4023" s="467" t="s">
        <v>2965</v>
      </c>
      <c r="U4023" s="347">
        <f t="shared" si="77"/>
        <v>16500</v>
      </c>
    </row>
    <row r="4024" spans="1:21">
      <c r="A4024" s="235">
        <f t="shared" si="78"/>
        <v>4021</v>
      </c>
      <c r="B4024" s="238">
        <v>110408288</v>
      </c>
      <c r="C4024" s="238" t="s">
        <v>1749</v>
      </c>
      <c r="D4024" s="337" t="s">
        <v>1750</v>
      </c>
      <c r="E4024" s="600" t="s">
        <v>4864</v>
      </c>
      <c r="F4024" s="238">
        <v>30</v>
      </c>
      <c r="G4024" s="631" t="s">
        <v>5159</v>
      </c>
      <c r="H4024" s="241">
        <v>45334</v>
      </c>
      <c r="I4024" s="491"/>
      <c r="J4024" s="246"/>
      <c r="K4024" s="246"/>
      <c r="L4024" s="246"/>
      <c r="M4024" s="246"/>
      <c r="N4024" s="246"/>
      <c r="O4024" s="262"/>
      <c r="P4024" s="246"/>
      <c r="Q4024" s="246"/>
      <c r="R4024" s="246"/>
      <c r="S4024" s="541">
        <v>2750</v>
      </c>
      <c r="T4024" s="467" t="s">
        <v>2965</v>
      </c>
      <c r="U4024" s="347">
        <f t="shared" si="77"/>
        <v>82500</v>
      </c>
    </row>
    <row r="4025" spans="1:21">
      <c r="A4025" s="235">
        <f t="shared" si="78"/>
        <v>4022</v>
      </c>
      <c r="B4025" s="238">
        <v>110408288</v>
      </c>
      <c r="C4025" s="238" t="s">
        <v>1749</v>
      </c>
      <c r="D4025" s="337" t="s">
        <v>1750</v>
      </c>
      <c r="E4025" s="600" t="s">
        <v>4864</v>
      </c>
      <c r="F4025" s="235">
        <v>42</v>
      </c>
      <c r="G4025" s="626" t="s">
        <v>5160</v>
      </c>
      <c r="H4025" s="464">
        <v>45341</v>
      </c>
      <c r="I4025" s="491"/>
      <c r="J4025" s="246"/>
      <c r="K4025" s="246"/>
      <c r="L4025" s="246"/>
      <c r="M4025" s="246"/>
      <c r="N4025" s="246"/>
      <c r="O4025" s="262"/>
      <c r="P4025" s="246"/>
      <c r="Q4025" s="246"/>
      <c r="R4025" s="246"/>
      <c r="S4025" s="541">
        <v>2750</v>
      </c>
      <c r="T4025" s="467" t="s">
        <v>2965</v>
      </c>
      <c r="U4025" s="347">
        <f t="shared" si="77"/>
        <v>115500</v>
      </c>
    </row>
    <row r="4026" spans="1:21">
      <c r="A4026" s="235">
        <f t="shared" si="78"/>
        <v>4023</v>
      </c>
      <c r="B4026" s="238">
        <v>110408288</v>
      </c>
      <c r="C4026" s="238" t="s">
        <v>1749</v>
      </c>
      <c r="D4026" s="337" t="s">
        <v>1750</v>
      </c>
      <c r="E4026" s="600" t="s">
        <v>4864</v>
      </c>
      <c r="F4026" s="333">
        <v>24</v>
      </c>
      <c r="G4026" s="626" t="s">
        <v>5161</v>
      </c>
      <c r="H4026" s="464">
        <v>45345</v>
      </c>
      <c r="I4026" s="491"/>
      <c r="J4026" s="246"/>
      <c r="K4026" s="246"/>
      <c r="L4026" s="246"/>
      <c r="M4026" s="246"/>
      <c r="N4026" s="246"/>
      <c r="O4026" s="262"/>
      <c r="P4026" s="246"/>
      <c r="Q4026" s="246"/>
      <c r="R4026" s="246"/>
      <c r="S4026" s="541">
        <v>2750</v>
      </c>
      <c r="T4026" s="467" t="s">
        <v>2965</v>
      </c>
      <c r="U4026" s="347">
        <f t="shared" si="77"/>
        <v>66000</v>
      </c>
    </row>
    <row r="4027" spans="1:21">
      <c r="A4027" s="235">
        <f t="shared" si="78"/>
        <v>4024</v>
      </c>
      <c r="B4027" s="238">
        <v>112173808</v>
      </c>
      <c r="C4027" s="239" t="s">
        <v>3421</v>
      </c>
      <c r="D4027" s="350" t="s">
        <v>2819</v>
      </c>
      <c r="E4027" s="600" t="s">
        <v>36</v>
      </c>
      <c r="F4027" s="333">
        <v>2</v>
      </c>
      <c r="G4027" s="626" t="s">
        <v>5160</v>
      </c>
      <c r="H4027" s="464">
        <v>45341</v>
      </c>
      <c r="I4027" s="491"/>
      <c r="J4027" s="246"/>
      <c r="K4027" s="246"/>
      <c r="L4027" s="246"/>
      <c r="M4027" s="246"/>
      <c r="N4027" s="246"/>
      <c r="O4027" s="262"/>
      <c r="P4027" s="246"/>
      <c r="Q4027" s="246"/>
      <c r="R4027" s="246"/>
      <c r="S4027" s="541">
        <v>65700</v>
      </c>
      <c r="T4027" s="467" t="s">
        <v>2965</v>
      </c>
      <c r="U4027" s="347">
        <f t="shared" si="77"/>
        <v>131400</v>
      </c>
    </row>
    <row r="4028" spans="1:21">
      <c r="A4028" s="235">
        <f t="shared" si="78"/>
        <v>4025</v>
      </c>
      <c r="B4028" s="238">
        <v>112173808</v>
      </c>
      <c r="C4028" s="239" t="s">
        <v>3421</v>
      </c>
      <c r="D4028" s="350" t="s">
        <v>2819</v>
      </c>
      <c r="E4028" s="600" t="s">
        <v>36</v>
      </c>
      <c r="F4028" s="333">
        <v>4</v>
      </c>
      <c r="G4028" s="626" t="s">
        <v>5161</v>
      </c>
      <c r="H4028" s="464">
        <v>45345</v>
      </c>
      <c r="I4028" s="491"/>
      <c r="J4028" s="246"/>
      <c r="K4028" s="246"/>
      <c r="L4028" s="246"/>
      <c r="M4028" s="246"/>
      <c r="N4028" s="246"/>
      <c r="O4028" s="262"/>
      <c r="P4028" s="246"/>
      <c r="Q4028" s="246"/>
      <c r="R4028" s="246"/>
      <c r="S4028" s="541">
        <v>65700</v>
      </c>
      <c r="T4028" s="467" t="s">
        <v>2965</v>
      </c>
      <c r="U4028" s="347">
        <f t="shared" si="77"/>
        <v>262800</v>
      </c>
    </row>
    <row r="4029" spans="1:21">
      <c r="A4029" s="235">
        <f t="shared" si="78"/>
        <v>4026</v>
      </c>
      <c r="B4029" s="238">
        <v>113837420</v>
      </c>
      <c r="C4029" s="239" t="s">
        <v>4910</v>
      </c>
      <c r="D4029" s="356" t="s">
        <v>4911</v>
      </c>
      <c r="E4029" s="600" t="s">
        <v>36</v>
      </c>
      <c r="F4029" s="238">
        <v>12</v>
      </c>
      <c r="G4029" s="630" t="s">
        <v>5149</v>
      </c>
      <c r="H4029" s="241">
        <v>45336</v>
      </c>
      <c r="I4029" s="491"/>
      <c r="J4029" s="246"/>
      <c r="K4029" s="246"/>
      <c r="L4029" s="246"/>
      <c r="M4029" s="246"/>
      <c r="N4029" s="246"/>
      <c r="O4029" s="262"/>
      <c r="P4029" s="246"/>
      <c r="Q4029" s="246"/>
      <c r="R4029" s="246"/>
      <c r="S4029" s="171">
        <v>2550</v>
      </c>
      <c r="T4029" s="467" t="s">
        <v>2965</v>
      </c>
      <c r="U4029" s="347">
        <f t="shared" si="77"/>
        <v>30600</v>
      </c>
    </row>
    <row r="4030" spans="1:21">
      <c r="A4030" s="235">
        <f t="shared" si="78"/>
        <v>4027</v>
      </c>
      <c r="B4030" s="238">
        <v>113837420</v>
      </c>
      <c r="C4030" s="239" t="s">
        <v>4910</v>
      </c>
      <c r="D4030" s="239" t="s">
        <v>4911</v>
      </c>
      <c r="E4030" s="600" t="s">
        <v>36</v>
      </c>
      <c r="F4030" s="238">
        <v>20</v>
      </c>
      <c r="G4030" s="630" t="s">
        <v>5150</v>
      </c>
      <c r="H4030" s="241">
        <v>45336</v>
      </c>
      <c r="I4030" s="491"/>
      <c r="J4030" s="246"/>
      <c r="K4030" s="246"/>
      <c r="L4030" s="246"/>
      <c r="M4030" s="246"/>
      <c r="N4030" s="246"/>
      <c r="O4030" s="262"/>
      <c r="P4030" s="246"/>
      <c r="Q4030" s="246"/>
      <c r="R4030" s="246"/>
      <c r="S4030" s="171">
        <v>2550</v>
      </c>
      <c r="T4030" s="467" t="s">
        <v>2965</v>
      </c>
      <c r="U4030" s="347">
        <f t="shared" si="77"/>
        <v>51000</v>
      </c>
    </row>
    <row r="4031" spans="1:21">
      <c r="A4031" s="235">
        <f t="shared" si="78"/>
        <v>4028</v>
      </c>
      <c r="B4031" s="238">
        <v>113837420</v>
      </c>
      <c r="C4031" s="239" t="s">
        <v>4910</v>
      </c>
      <c r="D4031" s="239" t="s">
        <v>4911</v>
      </c>
      <c r="E4031" s="600" t="s">
        <v>36</v>
      </c>
      <c r="F4031" s="238">
        <v>20</v>
      </c>
      <c r="G4031" s="630" t="s">
        <v>5151</v>
      </c>
      <c r="H4031" s="241">
        <v>45342</v>
      </c>
      <c r="I4031" s="491"/>
      <c r="J4031" s="246"/>
      <c r="K4031" s="246"/>
      <c r="L4031" s="246"/>
      <c r="M4031" s="246"/>
      <c r="N4031" s="246"/>
      <c r="O4031" s="262"/>
      <c r="P4031" s="246"/>
      <c r="Q4031" s="246"/>
      <c r="R4031" s="246"/>
      <c r="S4031" s="171">
        <v>2550</v>
      </c>
      <c r="T4031" s="467" t="s">
        <v>2965</v>
      </c>
      <c r="U4031" s="347">
        <f t="shared" si="77"/>
        <v>51000</v>
      </c>
    </row>
    <row r="4032" spans="1:21">
      <c r="A4032" s="235">
        <f t="shared" si="78"/>
        <v>4029</v>
      </c>
      <c r="B4032" s="238">
        <v>113837420</v>
      </c>
      <c r="C4032" s="239" t="s">
        <v>4910</v>
      </c>
      <c r="D4032" s="239" t="s">
        <v>4911</v>
      </c>
      <c r="E4032" s="600" t="s">
        <v>36</v>
      </c>
      <c r="F4032" s="238">
        <v>20</v>
      </c>
      <c r="G4032" s="630" t="s">
        <v>5152</v>
      </c>
      <c r="H4032" s="241">
        <v>45342</v>
      </c>
      <c r="I4032" s="491"/>
      <c r="J4032" s="246"/>
      <c r="K4032" s="246"/>
      <c r="L4032" s="246"/>
      <c r="M4032" s="246"/>
      <c r="N4032" s="246"/>
      <c r="O4032" s="262"/>
      <c r="P4032" s="246"/>
      <c r="Q4032" s="246"/>
      <c r="R4032" s="246"/>
      <c r="S4032" s="171">
        <v>2550</v>
      </c>
      <c r="T4032" s="467" t="s">
        <v>2965</v>
      </c>
      <c r="U4032" s="347">
        <f t="shared" si="77"/>
        <v>51000</v>
      </c>
    </row>
    <row r="4033" spans="1:21">
      <c r="A4033" s="235">
        <f t="shared" si="78"/>
        <v>4030</v>
      </c>
      <c r="B4033" s="238">
        <v>113837420</v>
      </c>
      <c r="C4033" s="239" t="s">
        <v>4910</v>
      </c>
      <c r="D4033" s="239" t="s">
        <v>4911</v>
      </c>
      <c r="E4033" s="600" t="s">
        <v>36</v>
      </c>
      <c r="F4033" s="238">
        <v>20</v>
      </c>
      <c r="G4033" s="630" t="s">
        <v>5153</v>
      </c>
      <c r="H4033" s="241">
        <v>45343</v>
      </c>
      <c r="I4033" s="491"/>
      <c r="J4033" s="246"/>
      <c r="K4033" s="246"/>
      <c r="L4033" s="246"/>
      <c r="M4033" s="246"/>
      <c r="N4033" s="246"/>
      <c r="O4033" s="262"/>
      <c r="P4033" s="246"/>
      <c r="Q4033" s="246"/>
      <c r="R4033" s="246"/>
      <c r="S4033" s="171">
        <v>2550</v>
      </c>
      <c r="T4033" s="467" t="s">
        <v>2965</v>
      </c>
      <c r="U4033" s="347">
        <f t="shared" si="77"/>
        <v>51000</v>
      </c>
    </row>
    <row r="4034" spans="1:21">
      <c r="A4034" s="235">
        <f t="shared" si="78"/>
        <v>4031</v>
      </c>
      <c r="B4034" s="238">
        <v>113837420</v>
      </c>
      <c r="C4034" s="239" t="s">
        <v>4910</v>
      </c>
      <c r="D4034" s="239" t="s">
        <v>4911</v>
      </c>
      <c r="E4034" s="600" t="s">
        <v>36</v>
      </c>
      <c r="F4034" s="238">
        <v>20</v>
      </c>
      <c r="G4034" s="630" t="s">
        <v>5154</v>
      </c>
      <c r="H4034" s="241">
        <v>45342</v>
      </c>
      <c r="I4034" s="491"/>
      <c r="J4034" s="246"/>
      <c r="K4034" s="246"/>
      <c r="L4034" s="246"/>
      <c r="M4034" s="246"/>
      <c r="N4034" s="246"/>
      <c r="O4034" s="262"/>
      <c r="P4034" s="246"/>
      <c r="Q4034" s="246"/>
      <c r="R4034" s="246"/>
      <c r="S4034" s="171">
        <v>2550</v>
      </c>
      <c r="T4034" s="467" t="s">
        <v>2965</v>
      </c>
      <c r="U4034" s="347">
        <f t="shared" si="77"/>
        <v>51000</v>
      </c>
    </row>
    <row r="4035" spans="1:21">
      <c r="A4035" s="235">
        <f t="shared" si="78"/>
        <v>4032</v>
      </c>
      <c r="B4035" s="238">
        <v>113837420</v>
      </c>
      <c r="C4035" s="239" t="s">
        <v>4910</v>
      </c>
      <c r="D4035" s="239" t="s">
        <v>4911</v>
      </c>
      <c r="E4035" s="600" t="s">
        <v>36</v>
      </c>
      <c r="F4035" s="238">
        <v>8</v>
      </c>
      <c r="G4035" s="630" t="s">
        <v>5155</v>
      </c>
      <c r="H4035" s="241">
        <v>45342</v>
      </c>
      <c r="I4035" s="491"/>
      <c r="J4035" s="246"/>
      <c r="K4035" s="246"/>
      <c r="L4035" s="246"/>
      <c r="M4035" s="246"/>
      <c r="N4035" s="246"/>
      <c r="O4035" s="262"/>
      <c r="P4035" s="246"/>
      <c r="Q4035" s="246"/>
      <c r="R4035" s="246"/>
      <c r="S4035" s="171">
        <v>2550</v>
      </c>
      <c r="T4035" s="467" t="s">
        <v>2965</v>
      </c>
      <c r="U4035" s="347">
        <f t="shared" si="77"/>
        <v>20400</v>
      </c>
    </row>
    <row r="4036" spans="1:21">
      <c r="A4036" s="235">
        <f t="shared" si="78"/>
        <v>4033</v>
      </c>
      <c r="B4036" s="238">
        <v>112136070</v>
      </c>
      <c r="C4036" s="239">
        <v>19628060446</v>
      </c>
      <c r="D4036" s="238" t="s">
        <v>2751</v>
      </c>
      <c r="E4036" s="600" t="s">
        <v>36</v>
      </c>
      <c r="F4036" s="235">
        <v>14</v>
      </c>
      <c r="G4036" s="623" t="s">
        <v>5144</v>
      </c>
      <c r="H4036" s="241">
        <v>45338</v>
      </c>
      <c r="I4036" s="491"/>
      <c r="J4036" s="246"/>
      <c r="K4036" s="246"/>
      <c r="L4036" s="246"/>
      <c r="M4036" s="246"/>
      <c r="N4036" s="246"/>
      <c r="O4036" s="262"/>
      <c r="P4036" s="246"/>
      <c r="Q4036" s="246"/>
      <c r="R4036" s="246"/>
      <c r="S4036" s="171">
        <v>802.37</v>
      </c>
      <c r="T4036" s="467" t="s">
        <v>2965</v>
      </c>
      <c r="U4036" s="347">
        <f t="shared" ref="U4036:U4099" si="79">S4036*F4036</f>
        <v>11233.18</v>
      </c>
    </row>
    <row r="4037" spans="1:21">
      <c r="A4037" s="235">
        <f t="shared" si="78"/>
        <v>4034</v>
      </c>
      <c r="B4037" s="238">
        <v>102464571</v>
      </c>
      <c r="C4037" s="238" t="s">
        <v>1693</v>
      </c>
      <c r="D4037" s="238" t="s">
        <v>1694</v>
      </c>
      <c r="E4037" s="598" t="s">
        <v>36</v>
      </c>
      <c r="F4037" s="235">
        <v>8</v>
      </c>
      <c r="G4037" s="623" t="s">
        <v>5157</v>
      </c>
      <c r="H4037" s="486">
        <v>45329</v>
      </c>
      <c r="I4037" s="491"/>
      <c r="J4037" s="246"/>
      <c r="K4037" s="246"/>
      <c r="L4037" s="246"/>
      <c r="M4037" s="246"/>
      <c r="N4037" s="246"/>
      <c r="O4037" s="262"/>
      <c r="P4037" s="246"/>
      <c r="Q4037" s="246"/>
      <c r="R4037" s="246"/>
      <c r="S4037" s="546">
        <v>1374</v>
      </c>
      <c r="T4037" s="467" t="s">
        <v>2965</v>
      </c>
      <c r="U4037" s="347">
        <f t="shared" si="79"/>
        <v>10992</v>
      </c>
    </row>
    <row r="4038" spans="1:21">
      <c r="A4038" s="235">
        <f t="shared" si="78"/>
        <v>4035</v>
      </c>
      <c r="B4038" s="238">
        <v>102464571</v>
      </c>
      <c r="C4038" s="238" t="s">
        <v>1693</v>
      </c>
      <c r="D4038" s="238" t="s">
        <v>1694</v>
      </c>
      <c r="E4038" s="598" t="s">
        <v>36</v>
      </c>
      <c r="F4038" s="235">
        <v>2</v>
      </c>
      <c r="G4038" s="623" t="s">
        <v>5158</v>
      </c>
      <c r="H4038" s="486">
        <v>45335</v>
      </c>
      <c r="I4038" s="491"/>
      <c r="J4038" s="246"/>
      <c r="K4038" s="246"/>
      <c r="L4038" s="246"/>
      <c r="M4038" s="246"/>
      <c r="N4038" s="246"/>
      <c r="O4038" s="262"/>
      <c r="P4038" s="246"/>
      <c r="Q4038" s="246"/>
      <c r="R4038" s="246"/>
      <c r="S4038" s="546">
        <v>1374</v>
      </c>
      <c r="T4038" s="467" t="s">
        <v>2965</v>
      </c>
      <c r="U4038" s="347">
        <f t="shared" si="79"/>
        <v>2748</v>
      </c>
    </row>
    <row r="4039" spans="1:21">
      <c r="A4039" s="235">
        <f t="shared" si="78"/>
        <v>4036</v>
      </c>
      <c r="B4039" s="238">
        <v>102464571</v>
      </c>
      <c r="C4039" s="238" t="s">
        <v>1693</v>
      </c>
      <c r="D4039" s="238" t="s">
        <v>1694</v>
      </c>
      <c r="E4039" s="598" t="s">
        <v>36</v>
      </c>
      <c r="F4039" s="238">
        <v>10</v>
      </c>
      <c r="G4039" s="631" t="s">
        <v>5159</v>
      </c>
      <c r="H4039" s="241">
        <v>45334</v>
      </c>
      <c r="I4039" s="491"/>
      <c r="J4039" s="246"/>
      <c r="K4039" s="246"/>
      <c r="L4039" s="246"/>
      <c r="M4039" s="246"/>
      <c r="N4039" s="246"/>
      <c r="O4039" s="262"/>
      <c r="P4039" s="246"/>
      <c r="Q4039" s="246"/>
      <c r="R4039" s="246"/>
      <c r="S4039" s="546">
        <v>1374</v>
      </c>
      <c r="T4039" s="467" t="s">
        <v>2965</v>
      </c>
      <c r="U4039" s="347">
        <f t="shared" si="79"/>
        <v>13740</v>
      </c>
    </row>
    <row r="4040" spans="1:21">
      <c r="A4040" s="235">
        <f t="shared" si="78"/>
        <v>4037</v>
      </c>
      <c r="B4040" s="238">
        <v>102464571</v>
      </c>
      <c r="C4040" s="238" t="s">
        <v>1693</v>
      </c>
      <c r="D4040" s="238" t="s">
        <v>1694</v>
      </c>
      <c r="E4040" s="598" t="s">
        <v>36</v>
      </c>
      <c r="F4040" s="235">
        <v>14</v>
      </c>
      <c r="G4040" s="626" t="s">
        <v>5160</v>
      </c>
      <c r="H4040" s="464">
        <v>45341</v>
      </c>
      <c r="I4040" s="491"/>
      <c r="J4040" s="246"/>
      <c r="K4040" s="246"/>
      <c r="L4040" s="246"/>
      <c r="M4040" s="246"/>
      <c r="N4040" s="246"/>
      <c r="O4040" s="262"/>
      <c r="P4040" s="246"/>
      <c r="Q4040" s="246"/>
      <c r="R4040" s="246"/>
      <c r="S4040" s="546">
        <v>1374</v>
      </c>
      <c r="T4040" s="467" t="s">
        <v>2965</v>
      </c>
      <c r="U4040" s="347">
        <f t="shared" si="79"/>
        <v>19236</v>
      </c>
    </row>
    <row r="4041" spans="1:21">
      <c r="A4041" s="235">
        <f t="shared" si="78"/>
        <v>4038</v>
      </c>
      <c r="B4041" s="238">
        <v>102464571</v>
      </c>
      <c r="C4041" s="238" t="s">
        <v>1693</v>
      </c>
      <c r="D4041" s="238" t="s">
        <v>1694</v>
      </c>
      <c r="E4041" s="598" t="s">
        <v>36</v>
      </c>
      <c r="F4041" s="235">
        <v>8</v>
      </c>
      <c r="G4041" s="626" t="s">
        <v>5161</v>
      </c>
      <c r="H4041" s="464">
        <v>45345</v>
      </c>
      <c r="I4041" s="491"/>
      <c r="J4041" s="246"/>
      <c r="K4041" s="246"/>
      <c r="L4041" s="246"/>
      <c r="M4041" s="246"/>
      <c r="N4041" s="246"/>
      <c r="O4041" s="262"/>
      <c r="P4041" s="246"/>
      <c r="Q4041" s="246"/>
      <c r="R4041" s="246"/>
      <c r="S4041" s="546">
        <v>1374</v>
      </c>
      <c r="T4041" s="467" t="s">
        <v>2965</v>
      </c>
      <c r="U4041" s="347">
        <f t="shared" si="79"/>
        <v>10992</v>
      </c>
    </row>
    <row r="4042" spans="1:21">
      <c r="A4042" s="235">
        <f t="shared" si="78"/>
        <v>4039</v>
      </c>
      <c r="B4042" s="238">
        <v>102951260</v>
      </c>
      <c r="C4042" s="238" t="s">
        <v>1697</v>
      </c>
      <c r="D4042" s="238" t="s">
        <v>1698</v>
      </c>
      <c r="E4042" s="598" t="s">
        <v>36</v>
      </c>
      <c r="F4042" s="235">
        <v>8</v>
      </c>
      <c r="G4042" s="623" t="s">
        <v>5157</v>
      </c>
      <c r="H4042" s="486">
        <v>45329</v>
      </c>
      <c r="I4042" s="491"/>
      <c r="J4042" s="246"/>
      <c r="K4042" s="246"/>
      <c r="L4042" s="246"/>
      <c r="M4042" s="246"/>
      <c r="N4042" s="246"/>
      <c r="O4042" s="262"/>
      <c r="P4042" s="246"/>
      <c r="Q4042" s="246"/>
      <c r="R4042" s="246"/>
      <c r="S4042" s="546">
        <v>210</v>
      </c>
      <c r="T4042" s="467" t="s">
        <v>2965</v>
      </c>
      <c r="U4042" s="347">
        <f t="shared" si="79"/>
        <v>1680</v>
      </c>
    </row>
    <row r="4043" spans="1:21">
      <c r="A4043" s="235">
        <f t="shared" si="78"/>
        <v>4040</v>
      </c>
      <c r="B4043" s="238">
        <v>102951260</v>
      </c>
      <c r="C4043" s="238" t="s">
        <v>1697</v>
      </c>
      <c r="D4043" s="238" t="s">
        <v>1698</v>
      </c>
      <c r="E4043" s="598" t="s">
        <v>36</v>
      </c>
      <c r="F4043" s="235">
        <v>2</v>
      </c>
      <c r="G4043" s="623" t="s">
        <v>5158</v>
      </c>
      <c r="H4043" s="486">
        <v>45335</v>
      </c>
      <c r="I4043" s="491"/>
      <c r="J4043" s="246"/>
      <c r="K4043" s="246"/>
      <c r="L4043" s="246"/>
      <c r="M4043" s="246"/>
      <c r="N4043" s="246"/>
      <c r="O4043" s="262"/>
      <c r="P4043" s="246"/>
      <c r="Q4043" s="246"/>
      <c r="R4043" s="246"/>
      <c r="S4043" s="546">
        <v>210</v>
      </c>
      <c r="T4043" s="467" t="s">
        <v>2965</v>
      </c>
      <c r="U4043" s="347">
        <f t="shared" si="79"/>
        <v>420</v>
      </c>
    </row>
    <row r="4044" spans="1:21">
      <c r="A4044" s="235">
        <f t="shared" si="78"/>
        <v>4041</v>
      </c>
      <c r="B4044" s="238">
        <v>102951260</v>
      </c>
      <c r="C4044" s="238" t="s">
        <v>1697</v>
      </c>
      <c r="D4044" s="238" t="s">
        <v>1698</v>
      </c>
      <c r="E4044" s="598" t="s">
        <v>36</v>
      </c>
      <c r="F4044" s="238">
        <v>10</v>
      </c>
      <c r="G4044" s="631" t="s">
        <v>5159</v>
      </c>
      <c r="H4044" s="241">
        <v>45334</v>
      </c>
      <c r="I4044" s="491"/>
      <c r="J4044" s="246"/>
      <c r="K4044" s="246"/>
      <c r="L4044" s="246"/>
      <c r="M4044" s="246"/>
      <c r="N4044" s="246"/>
      <c r="O4044" s="262"/>
      <c r="P4044" s="246"/>
      <c r="Q4044" s="246"/>
      <c r="R4044" s="246"/>
      <c r="S4044" s="546">
        <v>210</v>
      </c>
      <c r="T4044" s="467" t="s">
        <v>2965</v>
      </c>
      <c r="U4044" s="347">
        <f t="shared" si="79"/>
        <v>2100</v>
      </c>
    </row>
    <row r="4045" spans="1:21">
      <c r="A4045" s="235">
        <f t="shared" si="78"/>
        <v>4042</v>
      </c>
      <c r="B4045" s="238">
        <v>102951260</v>
      </c>
      <c r="C4045" s="238" t="s">
        <v>1697</v>
      </c>
      <c r="D4045" s="238" t="s">
        <v>1698</v>
      </c>
      <c r="E4045" s="598" t="s">
        <v>36</v>
      </c>
      <c r="F4045" s="238">
        <v>14</v>
      </c>
      <c r="G4045" s="626" t="s">
        <v>5160</v>
      </c>
      <c r="H4045" s="464">
        <v>45341</v>
      </c>
      <c r="I4045" s="491"/>
      <c r="J4045" s="246"/>
      <c r="K4045" s="246"/>
      <c r="L4045" s="246"/>
      <c r="M4045" s="246"/>
      <c r="N4045" s="246"/>
      <c r="O4045" s="262"/>
      <c r="P4045" s="246"/>
      <c r="Q4045" s="246"/>
      <c r="R4045" s="246"/>
      <c r="S4045" s="546">
        <v>210</v>
      </c>
      <c r="T4045" s="467" t="s">
        <v>2965</v>
      </c>
      <c r="U4045" s="347">
        <f t="shared" si="79"/>
        <v>2940</v>
      </c>
    </row>
    <row r="4046" spans="1:21">
      <c r="A4046" s="235">
        <f t="shared" si="78"/>
        <v>4043</v>
      </c>
      <c r="B4046" s="238">
        <v>102951260</v>
      </c>
      <c r="C4046" s="238" t="s">
        <v>1697</v>
      </c>
      <c r="D4046" s="238" t="s">
        <v>1698</v>
      </c>
      <c r="E4046" s="598" t="s">
        <v>36</v>
      </c>
      <c r="F4046" s="235">
        <v>8</v>
      </c>
      <c r="G4046" s="626" t="s">
        <v>5161</v>
      </c>
      <c r="H4046" s="464">
        <v>45345</v>
      </c>
      <c r="I4046" s="491"/>
      <c r="J4046" s="246"/>
      <c r="K4046" s="246"/>
      <c r="L4046" s="246"/>
      <c r="M4046" s="246"/>
      <c r="N4046" s="246"/>
      <c r="O4046" s="262"/>
      <c r="P4046" s="246"/>
      <c r="Q4046" s="246"/>
      <c r="R4046" s="246"/>
      <c r="S4046" s="546">
        <v>210</v>
      </c>
      <c r="T4046" s="467" t="s">
        <v>2965</v>
      </c>
      <c r="U4046" s="347">
        <f t="shared" si="79"/>
        <v>1680</v>
      </c>
    </row>
    <row r="4047" spans="1:21">
      <c r="A4047" s="235">
        <f t="shared" si="78"/>
        <v>4044</v>
      </c>
      <c r="B4047" s="238"/>
      <c r="C4047" s="238"/>
      <c r="D4047" s="337" t="s">
        <v>4072</v>
      </c>
      <c r="E4047" s="600" t="s">
        <v>36</v>
      </c>
      <c r="F4047" s="238">
        <v>4</v>
      </c>
      <c r="G4047" s="623" t="s">
        <v>5157</v>
      </c>
      <c r="H4047" s="486">
        <v>45329</v>
      </c>
      <c r="I4047" s="491"/>
      <c r="J4047" s="246"/>
      <c r="K4047" s="246"/>
      <c r="L4047" s="246"/>
      <c r="M4047" s="246"/>
      <c r="N4047" s="246"/>
      <c r="O4047" s="262"/>
      <c r="P4047" s="246"/>
      <c r="Q4047" s="246"/>
      <c r="R4047" s="246"/>
      <c r="S4047" s="551">
        <v>90729.16</v>
      </c>
      <c r="T4047" s="467" t="s">
        <v>2965</v>
      </c>
      <c r="U4047" s="347">
        <f t="shared" si="79"/>
        <v>362916.64</v>
      </c>
    </row>
    <row r="4048" spans="1:21">
      <c r="A4048" s="235">
        <f t="shared" si="78"/>
        <v>4045</v>
      </c>
      <c r="B4048" s="238"/>
      <c r="C4048" s="238"/>
      <c r="D4048" s="337" t="s">
        <v>4072</v>
      </c>
      <c r="E4048" s="600" t="s">
        <v>36</v>
      </c>
      <c r="F4048" s="238">
        <v>1</v>
      </c>
      <c r="G4048" s="623" t="s">
        <v>5158</v>
      </c>
      <c r="H4048" s="486">
        <v>45335</v>
      </c>
      <c r="I4048" s="491"/>
      <c r="J4048" s="246"/>
      <c r="K4048" s="246"/>
      <c r="L4048" s="246"/>
      <c r="M4048" s="246"/>
      <c r="N4048" s="246"/>
      <c r="O4048" s="262"/>
      <c r="P4048" s="246"/>
      <c r="Q4048" s="246"/>
      <c r="R4048" s="246"/>
      <c r="S4048" s="551">
        <v>90729.16</v>
      </c>
      <c r="T4048" s="467" t="s">
        <v>2965</v>
      </c>
      <c r="U4048" s="347">
        <f t="shared" si="79"/>
        <v>90729.16</v>
      </c>
    </row>
    <row r="4049" spans="1:21">
      <c r="A4049" s="235">
        <f t="shared" si="78"/>
        <v>4046</v>
      </c>
      <c r="B4049" s="238"/>
      <c r="C4049" s="238"/>
      <c r="D4049" s="337" t="s">
        <v>4072</v>
      </c>
      <c r="E4049" s="600" t="s">
        <v>36</v>
      </c>
      <c r="F4049" s="238">
        <v>1</v>
      </c>
      <c r="G4049" s="631" t="s">
        <v>5159</v>
      </c>
      <c r="H4049" s="241">
        <v>45334</v>
      </c>
      <c r="I4049" s="491"/>
      <c r="J4049" s="246"/>
      <c r="K4049" s="246"/>
      <c r="L4049" s="246"/>
      <c r="M4049" s="246"/>
      <c r="N4049" s="246"/>
      <c r="O4049" s="262"/>
      <c r="P4049" s="246"/>
      <c r="Q4049" s="246"/>
      <c r="R4049" s="246"/>
      <c r="S4049" s="551">
        <v>90729.16</v>
      </c>
      <c r="T4049" s="467" t="s">
        <v>2965</v>
      </c>
      <c r="U4049" s="347">
        <f t="shared" si="79"/>
        <v>90729.16</v>
      </c>
    </row>
    <row r="4050" spans="1:21" ht="20.399999999999999">
      <c r="A4050" s="235">
        <f t="shared" si="78"/>
        <v>4047</v>
      </c>
      <c r="B4050" s="238">
        <v>110408292</v>
      </c>
      <c r="C4050" s="238">
        <v>110408292</v>
      </c>
      <c r="D4050" s="238" t="s">
        <v>1310</v>
      </c>
      <c r="E4050" s="598" t="s">
        <v>36</v>
      </c>
      <c r="F4050" s="235">
        <v>240</v>
      </c>
      <c r="G4050" s="623" t="s">
        <v>5157</v>
      </c>
      <c r="H4050" s="486">
        <v>45329</v>
      </c>
      <c r="I4050" s="491"/>
      <c r="J4050" s="246"/>
      <c r="K4050" s="246"/>
      <c r="L4050" s="246"/>
      <c r="M4050" s="246"/>
      <c r="N4050" s="246"/>
      <c r="O4050" s="262"/>
      <c r="P4050" s="246"/>
      <c r="Q4050" s="246"/>
      <c r="R4050" s="246"/>
      <c r="S4050" s="538">
        <v>2.61</v>
      </c>
      <c r="T4050" s="467" t="s">
        <v>2965</v>
      </c>
      <c r="U4050" s="347">
        <f t="shared" si="79"/>
        <v>626.4</v>
      </c>
    </row>
    <row r="4051" spans="1:21" ht="20.399999999999999">
      <c r="A4051" s="235">
        <f t="shared" si="78"/>
        <v>4048</v>
      </c>
      <c r="B4051" s="238">
        <v>110408292</v>
      </c>
      <c r="C4051" s="238">
        <v>110408292</v>
      </c>
      <c r="D4051" s="238" t="s">
        <v>1310</v>
      </c>
      <c r="E4051" s="598" t="s">
        <v>36</v>
      </c>
      <c r="F4051" s="235">
        <v>60</v>
      </c>
      <c r="G4051" s="623" t="s">
        <v>5158</v>
      </c>
      <c r="H4051" s="486">
        <v>45335</v>
      </c>
      <c r="I4051" s="491"/>
      <c r="J4051" s="246"/>
      <c r="K4051" s="246"/>
      <c r="L4051" s="246"/>
      <c r="M4051" s="246"/>
      <c r="N4051" s="246"/>
      <c r="O4051" s="262"/>
      <c r="P4051" s="246"/>
      <c r="Q4051" s="246"/>
      <c r="R4051" s="246"/>
      <c r="S4051" s="538">
        <v>2.61</v>
      </c>
      <c r="T4051" s="467" t="s">
        <v>2965</v>
      </c>
      <c r="U4051" s="347">
        <f t="shared" si="79"/>
        <v>156.6</v>
      </c>
    </row>
    <row r="4052" spans="1:21" ht="20.399999999999999">
      <c r="A4052" s="235">
        <f t="shared" si="78"/>
        <v>4049</v>
      </c>
      <c r="B4052" s="238">
        <v>110408292</v>
      </c>
      <c r="C4052" s="238">
        <v>110408292</v>
      </c>
      <c r="D4052" s="238" t="s">
        <v>1310</v>
      </c>
      <c r="E4052" s="598" t="s">
        <v>36</v>
      </c>
      <c r="F4052" s="238">
        <v>300</v>
      </c>
      <c r="G4052" s="631" t="s">
        <v>5159</v>
      </c>
      <c r="H4052" s="241">
        <v>45334</v>
      </c>
      <c r="I4052" s="491"/>
      <c r="J4052" s="246"/>
      <c r="K4052" s="246"/>
      <c r="L4052" s="246"/>
      <c r="M4052" s="246"/>
      <c r="N4052" s="246"/>
      <c r="O4052" s="262"/>
      <c r="P4052" s="246"/>
      <c r="Q4052" s="246"/>
      <c r="R4052" s="246"/>
      <c r="S4052" s="538">
        <v>2.61</v>
      </c>
      <c r="T4052" s="467" t="s">
        <v>2965</v>
      </c>
      <c r="U4052" s="347">
        <f t="shared" si="79"/>
        <v>783</v>
      </c>
    </row>
    <row r="4053" spans="1:21" ht="20.399999999999999">
      <c r="A4053" s="235">
        <f t="shared" si="78"/>
        <v>4050</v>
      </c>
      <c r="B4053" s="238">
        <v>110408292</v>
      </c>
      <c r="C4053" s="238">
        <v>110408292</v>
      </c>
      <c r="D4053" s="238" t="s">
        <v>1310</v>
      </c>
      <c r="E4053" s="598" t="s">
        <v>36</v>
      </c>
      <c r="F4053" s="235">
        <v>420</v>
      </c>
      <c r="G4053" s="626" t="s">
        <v>5160</v>
      </c>
      <c r="H4053" s="464">
        <v>45341</v>
      </c>
      <c r="I4053" s="491"/>
      <c r="J4053" s="246"/>
      <c r="K4053" s="246"/>
      <c r="L4053" s="246"/>
      <c r="M4053" s="246"/>
      <c r="N4053" s="246"/>
      <c r="O4053" s="262"/>
      <c r="P4053" s="246"/>
      <c r="Q4053" s="246"/>
      <c r="R4053" s="246"/>
      <c r="S4053" s="538">
        <v>2.61</v>
      </c>
      <c r="T4053" s="467" t="s">
        <v>2965</v>
      </c>
      <c r="U4053" s="347">
        <f t="shared" si="79"/>
        <v>1096.2</v>
      </c>
    </row>
    <row r="4054" spans="1:21" ht="20.399999999999999">
      <c r="A4054" s="235">
        <f t="shared" si="78"/>
        <v>4051</v>
      </c>
      <c r="B4054" s="238">
        <v>110408292</v>
      </c>
      <c r="C4054" s="238">
        <v>110408292</v>
      </c>
      <c r="D4054" s="238" t="s">
        <v>1310</v>
      </c>
      <c r="E4054" s="598" t="s">
        <v>36</v>
      </c>
      <c r="F4054" s="235">
        <v>240</v>
      </c>
      <c r="G4054" s="626" t="s">
        <v>5161</v>
      </c>
      <c r="H4054" s="464">
        <v>45345</v>
      </c>
      <c r="I4054" s="491"/>
      <c r="J4054" s="246"/>
      <c r="K4054" s="246"/>
      <c r="L4054" s="246"/>
      <c r="M4054" s="246"/>
      <c r="N4054" s="246"/>
      <c r="O4054" s="262"/>
      <c r="P4054" s="246"/>
      <c r="Q4054" s="246"/>
      <c r="R4054" s="246"/>
      <c r="S4054" s="538">
        <v>2.61</v>
      </c>
      <c r="T4054" s="467" t="s">
        <v>2965</v>
      </c>
      <c r="U4054" s="347">
        <f t="shared" si="79"/>
        <v>626.4</v>
      </c>
    </row>
    <row r="4055" spans="1:21" ht="20.399999999999999">
      <c r="A4055" s="235">
        <f t="shared" si="78"/>
        <v>4052</v>
      </c>
      <c r="B4055" s="238">
        <v>109492181</v>
      </c>
      <c r="C4055" s="346" t="s">
        <v>170</v>
      </c>
      <c r="D4055" s="346" t="s">
        <v>171</v>
      </c>
      <c r="E4055" s="598" t="s">
        <v>36</v>
      </c>
      <c r="F4055" s="235">
        <v>224</v>
      </c>
      <c r="G4055" s="623" t="s">
        <v>5144</v>
      </c>
      <c r="H4055" s="241">
        <v>45338</v>
      </c>
      <c r="I4055" s="491"/>
      <c r="J4055" s="246"/>
      <c r="K4055" s="246"/>
      <c r="L4055" s="246"/>
      <c r="M4055" s="246"/>
      <c r="N4055" s="246"/>
      <c r="O4055" s="262"/>
      <c r="P4055" s="246"/>
      <c r="Q4055" s="246"/>
      <c r="R4055" s="246"/>
      <c r="S4055" s="171">
        <v>21.27</v>
      </c>
      <c r="T4055" s="467" t="s">
        <v>2965</v>
      </c>
      <c r="U4055" s="347">
        <f t="shared" si="79"/>
        <v>4764.4799999999996</v>
      </c>
    </row>
    <row r="4056" spans="1:21">
      <c r="A4056" s="235">
        <f t="shared" si="78"/>
        <v>4053</v>
      </c>
      <c r="B4056" s="238">
        <v>109492193</v>
      </c>
      <c r="C4056" s="346">
        <v>9670003576</v>
      </c>
      <c r="D4056" s="346" t="s">
        <v>2739</v>
      </c>
      <c r="E4056" s="598" t="s">
        <v>36</v>
      </c>
      <c r="F4056" s="235">
        <v>280</v>
      </c>
      <c r="G4056" s="623" t="s">
        <v>5144</v>
      </c>
      <c r="H4056" s="241">
        <v>45338</v>
      </c>
      <c r="I4056" s="491"/>
      <c r="J4056" s="246"/>
      <c r="K4056" s="246"/>
      <c r="L4056" s="246"/>
      <c r="M4056" s="246"/>
      <c r="N4056" s="246"/>
      <c r="O4056" s="262"/>
      <c r="P4056" s="246"/>
      <c r="Q4056" s="246"/>
      <c r="R4056" s="246"/>
      <c r="S4056" s="408">
        <v>11.89</v>
      </c>
      <c r="T4056" s="467" t="s">
        <v>2965</v>
      </c>
      <c r="U4056" s="347">
        <f t="shared" si="79"/>
        <v>3329.2000000000003</v>
      </c>
    </row>
    <row r="4057" spans="1:21" ht="20.399999999999999">
      <c r="A4057" s="235">
        <f t="shared" si="78"/>
        <v>4054</v>
      </c>
      <c r="B4057" s="238">
        <v>109492194</v>
      </c>
      <c r="C4057" s="346">
        <v>61030012010</v>
      </c>
      <c r="D4057" s="346" t="s">
        <v>193</v>
      </c>
      <c r="E4057" s="598" t="s">
        <v>36</v>
      </c>
      <c r="F4057" s="235">
        <v>112</v>
      </c>
      <c r="G4057" s="623" t="s">
        <v>5144</v>
      </c>
      <c r="H4057" s="241">
        <v>45338</v>
      </c>
      <c r="I4057" s="491"/>
      <c r="J4057" s="246"/>
      <c r="K4057" s="246"/>
      <c r="L4057" s="246"/>
      <c r="M4057" s="246"/>
      <c r="N4057" s="246"/>
      <c r="O4057" s="262"/>
      <c r="P4057" s="246"/>
      <c r="Q4057" s="246"/>
      <c r="R4057" s="246"/>
      <c r="S4057" s="408">
        <v>244.56</v>
      </c>
      <c r="T4057" s="467" t="s">
        <v>2965</v>
      </c>
      <c r="U4057" s="347">
        <f t="shared" si="79"/>
        <v>27390.720000000001</v>
      </c>
    </row>
    <row r="4058" spans="1:21">
      <c r="A4058" s="235">
        <f t="shared" si="78"/>
        <v>4055</v>
      </c>
      <c r="B4058" s="238">
        <v>111443613</v>
      </c>
      <c r="C4058" s="238">
        <v>111443825</v>
      </c>
      <c r="D4058" s="238" t="s">
        <v>3131</v>
      </c>
      <c r="E4058" s="598" t="s">
        <v>36</v>
      </c>
      <c r="F4058" s="333">
        <v>10</v>
      </c>
      <c r="G4058" s="623" t="s">
        <v>5168</v>
      </c>
      <c r="H4058" s="485">
        <v>45331</v>
      </c>
      <c r="I4058" s="491"/>
      <c r="J4058" s="246"/>
      <c r="K4058" s="246"/>
      <c r="L4058" s="246"/>
      <c r="M4058" s="246"/>
      <c r="N4058" s="246"/>
      <c r="O4058" s="262"/>
      <c r="P4058" s="246"/>
      <c r="Q4058" s="246"/>
      <c r="R4058" s="246"/>
      <c r="S4058" s="538">
        <v>3750</v>
      </c>
      <c r="T4058" s="467" t="s">
        <v>2965</v>
      </c>
      <c r="U4058" s="347">
        <f t="shared" si="79"/>
        <v>37500</v>
      </c>
    </row>
    <row r="4059" spans="1:21">
      <c r="A4059" s="235">
        <f t="shared" si="78"/>
        <v>4056</v>
      </c>
      <c r="B4059" s="238">
        <v>113709550</v>
      </c>
      <c r="C4059" s="238">
        <v>113709550</v>
      </c>
      <c r="D4059" s="238" t="s">
        <v>4230</v>
      </c>
      <c r="E4059" s="598" t="s">
        <v>36</v>
      </c>
      <c r="F4059" s="333">
        <v>11</v>
      </c>
      <c r="G4059" s="623" t="s">
        <v>5169</v>
      </c>
      <c r="H4059" s="485">
        <v>45330</v>
      </c>
      <c r="I4059" s="491"/>
      <c r="J4059" s="246"/>
      <c r="K4059" s="246"/>
      <c r="L4059" s="246"/>
      <c r="M4059" s="246"/>
      <c r="N4059" s="246"/>
      <c r="O4059" s="262"/>
      <c r="P4059" s="246"/>
      <c r="Q4059" s="246"/>
      <c r="R4059" s="246"/>
      <c r="S4059" s="252">
        <v>656</v>
      </c>
      <c r="T4059" s="467" t="s">
        <v>2965</v>
      </c>
      <c r="U4059" s="347">
        <f t="shared" si="79"/>
        <v>7216</v>
      </c>
    </row>
    <row r="4060" spans="1:21">
      <c r="A4060" s="235">
        <f t="shared" si="78"/>
        <v>4057</v>
      </c>
      <c r="B4060" s="238">
        <v>113709550</v>
      </c>
      <c r="C4060" s="238">
        <v>113709550</v>
      </c>
      <c r="D4060" s="344" t="s">
        <v>4230</v>
      </c>
      <c r="E4060" s="598" t="s">
        <v>36</v>
      </c>
      <c r="F4060" s="463">
        <v>4</v>
      </c>
      <c r="G4060" s="630" t="s">
        <v>5149</v>
      </c>
      <c r="H4060" s="241">
        <v>45336</v>
      </c>
      <c r="I4060" s="491"/>
      <c r="J4060" s="246"/>
      <c r="K4060" s="246"/>
      <c r="L4060" s="246"/>
      <c r="M4060" s="246"/>
      <c r="N4060" s="246"/>
      <c r="O4060" s="262"/>
      <c r="P4060" s="246"/>
      <c r="Q4060" s="246"/>
      <c r="R4060" s="246"/>
      <c r="S4060" s="252">
        <v>656</v>
      </c>
      <c r="T4060" s="467" t="s">
        <v>2965</v>
      </c>
      <c r="U4060" s="347">
        <f t="shared" si="79"/>
        <v>2624</v>
      </c>
    </row>
    <row r="4061" spans="1:21">
      <c r="A4061" s="235">
        <f t="shared" si="78"/>
        <v>4058</v>
      </c>
      <c r="B4061" s="238">
        <v>112136075</v>
      </c>
      <c r="C4061" s="238" t="s">
        <v>63</v>
      </c>
      <c r="D4061" s="238" t="s">
        <v>64</v>
      </c>
      <c r="E4061" s="606" t="s">
        <v>36</v>
      </c>
      <c r="F4061" s="333">
        <v>14</v>
      </c>
      <c r="G4061" s="623" t="s">
        <v>5144</v>
      </c>
      <c r="H4061" s="241">
        <v>45338</v>
      </c>
      <c r="I4061" s="491"/>
      <c r="J4061" s="246"/>
      <c r="K4061" s="246"/>
      <c r="L4061" s="246"/>
      <c r="M4061" s="246"/>
      <c r="N4061" s="246"/>
      <c r="O4061" s="262"/>
      <c r="P4061" s="246"/>
      <c r="Q4061" s="246"/>
      <c r="R4061" s="246"/>
      <c r="S4061" s="171">
        <v>1423.28</v>
      </c>
      <c r="T4061" s="467" t="s">
        <v>2965</v>
      </c>
      <c r="U4061" s="347">
        <f t="shared" si="79"/>
        <v>19925.919999999998</v>
      </c>
    </row>
    <row r="4062" spans="1:21">
      <c r="A4062" s="235">
        <f t="shared" si="78"/>
        <v>4059</v>
      </c>
      <c r="B4062" s="238" t="s">
        <v>286</v>
      </c>
      <c r="C4062" s="239"/>
      <c r="D4062" s="337" t="s">
        <v>4072</v>
      </c>
      <c r="E4062" s="600" t="s">
        <v>36</v>
      </c>
      <c r="F4062" s="333">
        <v>4</v>
      </c>
      <c r="G4062" s="631" t="s">
        <v>5159</v>
      </c>
      <c r="H4062" s="241">
        <v>45334</v>
      </c>
      <c r="I4062" s="491"/>
      <c r="J4062" s="246"/>
      <c r="K4062" s="246"/>
      <c r="L4062" s="246"/>
      <c r="M4062" s="246"/>
      <c r="N4062" s="246"/>
      <c r="O4062" s="262"/>
      <c r="P4062" s="246"/>
      <c r="Q4062" s="246"/>
      <c r="R4062" s="246"/>
      <c r="S4062" s="551">
        <v>90729.16</v>
      </c>
      <c r="T4062" s="467" t="s">
        <v>2965</v>
      </c>
      <c r="U4062" s="347">
        <f t="shared" si="79"/>
        <v>362916.64</v>
      </c>
    </row>
    <row r="4063" spans="1:21">
      <c r="A4063" s="235">
        <f t="shared" si="78"/>
        <v>4060</v>
      </c>
      <c r="B4063" s="238"/>
      <c r="C4063" s="238"/>
      <c r="D4063" s="337" t="s">
        <v>4072</v>
      </c>
      <c r="E4063" s="600" t="s">
        <v>36</v>
      </c>
      <c r="F4063" s="238">
        <v>7</v>
      </c>
      <c r="G4063" s="626" t="s">
        <v>5160</v>
      </c>
      <c r="H4063" s="464">
        <v>45341</v>
      </c>
      <c r="I4063" s="491"/>
      <c r="J4063" s="246"/>
      <c r="K4063" s="246"/>
      <c r="L4063" s="246"/>
      <c r="M4063" s="246"/>
      <c r="N4063" s="246"/>
      <c r="O4063" s="262"/>
      <c r="P4063" s="246"/>
      <c r="Q4063" s="246"/>
      <c r="R4063" s="246"/>
      <c r="S4063" s="551">
        <v>90729.16</v>
      </c>
      <c r="T4063" s="467" t="s">
        <v>2965</v>
      </c>
      <c r="U4063" s="347">
        <f t="shared" si="79"/>
        <v>635104.12</v>
      </c>
    </row>
    <row r="4064" spans="1:21">
      <c r="A4064" s="235">
        <f t="shared" si="78"/>
        <v>4061</v>
      </c>
      <c r="B4064" s="493"/>
      <c r="C4064" s="493"/>
      <c r="D4064" s="337" t="s">
        <v>4072</v>
      </c>
      <c r="E4064" s="600" t="s">
        <v>36</v>
      </c>
      <c r="F4064" s="239">
        <v>4</v>
      </c>
      <c r="G4064" s="626" t="s">
        <v>5161</v>
      </c>
      <c r="H4064" s="464">
        <v>45345</v>
      </c>
      <c r="I4064" s="491"/>
      <c r="J4064" s="246"/>
      <c r="K4064" s="246"/>
      <c r="L4064" s="246"/>
      <c r="M4064" s="246"/>
      <c r="N4064" s="246"/>
      <c r="O4064" s="262"/>
      <c r="P4064" s="246"/>
      <c r="Q4064" s="246"/>
      <c r="R4064" s="246"/>
      <c r="S4064" s="551">
        <v>90729.16</v>
      </c>
      <c r="T4064" s="467" t="s">
        <v>2965</v>
      </c>
      <c r="U4064" s="347">
        <f t="shared" si="79"/>
        <v>362916.64</v>
      </c>
    </row>
    <row r="4065" spans="1:21">
      <c r="A4065" s="235">
        <f t="shared" si="78"/>
        <v>4062</v>
      </c>
      <c r="B4065" s="238">
        <v>113709550</v>
      </c>
      <c r="C4065" s="238">
        <v>113709550</v>
      </c>
      <c r="D4065" s="238" t="s">
        <v>4230</v>
      </c>
      <c r="E4065" s="598" t="s">
        <v>36</v>
      </c>
      <c r="F4065" s="333">
        <v>8</v>
      </c>
      <c r="G4065" s="630" t="s">
        <v>5149</v>
      </c>
      <c r="H4065" s="241">
        <v>45336</v>
      </c>
      <c r="I4065" s="491"/>
      <c r="J4065" s="246"/>
      <c r="K4065" s="246"/>
      <c r="L4065" s="246"/>
      <c r="M4065" s="246"/>
      <c r="N4065" s="246"/>
      <c r="O4065" s="262"/>
      <c r="P4065" s="246"/>
      <c r="Q4065" s="246"/>
      <c r="R4065" s="246"/>
      <c r="S4065" s="252">
        <v>656</v>
      </c>
      <c r="T4065" s="467" t="s">
        <v>2965</v>
      </c>
      <c r="U4065" s="347">
        <f t="shared" si="79"/>
        <v>5248</v>
      </c>
    </row>
    <row r="4066" spans="1:21">
      <c r="A4066" s="235">
        <f t="shared" si="78"/>
        <v>4063</v>
      </c>
      <c r="B4066" s="238">
        <v>113709550</v>
      </c>
      <c r="C4066" s="238">
        <v>113709550</v>
      </c>
      <c r="D4066" s="238" t="s">
        <v>4230</v>
      </c>
      <c r="E4066" s="598" t="s">
        <v>36</v>
      </c>
      <c r="F4066" s="463">
        <v>20</v>
      </c>
      <c r="G4066" s="630" t="s">
        <v>5150</v>
      </c>
      <c r="H4066" s="241">
        <v>45336</v>
      </c>
      <c r="I4066" s="491"/>
      <c r="J4066" s="246"/>
      <c r="K4066" s="246"/>
      <c r="L4066" s="246"/>
      <c r="M4066" s="246"/>
      <c r="N4066" s="246"/>
      <c r="O4066" s="262"/>
      <c r="P4066" s="246"/>
      <c r="Q4066" s="246"/>
      <c r="R4066" s="246"/>
      <c r="S4066" s="252">
        <v>656</v>
      </c>
      <c r="T4066" s="467" t="s">
        <v>2965</v>
      </c>
      <c r="U4066" s="347">
        <f t="shared" si="79"/>
        <v>13120</v>
      </c>
    </row>
    <row r="4067" spans="1:21">
      <c r="A4067" s="235">
        <f t="shared" si="78"/>
        <v>4064</v>
      </c>
      <c r="B4067" s="238">
        <v>113709550</v>
      </c>
      <c r="C4067" s="238">
        <v>113709550</v>
      </c>
      <c r="D4067" s="238" t="s">
        <v>4230</v>
      </c>
      <c r="E4067" s="598" t="s">
        <v>36</v>
      </c>
      <c r="F4067" s="463">
        <v>20</v>
      </c>
      <c r="G4067" s="630" t="s">
        <v>5151</v>
      </c>
      <c r="H4067" s="241">
        <v>45342</v>
      </c>
      <c r="I4067" s="491"/>
      <c r="J4067" s="246"/>
      <c r="K4067" s="246"/>
      <c r="L4067" s="246"/>
      <c r="M4067" s="246"/>
      <c r="N4067" s="246"/>
      <c r="O4067" s="262"/>
      <c r="P4067" s="246"/>
      <c r="Q4067" s="246"/>
      <c r="R4067" s="246"/>
      <c r="S4067" s="252">
        <v>656</v>
      </c>
      <c r="T4067" s="467" t="s">
        <v>2965</v>
      </c>
      <c r="U4067" s="347">
        <f t="shared" si="79"/>
        <v>13120</v>
      </c>
    </row>
    <row r="4068" spans="1:21">
      <c r="A4068" s="235">
        <f t="shared" si="78"/>
        <v>4065</v>
      </c>
      <c r="B4068" s="238">
        <v>113709550</v>
      </c>
      <c r="C4068" s="238">
        <v>113709550</v>
      </c>
      <c r="D4068" s="238" t="s">
        <v>4230</v>
      </c>
      <c r="E4068" s="598" t="s">
        <v>36</v>
      </c>
      <c r="F4068" s="463">
        <v>8</v>
      </c>
      <c r="G4068" s="630" t="s">
        <v>5155</v>
      </c>
      <c r="H4068" s="241">
        <v>45342</v>
      </c>
      <c r="I4068" s="491"/>
      <c r="J4068" s="246"/>
      <c r="K4068" s="246"/>
      <c r="L4068" s="246"/>
      <c r="M4068" s="246"/>
      <c r="N4068" s="246"/>
      <c r="O4068" s="262"/>
      <c r="P4068" s="246"/>
      <c r="Q4068" s="246"/>
      <c r="R4068" s="246"/>
      <c r="S4068" s="252">
        <v>656</v>
      </c>
      <c r="T4068" s="467" t="s">
        <v>2965</v>
      </c>
      <c r="U4068" s="347">
        <f t="shared" si="79"/>
        <v>5248</v>
      </c>
    </row>
    <row r="4069" spans="1:21">
      <c r="A4069" s="235">
        <f t="shared" si="78"/>
        <v>4066</v>
      </c>
      <c r="B4069" s="238">
        <v>113709553</v>
      </c>
      <c r="C4069" s="238">
        <v>113709553</v>
      </c>
      <c r="D4069" s="238" t="s">
        <v>4231</v>
      </c>
      <c r="E4069" s="598" t="s">
        <v>36</v>
      </c>
      <c r="F4069" s="333">
        <v>64</v>
      </c>
      <c r="G4069" s="630" t="s">
        <v>5152</v>
      </c>
      <c r="H4069" s="241">
        <v>45342</v>
      </c>
      <c r="I4069" s="491"/>
      <c r="J4069" s="246"/>
      <c r="K4069" s="246"/>
      <c r="L4069" s="246"/>
      <c r="M4069" s="246"/>
      <c r="N4069" s="246"/>
      <c r="O4069" s="262"/>
      <c r="P4069" s="246"/>
      <c r="Q4069" s="246"/>
      <c r="R4069" s="246"/>
      <c r="S4069" s="252">
        <v>5.5</v>
      </c>
      <c r="T4069" s="467" t="s">
        <v>2965</v>
      </c>
      <c r="U4069" s="347">
        <f t="shared" si="79"/>
        <v>352</v>
      </c>
    </row>
    <row r="4070" spans="1:21">
      <c r="A4070" s="235">
        <f t="shared" si="78"/>
        <v>4067</v>
      </c>
      <c r="B4070" s="238">
        <v>113709553</v>
      </c>
      <c r="C4070" s="238">
        <v>113709553</v>
      </c>
      <c r="D4070" s="238" t="s">
        <v>4231</v>
      </c>
      <c r="E4070" s="598" t="s">
        <v>36</v>
      </c>
      <c r="F4070" s="333">
        <v>80</v>
      </c>
      <c r="G4070" s="630" t="s">
        <v>5154</v>
      </c>
      <c r="H4070" s="241">
        <v>45342</v>
      </c>
      <c r="I4070" s="491"/>
      <c r="J4070" s="246"/>
      <c r="K4070" s="246"/>
      <c r="L4070" s="246"/>
      <c r="M4070" s="246"/>
      <c r="N4070" s="246"/>
      <c r="O4070" s="262"/>
      <c r="P4070" s="246"/>
      <c r="Q4070" s="246"/>
      <c r="R4070" s="246"/>
      <c r="S4070" s="252">
        <v>5.5</v>
      </c>
      <c r="T4070" s="467" t="s">
        <v>2965</v>
      </c>
      <c r="U4070" s="347">
        <f t="shared" si="79"/>
        <v>440</v>
      </c>
    </row>
    <row r="4071" spans="1:21">
      <c r="A4071" s="235">
        <f t="shared" si="78"/>
        <v>4068</v>
      </c>
      <c r="B4071" s="238">
        <v>113709553</v>
      </c>
      <c r="C4071" s="238">
        <v>113709553</v>
      </c>
      <c r="D4071" s="238" t="s">
        <v>4231</v>
      </c>
      <c r="E4071" s="598" t="s">
        <v>36</v>
      </c>
      <c r="F4071" s="333">
        <v>80</v>
      </c>
      <c r="G4071" s="630" t="s">
        <v>5151</v>
      </c>
      <c r="H4071" s="241">
        <v>45342</v>
      </c>
      <c r="I4071" s="491"/>
      <c r="J4071" s="246"/>
      <c r="K4071" s="246"/>
      <c r="L4071" s="246"/>
      <c r="M4071" s="246"/>
      <c r="N4071" s="246"/>
      <c r="O4071" s="262"/>
      <c r="P4071" s="246"/>
      <c r="Q4071" s="246"/>
      <c r="R4071" s="246"/>
      <c r="S4071" s="252">
        <v>5.5</v>
      </c>
      <c r="T4071" s="467" t="s">
        <v>2965</v>
      </c>
      <c r="U4071" s="347">
        <f t="shared" si="79"/>
        <v>440</v>
      </c>
    </row>
    <row r="4072" spans="1:21">
      <c r="A4072" s="235">
        <f t="shared" si="78"/>
        <v>4069</v>
      </c>
      <c r="B4072" s="238">
        <v>113709556</v>
      </c>
      <c r="C4072" s="238">
        <v>113709556</v>
      </c>
      <c r="D4072" s="238" t="s">
        <v>4232</v>
      </c>
      <c r="E4072" s="598" t="s">
        <v>36</v>
      </c>
      <c r="F4072" s="333">
        <v>32</v>
      </c>
      <c r="G4072" s="630" t="s">
        <v>5149</v>
      </c>
      <c r="H4072" s="241">
        <v>45336</v>
      </c>
      <c r="I4072" s="491"/>
      <c r="J4072" s="246"/>
      <c r="K4072" s="246"/>
      <c r="L4072" s="246"/>
      <c r="M4072" s="246"/>
      <c r="N4072" s="246"/>
      <c r="O4072" s="262"/>
      <c r="P4072" s="246"/>
      <c r="Q4072" s="246"/>
      <c r="R4072" s="246"/>
      <c r="S4072" s="252">
        <v>22</v>
      </c>
      <c r="T4072" s="467" t="s">
        <v>2965</v>
      </c>
      <c r="U4072" s="347">
        <f t="shared" si="79"/>
        <v>704</v>
      </c>
    </row>
    <row r="4073" spans="1:21">
      <c r="A4073" s="235">
        <f t="shared" si="78"/>
        <v>4070</v>
      </c>
      <c r="B4073" s="238">
        <v>113709556</v>
      </c>
      <c r="C4073" s="238">
        <v>113709556</v>
      </c>
      <c r="D4073" s="238" t="s">
        <v>4232</v>
      </c>
      <c r="E4073" s="598" t="s">
        <v>36</v>
      </c>
      <c r="F4073" s="333">
        <v>80</v>
      </c>
      <c r="G4073" s="630" t="s">
        <v>5150</v>
      </c>
      <c r="H4073" s="241">
        <v>45336</v>
      </c>
      <c r="I4073" s="491"/>
      <c r="J4073" s="246"/>
      <c r="K4073" s="246"/>
      <c r="L4073" s="246"/>
      <c r="M4073" s="246"/>
      <c r="N4073" s="246"/>
      <c r="O4073" s="262"/>
      <c r="P4073" s="246"/>
      <c r="Q4073" s="246"/>
      <c r="R4073" s="246"/>
      <c r="S4073" s="252">
        <v>22</v>
      </c>
      <c r="T4073" s="467" t="s">
        <v>2965</v>
      </c>
      <c r="U4073" s="347">
        <f t="shared" si="79"/>
        <v>1760</v>
      </c>
    </row>
    <row r="4074" spans="1:21">
      <c r="A4074" s="235">
        <f t="shared" si="78"/>
        <v>4071</v>
      </c>
      <c r="B4074" s="238">
        <v>113709556</v>
      </c>
      <c r="C4074" s="238">
        <v>113709556</v>
      </c>
      <c r="D4074" s="238" t="s">
        <v>4232</v>
      </c>
      <c r="E4074" s="598" t="s">
        <v>36</v>
      </c>
      <c r="F4074" s="333">
        <v>80</v>
      </c>
      <c r="G4074" s="630" t="s">
        <v>5151</v>
      </c>
      <c r="H4074" s="241">
        <v>45342</v>
      </c>
      <c r="I4074" s="491"/>
      <c r="J4074" s="246"/>
      <c r="K4074" s="246"/>
      <c r="L4074" s="246"/>
      <c r="M4074" s="246"/>
      <c r="N4074" s="246"/>
      <c r="O4074" s="262"/>
      <c r="P4074" s="246"/>
      <c r="Q4074" s="246"/>
      <c r="R4074" s="246"/>
      <c r="S4074" s="252">
        <v>22</v>
      </c>
      <c r="T4074" s="467" t="s">
        <v>2965</v>
      </c>
      <c r="U4074" s="347">
        <f t="shared" si="79"/>
        <v>1760</v>
      </c>
    </row>
    <row r="4075" spans="1:21">
      <c r="A4075" s="235">
        <f t="shared" si="78"/>
        <v>4072</v>
      </c>
      <c r="B4075" s="238">
        <v>113709556</v>
      </c>
      <c r="C4075" s="238">
        <v>113709556</v>
      </c>
      <c r="D4075" s="238" t="s">
        <v>4232</v>
      </c>
      <c r="E4075" s="598" t="s">
        <v>36</v>
      </c>
      <c r="F4075" s="333">
        <v>32</v>
      </c>
      <c r="G4075" s="630" t="s">
        <v>5152</v>
      </c>
      <c r="H4075" s="241">
        <v>45342</v>
      </c>
      <c r="I4075" s="491"/>
      <c r="J4075" s="246"/>
      <c r="K4075" s="246"/>
      <c r="L4075" s="246"/>
      <c r="M4075" s="246"/>
      <c r="N4075" s="246"/>
      <c r="O4075" s="262"/>
      <c r="P4075" s="246"/>
      <c r="Q4075" s="246"/>
      <c r="R4075" s="246"/>
      <c r="S4075" s="252">
        <v>22</v>
      </c>
      <c r="T4075" s="467" t="s">
        <v>2965</v>
      </c>
      <c r="U4075" s="347">
        <f t="shared" si="79"/>
        <v>704</v>
      </c>
    </row>
    <row r="4076" spans="1:21">
      <c r="A4076" s="235">
        <f t="shared" si="78"/>
        <v>4073</v>
      </c>
      <c r="B4076" s="238">
        <v>113710208</v>
      </c>
      <c r="C4076" s="238">
        <v>113710208</v>
      </c>
      <c r="D4076" s="238" t="s">
        <v>5082</v>
      </c>
      <c r="E4076" s="598" t="s">
        <v>36</v>
      </c>
      <c r="F4076" s="333">
        <v>32</v>
      </c>
      <c r="G4076" s="630" t="s">
        <v>5149</v>
      </c>
      <c r="H4076" s="241">
        <v>45336</v>
      </c>
      <c r="I4076" s="491"/>
      <c r="J4076" s="246"/>
      <c r="K4076" s="246"/>
      <c r="L4076" s="246"/>
      <c r="M4076" s="246"/>
      <c r="N4076" s="246"/>
      <c r="O4076" s="262"/>
      <c r="P4076" s="246"/>
      <c r="Q4076" s="246"/>
      <c r="R4076" s="246"/>
      <c r="S4076" s="252">
        <v>8</v>
      </c>
      <c r="T4076" s="467" t="s">
        <v>2965</v>
      </c>
      <c r="U4076" s="347">
        <f t="shared" si="79"/>
        <v>256</v>
      </c>
    </row>
    <row r="4077" spans="1:21">
      <c r="A4077" s="235">
        <f t="shared" si="78"/>
        <v>4074</v>
      </c>
      <c r="B4077" s="238">
        <v>113710208</v>
      </c>
      <c r="C4077" s="238">
        <v>113710208</v>
      </c>
      <c r="D4077" s="238" t="s">
        <v>5082</v>
      </c>
      <c r="E4077" s="598" t="s">
        <v>36</v>
      </c>
      <c r="F4077" s="333">
        <v>80</v>
      </c>
      <c r="G4077" s="630" t="s">
        <v>5150</v>
      </c>
      <c r="H4077" s="241">
        <v>45336</v>
      </c>
      <c r="I4077" s="491"/>
      <c r="J4077" s="246"/>
      <c r="K4077" s="246"/>
      <c r="L4077" s="246"/>
      <c r="M4077" s="246"/>
      <c r="N4077" s="246"/>
      <c r="O4077" s="262"/>
      <c r="P4077" s="246"/>
      <c r="Q4077" s="246"/>
      <c r="R4077" s="246"/>
      <c r="S4077" s="252">
        <v>8</v>
      </c>
      <c r="T4077" s="467" t="s">
        <v>2965</v>
      </c>
      <c r="U4077" s="347">
        <f t="shared" si="79"/>
        <v>640</v>
      </c>
    </row>
    <row r="4078" spans="1:21">
      <c r="A4078" s="235">
        <f t="shared" si="78"/>
        <v>4075</v>
      </c>
      <c r="B4078" s="238">
        <v>113710208</v>
      </c>
      <c r="C4078" s="238">
        <v>113710208</v>
      </c>
      <c r="D4078" s="238" t="s">
        <v>5082</v>
      </c>
      <c r="E4078" s="598" t="s">
        <v>36</v>
      </c>
      <c r="F4078" s="333">
        <v>80</v>
      </c>
      <c r="G4078" s="630" t="s">
        <v>5151</v>
      </c>
      <c r="H4078" s="241">
        <v>45342</v>
      </c>
      <c r="I4078" s="491"/>
      <c r="J4078" s="246"/>
      <c r="K4078" s="246"/>
      <c r="L4078" s="246"/>
      <c r="M4078" s="246"/>
      <c r="N4078" s="246"/>
      <c r="O4078" s="262"/>
      <c r="P4078" s="246"/>
      <c r="Q4078" s="246"/>
      <c r="R4078" s="246"/>
      <c r="S4078" s="252">
        <v>8</v>
      </c>
      <c r="T4078" s="467" t="s">
        <v>2965</v>
      </c>
      <c r="U4078" s="347">
        <f t="shared" si="79"/>
        <v>640</v>
      </c>
    </row>
    <row r="4079" spans="1:21">
      <c r="A4079" s="235">
        <f t="shared" si="78"/>
        <v>4076</v>
      </c>
      <c r="B4079" s="238">
        <v>113710208</v>
      </c>
      <c r="C4079" s="238">
        <v>113710208</v>
      </c>
      <c r="D4079" s="238" t="s">
        <v>5082</v>
      </c>
      <c r="E4079" s="598" t="s">
        <v>36</v>
      </c>
      <c r="F4079" s="235">
        <v>32</v>
      </c>
      <c r="G4079" s="630" t="s">
        <v>5155</v>
      </c>
      <c r="H4079" s="241">
        <v>45342</v>
      </c>
      <c r="I4079" s="491"/>
      <c r="J4079" s="246"/>
      <c r="K4079" s="246"/>
      <c r="L4079" s="246"/>
      <c r="M4079" s="246"/>
      <c r="N4079" s="246"/>
      <c r="O4079" s="262"/>
      <c r="P4079" s="246"/>
      <c r="Q4079" s="246"/>
      <c r="R4079" s="246"/>
      <c r="S4079" s="252">
        <v>8</v>
      </c>
      <c r="T4079" s="467" t="s">
        <v>2965</v>
      </c>
      <c r="U4079" s="347">
        <f t="shared" si="79"/>
        <v>256</v>
      </c>
    </row>
    <row r="4080" spans="1:21">
      <c r="A4080" s="235">
        <f t="shared" si="78"/>
        <v>4077</v>
      </c>
      <c r="B4080" s="238">
        <v>113709552</v>
      </c>
      <c r="C4080" s="238">
        <v>113709552</v>
      </c>
      <c r="D4080" s="238" t="s">
        <v>4234</v>
      </c>
      <c r="E4080" s="598" t="s">
        <v>36</v>
      </c>
      <c r="F4080" s="333">
        <v>32</v>
      </c>
      <c r="G4080" s="630" t="s">
        <v>5149</v>
      </c>
      <c r="H4080" s="241">
        <v>45336</v>
      </c>
      <c r="I4080" s="491"/>
      <c r="J4080" s="246"/>
      <c r="K4080" s="246"/>
      <c r="L4080" s="246"/>
      <c r="M4080" s="246"/>
      <c r="N4080" s="246"/>
      <c r="O4080" s="262"/>
      <c r="P4080" s="246"/>
      <c r="Q4080" s="246"/>
      <c r="R4080" s="246"/>
      <c r="S4080" s="252">
        <v>96.5</v>
      </c>
      <c r="T4080" s="467" t="s">
        <v>2965</v>
      </c>
      <c r="U4080" s="347">
        <f t="shared" si="79"/>
        <v>3088</v>
      </c>
    </row>
    <row r="4081" spans="1:21">
      <c r="A4081" s="235">
        <f t="shared" si="78"/>
        <v>4078</v>
      </c>
      <c r="B4081" s="238">
        <v>113709552</v>
      </c>
      <c r="C4081" s="238">
        <v>113709552</v>
      </c>
      <c r="D4081" s="238" t="s">
        <v>4234</v>
      </c>
      <c r="E4081" s="598" t="s">
        <v>36</v>
      </c>
      <c r="F4081" s="333">
        <v>80</v>
      </c>
      <c r="G4081" s="630" t="s">
        <v>5150</v>
      </c>
      <c r="H4081" s="241">
        <v>45336</v>
      </c>
      <c r="I4081" s="491"/>
      <c r="J4081" s="246"/>
      <c r="K4081" s="246"/>
      <c r="L4081" s="246"/>
      <c r="M4081" s="246"/>
      <c r="N4081" s="246"/>
      <c r="O4081" s="262"/>
      <c r="P4081" s="246"/>
      <c r="Q4081" s="246"/>
      <c r="R4081" s="246"/>
      <c r="S4081" s="252">
        <v>96.5</v>
      </c>
      <c r="T4081" s="467" t="s">
        <v>2965</v>
      </c>
      <c r="U4081" s="347">
        <f t="shared" si="79"/>
        <v>7720</v>
      </c>
    </row>
    <row r="4082" spans="1:21">
      <c r="A4082" s="235">
        <f t="shared" si="78"/>
        <v>4079</v>
      </c>
      <c r="B4082" s="238">
        <v>113709552</v>
      </c>
      <c r="C4082" s="238">
        <v>113709552</v>
      </c>
      <c r="D4082" s="238" t="s">
        <v>4234</v>
      </c>
      <c r="E4082" s="598" t="s">
        <v>36</v>
      </c>
      <c r="F4082" s="333">
        <v>80</v>
      </c>
      <c r="G4082" s="630" t="s">
        <v>5151</v>
      </c>
      <c r="H4082" s="241">
        <v>45342</v>
      </c>
      <c r="I4082" s="491"/>
      <c r="J4082" s="246"/>
      <c r="K4082" s="246"/>
      <c r="L4082" s="246"/>
      <c r="M4082" s="246"/>
      <c r="N4082" s="246"/>
      <c r="O4082" s="262"/>
      <c r="P4082" s="246"/>
      <c r="Q4082" s="246"/>
      <c r="R4082" s="246"/>
      <c r="S4082" s="252">
        <v>96.5</v>
      </c>
      <c r="T4082" s="467" t="s">
        <v>2965</v>
      </c>
      <c r="U4082" s="347">
        <f t="shared" si="79"/>
        <v>7720</v>
      </c>
    </row>
    <row r="4083" spans="1:21">
      <c r="A4083" s="235">
        <f t="shared" si="78"/>
        <v>4080</v>
      </c>
      <c r="B4083" s="238">
        <v>113709552</v>
      </c>
      <c r="C4083" s="238">
        <v>113709552</v>
      </c>
      <c r="D4083" s="238" t="s">
        <v>4234</v>
      </c>
      <c r="E4083" s="598" t="s">
        <v>36</v>
      </c>
      <c r="F4083" s="463">
        <v>32</v>
      </c>
      <c r="G4083" s="630" t="s">
        <v>5155</v>
      </c>
      <c r="H4083" s="241">
        <v>45342</v>
      </c>
      <c r="I4083" s="491"/>
      <c r="J4083" s="246"/>
      <c r="K4083" s="246"/>
      <c r="L4083" s="246"/>
      <c r="M4083" s="246"/>
      <c r="N4083" s="246"/>
      <c r="O4083" s="262"/>
      <c r="P4083" s="246"/>
      <c r="Q4083" s="246"/>
      <c r="R4083" s="246"/>
      <c r="S4083" s="252">
        <v>96.5</v>
      </c>
      <c r="T4083" s="467" t="s">
        <v>2965</v>
      </c>
      <c r="U4083" s="347">
        <f t="shared" si="79"/>
        <v>3088</v>
      </c>
    </row>
    <row r="4084" spans="1:21">
      <c r="A4084" s="235">
        <f t="shared" si="78"/>
        <v>4081</v>
      </c>
      <c r="B4084" s="238">
        <v>112170848</v>
      </c>
      <c r="C4084" s="238">
        <v>112170848</v>
      </c>
      <c r="D4084" s="238" t="s">
        <v>5083</v>
      </c>
      <c r="E4084" s="598" t="s">
        <v>36</v>
      </c>
      <c r="F4084" s="333">
        <v>32</v>
      </c>
      <c r="G4084" s="630" t="s">
        <v>5149</v>
      </c>
      <c r="H4084" s="241">
        <v>45336</v>
      </c>
      <c r="I4084" s="491"/>
      <c r="J4084" s="246"/>
      <c r="K4084" s="246"/>
      <c r="L4084" s="246"/>
      <c r="M4084" s="246"/>
      <c r="N4084" s="246"/>
      <c r="O4084" s="262"/>
      <c r="P4084" s="246"/>
      <c r="Q4084" s="246"/>
      <c r="R4084" s="246"/>
      <c r="S4084" s="538">
        <v>8.41</v>
      </c>
      <c r="T4084" s="467" t="s">
        <v>2965</v>
      </c>
      <c r="U4084" s="347">
        <f t="shared" si="79"/>
        <v>269.12</v>
      </c>
    </row>
    <row r="4085" spans="1:21">
      <c r="A4085" s="235">
        <f t="shared" si="78"/>
        <v>4082</v>
      </c>
      <c r="B4085" s="238">
        <v>112170848</v>
      </c>
      <c r="C4085" s="238">
        <v>112170848</v>
      </c>
      <c r="D4085" s="238" t="s">
        <v>5083</v>
      </c>
      <c r="E4085" s="598" t="s">
        <v>36</v>
      </c>
      <c r="F4085" s="333">
        <v>80</v>
      </c>
      <c r="G4085" s="630" t="s">
        <v>5150</v>
      </c>
      <c r="H4085" s="241">
        <v>45336</v>
      </c>
      <c r="I4085" s="491"/>
      <c r="J4085" s="246"/>
      <c r="K4085" s="246"/>
      <c r="L4085" s="246"/>
      <c r="M4085" s="246"/>
      <c r="N4085" s="246"/>
      <c r="O4085" s="262"/>
      <c r="P4085" s="246"/>
      <c r="Q4085" s="246"/>
      <c r="R4085" s="246"/>
      <c r="S4085" s="538">
        <v>8.41</v>
      </c>
      <c r="T4085" s="467" t="s">
        <v>2965</v>
      </c>
      <c r="U4085" s="347">
        <f t="shared" si="79"/>
        <v>672.8</v>
      </c>
    </row>
    <row r="4086" spans="1:21">
      <c r="A4086" s="235">
        <f t="shared" si="78"/>
        <v>4083</v>
      </c>
      <c r="B4086" s="238">
        <v>112170848</v>
      </c>
      <c r="C4086" s="238">
        <v>112170848</v>
      </c>
      <c r="D4086" s="238" t="s">
        <v>5083</v>
      </c>
      <c r="E4086" s="598" t="s">
        <v>36</v>
      </c>
      <c r="F4086" s="333">
        <v>80</v>
      </c>
      <c r="G4086" s="630" t="s">
        <v>5151</v>
      </c>
      <c r="H4086" s="241">
        <v>45342</v>
      </c>
      <c r="I4086" s="491"/>
      <c r="J4086" s="246"/>
      <c r="K4086" s="246"/>
      <c r="L4086" s="246"/>
      <c r="M4086" s="246"/>
      <c r="N4086" s="246"/>
      <c r="O4086" s="262"/>
      <c r="P4086" s="246"/>
      <c r="Q4086" s="246"/>
      <c r="R4086" s="246"/>
      <c r="S4086" s="538">
        <v>8.41</v>
      </c>
      <c r="T4086" s="467" t="s">
        <v>2965</v>
      </c>
      <c r="U4086" s="347">
        <f t="shared" si="79"/>
        <v>672.8</v>
      </c>
    </row>
    <row r="4087" spans="1:21">
      <c r="A4087" s="235">
        <f t="shared" ref="A4087:A4150" si="80">A4086+1</f>
        <v>4084</v>
      </c>
      <c r="B4087" s="238">
        <v>112170848</v>
      </c>
      <c r="C4087" s="238">
        <v>112170848</v>
      </c>
      <c r="D4087" s="238" t="s">
        <v>5083</v>
      </c>
      <c r="E4087" s="598" t="s">
        <v>36</v>
      </c>
      <c r="F4087" s="333">
        <v>80</v>
      </c>
      <c r="G4087" s="630" t="s">
        <v>5152</v>
      </c>
      <c r="H4087" s="241">
        <v>45342</v>
      </c>
      <c r="I4087" s="491"/>
      <c r="J4087" s="246"/>
      <c r="K4087" s="246"/>
      <c r="L4087" s="246"/>
      <c r="M4087" s="246"/>
      <c r="N4087" s="246"/>
      <c r="O4087" s="262"/>
      <c r="P4087" s="246"/>
      <c r="Q4087" s="246"/>
      <c r="R4087" s="246"/>
      <c r="S4087" s="171">
        <v>15.5</v>
      </c>
      <c r="T4087" s="467" t="s">
        <v>2965</v>
      </c>
      <c r="U4087" s="347">
        <f t="shared" si="79"/>
        <v>1240</v>
      </c>
    </row>
    <row r="4088" spans="1:21">
      <c r="A4088" s="235">
        <f t="shared" si="80"/>
        <v>4085</v>
      </c>
      <c r="B4088" s="238">
        <v>112170848</v>
      </c>
      <c r="C4088" s="238">
        <v>112170848</v>
      </c>
      <c r="D4088" s="238" t="s">
        <v>5083</v>
      </c>
      <c r="E4088" s="598" t="s">
        <v>36</v>
      </c>
      <c r="F4088" s="333">
        <v>64</v>
      </c>
      <c r="G4088" s="630" t="s">
        <v>5153</v>
      </c>
      <c r="H4088" s="241">
        <v>45343</v>
      </c>
      <c r="I4088" s="491"/>
      <c r="J4088" s="246"/>
      <c r="K4088" s="246"/>
      <c r="L4088" s="246"/>
      <c r="M4088" s="246"/>
      <c r="N4088" s="246"/>
      <c r="O4088" s="262"/>
      <c r="P4088" s="246"/>
      <c r="Q4088" s="246"/>
      <c r="R4088" s="246"/>
      <c r="S4088" s="171">
        <v>15.5</v>
      </c>
      <c r="T4088" s="467" t="s">
        <v>2965</v>
      </c>
      <c r="U4088" s="347">
        <f t="shared" si="79"/>
        <v>992</v>
      </c>
    </row>
    <row r="4089" spans="1:21">
      <c r="A4089" s="235">
        <f t="shared" si="80"/>
        <v>4086</v>
      </c>
      <c r="B4089" s="238">
        <v>115009322</v>
      </c>
      <c r="C4089" s="238">
        <v>115009322</v>
      </c>
      <c r="D4089" s="239" t="s">
        <v>5085</v>
      </c>
      <c r="E4089" s="598" t="s">
        <v>36</v>
      </c>
      <c r="F4089" s="333">
        <v>12</v>
      </c>
      <c r="G4089" s="630" t="s">
        <v>5149</v>
      </c>
      <c r="H4089" s="241">
        <v>45336</v>
      </c>
      <c r="I4089" s="491"/>
      <c r="J4089" s="246"/>
      <c r="K4089" s="246"/>
      <c r="L4089" s="246"/>
      <c r="M4089" s="246"/>
      <c r="N4089" s="246"/>
      <c r="O4089" s="262"/>
      <c r="P4089" s="246"/>
      <c r="Q4089" s="246"/>
      <c r="R4089" s="246"/>
      <c r="S4089" s="252">
        <v>100</v>
      </c>
      <c r="T4089" s="467" t="s">
        <v>2965</v>
      </c>
      <c r="U4089" s="347">
        <f t="shared" si="79"/>
        <v>1200</v>
      </c>
    </row>
    <row r="4090" spans="1:21">
      <c r="A4090" s="235">
        <f t="shared" si="80"/>
        <v>4087</v>
      </c>
      <c r="B4090" s="238">
        <v>115009322</v>
      </c>
      <c r="C4090" s="238">
        <v>115009322</v>
      </c>
      <c r="D4090" s="239" t="s">
        <v>5085</v>
      </c>
      <c r="E4090" s="598" t="s">
        <v>36</v>
      </c>
      <c r="F4090" s="333">
        <v>20</v>
      </c>
      <c r="G4090" s="630" t="s">
        <v>5150</v>
      </c>
      <c r="H4090" s="241">
        <v>45336</v>
      </c>
      <c r="I4090" s="491"/>
      <c r="J4090" s="246"/>
      <c r="K4090" s="246"/>
      <c r="L4090" s="246"/>
      <c r="M4090" s="246"/>
      <c r="N4090" s="246"/>
      <c r="O4090" s="262"/>
      <c r="P4090" s="246"/>
      <c r="Q4090" s="246"/>
      <c r="R4090" s="246"/>
      <c r="S4090" s="252">
        <v>100</v>
      </c>
      <c r="T4090" s="467" t="s">
        <v>2965</v>
      </c>
      <c r="U4090" s="347">
        <f t="shared" si="79"/>
        <v>2000</v>
      </c>
    </row>
    <row r="4091" spans="1:21">
      <c r="A4091" s="235">
        <f t="shared" si="80"/>
        <v>4088</v>
      </c>
      <c r="B4091" s="238">
        <v>115009322</v>
      </c>
      <c r="C4091" s="238">
        <v>115009322</v>
      </c>
      <c r="D4091" s="239" t="s">
        <v>5085</v>
      </c>
      <c r="E4091" s="598" t="s">
        <v>36</v>
      </c>
      <c r="F4091" s="333">
        <v>11</v>
      </c>
      <c r="G4091" s="630" t="s">
        <v>5170</v>
      </c>
      <c r="H4091" s="241">
        <v>45341</v>
      </c>
      <c r="I4091" s="491"/>
      <c r="J4091" s="246"/>
      <c r="K4091" s="246"/>
      <c r="L4091" s="246"/>
      <c r="M4091" s="246"/>
      <c r="N4091" s="246"/>
      <c r="O4091" s="262"/>
      <c r="P4091" s="246"/>
      <c r="Q4091" s="246"/>
      <c r="R4091" s="246"/>
      <c r="S4091" s="252">
        <v>100</v>
      </c>
      <c r="T4091" s="467" t="s">
        <v>2965</v>
      </c>
      <c r="U4091" s="347">
        <f t="shared" si="79"/>
        <v>1100</v>
      </c>
    </row>
    <row r="4092" spans="1:21">
      <c r="A4092" s="235">
        <f t="shared" si="80"/>
        <v>4089</v>
      </c>
      <c r="B4092" s="238">
        <v>115009322</v>
      </c>
      <c r="C4092" s="238">
        <v>115009322</v>
      </c>
      <c r="D4092" s="239" t="s">
        <v>5085</v>
      </c>
      <c r="E4092" s="598" t="s">
        <v>36</v>
      </c>
      <c r="F4092" s="333">
        <v>20</v>
      </c>
      <c r="G4092" s="630" t="s">
        <v>5153</v>
      </c>
      <c r="H4092" s="241">
        <v>45343</v>
      </c>
      <c r="I4092" s="491"/>
      <c r="J4092" s="246"/>
      <c r="K4092" s="246"/>
      <c r="L4092" s="246"/>
      <c r="M4092" s="246"/>
      <c r="N4092" s="246"/>
      <c r="O4092" s="262"/>
      <c r="P4092" s="246"/>
      <c r="Q4092" s="246"/>
      <c r="R4092" s="246"/>
      <c r="S4092" s="252">
        <v>100</v>
      </c>
      <c r="T4092" s="467" t="s">
        <v>2965</v>
      </c>
      <c r="U4092" s="347">
        <f t="shared" si="79"/>
        <v>2000</v>
      </c>
    </row>
    <row r="4093" spans="1:21">
      <c r="A4093" s="235">
        <f t="shared" si="80"/>
        <v>4090</v>
      </c>
      <c r="B4093" s="238">
        <v>115009322</v>
      </c>
      <c r="C4093" s="238">
        <v>115009322</v>
      </c>
      <c r="D4093" s="239" t="s">
        <v>5085</v>
      </c>
      <c r="E4093" s="598" t="s">
        <v>36</v>
      </c>
      <c r="F4093" s="333">
        <v>20</v>
      </c>
      <c r="G4093" s="630" t="s">
        <v>5151</v>
      </c>
      <c r="H4093" s="241">
        <v>45342</v>
      </c>
      <c r="I4093" s="491"/>
      <c r="J4093" s="246"/>
      <c r="K4093" s="246"/>
      <c r="L4093" s="246"/>
      <c r="M4093" s="246"/>
      <c r="N4093" s="246"/>
      <c r="O4093" s="262"/>
      <c r="P4093" s="246"/>
      <c r="Q4093" s="246"/>
      <c r="R4093" s="246"/>
      <c r="S4093" s="252">
        <v>100</v>
      </c>
      <c r="T4093" s="467" t="s">
        <v>2965</v>
      </c>
      <c r="U4093" s="347">
        <f t="shared" si="79"/>
        <v>2000</v>
      </c>
    </row>
    <row r="4094" spans="1:21">
      <c r="A4094" s="235">
        <f t="shared" si="80"/>
        <v>4091</v>
      </c>
      <c r="B4094" s="238">
        <v>115009322</v>
      </c>
      <c r="C4094" s="238">
        <v>115009322</v>
      </c>
      <c r="D4094" s="239" t="s">
        <v>5085</v>
      </c>
      <c r="E4094" s="598" t="s">
        <v>36</v>
      </c>
      <c r="F4094" s="333">
        <v>20</v>
      </c>
      <c r="G4094" s="630" t="s">
        <v>5152</v>
      </c>
      <c r="H4094" s="241">
        <v>45342</v>
      </c>
      <c r="I4094" s="491"/>
      <c r="J4094" s="246"/>
      <c r="K4094" s="246"/>
      <c r="L4094" s="246"/>
      <c r="M4094" s="246"/>
      <c r="N4094" s="246"/>
      <c r="O4094" s="262"/>
      <c r="P4094" s="246"/>
      <c r="Q4094" s="246"/>
      <c r="R4094" s="246"/>
      <c r="S4094" s="252">
        <v>100</v>
      </c>
      <c r="T4094" s="467" t="s">
        <v>2965</v>
      </c>
      <c r="U4094" s="347">
        <f t="shared" si="79"/>
        <v>2000</v>
      </c>
    </row>
    <row r="4095" spans="1:21">
      <c r="A4095" s="235">
        <f t="shared" si="80"/>
        <v>4092</v>
      </c>
      <c r="B4095" s="238">
        <v>115009322</v>
      </c>
      <c r="C4095" s="238">
        <v>115009322</v>
      </c>
      <c r="D4095" s="239" t="s">
        <v>5085</v>
      </c>
      <c r="E4095" s="598" t="s">
        <v>36</v>
      </c>
      <c r="F4095" s="333">
        <v>2</v>
      </c>
      <c r="G4095" s="630" t="s">
        <v>5154</v>
      </c>
      <c r="H4095" s="241">
        <v>45342</v>
      </c>
      <c r="I4095" s="491"/>
      <c r="J4095" s="246"/>
      <c r="K4095" s="246"/>
      <c r="L4095" s="246"/>
      <c r="M4095" s="246"/>
      <c r="N4095" s="246"/>
      <c r="O4095" s="262"/>
      <c r="P4095" s="246"/>
      <c r="Q4095" s="246"/>
      <c r="R4095" s="246"/>
      <c r="S4095" s="252">
        <v>100</v>
      </c>
      <c r="T4095" s="467" t="s">
        <v>2965</v>
      </c>
      <c r="U4095" s="347">
        <f t="shared" si="79"/>
        <v>200</v>
      </c>
    </row>
    <row r="4096" spans="1:21">
      <c r="A4096" s="235">
        <f t="shared" si="80"/>
        <v>4093</v>
      </c>
      <c r="B4096" s="238">
        <v>115009323</v>
      </c>
      <c r="C4096" s="238">
        <v>115009323</v>
      </c>
      <c r="D4096" s="239" t="s">
        <v>5086</v>
      </c>
      <c r="E4096" s="598" t="s">
        <v>2729</v>
      </c>
      <c r="F4096" s="333">
        <v>6</v>
      </c>
      <c r="G4096" s="630" t="s">
        <v>5149</v>
      </c>
      <c r="H4096" s="241">
        <v>45336</v>
      </c>
      <c r="I4096" s="491"/>
      <c r="J4096" s="246"/>
      <c r="K4096" s="246"/>
      <c r="L4096" s="246"/>
      <c r="M4096" s="246"/>
      <c r="N4096" s="246"/>
      <c r="O4096" s="262"/>
      <c r="P4096" s="246"/>
      <c r="Q4096" s="246"/>
      <c r="R4096" s="246"/>
      <c r="S4096" s="252">
        <v>2.4</v>
      </c>
      <c r="T4096" s="467" t="s">
        <v>2965</v>
      </c>
      <c r="U4096" s="347">
        <f t="shared" si="79"/>
        <v>14.399999999999999</v>
      </c>
    </row>
    <row r="4097" spans="1:21">
      <c r="A4097" s="235">
        <f t="shared" si="80"/>
        <v>4094</v>
      </c>
      <c r="B4097" s="238">
        <v>115009323</v>
      </c>
      <c r="C4097" s="238">
        <v>115009323</v>
      </c>
      <c r="D4097" s="239" t="s">
        <v>5086</v>
      </c>
      <c r="E4097" s="598" t="s">
        <v>2729</v>
      </c>
      <c r="F4097" s="333">
        <v>10</v>
      </c>
      <c r="G4097" s="630" t="s">
        <v>5150</v>
      </c>
      <c r="H4097" s="241">
        <v>45336</v>
      </c>
      <c r="I4097" s="491"/>
      <c r="J4097" s="246"/>
      <c r="K4097" s="246"/>
      <c r="L4097" s="246"/>
      <c r="M4097" s="246"/>
      <c r="N4097" s="246"/>
      <c r="O4097" s="262"/>
      <c r="P4097" s="246"/>
      <c r="Q4097" s="246"/>
      <c r="R4097" s="246"/>
      <c r="S4097" s="252">
        <v>2.4</v>
      </c>
      <c r="T4097" s="467" t="s">
        <v>2965</v>
      </c>
      <c r="U4097" s="347">
        <f t="shared" si="79"/>
        <v>24</v>
      </c>
    </row>
    <row r="4098" spans="1:21">
      <c r="A4098" s="235">
        <f t="shared" si="80"/>
        <v>4095</v>
      </c>
      <c r="B4098" s="238">
        <v>115009323</v>
      </c>
      <c r="C4098" s="238">
        <v>115009323</v>
      </c>
      <c r="D4098" s="239" t="s">
        <v>5086</v>
      </c>
      <c r="E4098" s="598" t="s">
        <v>2729</v>
      </c>
      <c r="F4098" s="333">
        <v>20</v>
      </c>
      <c r="G4098" s="630" t="s">
        <v>5151</v>
      </c>
      <c r="H4098" s="241">
        <v>45342</v>
      </c>
      <c r="I4098" s="491"/>
      <c r="J4098" s="246"/>
      <c r="K4098" s="246"/>
      <c r="L4098" s="246"/>
      <c r="M4098" s="246"/>
      <c r="N4098" s="246"/>
      <c r="O4098" s="262"/>
      <c r="P4098" s="246"/>
      <c r="Q4098" s="246"/>
      <c r="R4098" s="246"/>
      <c r="S4098" s="252">
        <v>2.4</v>
      </c>
      <c r="T4098" s="467" t="s">
        <v>2965</v>
      </c>
      <c r="U4098" s="347">
        <f t="shared" si="79"/>
        <v>48</v>
      </c>
    </row>
    <row r="4099" spans="1:21">
      <c r="A4099" s="235">
        <f t="shared" si="80"/>
        <v>4096</v>
      </c>
      <c r="B4099" s="238">
        <v>115009323</v>
      </c>
      <c r="C4099" s="238">
        <v>115009323</v>
      </c>
      <c r="D4099" s="239" t="s">
        <v>5086</v>
      </c>
      <c r="E4099" s="598" t="s">
        <v>2729</v>
      </c>
      <c r="F4099" s="333">
        <v>10</v>
      </c>
      <c r="G4099" s="630" t="s">
        <v>5152</v>
      </c>
      <c r="H4099" s="241">
        <v>45342</v>
      </c>
      <c r="I4099" s="491"/>
      <c r="J4099" s="246"/>
      <c r="K4099" s="246"/>
      <c r="L4099" s="246"/>
      <c r="M4099" s="246"/>
      <c r="N4099" s="246"/>
      <c r="O4099" s="262"/>
      <c r="P4099" s="246"/>
      <c r="Q4099" s="246"/>
      <c r="R4099" s="246"/>
      <c r="S4099" s="252">
        <v>2.4</v>
      </c>
      <c r="T4099" s="467" t="s">
        <v>2965</v>
      </c>
      <c r="U4099" s="347">
        <f t="shared" si="79"/>
        <v>24</v>
      </c>
    </row>
    <row r="4100" spans="1:21">
      <c r="A4100" s="235">
        <f t="shared" si="80"/>
        <v>4097</v>
      </c>
      <c r="B4100" s="238">
        <v>115009323</v>
      </c>
      <c r="C4100" s="238">
        <v>115009323</v>
      </c>
      <c r="D4100" s="239" t="s">
        <v>5086</v>
      </c>
      <c r="E4100" s="598" t="s">
        <v>2729</v>
      </c>
      <c r="F4100" s="333">
        <v>10</v>
      </c>
      <c r="G4100" s="630" t="s">
        <v>5153</v>
      </c>
      <c r="H4100" s="241">
        <v>45343</v>
      </c>
      <c r="I4100" s="491"/>
      <c r="J4100" s="246"/>
      <c r="K4100" s="246"/>
      <c r="L4100" s="246"/>
      <c r="M4100" s="246"/>
      <c r="N4100" s="246"/>
      <c r="O4100" s="262"/>
      <c r="P4100" s="246"/>
      <c r="Q4100" s="246"/>
      <c r="R4100" s="246"/>
      <c r="S4100" s="252">
        <v>2.4</v>
      </c>
      <c r="T4100" s="467" t="s">
        <v>2965</v>
      </c>
      <c r="U4100" s="347">
        <f t="shared" ref="U4100:U4163" si="81">S4100*F4100</f>
        <v>24</v>
      </c>
    </row>
    <row r="4101" spans="1:21">
      <c r="A4101" s="235">
        <f t="shared" si="80"/>
        <v>4098</v>
      </c>
      <c r="B4101" s="238">
        <v>115009323</v>
      </c>
      <c r="C4101" s="238">
        <v>115009323</v>
      </c>
      <c r="D4101" s="239" t="s">
        <v>5086</v>
      </c>
      <c r="E4101" s="598" t="s">
        <v>2729</v>
      </c>
      <c r="F4101" s="333">
        <v>10</v>
      </c>
      <c r="G4101" s="630" t="s">
        <v>5154</v>
      </c>
      <c r="H4101" s="241">
        <v>45342</v>
      </c>
      <c r="I4101" s="491"/>
      <c r="J4101" s="246"/>
      <c r="K4101" s="246"/>
      <c r="L4101" s="246"/>
      <c r="M4101" s="246"/>
      <c r="N4101" s="246"/>
      <c r="O4101" s="262"/>
      <c r="P4101" s="246"/>
      <c r="Q4101" s="246"/>
      <c r="R4101" s="246"/>
      <c r="S4101" s="252">
        <v>2.4</v>
      </c>
      <c r="T4101" s="467" t="s">
        <v>2965</v>
      </c>
      <c r="U4101" s="347">
        <f t="shared" si="81"/>
        <v>24</v>
      </c>
    </row>
    <row r="4102" spans="1:21">
      <c r="A4102" s="235">
        <f t="shared" si="80"/>
        <v>4099</v>
      </c>
      <c r="B4102" s="238">
        <v>115009323</v>
      </c>
      <c r="C4102" s="238">
        <v>115009323</v>
      </c>
      <c r="D4102" s="239" t="s">
        <v>5086</v>
      </c>
      <c r="E4102" s="598" t="s">
        <v>2729</v>
      </c>
      <c r="F4102" s="238">
        <v>4</v>
      </c>
      <c r="G4102" s="630" t="s">
        <v>5155</v>
      </c>
      <c r="H4102" s="241">
        <v>45342</v>
      </c>
      <c r="I4102" s="491"/>
      <c r="J4102" s="246"/>
      <c r="K4102" s="246"/>
      <c r="L4102" s="246"/>
      <c r="M4102" s="246"/>
      <c r="N4102" s="246"/>
      <c r="O4102" s="262"/>
      <c r="P4102" s="246"/>
      <c r="Q4102" s="246"/>
      <c r="R4102" s="246"/>
      <c r="S4102" s="252">
        <v>2.4</v>
      </c>
      <c r="T4102" s="467" t="s">
        <v>2965</v>
      </c>
      <c r="U4102" s="347">
        <f t="shared" si="81"/>
        <v>9.6</v>
      </c>
    </row>
    <row r="4103" spans="1:21">
      <c r="A4103" s="235">
        <f t="shared" si="80"/>
        <v>4100</v>
      </c>
      <c r="B4103" s="238">
        <v>113886704</v>
      </c>
      <c r="C4103" s="238">
        <v>113886704</v>
      </c>
      <c r="D4103" s="239" t="s">
        <v>4713</v>
      </c>
      <c r="E4103" s="600" t="s">
        <v>2729</v>
      </c>
      <c r="F4103" s="333">
        <v>34</v>
      </c>
      <c r="G4103" s="630" t="s">
        <v>5153</v>
      </c>
      <c r="H4103" s="241">
        <v>45343</v>
      </c>
      <c r="I4103" s="491"/>
      <c r="J4103" s="246"/>
      <c r="K4103" s="246"/>
      <c r="L4103" s="246"/>
      <c r="M4103" s="246"/>
      <c r="N4103" s="246"/>
      <c r="O4103" s="262"/>
      <c r="P4103" s="246"/>
      <c r="Q4103" s="246"/>
      <c r="R4103" s="246"/>
      <c r="S4103" s="538">
        <v>15.89</v>
      </c>
      <c r="T4103" s="467" t="s">
        <v>2965</v>
      </c>
      <c r="U4103" s="347">
        <f t="shared" si="81"/>
        <v>540.26</v>
      </c>
    </row>
    <row r="4104" spans="1:21">
      <c r="A4104" s="235">
        <f t="shared" si="80"/>
        <v>4101</v>
      </c>
      <c r="B4104" s="238">
        <v>113886704</v>
      </c>
      <c r="C4104" s="238">
        <v>113886704</v>
      </c>
      <c r="D4104" s="239" t="s">
        <v>4713</v>
      </c>
      <c r="E4104" s="600" t="s">
        <v>2729</v>
      </c>
      <c r="F4104" s="333">
        <v>60</v>
      </c>
      <c r="G4104" s="630" t="s">
        <v>5154</v>
      </c>
      <c r="H4104" s="241">
        <v>45342</v>
      </c>
      <c r="I4104" s="491"/>
      <c r="J4104" s="246"/>
      <c r="K4104" s="246"/>
      <c r="L4104" s="246"/>
      <c r="M4104" s="246"/>
      <c r="N4104" s="246"/>
      <c r="O4104" s="262"/>
      <c r="P4104" s="246"/>
      <c r="Q4104" s="246"/>
      <c r="R4104" s="246"/>
      <c r="S4104" s="538">
        <v>15.89</v>
      </c>
      <c r="T4104" s="467" t="s">
        <v>2965</v>
      </c>
      <c r="U4104" s="347">
        <f t="shared" si="81"/>
        <v>953.40000000000009</v>
      </c>
    </row>
    <row r="4105" spans="1:21">
      <c r="A4105" s="235">
        <f t="shared" si="80"/>
        <v>4102</v>
      </c>
      <c r="B4105" s="238">
        <v>113886704</v>
      </c>
      <c r="C4105" s="238">
        <v>113886704</v>
      </c>
      <c r="D4105" s="239" t="s">
        <v>4713</v>
      </c>
      <c r="E4105" s="600" t="s">
        <v>2729</v>
      </c>
      <c r="F4105" s="333">
        <v>24</v>
      </c>
      <c r="G4105" s="630" t="s">
        <v>5155</v>
      </c>
      <c r="H4105" s="241">
        <v>45342</v>
      </c>
      <c r="I4105" s="491"/>
      <c r="J4105" s="246"/>
      <c r="K4105" s="246"/>
      <c r="L4105" s="246"/>
      <c r="M4105" s="246"/>
      <c r="N4105" s="246"/>
      <c r="O4105" s="262"/>
      <c r="P4105" s="246"/>
      <c r="Q4105" s="246"/>
      <c r="R4105" s="246"/>
      <c r="S4105" s="538">
        <v>15.89</v>
      </c>
      <c r="T4105" s="467" t="s">
        <v>2965</v>
      </c>
      <c r="U4105" s="347">
        <f t="shared" si="81"/>
        <v>381.36</v>
      </c>
    </row>
    <row r="4106" spans="1:21">
      <c r="A4106" s="235">
        <f t="shared" si="80"/>
        <v>4103</v>
      </c>
      <c r="B4106" s="238">
        <v>113886703</v>
      </c>
      <c r="C4106" s="238">
        <v>113886703</v>
      </c>
      <c r="D4106" s="239" t="s">
        <v>4714</v>
      </c>
      <c r="E4106" s="600" t="s">
        <v>2729</v>
      </c>
      <c r="F4106" s="333">
        <v>34</v>
      </c>
      <c r="G4106" s="630" t="s">
        <v>5153</v>
      </c>
      <c r="H4106" s="241">
        <v>45343</v>
      </c>
      <c r="I4106" s="491"/>
      <c r="J4106" s="246"/>
      <c r="K4106" s="246"/>
      <c r="L4106" s="246"/>
      <c r="M4106" s="246"/>
      <c r="N4106" s="246"/>
      <c r="O4106" s="262"/>
      <c r="P4106" s="246"/>
      <c r="Q4106" s="246"/>
      <c r="R4106" s="246"/>
      <c r="S4106" s="538">
        <v>15.89</v>
      </c>
      <c r="T4106" s="467" t="s">
        <v>2965</v>
      </c>
      <c r="U4106" s="347">
        <f t="shared" si="81"/>
        <v>540.26</v>
      </c>
    </row>
    <row r="4107" spans="1:21">
      <c r="A4107" s="235">
        <f t="shared" si="80"/>
        <v>4104</v>
      </c>
      <c r="B4107" s="238">
        <v>113886703</v>
      </c>
      <c r="C4107" s="238">
        <v>113886703</v>
      </c>
      <c r="D4107" s="239" t="s">
        <v>4714</v>
      </c>
      <c r="E4107" s="600" t="s">
        <v>2729</v>
      </c>
      <c r="F4107" s="333">
        <v>60</v>
      </c>
      <c r="G4107" s="630" t="s">
        <v>5154</v>
      </c>
      <c r="H4107" s="241">
        <v>45342</v>
      </c>
      <c r="I4107" s="491"/>
      <c r="J4107" s="246"/>
      <c r="K4107" s="246"/>
      <c r="L4107" s="246"/>
      <c r="M4107" s="246"/>
      <c r="N4107" s="246"/>
      <c r="O4107" s="262"/>
      <c r="P4107" s="246"/>
      <c r="Q4107" s="246"/>
      <c r="R4107" s="246"/>
      <c r="S4107" s="538">
        <v>15.89</v>
      </c>
      <c r="T4107" s="467" t="s">
        <v>2965</v>
      </c>
      <c r="U4107" s="347">
        <f t="shared" si="81"/>
        <v>953.40000000000009</v>
      </c>
    </row>
    <row r="4108" spans="1:21">
      <c r="A4108" s="235">
        <f t="shared" si="80"/>
        <v>4105</v>
      </c>
      <c r="B4108" s="238">
        <v>113886703</v>
      </c>
      <c r="C4108" s="238">
        <v>113886703</v>
      </c>
      <c r="D4108" s="239" t="s">
        <v>4714</v>
      </c>
      <c r="E4108" s="600" t="s">
        <v>2729</v>
      </c>
      <c r="F4108" s="333">
        <v>24</v>
      </c>
      <c r="G4108" s="630" t="s">
        <v>5155</v>
      </c>
      <c r="H4108" s="241">
        <v>45342</v>
      </c>
      <c r="I4108" s="491"/>
      <c r="J4108" s="246"/>
      <c r="K4108" s="246"/>
      <c r="L4108" s="246"/>
      <c r="M4108" s="246"/>
      <c r="N4108" s="246"/>
      <c r="O4108" s="262"/>
      <c r="P4108" s="246"/>
      <c r="Q4108" s="246"/>
      <c r="R4108" s="246"/>
      <c r="S4108" s="538">
        <v>15.89</v>
      </c>
      <c r="T4108" s="467" t="s">
        <v>2965</v>
      </c>
      <c r="U4108" s="347">
        <f t="shared" si="81"/>
        <v>381.36</v>
      </c>
    </row>
    <row r="4109" spans="1:21">
      <c r="A4109" s="235">
        <f t="shared" si="80"/>
        <v>4106</v>
      </c>
      <c r="B4109" s="238">
        <v>113709555</v>
      </c>
      <c r="C4109" s="239"/>
      <c r="D4109" s="356" t="s">
        <v>5097</v>
      </c>
      <c r="E4109" s="600" t="s">
        <v>36</v>
      </c>
      <c r="F4109" s="333">
        <v>48</v>
      </c>
      <c r="G4109" s="630" t="s">
        <v>5149</v>
      </c>
      <c r="H4109" s="241">
        <v>45336</v>
      </c>
      <c r="I4109" s="491"/>
      <c r="J4109" s="246"/>
      <c r="K4109" s="246"/>
      <c r="L4109" s="246"/>
      <c r="M4109" s="246"/>
      <c r="N4109" s="246"/>
      <c r="O4109" s="262"/>
      <c r="P4109" s="246"/>
      <c r="Q4109" s="246"/>
      <c r="R4109" s="246"/>
      <c r="S4109" s="538">
        <v>4.5</v>
      </c>
      <c r="T4109" s="467" t="s">
        <v>2965</v>
      </c>
      <c r="U4109" s="347">
        <f t="shared" si="81"/>
        <v>216</v>
      </c>
    </row>
    <row r="4110" spans="1:21">
      <c r="A4110" s="235">
        <f t="shared" si="80"/>
        <v>4107</v>
      </c>
      <c r="B4110" s="238">
        <v>113709555</v>
      </c>
      <c r="C4110" s="239"/>
      <c r="D4110" s="239" t="s">
        <v>5097</v>
      </c>
      <c r="E4110" s="600" t="s">
        <v>36</v>
      </c>
      <c r="F4110" s="333">
        <v>48</v>
      </c>
      <c r="G4110" s="630" t="s">
        <v>5150</v>
      </c>
      <c r="H4110" s="241">
        <v>45336</v>
      </c>
      <c r="I4110" s="491"/>
      <c r="J4110" s="246"/>
      <c r="K4110" s="246"/>
      <c r="L4110" s="246"/>
      <c r="M4110" s="246"/>
      <c r="N4110" s="246"/>
      <c r="O4110" s="262"/>
      <c r="P4110" s="246"/>
      <c r="Q4110" s="246"/>
      <c r="R4110" s="246"/>
      <c r="S4110" s="538">
        <v>4.5</v>
      </c>
      <c r="T4110" s="467" t="s">
        <v>2965</v>
      </c>
      <c r="U4110" s="347">
        <f t="shared" si="81"/>
        <v>216</v>
      </c>
    </row>
    <row r="4111" spans="1:21">
      <c r="A4111" s="235">
        <f t="shared" si="80"/>
        <v>4108</v>
      </c>
      <c r="B4111" s="238">
        <v>105388849</v>
      </c>
      <c r="C4111" s="239" t="s">
        <v>5100</v>
      </c>
      <c r="D4111" s="239" t="s">
        <v>5101</v>
      </c>
      <c r="E4111" s="600" t="s">
        <v>36</v>
      </c>
      <c r="F4111" s="333">
        <v>3</v>
      </c>
      <c r="G4111" s="625" t="s">
        <v>5171</v>
      </c>
      <c r="H4111" s="465">
        <v>45343</v>
      </c>
      <c r="I4111" s="491"/>
      <c r="J4111" s="246"/>
      <c r="K4111" s="246"/>
      <c r="L4111" s="246"/>
      <c r="M4111" s="246"/>
      <c r="N4111" s="246"/>
      <c r="O4111" s="262"/>
      <c r="P4111" s="246"/>
      <c r="Q4111" s="246"/>
      <c r="R4111" s="246"/>
      <c r="S4111" s="538">
        <v>3250</v>
      </c>
      <c r="T4111" s="467" t="s">
        <v>2965</v>
      </c>
      <c r="U4111" s="347">
        <f t="shared" si="81"/>
        <v>9750</v>
      </c>
    </row>
    <row r="4112" spans="1:21">
      <c r="A4112" s="235">
        <f t="shared" si="80"/>
        <v>4109</v>
      </c>
      <c r="B4112" s="238">
        <v>105388849</v>
      </c>
      <c r="C4112" s="239" t="s">
        <v>5100</v>
      </c>
      <c r="D4112" s="239" t="s">
        <v>5101</v>
      </c>
      <c r="E4112" s="600" t="s">
        <v>36</v>
      </c>
      <c r="F4112" s="333">
        <v>3</v>
      </c>
      <c r="G4112" s="625" t="s">
        <v>5172</v>
      </c>
      <c r="H4112" s="465">
        <v>45343</v>
      </c>
      <c r="I4112" s="491"/>
      <c r="J4112" s="246"/>
      <c r="K4112" s="246"/>
      <c r="L4112" s="246"/>
      <c r="M4112" s="246"/>
      <c r="N4112" s="246"/>
      <c r="O4112" s="262"/>
      <c r="P4112" s="246"/>
      <c r="Q4112" s="246"/>
      <c r="R4112" s="246"/>
      <c r="S4112" s="538">
        <v>3250</v>
      </c>
      <c r="T4112" s="467" t="s">
        <v>2965</v>
      </c>
      <c r="U4112" s="347">
        <f t="shared" si="81"/>
        <v>9750</v>
      </c>
    </row>
    <row r="4113" spans="1:21">
      <c r="A4113" s="235">
        <f t="shared" si="80"/>
        <v>4110</v>
      </c>
      <c r="B4113" s="238">
        <v>105388849</v>
      </c>
      <c r="C4113" s="239" t="s">
        <v>5100</v>
      </c>
      <c r="D4113" s="239" t="s">
        <v>5101</v>
      </c>
      <c r="E4113" s="600" t="s">
        <v>36</v>
      </c>
      <c r="F4113" s="333">
        <v>4</v>
      </c>
      <c r="G4113" s="625" t="s">
        <v>5173</v>
      </c>
      <c r="H4113" s="465">
        <v>45343</v>
      </c>
      <c r="I4113" s="491"/>
      <c r="J4113" s="246"/>
      <c r="K4113" s="246"/>
      <c r="L4113" s="246"/>
      <c r="M4113" s="246"/>
      <c r="N4113" s="246"/>
      <c r="O4113" s="262"/>
      <c r="P4113" s="246"/>
      <c r="Q4113" s="246"/>
      <c r="R4113" s="246"/>
      <c r="S4113" s="538">
        <v>3250</v>
      </c>
      <c r="T4113" s="467" t="s">
        <v>2965</v>
      </c>
      <c r="U4113" s="347">
        <f t="shared" si="81"/>
        <v>13000</v>
      </c>
    </row>
    <row r="4114" spans="1:21">
      <c r="A4114" s="235">
        <f t="shared" si="80"/>
        <v>4111</v>
      </c>
      <c r="B4114" s="238">
        <v>105388849</v>
      </c>
      <c r="C4114" s="239" t="s">
        <v>5100</v>
      </c>
      <c r="D4114" s="239" t="s">
        <v>5101</v>
      </c>
      <c r="E4114" s="600" t="s">
        <v>36</v>
      </c>
      <c r="F4114" s="333">
        <v>5</v>
      </c>
      <c r="G4114" s="625" t="s">
        <v>5174</v>
      </c>
      <c r="H4114" s="465">
        <v>45343</v>
      </c>
      <c r="I4114" s="491"/>
      <c r="J4114" s="246"/>
      <c r="K4114" s="246"/>
      <c r="L4114" s="246"/>
      <c r="M4114" s="246"/>
      <c r="N4114" s="246"/>
      <c r="O4114" s="262"/>
      <c r="P4114" s="246"/>
      <c r="Q4114" s="246"/>
      <c r="R4114" s="246"/>
      <c r="S4114" s="538">
        <v>3250</v>
      </c>
      <c r="T4114" s="467" t="s">
        <v>2965</v>
      </c>
      <c r="U4114" s="347">
        <f t="shared" si="81"/>
        <v>16250</v>
      </c>
    </row>
    <row r="4115" spans="1:21">
      <c r="A4115" s="235">
        <f t="shared" si="80"/>
        <v>4112</v>
      </c>
      <c r="B4115" s="238">
        <v>105388849</v>
      </c>
      <c r="C4115" s="239" t="s">
        <v>5100</v>
      </c>
      <c r="D4115" s="239" t="s">
        <v>5101</v>
      </c>
      <c r="E4115" s="600" t="s">
        <v>36</v>
      </c>
      <c r="F4115" s="333">
        <v>15</v>
      </c>
      <c r="G4115" s="625" t="s">
        <v>5175</v>
      </c>
      <c r="H4115" s="465">
        <v>45343</v>
      </c>
      <c r="I4115" s="491"/>
      <c r="J4115" s="246"/>
      <c r="K4115" s="246"/>
      <c r="L4115" s="246"/>
      <c r="M4115" s="246"/>
      <c r="N4115" s="246"/>
      <c r="O4115" s="262"/>
      <c r="P4115" s="246"/>
      <c r="Q4115" s="246"/>
      <c r="R4115" s="246"/>
      <c r="S4115" s="538">
        <v>3250</v>
      </c>
      <c r="T4115" s="467" t="s">
        <v>2965</v>
      </c>
      <c r="U4115" s="347">
        <f t="shared" si="81"/>
        <v>48750</v>
      </c>
    </row>
    <row r="4116" spans="1:21">
      <c r="A4116" s="235">
        <f t="shared" si="80"/>
        <v>4113</v>
      </c>
      <c r="B4116" s="238">
        <v>105388849</v>
      </c>
      <c r="C4116" s="239" t="s">
        <v>5100</v>
      </c>
      <c r="D4116" s="239" t="s">
        <v>5101</v>
      </c>
      <c r="E4116" s="600" t="s">
        <v>36</v>
      </c>
      <c r="F4116" s="333">
        <v>5</v>
      </c>
      <c r="G4116" s="625" t="s">
        <v>5176</v>
      </c>
      <c r="H4116" s="465">
        <v>45343</v>
      </c>
      <c r="I4116" s="491"/>
      <c r="J4116" s="246"/>
      <c r="K4116" s="246"/>
      <c r="L4116" s="246"/>
      <c r="M4116" s="246"/>
      <c r="N4116" s="246"/>
      <c r="O4116" s="262"/>
      <c r="P4116" s="246"/>
      <c r="Q4116" s="246"/>
      <c r="R4116" s="246"/>
      <c r="S4116" s="538">
        <v>3250</v>
      </c>
      <c r="T4116" s="467" t="s">
        <v>2965</v>
      </c>
      <c r="U4116" s="347">
        <f t="shared" si="81"/>
        <v>16250</v>
      </c>
    </row>
    <row r="4117" spans="1:21">
      <c r="A4117" s="235">
        <f t="shared" si="80"/>
        <v>4114</v>
      </c>
      <c r="B4117" s="238">
        <v>105388849</v>
      </c>
      <c r="C4117" s="239" t="s">
        <v>5100</v>
      </c>
      <c r="D4117" s="239" t="s">
        <v>5101</v>
      </c>
      <c r="E4117" s="600" t="s">
        <v>36</v>
      </c>
      <c r="F4117" s="333">
        <v>15</v>
      </c>
      <c r="G4117" s="625" t="s">
        <v>5177</v>
      </c>
      <c r="H4117" s="465">
        <v>45343</v>
      </c>
      <c r="I4117" s="491"/>
      <c r="J4117" s="246"/>
      <c r="K4117" s="246"/>
      <c r="L4117" s="246"/>
      <c r="M4117" s="246"/>
      <c r="N4117" s="246"/>
      <c r="O4117" s="262"/>
      <c r="P4117" s="246"/>
      <c r="Q4117" s="246"/>
      <c r="R4117" s="246"/>
      <c r="S4117" s="538">
        <v>3250</v>
      </c>
      <c r="T4117" s="467" t="s">
        <v>2965</v>
      </c>
      <c r="U4117" s="347">
        <f t="shared" si="81"/>
        <v>48750</v>
      </c>
    </row>
    <row r="4118" spans="1:21">
      <c r="A4118" s="235">
        <f t="shared" si="80"/>
        <v>4115</v>
      </c>
      <c r="B4118" s="238">
        <v>105388849</v>
      </c>
      <c r="C4118" s="239" t="s">
        <v>5100</v>
      </c>
      <c r="D4118" s="239" t="s">
        <v>5101</v>
      </c>
      <c r="E4118" s="600" t="s">
        <v>36</v>
      </c>
      <c r="F4118" s="333">
        <v>20</v>
      </c>
      <c r="G4118" s="625" t="s">
        <v>5178</v>
      </c>
      <c r="H4118" s="465">
        <v>45344</v>
      </c>
      <c r="I4118" s="491"/>
      <c r="J4118" s="246"/>
      <c r="K4118" s="246"/>
      <c r="L4118" s="246"/>
      <c r="M4118" s="246"/>
      <c r="N4118" s="246"/>
      <c r="O4118" s="262"/>
      <c r="P4118" s="246"/>
      <c r="Q4118" s="246"/>
      <c r="R4118" s="246"/>
      <c r="S4118" s="538">
        <v>3250</v>
      </c>
      <c r="T4118" s="467" t="s">
        <v>2965</v>
      </c>
      <c r="U4118" s="347">
        <f t="shared" si="81"/>
        <v>65000</v>
      </c>
    </row>
    <row r="4119" spans="1:21">
      <c r="A4119" s="235">
        <f t="shared" si="80"/>
        <v>4116</v>
      </c>
      <c r="B4119" s="238">
        <v>113785068</v>
      </c>
      <c r="C4119" s="239"/>
      <c r="D4119" s="356" t="s">
        <v>5104</v>
      </c>
      <c r="E4119" s="600" t="s">
        <v>36</v>
      </c>
      <c r="F4119" s="333">
        <v>12</v>
      </c>
      <c r="G4119" s="630" t="s">
        <v>5149</v>
      </c>
      <c r="H4119" s="241">
        <v>45336</v>
      </c>
      <c r="I4119" s="491"/>
      <c r="J4119" s="246"/>
      <c r="K4119" s="246"/>
      <c r="L4119" s="246"/>
      <c r="M4119" s="246"/>
      <c r="N4119" s="246"/>
      <c r="O4119" s="262"/>
      <c r="P4119" s="246"/>
      <c r="Q4119" s="246"/>
      <c r="R4119" s="246"/>
      <c r="S4119" s="252">
        <v>70</v>
      </c>
      <c r="T4119" s="467" t="s">
        <v>2965</v>
      </c>
      <c r="U4119" s="347">
        <f t="shared" si="81"/>
        <v>840</v>
      </c>
    </row>
    <row r="4120" spans="1:21">
      <c r="A4120" s="235">
        <f t="shared" si="80"/>
        <v>4117</v>
      </c>
      <c r="B4120" s="238">
        <v>113785068</v>
      </c>
      <c r="C4120" s="239"/>
      <c r="D4120" s="239" t="s">
        <v>5104</v>
      </c>
      <c r="E4120" s="600" t="s">
        <v>36</v>
      </c>
      <c r="F4120" s="333">
        <v>20</v>
      </c>
      <c r="G4120" s="630" t="s">
        <v>5150</v>
      </c>
      <c r="H4120" s="241">
        <v>45336</v>
      </c>
      <c r="I4120" s="491"/>
      <c r="J4120" s="246"/>
      <c r="K4120" s="246"/>
      <c r="L4120" s="246"/>
      <c r="M4120" s="246"/>
      <c r="N4120" s="246"/>
      <c r="O4120" s="262"/>
      <c r="P4120" s="246"/>
      <c r="Q4120" s="246"/>
      <c r="R4120" s="246"/>
      <c r="S4120" s="252">
        <v>70</v>
      </c>
      <c r="T4120" s="467" t="s">
        <v>2965</v>
      </c>
      <c r="U4120" s="347">
        <f t="shared" si="81"/>
        <v>1400</v>
      </c>
    </row>
    <row r="4121" spans="1:21">
      <c r="A4121" s="235">
        <f t="shared" si="80"/>
        <v>4118</v>
      </c>
      <c r="B4121" s="238">
        <v>113785068</v>
      </c>
      <c r="C4121" s="239"/>
      <c r="D4121" s="239" t="s">
        <v>5104</v>
      </c>
      <c r="E4121" s="600" t="s">
        <v>36</v>
      </c>
      <c r="F4121" s="333">
        <v>20</v>
      </c>
      <c r="G4121" s="630" t="s">
        <v>5151</v>
      </c>
      <c r="H4121" s="241">
        <v>45342</v>
      </c>
      <c r="I4121" s="491"/>
      <c r="J4121" s="246"/>
      <c r="K4121" s="246"/>
      <c r="L4121" s="246"/>
      <c r="M4121" s="246"/>
      <c r="N4121" s="246"/>
      <c r="O4121" s="262"/>
      <c r="P4121" s="246"/>
      <c r="Q4121" s="246"/>
      <c r="R4121" s="246"/>
      <c r="S4121" s="252">
        <v>70</v>
      </c>
      <c r="T4121" s="467" t="s">
        <v>2965</v>
      </c>
      <c r="U4121" s="347">
        <f t="shared" si="81"/>
        <v>1400</v>
      </c>
    </row>
    <row r="4122" spans="1:21">
      <c r="A4122" s="235">
        <f t="shared" si="80"/>
        <v>4119</v>
      </c>
      <c r="B4122" s="238">
        <v>113785068</v>
      </c>
      <c r="C4122" s="360"/>
      <c r="D4122" s="239" t="s">
        <v>5104</v>
      </c>
      <c r="E4122" s="600" t="s">
        <v>36</v>
      </c>
      <c r="F4122" s="235">
        <v>20</v>
      </c>
      <c r="G4122" s="630" t="s">
        <v>5152</v>
      </c>
      <c r="H4122" s="241">
        <v>45342</v>
      </c>
      <c r="I4122" s="491"/>
      <c r="J4122" s="246"/>
      <c r="K4122" s="246"/>
      <c r="L4122" s="246"/>
      <c r="M4122" s="246"/>
      <c r="N4122" s="246"/>
      <c r="O4122" s="262"/>
      <c r="P4122" s="246"/>
      <c r="Q4122" s="246"/>
      <c r="R4122" s="246"/>
      <c r="S4122" s="252">
        <v>70</v>
      </c>
      <c r="T4122" s="467" t="s">
        <v>2965</v>
      </c>
      <c r="U4122" s="347">
        <f t="shared" si="81"/>
        <v>1400</v>
      </c>
    </row>
    <row r="4123" spans="1:21">
      <c r="A4123" s="235">
        <f t="shared" si="80"/>
        <v>4120</v>
      </c>
      <c r="B4123" s="238">
        <v>113785068</v>
      </c>
      <c r="C4123" s="360"/>
      <c r="D4123" s="239" t="s">
        <v>5104</v>
      </c>
      <c r="E4123" s="600" t="s">
        <v>36</v>
      </c>
      <c r="F4123" s="235">
        <v>20</v>
      </c>
      <c r="G4123" s="630" t="s">
        <v>5153</v>
      </c>
      <c r="H4123" s="241">
        <v>45343</v>
      </c>
      <c r="I4123" s="491"/>
      <c r="J4123" s="246"/>
      <c r="K4123" s="246"/>
      <c r="L4123" s="246"/>
      <c r="M4123" s="246"/>
      <c r="N4123" s="246"/>
      <c r="O4123" s="262"/>
      <c r="P4123" s="246"/>
      <c r="Q4123" s="246"/>
      <c r="R4123" s="246"/>
      <c r="S4123" s="252">
        <v>70</v>
      </c>
      <c r="T4123" s="467" t="s">
        <v>2965</v>
      </c>
      <c r="U4123" s="347">
        <f t="shared" si="81"/>
        <v>1400</v>
      </c>
    </row>
    <row r="4124" spans="1:21">
      <c r="A4124" s="235">
        <f t="shared" si="80"/>
        <v>4121</v>
      </c>
      <c r="B4124" s="238">
        <v>113785068</v>
      </c>
      <c r="C4124" s="360"/>
      <c r="D4124" s="239" t="s">
        <v>5104</v>
      </c>
      <c r="E4124" s="600" t="s">
        <v>36</v>
      </c>
      <c r="F4124" s="235">
        <v>20</v>
      </c>
      <c r="G4124" s="630" t="s">
        <v>5154</v>
      </c>
      <c r="H4124" s="241">
        <v>45342</v>
      </c>
      <c r="I4124" s="491"/>
      <c r="J4124" s="246"/>
      <c r="K4124" s="246"/>
      <c r="L4124" s="246"/>
      <c r="M4124" s="246"/>
      <c r="N4124" s="246"/>
      <c r="O4124" s="262"/>
      <c r="P4124" s="246"/>
      <c r="Q4124" s="246"/>
      <c r="R4124" s="246"/>
      <c r="S4124" s="252">
        <v>70</v>
      </c>
      <c r="T4124" s="467" t="s">
        <v>2965</v>
      </c>
      <c r="U4124" s="347">
        <f t="shared" si="81"/>
        <v>1400</v>
      </c>
    </row>
    <row r="4125" spans="1:21">
      <c r="A4125" s="235">
        <f t="shared" si="80"/>
        <v>4122</v>
      </c>
      <c r="B4125" s="238">
        <v>113785068</v>
      </c>
      <c r="C4125" s="360"/>
      <c r="D4125" s="239" t="s">
        <v>5104</v>
      </c>
      <c r="E4125" s="600" t="s">
        <v>36</v>
      </c>
      <c r="F4125" s="235">
        <v>8</v>
      </c>
      <c r="G4125" s="630" t="s">
        <v>5155</v>
      </c>
      <c r="H4125" s="241">
        <v>45342</v>
      </c>
      <c r="I4125" s="491"/>
      <c r="J4125" s="246"/>
      <c r="K4125" s="246"/>
      <c r="L4125" s="246"/>
      <c r="M4125" s="246"/>
      <c r="N4125" s="246"/>
      <c r="O4125" s="262"/>
      <c r="P4125" s="246"/>
      <c r="Q4125" s="246"/>
      <c r="R4125" s="246"/>
      <c r="S4125" s="252">
        <v>70</v>
      </c>
      <c r="T4125" s="467" t="s">
        <v>2965</v>
      </c>
      <c r="U4125" s="347">
        <f t="shared" si="81"/>
        <v>560</v>
      </c>
    </row>
    <row r="4126" spans="1:21">
      <c r="A4126" s="235">
        <f t="shared" si="80"/>
        <v>4123</v>
      </c>
      <c r="B4126" s="238">
        <v>112173846</v>
      </c>
      <c r="C4126" s="238">
        <v>1552983</v>
      </c>
      <c r="D4126" s="337" t="s">
        <v>3758</v>
      </c>
      <c r="E4126" s="600" t="s">
        <v>36</v>
      </c>
      <c r="F4126" s="333">
        <v>2</v>
      </c>
      <c r="G4126" s="626" t="s">
        <v>5179</v>
      </c>
      <c r="H4126" s="465">
        <v>45344</v>
      </c>
      <c r="I4126" s="491"/>
      <c r="J4126" s="246"/>
      <c r="K4126" s="246"/>
      <c r="L4126" s="246"/>
      <c r="M4126" s="246"/>
      <c r="N4126" s="246"/>
      <c r="O4126" s="262"/>
      <c r="P4126" s="246"/>
      <c r="Q4126" s="246"/>
      <c r="R4126" s="246"/>
      <c r="S4126" s="249">
        <v>2350</v>
      </c>
      <c r="T4126" s="467" t="s">
        <v>2965</v>
      </c>
      <c r="U4126" s="347">
        <f t="shared" si="81"/>
        <v>4700</v>
      </c>
    </row>
    <row r="4127" spans="1:21">
      <c r="A4127" s="235">
        <f t="shared" si="80"/>
        <v>4124</v>
      </c>
      <c r="B4127" s="238">
        <v>112173846</v>
      </c>
      <c r="C4127" s="238">
        <v>1552983</v>
      </c>
      <c r="D4127" s="337" t="s">
        <v>3758</v>
      </c>
      <c r="E4127" s="600" t="s">
        <v>36</v>
      </c>
      <c r="F4127" s="333">
        <v>2</v>
      </c>
      <c r="G4127" s="626" t="s">
        <v>5180</v>
      </c>
      <c r="H4127" s="465">
        <v>45344</v>
      </c>
      <c r="I4127" s="491"/>
      <c r="J4127" s="246"/>
      <c r="K4127" s="246"/>
      <c r="L4127" s="246"/>
      <c r="M4127" s="246"/>
      <c r="N4127" s="246"/>
      <c r="O4127" s="262"/>
      <c r="P4127" s="246"/>
      <c r="Q4127" s="246"/>
      <c r="R4127" s="246"/>
      <c r="S4127" s="249">
        <v>2350</v>
      </c>
      <c r="T4127" s="467" t="s">
        <v>2965</v>
      </c>
      <c r="U4127" s="347">
        <f t="shared" si="81"/>
        <v>4700</v>
      </c>
    </row>
    <row r="4128" spans="1:21">
      <c r="A4128" s="235">
        <f t="shared" si="80"/>
        <v>4125</v>
      </c>
      <c r="B4128" s="238">
        <v>112173846</v>
      </c>
      <c r="C4128" s="238">
        <v>1552983</v>
      </c>
      <c r="D4128" s="337" t="s">
        <v>3758</v>
      </c>
      <c r="E4128" s="600" t="s">
        <v>36</v>
      </c>
      <c r="F4128" s="333">
        <v>2</v>
      </c>
      <c r="G4128" s="626" t="s">
        <v>5181</v>
      </c>
      <c r="H4128" s="465">
        <v>45344</v>
      </c>
      <c r="I4128" s="491"/>
      <c r="J4128" s="246"/>
      <c r="K4128" s="246"/>
      <c r="L4128" s="246"/>
      <c r="M4128" s="246"/>
      <c r="N4128" s="246"/>
      <c r="O4128" s="262"/>
      <c r="P4128" s="246"/>
      <c r="Q4128" s="246"/>
      <c r="R4128" s="246"/>
      <c r="S4128" s="249">
        <v>2350</v>
      </c>
      <c r="T4128" s="467" t="s">
        <v>2965</v>
      </c>
      <c r="U4128" s="347">
        <f t="shared" si="81"/>
        <v>4700</v>
      </c>
    </row>
    <row r="4129" spans="1:21">
      <c r="A4129" s="235">
        <f t="shared" si="80"/>
        <v>4126</v>
      </c>
      <c r="B4129" s="238">
        <v>112173846</v>
      </c>
      <c r="C4129" s="238">
        <v>1552983</v>
      </c>
      <c r="D4129" s="337" t="s">
        <v>3758</v>
      </c>
      <c r="E4129" s="600" t="s">
        <v>36</v>
      </c>
      <c r="F4129" s="333">
        <v>2</v>
      </c>
      <c r="G4129" s="626" t="s">
        <v>5182</v>
      </c>
      <c r="H4129" s="465">
        <v>45344</v>
      </c>
      <c r="I4129" s="491"/>
      <c r="J4129" s="246"/>
      <c r="K4129" s="246"/>
      <c r="L4129" s="246"/>
      <c r="M4129" s="246"/>
      <c r="N4129" s="246"/>
      <c r="O4129" s="262"/>
      <c r="P4129" s="246"/>
      <c r="Q4129" s="246"/>
      <c r="R4129" s="246"/>
      <c r="S4129" s="249">
        <v>2350</v>
      </c>
      <c r="T4129" s="467" t="s">
        <v>2965</v>
      </c>
      <c r="U4129" s="347">
        <f t="shared" si="81"/>
        <v>4700</v>
      </c>
    </row>
    <row r="4130" spans="1:21">
      <c r="A4130" s="235">
        <f t="shared" si="80"/>
        <v>4127</v>
      </c>
      <c r="B4130" s="238">
        <v>112173846</v>
      </c>
      <c r="C4130" s="238">
        <v>1552983</v>
      </c>
      <c r="D4130" s="337" t="s">
        <v>3758</v>
      </c>
      <c r="E4130" s="600" t="s">
        <v>36</v>
      </c>
      <c r="F4130" s="333">
        <v>2</v>
      </c>
      <c r="G4130" s="626" t="s">
        <v>5183</v>
      </c>
      <c r="H4130" s="465">
        <v>45344</v>
      </c>
      <c r="I4130" s="491"/>
      <c r="J4130" s="246"/>
      <c r="K4130" s="246"/>
      <c r="L4130" s="246"/>
      <c r="M4130" s="246"/>
      <c r="N4130" s="246"/>
      <c r="O4130" s="262"/>
      <c r="P4130" s="246"/>
      <c r="Q4130" s="246"/>
      <c r="R4130" s="246"/>
      <c r="S4130" s="249">
        <v>2350</v>
      </c>
      <c r="T4130" s="467" t="s">
        <v>2965</v>
      </c>
      <c r="U4130" s="347">
        <f t="shared" si="81"/>
        <v>4700</v>
      </c>
    </row>
    <row r="4131" spans="1:21">
      <c r="A4131" s="235">
        <f t="shared" si="80"/>
        <v>4128</v>
      </c>
      <c r="B4131" s="355">
        <v>113709550</v>
      </c>
      <c r="C4131" s="355">
        <v>113709550</v>
      </c>
      <c r="D4131" s="355" t="s">
        <v>4230</v>
      </c>
      <c r="E4131" s="600" t="s">
        <v>36</v>
      </c>
      <c r="F4131" s="333">
        <v>20</v>
      </c>
      <c r="G4131" s="630" t="s">
        <v>5152</v>
      </c>
      <c r="H4131" s="241">
        <v>45342</v>
      </c>
      <c r="I4131" s="491"/>
      <c r="J4131" s="246"/>
      <c r="K4131" s="246"/>
      <c r="L4131" s="246"/>
      <c r="M4131" s="246"/>
      <c r="N4131" s="246"/>
      <c r="O4131" s="262"/>
      <c r="P4131" s="246"/>
      <c r="Q4131" s="246"/>
      <c r="R4131" s="246"/>
      <c r="S4131" s="252">
        <v>656</v>
      </c>
      <c r="T4131" s="467" t="s">
        <v>2965</v>
      </c>
      <c r="U4131" s="347">
        <f t="shared" si="81"/>
        <v>13120</v>
      </c>
    </row>
    <row r="4132" spans="1:21">
      <c r="A4132" s="235">
        <f t="shared" si="80"/>
        <v>4129</v>
      </c>
      <c r="B4132" s="355">
        <v>113709550</v>
      </c>
      <c r="C4132" s="355">
        <v>113709550</v>
      </c>
      <c r="D4132" s="355" t="s">
        <v>4230</v>
      </c>
      <c r="E4132" s="600" t="s">
        <v>36</v>
      </c>
      <c r="F4132" s="333">
        <v>20</v>
      </c>
      <c r="G4132" s="630" t="s">
        <v>5153</v>
      </c>
      <c r="H4132" s="241">
        <v>45343</v>
      </c>
      <c r="I4132" s="491"/>
      <c r="J4132" s="246"/>
      <c r="K4132" s="246"/>
      <c r="L4132" s="246"/>
      <c r="M4132" s="246"/>
      <c r="N4132" s="246"/>
      <c r="O4132" s="262"/>
      <c r="P4132" s="246"/>
      <c r="Q4132" s="246"/>
      <c r="R4132" s="246"/>
      <c r="S4132" s="252">
        <v>656</v>
      </c>
      <c r="T4132" s="467" t="s">
        <v>2965</v>
      </c>
      <c r="U4132" s="347">
        <f t="shared" si="81"/>
        <v>13120</v>
      </c>
    </row>
    <row r="4133" spans="1:21">
      <c r="A4133" s="235">
        <f t="shared" si="80"/>
        <v>4130</v>
      </c>
      <c r="B4133" s="355">
        <v>113709550</v>
      </c>
      <c r="C4133" s="355">
        <v>113709550</v>
      </c>
      <c r="D4133" s="355" t="s">
        <v>4230</v>
      </c>
      <c r="E4133" s="600" t="s">
        <v>36</v>
      </c>
      <c r="F4133" s="333">
        <v>20</v>
      </c>
      <c r="G4133" s="630" t="s">
        <v>5154</v>
      </c>
      <c r="H4133" s="241">
        <v>45342</v>
      </c>
      <c r="I4133" s="491"/>
      <c r="J4133" s="246"/>
      <c r="K4133" s="246"/>
      <c r="L4133" s="246"/>
      <c r="M4133" s="246"/>
      <c r="N4133" s="246"/>
      <c r="O4133" s="262"/>
      <c r="P4133" s="246"/>
      <c r="Q4133" s="246"/>
      <c r="R4133" s="246"/>
      <c r="S4133" s="252">
        <v>656</v>
      </c>
      <c r="T4133" s="467" t="s">
        <v>2965</v>
      </c>
      <c r="U4133" s="347">
        <f t="shared" si="81"/>
        <v>13120</v>
      </c>
    </row>
    <row r="4134" spans="1:21">
      <c r="A4134" s="235">
        <f t="shared" si="80"/>
        <v>4131</v>
      </c>
      <c r="B4134" s="355">
        <v>113709553</v>
      </c>
      <c r="C4134" s="355">
        <v>113709553</v>
      </c>
      <c r="D4134" s="355" t="s">
        <v>5118</v>
      </c>
      <c r="E4134" s="600" t="s">
        <v>36</v>
      </c>
      <c r="F4134" s="333">
        <v>80</v>
      </c>
      <c r="G4134" s="630" t="s">
        <v>5153</v>
      </c>
      <c r="H4134" s="241">
        <v>45343</v>
      </c>
      <c r="I4134" s="491"/>
      <c r="J4134" s="246"/>
      <c r="K4134" s="246"/>
      <c r="L4134" s="246"/>
      <c r="M4134" s="246"/>
      <c r="N4134" s="246"/>
      <c r="O4134" s="262"/>
      <c r="P4134" s="246"/>
      <c r="Q4134" s="246"/>
      <c r="R4134" s="246"/>
      <c r="S4134" s="252">
        <v>5.5</v>
      </c>
      <c r="T4134" s="467" t="s">
        <v>2965</v>
      </c>
      <c r="U4134" s="347">
        <f t="shared" si="81"/>
        <v>440</v>
      </c>
    </row>
    <row r="4135" spans="1:21">
      <c r="A4135" s="235">
        <f t="shared" si="80"/>
        <v>4132</v>
      </c>
      <c r="B4135" s="355">
        <v>113709556</v>
      </c>
      <c r="C4135" s="355">
        <v>113709556</v>
      </c>
      <c r="D4135" s="355" t="s">
        <v>4232</v>
      </c>
      <c r="E4135" s="600" t="s">
        <v>36</v>
      </c>
      <c r="F4135" s="333">
        <v>48</v>
      </c>
      <c r="G4135" s="630" t="s">
        <v>5152</v>
      </c>
      <c r="H4135" s="241">
        <v>45342</v>
      </c>
      <c r="I4135" s="491"/>
      <c r="J4135" s="246"/>
      <c r="K4135" s="246"/>
      <c r="L4135" s="246"/>
      <c r="M4135" s="246"/>
      <c r="N4135" s="246"/>
      <c r="O4135" s="262"/>
      <c r="P4135" s="246"/>
      <c r="Q4135" s="246"/>
      <c r="R4135" s="246"/>
      <c r="S4135" s="252">
        <v>22</v>
      </c>
      <c r="T4135" s="467" t="s">
        <v>2965</v>
      </c>
      <c r="U4135" s="347">
        <f t="shared" si="81"/>
        <v>1056</v>
      </c>
    </row>
    <row r="4136" spans="1:21">
      <c r="A4136" s="235">
        <f t="shared" si="80"/>
        <v>4133</v>
      </c>
      <c r="B4136" s="355">
        <v>113709556</v>
      </c>
      <c r="C4136" s="355">
        <v>113709556</v>
      </c>
      <c r="D4136" s="355" t="s">
        <v>4232</v>
      </c>
      <c r="E4136" s="600" t="s">
        <v>36</v>
      </c>
      <c r="F4136" s="333">
        <v>80</v>
      </c>
      <c r="G4136" s="630" t="s">
        <v>5153</v>
      </c>
      <c r="H4136" s="241">
        <v>45343</v>
      </c>
      <c r="I4136" s="491"/>
      <c r="J4136" s="246"/>
      <c r="K4136" s="246"/>
      <c r="L4136" s="246"/>
      <c r="M4136" s="246"/>
      <c r="N4136" s="246"/>
      <c r="O4136" s="262"/>
      <c r="P4136" s="246"/>
      <c r="Q4136" s="246"/>
      <c r="R4136" s="246"/>
      <c r="S4136" s="252">
        <v>22</v>
      </c>
      <c r="T4136" s="467" t="s">
        <v>2965</v>
      </c>
      <c r="U4136" s="347">
        <f t="shared" si="81"/>
        <v>1760</v>
      </c>
    </row>
    <row r="4137" spans="1:21">
      <c r="A4137" s="235">
        <f t="shared" si="80"/>
        <v>4134</v>
      </c>
      <c r="B4137" s="355">
        <v>113709556</v>
      </c>
      <c r="C4137" s="355">
        <v>113709556</v>
      </c>
      <c r="D4137" s="355" t="s">
        <v>4232</v>
      </c>
      <c r="E4137" s="600" t="s">
        <v>36</v>
      </c>
      <c r="F4137" s="333">
        <v>80</v>
      </c>
      <c r="G4137" s="630" t="s">
        <v>5154</v>
      </c>
      <c r="H4137" s="241">
        <v>45342</v>
      </c>
      <c r="I4137" s="491"/>
      <c r="J4137" s="246"/>
      <c r="K4137" s="246"/>
      <c r="L4137" s="246"/>
      <c r="M4137" s="246"/>
      <c r="N4137" s="246"/>
      <c r="O4137" s="262"/>
      <c r="P4137" s="246"/>
      <c r="Q4137" s="246"/>
      <c r="R4137" s="246"/>
      <c r="S4137" s="252">
        <v>22</v>
      </c>
      <c r="T4137" s="467" t="s">
        <v>2965</v>
      </c>
      <c r="U4137" s="347">
        <f t="shared" si="81"/>
        <v>1760</v>
      </c>
    </row>
    <row r="4138" spans="1:21">
      <c r="A4138" s="235">
        <f t="shared" si="80"/>
        <v>4135</v>
      </c>
      <c r="B4138" s="355">
        <v>113709556</v>
      </c>
      <c r="C4138" s="355">
        <v>113709556</v>
      </c>
      <c r="D4138" s="355" t="s">
        <v>4232</v>
      </c>
      <c r="E4138" s="600" t="s">
        <v>36</v>
      </c>
      <c r="F4138" s="333">
        <v>32</v>
      </c>
      <c r="G4138" s="630" t="s">
        <v>5155</v>
      </c>
      <c r="H4138" s="241">
        <v>45342</v>
      </c>
      <c r="I4138" s="491"/>
      <c r="J4138" s="246"/>
      <c r="K4138" s="246"/>
      <c r="L4138" s="246"/>
      <c r="M4138" s="246"/>
      <c r="N4138" s="246"/>
      <c r="O4138" s="262"/>
      <c r="P4138" s="246"/>
      <c r="Q4138" s="246"/>
      <c r="R4138" s="246"/>
      <c r="S4138" s="252">
        <v>22</v>
      </c>
      <c r="T4138" s="467" t="s">
        <v>2965</v>
      </c>
      <c r="U4138" s="347">
        <f t="shared" si="81"/>
        <v>704</v>
      </c>
    </row>
    <row r="4139" spans="1:21">
      <c r="A4139" s="235">
        <f t="shared" si="80"/>
        <v>4136</v>
      </c>
      <c r="B4139" s="355">
        <v>113710208</v>
      </c>
      <c r="C4139" s="355">
        <v>113710208</v>
      </c>
      <c r="D4139" s="355" t="s">
        <v>5082</v>
      </c>
      <c r="E4139" s="600" t="s">
        <v>36</v>
      </c>
      <c r="F4139" s="333">
        <v>80</v>
      </c>
      <c r="G4139" s="630" t="s">
        <v>5153</v>
      </c>
      <c r="H4139" s="241">
        <v>45343</v>
      </c>
      <c r="I4139" s="491"/>
      <c r="J4139" s="246"/>
      <c r="K4139" s="246"/>
      <c r="L4139" s="246"/>
      <c r="M4139" s="246"/>
      <c r="N4139" s="246"/>
      <c r="O4139" s="262"/>
      <c r="P4139" s="246"/>
      <c r="Q4139" s="246"/>
      <c r="R4139" s="246"/>
      <c r="S4139" s="252">
        <v>8</v>
      </c>
      <c r="T4139" s="467" t="s">
        <v>2965</v>
      </c>
      <c r="U4139" s="347">
        <f t="shared" si="81"/>
        <v>640</v>
      </c>
    </row>
    <row r="4140" spans="1:21">
      <c r="A4140" s="235">
        <f t="shared" si="80"/>
        <v>4137</v>
      </c>
      <c r="B4140" s="355">
        <v>113710208</v>
      </c>
      <c r="C4140" s="355">
        <v>113710208</v>
      </c>
      <c r="D4140" s="355" t="s">
        <v>5082</v>
      </c>
      <c r="E4140" s="600" t="s">
        <v>36</v>
      </c>
      <c r="F4140" s="333">
        <v>80</v>
      </c>
      <c r="G4140" s="630" t="s">
        <v>5152</v>
      </c>
      <c r="H4140" s="241">
        <v>45342</v>
      </c>
      <c r="I4140" s="491"/>
      <c r="J4140" s="246"/>
      <c r="K4140" s="246"/>
      <c r="L4140" s="246"/>
      <c r="M4140" s="246"/>
      <c r="N4140" s="246"/>
      <c r="O4140" s="262"/>
      <c r="P4140" s="246"/>
      <c r="Q4140" s="246"/>
      <c r="R4140" s="246"/>
      <c r="S4140" s="252">
        <v>8</v>
      </c>
      <c r="T4140" s="467" t="s">
        <v>2965</v>
      </c>
      <c r="U4140" s="347">
        <f t="shared" si="81"/>
        <v>640</v>
      </c>
    </row>
    <row r="4141" spans="1:21">
      <c r="A4141" s="235">
        <f t="shared" si="80"/>
        <v>4138</v>
      </c>
      <c r="B4141" s="355">
        <v>113710208</v>
      </c>
      <c r="C4141" s="355">
        <v>113710208</v>
      </c>
      <c r="D4141" s="355" t="s">
        <v>5082</v>
      </c>
      <c r="E4141" s="600" t="s">
        <v>36</v>
      </c>
      <c r="F4141" s="333">
        <v>80</v>
      </c>
      <c r="G4141" s="630" t="s">
        <v>5154</v>
      </c>
      <c r="H4141" s="241">
        <v>45342</v>
      </c>
      <c r="I4141" s="491"/>
      <c r="J4141" s="246"/>
      <c r="K4141" s="246"/>
      <c r="L4141" s="246"/>
      <c r="M4141" s="246"/>
      <c r="N4141" s="246"/>
      <c r="O4141" s="262"/>
      <c r="P4141" s="246"/>
      <c r="Q4141" s="246"/>
      <c r="R4141" s="246"/>
      <c r="S4141" s="252">
        <v>8</v>
      </c>
      <c r="T4141" s="467" t="s">
        <v>2965</v>
      </c>
      <c r="U4141" s="347">
        <f t="shared" si="81"/>
        <v>640</v>
      </c>
    </row>
    <row r="4142" spans="1:21">
      <c r="A4142" s="235">
        <f t="shared" si="80"/>
        <v>4139</v>
      </c>
      <c r="B4142" s="238">
        <v>113709551</v>
      </c>
      <c r="C4142" s="238">
        <v>113709551</v>
      </c>
      <c r="D4142" s="238" t="s">
        <v>4233</v>
      </c>
      <c r="E4142" s="600" t="s">
        <v>36</v>
      </c>
      <c r="F4142" s="333">
        <v>4</v>
      </c>
      <c r="G4142" s="630" t="s">
        <v>5155</v>
      </c>
      <c r="H4142" s="241">
        <v>45342</v>
      </c>
      <c r="I4142" s="491"/>
      <c r="J4142" s="246"/>
      <c r="K4142" s="246"/>
      <c r="L4142" s="246"/>
      <c r="M4142" s="246"/>
      <c r="N4142" s="246"/>
      <c r="O4142" s="262"/>
      <c r="P4142" s="246"/>
      <c r="Q4142" s="246"/>
      <c r="R4142" s="246"/>
      <c r="S4142" s="538">
        <v>4800</v>
      </c>
      <c r="T4142" s="467" t="s">
        <v>2965</v>
      </c>
      <c r="U4142" s="347">
        <f t="shared" si="81"/>
        <v>19200</v>
      </c>
    </row>
    <row r="4143" spans="1:21">
      <c r="A4143" s="235">
        <f t="shared" si="80"/>
        <v>4140</v>
      </c>
      <c r="B4143" s="238">
        <v>113709551</v>
      </c>
      <c r="C4143" s="238">
        <v>113709551</v>
      </c>
      <c r="D4143" s="238" t="s">
        <v>4233</v>
      </c>
      <c r="E4143" s="600" t="s">
        <v>36</v>
      </c>
      <c r="F4143" s="333">
        <v>20</v>
      </c>
      <c r="G4143" s="630" t="s">
        <v>5151</v>
      </c>
      <c r="H4143" s="241">
        <v>45342</v>
      </c>
      <c r="I4143" s="491"/>
      <c r="J4143" s="246"/>
      <c r="K4143" s="246"/>
      <c r="L4143" s="246"/>
      <c r="M4143" s="246"/>
      <c r="N4143" s="246"/>
      <c r="O4143" s="262"/>
      <c r="P4143" s="246"/>
      <c r="Q4143" s="246"/>
      <c r="R4143" s="246"/>
      <c r="S4143" s="538">
        <v>4800</v>
      </c>
      <c r="T4143" s="467" t="s">
        <v>2965</v>
      </c>
      <c r="U4143" s="347">
        <f t="shared" si="81"/>
        <v>96000</v>
      </c>
    </row>
    <row r="4144" spans="1:21">
      <c r="A4144" s="235">
        <f t="shared" si="80"/>
        <v>4141</v>
      </c>
      <c r="B4144" s="238">
        <v>113709551</v>
      </c>
      <c r="C4144" s="238">
        <v>113709551</v>
      </c>
      <c r="D4144" s="238" t="s">
        <v>4233</v>
      </c>
      <c r="E4144" s="600" t="s">
        <v>36</v>
      </c>
      <c r="F4144" s="333">
        <v>20</v>
      </c>
      <c r="G4144" s="630" t="s">
        <v>5152</v>
      </c>
      <c r="H4144" s="241">
        <v>45342</v>
      </c>
      <c r="I4144" s="491"/>
      <c r="J4144" s="246"/>
      <c r="K4144" s="246"/>
      <c r="L4144" s="246"/>
      <c r="M4144" s="246"/>
      <c r="N4144" s="246"/>
      <c r="O4144" s="262"/>
      <c r="P4144" s="246"/>
      <c r="Q4144" s="246"/>
      <c r="R4144" s="246"/>
      <c r="S4144" s="538">
        <v>4800</v>
      </c>
      <c r="T4144" s="467" t="s">
        <v>2965</v>
      </c>
      <c r="U4144" s="347">
        <f t="shared" si="81"/>
        <v>96000</v>
      </c>
    </row>
    <row r="4145" spans="1:21">
      <c r="A4145" s="235">
        <f t="shared" si="80"/>
        <v>4142</v>
      </c>
      <c r="B4145" s="238">
        <v>113709551</v>
      </c>
      <c r="C4145" s="238">
        <v>113709551</v>
      </c>
      <c r="D4145" s="238" t="s">
        <v>4233</v>
      </c>
      <c r="E4145" s="600" t="s">
        <v>36</v>
      </c>
      <c r="F4145" s="333">
        <v>20</v>
      </c>
      <c r="G4145" s="630" t="s">
        <v>5153</v>
      </c>
      <c r="H4145" s="241">
        <v>45343</v>
      </c>
      <c r="I4145" s="491"/>
      <c r="J4145" s="246"/>
      <c r="K4145" s="246"/>
      <c r="L4145" s="246"/>
      <c r="M4145" s="246"/>
      <c r="N4145" s="246"/>
      <c r="O4145" s="262"/>
      <c r="P4145" s="246"/>
      <c r="Q4145" s="246"/>
      <c r="R4145" s="246"/>
      <c r="S4145" s="538">
        <v>4800</v>
      </c>
      <c r="T4145" s="467" t="s">
        <v>2965</v>
      </c>
      <c r="U4145" s="347">
        <f t="shared" si="81"/>
        <v>96000</v>
      </c>
    </row>
    <row r="4146" spans="1:21">
      <c r="A4146" s="235">
        <f t="shared" si="80"/>
        <v>4143</v>
      </c>
      <c r="B4146" s="238">
        <v>113709551</v>
      </c>
      <c r="C4146" s="238">
        <v>113709551</v>
      </c>
      <c r="D4146" s="238" t="s">
        <v>4233</v>
      </c>
      <c r="E4146" s="600" t="s">
        <v>36</v>
      </c>
      <c r="F4146" s="333">
        <v>20</v>
      </c>
      <c r="G4146" s="630" t="s">
        <v>5154</v>
      </c>
      <c r="H4146" s="241">
        <v>45342</v>
      </c>
      <c r="I4146" s="491"/>
      <c r="J4146" s="246"/>
      <c r="K4146" s="246"/>
      <c r="L4146" s="246"/>
      <c r="M4146" s="246"/>
      <c r="N4146" s="246"/>
      <c r="O4146" s="262"/>
      <c r="P4146" s="246"/>
      <c r="Q4146" s="246"/>
      <c r="R4146" s="246"/>
      <c r="S4146" s="538">
        <v>4800</v>
      </c>
      <c r="T4146" s="467" t="s">
        <v>2965</v>
      </c>
      <c r="U4146" s="347">
        <f t="shared" si="81"/>
        <v>96000</v>
      </c>
    </row>
    <row r="4147" spans="1:21">
      <c r="A4147" s="235">
        <f t="shared" si="80"/>
        <v>4144</v>
      </c>
      <c r="B4147" s="355">
        <v>113709552</v>
      </c>
      <c r="C4147" s="355">
        <v>113709552</v>
      </c>
      <c r="D4147" s="355" t="s">
        <v>4234</v>
      </c>
      <c r="E4147" s="600" t="s">
        <v>36</v>
      </c>
      <c r="F4147" s="333">
        <v>80</v>
      </c>
      <c r="G4147" s="630" t="s">
        <v>5152</v>
      </c>
      <c r="H4147" s="241">
        <v>45342</v>
      </c>
      <c r="I4147" s="491"/>
      <c r="J4147" s="246"/>
      <c r="K4147" s="246"/>
      <c r="L4147" s="246"/>
      <c r="M4147" s="246"/>
      <c r="N4147" s="246"/>
      <c r="O4147" s="262"/>
      <c r="P4147" s="246"/>
      <c r="Q4147" s="246"/>
      <c r="R4147" s="246"/>
      <c r="S4147" s="252">
        <v>96.5</v>
      </c>
      <c r="T4147" s="467" t="s">
        <v>2965</v>
      </c>
      <c r="U4147" s="347">
        <f t="shared" si="81"/>
        <v>7720</v>
      </c>
    </row>
    <row r="4148" spans="1:21">
      <c r="A4148" s="235">
        <f t="shared" si="80"/>
        <v>4145</v>
      </c>
      <c r="B4148" s="355">
        <v>113709552</v>
      </c>
      <c r="C4148" s="355">
        <v>113709552</v>
      </c>
      <c r="D4148" s="355" t="s">
        <v>4234</v>
      </c>
      <c r="E4148" s="600" t="s">
        <v>36</v>
      </c>
      <c r="F4148" s="333">
        <v>80</v>
      </c>
      <c r="G4148" s="630" t="s">
        <v>5153</v>
      </c>
      <c r="H4148" s="241">
        <v>45343</v>
      </c>
      <c r="I4148" s="491"/>
      <c r="J4148" s="246"/>
      <c r="K4148" s="246"/>
      <c r="L4148" s="246"/>
      <c r="M4148" s="246"/>
      <c r="N4148" s="246"/>
      <c r="O4148" s="262"/>
      <c r="P4148" s="246"/>
      <c r="Q4148" s="246"/>
      <c r="R4148" s="246"/>
      <c r="S4148" s="252">
        <v>96.5</v>
      </c>
      <c r="T4148" s="467" t="s">
        <v>2965</v>
      </c>
      <c r="U4148" s="347">
        <f t="shared" si="81"/>
        <v>7720</v>
      </c>
    </row>
    <row r="4149" spans="1:21">
      <c r="A4149" s="235">
        <f t="shared" si="80"/>
        <v>4146</v>
      </c>
      <c r="B4149" s="355">
        <v>113709552</v>
      </c>
      <c r="C4149" s="355">
        <v>113709552</v>
      </c>
      <c r="D4149" s="355" t="s">
        <v>4234</v>
      </c>
      <c r="E4149" s="600" t="s">
        <v>36</v>
      </c>
      <c r="F4149" s="333">
        <v>80</v>
      </c>
      <c r="G4149" s="630" t="s">
        <v>5154</v>
      </c>
      <c r="H4149" s="241">
        <v>45342</v>
      </c>
      <c r="I4149" s="491"/>
      <c r="J4149" s="246"/>
      <c r="K4149" s="246"/>
      <c r="L4149" s="246"/>
      <c r="M4149" s="246"/>
      <c r="N4149" s="246"/>
      <c r="O4149" s="262"/>
      <c r="P4149" s="246"/>
      <c r="Q4149" s="246"/>
      <c r="R4149" s="246"/>
      <c r="S4149" s="252">
        <v>96.5</v>
      </c>
      <c r="T4149" s="467" t="s">
        <v>2965</v>
      </c>
      <c r="U4149" s="347">
        <f t="shared" si="81"/>
        <v>7720</v>
      </c>
    </row>
    <row r="4150" spans="1:21">
      <c r="A4150" s="235">
        <f t="shared" si="80"/>
        <v>4147</v>
      </c>
      <c r="B4150" s="355">
        <v>112170848</v>
      </c>
      <c r="C4150" s="355">
        <v>112170848</v>
      </c>
      <c r="D4150" s="355" t="s">
        <v>5083</v>
      </c>
      <c r="E4150" s="600" t="s">
        <v>36</v>
      </c>
      <c r="F4150" s="333">
        <v>16</v>
      </c>
      <c r="G4150" s="630" t="s">
        <v>5153</v>
      </c>
      <c r="H4150" s="241">
        <v>45343</v>
      </c>
      <c r="I4150" s="491"/>
      <c r="J4150" s="246"/>
      <c r="K4150" s="246"/>
      <c r="L4150" s="246"/>
      <c r="M4150" s="246"/>
      <c r="N4150" s="246"/>
      <c r="O4150" s="262"/>
      <c r="P4150" s="246"/>
      <c r="Q4150" s="246"/>
      <c r="R4150" s="246"/>
      <c r="S4150" s="171">
        <v>15.5</v>
      </c>
      <c r="T4150" s="467" t="s">
        <v>2965</v>
      </c>
      <c r="U4150" s="347">
        <f t="shared" si="81"/>
        <v>248</v>
      </c>
    </row>
    <row r="4151" spans="1:21">
      <c r="A4151" s="235">
        <f t="shared" ref="A4151:A4215" si="82">A4150+1</f>
        <v>4148</v>
      </c>
      <c r="B4151" s="355">
        <v>112170848</v>
      </c>
      <c r="C4151" s="355">
        <v>112170848</v>
      </c>
      <c r="D4151" s="355" t="s">
        <v>5083</v>
      </c>
      <c r="E4151" s="600" t="s">
        <v>36</v>
      </c>
      <c r="F4151" s="333">
        <v>80</v>
      </c>
      <c r="G4151" s="630" t="s">
        <v>5154</v>
      </c>
      <c r="H4151" s="241">
        <v>45342</v>
      </c>
      <c r="I4151" s="491"/>
      <c r="J4151" s="246"/>
      <c r="K4151" s="246"/>
      <c r="L4151" s="246"/>
      <c r="M4151" s="246"/>
      <c r="N4151" s="246"/>
      <c r="O4151" s="262"/>
      <c r="P4151" s="246"/>
      <c r="Q4151" s="246"/>
      <c r="R4151" s="246"/>
      <c r="S4151" s="171">
        <v>15.5</v>
      </c>
      <c r="T4151" s="467" t="s">
        <v>2965</v>
      </c>
      <c r="U4151" s="347">
        <f t="shared" si="81"/>
        <v>1240</v>
      </c>
    </row>
    <row r="4152" spans="1:21">
      <c r="A4152" s="235">
        <f t="shared" si="82"/>
        <v>4149</v>
      </c>
      <c r="B4152" s="355">
        <v>112170848</v>
      </c>
      <c r="C4152" s="238">
        <v>112170848</v>
      </c>
      <c r="D4152" s="238" t="s">
        <v>5083</v>
      </c>
      <c r="E4152" s="600" t="s">
        <v>36</v>
      </c>
      <c r="F4152" s="333">
        <v>32</v>
      </c>
      <c r="G4152" s="630" t="s">
        <v>5155</v>
      </c>
      <c r="H4152" s="241">
        <v>45342</v>
      </c>
      <c r="I4152" s="491"/>
      <c r="J4152" s="246"/>
      <c r="K4152" s="246"/>
      <c r="L4152" s="246"/>
      <c r="M4152" s="246"/>
      <c r="N4152" s="246"/>
      <c r="O4152" s="262"/>
      <c r="P4152" s="246"/>
      <c r="Q4152" s="246"/>
      <c r="R4152" s="246"/>
      <c r="S4152" s="171">
        <v>15.5</v>
      </c>
      <c r="T4152" s="467" t="s">
        <v>2965</v>
      </c>
      <c r="U4152" s="347">
        <f t="shared" si="81"/>
        <v>496</v>
      </c>
    </row>
    <row r="4153" spans="1:21">
      <c r="A4153" s="235">
        <f t="shared" si="82"/>
        <v>4150</v>
      </c>
      <c r="B4153" s="355">
        <v>105009322</v>
      </c>
      <c r="C4153" s="355">
        <v>105009322</v>
      </c>
      <c r="D4153" s="355" t="s">
        <v>5085</v>
      </c>
      <c r="E4153" s="600" t="s">
        <v>36</v>
      </c>
      <c r="F4153" s="333">
        <v>18</v>
      </c>
      <c r="G4153" s="630" t="s">
        <v>5154</v>
      </c>
      <c r="H4153" s="241">
        <v>45342</v>
      </c>
      <c r="I4153" s="491"/>
      <c r="J4153" s="246"/>
      <c r="K4153" s="246"/>
      <c r="L4153" s="246"/>
      <c r="M4153" s="246"/>
      <c r="N4153" s="246"/>
      <c r="O4153" s="262"/>
      <c r="P4153" s="246"/>
      <c r="Q4153" s="246"/>
      <c r="R4153" s="246"/>
      <c r="S4153" s="538">
        <v>100</v>
      </c>
      <c r="T4153" s="467" t="s">
        <v>2965</v>
      </c>
      <c r="U4153" s="347">
        <f t="shared" si="81"/>
        <v>1800</v>
      </c>
    </row>
    <row r="4154" spans="1:21">
      <c r="A4154" s="235">
        <f t="shared" si="82"/>
        <v>4151</v>
      </c>
      <c r="B4154" s="355">
        <v>105009322</v>
      </c>
      <c r="C4154" s="355">
        <v>105009322</v>
      </c>
      <c r="D4154" s="355" t="s">
        <v>5085</v>
      </c>
      <c r="E4154" s="600" t="s">
        <v>36</v>
      </c>
      <c r="F4154" s="333">
        <v>8</v>
      </c>
      <c r="G4154" s="630" t="s">
        <v>5155</v>
      </c>
      <c r="H4154" s="241">
        <v>45342</v>
      </c>
      <c r="I4154" s="491"/>
      <c r="J4154" s="246"/>
      <c r="K4154" s="246"/>
      <c r="L4154" s="246"/>
      <c r="M4154" s="246"/>
      <c r="N4154" s="246"/>
      <c r="O4154" s="262"/>
      <c r="P4154" s="246"/>
      <c r="Q4154" s="246"/>
      <c r="R4154" s="246"/>
      <c r="S4154" s="538">
        <v>100</v>
      </c>
      <c r="T4154" s="467" t="s">
        <v>2965</v>
      </c>
      <c r="U4154" s="347">
        <f t="shared" si="81"/>
        <v>800</v>
      </c>
    </row>
    <row r="4155" spans="1:21">
      <c r="A4155" s="235">
        <f t="shared" si="82"/>
        <v>4152</v>
      </c>
      <c r="B4155" s="355">
        <v>115009322</v>
      </c>
      <c r="C4155" s="355">
        <v>105009322</v>
      </c>
      <c r="D4155" s="355" t="s">
        <v>5085</v>
      </c>
      <c r="E4155" s="600" t="s">
        <v>36</v>
      </c>
      <c r="F4155" s="333">
        <v>20</v>
      </c>
      <c r="G4155" s="630" t="s">
        <v>5151</v>
      </c>
      <c r="H4155" s="241">
        <v>45342</v>
      </c>
      <c r="I4155" s="491"/>
      <c r="J4155" s="246"/>
      <c r="K4155" s="246"/>
      <c r="L4155" s="246"/>
      <c r="M4155" s="246"/>
      <c r="N4155" s="246"/>
      <c r="O4155" s="262"/>
      <c r="P4155" s="246"/>
      <c r="Q4155" s="246"/>
      <c r="R4155" s="246"/>
      <c r="S4155" s="252">
        <v>100</v>
      </c>
      <c r="T4155" s="467" t="s">
        <v>2965</v>
      </c>
      <c r="U4155" s="347">
        <f t="shared" si="81"/>
        <v>2000</v>
      </c>
    </row>
    <row r="4156" spans="1:21" ht="20.399999999999999">
      <c r="A4156" s="235">
        <f t="shared" si="82"/>
        <v>4153</v>
      </c>
      <c r="B4156" s="238">
        <v>109609630</v>
      </c>
      <c r="C4156" s="337" t="s">
        <v>183</v>
      </c>
      <c r="D4156" s="238" t="s">
        <v>184</v>
      </c>
      <c r="E4156" s="600" t="s">
        <v>36</v>
      </c>
      <c r="F4156" s="333">
        <v>112</v>
      </c>
      <c r="G4156" s="623" t="s">
        <v>5184</v>
      </c>
      <c r="H4156" s="465">
        <v>45343</v>
      </c>
      <c r="I4156" s="491"/>
      <c r="J4156" s="246"/>
      <c r="K4156" s="246"/>
      <c r="L4156" s="246"/>
      <c r="M4156" s="246"/>
      <c r="N4156" s="246"/>
      <c r="O4156" s="262"/>
      <c r="P4156" s="246"/>
      <c r="Q4156" s="246"/>
      <c r="R4156" s="246"/>
      <c r="S4156" s="171">
        <v>22.4254</v>
      </c>
      <c r="T4156" s="467" t="s">
        <v>2965</v>
      </c>
      <c r="U4156" s="347">
        <f t="shared" si="81"/>
        <v>2511.6448</v>
      </c>
    </row>
    <row r="4157" spans="1:21">
      <c r="A4157" s="235">
        <f t="shared" si="82"/>
        <v>4154</v>
      </c>
      <c r="B4157" s="238">
        <v>112136081</v>
      </c>
      <c r="C4157" s="238" t="s">
        <v>997</v>
      </c>
      <c r="D4157" s="238" t="s">
        <v>998</v>
      </c>
      <c r="E4157" s="598" t="s">
        <v>36</v>
      </c>
      <c r="F4157" s="333">
        <v>28</v>
      </c>
      <c r="G4157" s="623" t="s">
        <v>5184</v>
      </c>
      <c r="H4157" s="465">
        <v>45343</v>
      </c>
      <c r="I4157" s="491"/>
      <c r="J4157" s="246"/>
      <c r="K4157" s="246"/>
      <c r="L4157" s="246"/>
      <c r="M4157" s="246"/>
      <c r="N4157" s="246"/>
      <c r="O4157" s="262"/>
      <c r="P4157" s="246"/>
      <c r="Q4157" s="246"/>
      <c r="R4157" s="246"/>
      <c r="S4157" s="249">
        <v>768.78</v>
      </c>
      <c r="T4157" s="467" t="s">
        <v>2965</v>
      </c>
      <c r="U4157" s="347">
        <f t="shared" si="81"/>
        <v>21525.84</v>
      </c>
    </row>
    <row r="4158" spans="1:21">
      <c r="A4158" s="235">
        <f t="shared" si="82"/>
        <v>4155</v>
      </c>
      <c r="B4158" s="238">
        <v>112169822</v>
      </c>
      <c r="C4158" s="239">
        <v>581130704</v>
      </c>
      <c r="D4158" s="239" t="s">
        <v>2942</v>
      </c>
      <c r="E4158" s="600" t="s">
        <v>2729</v>
      </c>
      <c r="F4158" s="333">
        <v>300</v>
      </c>
      <c r="G4158" s="623" t="s">
        <v>5184</v>
      </c>
      <c r="H4158" s="465">
        <v>45343</v>
      </c>
      <c r="I4158" s="491"/>
      <c r="J4158" s="246"/>
      <c r="K4158" s="246"/>
      <c r="L4158" s="246"/>
      <c r="M4158" s="246"/>
      <c r="N4158" s="246"/>
      <c r="O4158" s="262"/>
      <c r="P4158" s="246"/>
      <c r="Q4158" s="246"/>
      <c r="R4158" s="246"/>
      <c r="S4158" s="249">
        <v>75.989999999999995</v>
      </c>
      <c r="T4158" s="467" t="s">
        <v>2965</v>
      </c>
      <c r="U4158" s="347">
        <f t="shared" si="81"/>
        <v>22797</v>
      </c>
    </row>
    <row r="4159" spans="1:21">
      <c r="A4159" s="235">
        <f t="shared" si="82"/>
        <v>4156</v>
      </c>
      <c r="B4159" s="238">
        <v>107171952</v>
      </c>
      <c r="C4159" s="238">
        <v>99148791408</v>
      </c>
      <c r="D4159" s="238" t="s">
        <v>1640</v>
      </c>
      <c r="E4159" s="598" t="s">
        <v>36</v>
      </c>
      <c r="F4159" s="235">
        <v>1</v>
      </c>
      <c r="G4159" s="623" t="s">
        <v>5185</v>
      </c>
      <c r="H4159" s="241">
        <v>45349</v>
      </c>
      <c r="I4159" s="491"/>
      <c r="J4159" s="246"/>
      <c r="K4159" s="246"/>
      <c r="L4159" s="246"/>
      <c r="M4159" s="246"/>
      <c r="N4159" s="246"/>
      <c r="O4159" s="262"/>
      <c r="P4159" s="246"/>
      <c r="Q4159" s="246"/>
      <c r="R4159" s="246"/>
      <c r="S4159" s="408">
        <v>2750</v>
      </c>
      <c r="T4159" s="467" t="s">
        <v>2965</v>
      </c>
      <c r="U4159" s="347">
        <f t="shared" si="81"/>
        <v>2750</v>
      </c>
    </row>
    <row r="4160" spans="1:21" ht="20.399999999999999">
      <c r="A4160" s="235">
        <f t="shared" si="82"/>
        <v>4157</v>
      </c>
      <c r="B4160" s="238">
        <v>109492174</v>
      </c>
      <c r="C4160" s="238" t="s">
        <v>488</v>
      </c>
      <c r="D4160" s="238" t="s">
        <v>489</v>
      </c>
      <c r="E4160" s="598" t="s">
        <v>36</v>
      </c>
      <c r="F4160" s="235">
        <v>15</v>
      </c>
      <c r="G4160" s="623" t="s">
        <v>5185</v>
      </c>
      <c r="H4160" s="241">
        <v>45349</v>
      </c>
      <c r="I4160" s="491"/>
      <c r="J4160" s="246"/>
      <c r="K4160" s="246"/>
      <c r="L4160" s="246"/>
      <c r="M4160" s="246"/>
      <c r="N4160" s="246"/>
      <c r="O4160" s="262"/>
      <c r="P4160" s="246"/>
      <c r="Q4160" s="246"/>
      <c r="R4160" s="246"/>
      <c r="S4160" s="171">
        <v>4051</v>
      </c>
      <c r="T4160" s="467" t="s">
        <v>2965</v>
      </c>
      <c r="U4160" s="347">
        <f t="shared" si="81"/>
        <v>60765</v>
      </c>
    </row>
    <row r="4161" spans="1:21">
      <c r="A4161" s="235">
        <f t="shared" si="82"/>
        <v>4158</v>
      </c>
      <c r="B4161" s="238">
        <v>109492175</v>
      </c>
      <c r="C4161" s="238" t="s">
        <v>520</v>
      </c>
      <c r="D4161" s="238" t="s">
        <v>521</v>
      </c>
      <c r="E4161" s="598" t="s">
        <v>36</v>
      </c>
      <c r="F4161" s="238">
        <v>30</v>
      </c>
      <c r="G4161" s="623" t="s">
        <v>5185</v>
      </c>
      <c r="H4161" s="241">
        <v>45349</v>
      </c>
      <c r="I4161" s="491"/>
      <c r="J4161" s="246"/>
      <c r="K4161" s="246"/>
      <c r="L4161" s="246"/>
      <c r="M4161" s="246"/>
      <c r="N4161" s="246"/>
      <c r="O4161" s="262"/>
      <c r="P4161" s="246"/>
      <c r="Q4161" s="246"/>
      <c r="R4161" s="246"/>
      <c r="S4161" s="408">
        <v>1404</v>
      </c>
      <c r="T4161" s="467" t="s">
        <v>2965</v>
      </c>
      <c r="U4161" s="347">
        <f t="shared" si="81"/>
        <v>42120</v>
      </c>
    </row>
    <row r="4162" spans="1:21">
      <c r="A4162" s="235">
        <f t="shared" si="82"/>
        <v>4159</v>
      </c>
      <c r="B4162" s="238">
        <v>107171952</v>
      </c>
      <c r="C4162" s="238">
        <v>99148791408</v>
      </c>
      <c r="D4162" s="238" t="s">
        <v>1640</v>
      </c>
      <c r="E4162" s="598" t="s">
        <v>36</v>
      </c>
      <c r="F4162" s="235">
        <v>29</v>
      </c>
      <c r="G4162" s="623" t="s">
        <v>5185</v>
      </c>
      <c r="H4162" s="241">
        <v>45349</v>
      </c>
      <c r="I4162" s="491"/>
      <c r="J4162" s="246"/>
      <c r="K4162" s="246"/>
      <c r="L4162" s="246"/>
      <c r="M4162" s="246"/>
      <c r="N4162" s="246"/>
      <c r="O4162" s="262"/>
      <c r="P4162" s="246"/>
      <c r="Q4162" s="246"/>
      <c r="R4162" s="246"/>
      <c r="S4162" s="408">
        <v>2750</v>
      </c>
      <c r="T4162" s="467" t="s">
        <v>2965</v>
      </c>
      <c r="U4162" s="347">
        <f t="shared" si="81"/>
        <v>79750</v>
      </c>
    </row>
    <row r="4163" spans="1:21" ht="20.399999999999999">
      <c r="A4163" s="235">
        <f t="shared" si="82"/>
        <v>4160</v>
      </c>
      <c r="B4163" s="238">
        <v>109492174</v>
      </c>
      <c r="C4163" s="238" t="s">
        <v>488</v>
      </c>
      <c r="D4163" s="238" t="s">
        <v>489</v>
      </c>
      <c r="E4163" s="598" t="s">
        <v>36</v>
      </c>
      <c r="F4163" s="235">
        <v>15</v>
      </c>
      <c r="G4163" s="623" t="s">
        <v>5185</v>
      </c>
      <c r="H4163" s="241">
        <v>45349</v>
      </c>
      <c r="I4163" s="491"/>
      <c r="J4163" s="246"/>
      <c r="K4163" s="246"/>
      <c r="L4163" s="246"/>
      <c r="M4163" s="246"/>
      <c r="N4163" s="246"/>
      <c r="O4163" s="262"/>
      <c r="P4163" s="246"/>
      <c r="Q4163" s="246"/>
      <c r="R4163" s="246"/>
      <c r="S4163" s="171">
        <v>4051</v>
      </c>
      <c r="T4163" s="467" t="s">
        <v>2965</v>
      </c>
      <c r="U4163" s="347">
        <f t="shared" si="81"/>
        <v>60765</v>
      </c>
    </row>
    <row r="4164" spans="1:21">
      <c r="A4164" s="235">
        <f t="shared" si="82"/>
        <v>4161</v>
      </c>
      <c r="B4164" s="238">
        <v>109492196</v>
      </c>
      <c r="C4164" s="238" t="s">
        <v>1178</v>
      </c>
      <c r="D4164" s="238" t="s">
        <v>1179</v>
      </c>
      <c r="E4164" s="606" t="s">
        <v>36</v>
      </c>
      <c r="F4164" s="235">
        <v>210</v>
      </c>
      <c r="G4164" s="623" t="s">
        <v>5185</v>
      </c>
      <c r="H4164" s="241">
        <v>45349</v>
      </c>
      <c r="I4164" s="491"/>
      <c r="J4164" s="246"/>
      <c r="K4164" s="246"/>
      <c r="L4164" s="246"/>
      <c r="M4164" s="246"/>
      <c r="N4164" s="246"/>
      <c r="O4164" s="262"/>
      <c r="P4164" s="246"/>
      <c r="Q4164" s="246"/>
      <c r="R4164" s="246"/>
      <c r="S4164" s="171">
        <v>24.106100000000001</v>
      </c>
      <c r="T4164" s="467" t="s">
        <v>2965</v>
      </c>
      <c r="U4164" s="347">
        <f t="shared" ref="U4164:U4227" si="83">S4164*F4164</f>
        <v>5062.2809999999999</v>
      </c>
    </row>
    <row r="4165" spans="1:21" ht="20.399999999999999">
      <c r="A4165" s="235">
        <f t="shared" si="82"/>
        <v>4162</v>
      </c>
      <c r="B4165" s="238">
        <v>109492197</v>
      </c>
      <c r="C4165" s="349">
        <v>61030000067</v>
      </c>
      <c r="D4165" s="238" t="s">
        <v>187</v>
      </c>
      <c r="E4165" s="606" t="s">
        <v>36</v>
      </c>
      <c r="F4165" s="235">
        <v>210</v>
      </c>
      <c r="G4165" s="623" t="s">
        <v>5185</v>
      </c>
      <c r="H4165" s="241">
        <v>45349</v>
      </c>
      <c r="I4165" s="491"/>
      <c r="J4165" s="246"/>
      <c r="K4165" s="246"/>
      <c r="L4165" s="246"/>
      <c r="M4165" s="246"/>
      <c r="N4165" s="246"/>
      <c r="O4165" s="262"/>
      <c r="P4165" s="246"/>
      <c r="Q4165" s="246"/>
      <c r="R4165" s="246"/>
      <c r="S4165" s="171">
        <v>74.1815</v>
      </c>
      <c r="T4165" s="467" t="s">
        <v>2965</v>
      </c>
      <c r="U4165" s="347">
        <f t="shared" si="83"/>
        <v>15578.115</v>
      </c>
    </row>
    <row r="4166" spans="1:21" ht="20.399999999999999">
      <c r="A4166" s="235">
        <f t="shared" si="82"/>
        <v>4163</v>
      </c>
      <c r="B4166" s="238">
        <v>112136072</v>
      </c>
      <c r="C4166" s="239">
        <v>19620005092</v>
      </c>
      <c r="D4166" s="238" t="s">
        <v>457</v>
      </c>
      <c r="E4166" s="606" t="s">
        <v>36</v>
      </c>
      <c r="F4166" s="235">
        <v>7</v>
      </c>
      <c r="G4166" s="623" t="s">
        <v>5185</v>
      </c>
      <c r="H4166" s="241">
        <v>45349</v>
      </c>
      <c r="I4166" s="491"/>
      <c r="J4166" s="246"/>
      <c r="K4166" s="246"/>
      <c r="L4166" s="246"/>
      <c r="M4166" s="246"/>
      <c r="N4166" s="246"/>
      <c r="O4166" s="262"/>
      <c r="P4166" s="246"/>
      <c r="Q4166" s="246"/>
      <c r="R4166" s="246"/>
      <c r="S4166" s="171">
        <v>474.59</v>
      </c>
      <c r="T4166" s="467" t="s">
        <v>2965</v>
      </c>
      <c r="U4166" s="347">
        <f t="shared" si="83"/>
        <v>3322.1299999999997</v>
      </c>
    </row>
    <row r="4167" spans="1:21" ht="20.399999999999999">
      <c r="A4167" s="235">
        <f t="shared" si="82"/>
        <v>4164</v>
      </c>
      <c r="B4167" s="354">
        <v>113665066</v>
      </c>
      <c r="C4167" s="239">
        <v>19620005092</v>
      </c>
      <c r="D4167" s="238" t="s">
        <v>457</v>
      </c>
      <c r="E4167" s="606" t="s">
        <v>36</v>
      </c>
      <c r="F4167" s="333">
        <v>10</v>
      </c>
      <c r="G4167" s="623" t="s">
        <v>5185</v>
      </c>
      <c r="H4167" s="241">
        <v>45349</v>
      </c>
      <c r="I4167" s="491"/>
      <c r="J4167" s="246"/>
      <c r="K4167" s="246"/>
      <c r="L4167" s="246"/>
      <c r="M4167" s="246"/>
      <c r="N4167" s="246"/>
      <c r="O4167" s="262"/>
      <c r="P4167" s="246"/>
      <c r="Q4167" s="246"/>
      <c r="R4167" s="246"/>
      <c r="S4167" s="538">
        <v>522.04999999999995</v>
      </c>
      <c r="T4167" s="467" t="s">
        <v>2965</v>
      </c>
      <c r="U4167" s="347">
        <f t="shared" si="83"/>
        <v>5220.5</v>
      </c>
    </row>
    <row r="4168" spans="1:21">
      <c r="A4168" s="235">
        <f t="shared" si="82"/>
        <v>4165</v>
      </c>
      <c r="B4168" s="238">
        <v>109708574</v>
      </c>
      <c r="C4168" s="238" t="s">
        <v>2235</v>
      </c>
      <c r="D4168" s="238" t="s">
        <v>2749</v>
      </c>
      <c r="E4168" s="598" t="s">
        <v>36</v>
      </c>
      <c r="F4168" s="235">
        <v>90</v>
      </c>
      <c r="G4168" s="623" t="s">
        <v>5185</v>
      </c>
      <c r="H4168" s="241">
        <v>45349</v>
      </c>
      <c r="I4168" s="491"/>
      <c r="J4168" s="246"/>
      <c r="K4168" s="246"/>
      <c r="L4168" s="246"/>
      <c r="M4168" s="246"/>
      <c r="N4168" s="246"/>
      <c r="O4168" s="262"/>
      <c r="P4168" s="246"/>
      <c r="Q4168" s="246"/>
      <c r="R4168" s="246"/>
      <c r="S4168" s="171">
        <v>57.48</v>
      </c>
      <c r="T4168" s="467" t="s">
        <v>2965</v>
      </c>
      <c r="U4168" s="347">
        <f t="shared" si="83"/>
        <v>5173.2</v>
      </c>
    </row>
    <row r="4169" spans="1:21">
      <c r="A4169" s="235">
        <f t="shared" si="82"/>
        <v>4166</v>
      </c>
      <c r="B4169" s="238">
        <v>109492180</v>
      </c>
      <c r="C4169" s="238" t="s">
        <v>201</v>
      </c>
      <c r="D4169" s="238" t="s">
        <v>2748</v>
      </c>
      <c r="E4169" s="598" t="s">
        <v>36</v>
      </c>
      <c r="F4169" s="235">
        <v>93</v>
      </c>
      <c r="G4169" s="623" t="s">
        <v>5185</v>
      </c>
      <c r="H4169" s="241">
        <v>45349</v>
      </c>
      <c r="I4169" s="491"/>
      <c r="J4169" s="246"/>
      <c r="K4169" s="246"/>
      <c r="L4169" s="246"/>
      <c r="M4169" s="246"/>
      <c r="N4169" s="246"/>
      <c r="O4169" s="262"/>
      <c r="P4169" s="246"/>
      <c r="Q4169" s="246"/>
      <c r="R4169" s="246"/>
      <c r="S4169" s="171">
        <v>32.7209</v>
      </c>
      <c r="T4169" s="467" t="s">
        <v>2965</v>
      </c>
      <c r="U4169" s="347">
        <f t="shared" si="83"/>
        <v>3043.0437000000002</v>
      </c>
    </row>
    <row r="4170" spans="1:21">
      <c r="A4170" s="235">
        <f t="shared" si="82"/>
        <v>4167</v>
      </c>
      <c r="B4170" s="238">
        <v>110397308</v>
      </c>
      <c r="C4170" s="238" t="s">
        <v>879</v>
      </c>
      <c r="D4170" s="238" t="s">
        <v>880</v>
      </c>
      <c r="E4170" s="598" t="s">
        <v>36</v>
      </c>
      <c r="F4170" s="238">
        <v>30</v>
      </c>
      <c r="G4170" s="623" t="s">
        <v>5185</v>
      </c>
      <c r="H4170" s="241">
        <v>45349</v>
      </c>
      <c r="I4170" s="491"/>
      <c r="J4170" s="246"/>
      <c r="K4170" s="246"/>
      <c r="L4170" s="246"/>
      <c r="M4170" s="246"/>
      <c r="N4170" s="246"/>
      <c r="O4170" s="262"/>
      <c r="P4170" s="246"/>
      <c r="Q4170" s="246"/>
      <c r="R4170" s="246"/>
      <c r="S4170" s="171">
        <v>175.20000000000002</v>
      </c>
      <c r="T4170" s="467" t="s">
        <v>2965</v>
      </c>
      <c r="U4170" s="347">
        <f t="shared" si="83"/>
        <v>5256.0000000000009</v>
      </c>
    </row>
    <row r="4171" spans="1:21">
      <c r="A4171" s="235">
        <f t="shared" si="82"/>
        <v>4168</v>
      </c>
      <c r="B4171" s="238">
        <v>109609637</v>
      </c>
      <c r="C4171" s="238" t="s">
        <v>573</v>
      </c>
      <c r="D4171" s="238" t="s">
        <v>574</v>
      </c>
      <c r="E4171" s="598" t="s">
        <v>36</v>
      </c>
      <c r="F4171" s="247">
        <v>30</v>
      </c>
      <c r="G4171" s="623" t="s">
        <v>5185</v>
      </c>
      <c r="H4171" s="241">
        <v>45349</v>
      </c>
      <c r="I4171" s="491"/>
      <c r="J4171" s="246"/>
      <c r="K4171" s="246"/>
      <c r="L4171" s="246"/>
      <c r="M4171" s="246"/>
      <c r="N4171" s="246"/>
      <c r="O4171" s="262"/>
      <c r="P4171" s="246"/>
      <c r="Q4171" s="246"/>
      <c r="R4171" s="246"/>
      <c r="S4171" s="171">
        <v>21.6</v>
      </c>
      <c r="T4171" s="467" t="s">
        <v>2965</v>
      </c>
      <c r="U4171" s="347">
        <f t="shared" si="83"/>
        <v>648</v>
      </c>
    </row>
    <row r="4172" spans="1:21">
      <c r="A4172" s="235">
        <f t="shared" si="82"/>
        <v>4169</v>
      </c>
      <c r="B4172" s="238">
        <v>109609628</v>
      </c>
      <c r="C4172" s="238" t="s">
        <v>1672</v>
      </c>
      <c r="D4172" s="238" t="s">
        <v>1673</v>
      </c>
      <c r="E4172" s="598" t="s">
        <v>36</v>
      </c>
      <c r="F4172" s="235">
        <v>30</v>
      </c>
      <c r="G4172" s="623" t="s">
        <v>5185</v>
      </c>
      <c r="H4172" s="241">
        <v>45349</v>
      </c>
      <c r="I4172" s="491"/>
      <c r="J4172" s="246"/>
      <c r="K4172" s="246"/>
      <c r="L4172" s="246"/>
      <c r="M4172" s="246"/>
      <c r="N4172" s="246"/>
      <c r="O4172" s="262"/>
      <c r="P4172" s="246"/>
      <c r="Q4172" s="246"/>
      <c r="R4172" s="246"/>
      <c r="S4172" s="171">
        <v>54.43</v>
      </c>
      <c r="T4172" s="467" t="s">
        <v>2965</v>
      </c>
      <c r="U4172" s="347">
        <f t="shared" si="83"/>
        <v>1632.9</v>
      </c>
    </row>
    <row r="4173" spans="1:21">
      <c r="A4173" s="235">
        <f t="shared" si="82"/>
        <v>4170</v>
      </c>
      <c r="B4173" s="238">
        <v>109609637</v>
      </c>
      <c r="C4173" s="238" t="s">
        <v>573</v>
      </c>
      <c r="D4173" s="238" t="s">
        <v>574</v>
      </c>
      <c r="E4173" s="598" t="s">
        <v>36</v>
      </c>
      <c r="F4173" s="333">
        <v>120</v>
      </c>
      <c r="G4173" s="623" t="s">
        <v>5185</v>
      </c>
      <c r="H4173" s="241">
        <v>45349</v>
      </c>
      <c r="I4173" s="491"/>
      <c r="J4173" s="246"/>
      <c r="K4173" s="246"/>
      <c r="L4173" s="246"/>
      <c r="M4173" s="246"/>
      <c r="N4173" s="246"/>
      <c r="O4173" s="262"/>
      <c r="P4173" s="246"/>
      <c r="Q4173" s="246"/>
      <c r="R4173" s="246"/>
      <c r="S4173" s="171">
        <v>21.6</v>
      </c>
      <c r="T4173" s="467" t="s">
        <v>2965</v>
      </c>
      <c r="U4173" s="347">
        <f t="shared" si="83"/>
        <v>2592</v>
      </c>
    </row>
    <row r="4174" spans="1:21">
      <c r="A4174" s="235">
        <f t="shared" si="82"/>
        <v>4171</v>
      </c>
      <c r="B4174" s="238">
        <v>109492212</v>
      </c>
      <c r="C4174" s="238" t="s">
        <v>571</v>
      </c>
      <c r="D4174" s="238" t="s">
        <v>2741</v>
      </c>
      <c r="E4174" s="598" t="s">
        <v>36</v>
      </c>
      <c r="F4174" s="238">
        <v>960</v>
      </c>
      <c r="G4174" s="623" t="s">
        <v>5185</v>
      </c>
      <c r="H4174" s="241">
        <v>45349</v>
      </c>
      <c r="I4174" s="491"/>
      <c r="J4174" s="246"/>
      <c r="K4174" s="246"/>
      <c r="L4174" s="246"/>
      <c r="M4174" s="246"/>
      <c r="N4174" s="246"/>
      <c r="O4174" s="262"/>
      <c r="P4174" s="246"/>
      <c r="Q4174" s="246"/>
      <c r="R4174" s="246"/>
      <c r="S4174" s="171">
        <v>12.38</v>
      </c>
      <c r="T4174" s="467" t="s">
        <v>2965</v>
      </c>
      <c r="U4174" s="347">
        <f t="shared" si="83"/>
        <v>11884.800000000001</v>
      </c>
    </row>
    <row r="4175" spans="1:21">
      <c r="A4175" s="235">
        <f t="shared" si="82"/>
        <v>4172</v>
      </c>
      <c r="B4175" s="238">
        <v>109609633</v>
      </c>
      <c r="C4175" s="238" t="s">
        <v>1078</v>
      </c>
      <c r="D4175" s="238" t="s">
        <v>1674</v>
      </c>
      <c r="E4175" s="598" t="s">
        <v>36</v>
      </c>
      <c r="F4175" s="235">
        <v>30</v>
      </c>
      <c r="G4175" s="623" t="s">
        <v>5185</v>
      </c>
      <c r="H4175" s="241">
        <v>45349</v>
      </c>
      <c r="I4175" s="491"/>
      <c r="J4175" s="246"/>
      <c r="K4175" s="246"/>
      <c r="L4175" s="246"/>
      <c r="M4175" s="246"/>
      <c r="N4175" s="246"/>
      <c r="O4175" s="262"/>
      <c r="P4175" s="246"/>
      <c r="Q4175" s="246"/>
      <c r="R4175" s="246"/>
      <c r="S4175" s="171">
        <v>106.99</v>
      </c>
      <c r="T4175" s="467" t="s">
        <v>2965</v>
      </c>
      <c r="U4175" s="347">
        <f t="shared" si="83"/>
        <v>3209.7</v>
      </c>
    </row>
    <row r="4176" spans="1:21">
      <c r="A4176" s="235">
        <f t="shared" si="82"/>
        <v>4173</v>
      </c>
      <c r="B4176" s="238">
        <v>109708576</v>
      </c>
      <c r="C4176" s="238">
        <v>9330062702</v>
      </c>
      <c r="D4176" s="337" t="s">
        <v>2745</v>
      </c>
      <c r="E4176" s="598" t="s">
        <v>36</v>
      </c>
      <c r="F4176" s="238">
        <v>30</v>
      </c>
      <c r="G4176" s="623" t="s">
        <v>5185</v>
      </c>
      <c r="H4176" s="241">
        <v>45349</v>
      </c>
      <c r="I4176" s="491"/>
      <c r="J4176" s="246"/>
      <c r="K4176" s="246"/>
      <c r="L4176" s="246"/>
      <c r="M4176" s="246"/>
      <c r="N4176" s="246"/>
      <c r="O4176" s="262"/>
      <c r="P4176" s="246"/>
      <c r="Q4176" s="246"/>
      <c r="R4176" s="246"/>
      <c r="S4176" s="171">
        <v>136.22</v>
      </c>
      <c r="T4176" s="467" t="s">
        <v>2965</v>
      </c>
      <c r="U4176" s="347">
        <f t="shared" si="83"/>
        <v>4086.6</v>
      </c>
    </row>
    <row r="4177" spans="1:21">
      <c r="A4177" s="235">
        <f t="shared" si="82"/>
        <v>4174</v>
      </c>
      <c r="B4177" s="238">
        <v>109492192</v>
      </c>
      <c r="C4177" s="238" t="s">
        <v>1290</v>
      </c>
      <c r="D4177" s="337" t="s">
        <v>2746</v>
      </c>
      <c r="E4177" s="598" t="s">
        <v>36</v>
      </c>
      <c r="F4177" s="235">
        <v>120</v>
      </c>
      <c r="G4177" s="623" t="s">
        <v>5185</v>
      </c>
      <c r="H4177" s="241">
        <v>45349</v>
      </c>
      <c r="I4177" s="491"/>
      <c r="J4177" s="246"/>
      <c r="K4177" s="246"/>
      <c r="L4177" s="246"/>
      <c r="M4177" s="246"/>
      <c r="N4177" s="246"/>
      <c r="O4177" s="262"/>
      <c r="P4177" s="246"/>
      <c r="Q4177" s="246"/>
      <c r="R4177" s="246"/>
      <c r="S4177" s="171">
        <v>26.49</v>
      </c>
      <c r="T4177" s="467" t="s">
        <v>2965</v>
      </c>
      <c r="U4177" s="347">
        <f t="shared" si="83"/>
        <v>3178.7999999999997</v>
      </c>
    </row>
    <row r="4178" spans="1:21">
      <c r="A4178" s="235">
        <f t="shared" si="82"/>
        <v>4175</v>
      </c>
      <c r="B4178" s="238">
        <v>109609632</v>
      </c>
      <c r="C4178" s="238" t="s">
        <v>197</v>
      </c>
      <c r="D4178" s="238" t="s">
        <v>2747</v>
      </c>
      <c r="E4178" s="598" t="s">
        <v>36</v>
      </c>
      <c r="F4178" s="235">
        <v>60</v>
      </c>
      <c r="G4178" s="623" t="s">
        <v>5185</v>
      </c>
      <c r="H4178" s="241">
        <v>45349</v>
      </c>
      <c r="I4178" s="491"/>
      <c r="J4178" s="246"/>
      <c r="K4178" s="246"/>
      <c r="L4178" s="246"/>
      <c r="M4178" s="246"/>
      <c r="N4178" s="246"/>
      <c r="O4178" s="262"/>
      <c r="P4178" s="246"/>
      <c r="Q4178" s="246"/>
      <c r="R4178" s="246"/>
      <c r="S4178" s="171">
        <v>107.22</v>
      </c>
      <c r="T4178" s="467" t="s">
        <v>2965</v>
      </c>
      <c r="U4178" s="347">
        <f t="shared" si="83"/>
        <v>6433.2</v>
      </c>
    </row>
    <row r="4179" spans="1:21">
      <c r="A4179" s="235">
        <f t="shared" si="82"/>
        <v>4176</v>
      </c>
      <c r="B4179" s="238">
        <v>110397309</v>
      </c>
      <c r="C4179" s="238" t="s">
        <v>2222</v>
      </c>
      <c r="D4179" s="337" t="s">
        <v>889</v>
      </c>
      <c r="E4179" s="598" t="s">
        <v>36</v>
      </c>
      <c r="F4179" s="238">
        <v>120</v>
      </c>
      <c r="G4179" s="623" t="s">
        <v>5185</v>
      </c>
      <c r="H4179" s="241">
        <v>45349</v>
      </c>
      <c r="I4179" s="491"/>
      <c r="J4179" s="246"/>
      <c r="K4179" s="246"/>
      <c r="L4179" s="246"/>
      <c r="M4179" s="246"/>
      <c r="N4179" s="246"/>
      <c r="O4179" s="262"/>
      <c r="P4179" s="246"/>
      <c r="Q4179" s="246"/>
      <c r="R4179" s="246"/>
      <c r="S4179" s="171">
        <v>15.92</v>
      </c>
      <c r="T4179" s="467" t="s">
        <v>2965</v>
      </c>
      <c r="U4179" s="347">
        <f t="shared" si="83"/>
        <v>1910.4</v>
      </c>
    </row>
    <row r="4180" spans="1:21">
      <c r="A4180" s="235">
        <f t="shared" si="82"/>
        <v>4177</v>
      </c>
      <c r="B4180" s="238">
        <v>109609634</v>
      </c>
      <c r="C4180" s="238">
        <v>21038812425</v>
      </c>
      <c r="D4180" s="337" t="s">
        <v>2740</v>
      </c>
      <c r="E4180" s="598" t="s">
        <v>36</v>
      </c>
      <c r="F4180" s="238">
        <v>24</v>
      </c>
      <c r="G4180" s="623" t="s">
        <v>5185</v>
      </c>
      <c r="H4180" s="241">
        <v>45349</v>
      </c>
      <c r="I4180" s="491"/>
      <c r="J4180" s="246"/>
      <c r="K4180" s="246"/>
      <c r="L4180" s="246"/>
      <c r="M4180" s="246"/>
      <c r="N4180" s="246"/>
      <c r="O4180" s="262"/>
      <c r="P4180" s="246"/>
      <c r="Q4180" s="246"/>
      <c r="R4180" s="246"/>
      <c r="S4180" s="171">
        <v>1175.55</v>
      </c>
      <c r="T4180" s="467" t="s">
        <v>2965</v>
      </c>
      <c r="U4180" s="347">
        <f t="shared" si="83"/>
        <v>28213.199999999997</v>
      </c>
    </row>
    <row r="4181" spans="1:21">
      <c r="A4181" s="235">
        <f t="shared" si="82"/>
        <v>4178</v>
      </c>
      <c r="B4181" s="238">
        <v>109609634</v>
      </c>
      <c r="C4181" s="238">
        <v>21038812425</v>
      </c>
      <c r="D4181" s="337" t="s">
        <v>2740</v>
      </c>
      <c r="E4181" s="598" t="s">
        <v>36</v>
      </c>
      <c r="F4181" s="333">
        <v>6</v>
      </c>
      <c r="G4181" s="623" t="s">
        <v>5185</v>
      </c>
      <c r="H4181" s="241">
        <v>45349</v>
      </c>
      <c r="I4181" s="491"/>
      <c r="J4181" s="246"/>
      <c r="K4181" s="246"/>
      <c r="L4181" s="246"/>
      <c r="M4181" s="246"/>
      <c r="N4181" s="246"/>
      <c r="O4181" s="262"/>
      <c r="P4181" s="246"/>
      <c r="Q4181" s="246"/>
      <c r="R4181" s="246"/>
      <c r="S4181" s="171">
        <v>1175.55</v>
      </c>
      <c r="T4181" s="467" t="s">
        <v>2965</v>
      </c>
      <c r="U4181" s="347">
        <f t="shared" si="83"/>
        <v>7053.2999999999993</v>
      </c>
    </row>
    <row r="4182" spans="1:21">
      <c r="A4182" s="235">
        <f t="shared" si="82"/>
        <v>4179</v>
      </c>
      <c r="B4182" s="238">
        <v>112169820</v>
      </c>
      <c r="C4182" s="337" t="s">
        <v>2939</v>
      </c>
      <c r="D4182" s="239" t="s">
        <v>2940</v>
      </c>
      <c r="E4182" s="605" t="s">
        <v>2729</v>
      </c>
      <c r="F4182" s="333">
        <v>1200</v>
      </c>
      <c r="G4182" s="623" t="s">
        <v>5185</v>
      </c>
      <c r="H4182" s="241">
        <v>45349</v>
      </c>
      <c r="I4182" s="491"/>
      <c r="J4182" s="246"/>
      <c r="K4182" s="246"/>
      <c r="L4182" s="246"/>
      <c r="M4182" s="246"/>
      <c r="N4182" s="246"/>
      <c r="O4182" s="262"/>
      <c r="P4182" s="246"/>
      <c r="Q4182" s="246"/>
      <c r="R4182" s="246"/>
      <c r="S4182" s="171">
        <v>32.1</v>
      </c>
      <c r="T4182" s="467" t="s">
        <v>2965</v>
      </c>
      <c r="U4182" s="347">
        <f t="shared" si="83"/>
        <v>38520</v>
      </c>
    </row>
    <row r="4183" spans="1:21">
      <c r="A4183" s="235">
        <f t="shared" si="82"/>
        <v>4180</v>
      </c>
      <c r="B4183" s="444">
        <v>112137134</v>
      </c>
      <c r="C4183" s="444">
        <v>21038811406</v>
      </c>
      <c r="D4183" s="445" t="s">
        <v>2415</v>
      </c>
      <c r="E4183" s="614" t="s">
        <v>36</v>
      </c>
      <c r="F4183" s="443">
        <v>75</v>
      </c>
      <c r="G4183" s="623" t="s">
        <v>5185</v>
      </c>
      <c r="H4183" s="241">
        <v>45349</v>
      </c>
      <c r="I4183" s="491"/>
      <c r="J4183" s="246"/>
      <c r="K4183" s="246"/>
      <c r="L4183" s="246"/>
      <c r="M4183" s="246"/>
      <c r="N4183" s="246"/>
      <c r="O4183" s="262"/>
      <c r="P4183" s="246"/>
      <c r="Q4183" s="246"/>
      <c r="R4183" s="246"/>
      <c r="S4183" s="171">
        <v>1023.6700000000001</v>
      </c>
      <c r="T4183" s="467" t="s">
        <v>2965</v>
      </c>
      <c r="U4183" s="347">
        <f t="shared" si="83"/>
        <v>76775.25</v>
      </c>
    </row>
    <row r="4184" spans="1:21">
      <c r="A4184" s="235">
        <f t="shared" si="82"/>
        <v>4181</v>
      </c>
      <c r="B4184" s="355">
        <v>112139784</v>
      </c>
      <c r="C4184" s="355" t="s">
        <v>2731</v>
      </c>
      <c r="D4184" s="355" t="s">
        <v>2809</v>
      </c>
      <c r="E4184" s="600" t="s">
        <v>2729</v>
      </c>
      <c r="F4184" s="235">
        <v>44</v>
      </c>
      <c r="G4184" s="623" t="s">
        <v>5185</v>
      </c>
      <c r="H4184" s="241">
        <v>45349</v>
      </c>
      <c r="I4184" s="491"/>
      <c r="J4184" s="246"/>
      <c r="K4184" s="246"/>
      <c r="L4184" s="246"/>
      <c r="M4184" s="246"/>
      <c r="N4184" s="246"/>
      <c r="O4184" s="262"/>
      <c r="P4184" s="246"/>
      <c r="Q4184" s="246"/>
      <c r="R4184" s="246"/>
      <c r="S4184" s="171">
        <v>25.25</v>
      </c>
      <c r="T4184" s="467" t="s">
        <v>2965</v>
      </c>
      <c r="U4184" s="347">
        <f t="shared" si="83"/>
        <v>1111</v>
      </c>
    </row>
    <row r="4185" spans="1:21">
      <c r="A4185" s="235">
        <f t="shared" si="82"/>
        <v>4182</v>
      </c>
      <c r="B4185" s="238">
        <v>109492176</v>
      </c>
      <c r="C4185" s="238" t="s">
        <v>4621</v>
      </c>
      <c r="D4185" s="238" t="s">
        <v>2204</v>
      </c>
      <c r="E4185" s="600" t="s">
        <v>2729</v>
      </c>
      <c r="F4185" s="235">
        <v>1200</v>
      </c>
      <c r="G4185" s="623" t="s">
        <v>5185</v>
      </c>
      <c r="H4185" s="241">
        <v>45349</v>
      </c>
      <c r="I4185" s="491"/>
      <c r="J4185" s="246"/>
      <c r="K4185" s="246"/>
      <c r="L4185" s="246"/>
      <c r="M4185" s="246"/>
      <c r="N4185" s="246"/>
      <c r="O4185" s="262"/>
      <c r="P4185" s="246"/>
      <c r="Q4185" s="246"/>
      <c r="R4185" s="246"/>
      <c r="S4185" s="171">
        <v>283.87</v>
      </c>
      <c r="T4185" s="467" t="s">
        <v>2965</v>
      </c>
      <c r="U4185" s="347">
        <f t="shared" si="83"/>
        <v>340644</v>
      </c>
    </row>
    <row r="4186" spans="1:21">
      <c r="A4186" s="235">
        <f t="shared" si="82"/>
        <v>4183</v>
      </c>
      <c r="B4186" s="238">
        <v>109492179</v>
      </c>
      <c r="C4186" s="337">
        <v>12568935</v>
      </c>
      <c r="D4186" s="238" t="s">
        <v>2134</v>
      </c>
      <c r="E4186" s="600" t="s">
        <v>2729</v>
      </c>
      <c r="F4186" s="238">
        <v>759</v>
      </c>
      <c r="G4186" s="623" t="s">
        <v>5185</v>
      </c>
      <c r="H4186" s="241">
        <v>45349</v>
      </c>
      <c r="I4186" s="491"/>
      <c r="J4186" s="246"/>
      <c r="K4186" s="246"/>
      <c r="L4186" s="246"/>
      <c r="M4186" s="246"/>
      <c r="N4186" s="246"/>
      <c r="O4186" s="262"/>
      <c r="P4186" s="246"/>
      <c r="Q4186" s="246"/>
      <c r="R4186" s="246"/>
      <c r="S4186" s="171">
        <v>79.45</v>
      </c>
      <c r="T4186" s="467" t="s">
        <v>2965</v>
      </c>
      <c r="U4186" s="347">
        <f t="shared" si="83"/>
        <v>60302.55</v>
      </c>
    </row>
    <row r="4187" spans="1:21" ht="20.399999999999999">
      <c r="A4187" s="235">
        <f t="shared" si="82"/>
        <v>4184</v>
      </c>
      <c r="B4187" s="238" t="s">
        <v>4919</v>
      </c>
      <c r="C4187" s="235"/>
      <c r="D4187" s="238" t="s">
        <v>2824</v>
      </c>
      <c r="E4187" s="600" t="s">
        <v>2729</v>
      </c>
      <c r="F4187" s="235">
        <v>125</v>
      </c>
      <c r="G4187" s="623" t="s">
        <v>5185</v>
      </c>
      <c r="H4187" s="241">
        <v>45349</v>
      </c>
      <c r="I4187" s="491"/>
      <c r="J4187" s="246"/>
      <c r="K4187" s="246"/>
      <c r="L4187" s="246"/>
      <c r="M4187" s="246"/>
      <c r="N4187" s="246"/>
      <c r="O4187" s="262"/>
      <c r="P4187" s="246"/>
      <c r="Q4187" s="246"/>
      <c r="R4187" s="246"/>
      <c r="S4187" s="171">
        <v>95.02</v>
      </c>
      <c r="T4187" s="467" t="s">
        <v>2965</v>
      </c>
      <c r="U4187" s="347">
        <f t="shared" si="83"/>
        <v>11877.5</v>
      </c>
    </row>
    <row r="4188" spans="1:21">
      <c r="A4188" s="235">
        <f t="shared" si="82"/>
        <v>4185</v>
      </c>
      <c r="B4188" s="238">
        <v>109492179</v>
      </c>
      <c r="C4188" s="337">
        <v>12568935</v>
      </c>
      <c r="D4188" s="238" t="s">
        <v>2134</v>
      </c>
      <c r="E4188" s="600" t="s">
        <v>2729</v>
      </c>
      <c r="F4188" s="333">
        <v>620</v>
      </c>
      <c r="G4188" s="623" t="s">
        <v>5185</v>
      </c>
      <c r="H4188" s="241">
        <v>45349</v>
      </c>
      <c r="I4188" s="491"/>
      <c r="J4188" s="246"/>
      <c r="K4188" s="246"/>
      <c r="L4188" s="246"/>
      <c r="M4188" s="246"/>
      <c r="N4188" s="246"/>
      <c r="O4188" s="262"/>
      <c r="P4188" s="246"/>
      <c r="Q4188" s="246"/>
      <c r="R4188" s="246"/>
      <c r="S4188" s="171">
        <v>79.45</v>
      </c>
      <c r="T4188" s="467" t="s">
        <v>2965</v>
      </c>
      <c r="U4188" s="347">
        <f t="shared" si="83"/>
        <v>49259</v>
      </c>
    </row>
    <row r="4189" spans="1:21">
      <c r="A4189" s="235">
        <f t="shared" si="82"/>
        <v>4186</v>
      </c>
      <c r="B4189" s="238">
        <v>109492179</v>
      </c>
      <c r="C4189" s="337" t="s">
        <v>3332</v>
      </c>
      <c r="D4189" s="238" t="s">
        <v>2134</v>
      </c>
      <c r="E4189" s="600" t="s">
        <v>2729</v>
      </c>
      <c r="F4189" s="333">
        <v>372</v>
      </c>
      <c r="G4189" s="623" t="s">
        <v>5185</v>
      </c>
      <c r="H4189" s="241">
        <v>45349</v>
      </c>
      <c r="I4189" s="491"/>
      <c r="J4189" s="246"/>
      <c r="K4189" s="246"/>
      <c r="L4189" s="246"/>
      <c r="M4189" s="246"/>
      <c r="N4189" s="246"/>
      <c r="O4189" s="262"/>
      <c r="P4189" s="246"/>
      <c r="Q4189" s="246"/>
      <c r="R4189" s="246"/>
      <c r="S4189" s="171">
        <v>79.45</v>
      </c>
      <c r="T4189" s="467" t="s">
        <v>2965</v>
      </c>
      <c r="U4189" s="347">
        <f t="shared" si="83"/>
        <v>29555.4</v>
      </c>
    </row>
    <row r="4190" spans="1:21">
      <c r="A4190" s="235">
        <f t="shared" si="82"/>
        <v>4187</v>
      </c>
      <c r="B4190" s="238">
        <v>112136070</v>
      </c>
      <c r="C4190" s="239">
        <v>19628060446</v>
      </c>
      <c r="D4190" s="238" t="s">
        <v>2751</v>
      </c>
      <c r="E4190" s="600" t="s">
        <v>36</v>
      </c>
      <c r="F4190" s="235">
        <v>8</v>
      </c>
      <c r="G4190" s="623" t="s">
        <v>5185</v>
      </c>
      <c r="H4190" s="241">
        <v>45349</v>
      </c>
      <c r="I4190" s="491"/>
      <c r="J4190" s="246"/>
      <c r="K4190" s="246"/>
      <c r="L4190" s="246"/>
      <c r="M4190" s="246"/>
      <c r="N4190" s="246"/>
      <c r="O4190" s="262"/>
      <c r="P4190" s="246"/>
      <c r="Q4190" s="246"/>
      <c r="R4190" s="246"/>
      <c r="S4190" s="171">
        <v>802.37</v>
      </c>
      <c r="T4190" s="467" t="s">
        <v>2965</v>
      </c>
      <c r="U4190" s="347">
        <f t="shared" si="83"/>
        <v>6418.96</v>
      </c>
    </row>
    <row r="4191" spans="1:21">
      <c r="A4191" s="235">
        <f t="shared" si="82"/>
        <v>4188</v>
      </c>
      <c r="B4191" s="238">
        <v>112137134</v>
      </c>
      <c r="C4191" s="238">
        <v>21038811406</v>
      </c>
      <c r="D4191" s="337" t="s">
        <v>2415</v>
      </c>
      <c r="E4191" s="600" t="s">
        <v>36</v>
      </c>
      <c r="F4191" s="333">
        <v>64</v>
      </c>
      <c r="G4191" s="623" t="s">
        <v>5185</v>
      </c>
      <c r="H4191" s="241">
        <v>45349</v>
      </c>
      <c r="I4191" s="491"/>
      <c r="J4191" s="246"/>
      <c r="K4191" s="246"/>
      <c r="L4191" s="246"/>
      <c r="M4191" s="246"/>
      <c r="N4191" s="246"/>
      <c r="O4191" s="262"/>
      <c r="P4191" s="246"/>
      <c r="Q4191" s="246"/>
      <c r="R4191" s="246"/>
      <c r="S4191" s="171">
        <v>1023.6700000000001</v>
      </c>
      <c r="T4191" s="467" t="s">
        <v>2965</v>
      </c>
      <c r="U4191" s="347">
        <f t="shared" si="83"/>
        <v>65514.880000000005</v>
      </c>
    </row>
    <row r="4192" spans="1:21">
      <c r="A4192" s="235">
        <f t="shared" si="82"/>
        <v>4189</v>
      </c>
      <c r="B4192" s="238">
        <v>109492180</v>
      </c>
      <c r="C4192" s="346" t="s">
        <v>201</v>
      </c>
      <c r="D4192" s="346" t="s">
        <v>2748</v>
      </c>
      <c r="E4192" s="598" t="s">
        <v>36</v>
      </c>
      <c r="F4192" s="333">
        <v>27</v>
      </c>
      <c r="G4192" s="623" t="s">
        <v>5185</v>
      </c>
      <c r="H4192" s="241">
        <v>45349</v>
      </c>
      <c r="I4192" s="491"/>
      <c r="J4192" s="246"/>
      <c r="K4192" s="246"/>
      <c r="L4192" s="246"/>
      <c r="M4192" s="246"/>
      <c r="N4192" s="246"/>
      <c r="O4192" s="262"/>
      <c r="P4192" s="246"/>
      <c r="Q4192" s="246"/>
      <c r="R4192" s="246"/>
      <c r="S4192" s="171">
        <v>32.7209</v>
      </c>
      <c r="T4192" s="467" t="s">
        <v>2965</v>
      </c>
      <c r="U4192" s="347">
        <f t="shared" si="83"/>
        <v>883.46429999999998</v>
      </c>
    </row>
    <row r="4193" spans="1:21" ht="20.399999999999999">
      <c r="A4193" s="235">
        <f t="shared" si="82"/>
        <v>4190</v>
      </c>
      <c r="B4193" s="238">
        <v>109492181</v>
      </c>
      <c r="C4193" s="346" t="s">
        <v>170</v>
      </c>
      <c r="D4193" s="346" t="s">
        <v>171</v>
      </c>
      <c r="E4193" s="598" t="s">
        <v>36</v>
      </c>
      <c r="F4193" s="235">
        <v>480</v>
      </c>
      <c r="G4193" s="623" t="s">
        <v>5185</v>
      </c>
      <c r="H4193" s="241">
        <v>45349</v>
      </c>
      <c r="I4193" s="491"/>
      <c r="J4193" s="246"/>
      <c r="K4193" s="246"/>
      <c r="L4193" s="246"/>
      <c r="M4193" s="246"/>
      <c r="N4193" s="246"/>
      <c r="O4193" s="262"/>
      <c r="P4193" s="246"/>
      <c r="Q4193" s="246"/>
      <c r="R4193" s="246"/>
      <c r="S4193" s="171">
        <v>21.27</v>
      </c>
      <c r="T4193" s="467" t="s">
        <v>2965</v>
      </c>
      <c r="U4193" s="347">
        <f t="shared" si="83"/>
        <v>10209.6</v>
      </c>
    </row>
    <row r="4194" spans="1:21">
      <c r="A4194" s="235">
        <f t="shared" si="82"/>
        <v>4191</v>
      </c>
      <c r="B4194" s="238">
        <v>109492193</v>
      </c>
      <c r="C4194" s="346">
        <v>9670003576</v>
      </c>
      <c r="D4194" s="346" t="s">
        <v>2739</v>
      </c>
      <c r="E4194" s="598" t="s">
        <v>36</v>
      </c>
      <c r="F4194" s="235">
        <v>600</v>
      </c>
      <c r="G4194" s="623" t="s">
        <v>5185</v>
      </c>
      <c r="H4194" s="241">
        <v>45349</v>
      </c>
      <c r="I4194" s="491"/>
      <c r="J4194" s="246"/>
      <c r="K4194" s="246"/>
      <c r="L4194" s="246"/>
      <c r="M4194" s="246"/>
      <c r="N4194" s="246"/>
      <c r="O4194" s="262"/>
      <c r="P4194" s="246"/>
      <c r="Q4194" s="246"/>
      <c r="R4194" s="246"/>
      <c r="S4194" s="408">
        <v>11.89</v>
      </c>
      <c r="T4194" s="467" t="s">
        <v>2965</v>
      </c>
      <c r="U4194" s="347">
        <f t="shared" si="83"/>
        <v>7134</v>
      </c>
    </row>
    <row r="4195" spans="1:21" ht="20.399999999999999">
      <c r="A4195" s="235">
        <f t="shared" si="82"/>
        <v>4192</v>
      </c>
      <c r="B4195" s="238">
        <v>109492194</v>
      </c>
      <c r="C4195" s="346">
        <v>61030012010</v>
      </c>
      <c r="D4195" s="346" t="s">
        <v>193</v>
      </c>
      <c r="E4195" s="598" t="s">
        <v>36</v>
      </c>
      <c r="F4195" s="235">
        <v>240</v>
      </c>
      <c r="G4195" s="623" t="s">
        <v>5185</v>
      </c>
      <c r="H4195" s="241">
        <v>45349</v>
      </c>
      <c r="I4195" s="491"/>
      <c r="J4195" s="246"/>
      <c r="K4195" s="246"/>
      <c r="L4195" s="246"/>
      <c r="M4195" s="246"/>
      <c r="N4195" s="246"/>
      <c r="O4195" s="262"/>
      <c r="P4195" s="246"/>
      <c r="Q4195" s="246"/>
      <c r="R4195" s="246"/>
      <c r="S4195" s="408">
        <v>244.56</v>
      </c>
      <c r="T4195" s="467" t="s">
        <v>2965</v>
      </c>
      <c r="U4195" s="347">
        <f t="shared" si="83"/>
        <v>58694.400000000001</v>
      </c>
    </row>
    <row r="4196" spans="1:21">
      <c r="A4196" s="235">
        <f t="shared" si="82"/>
        <v>4193</v>
      </c>
      <c r="B4196" s="355">
        <v>112139784</v>
      </c>
      <c r="C4196" s="355" t="s">
        <v>2731</v>
      </c>
      <c r="D4196" s="355" t="s">
        <v>2809</v>
      </c>
      <c r="E4196" s="600" t="s">
        <v>2729</v>
      </c>
      <c r="F4196" s="333">
        <v>1006</v>
      </c>
      <c r="G4196" s="623" t="s">
        <v>5185</v>
      </c>
      <c r="H4196" s="241">
        <v>45349</v>
      </c>
      <c r="I4196" s="491"/>
      <c r="J4196" s="246"/>
      <c r="K4196" s="246"/>
      <c r="L4196" s="246"/>
      <c r="M4196" s="246"/>
      <c r="N4196" s="246"/>
      <c r="O4196" s="262"/>
      <c r="P4196" s="246"/>
      <c r="Q4196" s="246"/>
      <c r="R4196" s="246"/>
      <c r="S4196" s="171">
        <v>25.25</v>
      </c>
      <c r="T4196" s="467" t="s">
        <v>2965</v>
      </c>
      <c r="U4196" s="347">
        <f t="shared" si="83"/>
        <v>25401.5</v>
      </c>
    </row>
    <row r="4197" spans="1:21" ht="20.399999999999999">
      <c r="A4197" s="235">
        <f t="shared" si="82"/>
        <v>4194</v>
      </c>
      <c r="B4197" s="238">
        <v>112136072</v>
      </c>
      <c r="C4197" s="239">
        <v>19620005092</v>
      </c>
      <c r="D4197" s="238" t="s">
        <v>457</v>
      </c>
      <c r="E4197" s="606" t="s">
        <v>36</v>
      </c>
      <c r="F4197" s="333">
        <v>13</v>
      </c>
      <c r="G4197" s="623" t="s">
        <v>5185</v>
      </c>
      <c r="H4197" s="241">
        <v>45349</v>
      </c>
      <c r="I4197" s="491"/>
      <c r="J4197" s="246"/>
      <c r="K4197" s="246"/>
      <c r="L4197" s="246"/>
      <c r="M4197" s="246"/>
      <c r="N4197" s="246"/>
      <c r="O4197" s="262"/>
      <c r="P4197" s="246"/>
      <c r="Q4197" s="246"/>
      <c r="R4197" s="246"/>
      <c r="S4197" s="171">
        <v>474.59</v>
      </c>
      <c r="T4197" s="467" t="s">
        <v>2965</v>
      </c>
      <c r="U4197" s="347">
        <f t="shared" si="83"/>
        <v>6169.67</v>
      </c>
    </row>
    <row r="4198" spans="1:21">
      <c r="A4198" s="235">
        <f t="shared" si="82"/>
        <v>4195</v>
      </c>
      <c r="B4198" s="238">
        <v>112136075</v>
      </c>
      <c r="C4198" s="238" t="s">
        <v>63</v>
      </c>
      <c r="D4198" s="238" t="s">
        <v>64</v>
      </c>
      <c r="E4198" s="606" t="s">
        <v>36</v>
      </c>
      <c r="F4198" s="238">
        <v>16</v>
      </c>
      <c r="G4198" s="623" t="s">
        <v>5185</v>
      </c>
      <c r="H4198" s="241">
        <v>45349</v>
      </c>
      <c r="I4198" s="491"/>
      <c r="J4198" s="246"/>
      <c r="K4198" s="246"/>
      <c r="L4198" s="246"/>
      <c r="M4198" s="246"/>
      <c r="N4198" s="246"/>
      <c r="O4198" s="262"/>
      <c r="P4198" s="246"/>
      <c r="Q4198" s="246"/>
      <c r="R4198" s="246"/>
      <c r="S4198" s="171">
        <v>1423.28</v>
      </c>
      <c r="T4198" s="467" t="s">
        <v>2965</v>
      </c>
      <c r="U4198" s="347">
        <f t="shared" si="83"/>
        <v>22772.48</v>
      </c>
    </row>
    <row r="4199" spans="1:21">
      <c r="A4199" s="235">
        <f t="shared" si="82"/>
        <v>4196</v>
      </c>
      <c r="B4199" s="238">
        <v>112137134</v>
      </c>
      <c r="C4199" s="238">
        <v>21038811406</v>
      </c>
      <c r="D4199" s="337" t="s">
        <v>2415</v>
      </c>
      <c r="E4199" s="600" t="s">
        <v>36</v>
      </c>
      <c r="F4199" s="333">
        <v>98</v>
      </c>
      <c r="G4199" s="623" t="s">
        <v>5185</v>
      </c>
      <c r="H4199" s="241">
        <v>45349</v>
      </c>
      <c r="I4199" s="491"/>
      <c r="J4199" s="246"/>
      <c r="K4199" s="246"/>
      <c r="L4199" s="246"/>
      <c r="M4199" s="246"/>
      <c r="N4199" s="246"/>
      <c r="O4199" s="262"/>
      <c r="P4199" s="246"/>
      <c r="Q4199" s="246"/>
      <c r="R4199" s="246"/>
      <c r="S4199" s="171">
        <v>1023.6700000000001</v>
      </c>
      <c r="T4199" s="467" t="s">
        <v>2965</v>
      </c>
      <c r="U4199" s="347">
        <f t="shared" si="83"/>
        <v>100319.66</v>
      </c>
    </row>
    <row r="4200" spans="1:21" ht="20.399999999999999">
      <c r="A4200" s="235">
        <f t="shared" si="82"/>
        <v>4197</v>
      </c>
      <c r="B4200" s="238">
        <v>109609630</v>
      </c>
      <c r="C4200" s="337" t="s">
        <v>183</v>
      </c>
      <c r="D4200" s="238" t="s">
        <v>184</v>
      </c>
      <c r="E4200" s="600" t="s">
        <v>36</v>
      </c>
      <c r="F4200" s="235">
        <v>256</v>
      </c>
      <c r="G4200" s="623" t="s">
        <v>5185</v>
      </c>
      <c r="H4200" s="241">
        <v>45349</v>
      </c>
      <c r="I4200" s="491"/>
      <c r="J4200" s="246"/>
      <c r="K4200" s="246"/>
      <c r="L4200" s="246"/>
      <c r="M4200" s="246"/>
      <c r="N4200" s="246"/>
      <c r="O4200" s="262"/>
      <c r="P4200" s="246"/>
      <c r="Q4200" s="246"/>
      <c r="R4200" s="246"/>
      <c r="S4200" s="171">
        <v>22.4254</v>
      </c>
      <c r="T4200" s="467" t="s">
        <v>2965</v>
      </c>
      <c r="U4200" s="347">
        <f t="shared" si="83"/>
        <v>5740.9023999999999</v>
      </c>
    </row>
    <row r="4201" spans="1:21">
      <c r="A4201" s="235">
        <f t="shared" si="82"/>
        <v>4198</v>
      </c>
      <c r="B4201" s="238">
        <v>112136081</v>
      </c>
      <c r="C4201" s="238" t="s">
        <v>997</v>
      </c>
      <c r="D4201" s="238" t="s">
        <v>998</v>
      </c>
      <c r="E4201" s="598" t="s">
        <v>36</v>
      </c>
      <c r="F4201" s="238">
        <v>30</v>
      </c>
      <c r="G4201" s="623" t="s">
        <v>5185</v>
      </c>
      <c r="H4201" s="241">
        <v>45349</v>
      </c>
      <c r="I4201" s="491"/>
      <c r="J4201" s="246"/>
      <c r="K4201" s="246"/>
      <c r="L4201" s="246"/>
      <c r="M4201" s="246"/>
      <c r="N4201" s="246"/>
      <c r="O4201" s="262"/>
      <c r="P4201" s="246"/>
      <c r="Q4201" s="246"/>
      <c r="R4201" s="246"/>
      <c r="S4201" s="249">
        <v>768.78</v>
      </c>
      <c r="T4201" s="467" t="s">
        <v>2965</v>
      </c>
      <c r="U4201" s="347">
        <f t="shared" si="83"/>
        <v>23063.399999999998</v>
      </c>
    </row>
    <row r="4202" spans="1:21">
      <c r="A4202" s="235">
        <f t="shared" si="82"/>
        <v>4199</v>
      </c>
      <c r="B4202" s="238">
        <v>109492179</v>
      </c>
      <c r="C4202" s="337" t="s">
        <v>3332</v>
      </c>
      <c r="D4202" s="238" t="s">
        <v>2134</v>
      </c>
      <c r="E4202" s="600" t="s">
        <v>2729</v>
      </c>
      <c r="F4202" s="333">
        <v>199</v>
      </c>
      <c r="G4202" s="623" t="s">
        <v>5185</v>
      </c>
      <c r="H4202" s="241">
        <v>45349</v>
      </c>
      <c r="I4202" s="491"/>
      <c r="J4202" s="246"/>
      <c r="K4202" s="246"/>
      <c r="L4202" s="246"/>
      <c r="M4202" s="246"/>
      <c r="N4202" s="246"/>
      <c r="O4202" s="262"/>
      <c r="P4202" s="246"/>
      <c r="Q4202" s="246"/>
      <c r="R4202" s="246"/>
      <c r="S4202" s="171">
        <v>79.45</v>
      </c>
      <c r="T4202" s="467" t="s">
        <v>2965</v>
      </c>
      <c r="U4202" s="347">
        <f t="shared" si="83"/>
        <v>15810.550000000001</v>
      </c>
    </row>
    <row r="4203" spans="1:21">
      <c r="A4203" s="235">
        <f t="shared" si="82"/>
        <v>4200</v>
      </c>
      <c r="B4203" s="238">
        <v>112169822</v>
      </c>
      <c r="C4203" s="239">
        <v>581130704</v>
      </c>
      <c r="D4203" s="239" t="s">
        <v>2942</v>
      </c>
      <c r="E4203" s="600" t="s">
        <v>2729</v>
      </c>
      <c r="F4203" s="333">
        <v>1050</v>
      </c>
      <c r="G4203" s="623" t="s">
        <v>5185</v>
      </c>
      <c r="H4203" s="241">
        <v>45349</v>
      </c>
      <c r="I4203" s="491"/>
      <c r="J4203" s="246"/>
      <c r="K4203" s="246"/>
      <c r="L4203" s="246"/>
      <c r="M4203" s="246"/>
      <c r="N4203" s="246"/>
      <c r="O4203" s="262"/>
      <c r="P4203" s="246"/>
      <c r="Q4203" s="246"/>
      <c r="R4203" s="246"/>
      <c r="S4203" s="171">
        <v>21.32</v>
      </c>
      <c r="T4203" s="467" t="s">
        <v>2965</v>
      </c>
      <c r="U4203" s="347">
        <f t="shared" si="83"/>
        <v>22386</v>
      </c>
    </row>
    <row r="4204" spans="1:21">
      <c r="A4204" s="235">
        <f t="shared" si="82"/>
        <v>4201</v>
      </c>
      <c r="B4204" s="238">
        <v>105989962</v>
      </c>
      <c r="C4204" s="238" t="s">
        <v>2329</v>
      </c>
      <c r="D4204" s="238" t="s">
        <v>2330</v>
      </c>
      <c r="E4204" s="598" t="s">
        <v>36</v>
      </c>
      <c r="F4204" s="235">
        <v>1</v>
      </c>
      <c r="G4204" s="623" t="s">
        <v>5196</v>
      </c>
      <c r="H4204" s="485">
        <v>45351</v>
      </c>
      <c r="I4204" s="491"/>
      <c r="J4204" s="246"/>
      <c r="K4204" s="246"/>
      <c r="L4204" s="246"/>
      <c r="M4204" s="246"/>
      <c r="N4204" s="246"/>
      <c r="O4204" s="262"/>
      <c r="P4204" s="246"/>
      <c r="Q4204" s="246"/>
      <c r="R4204" s="246"/>
      <c r="S4204" s="260">
        <v>99900</v>
      </c>
      <c r="T4204" s="467" t="s">
        <v>2965</v>
      </c>
      <c r="U4204" s="347">
        <f t="shared" si="83"/>
        <v>99900</v>
      </c>
    </row>
    <row r="4205" spans="1:21">
      <c r="A4205" s="235">
        <f t="shared" si="82"/>
        <v>4202</v>
      </c>
      <c r="B4205" s="238">
        <v>109563338</v>
      </c>
      <c r="C4205" s="238" t="s">
        <v>4029</v>
      </c>
      <c r="D4205" s="238" t="s">
        <v>4030</v>
      </c>
      <c r="E4205" s="598" t="s">
        <v>36</v>
      </c>
      <c r="F4205" s="333">
        <v>4</v>
      </c>
      <c r="G4205" s="623" t="s">
        <v>5197</v>
      </c>
      <c r="H4205" s="485">
        <v>45351</v>
      </c>
      <c r="I4205" s="491"/>
      <c r="J4205" s="246"/>
      <c r="K4205" s="246"/>
      <c r="L4205" s="246"/>
      <c r="M4205" s="246"/>
      <c r="N4205" s="246"/>
      <c r="O4205" s="262"/>
      <c r="P4205" s="246"/>
      <c r="Q4205" s="246"/>
      <c r="R4205" s="246"/>
      <c r="S4205" s="171">
        <v>14000</v>
      </c>
      <c r="T4205" s="467" t="s">
        <v>2965</v>
      </c>
      <c r="U4205" s="347">
        <f t="shared" si="83"/>
        <v>56000</v>
      </c>
    </row>
    <row r="4206" spans="1:21">
      <c r="A4206" s="235">
        <f t="shared" si="82"/>
        <v>4203</v>
      </c>
      <c r="B4206" s="238">
        <v>10947744</v>
      </c>
      <c r="C4206" s="450">
        <v>803203</v>
      </c>
      <c r="D4206" s="354" t="s">
        <v>3732</v>
      </c>
      <c r="E4206" s="601" t="s">
        <v>36</v>
      </c>
      <c r="F4206" s="333">
        <v>3</v>
      </c>
      <c r="G4206" s="623" t="s">
        <v>5197</v>
      </c>
      <c r="H4206" s="485">
        <v>45351</v>
      </c>
      <c r="I4206" s="491"/>
      <c r="J4206" s="246"/>
      <c r="K4206" s="246"/>
      <c r="L4206" s="246"/>
      <c r="M4206" s="246"/>
      <c r="N4206" s="246"/>
      <c r="O4206" s="262"/>
      <c r="P4206" s="246"/>
      <c r="Q4206" s="246"/>
      <c r="R4206" s="246"/>
      <c r="S4206" s="260">
        <v>38952.26</v>
      </c>
      <c r="T4206" s="467" t="s">
        <v>2965</v>
      </c>
      <c r="U4206" s="347">
        <f t="shared" si="83"/>
        <v>116856.78</v>
      </c>
    </row>
    <row r="4207" spans="1:21">
      <c r="A4207" s="235">
        <f t="shared" si="82"/>
        <v>4204</v>
      </c>
      <c r="B4207" s="238">
        <v>109447742</v>
      </c>
      <c r="C4207" s="354">
        <v>803102</v>
      </c>
      <c r="D4207" s="354" t="s">
        <v>3731</v>
      </c>
      <c r="E4207" s="603" t="s">
        <v>36</v>
      </c>
      <c r="F4207" s="333">
        <v>4</v>
      </c>
      <c r="G4207" s="623" t="s">
        <v>5197</v>
      </c>
      <c r="H4207" s="485">
        <v>45351</v>
      </c>
      <c r="I4207" s="491"/>
      <c r="J4207" s="246"/>
      <c r="K4207" s="246"/>
      <c r="L4207" s="246"/>
      <c r="M4207" s="246"/>
      <c r="N4207" s="246"/>
      <c r="O4207" s="262"/>
      <c r="P4207" s="246"/>
      <c r="Q4207" s="246"/>
      <c r="R4207" s="246"/>
      <c r="S4207" s="260">
        <v>31139.51</v>
      </c>
      <c r="T4207" s="467" t="s">
        <v>2965</v>
      </c>
      <c r="U4207" s="347">
        <f t="shared" si="83"/>
        <v>124558.04</v>
      </c>
    </row>
    <row r="4208" spans="1:21">
      <c r="A4208" s="235">
        <f t="shared" si="82"/>
        <v>4205</v>
      </c>
      <c r="B4208" s="238">
        <v>107146625</v>
      </c>
      <c r="C4208" s="239" t="s">
        <v>5010</v>
      </c>
      <c r="D4208" s="239" t="s">
        <v>5011</v>
      </c>
      <c r="E4208" s="600" t="s">
        <v>36</v>
      </c>
      <c r="F4208" s="333">
        <v>2</v>
      </c>
      <c r="G4208" s="623" t="s">
        <v>5197</v>
      </c>
      <c r="H4208" s="485">
        <v>45351</v>
      </c>
      <c r="I4208" s="491"/>
      <c r="J4208" s="246"/>
      <c r="K4208" s="246"/>
      <c r="L4208" s="246"/>
      <c r="M4208" s="246"/>
      <c r="N4208" s="246"/>
      <c r="O4208" s="262"/>
      <c r="P4208" s="246"/>
      <c r="Q4208" s="246"/>
      <c r="R4208" s="246"/>
      <c r="S4208" s="249">
        <v>2548.91</v>
      </c>
      <c r="T4208" s="467" t="s">
        <v>2965</v>
      </c>
      <c r="U4208" s="347">
        <f t="shared" si="83"/>
        <v>5097.82</v>
      </c>
    </row>
    <row r="4209" spans="1:21">
      <c r="A4209" s="235">
        <f t="shared" si="82"/>
        <v>4206</v>
      </c>
      <c r="B4209" s="238">
        <v>10947744</v>
      </c>
      <c r="C4209" s="238">
        <v>803203</v>
      </c>
      <c r="D4209" s="238" t="s">
        <v>3732</v>
      </c>
      <c r="E4209" s="615" t="s">
        <v>36</v>
      </c>
      <c r="F4209" s="333">
        <v>1</v>
      </c>
      <c r="G4209" s="623" t="s">
        <v>5197</v>
      </c>
      <c r="H4209" s="485">
        <v>45351</v>
      </c>
      <c r="I4209" s="491"/>
      <c r="J4209" s="246"/>
      <c r="K4209" s="246"/>
      <c r="L4209" s="246"/>
      <c r="M4209" s="246"/>
      <c r="N4209" s="246"/>
      <c r="O4209" s="262"/>
      <c r="P4209" s="246"/>
      <c r="Q4209" s="246"/>
      <c r="R4209" s="246"/>
      <c r="S4209" s="260">
        <v>38952.26</v>
      </c>
      <c r="T4209" s="467" t="s">
        <v>2965</v>
      </c>
      <c r="U4209" s="347">
        <f t="shared" si="83"/>
        <v>38952.26</v>
      </c>
    </row>
    <row r="4210" spans="1:21">
      <c r="A4210" s="235">
        <f t="shared" si="82"/>
        <v>4207</v>
      </c>
      <c r="B4210" s="239">
        <v>107146625</v>
      </c>
      <c r="C4210" s="239" t="s">
        <v>5010</v>
      </c>
      <c r="D4210" s="239" t="s">
        <v>5011</v>
      </c>
      <c r="E4210" s="600" t="s">
        <v>36</v>
      </c>
      <c r="F4210" s="333">
        <v>2</v>
      </c>
      <c r="G4210" s="623" t="s">
        <v>5197</v>
      </c>
      <c r="H4210" s="485">
        <v>45351</v>
      </c>
      <c r="I4210" s="491"/>
      <c r="J4210" s="246"/>
      <c r="K4210" s="246"/>
      <c r="L4210" s="246"/>
      <c r="M4210" s="246"/>
      <c r="N4210" s="246"/>
      <c r="O4210" s="262"/>
      <c r="P4210" s="246"/>
      <c r="Q4210" s="246"/>
      <c r="R4210" s="246"/>
      <c r="S4210" s="249">
        <v>2548.91</v>
      </c>
      <c r="T4210" s="467" t="s">
        <v>2965</v>
      </c>
      <c r="U4210" s="347">
        <f t="shared" si="83"/>
        <v>5097.82</v>
      </c>
    </row>
    <row r="4211" spans="1:21">
      <c r="A4211" s="235">
        <f t="shared" si="82"/>
        <v>4208</v>
      </c>
      <c r="B4211" s="238">
        <v>113709551</v>
      </c>
      <c r="C4211" s="239"/>
      <c r="D4211" s="239" t="s">
        <v>4233</v>
      </c>
      <c r="E4211" s="600" t="s">
        <v>36</v>
      </c>
      <c r="F4211" s="333">
        <v>4</v>
      </c>
      <c r="G4211" s="630" t="s">
        <v>5150</v>
      </c>
      <c r="H4211" s="241">
        <v>45336</v>
      </c>
      <c r="I4211" s="491"/>
      <c r="J4211" s="246"/>
      <c r="K4211" s="246"/>
      <c r="L4211" s="246"/>
      <c r="M4211" s="246"/>
      <c r="N4211" s="246"/>
      <c r="O4211" s="262"/>
      <c r="P4211" s="246"/>
      <c r="Q4211" s="246"/>
      <c r="R4211" s="246"/>
      <c r="S4211" s="171">
        <v>4800</v>
      </c>
      <c r="T4211" s="467" t="s">
        <v>2965</v>
      </c>
      <c r="U4211" s="347">
        <f t="shared" si="83"/>
        <v>19200</v>
      </c>
    </row>
    <row r="4212" spans="1:21">
      <c r="A4212" s="235">
        <f t="shared" si="82"/>
        <v>4209</v>
      </c>
      <c r="B4212" s="238">
        <v>113709551</v>
      </c>
      <c r="C4212" s="239"/>
      <c r="D4212" s="239" t="s">
        <v>4233</v>
      </c>
      <c r="E4212" s="600" t="s">
        <v>36</v>
      </c>
      <c r="F4212" s="333">
        <v>16</v>
      </c>
      <c r="G4212" s="630" t="s">
        <v>5150</v>
      </c>
      <c r="H4212" s="241">
        <v>45336</v>
      </c>
      <c r="I4212" s="491"/>
      <c r="J4212" s="246"/>
      <c r="K4212" s="246"/>
      <c r="L4212" s="246"/>
      <c r="M4212" s="246"/>
      <c r="N4212" s="246"/>
      <c r="O4212" s="262"/>
      <c r="P4212" s="246"/>
      <c r="Q4212" s="246"/>
      <c r="R4212" s="246"/>
      <c r="S4212" s="171">
        <v>4800</v>
      </c>
      <c r="T4212" s="467" t="s">
        <v>2965</v>
      </c>
      <c r="U4212" s="347">
        <f t="shared" si="83"/>
        <v>76800</v>
      </c>
    </row>
    <row r="4213" spans="1:21">
      <c r="A4213" s="235">
        <f t="shared" si="82"/>
        <v>4210</v>
      </c>
      <c r="B4213" s="238">
        <v>113709551</v>
      </c>
      <c r="C4213" s="239"/>
      <c r="D4213" s="239" t="s">
        <v>4233</v>
      </c>
      <c r="E4213" s="600" t="s">
        <v>36</v>
      </c>
      <c r="F4213" s="333">
        <v>12</v>
      </c>
      <c r="G4213" s="630" t="s">
        <v>5149</v>
      </c>
      <c r="H4213" s="241">
        <v>45336</v>
      </c>
      <c r="I4213" s="491"/>
      <c r="J4213" s="246"/>
      <c r="K4213" s="246"/>
      <c r="L4213" s="246"/>
      <c r="M4213" s="246"/>
      <c r="N4213" s="246"/>
      <c r="O4213" s="262"/>
      <c r="P4213" s="246"/>
      <c r="Q4213" s="246"/>
      <c r="R4213" s="246"/>
      <c r="S4213" s="171">
        <v>4800</v>
      </c>
      <c r="T4213" s="467" t="s">
        <v>2965</v>
      </c>
      <c r="U4213" s="347">
        <f t="shared" si="83"/>
        <v>57600</v>
      </c>
    </row>
    <row r="4214" spans="1:21">
      <c r="A4214" s="235">
        <f t="shared" si="82"/>
        <v>4211</v>
      </c>
      <c r="B4214" s="238">
        <v>112168683</v>
      </c>
      <c r="C4214" s="239" t="s">
        <v>5094</v>
      </c>
      <c r="D4214" s="239" t="s">
        <v>5263</v>
      </c>
      <c r="E4214" s="600" t="s">
        <v>36</v>
      </c>
      <c r="F4214" s="333">
        <v>1</v>
      </c>
      <c r="G4214" s="625" t="s">
        <v>5198</v>
      </c>
      <c r="H4214" s="465">
        <v>45345</v>
      </c>
      <c r="I4214" s="491"/>
      <c r="J4214" s="246"/>
      <c r="K4214" s="246"/>
      <c r="L4214" s="246"/>
      <c r="M4214" s="246"/>
      <c r="N4214" s="246"/>
      <c r="O4214" s="262"/>
      <c r="P4214" s="246"/>
      <c r="Q4214" s="246"/>
      <c r="R4214" s="246"/>
      <c r="S4214" s="171">
        <v>4800</v>
      </c>
      <c r="T4214" s="467" t="s">
        <v>2965</v>
      </c>
      <c r="U4214" s="347">
        <f t="shared" si="83"/>
        <v>4800</v>
      </c>
    </row>
    <row r="4215" spans="1:21">
      <c r="A4215" s="235">
        <f t="shared" si="82"/>
        <v>4212</v>
      </c>
      <c r="B4215" s="238">
        <v>113562220</v>
      </c>
      <c r="C4215" s="336">
        <v>113562220</v>
      </c>
      <c r="D4215" s="238" t="s">
        <v>3767</v>
      </c>
      <c r="E4215" s="605" t="s">
        <v>36</v>
      </c>
      <c r="F4215" s="336">
        <v>5</v>
      </c>
      <c r="G4215" s="623" t="s">
        <v>5244</v>
      </c>
      <c r="H4215" s="485">
        <v>45352</v>
      </c>
      <c r="I4215" s="491"/>
      <c r="J4215" s="246"/>
      <c r="K4215" s="246"/>
      <c r="L4215" s="246"/>
      <c r="M4215" s="246"/>
      <c r="N4215" s="246"/>
      <c r="O4215" s="262"/>
      <c r="P4215" s="246"/>
      <c r="Q4215" s="246"/>
      <c r="R4215" s="246"/>
      <c r="S4215" s="538">
        <v>250</v>
      </c>
      <c r="T4215" s="467" t="s">
        <v>2965</v>
      </c>
      <c r="U4215" s="347">
        <f t="shared" si="83"/>
        <v>1250</v>
      </c>
    </row>
    <row r="4216" spans="1:21">
      <c r="A4216" s="235">
        <f t="shared" ref="A4216:A4279" si="84">A4215+1</f>
        <v>4213</v>
      </c>
      <c r="B4216" s="238">
        <v>112158708</v>
      </c>
      <c r="C4216" s="238" t="s">
        <v>3681</v>
      </c>
      <c r="D4216" s="337" t="s">
        <v>3682</v>
      </c>
      <c r="E4216" s="598" t="s">
        <v>36</v>
      </c>
      <c r="F4216" s="470">
        <v>4</v>
      </c>
      <c r="G4216" s="626" t="s">
        <v>5245</v>
      </c>
      <c r="H4216" s="494">
        <v>45358</v>
      </c>
      <c r="I4216" s="491"/>
      <c r="J4216" s="246"/>
      <c r="K4216" s="246"/>
      <c r="L4216" s="246"/>
      <c r="M4216" s="246"/>
      <c r="N4216" s="246"/>
      <c r="O4216" s="262"/>
      <c r="P4216" s="246"/>
      <c r="Q4216" s="246"/>
      <c r="R4216" s="246"/>
      <c r="S4216" s="538">
        <v>1900</v>
      </c>
      <c r="T4216" s="467" t="s">
        <v>2965</v>
      </c>
      <c r="U4216" s="347">
        <f t="shared" si="83"/>
        <v>7600</v>
      </c>
    </row>
    <row r="4217" spans="1:21">
      <c r="A4217" s="235">
        <f t="shared" si="84"/>
        <v>4214</v>
      </c>
      <c r="B4217" s="238">
        <v>111402534</v>
      </c>
      <c r="C4217" s="238" t="s">
        <v>1083</v>
      </c>
      <c r="D4217" s="238" t="s">
        <v>1084</v>
      </c>
      <c r="E4217" s="598" t="s">
        <v>36</v>
      </c>
      <c r="F4217" s="235">
        <v>20</v>
      </c>
      <c r="G4217" s="626" t="s">
        <v>5245</v>
      </c>
      <c r="H4217" s="494">
        <v>45358</v>
      </c>
      <c r="I4217" s="491"/>
      <c r="J4217" s="246"/>
      <c r="K4217" s="246"/>
      <c r="L4217" s="246"/>
      <c r="M4217" s="246"/>
      <c r="N4217" s="246"/>
      <c r="O4217" s="262"/>
      <c r="P4217" s="246"/>
      <c r="Q4217" s="246"/>
      <c r="R4217" s="246"/>
      <c r="S4217" s="538">
        <v>450.42</v>
      </c>
      <c r="T4217" s="467" t="s">
        <v>2965</v>
      </c>
      <c r="U4217" s="347">
        <f t="shared" si="83"/>
        <v>9008.4</v>
      </c>
    </row>
    <row r="4218" spans="1:21" ht="20.399999999999999">
      <c r="A4218" s="235">
        <f t="shared" si="84"/>
        <v>4215</v>
      </c>
      <c r="B4218" s="238" t="s">
        <v>818</v>
      </c>
      <c r="C4218" s="238" t="s">
        <v>818</v>
      </c>
      <c r="D4218" s="238" t="s">
        <v>819</v>
      </c>
      <c r="E4218" s="598" t="s">
        <v>36</v>
      </c>
      <c r="F4218" s="333">
        <v>160</v>
      </c>
      <c r="G4218" s="626" t="s">
        <v>5245</v>
      </c>
      <c r="H4218" s="494">
        <v>45358</v>
      </c>
      <c r="I4218" s="491"/>
      <c r="J4218" s="246"/>
      <c r="K4218" s="246"/>
      <c r="L4218" s="246"/>
      <c r="M4218" s="246"/>
      <c r="N4218" s="246"/>
      <c r="O4218" s="262"/>
      <c r="P4218" s="246"/>
      <c r="Q4218" s="246"/>
      <c r="R4218" s="246"/>
      <c r="S4218" s="538">
        <v>4.5</v>
      </c>
      <c r="T4218" s="467" t="s">
        <v>2965</v>
      </c>
      <c r="U4218" s="347">
        <f t="shared" si="83"/>
        <v>720</v>
      </c>
    </row>
    <row r="4219" spans="1:21">
      <c r="A4219" s="235">
        <f t="shared" si="84"/>
        <v>4216</v>
      </c>
      <c r="B4219" s="238">
        <v>107184793</v>
      </c>
      <c r="C4219" s="238">
        <v>107184793</v>
      </c>
      <c r="D4219" s="238" t="s">
        <v>813</v>
      </c>
      <c r="E4219" s="598" t="s">
        <v>36</v>
      </c>
      <c r="F4219" s="355">
        <v>160</v>
      </c>
      <c r="G4219" s="626" t="s">
        <v>5245</v>
      </c>
      <c r="H4219" s="494">
        <v>45358</v>
      </c>
      <c r="I4219" s="491"/>
      <c r="J4219" s="246"/>
      <c r="K4219" s="246"/>
      <c r="L4219" s="246"/>
      <c r="M4219" s="246"/>
      <c r="N4219" s="246"/>
      <c r="O4219" s="262"/>
      <c r="P4219" s="246"/>
      <c r="Q4219" s="246"/>
      <c r="R4219" s="246"/>
      <c r="S4219" s="541">
        <v>2.74</v>
      </c>
      <c r="T4219" s="467" t="s">
        <v>2965</v>
      </c>
      <c r="U4219" s="347">
        <f t="shared" si="83"/>
        <v>438.40000000000003</v>
      </c>
    </row>
    <row r="4220" spans="1:21">
      <c r="A4220" s="235">
        <f t="shared" si="84"/>
        <v>4217</v>
      </c>
      <c r="B4220" s="238">
        <v>107156657</v>
      </c>
      <c r="C4220" s="238">
        <v>107156657</v>
      </c>
      <c r="D4220" s="238" t="s">
        <v>815</v>
      </c>
      <c r="E4220" s="598" t="s">
        <v>36</v>
      </c>
      <c r="F4220" s="235">
        <v>32</v>
      </c>
      <c r="G4220" s="626" t="s">
        <v>5245</v>
      </c>
      <c r="H4220" s="494">
        <v>45358</v>
      </c>
      <c r="I4220" s="491"/>
      <c r="J4220" s="246"/>
      <c r="K4220" s="246"/>
      <c r="L4220" s="246"/>
      <c r="M4220" s="246"/>
      <c r="N4220" s="246"/>
      <c r="O4220" s="262"/>
      <c r="P4220" s="246"/>
      <c r="Q4220" s="246"/>
      <c r="R4220" s="246"/>
      <c r="S4220" s="538">
        <v>17.79</v>
      </c>
      <c r="T4220" s="467" t="s">
        <v>2965</v>
      </c>
      <c r="U4220" s="347">
        <f t="shared" si="83"/>
        <v>569.28</v>
      </c>
    </row>
    <row r="4221" spans="1:21">
      <c r="A4221" s="235">
        <f t="shared" si="84"/>
        <v>4218</v>
      </c>
      <c r="B4221" s="238">
        <v>107156629</v>
      </c>
      <c r="C4221" s="238">
        <v>107156629</v>
      </c>
      <c r="D4221" s="238" t="s">
        <v>814</v>
      </c>
      <c r="E4221" s="598" t="s">
        <v>36</v>
      </c>
      <c r="F4221" s="235">
        <v>128</v>
      </c>
      <c r="G4221" s="626" t="s">
        <v>5245</v>
      </c>
      <c r="H4221" s="494">
        <v>45358</v>
      </c>
      <c r="I4221" s="491"/>
      <c r="J4221" s="246"/>
      <c r="K4221" s="246"/>
      <c r="L4221" s="246"/>
      <c r="M4221" s="246"/>
      <c r="N4221" s="246"/>
      <c r="O4221" s="262"/>
      <c r="P4221" s="246"/>
      <c r="Q4221" s="246"/>
      <c r="R4221" s="246"/>
      <c r="S4221" s="538">
        <v>13.63</v>
      </c>
      <c r="T4221" s="467" t="s">
        <v>2965</v>
      </c>
      <c r="U4221" s="347">
        <f t="shared" si="83"/>
        <v>1744.64</v>
      </c>
    </row>
    <row r="4222" spans="1:21">
      <c r="A4222" s="235">
        <f t="shared" si="84"/>
        <v>4219</v>
      </c>
      <c r="B4222" s="238">
        <v>110408291</v>
      </c>
      <c r="C4222" s="238" t="s">
        <v>1305</v>
      </c>
      <c r="D4222" s="238" t="s">
        <v>1306</v>
      </c>
      <c r="E4222" s="598" t="s">
        <v>36</v>
      </c>
      <c r="F4222" s="235">
        <v>48</v>
      </c>
      <c r="G4222" s="626" t="s">
        <v>5245</v>
      </c>
      <c r="H4222" s="494">
        <v>45358</v>
      </c>
      <c r="I4222" s="491"/>
      <c r="J4222" s="246"/>
      <c r="K4222" s="246"/>
      <c r="L4222" s="246"/>
      <c r="M4222" s="246"/>
      <c r="N4222" s="246"/>
      <c r="O4222" s="262"/>
      <c r="P4222" s="246"/>
      <c r="Q4222" s="246"/>
      <c r="R4222" s="246"/>
      <c r="S4222" s="541">
        <v>2.5499999999999998</v>
      </c>
      <c r="T4222" s="467" t="s">
        <v>2965</v>
      </c>
      <c r="U4222" s="347">
        <f t="shared" si="83"/>
        <v>122.39999999999999</v>
      </c>
    </row>
    <row r="4223" spans="1:21" ht="20.399999999999999">
      <c r="A4223" s="235">
        <f t="shared" si="84"/>
        <v>4220</v>
      </c>
      <c r="B4223" s="238" t="s">
        <v>820</v>
      </c>
      <c r="C4223" s="238">
        <v>107186267</v>
      </c>
      <c r="D4223" s="238" t="s">
        <v>821</v>
      </c>
      <c r="E4223" s="598" t="s">
        <v>36</v>
      </c>
      <c r="F4223" s="333">
        <v>160</v>
      </c>
      <c r="G4223" s="626" t="s">
        <v>5245</v>
      </c>
      <c r="H4223" s="494">
        <v>45358</v>
      </c>
      <c r="I4223" s="491"/>
      <c r="J4223" s="246"/>
      <c r="K4223" s="246"/>
      <c r="L4223" s="246"/>
      <c r="M4223" s="246"/>
      <c r="N4223" s="246"/>
      <c r="O4223" s="262"/>
      <c r="P4223" s="246"/>
      <c r="Q4223" s="246"/>
      <c r="R4223" s="246"/>
      <c r="S4223" s="538">
        <v>11.06</v>
      </c>
      <c r="T4223" s="467" t="s">
        <v>2965</v>
      </c>
      <c r="U4223" s="347">
        <f t="shared" si="83"/>
        <v>1769.6000000000001</v>
      </c>
    </row>
    <row r="4224" spans="1:21">
      <c r="A4224" s="235">
        <f t="shared" si="84"/>
        <v>4221</v>
      </c>
      <c r="B4224" s="238">
        <v>112141777</v>
      </c>
      <c r="C4224" s="238">
        <v>112141777</v>
      </c>
      <c r="D4224" s="238" t="s">
        <v>2563</v>
      </c>
      <c r="E4224" s="598" t="s">
        <v>36</v>
      </c>
      <c r="F4224" s="235">
        <v>144</v>
      </c>
      <c r="G4224" s="626" t="s">
        <v>5245</v>
      </c>
      <c r="H4224" s="494">
        <v>45358</v>
      </c>
      <c r="I4224" s="491"/>
      <c r="J4224" s="246"/>
      <c r="K4224" s="246"/>
      <c r="L4224" s="246"/>
      <c r="M4224" s="246"/>
      <c r="N4224" s="246"/>
      <c r="O4224" s="262"/>
      <c r="P4224" s="246"/>
      <c r="Q4224" s="246"/>
      <c r="R4224" s="246"/>
      <c r="S4224" s="538">
        <v>5.4</v>
      </c>
      <c r="T4224" s="467" t="s">
        <v>2965</v>
      </c>
      <c r="U4224" s="347">
        <f t="shared" si="83"/>
        <v>777.6</v>
      </c>
    </row>
    <row r="4225" spans="1:21">
      <c r="A4225" s="235">
        <f t="shared" si="84"/>
        <v>4222</v>
      </c>
      <c r="B4225" s="238">
        <v>112141778</v>
      </c>
      <c r="C4225" s="238">
        <v>112141778</v>
      </c>
      <c r="D4225" s="238" t="s">
        <v>2566</v>
      </c>
      <c r="E4225" s="598" t="s">
        <v>36</v>
      </c>
      <c r="F4225" s="238">
        <v>80</v>
      </c>
      <c r="G4225" s="626" t="s">
        <v>5245</v>
      </c>
      <c r="H4225" s="494">
        <v>45358</v>
      </c>
      <c r="I4225" s="491"/>
      <c r="J4225" s="246"/>
      <c r="K4225" s="246"/>
      <c r="L4225" s="246"/>
      <c r="M4225" s="246"/>
      <c r="N4225" s="246"/>
      <c r="O4225" s="262"/>
      <c r="P4225" s="246"/>
      <c r="Q4225" s="246"/>
      <c r="R4225" s="246"/>
      <c r="S4225" s="538">
        <v>1.5</v>
      </c>
      <c r="T4225" s="467" t="s">
        <v>2965</v>
      </c>
      <c r="U4225" s="347">
        <f t="shared" si="83"/>
        <v>120</v>
      </c>
    </row>
    <row r="4226" spans="1:21">
      <c r="A4226" s="235">
        <f t="shared" si="84"/>
        <v>4223</v>
      </c>
      <c r="B4226" s="238">
        <v>101576439</v>
      </c>
      <c r="C4226" s="238" t="s">
        <v>655</v>
      </c>
      <c r="D4226" s="238" t="s">
        <v>656</v>
      </c>
      <c r="E4226" s="598" t="s">
        <v>36</v>
      </c>
      <c r="F4226" s="238">
        <v>8</v>
      </c>
      <c r="G4226" s="626" t="s">
        <v>5245</v>
      </c>
      <c r="H4226" s="494">
        <v>45358</v>
      </c>
      <c r="I4226" s="491"/>
      <c r="J4226" s="246"/>
      <c r="K4226" s="246"/>
      <c r="L4226" s="246"/>
      <c r="M4226" s="246"/>
      <c r="N4226" s="246"/>
      <c r="O4226" s="262"/>
      <c r="P4226" s="246"/>
      <c r="Q4226" s="246"/>
      <c r="R4226" s="246"/>
      <c r="S4226" s="538">
        <v>1184</v>
      </c>
      <c r="T4226" s="467" t="s">
        <v>2965</v>
      </c>
      <c r="U4226" s="347">
        <f t="shared" si="83"/>
        <v>9472</v>
      </c>
    </row>
    <row r="4227" spans="1:21">
      <c r="A4227" s="235">
        <f t="shared" si="84"/>
        <v>4224</v>
      </c>
      <c r="B4227" s="238">
        <v>110710681</v>
      </c>
      <c r="C4227" s="238">
        <v>110710681</v>
      </c>
      <c r="D4227" s="238" t="s">
        <v>2209</v>
      </c>
      <c r="E4227" s="598" t="s">
        <v>36</v>
      </c>
      <c r="F4227" s="235">
        <v>32</v>
      </c>
      <c r="G4227" s="626" t="s">
        <v>5245</v>
      </c>
      <c r="H4227" s="494">
        <v>45358</v>
      </c>
      <c r="I4227" s="491"/>
      <c r="J4227" s="246"/>
      <c r="K4227" s="246"/>
      <c r="L4227" s="246"/>
      <c r="M4227" s="246"/>
      <c r="N4227" s="246"/>
      <c r="O4227" s="262"/>
      <c r="P4227" s="246"/>
      <c r="Q4227" s="246"/>
      <c r="R4227" s="246"/>
      <c r="S4227" s="546">
        <v>2011</v>
      </c>
      <c r="T4227" s="467" t="s">
        <v>2965</v>
      </c>
      <c r="U4227" s="347">
        <f t="shared" si="83"/>
        <v>64352</v>
      </c>
    </row>
    <row r="4228" spans="1:21">
      <c r="A4228" s="235">
        <f t="shared" si="84"/>
        <v>4225</v>
      </c>
      <c r="B4228" s="238">
        <v>110710682</v>
      </c>
      <c r="C4228" s="238">
        <v>110710682</v>
      </c>
      <c r="D4228" s="238" t="s">
        <v>2216</v>
      </c>
      <c r="E4228" s="598" t="s">
        <v>36</v>
      </c>
      <c r="F4228" s="238">
        <v>32</v>
      </c>
      <c r="G4228" s="626" t="s">
        <v>5245</v>
      </c>
      <c r="H4228" s="494">
        <v>45358</v>
      </c>
      <c r="I4228" s="491"/>
      <c r="J4228" s="246"/>
      <c r="K4228" s="246"/>
      <c r="L4228" s="246"/>
      <c r="M4228" s="246"/>
      <c r="N4228" s="246"/>
      <c r="O4228" s="262"/>
      <c r="P4228" s="246"/>
      <c r="Q4228" s="246"/>
      <c r="R4228" s="246"/>
      <c r="S4228" s="546">
        <v>1945</v>
      </c>
      <c r="T4228" s="467" t="s">
        <v>2965</v>
      </c>
      <c r="U4228" s="347">
        <f t="shared" ref="U4228:U4291" si="85">S4228*F4228</f>
        <v>62240</v>
      </c>
    </row>
    <row r="4229" spans="1:21">
      <c r="A4229" s="235">
        <f t="shared" si="84"/>
        <v>4226</v>
      </c>
      <c r="B4229" s="238">
        <v>110710684</v>
      </c>
      <c r="C4229" s="238" t="s">
        <v>3942</v>
      </c>
      <c r="D4229" s="238" t="s">
        <v>2213</v>
      </c>
      <c r="E4229" s="598" t="s">
        <v>36</v>
      </c>
      <c r="F4229" s="235">
        <v>16</v>
      </c>
      <c r="G4229" s="626" t="s">
        <v>5245</v>
      </c>
      <c r="H4229" s="494">
        <v>45358</v>
      </c>
      <c r="I4229" s="491"/>
      <c r="J4229" s="246"/>
      <c r="K4229" s="246"/>
      <c r="L4229" s="246"/>
      <c r="M4229" s="246"/>
      <c r="N4229" s="246"/>
      <c r="O4229" s="262"/>
      <c r="P4229" s="246"/>
      <c r="Q4229" s="246"/>
      <c r="R4229" s="246"/>
      <c r="S4229" s="538">
        <v>2518</v>
      </c>
      <c r="T4229" s="467" t="s">
        <v>2965</v>
      </c>
      <c r="U4229" s="347">
        <f t="shared" si="85"/>
        <v>40288</v>
      </c>
    </row>
    <row r="4230" spans="1:21">
      <c r="A4230" s="235">
        <f t="shared" si="84"/>
        <v>4227</v>
      </c>
      <c r="B4230" s="238">
        <v>111400054</v>
      </c>
      <c r="C4230" s="238" t="s">
        <v>3274</v>
      </c>
      <c r="D4230" s="238" t="s">
        <v>650</v>
      </c>
      <c r="E4230" s="598" t="s">
        <v>36</v>
      </c>
      <c r="F4230" s="235">
        <v>24</v>
      </c>
      <c r="G4230" s="626" t="s">
        <v>5245</v>
      </c>
      <c r="H4230" s="494">
        <v>45358</v>
      </c>
      <c r="I4230" s="491"/>
      <c r="J4230" s="246"/>
      <c r="K4230" s="246"/>
      <c r="L4230" s="246"/>
      <c r="M4230" s="246"/>
      <c r="N4230" s="246"/>
      <c r="O4230" s="262"/>
      <c r="P4230" s="246"/>
      <c r="Q4230" s="246"/>
      <c r="R4230" s="246"/>
      <c r="S4230" s="540">
        <v>1410</v>
      </c>
      <c r="T4230" s="467" t="s">
        <v>2965</v>
      </c>
      <c r="U4230" s="347">
        <f t="shared" si="85"/>
        <v>33840</v>
      </c>
    </row>
    <row r="4231" spans="1:21">
      <c r="A4231" s="235">
        <f t="shared" si="84"/>
        <v>4228</v>
      </c>
      <c r="B4231" s="238">
        <v>111400055</v>
      </c>
      <c r="C4231" s="238" t="s">
        <v>3275</v>
      </c>
      <c r="D4231" s="238" t="s">
        <v>654</v>
      </c>
      <c r="E4231" s="598" t="s">
        <v>36</v>
      </c>
      <c r="F4231" s="333">
        <v>24</v>
      </c>
      <c r="G4231" s="626" t="s">
        <v>5245</v>
      </c>
      <c r="H4231" s="494">
        <v>45358</v>
      </c>
      <c r="I4231" s="491"/>
      <c r="J4231" s="246"/>
      <c r="K4231" s="246"/>
      <c r="L4231" s="246"/>
      <c r="M4231" s="246"/>
      <c r="N4231" s="246"/>
      <c r="O4231" s="262"/>
      <c r="P4231" s="246"/>
      <c r="Q4231" s="246"/>
      <c r="R4231" s="246"/>
      <c r="S4231" s="547">
        <v>1706.02</v>
      </c>
      <c r="T4231" s="467" t="s">
        <v>2965</v>
      </c>
      <c r="U4231" s="347">
        <f t="shared" si="85"/>
        <v>40944.479999999996</v>
      </c>
    </row>
    <row r="4232" spans="1:21" ht="20.399999999999999">
      <c r="A4232" s="235">
        <f t="shared" si="84"/>
        <v>4229</v>
      </c>
      <c r="B4232" s="238">
        <v>110408290</v>
      </c>
      <c r="C4232" s="238" t="s">
        <v>4382</v>
      </c>
      <c r="D4232" s="337" t="s">
        <v>2775</v>
      </c>
      <c r="E4232" s="598" t="s">
        <v>36</v>
      </c>
      <c r="F4232" s="235">
        <v>24</v>
      </c>
      <c r="G4232" s="626" t="s">
        <v>5245</v>
      </c>
      <c r="H4232" s="494">
        <v>45358</v>
      </c>
      <c r="I4232" s="491"/>
      <c r="J4232" s="246"/>
      <c r="K4232" s="246"/>
      <c r="L4232" s="246"/>
      <c r="M4232" s="246"/>
      <c r="N4232" s="246"/>
      <c r="O4232" s="262"/>
      <c r="P4232" s="246"/>
      <c r="Q4232" s="246"/>
      <c r="R4232" s="246"/>
      <c r="S4232" s="538">
        <v>540.54999999999995</v>
      </c>
      <c r="T4232" s="467" t="s">
        <v>2965</v>
      </c>
      <c r="U4232" s="347">
        <f t="shared" si="85"/>
        <v>12973.199999999999</v>
      </c>
    </row>
    <row r="4233" spans="1:21">
      <c r="A4233" s="235">
        <f t="shared" si="84"/>
        <v>4230</v>
      </c>
      <c r="B4233" s="238" t="s">
        <v>2458</v>
      </c>
      <c r="C4233" s="238" t="s">
        <v>2458</v>
      </c>
      <c r="D4233" s="337" t="s">
        <v>2459</v>
      </c>
      <c r="E4233" s="598" t="s">
        <v>36</v>
      </c>
      <c r="F4233" s="235">
        <v>16</v>
      </c>
      <c r="G4233" s="626" t="s">
        <v>5245</v>
      </c>
      <c r="H4233" s="494">
        <v>45358</v>
      </c>
      <c r="I4233" s="491"/>
      <c r="J4233" s="246"/>
      <c r="K4233" s="246"/>
      <c r="L4233" s="246"/>
      <c r="M4233" s="246"/>
      <c r="N4233" s="246"/>
      <c r="O4233" s="262"/>
      <c r="P4233" s="246"/>
      <c r="Q4233" s="246"/>
      <c r="R4233" s="246"/>
      <c r="S4233" s="538">
        <v>1667.61</v>
      </c>
      <c r="T4233" s="467" t="s">
        <v>2965</v>
      </c>
      <c r="U4233" s="347">
        <f t="shared" si="85"/>
        <v>26681.759999999998</v>
      </c>
    </row>
    <row r="4234" spans="1:21">
      <c r="A4234" s="235">
        <f t="shared" si="84"/>
        <v>4231</v>
      </c>
      <c r="B4234" s="238" t="s">
        <v>2336</v>
      </c>
      <c r="C4234" s="238" t="s">
        <v>2804</v>
      </c>
      <c r="D4234" s="238" t="s">
        <v>2605</v>
      </c>
      <c r="E4234" s="598" t="s">
        <v>36</v>
      </c>
      <c r="F4234" s="235">
        <v>32</v>
      </c>
      <c r="G4234" s="626" t="s">
        <v>5245</v>
      </c>
      <c r="H4234" s="494">
        <v>45358</v>
      </c>
      <c r="I4234" s="491"/>
      <c r="J4234" s="246"/>
      <c r="K4234" s="246"/>
      <c r="L4234" s="246"/>
      <c r="M4234" s="246"/>
      <c r="N4234" s="246"/>
      <c r="O4234" s="262"/>
      <c r="P4234" s="246"/>
      <c r="Q4234" s="246"/>
      <c r="R4234" s="246"/>
      <c r="S4234" s="538">
        <v>1667.61</v>
      </c>
      <c r="T4234" s="467" t="s">
        <v>2965</v>
      </c>
      <c r="U4234" s="347">
        <f t="shared" si="85"/>
        <v>53363.519999999997</v>
      </c>
    </row>
    <row r="4235" spans="1:21">
      <c r="A4235" s="235">
        <f t="shared" si="84"/>
        <v>4232</v>
      </c>
      <c r="B4235" s="238">
        <v>112172541</v>
      </c>
      <c r="C4235" s="238">
        <v>112172541</v>
      </c>
      <c r="D4235" s="238" t="s">
        <v>2373</v>
      </c>
      <c r="E4235" s="598" t="s">
        <v>36</v>
      </c>
      <c r="F4235" s="333">
        <v>8</v>
      </c>
      <c r="G4235" s="626" t="s">
        <v>5245</v>
      </c>
      <c r="H4235" s="494">
        <v>45358</v>
      </c>
      <c r="I4235" s="491"/>
      <c r="J4235" s="246"/>
      <c r="K4235" s="246"/>
      <c r="L4235" s="246"/>
      <c r="M4235" s="246"/>
      <c r="N4235" s="246"/>
      <c r="O4235" s="262"/>
      <c r="P4235" s="246"/>
      <c r="Q4235" s="246"/>
      <c r="R4235" s="246"/>
      <c r="S4235" s="541">
        <v>250.2</v>
      </c>
      <c r="T4235" s="467" t="s">
        <v>2965</v>
      </c>
      <c r="U4235" s="347">
        <f t="shared" si="85"/>
        <v>2001.6</v>
      </c>
    </row>
    <row r="4236" spans="1:21">
      <c r="A4236" s="235">
        <f t="shared" si="84"/>
        <v>4233</v>
      </c>
      <c r="B4236" s="238">
        <v>112172542</v>
      </c>
      <c r="C4236" s="238">
        <v>112172542</v>
      </c>
      <c r="D4236" s="238" t="s">
        <v>2376</v>
      </c>
      <c r="E4236" s="598" t="s">
        <v>36</v>
      </c>
      <c r="F4236" s="238">
        <v>24</v>
      </c>
      <c r="G4236" s="626" t="s">
        <v>5245</v>
      </c>
      <c r="H4236" s="494">
        <v>45358</v>
      </c>
      <c r="I4236" s="491"/>
      <c r="J4236" s="246"/>
      <c r="K4236" s="246"/>
      <c r="L4236" s="246"/>
      <c r="M4236" s="246"/>
      <c r="N4236" s="246"/>
      <c r="O4236" s="262"/>
      <c r="P4236" s="246"/>
      <c r="Q4236" s="246"/>
      <c r="R4236" s="246"/>
      <c r="S4236" s="538">
        <v>139.5</v>
      </c>
      <c r="T4236" s="467" t="s">
        <v>2965</v>
      </c>
      <c r="U4236" s="347">
        <f t="shared" si="85"/>
        <v>3348</v>
      </c>
    </row>
    <row r="4237" spans="1:21">
      <c r="A4237" s="235">
        <f t="shared" si="84"/>
        <v>4234</v>
      </c>
      <c r="B4237" s="238">
        <v>112172543</v>
      </c>
      <c r="C4237" s="238">
        <v>112172543</v>
      </c>
      <c r="D4237" s="238" t="s">
        <v>1145</v>
      </c>
      <c r="E4237" s="598" t="s">
        <v>36</v>
      </c>
      <c r="F4237" s="238">
        <v>8</v>
      </c>
      <c r="G4237" s="626" t="s">
        <v>5245</v>
      </c>
      <c r="H4237" s="494">
        <v>45358</v>
      </c>
      <c r="I4237" s="491"/>
      <c r="J4237" s="246"/>
      <c r="K4237" s="246"/>
      <c r="L4237" s="246"/>
      <c r="M4237" s="246"/>
      <c r="N4237" s="246"/>
      <c r="O4237" s="262"/>
      <c r="P4237" s="246"/>
      <c r="Q4237" s="246"/>
      <c r="R4237" s="246"/>
      <c r="S4237" s="541">
        <v>3147.29</v>
      </c>
      <c r="T4237" s="467" t="s">
        <v>2965</v>
      </c>
      <c r="U4237" s="347">
        <f t="shared" si="85"/>
        <v>25178.32</v>
      </c>
    </row>
    <row r="4238" spans="1:21">
      <c r="A4238" s="235">
        <f t="shared" si="84"/>
        <v>4235</v>
      </c>
      <c r="B4238" s="238">
        <v>112172544</v>
      </c>
      <c r="C4238" s="238">
        <v>112172544</v>
      </c>
      <c r="D4238" s="238" t="s">
        <v>2377</v>
      </c>
      <c r="E4238" s="598" t="s">
        <v>36</v>
      </c>
      <c r="F4238" s="238">
        <v>16</v>
      </c>
      <c r="G4238" s="626" t="s">
        <v>5245</v>
      </c>
      <c r="H4238" s="494">
        <v>45358</v>
      </c>
      <c r="I4238" s="491"/>
      <c r="J4238" s="246"/>
      <c r="K4238" s="246"/>
      <c r="L4238" s="246"/>
      <c r="M4238" s="246"/>
      <c r="N4238" s="246"/>
      <c r="O4238" s="262"/>
      <c r="P4238" s="246"/>
      <c r="Q4238" s="246"/>
      <c r="R4238" s="246"/>
      <c r="S4238" s="550">
        <v>147.6</v>
      </c>
      <c r="T4238" s="467" t="s">
        <v>2965</v>
      </c>
      <c r="U4238" s="347">
        <f t="shared" si="85"/>
        <v>2361.6</v>
      </c>
    </row>
    <row r="4239" spans="1:21">
      <c r="A4239" s="235">
        <f t="shared" si="84"/>
        <v>4236</v>
      </c>
      <c r="B4239" s="238">
        <v>112172545</v>
      </c>
      <c r="C4239" s="238">
        <v>112172545</v>
      </c>
      <c r="D4239" s="238" t="s">
        <v>2378</v>
      </c>
      <c r="E4239" s="598" t="s">
        <v>36</v>
      </c>
      <c r="F4239" s="333">
        <v>48</v>
      </c>
      <c r="G4239" s="626" t="s">
        <v>5245</v>
      </c>
      <c r="H4239" s="494">
        <v>45358</v>
      </c>
      <c r="I4239" s="491"/>
      <c r="J4239" s="246"/>
      <c r="K4239" s="246"/>
      <c r="L4239" s="246"/>
      <c r="M4239" s="246"/>
      <c r="N4239" s="246"/>
      <c r="O4239" s="262"/>
      <c r="P4239" s="246"/>
      <c r="Q4239" s="246"/>
      <c r="R4239" s="246"/>
      <c r="S4239" s="541">
        <v>8.8800000000000008</v>
      </c>
      <c r="T4239" s="467" t="s">
        <v>2965</v>
      </c>
      <c r="U4239" s="347">
        <f t="shared" si="85"/>
        <v>426.24</v>
      </c>
    </row>
    <row r="4240" spans="1:21">
      <c r="A4240" s="235">
        <f t="shared" si="84"/>
        <v>4237</v>
      </c>
      <c r="B4240" s="238">
        <v>112172546</v>
      </c>
      <c r="C4240" s="238">
        <v>112172546</v>
      </c>
      <c r="D4240" s="238" t="s">
        <v>2380</v>
      </c>
      <c r="E4240" s="598" t="s">
        <v>36</v>
      </c>
      <c r="F4240" s="333">
        <v>32</v>
      </c>
      <c r="G4240" s="626" t="s">
        <v>5245</v>
      </c>
      <c r="H4240" s="494">
        <v>45358</v>
      </c>
      <c r="I4240" s="491"/>
      <c r="J4240" s="246"/>
      <c r="K4240" s="246"/>
      <c r="L4240" s="246"/>
      <c r="M4240" s="246"/>
      <c r="N4240" s="246"/>
      <c r="O4240" s="262"/>
      <c r="P4240" s="246"/>
      <c r="Q4240" s="246"/>
      <c r="R4240" s="246"/>
      <c r="S4240" s="538">
        <v>8.98</v>
      </c>
      <c r="T4240" s="467" t="s">
        <v>2965</v>
      </c>
      <c r="U4240" s="347">
        <f t="shared" si="85"/>
        <v>287.36</v>
      </c>
    </row>
    <row r="4241" spans="1:21">
      <c r="A4241" s="235">
        <f t="shared" si="84"/>
        <v>4238</v>
      </c>
      <c r="B4241" s="238">
        <v>112170848</v>
      </c>
      <c r="C4241" s="238">
        <v>112170848</v>
      </c>
      <c r="D4241" s="238" t="s">
        <v>2381</v>
      </c>
      <c r="E4241" s="598" t="s">
        <v>36</v>
      </c>
      <c r="F4241" s="238">
        <v>48</v>
      </c>
      <c r="G4241" s="626" t="s">
        <v>5245</v>
      </c>
      <c r="H4241" s="494">
        <v>45358</v>
      </c>
      <c r="I4241" s="491"/>
      <c r="J4241" s="246"/>
      <c r="K4241" s="246"/>
      <c r="L4241" s="246"/>
      <c r="M4241" s="246"/>
      <c r="N4241" s="246"/>
      <c r="O4241" s="262"/>
      <c r="P4241" s="246"/>
      <c r="Q4241" s="246"/>
      <c r="R4241" s="246"/>
      <c r="S4241" s="538">
        <v>8.41</v>
      </c>
      <c r="T4241" s="467" t="s">
        <v>2965</v>
      </c>
      <c r="U4241" s="347">
        <f t="shared" si="85"/>
        <v>403.68</v>
      </c>
    </row>
    <row r="4242" spans="1:21">
      <c r="A4242" s="235">
        <f t="shared" si="84"/>
        <v>4239</v>
      </c>
      <c r="B4242" s="238">
        <v>112170849</v>
      </c>
      <c r="C4242" s="238">
        <v>112170849</v>
      </c>
      <c r="D4242" s="238" t="s">
        <v>2382</v>
      </c>
      <c r="E4242" s="598" t="s">
        <v>36</v>
      </c>
      <c r="F4242" s="238">
        <v>48</v>
      </c>
      <c r="G4242" s="626" t="s">
        <v>5245</v>
      </c>
      <c r="H4242" s="494">
        <v>45358</v>
      </c>
      <c r="I4242" s="491"/>
      <c r="J4242" s="246"/>
      <c r="K4242" s="246"/>
      <c r="L4242" s="246"/>
      <c r="M4242" s="246"/>
      <c r="N4242" s="246"/>
      <c r="O4242" s="262"/>
      <c r="P4242" s="246"/>
      <c r="Q4242" s="246"/>
      <c r="R4242" s="246"/>
      <c r="S4242" s="538">
        <v>2.89</v>
      </c>
      <c r="T4242" s="467" t="s">
        <v>2965</v>
      </c>
      <c r="U4242" s="347">
        <f t="shared" si="85"/>
        <v>138.72</v>
      </c>
    </row>
    <row r="4243" spans="1:21">
      <c r="A4243" s="235">
        <f t="shared" si="84"/>
        <v>4240</v>
      </c>
      <c r="B4243" s="238">
        <v>112171911</v>
      </c>
      <c r="C4243" s="238" t="s">
        <v>3427</v>
      </c>
      <c r="D4243" s="333" t="s">
        <v>3588</v>
      </c>
      <c r="E4243" s="600" t="s">
        <v>36</v>
      </c>
      <c r="F4243" s="470">
        <v>4</v>
      </c>
      <c r="G4243" s="626" t="s">
        <v>5245</v>
      </c>
      <c r="H4243" s="494">
        <v>45358</v>
      </c>
      <c r="I4243" s="491"/>
      <c r="J4243" s="246"/>
      <c r="K4243" s="246"/>
      <c r="L4243" s="246"/>
      <c r="M4243" s="246"/>
      <c r="N4243" s="246"/>
      <c r="O4243" s="262"/>
      <c r="P4243" s="246"/>
      <c r="Q4243" s="246"/>
      <c r="R4243" s="246"/>
      <c r="S4243" s="544">
        <v>158500</v>
      </c>
      <c r="T4243" s="467" t="s">
        <v>2965</v>
      </c>
      <c r="U4243" s="347">
        <f t="shared" si="85"/>
        <v>634000</v>
      </c>
    </row>
    <row r="4244" spans="1:21">
      <c r="A4244" s="235">
        <f t="shared" si="84"/>
        <v>4241</v>
      </c>
      <c r="B4244" s="238">
        <v>112173846</v>
      </c>
      <c r="C4244" s="238">
        <v>1552983</v>
      </c>
      <c r="D4244" s="337" t="s">
        <v>3758</v>
      </c>
      <c r="E4244" s="600" t="s">
        <v>36</v>
      </c>
      <c r="F4244" s="470">
        <v>4</v>
      </c>
      <c r="G4244" s="626" t="s">
        <v>5245</v>
      </c>
      <c r="H4244" s="494">
        <v>45358</v>
      </c>
      <c r="I4244" s="491"/>
      <c r="J4244" s="246"/>
      <c r="K4244" s="246"/>
      <c r="L4244" s="246"/>
      <c r="M4244" s="246"/>
      <c r="N4244" s="246"/>
      <c r="O4244" s="262"/>
      <c r="P4244" s="246"/>
      <c r="Q4244" s="246"/>
      <c r="R4244" s="246"/>
      <c r="S4244" s="547">
        <v>2350</v>
      </c>
      <c r="T4244" s="467" t="s">
        <v>2965</v>
      </c>
      <c r="U4244" s="347">
        <f t="shared" si="85"/>
        <v>9400</v>
      </c>
    </row>
    <row r="4245" spans="1:21" ht="30.6">
      <c r="A4245" s="235">
        <f t="shared" si="84"/>
        <v>4242</v>
      </c>
      <c r="B4245" s="238">
        <v>109611234</v>
      </c>
      <c r="C4245" s="238">
        <v>3742612236</v>
      </c>
      <c r="D4245" s="337" t="s">
        <v>3031</v>
      </c>
      <c r="E4245" s="600" t="s">
        <v>36</v>
      </c>
      <c r="F4245" s="235">
        <v>24</v>
      </c>
      <c r="G4245" s="626" t="s">
        <v>5245</v>
      </c>
      <c r="H4245" s="494">
        <v>45358</v>
      </c>
      <c r="I4245" s="491"/>
      <c r="J4245" s="246"/>
      <c r="K4245" s="246"/>
      <c r="L4245" s="246"/>
      <c r="M4245" s="246"/>
      <c r="N4245" s="246"/>
      <c r="O4245" s="262"/>
      <c r="P4245" s="246"/>
      <c r="Q4245" s="246"/>
      <c r="R4245" s="246"/>
      <c r="S4245" s="538">
        <v>24600</v>
      </c>
      <c r="T4245" s="467" t="s">
        <v>2965</v>
      </c>
      <c r="U4245" s="347">
        <f t="shared" si="85"/>
        <v>590400</v>
      </c>
    </row>
    <row r="4246" spans="1:21">
      <c r="A4246" s="235">
        <f t="shared" si="84"/>
        <v>4243</v>
      </c>
      <c r="B4246" s="238">
        <v>112148136</v>
      </c>
      <c r="C4246" s="239" t="s">
        <v>3726</v>
      </c>
      <c r="D4246" s="238" t="s">
        <v>3727</v>
      </c>
      <c r="E4246" s="600" t="s">
        <v>4864</v>
      </c>
      <c r="F4246" s="350">
        <v>4</v>
      </c>
      <c r="G4246" s="626" t="s">
        <v>5245</v>
      </c>
      <c r="H4246" s="494">
        <v>45358</v>
      </c>
      <c r="I4246" s="491"/>
      <c r="J4246" s="246"/>
      <c r="K4246" s="246"/>
      <c r="L4246" s="246"/>
      <c r="M4246" s="246"/>
      <c r="N4246" s="246"/>
      <c r="O4246" s="262"/>
      <c r="P4246" s="246"/>
      <c r="Q4246" s="246"/>
      <c r="R4246" s="246"/>
      <c r="S4246" s="544">
        <v>14016.3</v>
      </c>
      <c r="T4246" s="467" t="s">
        <v>2965</v>
      </c>
      <c r="U4246" s="347">
        <f t="shared" si="85"/>
        <v>56065.2</v>
      </c>
    </row>
    <row r="4247" spans="1:21">
      <c r="A4247" s="235">
        <f t="shared" si="84"/>
        <v>4244</v>
      </c>
      <c r="B4247" s="238">
        <v>110408288</v>
      </c>
      <c r="C4247" s="238" t="s">
        <v>1749</v>
      </c>
      <c r="D4247" s="337" t="s">
        <v>1750</v>
      </c>
      <c r="E4247" s="600" t="s">
        <v>4864</v>
      </c>
      <c r="F4247" s="333">
        <v>24</v>
      </c>
      <c r="G4247" s="626" t="s">
        <v>5245</v>
      </c>
      <c r="H4247" s="494">
        <v>45358</v>
      </c>
      <c r="I4247" s="491"/>
      <c r="J4247" s="246"/>
      <c r="K4247" s="246"/>
      <c r="L4247" s="246"/>
      <c r="M4247" s="246"/>
      <c r="N4247" s="246"/>
      <c r="O4247" s="262"/>
      <c r="P4247" s="246"/>
      <c r="Q4247" s="246"/>
      <c r="R4247" s="246"/>
      <c r="S4247" s="541">
        <v>2750</v>
      </c>
      <c r="T4247" s="467" t="s">
        <v>2965</v>
      </c>
      <c r="U4247" s="347">
        <f t="shared" si="85"/>
        <v>66000</v>
      </c>
    </row>
    <row r="4248" spans="1:21">
      <c r="A4248" s="235">
        <f t="shared" si="84"/>
        <v>4245</v>
      </c>
      <c r="B4248" s="238">
        <v>112173808</v>
      </c>
      <c r="C4248" s="239" t="s">
        <v>3421</v>
      </c>
      <c r="D4248" s="350" t="s">
        <v>2819</v>
      </c>
      <c r="E4248" s="600" t="s">
        <v>36</v>
      </c>
      <c r="F4248" s="235">
        <v>4</v>
      </c>
      <c r="G4248" s="626" t="s">
        <v>5245</v>
      </c>
      <c r="H4248" s="494">
        <v>45358</v>
      </c>
      <c r="I4248" s="491"/>
      <c r="J4248" s="246"/>
      <c r="K4248" s="246"/>
      <c r="L4248" s="246"/>
      <c r="M4248" s="246"/>
      <c r="N4248" s="246"/>
      <c r="O4248" s="262"/>
      <c r="P4248" s="246"/>
      <c r="Q4248" s="246"/>
      <c r="R4248" s="246"/>
      <c r="S4248" s="541">
        <v>65700</v>
      </c>
      <c r="T4248" s="467" t="s">
        <v>2965</v>
      </c>
      <c r="U4248" s="347">
        <f t="shared" si="85"/>
        <v>262800</v>
      </c>
    </row>
    <row r="4249" spans="1:21">
      <c r="A4249" s="235">
        <f t="shared" si="84"/>
        <v>4246</v>
      </c>
      <c r="B4249" s="238">
        <v>102464571</v>
      </c>
      <c r="C4249" s="238" t="s">
        <v>1693</v>
      </c>
      <c r="D4249" s="238" t="s">
        <v>1694</v>
      </c>
      <c r="E4249" s="598" t="s">
        <v>36</v>
      </c>
      <c r="F4249" s="238">
        <v>8</v>
      </c>
      <c r="G4249" s="626" t="s">
        <v>5245</v>
      </c>
      <c r="H4249" s="494">
        <v>45358</v>
      </c>
      <c r="I4249" s="491"/>
      <c r="J4249" s="246"/>
      <c r="K4249" s="246"/>
      <c r="L4249" s="246"/>
      <c r="M4249" s="246"/>
      <c r="N4249" s="246"/>
      <c r="O4249" s="262"/>
      <c r="P4249" s="246"/>
      <c r="Q4249" s="246"/>
      <c r="R4249" s="246"/>
      <c r="S4249" s="546">
        <v>1564</v>
      </c>
      <c r="T4249" s="467" t="s">
        <v>2965</v>
      </c>
      <c r="U4249" s="347">
        <f t="shared" si="85"/>
        <v>12512</v>
      </c>
    </row>
    <row r="4250" spans="1:21">
      <c r="A4250" s="235">
        <f t="shared" si="84"/>
        <v>4247</v>
      </c>
      <c r="B4250" s="238">
        <v>102951260</v>
      </c>
      <c r="C4250" s="238" t="s">
        <v>1697</v>
      </c>
      <c r="D4250" s="238" t="s">
        <v>1698</v>
      </c>
      <c r="E4250" s="598" t="s">
        <v>36</v>
      </c>
      <c r="F4250" s="235">
        <v>8</v>
      </c>
      <c r="G4250" s="626" t="s">
        <v>5245</v>
      </c>
      <c r="H4250" s="494">
        <v>45358</v>
      </c>
      <c r="I4250" s="491"/>
      <c r="J4250" s="246"/>
      <c r="K4250" s="246"/>
      <c r="L4250" s="246"/>
      <c r="M4250" s="246"/>
      <c r="N4250" s="246"/>
      <c r="O4250" s="262"/>
      <c r="P4250" s="246"/>
      <c r="Q4250" s="246"/>
      <c r="R4250" s="246"/>
      <c r="S4250" s="546">
        <v>238</v>
      </c>
      <c r="T4250" s="467" t="s">
        <v>2965</v>
      </c>
      <c r="U4250" s="347">
        <f t="shared" si="85"/>
        <v>1904</v>
      </c>
    </row>
    <row r="4251" spans="1:21" ht="20.399999999999999">
      <c r="A4251" s="235">
        <f t="shared" si="84"/>
        <v>4248</v>
      </c>
      <c r="B4251" s="238">
        <v>110408292</v>
      </c>
      <c r="C4251" s="238">
        <v>110408292</v>
      </c>
      <c r="D4251" s="238" t="s">
        <v>1310</v>
      </c>
      <c r="E4251" s="598" t="s">
        <v>36</v>
      </c>
      <c r="F4251" s="235">
        <v>240</v>
      </c>
      <c r="G4251" s="626" t="s">
        <v>5245</v>
      </c>
      <c r="H4251" s="494">
        <v>45358</v>
      </c>
      <c r="I4251" s="491"/>
      <c r="J4251" s="246"/>
      <c r="K4251" s="246"/>
      <c r="L4251" s="246"/>
      <c r="M4251" s="246"/>
      <c r="N4251" s="246"/>
      <c r="O4251" s="262"/>
      <c r="P4251" s="246"/>
      <c r="Q4251" s="246"/>
      <c r="R4251" s="246"/>
      <c r="S4251" s="177">
        <v>4.05</v>
      </c>
      <c r="T4251" s="467" t="s">
        <v>2965</v>
      </c>
      <c r="U4251" s="347">
        <f t="shared" si="85"/>
        <v>972</v>
      </c>
    </row>
    <row r="4252" spans="1:21">
      <c r="A4252" s="235">
        <f t="shared" si="84"/>
        <v>4249</v>
      </c>
      <c r="B4252" s="238">
        <v>111443613</v>
      </c>
      <c r="C4252" s="238">
        <v>111443825</v>
      </c>
      <c r="D4252" s="238" t="s">
        <v>3131</v>
      </c>
      <c r="E4252" s="598" t="s">
        <v>36</v>
      </c>
      <c r="F4252" s="333">
        <v>10</v>
      </c>
      <c r="G4252" s="623" t="s">
        <v>5244</v>
      </c>
      <c r="H4252" s="485">
        <v>45352</v>
      </c>
      <c r="I4252" s="491"/>
      <c r="J4252" s="246"/>
      <c r="K4252" s="246"/>
      <c r="L4252" s="246"/>
      <c r="M4252" s="246"/>
      <c r="N4252" s="246"/>
      <c r="O4252" s="262"/>
      <c r="P4252" s="246"/>
      <c r="Q4252" s="246"/>
      <c r="R4252" s="246"/>
      <c r="S4252" s="538">
        <v>3750</v>
      </c>
      <c r="T4252" s="467" t="s">
        <v>2965</v>
      </c>
      <c r="U4252" s="347">
        <f t="shared" si="85"/>
        <v>37500</v>
      </c>
    </row>
    <row r="4253" spans="1:21">
      <c r="A4253" s="235">
        <f t="shared" si="84"/>
        <v>4250</v>
      </c>
      <c r="B4253" s="238" t="s">
        <v>286</v>
      </c>
      <c r="C4253" s="239" t="s">
        <v>286</v>
      </c>
      <c r="D4253" s="337" t="s">
        <v>4072</v>
      </c>
      <c r="E4253" s="600" t="s">
        <v>36</v>
      </c>
      <c r="F4253" s="333">
        <v>4</v>
      </c>
      <c r="G4253" s="626" t="s">
        <v>5245</v>
      </c>
      <c r="H4253" s="494">
        <v>45358</v>
      </c>
      <c r="I4253" s="491"/>
      <c r="J4253" s="246"/>
      <c r="K4253" s="246"/>
      <c r="L4253" s="246"/>
      <c r="M4253" s="246"/>
      <c r="N4253" s="246"/>
      <c r="O4253" s="262"/>
      <c r="P4253" s="246"/>
      <c r="Q4253" s="246"/>
      <c r="R4253" s="246"/>
      <c r="S4253" s="551">
        <v>90729.16</v>
      </c>
      <c r="T4253" s="467" t="s">
        <v>2965</v>
      </c>
      <c r="U4253" s="347">
        <f t="shared" si="85"/>
        <v>362916.64</v>
      </c>
    </row>
    <row r="4254" spans="1:21">
      <c r="A4254" s="235">
        <f t="shared" si="84"/>
        <v>4251</v>
      </c>
      <c r="B4254" s="238">
        <v>112136070</v>
      </c>
      <c r="C4254" s="239">
        <v>19628060446</v>
      </c>
      <c r="D4254" s="238" t="s">
        <v>2751</v>
      </c>
      <c r="E4254" s="600" t="s">
        <v>36</v>
      </c>
      <c r="F4254" s="333">
        <v>22</v>
      </c>
      <c r="G4254" s="623" t="s">
        <v>5246</v>
      </c>
      <c r="H4254" s="465">
        <v>45355</v>
      </c>
      <c r="I4254" s="491"/>
      <c r="J4254" s="246"/>
      <c r="K4254" s="246"/>
      <c r="L4254" s="246"/>
      <c r="M4254" s="246"/>
      <c r="N4254" s="246"/>
      <c r="O4254" s="262"/>
      <c r="P4254" s="246"/>
      <c r="Q4254" s="246"/>
      <c r="R4254" s="246"/>
      <c r="S4254" s="538">
        <v>802.37</v>
      </c>
      <c r="T4254" s="467" t="s">
        <v>2965</v>
      </c>
      <c r="U4254" s="347">
        <f t="shared" si="85"/>
        <v>17652.14</v>
      </c>
    </row>
    <row r="4255" spans="1:21">
      <c r="A4255" s="235">
        <f t="shared" si="84"/>
        <v>4252</v>
      </c>
      <c r="B4255" s="238"/>
      <c r="C4255" s="238" t="s">
        <v>1977</v>
      </c>
      <c r="D4255" s="238" t="s">
        <v>1978</v>
      </c>
      <c r="E4255" s="598" t="s">
        <v>36</v>
      </c>
      <c r="F4255" s="235">
        <v>1</v>
      </c>
      <c r="G4255" s="623" t="s">
        <v>5264</v>
      </c>
      <c r="H4255" s="485">
        <v>45363</v>
      </c>
      <c r="I4255" s="491"/>
      <c r="J4255" s="246"/>
      <c r="K4255" s="246"/>
      <c r="L4255" s="246"/>
      <c r="M4255" s="246"/>
      <c r="N4255" s="246"/>
      <c r="O4255" s="262"/>
      <c r="P4255" s="246"/>
      <c r="Q4255" s="246"/>
      <c r="R4255" s="246"/>
      <c r="S4255" s="538">
        <v>18000</v>
      </c>
      <c r="T4255" s="467" t="s">
        <v>2965</v>
      </c>
      <c r="U4255" s="347">
        <f t="shared" si="85"/>
        <v>18000</v>
      </c>
    </row>
    <row r="4256" spans="1:21">
      <c r="A4256" s="235">
        <f t="shared" si="84"/>
        <v>4253</v>
      </c>
      <c r="B4256" s="238">
        <v>105989962</v>
      </c>
      <c r="C4256" s="238" t="s">
        <v>2329</v>
      </c>
      <c r="D4256" s="238" t="s">
        <v>2330</v>
      </c>
      <c r="E4256" s="598" t="s">
        <v>36</v>
      </c>
      <c r="F4256" s="235">
        <v>1</v>
      </c>
      <c r="G4256" s="623" t="s">
        <v>5265</v>
      </c>
      <c r="H4256" s="485">
        <v>45369</v>
      </c>
      <c r="I4256" s="491"/>
      <c r="J4256" s="246"/>
      <c r="K4256" s="246"/>
      <c r="L4256" s="246"/>
      <c r="M4256" s="246"/>
      <c r="N4256" s="246"/>
      <c r="O4256" s="262"/>
      <c r="P4256" s="246"/>
      <c r="Q4256" s="246"/>
      <c r="R4256" s="246"/>
      <c r="S4256" s="538">
        <v>99900</v>
      </c>
      <c r="T4256" s="467" t="s">
        <v>2965</v>
      </c>
      <c r="U4256" s="347">
        <f t="shared" si="85"/>
        <v>99900</v>
      </c>
    </row>
    <row r="4257" spans="1:21">
      <c r="A4257" s="235">
        <f t="shared" si="84"/>
        <v>4254</v>
      </c>
      <c r="B4257" s="238">
        <v>112168680</v>
      </c>
      <c r="C4257" s="238">
        <v>112168680</v>
      </c>
      <c r="D4257" s="238" t="s">
        <v>2772</v>
      </c>
      <c r="E4257" s="598" t="s">
        <v>36</v>
      </c>
      <c r="F4257" s="235">
        <v>1</v>
      </c>
      <c r="G4257" s="623" t="s">
        <v>5266</v>
      </c>
      <c r="H4257" s="485">
        <v>45366</v>
      </c>
      <c r="I4257" s="491"/>
      <c r="J4257" s="246"/>
      <c r="K4257" s="246"/>
      <c r="L4257" s="246"/>
      <c r="M4257" s="246"/>
      <c r="N4257" s="246"/>
      <c r="O4257" s="262"/>
      <c r="P4257" s="246"/>
      <c r="Q4257" s="246"/>
      <c r="R4257" s="246"/>
      <c r="S4257" s="171">
        <v>17310</v>
      </c>
      <c r="T4257" s="467" t="s">
        <v>2965</v>
      </c>
      <c r="U4257" s="347">
        <f t="shared" si="85"/>
        <v>17310</v>
      </c>
    </row>
    <row r="4258" spans="1:21">
      <c r="A4258" s="235">
        <f t="shared" si="84"/>
        <v>4255</v>
      </c>
      <c r="B4258" s="238">
        <v>112168680</v>
      </c>
      <c r="C4258" s="238">
        <v>112168680</v>
      </c>
      <c r="D4258" s="238" t="s">
        <v>2772</v>
      </c>
      <c r="E4258" s="598" t="s">
        <v>36</v>
      </c>
      <c r="F4258" s="235">
        <v>1</v>
      </c>
      <c r="G4258" s="623" t="s">
        <v>5267</v>
      </c>
      <c r="H4258" s="485">
        <v>45366</v>
      </c>
      <c r="I4258" s="491"/>
      <c r="J4258" s="246"/>
      <c r="K4258" s="246"/>
      <c r="L4258" s="246"/>
      <c r="M4258" s="246"/>
      <c r="N4258" s="246"/>
      <c r="O4258" s="262"/>
      <c r="P4258" s="246"/>
      <c r="Q4258" s="246"/>
      <c r="R4258" s="246"/>
      <c r="S4258" s="171">
        <v>17310</v>
      </c>
      <c r="T4258" s="467" t="s">
        <v>2965</v>
      </c>
      <c r="U4258" s="347">
        <f t="shared" si="85"/>
        <v>17310</v>
      </c>
    </row>
    <row r="4259" spans="1:21">
      <c r="A4259" s="235">
        <f t="shared" si="84"/>
        <v>4256</v>
      </c>
      <c r="B4259" s="238">
        <v>110315371</v>
      </c>
      <c r="C4259" s="238">
        <v>110315371</v>
      </c>
      <c r="D4259" s="238" t="s">
        <v>2696</v>
      </c>
      <c r="E4259" s="598" t="s">
        <v>36</v>
      </c>
      <c r="F4259" s="463">
        <v>20</v>
      </c>
      <c r="G4259" s="630" t="s">
        <v>5268</v>
      </c>
      <c r="H4259" s="241">
        <v>45363</v>
      </c>
      <c r="I4259" s="491"/>
      <c r="J4259" s="246"/>
      <c r="K4259" s="246"/>
      <c r="L4259" s="246"/>
      <c r="M4259" s="246"/>
      <c r="N4259" s="246"/>
      <c r="O4259" s="262"/>
      <c r="P4259" s="246"/>
      <c r="Q4259" s="246"/>
      <c r="R4259" s="246"/>
      <c r="S4259" s="252">
        <v>0.6</v>
      </c>
      <c r="T4259" s="467" t="s">
        <v>2965</v>
      </c>
      <c r="U4259" s="347">
        <f t="shared" si="85"/>
        <v>12</v>
      </c>
    </row>
    <row r="4260" spans="1:21">
      <c r="A4260" s="235">
        <f t="shared" si="84"/>
        <v>4257</v>
      </c>
      <c r="B4260" s="238">
        <v>110315371</v>
      </c>
      <c r="C4260" s="238">
        <v>110315371</v>
      </c>
      <c r="D4260" s="238" t="s">
        <v>2696</v>
      </c>
      <c r="E4260" s="598" t="s">
        <v>36</v>
      </c>
      <c r="F4260" s="463">
        <v>20</v>
      </c>
      <c r="G4260" s="630" t="s">
        <v>5269</v>
      </c>
      <c r="H4260" s="241">
        <v>45363</v>
      </c>
      <c r="I4260" s="491"/>
      <c r="J4260" s="246"/>
      <c r="K4260" s="246"/>
      <c r="L4260" s="246"/>
      <c r="M4260" s="246"/>
      <c r="N4260" s="246"/>
      <c r="O4260" s="262"/>
      <c r="P4260" s="246"/>
      <c r="Q4260" s="246"/>
      <c r="R4260" s="246"/>
      <c r="S4260" s="252">
        <v>0.6</v>
      </c>
      <c r="T4260" s="467" t="s">
        <v>2965</v>
      </c>
      <c r="U4260" s="347">
        <f t="shared" si="85"/>
        <v>12</v>
      </c>
    </row>
    <row r="4261" spans="1:21">
      <c r="A4261" s="235">
        <f t="shared" si="84"/>
        <v>4258</v>
      </c>
      <c r="B4261" s="238">
        <v>110315371</v>
      </c>
      <c r="C4261" s="238">
        <v>110315371</v>
      </c>
      <c r="D4261" s="238" t="s">
        <v>2696</v>
      </c>
      <c r="E4261" s="598" t="s">
        <v>36</v>
      </c>
      <c r="F4261" s="463">
        <v>20</v>
      </c>
      <c r="G4261" s="630" t="s">
        <v>5270</v>
      </c>
      <c r="H4261" s="241">
        <v>45363</v>
      </c>
      <c r="I4261" s="491"/>
      <c r="J4261" s="246"/>
      <c r="K4261" s="246"/>
      <c r="L4261" s="246"/>
      <c r="M4261" s="246"/>
      <c r="N4261" s="246"/>
      <c r="O4261" s="262"/>
      <c r="P4261" s="246"/>
      <c r="Q4261" s="246"/>
      <c r="R4261" s="246"/>
      <c r="S4261" s="252">
        <v>0.6</v>
      </c>
      <c r="T4261" s="467" t="s">
        <v>2965</v>
      </c>
      <c r="U4261" s="347">
        <f t="shared" si="85"/>
        <v>12</v>
      </c>
    </row>
    <row r="4262" spans="1:21">
      <c r="A4262" s="235">
        <f t="shared" si="84"/>
        <v>4259</v>
      </c>
      <c r="B4262" s="238">
        <v>110315371</v>
      </c>
      <c r="C4262" s="238">
        <v>110315371</v>
      </c>
      <c r="D4262" s="238" t="s">
        <v>2696</v>
      </c>
      <c r="E4262" s="598" t="s">
        <v>36</v>
      </c>
      <c r="F4262" s="463">
        <v>22</v>
      </c>
      <c r="G4262" s="630" t="s">
        <v>5271</v>
      </c>
      <c r="H4262" s="241">
        <v>45363</v>
      </c>
      <c r="I4262" s="491"/>
      <c r="J4262" s="246"/>
      <c r="K4262" s="246"/>
      <c r="L4262" s="246"/>
      <c r="M4262" s="246"/>
      <c r="N4262" s="246"/>
      <c r="O4262" s="262"/>
      <c r="P4262" s="246"/>
      <c r="Q4262" s="246"/>
      <c r="R4262" s="246"/>
      <c r="S4262" s="252">
        <v>0.6</v>
      </c>
      <c r="T4262" s="467" t="s">
        <v>2965</v>
      </c>
      <c r="U4262" s="347">
        <f t="shared" si="85"/>
        <v>13.2</v>
      </c>
    </row>
    <row r="4263" spans="1:21">
      <c r="A4263" s="235">
        <f t="shared" si="84"/>
        <v>4260</v>
      </c>
      <c r="B4263" s="238">
        <v>110315371</v>
      </c>
      <c r="C4263" s="238">
        <v>110315371</v>
      </c>
      <c r="D4263" s="238" t="s">
        <v>2696</v>
      </c>
      <c r="E4263" s="598" t="s">
        <v>36</v>
      </c>
      <c r="F4263" s="463">
        <v>6</v>
      </c>
      <c r="G4263" s="630" t="s">
        <v>5272</v>
      </c>
      <c r="H4263" s="241">
        <v>45363</v>
      </c>
      <c r="I4263" s="491"/>
      <c r="J4263" s="246"/>
      <c r="K4263" s="246"/>
      <c r="L4263" s="246"/>
      <c r="M4263" s="246"/>
      <c r="N4263" s="246"/>
      <c r="O4263" s="262"/>
      <c r="P4263" s="246"/>
      <c r="Q4263" s="246"/>
      <c r="R4263" s="246"/>
      <c r="S4263" s="252">
        <v>0.6</v>
      </c>
      <c r="T4263" s="467" t="s">
        <v>2965</v>
      </c>
      <c r="U4263" s="347">
        <f t="shared" si="85"/>
        <v>3.5999999999999996</v>
      </c>
    </row>
    <row r="4264" spans="1:21">
      <c r="A4264" s="235">
        <f t="shared" si="84"/>
        <v>4261</v>
      </c>
      <c r="B4264" s="238">
        <v>105401097</v>
      </c>
      <c r="C4264" s="238" t="s">
        <v>4202</v>
      </c>
      <c r="D4264" s="337" t="s">
        <v>4203</v>
      </c>
      <c r="E4264" s="598" t="s">
        <v>36</v>
      </c>
      <c r="F4264" s="333">
        <v>1</v>
      </c>
      <c r="G4264" s="625" t="s">
        <v>5273</v>
      </c>
      <c r="H4264" s="465">
        <v>45369</v>
      </c>
      <c r="I4264" s="491"/>
      <c r="J4264" s="246"/>
      <c r="K4264" s="246"/>
      <c r="L4264" s="246"/>
      <c r="M4264" s="246"/>
      <c r="N4264" s="246"/>
      <c r="O4264" s="262"/>
      <c r="P4264" s="246"/>
      <c r="Q4264" s="246"/>
      <c r="R4264" s="246"/>
      <c r="S4264" s="538">
        <v>54800</v>
      </c>
      <c r="T4264" s="467" t="s">
        <v>2965</v>
      </c>
      <c r="U4264" s="347">
        <f t="shared" si="85"/>
        <v>54800</v>
      </c>
    </row>
    <row r="4265" spans="1:21">
      <c r="A4265" s="235">
        <f t="shared" si="84"/>
        <v>4262</v>
      </c>
      <c r="B4265" s="238">
        <v>112158708</v>
      </c>
      <c r="C4265" s="238" t="s">
        <v>3681</v>
      </c>
      <c r="D4265" s="337" t="s">
        <v>3682</v>
      </c>
      <c r="E4265" s="598" t="s">
        <v>36</v>
      </c>
      <c r="F4265" s="470">
        <v>1</v>
      </c>
      <c r="G4265" s="626" t="s">
        <v>5274</v>
      </c>
      <c r="H4265" s="494">
        <v>45366</v>
      </c>
      <c r="I4265" s="491"/>
      <c r="J4265" s="246"/>
      <c r="K4265" s="246"/>
      <c r="L4265" s="246"/>
      <c r="M4265" s="246"/>
      <c r="N4265" s="246"/>
      <c r="O4265" s="262"/>
      <c r="P4265" s="246"/>
      <c r="Q4265" s="246"/>
      <c r="R4265" s="246"/>
      <c r="S4265" s="544">
        <v>1900</v>
      </c>
      <c r="T4265" s="467" t="s">
        <v>2965</v>
      </c>
      <c r="U4265" s="347">
        <f t="shared" si="85"/>
        <v>1900</v>
      </c>
    </row>
    <row r="4266" spans="1:21">
      <c r="A4266" s="235">
        <f t="shared" si="84"/>
        <v>4263</v>
      </c>
      <c r="B4266" s="238">
        <v>112158708</v>
      </c>
      <c r="C4266" s="238" t="s">
        <v>3681</v>
      </c>
      <c r="D4266" s="337" t="s">
        <v>3682</v>
      </c>
      <c r="E4266" s="598" t="s">
        <v>36</v>
      </c>
      <c r="F4266" s="470">
        <v>2</v>
      </c>
      <c r="G4266" s="626" t="s">
        <v>5275</v>
      </c>
      <c r="H4266" s="241">
        <v>45366</v>
      </c>
      <c r="I4266" s="491"/>
      <c r="J4266" s="246"/>
      <c r="K4266" s="246"/>
      <c r="L4266" s="246"/>
      <c r="M4266" s="246"/>
      <c r="N4266" s="246"/>
      <c r="O4266" s="262"/>
      <c r="P4266" s="246"/>
      <c r="Q4266" s="246"/>
      <c r="R4266" s="246"/>
      <c r="S4266" s="544">
        <v>1900</v>
      </c>
      <c r="T4266" s="467" t="s">
        <v>2965</v>
      </c>
      <c r="U4266" s="347">
        <f t="shared" si="85"/>
        <v>3800</v>
      </c>
    </row>
    <row r="4267" spans="1:21">
      <c r="A4267" s="235">
        <f t="shared" si="84"/>
        <v>4264</v>
      </c>
      <c r="B4267" s="238">
        <v>112158708</v>
      </c>
      <c r="C4267" s="238" t="s">
        <v>3681</v>
      </c>
      <c r="D4267" s="337" t="s">
        <v>3682</v>
      </c>
      <c r="E4267" s="598" t="s">
        <v>36</v>
      </c>
      <c r="F4267" s="424">
        <v>3</v>
      </c>
      <c r="G4267" s="632" t="s">
        <v>5276</v>
      </c>
      <c r="H4267" s="241">
        <v>45366</v>
      </c>
      <c r="I4267" s="491"/>
      <c r="J4267" s="246"/>
      <c r="K4267" s="246"/>
      <c r="L4267" s="246"/>
      <c r="M4267" s="246"/>
      <c r="N4267" s="246"/>
      <c r="O4267" s="262"/>
      <c r="P4267" s="246"/>
      <c r="Q4267" s="246"/>
      <c r="R4267" s="246"/>
      <c r="S4267" s="544">
        <v>1900</v>
      </c>
      <c r="T4267" s="467" t="s">
        <v>2965</v>
      </c>
      <c r="U4267" s="347">
        <f t="shared" si="85"/>
        <v>5700</v>
      </c>
    </row>
    <row r="4268" spans="1:21">
      <c r="A4268" s="235">
        <f t="shared" si="84"/>
        <v>4265</v>
      </c>
      <c r="B4268" s="238">
        <v>111402534</v>
      </c>
      <c r="C4268" s="238" t="s">
        <v>1083</v>
      </c>
      <c r="D4268" s="238" t="s">
        <v>1084</v>
      </c>
      <c r="E4268" s="598" t="s">
        <v>36</v>
      </c>
      <c r="F4268" s="235">
        <v>5</v>
      </c>
      <c r="G4268" s="626" t="s">
        <v>5274</v>
      </c>
      <c r="H4268" s="494">
        <v>45366</v>
      </c>
      <c r="I4268" s="491"/>
      <c r="J4268" s="246"/>
      <c r="K4268" s="246"/>
      <c r="L4268" s="246"/>
      <c r="M4268" s="246"/>
      <c r="N4268" s="246"/>
      <c r="O4268" s="262"/>
      <c r="P4268" s="246"/>
      <c r="Q4268" s="246"/>
      <c r="R4268" s="246"/>
      <c r="S4268" s="538">
        <v>450.42</v>
      </c>
      <c r="T4268" s="467" t="s">
        <v>2965</v>
      </c>
      <c r="U4268" s="347">
        <f t="shared" si="85"/>
        <v>2252.1</v>
      </c>
    </row>
    <row r="4269" spans="1:21">
      <c r="A4269" s="235">
        <f t="shared" si="84"/>
        <v>4266</v>
      </c>
      <c r="B4269" s="238">
        <v>111402534</v>
      </c>
      <c r="C4269" s="238" t="s">
        <v>1083</v>
      </c>
      <c r="D4269" s="238" t="s">
        <v>1084</v>
      </c>
      <c r="E4269" s="598" t="s">
        <v>36</v>
      </c>
      <c r="F4269" s="235">
        <v>10</v>
      </c>
      <c r="G4269" s="626" t="s">
        <v>5275</v>
      </c>
      <c r="H4269" s="241">
        <v>45366</v>
      </c>
      <c r="I4269" s="491"/>
      <c r="J4269" s="246"/>
      <c r="K4269" s="246"/>
      <c r="L4269" s="246"/>
      <c r="M4269" s="246"/>
      <c r="N4269" s="246"/>
      <c r="O4269" s="262"/>
      <c r="P4269" s="246"/>
      <c r="Q4269" s="246"/>
      <c r="R4269" s="246"/>
      <c r="S4269" s="538">
        <v>450.42</v>
      </c>
      <c r="T4269" s="467" t="s">
        <v>2965</v>
      </c>
      <c r="U4269" s="347">
        <f t="shared" si="85"/>
        <v>4504.2</v>
      </c>
    </row>
    <row r="4270" spans="1:21">
      <c r="A4270" s="235">
        <f t="shared" si="84"/>
        <v>4267</v>
      </c>
      <c r="B4270" s="238">
        <v>111402534</v>
      </c>
      <c r="C4270" s="238" t="s">
        <v>1083</v>
      </c>
      <c r="D4270" s="238" t="s">
        <v>1084</v>
      </c>
      <c r="E4270" s="598" t="s">
        <v>36</v>
      </c>
      <c r="F4270" s="238">
        <v>15</v>
      </c>
      <c r="G4270" s="632" t="s">
        <v>5276</v>
      </c>
      <c r="H4270" s="241">
        <v>45366</v>
      </c>
      <c r="I4270" s="491"/>
      <c r="J4270" s="246"/>
      <c r="K4270" s="246"/>
      <c r="L4270" s="246"/>
      <c r="M4270" s="246"/>
      <c r="N4270" s="246"/>
      <c r="O4270" s="262"/>
      <c r="P4270" s="246"/>
      <c r="Q4270" s="246"/>
      <c r="R4270" s="246"/>
      <c r="S4270" s="538">
        <v>450.42</v>
      </c>
      <c r="T4270" s="467" t="s">
        <v>2965</v>
      </c>
      <c r="U4270" s="347">
        <f t="shared" si="85"/>
        <v>6756.3</v>
      </c>
    </row>
    <row r="4271" spans="1:21" ht="20.399999999999999">
      <c r="A4271" s="235">
        <f t="shared" si="84"/>
        <v>4268</v>
      </c>
      <c r="B4271" s="238" t="s">
        <v>818</v>
      </c>
      <c r="C4271" s="238" t="s">
        <v>818</v>
      </c>
      <c r="D4271" s="238" t="s">
        <v>819</v>
      </c>
      <c r="E4271" s="598" t="s">
        <v>36</v>
      </c>
      <c r="F4271" s="333">
        <v>40</v>
      </c>
      <c r="G4271" s="626" t="s">
        <v>5274</v>
      </c>
      <c r="H4271" s="494">
        <v>45366</v>
      </c>
      <c r="I4271" s="491"/>
      <c r="J4271" s="246"/>
      <c r="K4271" s="246"/>
      <c r="L4271" s="246"/>
      <c r="M4271" s="246"/>
      <c r="N4271" s="246"/>
      <c r="O4271" s="262"/>
      <c r="P4271" s="246"/>
      <c r="Q4271" s="246"/>
      <c r="R4271" s="246"/>
      <c r="S4271" s="538">
        <v>4.5</v>
      </c>
      <c r="T4271" s="467" t="s">
        <v>2965</v>
      </c>
      <c r="U4271" s="347">
        <f t="shared" si="85"/>
        <v>180</v>
      </c>
    </row>
    <row r="4272" spans="1:21" ht="20.399999999999999">
      <c r="A4272" s="235">
        <f t="shared" si="84"/>
        <v>4269</v>
      </c>
      <c r="B4272" s="238" t="s">
        <v>818</v>
      </c>
      <c r="C4272" s="238" t="s">
        <v>818</v>
      </c>
      <c r="D4272" s="238" t="s">
        <v>819</v>
      </c>
      <c r="E4272" s="598" t="s">
        <v>36</v>
      </c>
      <c r="F4272" s="333">
        <v>80</v>
      </c>
      <c r="G4272" s="626" t="s">
        <v>5275</v>
      </c>
      <c r="H4272" s="241">
        <v>45366</v>
      </c>
      <c r="I4272" s="491"/>
      <c r="J4272" s="246"/>
      <c r="K4272" s="246"/>
      <c r="L4272" s="246"/>
      <c r="M4272" s="246"/>
      <c r="N4272" s="246"/>
      <c r="O4272" s="262"/>
      <c r="P4272" s="246"/>
      <c r="Q4272" s="246"/>
      <c r="R4272" s="246"/>
      <c r="S4272" s="538">
        <v>4.5</v>
      </c>
      <c r="T4272" s="467" t="s">
        <v>2965</v>
      </c>
      <c r="U4272" s="347">
        <f t="shared" si="85"/>
        <v>360</v>
      </c>
    </row>
    <row r="4273" spans="1:21" ht="20.399999999999999">
      <c r="A4273" s="235">
        <f t="shared" si="84"/>
        <v>4270</v>
      </c>
      <c r="B4273" s="238" t="s">
        <v>818</v>
      </c>
      <c r="C4273" s="238" t="s">
        <v>818</v>
      </c>
      <c r="D4273" s="238" t="s">
        <v>819</v>
      </c>
      <c r="E4273" s="598" t="s">
        <v>36</v>
      </c>
      <c r="F4273" s="333">
        <v>120</v>
      </c>
      <c r="G4273" s="632" t="s">
        <v>5276</v>
      </c>
      <c r="H4273" s="241">
        <v>45366</v>
      </c>
      <c r="I4273" s="491"/>
      <c r="J4273" s="246"/>
      <c r="K4273" s="246"/>
      <c r="L4273" s="246"/>
      <c r="M4273" s="246"/>
      <c r="N4273" s="246"/>
      <c r="O4273" s="262"/>
      <c r="P4273" s="246"/>
      <c r="Q4273" s="246"/>
      <c r="R4273" s="246"/>
      <c r="S4273" s="538">
        <v>4.5</v>
      </c>
      <c r="T4273" s="467" t="s">
        <v>2965</v>
      </c>
      <c r="U4273" s="347">
        <f t="shared" si="85"/>
        <v>540</v>
      </c>
    </row>
    <row r="4274" spans="1:21">
      <c r="A4274" s="235">
        <f t="shared" si="84"/>
        <v>4271</v>
      </c>
      <c r="B4274" s="238">
        <v>107184793</v>
      </c>
      <c r="C4274" s="238">
        <v>107184793</v>
      </c>
      <c r="D4274" s="238" t="s">
        <v>813</v>
      </c>
      <c r="E4274" s="598" t="s">
        <v>36</v>
      </c>
      <c r="F4274" s="355">
        <v>40</v>
      </c>
      <c r="G4274" s="626" t="s">
        <v>5274</v>
      </c>
      <c r="H4274" s="494">
        <v>45366</v>
      </c>
      <c r="I4274" s="491"/>
      <c r="J4274" s="246"/>
      <c r="K4274" s="246"/>
      <c r="L4274" s="246"/>
      <c r="M4274" s="246"/>
      <c r="N4274" s="246"/>
      <c r="O4274" s="262"/>
      <c r="P4274" s="246"/>
      <c r="Q4274" s="246"/>
      <c r="R4274" s="246"/>
      <c r="S4274" s="541">
        <v>2.74</v>
      </c>
      <c r="T4274" s="467" t="s">
        <v>2965</v>
      </c>
      <c r="U4274" s="347">
        <f t="shared" si="85"/>
        <v>109.60000000000001</v>
      </c>
    </row>
    <row r="4275" spans="1:21">
      <c r="A4275" s="235">
        <f t="shared" si="84"/>
        <v>4272</v>
      </c>
      <c r="B4275" s="238">
        <v>107184793</v>
      </c>
      <c r="C4275" s="238">
        <v>107184793</v>
      </c>
      <c r="D4275" s="238" t="s">
        <v>813</v>
      </c>
      <c r="E4275" s="598" t="s">
        <v>36</v>
      </c>
      <c r="F4275" s="355">
        <v>80</v>
      </c>
      <c r="G4275" s="626" t="s">
        <v>5275</v>
      </c>
      <c r="H4275" s="241">
        <v>45366</v>
      </c>
      <c r="I4275" s="491"/>
      <c r="J4275" s="246"/>
      <c r="K4275" s="246"/>
      <c r="L4275" s="246"/>
      <c r="M4275" s="246"/>
      <c r="N4275" s="246"/>
      <c r="O4275" s="262"/>
      <c r="P4275" s="246"/>
      <c r="Q4275" s="246"/>
      <c r="R4275" s="246"/>
      <c r="S4275" s="541">
        <v>2.74</v>
      </c>
      <c r="T4275" s="467" t="s">
        <v>2965</v>
      </c>
      <c r="U4275" s="347">
        <f t="shared" si="85"/>
        <v>219.20000000000002</v>
      </c>
    </row>
    <row r="4276" spans="1:21">
      <c r="A4276" s="235">
        <f t="shared" si="84"/>
        <v>4273</v>
      </c>
      <c r="B4276" s="238">
        <v>107184793</v>
      </c>
      <c r="C4276" s="238">
        <v>107184793</v>
      </c>
      <c r="D4276" s="238" t="s">
        <v>813</v>
      </c>
      <c r="E4276" s="598" t="s">
        <v>36</v>
      </c>
      <c r="F4276" s="355">
        <v>120</v>
      </c>
      <c r="G4276" s="632" t="s">
        <v>5276</v>
      </c>
      <c r="H4276" s="241">
        <v>45366</v>
      </c>
      <c r="I4276" s="491"/>
      <c r="J4276" s="246"/>
      <c r="K4276" s="246"/>
      <c r="L4276" s="246"/>
      <c r="M4276" s="246"/>
      <c r="N4276" s="246"/>
      <c r="O4276" s="262"/>
      <c r="P4276" s="246"/>
      <c r="Q4276" s="246"/>
      <c r="R4276" s="246"/>
      <c r="S4276" s="541">
        <v>2.74</v>
      </c>
      <c r="T4276" s="467" t="s">
        <v>2965</v>
      </c>
      <c r="U4276" s="347">
        <f t="shared" si="85"/>
        <v>328.8</v>
      </c>
    </row>
    <row r="4277" spans="1:21">
      <c r="A4277" s="235">
        <f t="shared" si="84"/>
        <v>4274</v>
      </c>
      <c r="B4277" s="238">
        <v>107156657</v>
      </c>
      <c r="C4277" s="238">
        <v>107156657</v>
      </c>
      <c r="D4277" s="238" t="s">
        <v>815</v>
      </c>
      <c r="E4277" s="598" t="s">
        <v>36</v>
      </c>
      <c r="F4277" s="235">
        <v>8</v>
      </c>
      <c r="G4277" s="626" t="s">
        <v>5274</v>
      </c>
      <c r="H4277" s="494">
        <v>45366</v>
      </c>
      <c r="I4277" s="491"/>
      <c r="J4277" s="246"/>
      <c r="K4277" s="246"/>
      <c r="L4277" s="246"/>
      <c r="M4277" s="246"/>
      <c r="N4277" s="246"/>
      <c r="O4277" s="262"/>
      <c r="P4277" s="246"/>
      <c r="Q4277" s="246"/>
      <c r="R4277" s="246"/>
      <c r="S4277" s="538">
        <v>17.79</v>
      </c>
      <c r="T4277" s="467" t="s">
        <v>2965</v>
      </c>
      <c r="U4277" s="347">
        <f t="shared" si="85"/>
        <v>142.32</v>
      </c>
    </row>
    <row r="4278" spans="1:21">
      <c r="A4278" s="235">
        <f t="shared" si="84"/>
        <v>4275</v>
      </c>
      <c r="B4278" s="238">
        <v>107156657</v>
      </c>
      <c r="C4278" s="238">
        <v>107156657</v>
      </c>
      <c r="D4278" s="238" t="s">
        <v>815</v>
      </c>
      <c r="E4278" s="598" t="s">
        <v>36</v>
      </c>
      <c r="F4278" s="235">
        <v>16</v>
      </c>
      <c r="G4278" s="626" t="s">
        <v>5275</v>
      </c>
      <c r="H4278" s="241">
        <v>45366</v>
      </c>
      <c r="I4278" s="491"/>
      <c r="J4278" s="246"/>
      <c r="K4278" s="246"/>
      <c r="L4278" s="246"/>
      <c r="M4278" s="246"/>
      <c r="N4278" s="246"/>
      <c r="O4278" s="262"/>
      <c r="P4278" s="246"/>
      <c r="Q4278" s="246"/>
      <c r="R4278" s="246"/>
      <c r="S4278" s="538">
        <v>17.79</v>
      </c>
      <c r="T4278" s="467" t="s">
        <v>2965</v>
      </c>
      <c r="U4278" s="347">
        <f t="shared" si="85"/>
        <v>284.64</v>
      </c>
    </row>
    <row r="4279" spans="1:21">
      <c r="A4279" s="235">
        <f t="shared" si="84"/>
        <v>4276</v>
      </c>
      <c r="B4279" s="238">
        <v>107156657</v>
      </c>
      <c r="C4279" s="238">
        <v>107156657</v>
      </c>
      <c r="D4279" s="238" t="s">
        <v>815</v>
      </c>
      <c r="E4279" s="598" t="s">
        <v>36</v>
      </c>
      <c r="F4279" s="238">
        <v>24</v>
      </c>
      <c r="G4279" s="632" t="s">
        <v>5276</v>
      </c>
      <c r="H4279" s="241">
        <v>45366</v>
      </c>
      <c r="I4279" s="491"/>
      <c r="J4279" s="246"/>
      <c r="K4279" s="246"/>
      <c r="L4279" s="246"/>
      <c r="M4279" s="246"/>
      <c r="N4279" s="246"/>
      <c r="O4279" s="262"/>
      <c r="P4279" s="246"/>
      <c r="Q4279" s="246"/>
      <c r="R4279" s="246"/>
      <c r="S4279" s="538">
        <v>17.79</v>
      </c>
      <c r="T4279" s="467" t="s">
        <v>2965</v>
      </c>
      <c r="U4279" s="347">
        <f t="shared" si="85"/>
        <v>426.96</v>
      </c>
    </row>
    <row r="4280" spans="1:21">
      <c r="A4280" s="235">
        <f t="shared" ref="A4280:A4343" si="86">A4279+1</f>
        <v>4277</v>
      </c>
      <c r="B4280" s="238">
        <v>107156629</v>
      </c>
      <c r="C4280" s="238">
        <v>107156629</v>
      </c>
      <c r="D4280" s="238" t="s">
        <v>814</v>
      </c>
      <c r="E4280" s="598" t="s">
        <v>36</v>
      </c>
      <c r="F4280" s="235">
        <v>32</v>
      </c>
      <c r="G4280" s="626" t="s">
        <v>5274</v>
      </c>
      <c r="H4280" s="494">
        <v>45366</v>
      </c>
      <c r="I4280" s="491"/>
      <c r="J4280" s="246"/>
      <c r="K4280" s="246"/>
      <c r="L4280" s="246"/>
      <c r="M4280" s="246"/>
      <c r="N4280" s="246"/>
      <c r="O4280" s="262"/>
      <c r="P4280" s="246"/>
      <c r="Q4280" s="246"/>
      <c r="R4280" s="246"/>
      <c r="S4280" s="538">
        <v>13.63</v>
      </c>
      <c r="T4280" s="467" t="s">
        <v>2965</v>
      </c>
      <c r="U4280" s="347">
        <f t="shared" si="85"/>
        <v>436.16</v>
      </c>
    </row>
    <row r="4281" spans="1:21">
      <c r="A4281" s="235">
        <f t="shared" si="86"/>
        <v>4278</v>
      </c>
      <c r="B4281" s="238">
        <v>107156629</v>
      </c>
      <c r="C4281" s="238">
        <v>107156629</v>
      </c>
      <c r="D4281" s="238" t="s">
        <v>814</v>
      </c>
      <c r="E4281" s="598" t="s">
        <v>36</v>
      </c>
      <c r="F4281" s="235">
        <v>64</v>
      </c>
      <c r="G4281" s="626" t="s">
        <v>5275</v>
      </c>
      <c r="H4281" s="241">
        <v>45366</v>
      </c>
      <c r="I4281" s="491"/>
      <c r="J4281" s="246"/>
      <c r="K4281" s="246"/>
      <c r="L4281" s="246"/>
      <c r="M4281" s="246"/>
      <c r="N4281" s="246"/>
      <c r="O4281" s="262"/>
      <c r="P4281" s="246"/>
      <c r="Q4281" s="246"/>
      <c r="R4281" s="246"/>
      <c r="S4281" s="538">
        <v>13.63</v>
      </c>
      <c r="T4281" s="467" t="s">
        <v>2965</v>
      </c>
      <c r="U4281" s="347">
        <f t="shared" si="85"/>
        <v>872.32</v>
      </c>
    </row>
    <row r="4282" spans="1:21">
      <c r="A4282" s="235">
        <f t="shared" si="86"/>
        <v>4279</v>
      </c>
      <c r="B4282" s="238">
        <v>107156629</v>
      </c>
      <c r="C4282" s="238">
        <v>107156629</v>
      </c>
      <c r="D4282" s="238" t="s">
        <v>814</v>
      </c>
      <c r="E4282" s="598" t="s">
        <v>36</v>
      </c>
      <c r="F4282" s="235">
        <v>96</v>
      </c>
      <c r="G4282" s="632" t="s">
        <v>5276</v>
      </c>
      <c r="H4282" s="241">
        <v>45366</v>
      </c>
      <c r="I4282" s="491"/>
      <c r="J4282" s="246"/>
      <c r="K4282" s="246"/>
      <c r="L4282" s="246"/>
      <c r="M4282" s="246"/>
      <c r="N4282" s="246"/>
      <c r="O4282" s="262"/>
      <c r="P4282" s="246"/>
      <c r="Q4282" s="246"/>
      <c r="R4282" s="246"/>
      <c r="S4282" s="538">
        <v>13.63</v>
      </c>
      <c r="T4282" s="467" t="s">
        <v>2965</v>
      </c>
      <c r="U4282" s="347">
        <f t="shared" si="85"/>
        <v>1308.48</v>
      </c>
    </row>
    <row r="4283" spans="1:21">
      <c r="A4283" s="235">
        <f t="shared" si="86"/>
        <v>4280</v>
      </c>
      <c r="B4283" s="238">
        <v>110408291</v>
      </c>
      <c r="C4283" s="238" t="s">
        <v>1305</v>
      </c>
      <c r="D4283" s="238" t="s">
        <v>1306</v>
      </c>
      <c r="E4283" s="598" t="s">
        <v>36</v>
      </c>
      <c r="F4283" s="235">
        <v>12</v>
      </c>
      <c r="G4283" s="626" t="s">
        <v>5274</v>
      </c>
      <c r="H4283" s="494">
        <v>45366</v>
      </c>
      <c r="I4283" s="491"/>
      <c r="J4283" s="246"/>
      <c r="K4283" s="246"/>
      <c r="L4283" s="246"/>
      <c r="M4283" s="246"/>
      <c r="N4283" s="246"/>
      <c r="O4283" s="262"/>
      <c r="P4283" s="246"/>
      <c r="Q4283" s="246"/>
      <c r="R4283" s="246"/>
      <c r="S4283" s="541">
        <v>2.5499999999999998</v>
      </c>
      <c r="T4283" s="467" t="s">
        <v>2965</v>
      </c>
      <c r="U4283" s="347">
        <f t="shared" si="85"/>
        <v>30.599999999999998</v>
      </c>
    </row>
    <row r="4284" spans="1:21">
      <c r="A4284" s="235">
        <f t="shared" si="86"/>
        <v>4281</v>
      </c>
      <c r="B4284" s="238">
        <v>110408291</v>
      </c>
      <c r="C4284" s="238" t="s">
        <v>1305</v>
      </c>
      <c r="D4284" s="238" t="s">
        <v>1306</v>
      </c>
      <c r="E4284" s="598" t="s">
        <v>36</v>
      </c>
      <c r="F4284" s="235">
        <v>24</v>
      </c>
      <c r="G4284" s="626" t="s">
        <v>5275</v>
      </c>
      <c r="H4284" s="241">
        <v>45366</v>
      </c>
      <c r="I4284" s="491"/>
      <c r="J4284" s="246"/>
      <c r="K4284" s="246"/>
      <c r="L4284" s="246"/>
      <c r="M4284" s="246"/>
      <c r="N4284" s="246"/>
      <c r="O4284" s="262"/>
      <c r="P4284" s="246"/>
      <c r="Q4284" s="246"/>
      <c r="R4284" s="246"/>
      <c r="S4284" s="541">
        <v>2.5499999999999998</v>
      </c>
      <c r="T4284" s="467" t="s">
        <v>2965</v>
      </c>
      <c r="U4284" s="347">
        <f t="shared" si="85"/>
        <v>61.199999999999996</v>
      </c>
    </row>
    <row r="4285" spans="1:21">
      <c r="A4285" s="235">
        <f t="shared" si="86"/>
        <v>4282</v>
      </c>
      <c r="B4285" s="238">
        <v>110408291</v>
      </c>
      <c r="C4285" s="238" t="s">
        <v>1305</v>
      </c>
      <c r="D4285" s="238" t="s">
        <v>1306</v>
      </c>
      <c r="E4285" s="598" t="s">
        <v>36</v>
      </c>
      <c r="F4285" s="235">
        <v>36</v>
      </c>
      <c r="G4285" s="632" t="s">
        <v>5276</v>
      </c>
      <c r="H4285" s="241">
        <v>45366</v>
      </c>
      <c r="I4285" s="491"/>
      <c r="J4285" s="246"/>
      <c r="K4285" s="246"/>
      <c r="L4285" s="246"/>
      <c r="M4285" s="246"/>
      <c r="N4285" s="246"/>
      <c r="O4285" s="262"/>
      <c r="P4285" s="246"/>
      <c r="Q4285" s="246"/>
      <c r="R4285" s="246"/>
      <c r="S4285" s="541">
        <v>2.5499999999999998</v>
      </c>
      <c r="T4285" s="467" t="s">
        <v>2965</v>
      </c>
      <c r="U4285" s="347">
        <f t="shared" si="85"/>
        <v>91.8</v>
      </c>
    </row>
    <row r="4286" spans="1:21" ht="20.399999999999999">
      <c r="A4286" s="235">
        <f t="shared" si="86"/>
        <v>4283</v>
      </c>
      <c r="B4286" s="238" t="s">
        <v>820</v>
      </c>
      <c r="C4286" s="238">
        <v>107186267</v>
      </c>
      <c r="D4286" s="238" t="s">
        <v>821</v>
      </c>
      <c r="E4286" s="598" t="s">
        <v>36</v>
      </c>
      <c r="F4286" s="333">
        <v>40</v>
      </c>
      <c r="G4286" s="626" t="s">
        <v>5274</v>
      </c>
      <c r="H4286" s="494">
        <v>45366</v>
      </c>
      <c r="I4286" s="491"/>
      <c r="J4286" s="246"/>
      <c r="K4286" s="246"/>
      <c r="L4286" s="246"/>
      <c r="M4286" s="246"/>
      <c r="N4286" s="246"/>
      <c r="O4286" s="262"/>
      <c r="P4286" s="246"/>
      <c r="Q4286" s="246"/>
      <c r="R4286" s="246"/>
      <c r="S4286" s="538">
        <v>11.06</v>
      </c>
      <c r="T4286" s="467" t="s">
        <v>2965</v>
      </c>
      <c r="U4286" s="347">
        <f t="shared" si="85"/>
        <v>442.40000000000003</v>
      </c>
    </row>
    <row r="4287" spans="1:21" ht="20.399999999999999">
      <c r="A4287" s="235">
        <f t="shared" si="86"/>
        <v>4284</v>
      </c>
      <c r="B4287" s="238" t="s">
        <v>820</v>
      </c>
      <c r="C4287" s="238">
        <v>107186267</v>
      </c>
      <c r="D4287" s="238" t="s">
        <v>821</v>
      </c>
      <c r="E4287" s="598" t="s">
        <v>36</v>
      </c>
      <c r="F4287" s="333">
        <v>80</v>
      </c>
      <c r="G4287" s="626" t="s">
        <v>5275</v>
      </c>
      <c r="H4287" s="241">
        <v>45366</v>
      </c>
      <c r="I4287" s="491"/>
      <c r="J4287" s="246"/>
      <c r="K4287" s="246"/>
      <c r="L4287" s="246"/>
      <c r="M4287" s="246"/>
      <c r="N4287" s="246"/>
      <c r="O4287" s="262"/>
      <c r="P4287" s="246"/>
      <c r="Q4287" s="246"/>
      <c r="R4287" s="246"/>
      <c r="S4287" s="538">
        <v>11.06</v>
      </c>
      <c r="T4287" s="467" t="s">
        <v>2965</v>
      </c>
      <c r="U4287" s="347">
        <f t="shared" si="85"/>
        <v>884.80000000000007</v>
      </c>
    </row>
    <row r="4288" spans="1:21" ht="20.399999999999999">
      <c r="A4288" s="235">
        <f t="shared" si="86"/>
        <v>4285</v>
      </c>
      <c r="B4288" s="238" t="s">
        <v>820</v>
      </c>
      <c r="C4288" s="238">
        <v>107186267</v>
      </c>
      <c r="D4288" s="238" t="s">
        <v>821</v>
      </c>
      <c r="E4288" s="598" t="s">
        <v>36</v>
      </c>
      <c r="F4288" s="333">
        <v>120</v>
      </c>
      <c r="G4288" s="632" t="s">
        <v>5276</v>
      </c>
      <c r="H4288" s="241">
        <v>45366</v>
      </c>
      <c r="I4288" s="491"/>
      <c r="J4288" s="246"/>
      <c r="K4288" s="246"/>
      <c r="L4288" s="246"/>
      <c r="M4288" s="246"/>
      <c r="N4288" s="246"/>
      <c r="O4288" s="262"/>
      <c r="P4288" s="246"/>
      <c r="Q4288" s="246"/>
      <c r="R4288" s="246"/>
      <c r="S4288" s="538">
        <v>11.06</v>
      </c>
      <c r="T4288" s="467" t="s">
        <v>2965</v>
      </c>
      <c r="U4288" s="347">
        <f t="shared" si="85"/>
        <v>1327.2</v>
      </c>
    </row>
    <row r="4289" spans="1:21">
      <c r="A4289" s="235">
        <f t="shared" si="86"/>
        <v>4286</v>
      </c>
      <c r="B4289" s="238">
        <v>112141777</v>
      </c>
      <c r="C4289" s="238">
        <v>112141777</v>
      </c>
      <c r="D4289" s="238" t="s">
        <v>2563</v>
      </c>
      <c r="E4289" s="598" t="s">
        <v>36</v>
      </c>
      <c r="F4289" s="235">
        <v>36</v>
      </c>
      <c r="G4289" s="626" t="s">
        <v>5274</v>
      </c>
      <c r="H4289" s="494">
        <v>45366</v>
      </c>
      <c r="I4289" s="491"/>
      <c r="J4289" s="246"/>
      <c r="K4289" s="246"/>
      <c r="L4289" s="246"/>
      <c r="M4289" s="246"/>
      <c r="N4289" s="246"/>
      <c r="O4289" s="262"/>
      <c r="P4289" s="246"/>
      <c r="Q4289" s="246"/>
      <c r="R4289" s="246"/>
      <c r="S4289" s="538">
        <v>5.4</v>
      </c>
      <c r="T4289" s="467" t="s">
        <v>2965</v>
      </c>
      <c r="U4289" s="347">
        <f t="shared" si="85"/>
        <v>194.4</v>
      </c>
    </row>
    <row r="4290" spans="1:21">
      <c r="A4290" s="235">
        <f t="shared" si="86"/>
        <v>4287</v>
      </c>
      <c r="B4290" s="238">
        <v>112141777</v>
      </c>
      <c r="C4290" s="238">
        <v>112141777</v>
      </c>
      <c r="D4290" s="238" t="s">
        <v>2563</v>
      </c>
      <c r="E4290" s="598" t="s">
        <v>36</v>
      </c>
      <c r="F4290" s="235">
        <v>72</v>
      </c>
      <c r="G4290" s="626" t="s">
        <v>5275</v>
      </c>
      <c r="H4290" s="241">
        <v>45366</v>
      </c>
      <c r="I4290" s="491"/>
      <c r="J4290" s="246"/>
      <c r="K4290" s="246"/>
      <c r="L4290" s="246"/>
      <c r="M4290" s="246"/>
      <c r="N4290" s="246"/>
      <c r="O4290" s="262"/>
      <c r="P4290" s="246"/>
      <c r="Q4290" s="246"/>
      <c r="R4290" s="246"/>
      <c r="S4290" s="538">
        <v>5.4</v>
      </c>
      <c r="T4290" s="467" t="s">
        <v>2965</v>
      </c>
      <c r="U4290" s="347">
        <f t="shared" si="85"/>
        <v>388.8</v>
      </c>
    </row>
    <row r="4291" spans="1:21">
      <c r="A4291" s="235">
        <f t="shared" si="86"/>
        <v>4288</v>
      </c>
      <c r="B4291" s="238">
        <v>112141777</v>
      </c>
      <c r="C4291" s="238">
        <v>112141777</v>
      </c>
      <c r="D4291" s="238" t="s">
        <v>2563</v>
      </c>
      <c r="E4291" s="598" t="s">
        <v>36</v>
      </c>
      <c r="F4291" s="238">
        <v>108</v>
      </c>
      <c r="G4291" s="632" t="s">
        <v>5276</v>
      </c>
      <c r="H4291" s="241">
        <v>45366</v>
      </c>
      <c r="I4291" s="491"/>
      <c r="J4291" s="246"/>
      <c r="K4291" s="246"/>
      <c r="L4291" s="246"/>
      <c r="M4291" s="246"/>
      <c r="N4291" s="246"/>
      <c r="O4291" s="262"/>
      <c r="P4291" s="246"/>
      <c r="Q4291" s="246"/>
      <c r="R4291" s="246"/>
      <c r="S4291" s="538">
        <v>5.4</v>
      </c>
      <c r="T4291" s="467" t="s">
        <v>2965</v>
      </c>
      <c r="U4291" s="347">
        <f t="shared" si="85"/>
        <v>583.20000000000005</v>
      </c>
    </row>
    <row r="4292" spans="1:21">
      <c r="A4292" s="235">
        <f t="shared" si="86"/>
        <v>4289</v>
      </c>
      <c r="B4292" s="238">
        <v>112141778</v>
      </c>
      <c r="C4292" s="238">
        <v>112141778</v>
      </c>
      <c r="D4292" s="238" t="s">
        <v>2566</v>
      </c>
      <c r="E4292" s="598" t="s">
        <v>36</v>
      </c>
      <c r="F4292" s="238">
        <v>20</v>
      </c>
      <c r="G4292" s="626" t="s">
        <v>5274</v>
      </c>
      <c r="H4292" s="494">
        <v>45366</v>
      </c>
      <c r="I4292" s="491"/>
      <c r="J4292" s="246"/>
      <c r="K4292" s="246"/>
      <c r="L4292" s="246"/>
      <c r="M4292" s="246"/>
      <c r="N4292" s="246"/>
      <c r="O4292" s="262"/>
      <c r="P4292" s="246"/>
      <c r="Q4292" s="246"/>
      <c r="R4292" s="246"/>
      <c r="S4292" s="538">
        <v>1.5</v>
      </c>
      <c r="T4292" s="467" t="s">
        <v>2965</v>
      </c>
      <c r="U4292" s="347">
        <f t="shared" ref="U4292:U4355" si="87">S4292*F4292</f>
        <v>30</v>
      </c>
    </row>
    <row r="4293" spans="1:21">
      <c r="A4293" s="235">
        <f t="shared" si="86"/>
        <v>4290</v>
      </c>
      <c r="B4293" s="238">
        <v>112141778</v>
      </c>
      <c r="C4293" s="238">
        <v>112141778</v>
      </c>
      <c r="D4293" s="238" t="s">
        <v>2566</v>
      </c>
      <c r="E4293" s="598" t="s">
        <v>36</v>
      </c>
      <c r="F4293" s="238">
        <v>40</v>
      </c>
      <c r="G4293" s="626" t="s">
        <v>5275</v>
      </c>
      <c r="H4293" s="241">
        <v>45366</v>
      </c>
      <c r="I4293" s="491"/>
      <c r="J4293" s="246"/>
      <c r="K4293" s="246"/>
      <c r="L4293" s="246"/>
      <c r="M4293" s="246"/>
      <c r="N4293" s="246"/>
      <c r="O4293" s="262"/>
      <c r="P4293" s="246"/>
      <c r="Q4293" s="246"/>
      <c r="R4293" s="246"/>
      <c r="S4293" s="538">
        <v>1.5</v>
      </c>
      <c r="T4293" s="467" t="s">
        <v>2965</v>
      </c>
      <c r="U4293" s="347">
        <f t="shared" si="87"/>
        <v>60</v>
      </c>
    </row>
    <row r="4294" spans="1:21">
      <c r="A4294" s="235">
        <f t="shared" si="86"/>
        <v>4291</v>
      </c>
      <c r="B4294" s="238">
        <v>112141778</v>
      </c>
      <c r="C4294" s="238">
        <v>112141778</v>
      </c>
      <c r="D4294" s="238" t="s">
        <v>2566</v>
      </c>
      <c r="E4294" s="598" t="s">
        <v>36</v>
      </c>
      <c r="F4294" s="238">
        <v>60</v>
      </c>
      <c r="G4294" s="632" t="s">
        <v>5276</v>
      </c>
      <c r="H4294" s="241">
        <v>45366</v>
      </c>
      <c r="I4294" s="491"/>
      <c r="J4294" s="246"/>
      <c r="K4294" s="246"/>
      <c r="L4294" s="246"/>
      <c r="M4294" s="246"/>
      <c r="N4294" s="246"/>
      <c r="O4294" s="262"/>
      <c r="P4294" s="246"/>
      <c r="Q4294" s="246"/>
      <c r="R4294" s="246"/>
      <c r="S4294" s="538">
        <v>1.5</v>
      </c>
      <c r="T4294" s="467" t="s">
        <v>2965</v>
      </c>
      <c r="U4294" s="347">
        <f t="shared" si="87"/>
        <v>90</v>
      </c>
    </row>
    <row r="4295" spans="1:21">
      <c r="A4295" s="235">
        <f t="shared" si="86"/>
        <v>4292</v>
      </c>
      <c r="B4295" s="238">
        <v>101576439</v>
      </c>
      <c r="C4295" s="238" t="s">
        <v>655</v>
      </c>
      <c r="D4295" s="238" t="s">
        <v>656</v>
      </c>
      <c r="E4295" s="598" t="s">
        <v>36</v>
      </c>
      <c r="F4295" s="238">
        <v>2</v>
      </c>
      <c r="G4295" s="626" t="s">
        <v>5274</v>
      </c>
      <c r="H4295" s="494">
        <v>45366</v>
      </c>
      <c r="I4295" s="491"/>
      <c r="J4295" s="246"/>
      <c r="K4295" s="246"/>
      <c r="L4295" s="246"/>
      <c r="M4295" s="246"/>
      <c r="N4295" s="246"/>
      <c r="O4295" s="262"/>
      <c r="P4295" s="246"/>
      <c r="Q4295" s="246"/>
      <c r="R4295" s="246"/>
      <c r="S4295" s="538">
        <v>1184</v>
      </c>
      <c r="T4295" s="467" t="s">
        <v>2965</v>
      </c>
      <c r="U4295" s="347">
        <f t="shared" si="87"/>
        <v>2368</v>
      </c>
    </row>
    <row r="4296" spans="1:21">
      <c r="A4296" s="235">
        <f t="shared" si="86"/>
        <v>4293</v>
      </c>
      <c r="B4296" s="238">
        <v>101576439</v>
      </c>
      <c r="C4296" s="238" t="s">
        <v>655</v>
      </c>
      <c r="D4296" s="238" t="s">
        <v>656</v>
      </c>
      <c r="E4296" s="598" t="s">
        <v>36</v>
      </c>
      <c r="F4296" s="238">
        <v>4</v>
      </c>
      <c r="G4296" s="626" t="s">
        <v>5275</v>
      </c>
      <c r="H4296" s="241">
        <v>45366</v>
      </c>
      <c r="I4296" s="491"/>
      <c r="J4296" s="246"/>
      <c r="K4296" s="246"/>
      <c r="L4296" s="246"/>
      <c r="M4296" s="246"/>
      <c r="N4296" s="246"/>
      <c r="O4296" s="262"/>
      <c r="P4296" s="246"/>
      <c r="Q4296" s="246"/>
      <c r="R4296" s="246"/>
      <c r="S4296" s="538">
        <v>1184</v>
      </c>
      <c r="T4296" s="467" t="s">
        <v>2965</v>
      </c>
      <c r="U4296" s="347">
        <f t="shared" si="87"/>
        <v>4736</v>
      </c>
    </row>
    <row r="4297" spans="1:21">
      <c r="A4297" s="235">
        <f t="shared" si="86"/>
        <v>4294</v>
      </c>
      <c r="B4297" s="238">
        <v>101576439</v>
      </c>
      <c r="C4297" s="238" t="s">
        <v>655</v>
      </c>
      <c r="D4297" s="238" t="s">
        <v>656</v>
      </c>
      <c r="E4297" s="598" t="s">
        <v>36</v>
      </c>
      <c r="F4297" s="238">
        <v>6</v>
      </c>
      <c r="G4297" s="632" t="s">
        <v>5276</v>
      </c>
      <c r="H4297" s="241">
        <v>45366</v>
      </c>
      <c r="I4297" s="491"/>
      <c r="J4297" s="246"/>
      <c r="K4297" s="246"/>
      <c r="L4297" s="246"/>
      <c r="M4297" s="246"/>
      <c r="N4297" s="246"/>
      <c r="O4297" s="262"/>
      <c r="P4297" s="246"/>
      <c r="Q4297" s="246"/>
      <c r="R4297" s="246"/>
      <c r="S4297" s="538">
        <v>1184</v>
      </c>
      <c r="T4297" s="467" t="s">
        <v>2965</v>
      </c>
      <c r="U4297" s="347">
        <f t="shared" si="87"/>
        <v>7104</v>
      </c>
    </row>
    <row r="4298" spans="1:21" ht="20.399999999999999">
      <c r="A4298" s="235">
        <f t="shared" si="86"/>
        <v>4295</v>
      </c>
      <c r="B4298" s="238">
        <v>108137334</v>
      </c>
      <c r="C4298" s="238" t="s">
        <v>2272</v>
      </c>
      <c r="D4298" s="238" t="s">
        <v>4312</v>
      </c>
      <c r="E4298" s="598" t="s">
        <v>36</v>
      </c>
      <c r="F4298" s="333">
        <v>1</v>
      </c>
      <c r="G4298" s="623" t="s">
        <v>5266</v>
      </c>
      <c r="H4298" s="485">
        <v>45366</v>
      </c>
      <c r="I4298" s="491"/>
      <c r="J4298" s="246"/>
      <c r="K4298" s="246"/>
      <c r="L4298" s="246"/>
      <c r="M4298" s="246"/>
      <c r="N4298" s="246"/>
      <c r="O4298" s="262"/>
      <c r="P4298" s="246"/>
      <c r="Q4298" s="246"/>
      <c r="R4298" s="246"/>
      <c r="S4298" s="549">
        <v>45900</v>
      </c>
      <c r="T4298" s="467" t="s">
        <v>2965</v>
      </c>
      <c r="U4298" s="347">
        <f t="shared" si="87"/>
        <v>45900</v>
      </c>
    </row>
    <row r="4299" spans="1:21" ht="20.399999999999999">
      <c r="A4299" s="235">
        <f t="shared" si="86"/>
        <v>4296</v>
      </c>
      <c r="B4299" s="238">
        <v>108137334</v>
      </c>
      <c r="C4299" s="238" t="s">
        <v>2272</v>
      </c>
      <c r="D4299" s="238" t="s">
        <v>4312</v>
      </c>
      <c r="E4299" s="598" t="s">
        <v>36</v>
      </c>
      <c r="F4299" s="333">
        <v>1</v>
      </c>
      <c r="G4299" s="623" t="s">
        <v>5267</v>
      </c>
      <c r="H4299" s="485">
        <v>45366</v>
      </c>
      <c r="I4299" s="491"/>
      <c r="J4299" s="246"/>
      <c r="K4299" s="246"/>
      <c r="L4299" s="246"/>
      <c r="M4299" s="246"/>
      <c r="N4299" s="246"/>
      <c r="O4299" s="262"/>
      <c r="P4299" s="246"/>
      <c r="Q4299" s="246"/>
      <c r="R4299" s="246"/>
      <c r="S4299" s="549">
        <v>45900</v>
      </c>
      <c r="T4299" s="467" t="s">
        <v>2965</v>
      </c>
      <c r="U4299" s="347">
        <f t="shared" si="87"/>
        <v>45900</v>
      </c>
    </row>
    <row r="4300" spans="1:21">
      <c r="A4300" s="235">
        <f t="shared" si="86"/>
        <v>4297</v>
      </c>
      <c r="B4300" s="238">
        <v>110710681</v>
      </c>
      <c r="C4300" s="238">
        <v>110710681</v>
      </c>
      <c r="D4300" s="238" t="s">
        <v>2209</v>
      </c>
      <c r="E4300" s="598" t="s">
        <v>36</v>
      </c>
      <c r="F4300" s="235">
        <v>8</v>
      </c>
      <c r="G4300" s="626" t="s">
        <v>5274</v>
      </c>
      <c r="H4300" s="494">
        <v>45366</v>
      </c>
      <c r="I4300" s="491"/>
      <c r="J4300" s="246"/>
      <c r="K4300" s="246"/>
      <c r="L4300" s="246"/>
      <c r="M4300" s="246"/>
      <c r="N4300" s="246"/>
      <c r="O4300" s="262"/>
      <c r="P4300" s="246"/>
      <c r="Q4300" s="246"/>
      <c r="R4300" s="246"/>
      <c r="S4300" s="546">
        <v>2011</v>
      </c>
      <c r="T4300" s="467" t="s">
        <v>2965</v>
      </c>
      <c r="U4300" s="347">
        <f t="shared" si="87"/>
        <v>16088</v>
      </c>
    </row>
    <row r="4301" spans="1:21">
      <c r="A4301" s="235">
        <f t="shared" si="86"/>
        <v>4298</v>
      </c>
      <c r="B4301" s="238">
        <v>110710681</v>
      </c>
      <c r="C4301" s="238">
        <v>110710681</v>
      </c>
      <c r="D4301" s="238" t="s">
        <v>2209</v>
      </c>
      <c r="E4301" s="598" t="s">
        <v>36</v>
      </c>
      <c r="F4301" s="235">
        <v>16</v>
      </c>
      <c r="G4301" s="626" t="s">
        <v>5275</v>
      </c>
      <c r="H4301" s="241">
        <v>45366</v>
      </c>
      <c r="I4301" s="491"/>
      <c r="J4301" s="246"/>
      <c r="K4301" s="246"/>
      <c r="L4301" s="246"/>
      <c r="M4301" s="246"/>
      <c r="N4301" s="246"/>
      <c r="O4301" s="262"/>
      <c r="P4301" s="246"/>
      <c r="Q4301" s="246"/>
      <c r="R4301" s="246"/>
      <c r="S4301" s="546">
        <v>2011</v>
      </c>
      <c r="T4301" s="467" t="s">
        <v>2965</v>
      </c>
      <c r="U4301" s="347">
        <f t="shared" si="87"/>
        <v>32176</v>
      </c>
    </row>
    <row r="4302" spans="1:21">
      <c r="A4302" s="235">
        <f t="shared" si="86"/>
        <v>4299</v>
      </c>
      <c r="B4302" s="238">
        <v>110710681</v>
      </c>
      <c r="C4302" s="238">
        <v>110710681</v>
      </c>
      <c r="D4302" s="238" t="s">
        <v>2209</v>
      </c>
      <c r="E4302" s="598" t="s">
        <v>36</v>
      </c>
      <c r="F4302" s="238">
        <v>24</v>
      </c>
      <c r="G4302" s="632" t="s">
        <v>5276</v>
      </c>
      <c r="H4302" s="241">
        <v>45366</v>
      </c>
      <c r="I4302" s="491"/>
      <c r="J4302" s="246"/>
      <c r="K4302" s="246"/>
      <c r="L4302" s="246"/>
      <c r="M4302" s="246"/>
      <c r="N4302" s="246"/>
      <c r="O4302" s="262"/>
      <c r="P4302" s="246"/>
      <c r="Q4302" s="246"/>
      <c r="R4302" s="246"/>
      <c r="S4302" s="546">
        <v>2011</v>
      </c>
      <c r="T4302" s="467" t="s">
        <v>2965</v>
      </c>
      <c r="U4302" s="347">
        <f t="shared" si="87"/>
        <v>48264</v>
      </c>
    </row>
    <row r="4303" spans="1:21">
      <c r="A4303" s="235">
        <f t="shared" si="86"/>
        <v>4300</v>
      </c>
      <c r="B4303" s="238">
        <v>110710682</v>
      </c>
      <c r="C4303" s="238">
        <v>110710682</v>
      </c>
      <c r="D4303" s="238" t="s">
        <v>2216</v>
      </c>
      <c r="E4303" s="598" t="s">
        <v>36</v>
      </c>
      <c r="F4303" s="238">
        <v>8</v>
      </c>
      <c r="G4303" s="626" t="s">
        <v>5274</v>
      </c>
      <c r="H4303" s="494">
        <v>45366</v>
      </c>
      <c r="I4303" s="491"/>
      <c r="J4303" s="246"/>
      <c r="K4303" s="246"/>
      <c r="L4303" s="246"/>
      <c r="M4303" s="246"/>
      <c r="N4303" s="246"/>
      <c r="O4303" s="262"/>
      <c r="P4303" s="246"/>
      <c r="Q4303" s="246"/>
      <c r="R4303" s="246"/>
      <c r="S4303" s="546">
        <v>1945</v>
      </c>
      <c r="T4303" s="467" t="s">
        <v>2965</v>
      </c>
      <c r="U4303" s="347">
        <f t="shared" si="87"/>
        <v>15560</v>
      </c>
    </row>
    <row r="4304" spans="1:21">
      <c r="A4304" s="235">
        <f t="shared" si="86"/>
        <v>4301</v>
      </c>
      <c r="B4304" s="238">
        <v>110710682</v>
      </c>
      <c r="C4304" s="238">
        <v>110710682</v>
      </c>
      <c r="D4304" s="238" t="s">
        <v>2216</v>
      </c>
      <c r="E4304" s="598" t="s">
        <v>36</v>
      </c>
      <c r="F4304" s="238">
        <v>16</v>
      </c>
      <c r="G4304" s="626" t="s">
        <v>5275</v>
      </c>
      <c r="H4304" s="241">
        <v>45366</v>
      </c>
      <c r="I4304" s="491"/>
      <c r="J4304" s="246"/>
      <c r="K4304" s="246"/>
      <c r="L4304" s="246"/>
      <c r="M4304" s="246"/>
      <c r="N4304" s="246"/>
      <c r="O4304" s="262"/>
      <c r="P4304" s="246"/>
      <c r="Q4304" s="246"/>
      <c r="R4304" s="246"/>
      <c r="S4304" s="546">
        <v>1945</v>
      </c>
      <c r="T4304" s="467" t="s">
        <v>2965</v>
      </c>
      <c r="U4304" s="347">
        <f t="shared" si="87"/>
        <v>31120</v>
      </c>
    </row>
    <row r="4305" spans="1:21">
      <c r="A4305" s="235">
        <f t="shared" si="86"/>
        <v>4302</v>
      </c>
      <c r="B4305" s="238">
        <v>110710682</v>
      </c>
      <c r="C4305" s="238">
        <v>110710682</v>
      </c>
      <c r="D4305" s="238" t="s">
        <v>2216</v>
      </c>
      <c r="E4305" s="598" t="s">
        <v>36</v>
      </c>
      <c r="F4305" s="238">
        <v>24</v>
      </c>
      <c r="G4305" s="632" t="s">
        <v>5276</v>
      </c>
      <c r="H4305" s="241">
        <v>45366</v>
      </c>
      <c r="I4305" s="491"/>
      <c r="J4305" s="246"/>
      <c r="K4305" s="246"/>
      <c r="L4305" s="246"/>
      <c r="M4305" s="246"/>
      <c r="N4305" s="246"/>
      <c r="O4305" s="262"/>
      <c r="P4305" s="246"/>
      <c r="Q4305" s="246"/>
      <c r="R4305" s="246"/>
      <c r="S4305" s="546">
        <v>1945</v>
      </c>
      <c r="T4305" s="467" t="s">
        <v>2965</v>
      </c>
      <c r="U4305" s="347">
        <f t="shared" si="87"/>
        <v>46680</v>
      </c>
    </row>
    <row r="4306" spans="1:21">
      <c r="A4306" s="235">
        <f t="shared" si="86"/>
        <v>4303</v>
      </c>
      <c r="B4306" s="238">
        <v>110710684</v>
      </c>
      <c r="C4306" s="238" t="s">
        <v>3942</v>
      </c>
      <c r="D4306" s="238" t="s">
        <v>2213</v>
      </c>
      <c r="E4306" s="598" t="s">
        <v>36</v>
      </c>
      <c r="F4306" s="235">
        <v>4</v>
      </c>
      <c r="G4306" s="626" t="s">
        <v>5274</v>
      </c>
      <c r="H4306" s="494">
        <v>45366</v>
      </c>
      <c r="I4306" s="491"/>
      <c r="J4306" s="246"/>
      <c r="K4306" s="246"/>
      <c r="L4306" s="246"/>
      <c r="M4306" s="246"/>
      <c r="N4306" s="246"/>
      <c r="O4306" s="262"/>
      <c r="P4306" s="246"/>
      <c r="Q4306" s="246"/>
      <c r="R4306" s="246"/>
      <c r="S4306" s="538">
        <v>2518</v>
      </c>
      <c r="T4306" s="467" t="s">
        <v>2965</v>
      </c>
      <c r="U4306" s="347">
        <f t="shared" si="87"/>
        <v>10072</v>
      </c>
    </row>
    <row r="4307" spans="1:21">
      <c r="A4307" s="235">
        <f t="shared" si="86"/>
        <v>4304</v>
      </c>
      <c r="B4307" s="238">
        <v>110710684</v>
      </c>
      <c r="C4307" s="238" t="s">
        <v>3942</v>
      </c>
      <c r="D4307" s="238" t="s">
        <v>2213</v>
      </c>
      <c r="E4307" s="598" t="s">
        <v>36</v>
      </c>
      <c r="F4307" s="235">
        <v>8</v>
      </c>
      <c r="G4307" s="626" t="s">
        <v>5275</v>
      </c>
      <c r="H4307" s="241">
        <v>45366</v>
      </c>
      <c r="I4307" s="491"/>
      <c r="J4307" s="246"/>
      <c r="K4307" s="246"/>
      <c r="L4307" s="246"/>
      <c r="M4307" s="246"/>
      <c r="N4307" s="246"/>
      <c r="O4307" s="262"/>
      <c r="P4307" s="246"/>
      <c r="Q4307" s="246"/>
      <c r="R4307" s="246"/>
      <c r="S4307" s="538">
        <v>2518</v>
      </c>
      <c r="T4307" s="467" t="s">
        <v>2965</v>
      </c>
      <c r="U4307" s="347">
        <f t="shared" si="87"/>
        <v>20144</v>
      </c>
    </row>
    <row r="4308" spans="1:21">
      <c r="A4308" s="235">
        <f t="shared" si="86"/>
        <v>4305</v>
      </c>
      <c r="B4308" s="238">
        <v>110710684</v>
      </c>
      <c r="C4308" s="238" t="s">
        <v>3942</v>
      </c>
      <c r="D4308" s="238" t="s">
        <v>2213</v>
      </c>
      <c r="E4308" s="598" t="s">
        <v>36</v>
      </c>
      <c r="F4308" s="238">
        <v>12</v>
      </c>
      <c r="G4308" s="632" t="s">
        <v>5276</v>
      </c>
      <c r="H4308" s="241">
        <v>45366</v>
      </c>
      <c r="I4308" s="491"/>
      <c r="J4308" s="246"/>
      <c r="K4308" s="246"/>
      <c r="L4308" s="246"/>
      <c r="M4308" s="246"/>
      <c r="N4308" s="246"/>
      <c r="O4308" s="262"/>
      <c r="P4308" s="246"/>
      <c r="Q4308" s="246"/>
      <c r="R4308" s="246"/>
      <c r="S4308" s="538">
        <v>2518</v>
      </c>
      <c r="T4308" s="467" t="s">
        <v>2965</v>
      </c>
      <c r="U4308" s="347">
        <f t="shared" si="87"/>
        <v>30216</v>
      </c>
    </row>
    <row r="4309" spans="1:21">
      <c r="A4309" s="235">
        <f t="shared" si="86"/>
        <v>4306</v>
      </c>
      <c r="B4309" s="238">
        <v>111400054</v>
      </c>
      <c r="C4309" s="238" t="s">
        <v>3274</v>
      </c>
      <c r="D4309" s="238" t="s">
        <v>650</v>
      </c>
      <c r="E4309" s="598" t="s">
        <v>36</v>
      </c>
      <c r="F4309" s="235">
        <v>6</v>
      </c>
      <c r="G4309" s="626" t="s">
        <v>5274</v>
      </c>
      <c r="H4309" s="494">
        <v>45366</v>
      </c>
      <c r="I4309" s="491"/>
      <c r="J4309" s="246"/>
      <c r="K4309" s="246"/>
      <c r="L4309" s="246"/>
      <c r="M4309" s="246"/>
      <c r="N4309" s="246"/>
      <c r="O4309" s="262"/>
      <c r="P4309" s="246"/>
      <c r="Q4309" s="246"/>
      <c r="R4309" s="246"/>
      <c r="S4309" s="540">
        <v>1410</v>
      </c>
      <c r="T4309" s="467" t="s">
        <v>2965</v>
      </c>
      <c r="U4309" s="347">
        <f t="shared" si="87"/>
        <v>8460</v>
      </c>
    </row>
    <row r="4310" spans="1:21">
      <c r="A4310" s="235">
        <f t="shared" si="86"/>
        <v>4307</v>
      </c>
      <c r="B4310" s="238">
        <v>111400054</v>
      </c>
      <c r="C4310" s="238" t="s">
        <v>3274</v>
      </c>
      <c r="D4310" s="238" t="s">
        <v>650</v>
      </c>
      <c r="E4310" s="598" t="s">
        <v>36</v>
      </c>
      <c r="F4310" s="235">
        <v>12</v>
      </c>
      <c r="G4310" s="626" t="s">
        <v>5275</v>
      </c>
      <c r="H4310" s="241">
        <v>45366</v>
      </c>
      <c r="I4310" s="491"/>
      <c r="J4310" s="246"/>
      <c r="K4310" s="246"/>
      <c r="L4310" s="246"/>
      <c r="M4310" s="246"/>
      <c r="N4310" s="246"/>
      <c r="O4310" s="262"/>
      <c r="P4310" s="246"/>
      <c r="Q4310" s="246"/>
      <c r="R4310" s="246"/>
      <c r="S4310" s="540">
        <v>1410</v>
      </c>
      <c r="T4310" s="467" t="s">
        <v>2965</v>
      </c>
      <c r="U4310" s="347">
        <f t="shared" si="87"/>
        <v>16920</v>
      </c>
    </row>
    <row r="4311" spans="1:21">
      <c r="A4311" s="235">
        <f t="shared" si="86"/>
        <v>4308</v>
      </c>
      <c r="B4311" s="238">
        <v>111400054</v>
      </c>
      <c r="C4311" s="238" t="s">
        <v>3274</v>
      </c>
      <c r="D4311" s="238" t="s">
        <v>650</v>
      </c>
      <c r="E4311" s="598" t="s">
        <v>36</v>
      </c>
      <c r="F4311" s="238">
        <v>18</v>
      </c>
      <c r="G4311" s="632" t="s">
        <v>5276</v>
      </c>
      <c r="H4311" s="241">
        <v>45366</v>
      </c>
      <c r="I4311" s="491"/>
      <c r="J4311" s="246"/>
      <c r="K4311" s="246"/>
      <c r="L4311" s="246"/>
      <c r="M4311" s="246"/>
      <c r="N4311" s="246"/>
      <c r="O4311" s="262"/>
      <c r="P4311" s="246"/>
      <c r="Q4311" s="246"/>
      <c r="R4311" s="246"/>
      <c r="S4311" s="540">
        <v>1410</v>
      </c>
      <c r="T4311" s="467" t="s">
        <v>2965</v>
      </c>
      <c r="U4311" s="347">
        <f t="shared" si="87"/>
        <v>25380</v>
      </c>
    </row>
    <row r="4312" spans="1:21">
      <c r="A4312" s="235">
        <f t="shared" si="86"/>
        <v>4309</v>
      </c>
      <c r="B4312" s="238">
        <v>111400055</v>
      </c>
      <c r="C4312" s="238" t="s">
        <v>3275</v>
      </c>
      <c r="D4312" s="238" t="s">
        <v>654</v>
      </c>
      <c r="E4312" s="598" t="s">
        <v>36</v>
      </c>
      <c r="F4312" s="333">
        <v>6</v>
      </c>
      <c r="G4312" s="626" t="s">
        <v>5274</v>
      </c>
      <c r="H4312" s="494">
        <v>45366</v>
      </c>
      <c r="I4312" s="491"/>
      <c r="J4312" s="246"/>
      <c r="K4312" s="246"/>
      <c r="L4312" s="246"/>
      <c r="M4312" s="246"/>
      <c r="N4312" s="246"/>
      <c r="O4312" s="262"/>
      <c r="P4312" s="246"/>
      <c r="Q4312" s="246"/>
      <c r="R4312" s="246"/>
      <c r="S4312" s="547">
        <v>1706.02</v>
      </c>
      <c r="T4312" s="467" t="s">
        <v>2965</v>
      </c>
      <c r="U4312" s="347">
        <f t="shared" si="87"/>
        <v>10236.119999999999</v>
      </c>
    </row>
    <row r="4313" spans="1:21">
      <c r="A4313" s="235">
        <f t="shared" si="86"/>
        <v>4310</v>
      </c>
      <c r="B4313" s="238">
        <v>111400055</v>
      </c>
      <c r="C4313" s="238" t="s">
        <v>3275</v>
      </c>
      <c r="D4313" s="238" t="s">
        <v>654</v>
      </c>
      <c r="E4313" s="598" t="s">
        <v>36</v>
      </c>
      <c r="F4313" s="333">
        <v>12</v>
      </c>
      <c r="G4313" s="626" t="s">
        <v>5275</v>
      </c>
      <c r="H4313" s="241">
        <v>45366</v>
      </c>
      <c r="I4313" s="491"/>
      <c r="J4313" s="246"/>
      <c r="K4313" s="246"/>
      <c r="L4313" s="246"/>
      <c r="M4313" s="246"/>
      <c r="N4313" s="246"/>
      <c r="O4313" s="262"/>
      <c r="P4313" s="246"/>
      <c r="Q4313" s="246"/>
      <c r="R4313" s="246"/>
      <c r="S4313" s="547">
        <v>1706.02</v>
      </c>
      <c r="T4313" s="467" t="s">
        <v>2965</v>
      </c>
      <c r="U4313" s="347">
        <f t="shared" si="87"/>
        <v>20472.239999999998</v>
      </c>
    </row>
    <row r="4314" spans="1:21">
      <c r="A4314" s="235">
        <f t="shared" si="86"/>
        <v>4311</v>
      </c>
      <c r="B4314" s="238">
        <v>111400055</v>
      </c>
      <c r="C4314" s="238" t="s">
        <v>3275</v>
      </c>
      <c r="D4314" s="238" t="s">
        <v>654</v>
      </c>
      <c r="E4314" s="598" t="s">
        <v>36</v>
      </c>
      <c r="F4314" s="333">
        <v>18</v>
      </c>
      <c r="G4314" s="632" t="s">
        <v>5276</v>
      </c>
      <c r="H4314" s="241">
        <v>45366</v>
      </c>
      <c r="I4314" s="491"/>
      <c r="J4314" s="246"/>
      <c r="K4314" s="246"/>
      <c r="L4314" s="246"/>
      <c r="M4314" s="246"/>
      <c r="N4314" s="246"/>
      <c r="O4314" s="262"/>
      <c r="P4314" s="246"/>
      <c r="Q4314" s="246"/>
      <c r="R4314" s="246"/>
      <c r="S4314" s="547">
        <v>1706.02</v>
      </c>
      <c r="T4314" s="467" t="s">
        <v>2965</v>
      </c>
      <c r="U4314" s="347">
        <f t="shared" si="87"/>
        <v>30708.36</v>
      </c>
    </row>
    <row r="4315" spans="1:21" ht="20.399999999999999">
      <c r="A4315" s="235">
        <f t="shared" si="86"/>
        <v>4312</v>
      </c>
      <c r="B4315" s="238">
        <v>110408290</v>
      </c>
      <c r="C4315" s="238" t="s">
        <v>4382</v>
      </c>
      <c r="D4315" s="337" t="s">
        <v>2775</v>
      </c>
      <c r="E4315" s="598" t="s">
        <v>36</v>
      </c>
      <c r="F4315" s="235">
        <v>6</v>
      </c>
      <c r="G4315" s="626" t="s">
        <v>5274</v>
      </c>
      <c r="H4315" s="494">
        <v>45366</v>
      </c>
      <c r="I4315" s="491"/>
      <c r="J4315" s="246"/>
      <c r="K4315" s="246"/>
      <c r="L4315" s="246"/>
      <c r="M4315" s="246"/>
      <c r="N4315" s="246"/>
      <c r="O4315" s="262"/>
      <c r="P4315" s="246"/>
      <c r="Q4315" s="246"/>
      <c r="R4315" s="246"/>
      <c r="S4315" s="538">
        <v>540.54999999999995</v>
      </c>
      <c r="T4315" s="467" t="s">
        <v>2965</v>
      </c>
      <c r="U4315" s="347">
        <f t="shared" si="87"/>
        <v>3243.2999999999997</v>
      </c>
    </row>
    <row r="4316" spans="1:21" ht="20.399999999999999">
      <c r="A4316" s="235">
        <f t="shared" si="86"/>
        <v>4313</v>
      </c>
      <c r="B4316" s="238">
        <v>110408290</v>
      </c>
      <c r="C4316" s="238" t="s">
        <v>4382</v>
      </c>
      <c r="D4316" s="337" t="s">
        <v>2775</v>
      </c>
      <c r="E4316" s="598" t="s">
        <v>36</v>
      </c>
      <c r="F4316" s="235">
        <v>12</v>
      </c>
      <c r="G4316" s="626" t="s">
        <v>5275</v>
      </c>
      <c r="H4316" s="241">
        <v>45366</v>
      </c>
      <c r="I4316" s="491"/>
      <c r="J4316" s="246"/>
      <c r="K4316" s="246"/>
      <c r="L4316" s="246"/>
      <c r="M4316" s="246"/>
      <c r="N4316" s="246"/>
      <c r="O4316" s="262"/>
      <c r="P4316" s="246"/>
      <c r="Q4316" s="246"/>
      <c r="R4316" s="246"/>
      <c r="S4316" s="538">
        <v>540.54999999999995</v>
      </c>
      <c r="T4316" s="467" t="s">
        <v>2965</v>
      </c>
      <c r="U4316" s="347">
        <f t="shared" si="87"/>
        <v>6486.5999999999995</v>
      </c>
    </row>
    <row r="4317" spans="1:21" ht="20.399999999999999">
      <c r="A4317" s="235">
        <f t="shared" si="86"/>
        <v>4314</v>
      </c>
      <c r="B4317" s="238">
        <v>110408290</v>
      </c>
      <c r="C4317" s="238" t="s">
        <v>4382</v>
      </c>
      <c r="D4317" s="337" t="s">
        <v>2775</v>
      </c>
      <c r="E4317" s="598" t="s">
        <v>36</v>
      </c>
      <c r="F4317" s="238">
        <v>18</v>
      </c>
      <c r="G4317" s="632" t="s">
        <v>5276</v>
      </c>
      <c r="H4317" s="241">
        <v>45366</v>
      </c>
      <c r="I4317" s="491"/>
      <c r="J4317" s="246"/>
      <c r="K4317" s="246"/>
      <c r="L4317" s="246"/>
      <c r="M4317" s="246"/>
      <c r="N4317" s="246"/>
      <c r="O4317" s="262"/>
      <c r="P4317" s="246"/>
      <c r="Q4317" s="246"/>
      <c r="R4317" s="246"/>
      <c r="S4317" s="538">
        <v>540.54999999999995</v>
      </c>
      <c r="T4317" s="467" t="s">
        <v>2965</v>
      </c>
      <c r="U4317" s="347">
        <f t="shared" si="87"/>
        <v>9729.9</v>
      </c>
    </row>
    <row r="4318" spans="1:21">
      <c r="A4318" s="235">
        <f t="shared" si="86"/>
        <v>4315</v>
      </c>
      <c r="B4318" s="238" t="s">
        <v>2458</v>
      </c>
      <c r="C4318" s="238" t="s">
        <v>2458</v>
      </c>
      <c r="D4318" s="337" t="s">
        <v>2459</v>
      </c>
      <c r="E4318" s="598" t="s">
        <v>36</v>
      </c>
      <c r="F4318" s="235">
        <v>4</v>
      </c>
      <c r="G4318" s="626" t="s">
        <v>5274</v>
      </c>
      <c r="H4318" s="494">
        <v>45366</v>
      </c>
      <c r="I4318" s="491"/>
      <c r="J4318" s="246"/>
      <c r="K4318" s="246"/>
      <c r="L4318" s="246"/>
      <c r="M4318" s="246"/>
      <c r="N4318" s="246"/>
      <c r="O4318" s="262"/>
      <c r="P4318" s="246"/>
      <c r="Q4318" s="246"/>
      <c r="R4318" s="246"/>
      <c r="S4318" s="538">
        <v>1667.61</v>
      </c>
      <c r="T4318" s="467" t="s">
        <v>2965</v>
      </c>
      <c r="U4318" s="347">
        <f t="shared" si="87"/>
        <v>6670.44</v>
      </c>
    </row>
    <row r="4319" spans="1:21">
      <c r="A4319" s="235">
        <f t="shared" si="86"/>
        <v>4316</v>
      </c>
      <c r="B4319" s="238" t="s">
        <v>2458</v>
      </c>
      <c r="C4319" s="238" t="s">
        <v>2458</v>
      </c>
      <c r="D4319" s="337" t="s">
        <v>2459</v>
      </c>
      <c r="E4319" s="598" t="s">
        <v>36</v>
      </c>
      <c r="F4319" s="235">
        <v>8</v>
      </c>
      <c r="G4319" s="626" t="s">
        <v>5275</v>
      </c>
      <c r="H4319" s="241">
        <v>45366</v>
      </c>
      <c r="I4319" s="491"/>
      <c r="J4319" s="246"/>
      <c r="K4319" s="246"/>
      <c r="L4319" s="246"/>
      <c r="M4319" s="246"/>
      <c r="N4319" s="246"/>
      <c r="O4319" s="262"/>
      <c r="P4319" s="246"/>
      <c r="Q4319" s="246"/>
      <c r="R4319" s="246"/>
      <c r="S4319" s="538">
        <v>1667.61</v>
      </c>
      <c r="T4319" s="467" t="s">
        <v>2965</v>
      </c>
      <c r="U4319" s="347">
        <f t="shared" si="87"/>
        <v>13340.88</v>
      </c>
    </row>
    <row r="4320" spans="1:21">
      <c r="A4320" s="235">
        <f t="shared" si="86"/>
        <v>4317</v>
      </c>
      <c r="B4320" s="238" t="s">
        <v>2458</v>
      </c>
      <c r="C4320" s="238" t="s">
        <v>2458</v>
      </c>
      <c r="D4320" s="337" t="s">
        <v>2459</v>
      </c>
      <c r="E4320" s="598" t="s">
        <v>36</v>
      </c>
      <c r="F4320" s="238">
        <v>12</v>
      </c>
      <c r="G4320" s="632" t="s">
        <v>5276</v>
      </c>
      <c r="H4320" s="241">
        <v>45366</v>
      </c>
      <c r="I4320" s="491"/>
      <c r="J4320" s="246"/>
      <c r="K4320" s="246"/>
      <c r="L4320" s="246"/>
      <c r="M4320" s="246"/>
      <c r="N4320" s="246"/>
      <c r="O4320" s="262"/>
      <c r="P4320" s="246"/>
      <c r="Q4320" s="246"/>
      <c r="R4320" s="246"/>
      <c r="S4320" s="538">
        <v>1667.61</v>
      </c>
      <c r="T4320" s="467" t="s">
        <v>2965</v>
      </c>
      <c r="U4320" s="347">
        <f t="shared" si="87"/>
        <v>20011.32</v>
      </c>
    </row>
    <row r="4321" spans="1:21">
      <c r="A4321" s="235">
        <f t="shared" si="86"/>
        <v>4318</v>
      </c>
      <c r="B4321" s="238" t="s">
        <v>2336</v>
      </c>
      <c r="C4321" s="238" t="s">
        <v>2804</v>
      </c>
      <c r="D4321" s="238" t="s">
        <v>2605</v>
      </c>
      <c r="E4321" s="598" t="s">
        <v>36</v>
      </c>
      <c r="F4321" s="235">
        <v>8</v>
      </c>
      <c r="G4321" s="626" t="s">
        <v>5274</v>
      </c>
      <c r="H4321" s="494">
        <v>45366</v>
      </c>
      <c r="I4321" s="491"/>
      <c r="J4321" s="246"/>
      <c r="K4321" s="246"/>
      <c r="L4321" s="246"/>
      <c r="M4321" s="246"/>
      <c r="N4321" s="246"/>
      <c r="O4321" s="262"/>
      <c r="P4321" s="246"/>
      <c r="Q4321" s="246"/>
      <c r="R4321" s="246"/>
      <c r="S4321" s="538">
        <v>1667.61</v>
      </c>
      <c r="T4321" s="467" t="s">
        <v>2965</v>
      </c>
      <c r="U4321" s="347">
        <f t="shared" si="87"/>
        <v>13340.88</v>
      </c>
    </row>
    <row r="4322" spans="1:21">
      <c r="A4322" s="235">
        <f t="shared" si="86"/>
        <v>4319</v>
      </c>
      <c r="B4322" s="238" t="s">
        <v>2336</v>
      </c>
      <c r="C4322" s="238" t="s">
        <v>2804</v>
      </c>
      <c r="D4322" s="238" t="s">
        <v>2605</v>
      </c>
      <c r="E4322" s="598" t="s">
        <v>36</v>
      </c>
      <c r="F4322" s="235">
        <v>16</v>
      </c>
      <c r="G4322" s="626" t="s">
        <v>5275</v>
      </c>
      <c r="H4322" s="241">
        <v>45366</v>
      </c>
      <c r="I4322" s="491"/>
      <c r="J4322" s="246"/>
      <c r="K4322" s="246"/>
      <c r="L4322" s="246"/>
      <c r="M4322" s="246"/>
      <c r="N4322" s="246"/>
      <c r="O4322" s="262"/>
      <c r="P4322" s="246"/>
      <c r="Q4322" s="246"/>
      <c r="R4322" s="246"/>
      <c r="S4322" s="538">
        <v>1667.61</v>
      </c>
      <c r="T4322" s="467" t="s">
        <v>2965</v>
      </c>
      <c r="U4322" s="347">
        <f t="shared" si="87"/>
        <v>26681.759999999998</v>
      </c>
    </row>
    <row r="4323" spans="1:21">
      <c r="A4323" s="235">
        <f t="shared" si="86"/>
        <v>4320</v>
      </c>
      <c r="B4323" s="238" t="s">
        <v>2336</v>
      </c>
      <c r="C4323" s="238" t="s">
        <v>2804</v>
      </c>
      <c r="D4323" s="238" t="s">
        <v>2605</v>
      </c>
      <c r="E4323" s="598" t="s">
        <v>36</v>
      </c>
      <c r="F4323" s="238">
        <v>24</v>
      </c>
      <c r="G4323" s="632" t="s">
        <v>5276</v>
      </c>
      <c r="H4323" s="241">
        <v>45366</v>
      </c>
      <c r="I4323" s="491"/>
      <c r="J4323" s="246"/>
      <c r="K4323" s="246"/>
      <c r="L4323" s="246"/>
      <c r="M4323" s="246"/>
      <c r="N4323" s="246"/>
      <c r="O4323" s="262"/>
      <c r="P4323" s="246"/>
      <c r="Q4323" s="246"/>
      <c r="R4323" s="246"/>
      <c r="S4323" s="538">
        <v>1667.61</v>
      </c>
      <c r="T4323" s="467" t="s">
        <v>2965</v>
      </c>
      <c r="U4323" s="347">
        <f t="shared" si="87"/>
        <v>40022.639999999999</v>
      </c>
    </row>
    <row r="4324" spans="1:21">
      <c r="A4324" s="235">
        <f t="shared" si="86"/>
        <v>4321</v>
      </c>
      <c r="B4324" s="238">
        <v>112172541</v>
      </c>
      <c r="C4324" s="238">
        <v>112172541</v>
      </c>
      <c r="D4324" s="238" t="s">
        <v>2373</v>
      </c>
      <c r="E4324" s="598" t="s">
        <v>36</v>
      </c>
      <c r="F4324" s="333">
        <v>2</v>
      </c>
      <c r="G4324" s="626" t="s">
        <v>5274</v>
      </c>
      <c r="H4324" s="494">
        <v>45366</v>
      </c>
      <c r="I4324" s="491"/>
      <c r="J4324" s="246"/>
      <c r="K4324" s="246"/>
      <c r="L4324" s="246"/>
      <c r="M4324" s="246"/>
      <c r="N4324" s="246"/>
      <c r="O4324" s="262"/>
      <c r="P4324" s="246"/>
      <c r="Q4324" s="246"/>
      <c r="R4324" s="246"/>
      <c r="S4324" s="541">
        <v>250.2</v>
      </c>
      <c r="T4324" s="467" t="s">
        <v>2965</v>
      </c>
      <c r="U4324" s="347">
        <f t="shared" si="87"/>
        <v>500.4</v>
      </c>
    </row>
    <row r="4325" spans="1:21">
      <c r="A4325" s="235">
        <f t="shared" si="86"/>
        <v>4322</v>
      </c>
      <c r="B4325" s="238">
        <v>112172541</v>
      </c>
      <c r="C4325" s="238">
        <v>112172541</v>
      </c>
      <c r="D4325" s="238" t="s">
        <v>2373</v>
      </c>
      <c r="E4325" s="598" t="s">
        <v>36</v>
      </c>
      <c r="F4325" s="333">
        <v>4</v>
      </c>
      <c r="G4325" s="626" t="s">
        <v>5275</v>
      </c>
      <c r="H4325" s="241">
        <v>45366</v>
      </c>
      <c r="I4325" s="491"/>
      <c r="J4325" s="246"/>
      <c r="K4325" s="246"/>
      <c r="L4325" s="246"/>
      <c r="M4325" s="246"/>
      <c r="N4325" s="246"/>
      <c r="O4325" s="262"/>
      <c r="P4325" s="246"/>
      <c r="Q4325" s="246"/>
      <c r="R4325" s="246"/>
      <c r="S4325" s="541">
        <v>250.2</v>
      </c>
      <c r="T4325" s="467" t="s">
        <v>2965</v>
      </c>
      <c r="U4325" s="347">
        <f t="shared" si="87"/>
        <v>1000.8</v>
      </c>
    </row>
    <row r="4326" spans="1:21">
      <c r="A4326" s="235">
        <f t="shared" si="86"/>
        <v>4323</v>
      </c>
      <c r="B4326" s="238">
        <v>112172541</v>
      </c>
      <c r="C4326" s="238">
        <v>112172541</v>
      </c>
      <c r="D4326" s="238" t="s">
        <v>2373</v>
      </c>
      <c r="E4326" s="598" t="s">
        <v>36</v>
      </c>
      <c r="F4326" s="333">
        <v>6</v>
      </c>
      <c r="G4326" s="632" t="s">
        <v>5276</v>
      </c>
      <c r="H4326" s="241">
        <v>45366</v>
      </c>
      <c r="I4326" s="491"/>
      <c r="J4326" s="246"/>
      <c r="K4326" s="246"/>
      <c r="L4326" s="246"/>
      <c r="M4326" s="246"/>
      <c r="N4326" s="246"/>
      <c r="O4326" s="262"/>
      <c r="P4326" s="246"/>
      <c r="Q4326" s="246"/>
      <c r="R4326" s="246"/>
      <c r="S4326" s="541">
        <v>250.2</v>
      </c>
      <c r="T4326" s="467" t="s">
        <v>2965</v>
      </c>
      <c r="U4326" s="347">
        <f t="shared" si="87"/>
        <v>1501.1999999999998</v>
      </c>
    </row>
    <row r="4327" spans="1:21">
      <c r="A4327" s="235">
        <f t="shared" si="86"/>
        <v>4324</v>
      </c>
      <c r="B4327" s="238">
        <v>112172542</v>
      </c>
      <c r="C4327" s="238">
        <v>112172542</v>
      </c>
      <c r="D4327" s="238" t="s">
        <v>2376</v>
      </c>
      <c r="E4327" s="598" t="s">
        <v>36</v>
      </c>
      <c r="F4327" s="238">
        <v>6</v>
      </c>
      <c r="G4327" s="626" t="s">
        <v>5274</v>
      </c>
      <c r="H4327" s="494">
        <v>45366</v>
      </c>
      <c r="I4327" s="491"/>
      <c r="J4327" s="246"/>
      <c r="K4327" s="246"/>
      <c r="L4327" s="246"/>
      <c r="M4327" s="246"/>
      <c r="N4327" s="246"/>
      <c r="O4327" s="262"/>
      <c r="P4327" s="246"/>
      <c r="Q4327" s="246"/>
      <c r="R4327" s="246"/>
      <c r="S4327" s="538">
        <v>139.5</v>
      </c>
      <c r="T4327" s="467" t="s">
        <v>2965</v>
      </c>
      <c r="U4327" s="347">
        <f t="shared" si="87"/>
        <v>837</v>
      </c>
    </row>
    <row r="4328" spans="1:21">
      <c r="A4328" s="235">
        <f t="shared" si="86"/>
        <v>4325</v>
      </c>
      <c r="B4328" s="238">
        <v>112172542</v>
      </c>
      <c r="C4328" s="238">
        <v>112172542</v>
      </c>
      <c r="D4328" s="238" t="s">
        <v>2376</v>
      </c>
      <c r="E4328" s="598" t="s">
        <v>36</v>
      </c>
      <c r="F4328" s="238">
        <v>12</v>
      </c>
      <c r="G4328" s="626" t="s">
        <v>5275</v>
      </c>
      <c r="H4328" s="241">
        <v>45366</v>
      </c>
      <c r="I4328" s="491"/>
      <c r="J4328" s="246"/>
      <c r="K4328" s="246"/>
      <c r="L4328" s="246"/>
      <c r="M4328" s="246"/>
      <c r="N4328" s="246"/>
      <c r="O4328" s="262"/>
      <c r="P4328" s="246"/>
      <c r="Q4328" s="246"/>
      <c r="R4328" s="246"/>
      <c r="S4328" s="538">
        <v>139.5</v>
      </c>
      <c r="T4328" s="467" t="s">
        <v>2965</v>
      </c>
      <c r="U4328" s="347">
        <f t="shared" si="87"/>
        <v>1674</v>
      </c>
    </row>
    <row r="4329" spans="1:21">
      <c r="A4329" s="235">
        <f t="shared" si="86"/>
        <v>4326</v>
      </c>
      <c r="B4329" s="238">
        <v>112172542</v>
      </c>
      <c r="C4329" s="238">
        <v>112172542</v>
      </c>
      <c r="D4329" s="238" t="s">
        <v>2376</v>
      </c>
      <c r="E4329" s="598" t="s">
        <v>36</v>
      </c>
      <c r="F4329" s="238">
        <v>18</v>
      </c>
      <c r="G4329" s="632" t="s">
        <v>5276</v>
      </c>
      <c r="H4329" s="241">
        <v>45366</v>
      </c>
      <c r="I4329" s="491"/>
      <c r="J4329" s="246"/>
      <c r="K4329" s="246"/>
      <c r="L4329" s="246"/>
      <c r="M4329" s="246"/>
      <c r="N4329" s="246"/>
      <c r="O4329" s="262"/>
      <c r="P4329" s="246"/>
      <c r="Q4329" s="246"/>
      <c r="R4329" s="246"/>
      <c r="S4329" s="538">
        <v>139.5</v>
      </c>
      <c r="T4329" s="467" t="s">
        <v>2965</v>
      </c>
      <c r="U4329" s="347">
        <f t="shared" si="87"/>
        <v>2511</v>
      </c>
    </row>
    <row r="4330" spans="1:21">
      <c r="A4330" s="235">
        <f t="shared" si="86"/>
        <v>4327</v>
      </c>
      <c r="B4330" s="238">
        <v>112172543</v>
      </c>
      <c r="C4330" s="238">
        <v>112172543</v>
      </c>
      <c r="D4330" s="238" t="s">
        <v>1145</v>
      </c>
      <c r="E4330" s="598" t="s">
        <v>36</v>
      </c>
      <c r="F4330" s="238">
        <v>2</v>
      </c>
      <c r="G4330" s="626" t="s">
        <v>5274</v>
      </c>
      <c r="H4330" s="494">
        <v>45366</v>
      </c>
      <c r="I4330" s="491"/>
      <c r="J4330" s="246"/>
      <c r="K4330" s="246"/>
      <c r="L4330" s="246"/>
      <c r="M4330" s="246"/>
      <c r="N4330" s="246"/>
      <c r="O4330" s="262"/>
      <c r="P4330" s="246"/>
      <c r="Q4330" s="246"/>
      <c r="R4330" s="246"/>
      <c r="S4330" s="541">
        <v>3147.29</v>
      </c>
      <c r="T4330" s="467" t="s">
        <v>2965</v>
      </c>
      <c r="U4330" s="347">
        <f t="shared" si="87"/>
        <v>6294.58</v>
      </c>
    </row>
    <row r="4331" spans="1:21">
      <c r="A4331" s="235">
        <f t="shared" si="86"/>
        <v>4328</v>
      </c>
      <c r="B4331" s="238">
        <v>112172543</v>
      </c>
      <c r="C4331" s="238">
        <v>112172543</v>
      </c>
      <c r="D4331" s="238" t="s">
        <v>1145</v>
      </c>
      <c r="E4331" s="598" t="s">
        <v>36</v>
      </c>
      <c r="F4331" s="238">
        <v>4</v>
      </c>
      <c r="G4331" s="626" t="s">
        <v>5275</v>
      </c>
      <c r="H4331" s="241">
        <v>45366</v>
      </c>
      <c r="I4331" s="491"/>
      <c r="J4331" s="246"/>
      <c r="K4331" s="246"/>
      <c r="L4331" s="246"/>
      <c r="M4331" s="246"/>
      <c r="N4331" s="246"/>
      <c r="O4331" s="262"/>
      <c r="P4331" s="246"/>
      <c r="Q4331" s="246"/>
      <c r="R4331" s="246"/>
      <c r="S4331" s="541">
        <v>3147.29</v>
      </c>
      <c r="T4331" s="467" t="s">
        <v>2965</v>
      </c>
      <c r="U4331" s="347">
        <f t="shared" si="87"/>
        <v>12589.16</v>
      </c>
    </row>
    <row r="4332" spans="1:21">
      <c r="A4332" s="235">
        <f t="shared" si="86"/>
        <v>4329</v>
      </c>
      <c r="B4332" s="238">
        <v>112172543</v>
      </c>
      <c r="C4332" s="238">
        <v>112172543</v>
      </c>
      <c r="D4332" s="238" t="s">
        <v>1145</v>
      </c>
      <c r="E4332" s="598" t="s">
        <v>36</v>
      </c>
      <c r="F4332" s="238">
        <v>6</v>
      </c>
      <c r="G4332" s="632" t="s">
        <v>5276</v>
      </c>
      <c r="H4332" s="241">
        <v>45366</v>
      </c>
      <c r="I4332" s="491"/>
      <c r="J4332" s="246"/>
      <c r="K4332" s="246"/>
      <c r="L4332" s="246"/>
      <c r="M4332" s="246"/>
      <c r="N4332" s="246"/>
      <c r="O4332" s="262"/>
      <c r="P4332" s="246"/>
      <c r="Q4332" s="246"/>
      <c r="R4332" s="246"/>
      <c r="S4332" s="541">
        <v>3147.29</v>
      </c>
      <c r="T4332" s="467" t="s">
        <v>2965</v>
      </c>
      <c r="U4332" s="347">
        <f t="shared" si="87"/>
        <v>18883.739999999998</v>
      </c>
    </row>
    <row r="4333" spans="1:21">
      <c r="A4333" s="235">
        <f t="shared" si="86"/>
        <v>4330</v>
      </c>
      <c r="B4333" s="238">
        <v>112172544</v>
      </c>
      <c r="C4333" s="238">
        <v>112172544</v>
      </c>
      <c r="D4333" s="238" t="s">
        <v>2377</v>
      </c>
      <c r="E4333" s="598" t="s">
        <v>36</v>
      </c>
      <c r="F4333" s="238">
        <v>4</v>
      </c>
      <c r="G4333" s="626" t="s">
        <v>5274</v>
      </c>
      <c r="H4333" s="494">
        <v>45366</v>
      </c>
      <c r="I4333" s="491"/>
      <c r="J4333" s="246"/>
      <c r="K4333" s="246"/>
      <c r="L4333" s="246"/>
      <c r="M4333" s="246"/>
      <c r="N4333" s="246"/>
      <c r="O4333" s="262"/>
      <c r="P4333" s="246"/>
      <c r="Q4333" s="246"/>
      <c r="R4333" s="246"/>
      <c r="S4333" s="550">
        <v>147.6</v>
      </c>
      <c r="T4333" s="467" t="s">
        <v>2965</v>
      </c>
      <c r="U4333" s="347">
        <f t="shared" si="87"/>
        <v>590.4</v>
      </c>
    </row>
    <row r="4334" spans="1:21">
      <c r="A4334" s="235">
        <f t="shared" si="86"/>
        <v>4331</v>
      </c>
      <c r="B4334" s="238">
        <v>112172544</v>
      </c>
      <c r="C4334" s="238">
        <v>112172544</v>
      </c>
      <c r="D4334" s="238" t="s">
        <v>2377</v>
      </c>
      <c r="E4334" s="598" t="s">
        <v>36</v>
      </c>
      <c r="F4334" s="238">
        <v>8</v>
      </c>
      <c r="G4334" s="626" t="s">
        <v>5275</v>
      </c>
      <c r="H4334" s="241">
        <v>45366</v>
      </c>
      <c r="I4334" s="491"/>
      <c r="J4334" s="246"/>
      <c r="K4334" s="246"/>
      <c r="L4334" s="246"/>
      <c r="M4334" s="246"/>
      <c r="N4334" s="246"/>
      <c r="O4334" s="262"/>
      <c r="P4334" s="246"/>
      <c r="Q4334" s="246"/>
      <c r="R4334" s="246"/>
      <c r="S4334" s="550">
        <v>147.6</v>
      </c>
      <c r="T4334" s="467" t="s">
        <v>2965</v>
      </c>
      <c r="U4334" s="347">
        <f t="shared" si="87"/>
        <v>1180.8</v>
      </c>
    </row>
    <row r="4335" spans="1:21">
      <c r="A4335" s="235">
        <f t="shared" si="86"/>
        <v>4332</v>
      </c>
      <c r="B4335" s="238">
        <v>112172544</v>
      </c>
      <c r="C4335" s="238">
        <v>112172544</v>
      </c>
      <c r="D4335" s="238" t="s">
        <v>2377</v>
      </c>
      <c r="E4335" s="598" t="s">
        <v>36</v>
      </c>
      <c r="F4335" s="238">
        <v>12</v>
      </c>
      <c r="G4335" s="632" t="s">
        <v>5276</v>
      </c>
      <c r="H4335" s="241">
        <v>45366</v>
      </c>
      <c r="I4335" s="491"/>
      <c r="J4335" s="246"/>
      <c r="K4335" s="246"/>
      <c r="L4335" s="246"/>
      <c r="M4335" s="246"/>
      <c r="N4335" s="246"/>
      <c r="O4335" s="262"/>
      <c r="P4335" s="246"/>
      <c r="Q4335" s="246"/>
      <c r="R4335" s="246"/>
      <c r="S4335" s="550">
        <v>147.6</v>
      </c>
      <c r="T4335" s="467" t="s">
        <v>2965</v>
      </c>
      <c r="U4335" s="347">
        <f t="shared" si="87"/>
        <v>1771.1999999999998</v>
      </c>
    </row>
    <row r="4336" spans="1:21">
      <c r="A4336" s="235">
        <f t="shared" si="86"/>
        <v>4333</v>
      </c>
      <c r="B4336" s="238">
        <v>112172545</v>
      </c>
      <c r="C4336" s="238">
        <v>112172545</v>
      </c>
      <c r="D4336" s="238" t="s">
        <v>2378</v>
      </c>
      <c r="E4336" s="598" t="s">
        <v>36</v>
      </c>
      <c r="F4336" s="333">
        <v>12</v>
      </c>
      <c r="G4336" s="626" t="s">
        <v>5274</v>
      </c>
      <c r="H4336" s="494">
        <v>45366</v>
      </c>
      <c r="I4336" s="491"/>
      <c r="J4336" s="246"/>
      <c r="K4336" s="246"/>
      <c r="L4336" s="246"/>
      <c r="M4336" s="246"/>
      <c r="N4336" s="246"/>
      <c r="O4336" s="262"/>
      <c r="P4336" s="246"/>
      <c r="Q4336" s="246"/>
      <c r="R4336" s="246"/>
      <c r="S4336" s="541">
        <v>8.8800000000000008</v>
      </c>
      <c r="T4336" s="467" t="s">
        <v>2965</v>
      </c>
      <c r="U4336" s="347">
        <f t="shared" si="87"/>
        <v>106.56</v>
      </c>
    </row>
    <row r="4337" spans="1:21">
      <c r="A4337" s="235">
        <f t="shared" si="86"/>
        <v>4334</v>
      </c>
      <c r="B4337" s="238">
        <v>112172545</v>
      </c>
      <c r="C4337" s="238">
        <v>112172545</v>
      </c>
      <c r="D4337" s="238" t="s">
        <v>2378</v>
      </c>
      <c r="E4337" s="598" t="s">
        <v>36</v>
      </c>
      <c r="F4337" s="333">
        <v>24</v>
      </c>
      <c r="G4337" s="626" t="s">
        <v>5275</v>
      </c>
      <c r="H4337" s="241">
        <v>45366</v>
      </c>
      <c r="I4337" s="491"/>
      <c r="J4337" s="246"/>
      <c r="K4337" s="246"/>
      <c r="L4337" s="246"/>
      <c r="M4337" s="246"/>
      <c r="N4337" s="246"/>
      <c r="O4337" s="262"/>
      <c r="P4337" s="246"/>
      <c r="Q4337" s="246"/>
      <c r="R4337" s="246"/>
      <c r="S4337" s="541">
        <v>8.8800000000000008</v>
      </c>
      <c r="T4337" s="467" t="s">
        <v>2965</v>
      </c>
      <c r="U4337" s="347">
        <f t="shared" si="87"/>
        <v>213.12</v>
      </c>
    </row>
    <row r="4338" spans="1:21">
      <c r="A4338" s="235">
        <f t="shared" si="86"/>
        <v>4335</v>
      </c>
      <c r="B4338" s="238">
        <v>112172545</v>
      </c>
      <c r="C4338" s="238">
        <v>112172545</v>
      </c>
      <c r="D4338" s="238" t="s">
        <v>2378</v>
      </c>
      <c r="E4338" s="598" t="s">
        <v>36</v>
      </c>
      <c r="F4338" s="333">
        <v>36</v>
      </c>
      <c r="G4338" s="632" t="s">
        <v>5276</v>
      </c>
      <c r="H4338" s="241">
        <v>45366</v>
      </c>
      <c r="I4338" s="491"/>
      <c r="J4338" s="246"/>
      <c r="K4338" s="246"/>
      <c r="L4338" s="246"/>
      <c r="M4338" s="246"/>
      <c r="N4338" s="246"/>
      <c r="O4338" s="262"/>
      <c r="P4338" s="246"/>
      <c r="Q4338" s="246"/>
      <c r="R4338" s="246"/>
      <c r="S4338" s="541">
        <v>8.8800000000000008</v>
      </c>
      <c r="T4338" s="467" t="s">
        <v>2965</v>
      </c>
      <c r="U4338" s="347">
        <f t="shared" si="87"/>
        <v>319.68</v>
      </c>
    </row>
    <row r="4339" spans="1:21">
      <c r="A4339" s="235">
        <f t="shared" si="86"/>
        <v>4336</v>
      </c>
      <c r="B4339" s="238">
        <v>112172546</v>
      </c>
      <c r="C4339" s="238">
        <v>112172546</v>
      </c>
      <c r="D4339" s="238" t="s">
        <v>2380</v>
      </c>
      <c r="E4339" s="598" t="s">
        <v>36</v>
      </c>
      <c r="F4339" s="333">
        <v>8</v>
      </c>
      <c r="G4339" s="626" t="s">
        <v>5274</v>
      </c>
      <c r="H4339" s="494">
        <v>45366</v>
      </c>
      <c r="I4339" s="491"/>
      <c r="J4339" s="246"/>
      <c r="K4339" s="246"/>
      <c r="L4339" s="246"/>
      <c r="M4339" s="246"/>
      <c r="N4339" s="246"/>
      <c r="O4339" s="262"/>
      <c r="P4339" s="246"/>
      <c r="Q4339" s="246"/>
      <c r="R4339" s="246"/>
      <c r="S4339" s="538">
        <v>8.98</v>
      </c>
      <c r="T4339" s="467" t="s">
        <v>2965</v>
      </c>
      <c r="U4339" s="347">
        <f t="shared" si="87"/>
        <v>71.84</v>
      </c>
    </row>
    <row r="4340" spans="1:21">
      <c r="A4340" s="235">
        <f t="shared" si="86"/>
        <v>4337</v>
      </c>
      <c r="B4340" s="238">
        <v>112172546</v>
      </c>
      <c r="C4340" s="238">
        <v>112172546</v>
      </c>
      <c r="D4340" s="238" t="s">
        <v>2380</v>
      </c>
      <c r="E4340" s="598" t="s">
        <v>36</v>
      </c>
      <c r="F4340" s="333">
        <v>16</v>
      </c>
      <c r="G4340" s="626" t="s">
        <v>5275</v>
      </c>
      <c r="H4340" s="241">
        <v>45366</v>
      </c>
      <c r="I4340" s="491"/>
      <c r="J4340" s="246"/>
      <c r="K4340" s="246"/>
      <c r="L4340" s="246"/>
      <c r="M4340" s="246"/>
      <c r="N4340" s="246"/>
      <c r="O4340" s="262"/>
      <c r="P4340" s="246"/>
      <c r="Q4340" s="246"/>
      <c r="R4340" s="246"/>
      <c r="S4340" s="538">
        <v>8.98</v>
      </c>
      <c r="T4340" s="467" t="s">
        <v>2965</v>
      </c>
      <c r="U4340" s="347">
        <f t="shared" si="87"/>
        <v>143.68</v>
      </c>
    </row>
    <row r="4341" spans="1:21">
      <c r="A4341" s="235">
        <f t="shared" si="86"/>
        <v>4338</v>
      </c>
      <c r="B4341" s="238">
        <v>112172546</v>
      </c>
      <c r="C4341" s="238">
        <v>112172546</v>
      </c>
      <c r="D4341" s="238" t="s">
        <v>2380</v>
      </c>
      <c r="E4341" s="598" t="s">
        <v>36</v>
      </c>
      <c r="F4341" s="333">
        <v>24</v>
      </c>
      <c r="G4341" s="632" t="s">
        <v>5276</v>
      </c>
      <c r="H4341" s="241">
        <v>45366</v>
      </c>
      <c r="I4341" s="491"/>
      <c r="J4341" s="246"/>
      <c r="K4341" s="246"/>
      <c r="L4341" s="246"/>
      <c r="M4341" s="246"/>
      <c r="N4341" s="246"/>
      <c r="O4341" s="262"/>
      <c r="P4341" s="246"/>
      <c r="Q4341" s="246"/>
      <c r="R4341" s="246"/>
      <c r="S4341" s="538">
        <v>8.98</v>
      </c>
      <c r="T4341" s="467" t="s">
        <v>2965</v>
      </c>
      <c r="U4341" s="347">
        <f t="shared" si="87"/>
        <v>215.52</v>
      </c>
    </row>
    <row r="4342" spans="1:21">
      <c r="A4342" s="235">
        <f t="shared" si="86"/>
        <v>4339</v>
      </c>
      <c r="B4342" s="238">
        <v>112170848</v>
      </c>
      <c r="C4342" s="238">
        <v>112170848</v>
      </c>
      <c r="D4342" s="238" t="s">
        <v>2381</v>
      </c>
      <c r="E4342" s="598" t="s">
        <v>36</v>
      </c>
      <c r="F4342" s="238">
        <v>12</v>
      </c>
      <c r="G4342" s="626" t="s">
        <v>5274</v>
      </c>
      <c r="H4342" s="494">
        <v>45366</v>
      </c>
      <c r="I4342" s="491"/>
      <c r="J4342" s="246"/>
      <c r="K4342" s="246"/>
      <c r="L4342" s="246"/>
      <c r="M4342" s="246"/>
      <c r="N4342" s="246"/>
      <c r="O4342" s="262"/>
      <c r="P4342" s="246"/>
      <c r="Q4342" s="246"/>
      <c r="R4342" s="246"/>
      <c r="S4342" s="538">
        <v>8.41</v>
      </c>
      <c r="T4342" s="467" t="s">
        <v>2965</v>
      </c>
      <c r="U4342" s="347">
        <f t="shared" si="87"/>
        <v>100.92</v>
      </c>
    </row>
    <row r="4343" spans="1:21">
      <c r="A4343" s="235">
        <f t="shared" si="86"/>
        <v>4340</v>
      </c>
      <c r="B4343" s="238">
        <v>112170848</v>
      </c>
      <c r="C4343" s="238">
        <v>112170848</v>
      </c>
      <c r="D4343" s="238" t="s">
        <v>2381</v>
      </c>
      <c r="E4343" s="598" t="s">
        <v>36</v>
      </c>
      <c r="F4343" s="238">
        <v>24</v>
      </c>
      <c r="G4343" s="626" t="s">
        <v>5275</v>
      </c>
      <c r="H4343" s="241">
        <v>45366</v>
      </c>
      <c r="I4343" s="491"/>
      <c r="J4343" s="246"/>
      <c r="K4343" s="246"/>
      <c r="L4343" s="246"/>
      <c r="M4343" s="246"/>
      <c r="N4343" s="246"/>
      <c r="O4343" s="262"/>
      <c r="P4343" s="246"/>
      <c r="Q4343" s="246"/>
      <c r="R4343" s="246"/>
      <c r="S4343" s="538">
        <v>8.41</v>
      </c>
      <c r="T4343" s="467" t="s">
        <v>2965</v>
      </c>
      <c r="U4343" s="347">
        <f t="shared" si="87"/>
        <v>201.84</v>
      </c>
    </row>
    <row r="4344" spans="1:21">
      <c r="A4344" s="235">
        <f t="shared" ref="A4344:A4407" si="88">A4343+1</f>
        <v>4341</v>
      </c>
      <c r="B4344" s="238">
        <v>112170848</v>
      </c>
      <c r="C4344" s="238">
        <v>112170848</v>
      </c>
      <c r="D4344" s="238" t="s">
        <v>2381</v>
      </c>
      <c r="E4344" s="598" t="s">
        <v>36</v>
      </c>
      <c r="F4344" s="238">
        <v>36</v>
      </c>
      <c r="G4344" s="632" t="s">
        <v>5276</v>
      </c>
      <c r="H4344" s="241">
        <v>45366</v>
      </c>
      <c r="I4344" s="491"/>
      <c r="J4344" s="246"/>
      <c r="K4344" s="246"/>
      <c r="L4344" s="246"/>
      <c r="M4344" s="246"/>
      <c r="N4344" s="246"/>
      <c r="O4344" s="262"/>
      <c r="P4344" s="246"/>
      <c r="Q4344" s="246"/>
      <c r="R4344" s="246"/>
      <c r="S4344" s="538">
        <v>8.41</v>
      </c>
      <c r="T4344" s="467" t="s">
        <v>2965</v>
      </c>
      <c r="U4344" s="347">
        <f t="shared" si="87"/>
        <v>302.76</v>
      </c>
    </row>
    <row r="4345" spans="1:21">
      <c r="A4345" s="235">
        <f t="shared" si="88"/>
        <v>4342</v>
      </c>
      <c r="B4345" s="238">
        <v>112170849</v>
      </c>
      <c r="C4345" s="238">
        <v>112170849</v>
      </c>
      <c r="D4345" s="238" t="s">
        <v>2382</v>
      </c>
      <c r="E4345" s="598" t="s">
        <v>36</v>
      </c>
      <c r="F4345" s="238">
        <v>12</v>
      </c>
      <c r="G4345" s="626" t="s">
        <v>5274</v>
      </c>
      <c r="H4345" s="494">
        <v>45366</v>
      </c>
      <c r="I4345" s="491"/>
      <c r="J4345" s="246"/>
      <c r="K4345" s="246"/>
      <c r="L4345" s="246"/>
      <c r="M4345" s="246"/>
      <c r="N4345" s="246"/>
      <c r="O4345" s="262"/>
      <c r="P4345" s="246"/>
      <c r="Q4345" s="246"/>
      <c r="R4345" s="246"/>
      <c r="S4345" s="538">
        <v>2.89</v>
      </c>
      <c r="T4345" s="467" t="s">
        <v>2965</v>
      </c>
      <c r="U4345" s="347">
        <f t="shared" si="87"/>
        <v>34.68</v>
      </c>
    </row>
    <row r="4346" spans="1:21">
      <c r="A4346" s="235">
        <f t="shared" si="88"/>
        <v>4343</v>
      </c>
      <c r="B4346" s="238">
        <v>112170849</v>
      </c>
      <c r="C4346" s="238">
        <v>112170849</v>
      </c>
      <c r="D4346" s="238" t="s">
        <v>2382</v>
      </c>
      <c r="E4346" s="598" t="s">
        <v>36</v>
      </c>
      <c r="F4346" s="238">
        <v>24</v>
      </c>
      <c r="G4346" s="626" t="s">
        <v>5275</v>
      </c>
      <c r="H4346" s="241">
        <v>45366</v>
      </c>
      <c r="I4346" s="491"/>
      <c r="J4346" s="246"/>
      <c r="K4346" s="246"/>
      <c r="L4346" s="246"/>
      <c r="M4346" s="246"/>
      <c r="N4346" s="246"/>
      <c r="O4346" s="262"/>
      <c r="P4346" s="246"/>
      <c r="Q4346" s="246"/>
      <c r="R4346" s="246"/>
      <c r="S4346" s="538">
        <v>2.89</v>
      </c>
      <c r="T4346" s="467" t="s">
        <v>2965</v>
      </c>
      <c r="U4346" s="347">
        <f t="shared" si="87"/>
        <v>69.36</v>
      </c>
    </row>
    <row r="4347" spans="1:21">
      <c r="A4347" s="235">
        <f t="shared" si="88"/>
        <v>4344</v>
      </c>
      <c r="B4347" s="238">
        <v>112170849</v>
      </c>
      <c r="C4347" s="238">
        <v>112170849</v>
      </c>
      <c r="D4347" s="238" t="s">
        <v>2382</v>
      </c>
      <c r="E4347" s="598" t="s">
        <v>36</v>
      </c>
      <c r="F4347" s="238">
        <v>36</v>
      </c>
      <c r="G4347" s="632" t="s">
        <v>5276</v>
      </c>
      <c r="H4347" s="241">
        <v>45366</v>
      </c>
      <c r="I4347" s="491"/>
      <c r="J4347" s="246"/>
      <c r="K4347" s="246"/>
      <c r="L4347" s="246"/>
      <c r="M4347" s="246"/>
      <c r="N4347" s="246"/>
      <c r="O4347" s="262"/>
      <c r="P4347" s="246"/>
      <c r="Q4347" s="246"/>
      <c r="R4347" s="246"/>
      <c r="S4347" s="538">
        <v>2.89</v>
      </c>
      <c r="T4347" s="467" t="s">
        <v>2965</v>
      </c>
      <c r="U4347" s="347">
        <f t="shared" si="87"/>
        <v>104.04</v>
      </c>
    </row>
    <row r="4348" spans="1:21">
      <c r="A4348" s="235">
        <f t="shared" si="88"/>
        <v>4345</v>
      </c>
      <c r="B4348" s="238">
        <v>112171911</v>
      </c>
      <c r="C4348" s="238" t="s">
        <v>3427</v>
      </c>
      <c r="D4348" s="333" t="s">
        <v>3588</v>
      </c>
      <c r="E4348" s="600" t="s">
        <v>36</v>
      </c>
      <c r="F4348" s="470">
        <v>1</v>
      </c>
      <c r="G4348" s="626" t="s">
        <v>5274</v>
      </c>
      <c r="H4348" s="494">
        <v>45366</v>
      </c>
      <c r="I4348" s="491"/>
      <c r="J4348" s="246"/>
      <c r="K4348" s="246"/>
      <c r="L4348" s="246"/>
      <c r="M4348" s="246"/>
      <c r="N4348" s="246"/>
      <c r="O4348" s="262"/>
      <c r="P4348" s="246"/>
      <c r="Q4348" s="246"/>
      <c r="R4348" s="246"/>
      <c r="S4348" s="544">
        <v>158500</v>
      </c>
      <c r="T4348" s="467" t="s">
        <v>2965</v>
      </c>
      <c r="U4348" s="347">
        <f t="shared" si="87"/>
        <v>158500</v>
      </c>
    </row>
    <row r="4349" spans="1:21">
      <c r="A4349" s="235">
        <f t="shared" si="88"/>
        <v>4346</v>
      </c>
      <c r="B4349" s="238">
        <v>112171911</v>
      </c>
      <c r="C4349" s="238" t="s">
        <v>3427</v>
      </c>
      <c r="D4349" s="333" t="s">
        <v>3588</v>
      </c>
      <c r="E4349" s="600" t="s">
        <v>36</v>
      </c>
      <c r="F4349" s="470">
        <v>2</v>
      </c>
      <c r="G4349" s="626" t="s">
        <v>5275</v>
      </c>
      <c r="H4349" s="241">
        <v>45366</v>
      </c>
      <c r="I4349" s="491"/>
      <c r="J4349" s="246"/>
      <c r="K4349" s="246"/>
      <c r="L4349" s="246"/>
      <c r="M4349" s="246"/>
      <c r="N4349" s="246"/>
      <c r="O4349" s="262"/>
      <c r="P4349" s="246"/>
      <c r="Q4349" s="246"/>
      <c r="R4349" s="246"/>
      <c r="S4349" s="544">
        <v>158500</v>
      </c>
      <c r="T4349" s="467" t="s">
        <v>2965</v>
      </c>
      <c r="U4349" s="347">
        <f t="shared" si="87"/>
        <v>317000</v>
      </c>
    </row>
    <row r="4350" spans="1:21">
      <c r="A4350" s="235">
        <f t="shared" si="88"/>
        <v>4347</v>
      </c>
      <c r="B4350" s="238">
        <v>112171911</v>
      </c>
      <c r="C4350" s="238" t="s">
        <v>3427</v>
      </c>
      <c r="D4350" s="333" t="s">
        <v>3588</v>
      </c>
      <c r="E4350" s="600" t="s">
        <v>36</v>
      </c>
      <c r="F4350" s="424">
        <v>3</v>
      </c>
      <c r="G4350" s="632" t="s">
        <v>5276</v>
      </c>
      <c r="H4350" s="241">
        <v>45366</v>
      </c>
      <c r="I4350" s="491"/>
      <c r="J4350" s="246"/>
      <c r="K4350" s="246"/>
      <c r="L4350" s="246"/>
      <c r="M4350" s="246"/>
      <c r="N4350" s="246"/>
      <c r="O4350" s="262"/>
      <c r="P4350" s="246"/>
      <c r="Q4350" s="246"/>
      <c r="R4350" s="246"/>
      <c r="S4350" s="544">
        <v>158500</v>
      </c>
      <c r="T4350" s="467" t="s">
        <v>2965</v>
      </c>
      <c r="U4350" s="347">
        <f t="shared" si="87"/>
        <v>475500</v>
      </c>
    </row>
    <row r="4351" spans="1:21">
      <c r="A4351" s="235">
        <f t="shared" si="88"/>
        <v>4348</v>
      </c>
      <c r="B4351" s="235">
        <v>111381215</v>
      </c>
      <c r="C4351" s="238" t="s">
        <v>235</v>
      </c>
      <c r="D4351" s="495" t="s">
        <v>236</v>
      </c>
      <c r="E4351" s="600" t="s">
        <v>36</v>
      </c>
      <c r="F4351" s="333">
        <v>1</v>
      </c>
      <c r="G4351" s="625" t="s">
        <v>5277</v>
      </c>
      <c r="H4351" s="485">
        <v>45365</v>
      </c>
      <c r="I4351" s="491"/>
      <c r="J4351" s="246"/>
      <c r="K4351" s="246"/>
      <c r="L4351" s="246"/>
      <c r="M4351" s="246"/>
      <c r="N4351" s="246"/>
      <c r="O4351" s="262"/>
      <c r="P4351" s="246"/>
      <c r="Q4351" s="246"/>
      <c r="R4351" s="246"/>
      <c r="S4351" s="549">
        <v>96984.71</v>
      </c>
      <c r="T4351" s="467" t="s">
        <v>2965</v>
      </c>
      <c r="U4351" s="347">
        <f t="shared" si="87"/>
        <v>96984.71</v>
      </c>
    </row>
    <row r="4352" spans="1:21">
      <c r="A4352" s="235">
        <f t="shared" si="88"/>
        <v>4349</v>
      </c>
      <c r="B4352" s="235">
        <v>111381215</v>
      </c>
      <c r="C4352" s="238" t="s">
        <v>235</v>
      </c>
      <c r="D4352" s="495" t="s">
        <v>236</v>
      </c>
      <c r="E4352" s="600" t="s">
        <v>36</v>
      </c>
      <c r="F4352" s="333">
        <v>1</v>
      </c>
      <c r="G4352" s="625" t="s">
        <v>5278</v>
      </c>
      <c r="H4352" s="485">
        <v>45365</v>
      </c>
      <c r="I4352" s="491"/>
      <c r="J4352" s="246"/>
      <c r="K4352" s="246"/>
      <c r="L4352" s="246"/>
      <c r="M4352" s="246"/>
      <c r="N4352" s="246"/>
      <c r="O4352" s="262"/>
      <c r="P4352" s="246"/>
      <c r="Q4352" s="246"/>
      <c r="R4352" s="246"/>
      <c r="S4352" s="538">
        <v>96984.71</v>
      </c>
      <c r="T4352" s="467" t="s">
        <v>2965</v>
      </c>
      <c r="U4352" s="347">
        <f t="shared" si="87"/>
        <v>96984.71</v>
      </c>
    </row>
    <row r="4353" spans="1:21">
      <c r="A4353" s="235">
        <f t="shared" si="88"/>
        <v>4350</v>
      </c>
      <c r="B4353" s="238">
        <v>112173846</v>
      </c>
      <c r="C4353" s="238">
        <v>1552983</v>
      </c>
      <c r="D4353" s="337" t="s">
        <v>3758</v>
      </c>
      <c r="E4353" s="600" t="s">
        <v>36</v>
      </c>
      <c r="F4353" s="470">
        <v>1</v>
      </c>
      <c r="G4353" s="626" t="s">
        <v>5274</v>
      </c>
      <c r="H4353" s="494">
        <v>45366</v>
      </c>
      <c r="I4353" s="491"/>
      <c r="J4353" s="246"/>
      <c r="K4353" s="246"/>
      <c r="L4353" s="246"/>
      <c r="M4353" s="246"/>
      <c r="N4353" s="246"/>
      <c r="O4353" s="262"/>
      <c r="P4353" s="246"/>
      <c r="Q4353" s="246"/>
      <c r="R4353" s="246"/>
      <c r="S4353" s="547">
        <v>2350</v>
      </c>
      <c r="T4353" s="467" t="s">
        <v>2965</v>
      </c>
      <c r="U4353" s="347">
        <f t="shared" si="87"/>
        <v>2350</v>
      </c>
    </row>
    <row r="4354" spans="1:21">
      <c r="A4354" s="235">
        <f t="shared" si="88"/>
        <v>4351</v>
      </c>
      <c r="B4354" s="238">
        <v>112173846</v>
      </c>
      <c r="C4354" s="238">
        <v>1552983</v>
      </c>
      <c r="D4354" s="337" t="s">
        <v>3758</v>
      </c>
      <c r="E4354" s="600" t="s">
        <v>36</v>
      </c>
      <c r="F4354" s="470">
        <v>2</v>
      </c>
      <c r="G4354" s="626" t="s">
        <v>5275</v>
      </c>
      <c r="H4354" s="241">
        <v>45366</v>
      </c>
      <c r="I4354" s="491"/>
      <c r="J4354" s="246"/>
      <c r="K4354" s="246"/>
      <c r="L4354" s="246"/>
      <c r="M4354" s="246"/>
      <c r="N4354" s="246"/>
      <c r="O4354" s="262"/>
      <c r="P4354" s="246"/>
      <c r="Q4354" s="246"/>
      <c r="R4354" s="246"/>
      <c r="S4354" s="547">
        <v>2350</v>
      </c>
      <c r="T4354" s="467" t="s">
        <v>2965</v>
      </c>
      <c r="U4354" s="347">
        <f t="shared" si="87"/>
        <v>4700</v>
      </c>
    </row>
    <row r="4355" spans="1:21">
      <c r="A4355" s="235">
        <f t="shared" si="88"/>
        <v>4352</v>
      </c>
      <c r="B4355" s="238">
        <v>112173846</v>
      </c>
      <c r="C4355" s="238">
        <v>1552983</v>
      </c>
      <c r="D4355" s="337" t="s">
        <v>3758</v>
      </c>
      <c r="E4355" s="600" t="s">
        <v>36</v>
      </c>
      <c r="F4355" s="470">
        <v>3</v>
      </c>
      <c r="G4355" s="632" t="s">
        <v>5276</v>
      </c>
      <c r="H4355" s="241">
        <v>45366</v>
      </c>
      <c r="I4355" s="491"/>
      <c r="J4355" s="246"/>
      <c r="K4355" s="246"/>
      <c r="L4355" s="246"/>
      <c r="M4355" s="246"/>
      <c r="N4355" s="246"/>
      <c r="O4355" s="262"/>
      <c r="P4355" s="246"/>
      <c r="Q4355" s="246"/>
      <c r="R4355" s="246"/>
      <c r="S4355" s="547">
        <v>2350</v>
      </c>
      <c r="T4355" s="467" t="s">
        <v>2965</v>
      </c>
      <c r="U4355" s="347">
        <f t="shared" si="87"/>
        <v>7050</v>
      </c>
    </row>
    <row r="4356" spans="1:21" ht="30.6">
      <c r="A4356" s="235">
        <f t="shared" si="88"/>
        <v>4353</v>
      </c>
      <c r="B4356" s="238">
        <v>109611234</v>
      </c>
      <c r="C4356" s="238">
        <v>3742612236</v>
      </c>
      <c r="D4356" s="337" t="s">
        <v>3031</v>
      </c>
      <c r="E4356" s="600" t="s">
        <v>36</v>
      </c>
      <c r="F4356" s="235">
        <v>6</v>
      </c>
      <c r="G4356" s="626" t="s">
        <v>5274</v>
      </c>
      <c r="H4356" s="494">
        <v>45366</v>
      </c>
      <c r="I4356" s="491"/>
      <c r="J4356" s="246"/>
      <c r="K4356" s="246"/>
      <c r="L4356" s="246"/>
      <c r="M4356" s="246"/>
      <c r="N4356" s="246"/>
      <c r="O4356" s="262"/>
      <c r="P4356" s="246"/>
      <c r="Q4356" s="246"/>
      <c r="R4356" s="246"/>
      <c r="S4356" s="538">
        <v>24600</v>
      </c>
      <c r="T4356" s="467" t="s">
        <v>2965</v>
      </c>
      <c r="U4356" s="347">
        <f t="shared" ref="U4356:U4419" si="89">S4356*F4356</f>
        <v>147600</v>
      </c>
    </row>
    <row r="4357" spans="1:21" ht="30.6">
      <c r="A4357" s="235">
        <f t="shared" si="88"/>
        <v>4354</v>
      </c>
      <c r="B4357" s="238">
        <v>109611234</v>
      </c>
      <c r="C4357" s="238">
        <v>3742612236</v>
      </c>
      <c r="D4357" s="337" t="s">
        <v>3031</v>
      </c>
      <c r="E4357" s="600" t="s">
        <v>36</v>
      </c>
      <c r="F4357" s="235">
        <v>12</v>
      </c>
      <c r="G4357" s="626" t="s">
        <v>5275</v>
      </c>
      <c r="H4357" s="241">
        <v>45366</v>
      </c>
      <c r="I4357" s="491"/>
      <c r="J4357" s="246"/>
      <c r="K4357" s="246"/>
      <c r="L4357" s="246"/>
      <c r="M4357" s="246"/>
      <c r="N4357" s="246"/>
      <c r="O4357" s="262"/>
      <c r="P4357" s="246"/>
      <c r="Q4357" s="246"/>
      <c r="R4357" s="246"/>
      <c r="S4357" s="538">
        <v>24600</v>
      </c>
      <c r="T4357" s="467" t="s">
        <v>2965</v>
      </c>
      <c r="U4357" s="347">
        <f t="shared" si="89"/>
        <v>295200</v>
      </c>
    </row>
    <row r="4358" spans="1:21" ht="30.6">
      <c r="A4358" s="235">
        <f t="shared" si="88"/>
        <v>4355</v>
      </c>
      <c r="B4358" s="238">
        <v>109611234</v>
      </c>
      <c r="C4358" s="238">
        <v>3742612236</v>
      </c>
      <c r="D4358" s="337" t="s">
        <v>3031</v>
      </c>
      <c r="E4358" s="600" t="s">
        <v>36</v>
      </c>
      <c r="F4358" s="238">
        <v>18</v>
      </c>
      <c r="G4358" s="632" t="s">
        <v>5276</v>
      </c>
      <c r="H4358" s="241">
        <v>45366</v>
      </c>
      <c r="I4358" s="491"/>
      <c r="J4358" s="246"/>
      <c r="K4358" s="246"/>
      <c r="L4358" s="246"/>
      <c r="M4358" s="246"/>
      <c r="N4358" s="246"/>
      <c r="O4358" s="262"/>
      <c r="P4358" s="246"/>
      <c r="Q4358" s="246"/>
      <c r="R4358" s="246"/>
      <c r="S4358" s="538">
        <v>24600</v>
      </c>
      <c r="T4358" s="467" t="s">
        <v>2965</v>
      </c>
      <c r="U4358" s="347">
        <f t="shared" si="89"/>
        <v>442800</v>
      </c>
    </row>
    <row r="4359" spans="1:21">
      <c r="A4359" s="235">
        <f t="shared" si="88"/>
        <v>4356</v>
      </c>
      <c r="B4359" s="238">
        <v>112148136</v>
      </c>
      <c r="C4359" s="239" t="s">
        <v>3726</v>
      </c>
      <c r="D4359" s="238" t="s">
        <v>3727</v>
      </c>
      <c r="E4359" s="600" t="s">
        <v>4864</v>
      </c>
      <c r="F4359" s="350">
        <v>1</v>
      </c>
      <c r="G4359" s="626" t="s">
        <v>5274</v>
      </c>
      <c r="H4359" s="494">
        <v>45366</v>
      </c>
      <c r="I4359" s="491"/>
      <c r="J4359" s="246"/>
      <c r="K4359" s="246"/>
      <c r="L4359" s="246"/>
      <c r="M4359" s="246"/>
      <c r="N4359" s="246"/>
      <c r="O4359" s="262"/>
      <c r="P4359" s="246"/>
      <c r="Q4359" s="246"/>
      <c r="R4359" s="246"/>
      <c r="S4359" s="544">
        <v>14016.3</v>
      </c>
      <c r="T4359" s="467" t="s">
        <v>2965</v>
      </c>
      <c r="U4359" s="347">
        <f t="shared" si="89"/>
        <v>14016.3</v>
      </c>
    </row>
    <row r="4360" spans="1:21">
      <c r="A4360" s="235">
        <f t="shared" si="88"/>
        <v>4357</v>
      </c>
      <c r="B4360" s="238">
        <v>112148136</v>
      </c>
      <c r="C4360" s="239" t="s">
        <v>3726</v>
      </c>
      <c r="D4360" s="238" t="s">
        <v>3727</v>
      </c>
      <c r="E4360" s="600" t="s">
        <v>4864</v>
      </c>
      <c r="F4360" s="350">
        <v>2</v>
      </c>
      <c r="G4360" s="626" t="s">
        <v>5275</v>
      </c>
      <c r="H4360" s="241">
        <v>45366</v>
      </c>
      <c r="I4360" s="491"/>
      <c r="J4360" s="246"/>
      <c r="K4360" s="246"/>
      <c r="L4360" s="246"/>
      <c r="M4360" s="246"/>
      <c r="N4360" s="246"/>
      <c r="O4360" s="262"/>
      <c r="P4360" s="246"/>
      <c r="Q4360" s="246"/>
      <c r="R4360" s="246"/>
      <c r="S4360" s="544">
        <v>14016.3</v>
      </c>
      <c r="T4360" s="467" t="s">
        <v>2965</v>
      </c>
      <c r="U4360" s="347">
        <f t="shared" si="89"/>
        <v>28032.6</v>
      </c>
    </row>
    <row r="4361" spans="1:21">
      <c r="A4361" s="235">
        <f t="shared" si="88"/>
        <v>4358</v>
      </c>
      <c r="B4361" s="238">
        <v>112148136</v>
      </c>
      <c r="C4361" s="239" t="s">
        <v>3726</v>
      </c>
      <c r="D4361" s="238" t="s">
        <v>3727</v>
      </c>
      <c r="E4361" s="600" t="s">
        <v>4864</v>
      </c>
      <c r="F4361" s="424">
        <v>3</v>
      </c>
      <c r="G4361" s="632" t="s">
        <v>5276</v>
      </c>
      <c r="H4361" s="241">
        <v>45366</v>
      </c>
      <c r="I4361" s="491"/>
      <c r="J4361" s="246"/>
      <c r="K4361" s="246"/>
      <c r="L4361" s="246"/>
      <c r="M4361" s="246"/>
      <c r="N4361" s="246"/>
      <c r="O4361" s="262"/>
      <c r="P4361" s="246"/>
      <c r="Q4361" s="246"/>
      <c r="R4361" s="246"/>
      <c r="S4361" s="544">
        <v>14016.3</v>
      </c>
      <c r="T4361" s="467" t="s">
        <v>2965</v>
      </c>
      <c r="U4361" s="347">
        <f t="shared" si="89"/>
        <v>42048.899999999994</v>
      </c>
    </row>
    <row r="4362" spans="1:21">
      <c r="A4362" s="235">
        <f t="shared" si="88"/>
        <v>4359</v>
      </c>
      <c r="B4362" s="238">
        <v>110408288</v>
      </c>
      <c r="C4362" s="238" t="s">
        <v>1749</v>
      </c>
      <c r="D4362" s="337" t="s">
        <v>1750</v>
      </c>
      <c r="E4362" s="600" t="s">
        <v>4864</v>
      </c>
      <c r="F4362" s="238">
        <v>14</v>
      </c>
      <c r="G4362" s="632" t="s">
        <v>5276</v>
      </c>
      <c r="H4362" s="241">
        <v>45366</v>
      </c>
      <c r="I4362" s="491"/>
      <c r="J4362" s="246"/>
      <c r="K4362" s="246"/>
      <c r="L4362" s="246"/>
      <c r="M4362" s="246"/>
      <c r="N4362" s="246"/>
      <c r="O4362" s="262"/>
      <c r="P4362" s="246"/>
      <c r="Q4362" s="246"/>
      <c r="R4362" s="246"/>
      <c r="S4362" s="541">
        <v>2750</v>
      </c>
      <c r="T4362" s="467" t="s">
        <v>2965</v>
      </c>
      <c r="U4362" s="347">
        <f t="shared" si="89"/>
        <v>38500</v>
      </c>
    </row>
    <row r="4363" spans="1:21">
      <c r="A4363" s="235">
        <f t="shared" si="88"/>
        <v>4360</v>
      </c>
      <c r="B4363" s="238">
        <v>113837420</v>
      </c>
      <c r="C4363" s="239" t="s">
        <v>4910</v>
      </c>
      <c r="D4363" s="239" t="s">
        <v>4911</v>
      </c>
      <c r="E4363" s="600" t="s">
        <v>36</v>
      </c>
      <c r="F4363" s="238">
        <v>20</v>
      </c>
      <c r="G4363" s="630" t="s">
        <v>5268</v>
      </c>
      <c r="H4363" s="241">
        <v>45363</v>
      </c>
      <c r="I4363" s="491"/>
      <c r="J4363" s="246"/>
      <c r="K4363" s="246"/>
      <c r="L4363" s="246"/>
      <c r="M4363" s="246"/>
      <c r="N4363" s="246"/>
      <c r="O4363" s="262"/>
      <c r="P4363" s="246"/>
      <c r="Q4363" s="246"/>
      <c r="R4363" s="246"/>
      <c r="S4363" s="171">
        <v>2550</v>
      </c>
      <c r="T4363" s="467" t="s">
        <v>2965</v>
      </c>
      <c r="U4363" s="347">
        <f t="shared" si="89"/>
        <v>51000</v>
      </c>
    </row>
    <row r="4364" spans="1:21">
      <c r="A4364" s="235">
        <f t="shared" si="88"/>
        <v>4361</v>
      </c>
      <c r="B4364" s="238">
        <v>113837420</v>
      </c>
      <c r="C4364" s="239" t="s">
        <v>4910</v>
      </c>
      <c r="D4364" s="239" t="s">
        <v>4911</v>
      </c>
      <c r="E4364" s="600" t="s">
        <v>36</v>
      </c>
      <c r="F4364" s="238">
        <v>20</v>
      </c>
      <c r="G4364" s="630" t="s">
        <v>5269</v>
      </c>
      <c r="H4364" s="241">
        <v>45363</v>
      </c>
      <c r="I4364" s="491"/>
      <c r="J4364" s="246"/>
      <c r="K4364" s="246"/>
      <c r="L4364" s="246"/>
      <c r="M4364" s="246"/>
      <c r="N4364" s="246"/>
      <c r="O4364" s="262"/>
      <c r="P4364" s="246"/>
      <c r="Q4364" s="246"/>
      <c r="R4364" s="246"/>
      <c r="S4364" s="171">
        <v>2550</v>
      </c>
      <c r="T4364" s="467" t="s">
        <v>2965</v>
      </c>
      <c r="U4364" s="347">
        <f t="shared" si="89"/>
        <v>51000</v>
      </c>
    </row>
    <row r="4365" spans="1:21">
      <c r="A4365" s="235">
        <f t="shared" si="88"/>
        <v>4362</v>
      </c>
      <c r="B4365" s="238">
        <v>113837420</v>
      </c>
      <c r="C4365" s="239" t="s">
        <v>4910</v>
      </c>
      <c r="D4365" s="239" t="s">
        <v>4911</v>
      </c>
      <c r="E4365" s="600" t="s">
        <v>36</v>
      </c>
      <c r="F4365" s="238">
        <v>20</v>
      </c>
      <c r="G4365" s="630" t="s">
        <v>5270</v>
      </c>
      <c r="H4365" s="241">
        <v>45363</v>
      </c>
      <c r="I4365" s="491"/>
      <c r="J4365" s="246"/>
      <c r="K4365" s="246"/>
      <c r="L4365" s="246"/>
      <c r="M4365" s="246"/>
      <c r="N4365" s="246"/>
      <c r="O4365" s="262"/>
      <c r="P4365" s="246"/>
      <c r="Q4365" s="246"/>
      <c r="R4365" s="246"/>
      <c r="S4365" s="171">
        <v>2550</v>
      </c>
      <c r="T4365" s="467" t="s">
        <v>2965</v>
      </c>
      <c r="U4365" s="347">
        <f t="shared" si="89"/>
        <v>51000</v>
      </c>
    </row>
    <row r="4366" spans="1:21">
      <c r="A4366" s="235">
        <f t="shared" si="88"/>
        <v>4363</v>
      </c>
      <c r="B4366" s="238">
        <v>113837420</v>
      </c>
      <c r="C4366" s="239" t="s">
        <v>4910</v>
      </c>
      <c r="D4366" s="239" t="s">
        <v>4911</v>
      </c>
      <c r="E4366" s="600" t="s">
        <v>36</v>
      </c>
      <c r="F4366" s="238">
        <v>16</v>
      </c>
      <c r="G4366" s="630" t="s">
        <v>5271</v>
      </c>
      <c r="H4366" s="241">
        <v>45363</v>
      </c>
      <c r="I4366" s="491"/>
      <c r="J4366" s="246"/>
      <c r="K4366" s="246"/>
      <c r="L4366" s="246"/>
      <c r="M4366" s="246"/>
      <c r="N4366" s="246"/>
      <c r="O4366" s="262"/>
      <c r="P4366" s="246"/>
      <c r="Q4366" s="246"/>
      <c r="R4366" s="246"/>
      <c r="S4366" s="171">
        <v>2550</v>
      </c>
      <c r="T4366" s="467" t="s">
        <v>2965</v>
      </c>
      <c r="U4366" s="347">
        <f t="shared" si="89"/>
        <v>40800</v>
      </c>
    </row>
    <row r="4367" spans="1:21">
      <c r="A4367" s="235">
        <f t="shared" si="88"/>
        <v>4364</v>
      </c>
      <c r="B4367" s="238">
        <v>113837420</v>
      </c>
      <c r="C4367" s="239" t="s">
        <v>4910</v>
      </c>
      <c r="D4367" s="239" t="s">
        <v>4911</v>
      </c>
      <c r="E4367" s="600" t="s">
        <v>36</v>
      </c>
      <c r="F4367" s="333">
        <v>6</v>
      </c>
      <c r="G4367" s="630" t="s">
        <v>5271</v>
      </c>
      <c r="H4367" s="241">
        <v>45363</v>
      </c>
      <c r="I4367" s="491"/>
      <c r="J4367" s="246"/>
      <c r="K4367" s="246"/>
      <c r="L4367" s="246"/>
      <c r="M4367" s="246"/>
      <c r="N4367" s="246"/>
      <c r="O4367" s="262"/>
      <c r="P4367" s="246"/>
      <c r="Q4367" s="246"/>
      <c r="R4367" s="246"/>
      <c r="S4367" s="171">
        <v>2550</v>
      </c>
      <c r="T4367" s="467" t="s">
        <v>2965</v>
      </c>
      <c r="U4367" s="347">
        <f t="shared" si="89"/>
        <v>15300</v>
      </c>
    </row>
    <row r="4368" spans="1:21">
      <c r="A4368" s="235">
        <f t="shared" si="88"/>
        <v>4365</v>
      </c>
      <c r="B4368" s="238">
        <v>113837420</v>
      </c>
      <c r="C4368" s="239" t="s">
        <v>4910</v>
      </c>
      <c r="D4368" s="239" t="s">
        <v>4911</v>
      </c>
      <c r="E4368" s="600" t="s">
        <v>36</v>
      </c>
      <c r="F4368" s="238">
        <v>6</v>
      </c>
      <c r="G4368" s="630" t="s">
        <v>5272</v>
      </c>
      <c r="H4368" s="241">
        <v>45363</v>
      </c>
      <c r="I4368" s="491"/>
      <c r="J4368" s="246"/>
      <c r="K4368" s="246"/>
      <c r="L4368" s="246"/>
      <c r="M4368" s="246"/>
      <c r="N4368" s="246"/>
      <c r="O4368" s="262"/>
      <c r="P4368" s="246"/>
      <c r="Q4368" s="246"/>
      <c r="R4368" s="246"/>
      <c r="S4368" s="171">
        <v>2550</v>
      </c>
      <c r="T4368" s="467" t="s">
        <v>2965</v>
      </c>
      <c r="U4368" s="347">
        <f t="shared" si="89"/>
        <v>15300</v>
      </c>
    </row>
    <row r="4369" spans="1:21">
      <c r="A4369" s="235">
        <f t="shared" si="88"/>
        <v>4366</v>
      </c>
      <c r="B4369" s="238">
        <v>102464571</v>
      </c>
      <c r="C4369" s="238" t="s">
        <v>1693</v>
      </c>
      <c r="D4369" s="238" t="s">
        <v>1694</v>
      </c>
      <c r="E4369" s="598" t="s">
        <v>36</v>
      </c>
      <c r="F4369" s="238">
        <v>6</v>
      </c>
      <c r="G4369" s="632" t="s">
        <v>5276</v>
      </c>
      <c r="H4369" s="241">
        <v>45366</v>
      </c>
      <c r="I4369" s="491"/>
      <c r="J4369" s="246"/>
      <c r="K4369" s="246"/>
      <c r="L4369" s="246"/>
      <c r="M4369" s="246"/>
      <c r="N4369" s="246"/>
      <c r="O4369" s="262"/>
      <c r="P4369" s="246"/>
      <c r="Q4369" s="246"/>
      <c r="R4369" s="246"/>
      <c r="S4369" s="546">
        <v>1564</v>
      </c>
      <c r="T4369" s="467" t="s">
        <v>2965</v>
      </c>
      <c r="U4369" s="347">
        <f t="shared" si="89"/>
        <v>9384</v>
      </c>
    </row>
    <row r="4370" spans="1:21">
      <c r="A4370" s="235">
        <f t="shared" si="88"/>
        <v>4367</v>
      </c>
      <c r="B4370" s="238">
        <v>102464571</v>
      </c>
      <c r="C4370" s="238" t="s">
        <v>1693</v>
      </c>
      <c r="D4370" s="238" t="s">
        <v>1694</v>
      </c>
      <c r="E4370" s="598" t="s">
        <v>36</v>
      </c>
      <c r="F4370" s="238">
        <v>1</v>
      </c>
      <c r="G4370" s="626" t="s">
        <v>5274</v>
      </c>
      <c r="H4370" s="494">
        <v>45366</v>
      </c>
      <c r="I4370" s="491"/>
      <c r="J4370" s="246"/>
      <c r="K4370" s="246"/>
      <c r="L4370" s="246"/>
      <c r="M4370" s="246"/>
      <c r="N4370" s="246"/>
      <c r="O4370" s="262"/>
      <c r="P4370" s="246"/>
      <c r="Q4370" s="246"/>
      <c r="R4370" s="246"/>
      <c r="S4370" s="546">
        <v>1564</v>
      </c>
      <c r="T4370" s="467" t="s">
        <v>2965</v>
      </c>
      <c r="U4370" s="347">
        <f t="shared" si="89"/>
        <v>1564</v>
      </c>
    </row>
    <row r="4371" spans="1:21">
      <c r="A4371" s="235">
        <f t="shared" si="88"/>
        <v>4368</v>
      </c>
      <c r="B4371" s="238">
        <v>102464571</v>
      </c>
      <c r="C4371" s="238" t="s">
        <v>1693</v>
      </c>
      <c r="D4371" s="238" t="s">
        <v>1694</v>
      </c>
      <c r="E4371" s="598" t="s">
        <v>36</v>
      </c>
      <c r="F4371" s="333">
        <v>1</v>
      </c>
      <c r="G4371" s="626" t="s">
        <v>5274</v>
      </c>
      <c r="H4371" s="494">
        <v>45366</v>
      </c>
      <c r="I4371" s="491"/>
      <c r="J4371" s="246"/>
      <c r="K4371" s="246"/>
      <c r="L4371" s="246"/>
      <c r="M4371" s="246"/>
      <c r="N4371" s="246"/>
      <c r="O4371" s="262"/>
      <c r="P4371" s="246"/>
      <c r="Q4371" s="246"/>
      <c r="R4371" s="246"/>
      <c r="S4371" s="546">
        <v>1564</v>
      </c>
      <c r="T4371" s="467" t="s">
        <v>2965</v>
      </c>
      <c r="U4371" s="347">
        <f t="shared" si="89"/>
        <v>1564</v>
      </c>
    </row>
    <row r="4372" spans="1:21">
      <c r="A4372" s="235">
        <f t="shared" si="88"/>
        <v>4369</v>
      </c>
      <c r="B4372" s="238">
        <v>102464571</v>
      </c>
      <c r="C4372" s="238" t="s">
        <v>1693</v>
      </c>
      <c r="D4372" s="238" t="s">
        <v>1694</v>
      </c>
      <c r="E4372" s="598" t="s">
        <v>36</v>
      </c>
      <c r="F4372" s="333">
        <v>4</v>
      </c>
      <c r="G4372" s="626" t="s">
        <v>5275</v>
      </c>
      <c r="H4372" s="241">
        <v>45366</v>
      </c>
      <c r="I4372" s="491"/>
      <c r="J4372" s="246"/>
      <c r="K4372" s="246"/>
      <c r="L4372" s="246"/>
      <c r="M4372" s="246"/>
      <c r="N4372" s="246"/>
      <c r="O4372" s="262"/>
      <c r="P4372" s="246"/>
      <c r="Q4372" s="246"/>
      <c r="R4372" s="246"/>
      <c r="S4372" s="546">
        <v>1564</v>
      </c>
      <c r="T4372" s="467" t="s">
        <v>2965</v>
      </c>
      <c r="U4372" s="347">
        <f t="shared" si="89"/>
        <v>6256</v>
      </c>
    </row>
    <row r="4373" spans="1:21">
      <c r="A4373" s="235">
        <f t="shared" si="88"/>
        <v>4370</v>
      </c>
      <c r="B4373" s="238">
        <v>110408288</v>
      </c>
      <c r="C4373" s="238" t="s">
        <v>1749</v>
      </c>
      <c r="D4373" s="337" t="s">
        <v>1750</v>
      </c>
      <c r="E4373" s="600" t="s">
        <v>4864</v>
      </c>
      <c r="F4373" s="333">
        <v>4</v>
      </c>
      <c r="G4373" s="632" t="s">
        <v>5276</v>
      </c>
      <c r="H4373" s="241">
        <v>45366</v>
      </c>
      <c r="I4373" s="491"/>
      <c r="J4373" s="246"/>
      <c r="K4373" s="246"/>
      <c r="L4373" s="246"/>
      <c r="M4373" s="246"/>
      <c r="N4373" s="246"/>
      <c r="O4373" s="262"/>
      <c r="P4373" s="246"/>
      <c r="Q4373" s="246"/>
      <c r="R4373" s="246"/>
      <c r="S4373" s="541">
        <v>2750</v>
      </c>
      <c r="T4373" s="467" t="s">
        <v>2965</v>
      </c>
      <c r="U4373" s="347">
        <f t="shared" si="89"/>
        <v>11000</v>
      </c>
    </row>
    <row r="4374" spans="1:21">
      <c r="A4374" s="235">
        <f t="shared" si="88"/>
        <v>4371</v>
      </c>
      <c r="B4374" s="238">
        <v>110408288</v>
      </c>
      <c r="C4374" s="238" t="s">
        <v>1749</v>
      </c>
      <c r="D4374" s="337" t="s">
        <v>1750</v>
      </c>
      <c r="E4374" s="600" t="s">
        <v>4864</v>
      </c>
      <c r="F4374" s="333">
        <v>12</v>
      </c>
      <c r="G4374" s="626" t="s">
        <v>5275</v>
      </c>
      <c r="H4374" s="241">
        <v>45366</v>
      </c>
      <c r="I4374" s="491"/>
      <c r="J4374" s="246"/>
      <c r="K4374" s="246"/>
      <c r="L4374" s="246"/>
      <c r="M4374" s="246"/>
      <c r="N4374" s="246"/>
      <c r="O4374" s="262"/>
      <c r="P4374" s="246"/>
      <c r="Q4374" s="246"/>
      <c r="R4374" s="246"/>
      <c r="S4374" s="541">
        <v>2750</v>
      </c>
      <c r="T4374" s="467" t="s">
        <v>2965</v>
      </c>
      <c r="U4374" s="347">
        <f t="shared" si="89"/>
        <v>33000</v>
      </c>
    </row>
    <row r="4375" spans="1:21">
      <c r="A4375" s="235">
        <f t="shared" si="88"/>
        <v>4372</v>
      </c>
      <c r="B4375" s="238">
        <v>110408288</v>
      </c>
      <c r="C4375" s="238" t="s">
        <v>1749</v>
      </c>
      <c r="D4375" s="337" t="s">
        <v>1750</v>
      </c>
      <c r="E4375" s="600" t="s">
        <v>4864</v>
      </c>
      <c r="F4375" s="333">
        <v>6</v>
      </c>
      <c r="G4375" s="626" t="s">
        <v>5274</v>
      </c>
      <c r="H4375" s="494">
        <v>45366</v>
      </c>
      <c r="I4375" s="491"/>
      <c r="J4375" s="246"/>
      <c r="K4375" s="246"/>
      <c r="L4375" s="246"/>
      <c r="M4375" s="246"/>
      <c r="N4375" s="246"/>
      <c r="O4375" s="262"/>
      <c r="P4375" s="246"/>
      <c r="Q4375" s="246"/>
      <c r="R4375" s="246"/>
      <c r="S4375" s="541">
        <v>2750</v>
      </c>
      <c r="T4375" s="467" t="s">
        <v>2965</v>
      </c>
      <c r="U4375" s="347">
        <f t="shared" si="89"/>
        <v>16500</v>
      </c>
    </row>
    <row r="4376" spans="1:21">
      <c r="A4376" s="235">
        <f t="shared" si="88"/>
        <v>4373</v>
      </c>
      <c r="B4376" s="238">
        <v>102951260</v>
      </c>
      <c r="C4376" s="238" t="s">
        <v>1697</v>
      </c>
      <c r="D4376" s="238" t="s">
        <v>1698</v>
      </c>
      <c r="E4376" s="598" t="s">
        <v>36</v>
      </c>
      <c r="F4376" s="235">
        <v>6</v>
      </c>
      <c r="G4376" s="632" t="s">
        <v>5276</v>
      </c>
      <c r="H4376" s="241">
        <v>45366</v>
      </c>
      <c r="I4376" s="491"/>
      <c r="J4376" s="246"/>
      <c r="K4376" s="246"/>
      <c r="L4376" s="246"/>
      <c r="M4376" s="246"/>
      <c r="N4376" s="246"/>
      <c r="O4376" s="262"/>
      <c r="P4376" s="246"/>
      <c r="Q4376" s="246"/>
      <c r="R4376" s="246"/>
      <c r="S4376" s="546">
        <v>238</v>
      </c>
      <c r="T4376" s="467" t="s">
        <v>2965</v>
      </c>
      <c r="U4376" s="347">
        <f t="shared" si="89"/>
        <v>1428</v>
      </c>
    </row>
    <row r="4377" spans="1:21">
      <c r="A4377" s="235">
        <f t="shared" si="88"/>
        <v>4374</v>
      </c>
      <c r="B4377" s="238">
        <v>102951260</v>
      </c>
      <c r="C4377" s="238" t="s">
        <v>1697</v>
      </c>
      <c r="D4377" s="238" t="s">
        <v>1698</v>
      </c>
      <c r="E4377" s="598" t="s">
        <v>36</v>
      </c>
      <c r="F4377" s="238">
        <v>2</v>
      </c>
      <c r="G4377" s="626" t="s">
        <v>5274</v>
      </c>
      <c r="H4377" s="494">
        <v>45366</v>
      </c>
      <c r="I4377" s="491"/>
      <c r="J4377" s="246"/>
      <c r="K4377" s="246"/>
      <c r="L4377" s="246"/>
      <c r="M4377" s="246"/>
      <c r="N4377" s="246"/>
      <c r="O4377" s="262"/>
      <c r="P4377" s="246"/>
      <c r="Q4377" s="246"/>
      <c r="R4377" s="246"/>
      <c r="S4377" s="546">
        <v>238</v>
      </c>
      <c r="T4377" s="467" t="s">
        <v>2965</v>
      </c>
      <c r="U4377" s="347">
        <f t="shared" si="89"/>
        <v>476</v>
      </c>
    </row>
    <row r="4378" spans="1:21">
      <c r="A4378" s="235">
        <f t="shared" si="88"/>
        <v>4375</v>
      </c>
      <c r="B4378" s="238">
        <v>102951260</v>
      </c>
      <c r="C4378" s="238" t="s">
        <v>1697</v>
      </c>
      <c r="D4378" s="238" t="s">
        <v>1698</v>
      </c>
      <c r="E4378" s="598" t="s">
        <v>36</v>
      </c>
      <c r="F4378" s="333">
        <v>4</v>
      </c>
      <c r="G4378" s="626" t="s">
        <v>5275</v>
      </c>
      <c r="H4378" s="241">
        <v>45366</v>
      </c>
      <c r="I4378" s="491"/>
      <c r="J4378" s="246"/>
      <c r="K4378" s="246"/>
      <c r="L4378" s="246"/>
      <c r="M4378" s="246"/>
      <c r="N4378" s="246"/>
      <c r="O4378" s="262"/>
      <c r="P4378" s="246"/>
      <c r="Q4378" s="246"/>
      <c r="R4378" s="246"/>
      <c r="S4378" s="546">
        <v>238</v>
      </c>
      <c r="T4378" s="467" t="s">
        <v>2965</v>
      </c>
      <c r="U4378" s="347">
        <f t="shared" si="89"/>
        <v>952</v>
      </c>
    </row>
    <row r="4379" spans="1:21">
      <c r="A4379" s="235">
        <f t="shared" si="88"/>
        <v>4376</v>
      </c>
      <c r="B4379" s="238">
        <v>112177659</v>
      </c>
      <c r="C4379" s="337">
        <v>112177659</v>
      </c>
      <c r="D4379" s="238" t="s">
        <v>3493</v>
      </c>
      <c r="E4379" s="603" t="s">
        <v>36</v>
      </c>
      <c r="F4379" s="333">
        <v>1</v>
      </c>
      <c r="G4379" s="623" t="s">
        <v>5266</v>
      </c>
      <c r="H4379" s="485">
        <v>45366</v>
      </c>
      <c r="I4379" s="491"/>
      <c r="J4379" s="246"/>
      <c r="K4379" s="246"/>
      <c r="L4379" s="246"/>
      <c r="M4379" s="246"/>
      <c r="N4379" s="246"/>
      <c r="O4379" s="262"/>
      <c r="P4379" s="246"/>
      <c r="Q4379" s="246"/>
      <c r="R4379" s="246"/>
      <c r="S4379" s="549">
        <v>101990</v>
      </c>
      <c r="T4379" s="467" t="s">
        <v>2965</v>
      </c>
      <c r="U4379" s="347">
        <f t="shared" si="89"/>
        <v>101990</v>
      </c>
    </row>
    <row r="4380" spans="1:21">
      <c r="A4380" s="235">
        <f t="shared" si="88"/>
        <v>4377</v>
      </c>
      <c r="B4380" s="238">
        <v>112177659</v>
      </c>
      <c r="C4380" s="337">
        <v>112177659</v>
      </c>
      <c r="D4380" s="238" t="s">
        <v>3493</v>
      </c>
      <c r="E4380" s="603" t="s">
        <v>36</v>
      </c>
      <c r="F4380" s="333">
        <v>1</v>
      </c>
      <c r="G4380" s="623" t="s">
        <v>5267</v>
      </c>
      <c r="H4380" s="485">
        <v>45366</v>
      </c>
      <c r="I4380" s="491"/>
      <c r="J4380" s="246"/>
      <c r="K4380" s="246"/>
      <c r="L4380" s="246"/>
      <c r="M4380" s="246"/>
      <c r="N4380" s="246"/>
      <c r="O4380" s="262"/>
      <c r="P4380" s="246"/>
      <c r="Q4380" s="246"/>
      <c r="R4380" s="246"/>
      <c r="S4380" s="549">
        <v>101990</v>
      </c>
      <c r="T4380" s="467" t="s">
        <v>2965</v>
      </c>
      <c r="U4380" s="347">
        <f t="shared" si="89"/>
        <v>101990</v>
      </c>
    </row>
    <row r="4381" spans="1:21">
      <c r="A4381" s="235">
        <f t="shared" si="88"/>
        <v>4378</v>
      </c>
      <c r="B4381" s="238">
        <v>112170850</v>
      </c>
      <c r="C4381" s="337">
        <v>112170850</v>
      </c>
      <c r="D4381" s="238" t="s">
        <v>3533</v>
      </c>
      <c r="E4381" s="603" t="s">
        <v>36</v>
      </c>
      <c r="F4381" s="333">
        <v>1</v>
      </c>
      <c r="G4381" s="623" t="s">
        <v>5266</v>
      </c>
      <c r="H4381" s="485">
        <v>45366</v>
      </c>
      <c r="I4381" s="491"/>
      <c r="J4381" s="246"/>
      <c r="K4381" s="246"/>
      <c r="L4381" s="246"/>
      <c r="M4381" s="246"/>
      <c r="N4381" s="246"/>
      <c r="O4381" s="262"/>
      <c r="P4381" s="246"/>
      <c r="Q4381" s="246"/>
      <c r="R4381" s="246"/>
      <c r="S4381" s="549">
        <v>68000</v>
      </c>
      <c r="T4381" s="467" t="s">
        <v>2965</v>
      </c>
      <c r="U4381" s="347">
        <f t="shared" si="89"/>
        <v>68000</v>
      </c>
    </row>
    <row r="4382" spans="1:21">
      <c r="A4382" s="235">
        <f t="shared" si="88"/>
        <v>4379</v>
      </c>
      <c r="B4382" s="238">
        <v>112170850</v>
      </c>
      <c r="C4382" s="337">
        <v>112170850</v>
      </c>
      <c r="D4382" s="238" t="s">
        <v>3533</v>
      </c>
      <c r="E4382" s="603" t="s">
        <v>36</v>
      </c>
      <c r="F4382" s="333">
        <v>1</v>
      </c>
      <c r="G4382" s="623" t="s">
        <v>5267</v>
      </c>
      <c r="H4382" s="485">
        <v>45366</v>
      </c>
      <c r="I4382" s="491"/>
      <c r="J4382" s="246"/>
      <c r="K4382" s="246"/>
      <c r="L4382" s="246"/>
      <c r="M4382" s="246"/>
      <c r="N4382" s="246"/>
      <c r="O4382" s="262"/>
      <c r="P4382" s="246"/>
      <c r="Q4382" s="246"/>
      <c r="R4382" s="246"/>
      <c r="S4382" s="549">
        <v>68000</v>
      </c>
      <c r="T4382" s="467" t="s">
        <v>2965</v>
      </c>
      <c r="U4382" s="347">
        <f t="shared" si="89"/>
        <v>68000</v>
      </c>
    </row>
    <row r="4383" spans="1:21" ht="20.399999999999999">
      <c r="A4383" s="235">
        <f t="shared" si="88"/>
        <v>4380</v>
      </c>
      <c r="B4383" s="238">
        <v>110408292</v>
      </c>
      <c r="C4383" s="238">
        <v>110408292</v>
      </c>
      <c r="D4383" s="238" t="s">
        <v>1310</v>
      </c>
      <c r="E4383" s="598" t="s">
        <v>36</v>
      </c>
      <c r="F4383" s="235">
        <v>60</v>
      </c>
      <c r="G4383" s="626" t="s">
        <v>5274</v>
      </c>
      <c r="H4383" s="494">
        <v>45366</v>
      </c>
      <c r="I4383" s="491"/>
      <c r="J4383" s="246"/>
      <c r="K4383" s="246"/>
      <c r="L4383" s="246"/>
      <c r="M4383" s="246"/>
      <c r="N4383" s="246"/>
      <c r="O4383" s="262"/>
      <c r="P4383" s="246"/>
      <c r="Q4383" s="246"/>
      <c r="R4383" s="246"/>
      <c r="S4383" s="177">
        <v>4.05</v>
      </c>
      <c r="T4383" s="467" t="s">
        <v>2965</v>
      </c>
      <c r="U4383" s="347">
        <f t="shared" si="89"/>
        <v>243</v>
      </c>
    </row>
    <row r="4384" spans="1:21" ht="20.399999999999999">
      <c r="A4384" s="235">
        <f t="shared" si="88"/>
        <v>4381</v>
      </c>
      <c r="B4384" s="238">
        <v>110408292</v>
      </c>
      <c r="C4384" s="238">
        <v>110408292</v>
      </c>
      <c r="D4384" s="238" t="s">
        <v>1310</v>
      </c>
      <c r="E4384" s="598" t="s">
        <v>36</v>
      </c>
      <c r="F4384" s="235">
        <v>120</v>
      </c>
      <c r="G4384" s="626" t="s">
        <v>5275</v>
      </c>
      <c r="H4384" s="241">
        <v>45366</v>
      </c>
      <c r="I4384" s="491"/>
      <c r="J4384" s="246"/>
      <c r="K4384" s="246"/>
      <c r="L4384" s="246"/>
      <c r="M4384" s="246"/>
      <c r="N4384" s="246"/>
      <c r="O4384" s="262"/>
      <c r="P4384" s="246"/>
      <c r="Q4384" s="246"/>
      <c r="R4384" s="246"/>
      <c r="S4384" s="177">
        <v>4.05</v>
      </c>
      <c r="T4384" s="467" t="s">
        <v>2965</v>
      </c>
      <c r="U4384" s="347">
        <f t="shared" si="89"/>
        <v>486</v>
      </c>
    </row>
    <row r="4385" spans="1:21" ht="20.399999999999999">
      <c r="A4385" s="235">
        <f t="shared" si="88"/>
        <v>4382</v>
      </c>
      <c r="B4385" s="238">
        <v>110408292</v>
      </c>
      <c r="C4385" s="238">
        <v>110408292</v>
      </c>
      <c r="D4385" s="238" t="s">
        <v>1310</v>
      </c>
      <c r="E4385" s="598" t="s">
        <v>36</v>
      </c>
      <c r="F4385" s="235">
        <v>180</v>
      </c>
      <c r="G4385" s="632" t="s">
        <v>5276</v>
      </c>
      <c r="H4385" s="241">
        <v>45366</v>
      </c>
      <c r="I4385" s="491"/>
      <c r="J4385" s="246"/>
      <c r="K4385" s="246"/>
      <c r="L4385" s="246"/>
      <c r="M4385" s="246"/>
      <c r="N4385" s="246"/>
      <c r="O4385" s="262"/>
      <c r="P4385" s="246"/>
      <c r="Q4385" s="246"/>
      <c r="R4385" s="246"/>
      <c r="S4385" s="177">
        <v>4.05</v>
      </c>
      <c r="T4385" s="467" t="s">
        <v>2965</v>
      </c>
      <c r="U4385" s="347">
        <f t="shared" si="89"/>
        <v>729</v>
      </c>
    </row>
    <row r="4386" spans="1:21">
      <c r="A4386" s="235">
        <f t="shared" si="88"/>
        <v>4383</v>
      </c>
      <c r="B4386" s="238">
        <v>112173808</v>
      </c>
      <c r="C4386" s="239" t="s">
        <v>3421</v>
      </c>
      <c r="D4386" s="350" t="s">
        <v>2819</v>
      </c>
      <c r="E4386" s="600" t="s">
        <v>36</v>
      </c>
      <c r="F4386" s="333">
        <v>1</v>
      </c>
      <c r="G4386" s="626" t="s">
        <v>5274</v>
      </c>
      <c r="H4386" s="494">
        <v>45366</v>
      </c>
      <c r="I4386" s="491"/>
      <c r="J4386" s="246"/>
      <c r="K4386" s="246"/>
      <c r="L4386" s="246"/>
      <c r="M4386" s="246"/>
      <c r="N4386" s="246"/>
      <c r="O4386" s="262"/>
      <c r="P4386" s="246"/>
      <c r="Q4386" s="246"/>
      <c r="R4386" s="246"/>
      <c r="S4386" s="541">
        <v>65700</v>
      </c>
      <c r="T4386" s="467" t="s">
        <v>2965</v>
      </c>
      <c r="U4386" s="347">
        <f t="shared" si="89"/>
        <v>65700</v>
      </c>
    </row>
    <row r="4387" spans="1:21">
      <c r="A4387" s="235">
        <f t="shared" si="88"/>
        <v>4384</v>
      </c>
      <c r="B4387" s="238">
        <v>112173808</v>
      </c>
      <c r="C4387" s="239" t="s">
        <v>3421</v>
      </c>
      <c r="D4387" s="350" t="s">
        <v>2819</v>
      </c>
      <c r="E4387" s="600" t="s">
        <v>36</v>
      </c>
      <c r="F4387" s="333">
        <v>2</v>
      </c>
      <c r="G4387" s="626" t="s">
        <v>5275</v>
      </c>
      <c r="H4387" s="241">
        <v>45366</v>
      </c>
      <c r="I4387" s="491"/>
      <c r="J4387" s="246"/>
      <c r="K4387" s="246"/>
      <c r="L4387" s="246"/>
      <c r="M4387" s="246"/>
      <c r="N4387" s="246"/>
      <c r="O4387" s="262"/>
      <c r="P4387" s="246"/>
      <c r="Q4387" s="246"/>
      <c r="R4387" s="246"/>
      <c r="S4387" s="541">
        <v>65700</v>
      </c>
      <c r="T4387" s="467" t="s">
        <v>2965</v>
      </c>
      <c r="U4387" s="347">
        <f t="shared" si="89"/>
        <v>131400</v>
      </c>
    </row>
    <row r="4388" spans="1:21">
      <c r="A4388" s="235">
        <f t="shared" si="88"/>
        <v>4385</v>
      </c>
      <c r="B4388" s="238">
        <v>112173808</v>
      </c>
      <c r="C4388" s="239" t="s">
        <v>3421</v>
      </c>
      <c r="D4388" s="350" t="s">
        <v>2819</v>
      </c>
      <c r="E4388" s="600" t="s">
        <v>36</v>
      </c>
      <c r="F4388" s="333">
        <v>3</v>
      </c>
      <c r="G4388" s="632" t="s">
        <v>5276</v>
      </c>
      <c r="H4388" s="241">
        <v>45366</v>
      </c>
      <c r="I4388" s="491"/>
      <c r="J4388" s="246"/>
      <c r="K4388" s="246"/>
      <c r="L4388" s="246"/>
      <c r="M4388" s="246"/>
      <c r="N4388" s="246"/>
      <c r="O4388" s="262"/>
      <c r="P4388" s="246"/>
      <c r="Q4388" s="246"/>
      <c r="R4388" s="246"/>
      <c r="S4388" s="541">
        <v>65700</v>
      </c>
      <c r="T4388" s="467" t="s">
        <v>2965</v>
      </c>
      <c r="U4388" s="347">
        <f t="shared" si="89"/>
        <v>197100</v>
      </c>
    </row>
    <row r="4389" spans="1:21">
      <c r="A4389" s="235">
        <f t="shared" si="88"/>
        <v>4386</v>
      </c>
      <c r="B4389" s="238">
        <v>115009323</v>
      </c>
      <c r="C4389" s="238">
        <v>115009323</v>
      </c>
      <c r="D4389" s="239" t="s">
        <v>5086</v>
      </c>
      <c r="E4389" s="598" t="s">
        <v>2729</v>
      </c>
      <c r="F4389" s="238">
        <v>10</v>
      </c>
      <c r="G4389" s="630" t="s">
        <v>5268</v>
      </c>
      <c r="H4389" s="241">
        <v>45363</v>
      </c>
      <c r="I4389" s="491"/>
      <c r="J4389" s="246"/>
      <c r="K4389" s="246"/>
      <c r="L4389" s="246"/>
      <c r="M4389" s="246"/>
      <c r="N4389" s="246"/>
      <c r="O4389" s="262"/>
      <c r="P4389" s="246"/>
      <c r="Q4389" s="246"/>
      <c r="R4389" s="246"/>
      <c r="S4389" s="252">
        <v>2.4</v>
      </c>
      <c r="T4389" s="467" t="s">
        <v>2965</v>
      </c>
      <c r="U4389" s="347">
        <f t="shared" si="89"/>
        <v>24</v>
      </c>
    </row>
    <row r="4390" spans="1:21">
      <c r="A4390" s="235">
        <f t="shared" si="88"/>
        <v>4387</v>
      </c>
      <c r="B4390" s="238">
        <v>115009323</v>
      </c>
      <c r="C4390" s="238">
        <v>115009323</v>
      </c>
      <c r="D4390" s="239" t="s">
        <v>5086</v>
      </c>
      <c r="E4390" s="598" t="s">
        <v>2729</v>
      </c>
      <c r="F4390" s="238">
        <v>10</v>
      </c>
      <c r="G4390" s="630" t="s">
        <v>5269</v>
      </c>
      <c r="H4390" s="241">
        <v>45363</v>
      </c>
      <c r="I4390" s="491"/>
      <c r="J4390" s="246"/>
      <c r="K4390" s="246"/>
      <c r="L4390" s="246"/>
      <c r="M4390" s="246"/>
      <c r="N4390" s="246"/>
      <c r="O4390" s="262"/>
      <c r="P4390" s="246"/>
      <c r="Q4390" s="246"/>
      <c r="R4390" s="246"/>
      <c r="S4390" s="252">
        <v>2.4</v>
      </c>
      <c r="T4390" s="467" t="s">
        <v>2965</v>
      </c>
      <c r="U4390" s="347">
        <f t="shared" si="89"/>
        <v>24</v>
      </c>
    </row>
    <row r="4391" spans="1:21">
      <c r="A4391" s="235">
        <f t="shared" si="88"/>
        <v>4388</v>
      </c>
      <c r="B4391" s="238">
        <v>115009323</v>
      </c>
      <c r="C4391" s="238">
        <v>115009323</v>
      </c>
      <c r="D4391" s="239" t="s">
        <v>5086</v>
      </c>
      <c r="E4391" s="598" t="s">
        <v>2729</v>
      </c>
      <c r="F4391" s="238">
        <v>10</v>
      </c>
      <c r="G4391" s="630" t="s">
        <v>5270</v>
      </c>
      <c r="H4391" s="241">
        <v>45363</v>
      </c>
      <c r="I4391" s="491"/>
      <c r="J4391" s="246"/>
      <c r="K4391" s="246"/>
      <c r="L4391" s="246"/>
      <c r="M4391" s="246"/>
      <c r="N4391" s="246"/>
      <c r="O4391" s="262"/>
      <c r="P4391" s="246"/>
      <c r="Q4391" s="246"/>
      <c r="R4391" s="246"/>
      <c r="S4391" s="252">
        <v>2.4</v>
      </c>
      <c r="T4391" s="467" t="s">
        <v>2965</v>
      </c>
      <c r="U4391" s="347">
        <f t="shared" si="89"/>
        <v>24</v>
      </c>
    </row>
    <row r="4392" spans="1:21">
      <c r="A4392" s="235">
        <f t="shared" si="88"/>
        <v>4389</v>
      </c>
      <c r="B4392" s="238">
        <v>115009323</v>
      </c>
      <c r="C4392" s="238">
        <v>115009323</v>
      </c>
      <c r="D4392" s="239" t="s">
        <v>5086</v>
      </c>
      <c r="E4392" s="598" t="s">
        <v>2729</v>
      </c>
      <c r="F4392" s="238">
        <v>11</v>
      </c>
      <c r="G4392" s="630" t="s">
        <v>5271</v>
      </c>
      <c r="H4392" s="241">
        <v>45363</v>
      </c>
      <c r="I4392" s="491"/>
      <c r="J4392" s="246"/>
      <c r="K4392" s="246"/>
      <c r="L4392" s="246"/>
      <c r="M4392" s="246"/>
      <c r="N4392" s="246"/>
      <c r="O4392" s="262"/>
      <c r="P4392" s="246"/>
      <c r="Q4392" s="246"/>
      <c r="R4392" s="246"/>
      <c r="S4392" s="252">
        <v>2.4</v>
      </c>
      <c r="T4392" s="467" t="s">
        <v>2965</v>
      </c>
      <c r="U4392" s="347">
        <f t="shared" si="89"/>
        <v>26.4</v>
      </c>
    </row>
    <row r="4393" spans="1:21">
      <c r="A4393" s="235">
        <f t="shared" si="88"/>
        <v>4390</v>
      </c>
      <c r="B4393" s="238">
        <v>115009323</v>
      </c>
      <c r="C4393" s="238">
        <v>115009323</v>
      </c>
      <c r="D4393" s="239" t="s">
        <v>5086</v>
      </c>
      <c r="E4393" s="598" t="s">
        <v>2729</v>
      </c>
      <c r="F4393" s="238">
        <v>3</v>
      </c>
      <c r="G4393" s="630" t="s">
        <v>5272</v>
      </c>
      <c r="H4393" s="241">
        <v>45363</v>
      </c>
      <c r="I4393" s="491"/>
      <c r="J4393" s="246"/>
      <c r="K4393" s="246"/>
      <c r="L4393" s="246"/>
      <c r="M4393" s="246"/>
      <c r="N4393" s="246"/>
      <c r="O4393" s="262"/>
      <c r="P4393" s="246"/>
      <c r="Q4393" s="246"/>
      <c r="R4393" s="246"/>
      <c r="S4393" s="252">
        <v>2.4</v>
      </c>
      <c r="T4393" s="467" t="s">
        <v>2965</v>
      </c>
      <c r="U4393" s="347">
        <f t="shared" si="89"/>
        <v>7.1999999999999993</v>
      </c>
    </row>
    <row r="4394" spans="1:21">
      <c r="A4394" s="235">
        <f t="shared" si="88"/>
        <v>4391</v>
      </c>
      <c r="B4394" s="238">
        <v>113886704</v>
      </c>
      <c r="C4394" s="238">
        <v>113886704</v>
      </c>
      <c r="D4394" s="239" t="s">
        <v>4713</v>
      </c>
      <c r="E4394" s="600" t="s">
        <v>2729</v>
      </c>
      <c r="F4394" s="333">
        <v>60</v>
      </c>
      <c r="G4394" s="630" t="s">
        <v>5268</v>
      </c>
      <c r="H4394" s="241">
        <v>45363</v>
      </c>
      <c r="I4394" s="491"/>
      <c r="J4394" s="246"/>
      <c r="K4394" s="246"/>
      <c r="L4394" s="246"/>
      <c r="M4394" s="246"/>
      <c r="N4394" s="246"/>
      <c r="O4394" s="262"/>
      <c r="P4394" s="246"/>
      <c r="Q4394" s="246"/>
      <c r="R4394" s="246"/>
      <c r="S4394" s="252">
        <v>16.829999999999998</v>
      </c>
      <c r="T4394" s="467" t="s">
        <v>2965</v>
      </c>
      <c r="U4394" s="347">
        <f t="shared" si="89"/>
        <v>1009.8</v>
      </c>
    </row>
    <row r="4395" spans="1:21">
      <c r="A4395" s="235">
        <f t="shared" si="88"/>
        <v>4392</v>
      </c>
      <c r="B4395" s="238">
        <v>113886704</v>
      </c>
      <c r="C4395" s="238">
        <v>113886704</v>
      </c>
      <c r="D4395" s="239" t="s">
        <v>4713</v>
      </c>
      <c r="E4395" s="600" t="s">
        <v>2729</v>
      </c>
      <c r="F4395" s="333">
        <v>60</v>
      </c>
      <c r="G4395" s="630" t="s">
        <v>5269</v>
      </c>
      <c r="H4395" s="241">
        <v>45363</v>
      </c>
      <c r="I4395" s="491"/>
      <c r="J4395" s="246"/>
      <c r="K4395" s="246"/>
      <c r="L4395" s="246"/>
      <c r="M4395" s="246"/>
      <c r="N4395" s="246"/>
      <c r="O4395" s="262"/>
      <c r="P4395" s="246"/>
      <c r="Q4395" s="246"/>
      <c r="R4395" s="246"/>
      <c r="S4395" s="252">
        <v>16.829999999999998</v>
      </c>
      <c r="T4395" s="467" t="s">
        <v>2965</v>
      </c>
      <c r="U4395" s="347">
        <f t="shared" si="89"/>
        <v>1009.8</v>
      </c>
    </row>
    <row r="4396" spans="1:21">
      <c r="A4396" s="235">
        <f t="shared" si="88"/>
        <v>4393</v>
      </c>
      <c r="B4396" s="238">
        <v>113886704</v>
      </c>
      <c r="C4396" s="238">
        <v>113886704</v>
      </c>
      <c r="D4396" s="239" t="s">
        <v>4713</v>
      </c>
      <c r="E4396" s="600" t="s">
        <v>2729</v>
      </c>
      <c r="F4396" s="333">
        <v>60</v>
      </c>
      <c r="G4396" s="630" t="s">
        <v>5270</v>
      </c>
      <c r="H4396" s="241">
        <v>45363</v>
      </c>
      <c r="I4396" s="491"/>
      <c r="J4396" s="246"/>
      <c r="K4396" s="246"/>
      <c r="L4396" s="246"/>
      <c r="M4396" s="246"/>
      <c r="N4396" s="246"/>
      <c r="O4396" s="262"/>
      <c r="P4396" s="246"/>
      <c r="Q4396" s="246"/>
      <c r="R4396" s="246"/>
      <c r="S4396" s="252">
        <v>16.829999999999998</v>
      </c>
      <c r="T4396" s="467" t="s">
        <v>2965</v>
      </c>
      <c r="U4396" s="347">
        <f t="shared" si="89"/>
        <v>1009.8</v>
      </c>
    </row>
    <row r="4397" spans="1:21">
      <c r="A4397" s="235">
        <f t="shared" si="88"/>
        <v>4394</v>
      </c>
      <c r="B4397" s="238">
        <v>113886704</v>
      </c>
      <c r="C4397" s="238">
        <v>113886704</v>
      </c>
      <c r="D4397" s="239" t="s">
        <v>4713</v>
      </c>
      <c r="E4397" s="600" t="s">
        <v>2729</v>
      </c>
      <c r="F4397" s="333">
        <v>66</v>
      </c>
      <c r="G4397" s="630" t="s">
        <v>5271</v>
      </c>
      <c r="H4397" s="241">
        <v>45363</v>
      </c>
      <c r="I4397" s="491"/>
      <c r="J4397" s="246"/>
      <c r="K4397" s="246"/>
      <c r="L4397" s="246"/>
      <c r="M4397" s="246"/>
      <c r="N4397" s="246"/>
      <c r="O4397" s="262"/>
      <c r="P4397" s="246"/>
      <c r="Q4397" s="246"/>
      <c r="R4397" s="246"/>
      <c r="S4397" s="252">
        <v>16.829999999999998</v>
      </c>
      <c r="T4397" s="467" t="s">
        <v>2965</v>
      </c>
      <c r="U4397" s="347">
        <f t="shared" si="89"/>
        <v>1110.78</v>
      </c>
    </row>
    <row r="4398" spans="1:21">
      <c r="A4398" s="235">
        <f t="shared" si="88"/>
        <v>4395</v>
      </c>
      <c r="B4398" s="238">
        <v>113886704</v>
      </c>
      <c r="C4398" s="238">
        <v>113886704</v>
      </c>
      <c r="D4398" s="239" t="s">
        <v>4713</v>
      </c>
      <c r="E4398" s="600" t="s">
        <v>2729</v>
      </c>
      <c r="F4398" s="238">
        <v>18</v>
      </c>
      <c r="G4398" s="630" t="s">
        <v>5272</v>
      </c>
      <c r="H4398" s="241">
        <v>45363</v>
      </c>
      <c r="I4398" s="491"/>
      <c r="J4398" s="246"/>
      <c r="K4398" s="246"/>
      <c r="L4398" s="246"/>
      <c r="M4398" s="246"/>
      <c r="N4398" s="246"/>
      <c r="O4398" s="262"/>
      <c r="P4398" s="246"/>
      <c r="Q4398" s="246"/>
      <c r="R4398" s="246"/>
      <c r="S4398" s="252">
        <v>16.829999999999998</v>
      </c>
      <c r="T4398" s="467" t="s">
        <v>2965</v>
      </c>
      <c r="U4398" s="347">
        <f t="shared" si="89"/>
        <v>302.93999999999994</v>
      </c>
    </row>
    <row r="4399" spans="1:21">
      <c r="A4399" s="235">
        <f t="shared" si="88"/>
        <v>4396</v>
      </c>
      <c r="B4399" s="238">
        <v>113886703</v>
      </c>
      <c r="C4399" s="238">
        <v>113886703</v>
      </c>
      <c r="D4399" s="239" t="s">
        <v>4714</v>
      </c>
      <c r="E4399" s="600" t="s">
        <v>2729</v>
      </c>
      <c r="F4399" s="333">
        <v>60</v>
      </c>
      <c r="G4399" s="630" t="s">
        <v>5268</v>
      </c>
      <c r="H4399" s="241">
        <v>45363</v>
      </c>
      <c r="I4399" s="491"/>
      <c r="J4399" s="246"/>
      <c r="K4399" s="246"/>
      <c r="L4399" s="246"/>
      <c r="M4399" s="246"/>
      <c r="N4399" s="246"/>
      <c r="O4399" s="262"/>
      <c r="P4399" s="246"/>
      <c r="Q4399" s="246"/>
      <c r="R4399" s="246"/>
      <c r="S4399" s="252">
        <v>16.829999999999998</v>
      </c>
      <c r="T4399" s="467" t="s">
        <v>2965</v>
      </c>
      <c r="U4399" s="347">
        <f t="shared" si="89"/>
        <v>1009.8</v>
      </c>
    </row>
    <row r="4400" spans="1:21">
      <c r="A4400" s="235">
        <f t="shared" si="88"/>
        <v>4397</v>
      </c>
      <c r="B4400" s="238">
        <v>113886703</v>
      </c>
      <c r="C4400" s="238">
        <v>113886703</v>
      </c>
      <c r="D4400" s="239" t="s">
        <v>4714</v>
      </c>
      <c r="E4400" s="600" t="s">
        <v>2729</v>
      </c>
      <c r="F4400" s="333">
        <v>60</v>
      </c>
      <c r="G4400" s="630" t="s">
        <v>5269</v>
      </c>
      <c r="H4400" s="241">
        <v>45363</v>
      </c>
      <c r="I4400" s="491"/>
      <c r="J4400" s="246"/>
      <c r="K4400" s="246"/>
      <c r="L4400" s="246"/>
      <c r="M4400" s="246"/>
      <c r="N4400" s="246"/>
      <c r="O4400" s="262"/>
      <c r="P4400" s="246"/>
      <c r="Q4400" s="246"/>
      <c r="R4400" s="246"/>
      <c r="S4400" s="252">
        <v>16.829999999999998</v>
      </c>
      <c r="T4400" s="467" t="s">
        <v>2965</v>
      </c>
      <c r="U4400" s="347">
        <f t="shared" si="89"/>
        <v>1009.8</v>
      </c>
    </row>
    <row r="4401" spans="1:21">
      <c r="A4401" s="235">
        <f t="shared" si="88"/>
        <v>4398</v>
      </c>
      <c r="B4401" s="238">
        <v>113886703</v>
      </c>
      <c r="C4401" s="238">
        <v>113886703</v>
      </c>
      <c r="D4401" s="239" t="s">
        <v>4714</v>
      </c>
      <c r="E4401" s="600" t="s">
        <v>2729</v>
      </c>
      <c r="F4401" s="333">
        <v>60</v>
      </c>
      <c r="G4401" s="630" t="s">
        <v>5270</v>
      </c>
      <c r="H4401" s="241">
        <v>45363</v>
      </c>
      <c r="I4401" s="491"/>
      <c r="J4401" s="246"/>
      <c r="K4401" s="246"/>
      <c r="L4401" s="246"/>
      <c r="M4401" s="246"/>
      <c r="N4401" s="246"/>
      <c r="O4401" s="262"/>
      <c r="P4401" s="246"/>
      <c r="Q4401" s="246"/>
      <c r="R4401" s="246"/>
      <c r="S4401" s="252">
        <v>16.829999999999998</v>
      </c>
      <c r="T4401" s="467" t="s">
        <v>2965</v>
      </c>
      <c r="U4401" s="347">
        <f t="shared" si="89"/>
        <v>1009.8</v>
      </c>
    </row>
    <row r="4402" spans="1:21">
      <c r="A4402" s="235">
        <f t="shared" si="88"/>
        <v>4399</v>
      </c>
      <c r="B4402" s="238">
        <v>113886703</v>
      </c>
      <c r="C4402" s="238">
        <v>113886703</v>
      </c>
      <c r="D4402" s="239" t="s">
        <v>4714</v>
      </c>
      <c r="E4402" s="600" t="s">
        <v>2729</v>
      </c>
      <c r="F4402" s="333">
        <v>66</v>
      </c>
      <c r="G4402" s="630" t="s">
        <v>5271</v>
      </c>
      <c r="H4402" s="241">
        <v>45363</v>
      </c>
      <c r="I4402" s="491"/>
      <c r="J4402" s="246"/>
      <c r="K4402" s="246"/>
      <c r="L4402" s="246"/>
      <c r="M4402" s="246"/>
      <c r="N4402" s="246"/>
      <c r="O4402" s="262"/>
      <c r="P4402" s="246"/>
      <c r="Q4402" s="246"/>
      <c r="R4402" s="246"/>
      <c r="S4402" s="252">
        <v>16.829999999999998</v>
      </c>
      <c r="T4402" s="467" t="s">
        <v>2965</v>
      </c>
      <c r="U4402" s="347">
        <f t="shared" si="89"/>
        <v>1110.78</v>
      </c>
    </row>
    <row r="4403" spans="1:21">
      <c r="A4403" s="235">
        <f t="shared" si="88"/>
        <v>4400</v>
      </c>
      <c r="B4403" s="238">
        <v>113886703</v>
      </c>
      <c r="C4403" s="238">
        <v>113886703</v>
      </c>
      <c r="D4403" s="239" t="s">
        <v>4714</v>
      </c>
      <c r="E4403" s="600" t="s">
        <v>2729</v>
      </c>
      <c r="F4403" s="333">
        <v>18</v>
      </c>
      <c r="G4403" s="630" t="s">
        <v>5272</v>
      </c>
      <c r="H4403" s="241">
        <v>45363</v>
      </c>
      <c r="I4403" s="491"/>
      <c r="J4403" s="246"/>
      <c r="K4403" s="246"/>
      <c r="L4403" s="246"/>
      <c r="M4403" s="246"/>
      <c r="N4403" s="246"/>
      <c r="O4403" s="262"/>
      <c r="P4403" s="246"/>
      <c r="Q4403" s="246"/>
      <c r="R4403" s="246"/>
      <c r="S4403" s="252">
        <v>16.829999999999998</v>
      </c>
      <c r="T4403" s="467" t="s">
        <v>2965</v>
      </c>
      <c r="U4403" s="347">
        <f t="shared" si="89"/>
        <v>302.93999999999994</v>
      </c>
    </row>
    <row r="4404" spans="1:21">
      <c r="A4404" s="235">
        <f t="shared" si="88"/>
        <v>4401</v>
      </c>
      <c r="B4404" s="238"/>
      <c r="C4404" s="239"/>
      <c r="D4404" s="337" t="s">
        <v>4072</v>
      </c>
      <c r="E4404" s="600" t="s">
        <v>36</v>
      </c>
      <c r="F4404" s="333">
        <v>3</v>
      </c>
      <c r="G4404" s="632" t="s">
        <v>5276</v>
      </c>
      <c r="H4404" s="241">
        <v>45366</v>
      </c>
      <c r="I4404" s="491"/>
      <c r="J4404" s="246"/>
      <c r="K4404" s="246"/>
      <c r="L4404" s="246"/>
      <c r="M4404" s="246"/>
      <c r="N4404" s="246"/>
      <c r="O4404" s="262"/>
      <c r="P4404" s="246"/>
      <c r="Q4404" s="246"/>
      <c r="R4404" s="246"/>
      <c r="S4404" s="551">
        <v>90729.16</v>
      </c>
      <c r="T4404" s="467" t="s">
        <v>2965</v>
      </c>
      <c r="U4404" s="347">
        <f t="shared" si="89"/>
        <v>272187.48</v>
      </c>
    </row>
    <row r="4405" spans="1:21">
      <c r="A4405" s="235">
        <f t="shared" si="88"/>
        <v>4402</v>
      </c>
      <c r="B4405" s="238"/>
      <c r="C4405" s="239"/>
      <c r="D4405" s="337" t="s">
        <v>4072</v>
      </c>
      <c r="E4405" s="600" t="s">
        <v>36</v>
      </c>
      <c r="F4405" s="333">
        <v>1</v>
      </c>
      <c r="G4405" s="626" t="s">
        <v>5274</v>
      </c>
      <c r="H4405" s="494">
        <v>45366</v>
      </c>
      <c r="I4405" s="491"/>
      <c r="J4405" s="246"/>
      <c r="K4405" s="246"/>
      <c r="L4405" s="246"/>
      <c r="M4405" s="246"/>
      <c r="N4405" s="246"/>
      <c r="O4405" s="262"/>
      <c r="P4405" s="246"/>
      <c r="Q4405" s="246"/>
      <c r="R4405" s="246"/>
      <c r="S4405" s="551">
        <v>90729.16</v>
      </c>
      <c r="T4405" s="467" t="s">
        <v>2965</v>
      </c>
      <c r="U4405" s="347">
        <f t="shared" si="89"/>
        <v>90729.16</v>
      </c>
    </row>
    <row r="4406" spans="1:21">
      <c r="A4406" s="235">
        <f t="shared" si="88"/>
        <v>4403</v>
      </c>
      <c r="B4406" s="238">
        <v>112168683</v>
      </c>
      <c r="C4406" s="239" t="s">
        <v>5094</v>
      </c>
      <c r="D4406" s="239" t="s">
        <v>5263</v>
      </c>
      <c r="E4406" s="600" t="s">
        <v>36</v>
      </c>
      <c r="F4406" s="333">
        <v>1</v>
      </c>
      <c r="G4406" s="623" t="s">
        <v>5266</v>
      </c>
      <c r="H4406" s="485">
        <v>45366</v>
      </c>
      <c r="I4406" s="491"/>
      <c r="J4406" s="246"/>
      <c r="K4406" s="246"/>
      <c r="L4406" s="246"/>
      <c r="M4406" s="246"/>
      <c r="N4406" s="246"/>
      <c r="O4406" s="262"/>
      <c r="P4406" s="246"/>
      <c r="Q4406" s="246"/>
      <c r="R4406" s="246"/>
      <c r="S4406" s="549">
        <v>1176</v>
      </c>
      <c r="T4406" s="467" t="s">
        <v>2965</v>
      </c>
      <c r="U4406" s="347">
        <f t="shared" si="89"/>
        <v>1176</v>
      </c>
    </row>
    <row r="4407" spans="1:21">
      <c r="A4407" s="235">
        <f t="shared" si="88"/>
        <v>4404</v>
      </c>
      <c r="B4407" s="238">
        <v>112168683</v>
      </c>
      <c r="C4407" s="239" t="s">
        <v>5094</v>
      </c>
      <c r="D4407" s="239" t="s">
        <v>5263</v>
      </c>
      <c r="E4407" s="600" t="s">
        <v>36</v>
      </c>
      <c r="F4407" s="333">
        <v>1</v>
      </c>
      <c r="G4407" s="623" t="s">
        <v>5267</v>
      </c>
      <c r="H4407" s="485">
        <v>45366</v>
      </c>
      <c r="I4407" s="491"/>
      <c r="J4407" s="246"/>
      <c r="K4407" s="246"/>
      <c r="L4407" s="246"/>
      <c r="M4407" s="246"/>
      <c r="N4407" s="246"/>
      <c r="O4407" s="262"/>
      <c r="P4407" s="246"/>
      <c r="Q4407" s="246"/>
      <c r="R4407" s="246"/>
      <c r="S4407" s="549">
        <v>1176</v>
      </c>
      <c r="T4407" s="467" t="s">
        <v>2965</v>
      </c>
      <c r="U4407" s="347">
        <f t="shared" si="89"/>
        <v>1176</v>
      </c>
    </row>
    <row r="4408" spans="1:21">
      <c r="A4408" s="235">
        <f t="shared" ref="A4408:A4471" si="90">A4407+1</f>
        <v>4405</v>
      </c>
      <c r="B4408" s="238">
        <v>113785068</v>
      </c>
      <c r="C4408" s="360"/>
      <c r="D4408" s="239" t="s">
        <v>5104</v>
      </c>
      <c r="E4408" s="600" t="s">
        <v>36</v>
      </c>
      <c r="F4408" s="235">
        <v>20</v>
      </c>
      <c r="G4408" s="630" t="s">
        <v>5268</v>
      </c>
      <c r="H4408" s="241">
        <v>45363</v>
      </c>
      <c r="I4408" s="491"/>
      <c r="J4408" s="246"/>
      <c r="K4408" s="246"/>
      <c r="L4408" s="246"/>
      <c r="M4408" s="246"/>
      <c r="N4408" s="246"/>
      <c r="O4408" s="262"/>
      <c r="P4408" s="246"/>
      <c r="Q4408" s="246"/>
      <c r="R4408" s="246"/>
      <c r="S4408" s="252">
        <v>70</v>
      </c>
      <c r="T4408" s="467" t="s">
        <v>2965</v>
      </c>
      <c r="U4408" s="347">
        <f t="shared" si="89"/>
        <v>1400</v>
      </c>
    </row>
    <row r="4409" spans="1:21">
      <c r="A4409" s="235">
        <f t="shared" si="90"/>
        <v>4406</v>
      </c>
      <c r="B4409" s="238">
        <v>113785068</v>
      </c>
      <c r="C4409" s="360"/>
      <c r="D4409" s="239" t="s">
        <v>5104</v>
      </c>
      <c r="E4409" s="600" t="s">
        <v>36</v>
      </c>
      <c r="F4409" s="235">
        <v>20</v>
      </c>
      <c r="G4409" s="630" t="s">
        <v>5269</v>
      </c>
      <c r="H4409" s="241">
        <v>45363</v>
      </c>
      <c r="I4409" s="491"/>
      <c r="J4409" s="246"/>
      <c r="K4409" s="246"/>
      <c r="L4409" s="246"/>
      <c r="M4409" s="246"/>
      <c r="N4409" s="246"/>
      <c r="O4409" s="262"/>
      <c r="P4409" s="246"/>
      <c r="Q4409" s="246"/>
      <c r="R4409" s="246"/>
      <c r="S4409" s="252">
        <v>70</v>
      </c>
      <c r="T4409" s="467" t="s">
        <v>2965</v>
      </c>
      <c r="U4409" s="347">
        <f t="shared" si="89"/>
        <v>1400</v>
      </c>
    </row>
    <row r="4410" spans="1:21">
      <c r="A4410" s="235">
        <f t="shared" si="90"/>
        <v>4407</v>
      </c>
      <c r="B4410" s="238">
        <v>113785068</v>
      </c>
      <c r="C4410" s="360"/>
      <c r="D4410" s="239" t="s">
        <v>5104</v>
      </c>
      <c r="E4410" s="600" t="s">
        <v>36</v>
      </c>
      <c r="F4410" s="235">
        <v>20</v>
      </c>
      <c r="G4410" s="630" t="s">
        <v>5270</v>
      </c>
      <c r="H4410" s="241">
        <v>45363</v>
      </c>
      <c r="I4410" s="491"/>
      <c r="J4410" s="246"/>
      <c r="K4410" s="246"/>
      <c r="L4410" s="246"/>
      <c r="M4410" s="246"/>
      <c r="N4410" s="246"/>
      <c r="O4410" s="262"/>
      <c r="P4410" s="246"/>
      <c r="Q4410" s="246"/>
      <c r="R4410" s="246"/>
      <c r="S4410" s="252">
        <v>70</v>
      </c>
      <c r="T4410" s="467" t="s">
        <v>2965</v>
      </c>
      <c r="U4410" s="347">
        <f t="shared" si="89"/>
        <v>1400</v>
      </c>
    </row>
    <row r="4411" spans="1:21">
      <c r="A4411" s="235">
        <f t="shared" si="90"/>
        <v>4408</v>
      </c>
      <c r="B4411" s="238">
        <v>113785068</v>
      </c>
      <c r="C4411" s="360"/>
      <c r="D4411" s="239" t="s">
        <v>5104</v>
      </c>
      <c r="E4411" s="600" t="s">
        <v>36</v>
      </c>
      <c r="F4411" s="235">
        <v>22</v>
      </c>
      <c r="G4411" s="630" t="s">
        <v>5271</v>
      </c>
      <c r="H4411" s="241">
        <v>45363</v>
      </c>
      <c r="I4411" s="491"/>
      <c r="J4411" s="246"/>
      <c r="K4411" s="246"/>
      <c r="L4411" s="246"/>
      <c r="M4411" s="246"/>
      <c r="N4411" s="246"/>
      <c r="O4411" s="262"/>
      <c r="P4411" s="246"/>
      <c r="Q4411" s="246"/>
      <c r="R4411" s="246"/>
      <c r="S4411" s="252">
        <v>70</v>
      </c>
      <c r="T4411" s="467" t="s">
        <v>2965</v>
      </c>
      <c r="U4411" s="347">
        <f t="shared" si="89"/>
        <v>1540</v>
      </c>
    </row>
    <row r="4412" spans="1:21">
      <c r="A4412" s="235">
        <f t="shared" si="90"/>
        <v>4409</v>
      </c>
      <c r="B4412" s="238">
        <v>113785068</v>
      </c>
      <c r="C4412" s="463"/>
      <c r="D4412" s="239" t="s">
        <v>5104</v>
      </c>
      <c r="E4412" s="600" t="s">
        <v>36</v>
      </c>
      <c r="F4412" s="235">
        <v>6</v>
      </c>
      <c r="G4412" s="630" t="s">
        <v>5272</v>
      </c>
      <c r="H4412" s="241">
        <v>45363</v>
      </c>
      <c r="I4412" s="491"/>
      <c r="J4412" s="246"/>
      <c r="K4412" s="246"/>
      <c r="L4412" s="246"/>
      <c r="M4412" s="246"/>
      <c r="N4412" s="246"/>
      <c r="O4412" s="262"/>
      <c r="P4412" s="246"/>
      <c r="Q4412" s="246"/>
      <c r="R4412" s="246"/>
      <c r="S4412" s="252">
        <v>70</v>
      </c>
      <c r="T4412" s="467" t="s">
        <v>2965</v>
      </c>
      <c r="U4412" s="347">
        <f t="shared" si="89"/>
        <v>420</v>
      </c>
    </row>
    <row r="4413" spans="1:21">
      <c r="A4413" s="235">
        <f t="shared" si="90"/>
        <v>4410</v>
      </c>
      <c r="B4413" s="355">
        <v>113709550</v>
      </c>
      <c r="C4413" s="355">
        <v>113709550</v>
      </c>
      <c r="D4413" s="355" t="s">
        <v>4230</v>
      </c>
      <c r="E4413" s="600" t="s">
        <v>36</v>
      </c>
      <c r="F4413" s="333">
        <v>20</v>
      </c>
      <c r="G4413" s="630" t="s">
        <v>5268</v>
      </c>
      <c r="H4413" s="241">
        <v>45363</v>
      </c>
      <c r="I4413" s="491"/>
      <c r="J4413" s="246"/>
      <c r="K4413" s="246"/>
      <c r="L4413" s="246"/>
      <c r="M4413" s="246"/>
      <c r="N4413" s="246"/>
      <c r="O4413" s="262"/>
      <c r="P4413" s="246"/>
      <c r="Q4413" s="246"/>
      <c r="R4413" s="246"/>
      <c r="S4413" s="538">
        <v>656</v>
      </c>
      <c r="T4413" s="467" t="s">
        <v>2965</v>
      </c>
      <c r="U4413" s="347">
        <f t="shared" si="89"/>
        <v>13120</v>
      </c>
    </row>
    <row r="4414" spans="1:21">
      <c r="A4414" s="235">
        <f t="shared" si="90"/>
        <v>4411</v>
      </c>
      <c r="B4414" s="355">
        <v>113709550</v>
      </c>
      <c r="C4414" s="355">
        <v>113709550</v>
      </c>
      <c r="D4414" s="355" t="s">
        <v>4230</v>
      </c>
      <c r="E4414" s="600" t="s">
        <v>36</v>
      </c>
      <c r="F4414" s="463">
        <v>8</v>
      </c>
      <c r="G4414" s="630" t="s">
        <v>5269</v>
      </c>
      <c r="H4414" s="241">
        <v>45363</v>
      </c>
      <c r="I4414" s="491"/>
      <c r="J4414" s="246"/>
      <c r="K4414" s="246"/>
      <c r="L4414" s="246"/>
      <c r="M4414" s="246"/>
      <c r="N4414" s="246"/>
      <c r="O4414" s="262"/>
      <c r="P4414" s="246"/>
      <c r="Q4414" s="246"/>
      <c r="R4414" s="246"/>
      <c r="S4414" s="538">
        <v>656</v>
      </c>
      <c r="T4414" s="467" t="s">
        <v>2965</v>
      </c>
      <c r="U4414" s="347">
        <f t="shared" si="89"/>
        <v>5248</v>
      </c>
    </row>
    <row r="4415" spans="1:21">
      <c r="A4415" s="235">
        <f t="shared" si="90"/>
        <v>4412</v>
      </c>
      <c r="B4415" s="355">
        <v>113709553</v>
      </c>
      <c r="C4415" s="355">
        <v>113709553</v>
      </c>
      <c r="D4415" s="355" t="s">
        <v>5118</v>
      </c>
      <c r="E4415" s="600" t="s">
        <v>36</v>
      </c>
      <c r="F4415" s="333">
        <v>80</v>
      </c>
      <c r="G4415" s="630" t="s">
        <v>5268</v>
      </c>
      <c r="H4415" s="241">
        <v>45363</v>
      </c>
      <c r="I4415" s="491"/>
      <c r="J4415" s="246"/>
      <c r="K4415" s="246"/>
      <c r="L4415" s="246"/>
      <c r="M4415" s="246"/>
      <c r="N4415" s="246"/>
      <c r="O4415" s="262"/>
      <c r="P4415" s="246"/>
      <c r="Q4415" s="246"/>
      <c r="R4415" s="246"/>
      <c r="S4415" s="252">
        <v>5.5</v>
      </c>
      <c r="T4415" s="467" t="s">
        <v>2965</v>
      </c>
      <c r="U4415" s="347">
        <f t="shared" si="89"/>
        <v>440</v>
      </c>
    </row>
    <row r="4416" spans="1:21">
      <c r="A4416" s="235">
        <f t="shared" si="90"/>
        <v>4413</v>
      </c>
      <c r="B4416" s="355">
        <v>113709553</v>
      </c>
      <c r="C4416" s="355">
        <v>113709553</v>
      </c>
      <c r="D4416" s="355" t="s">
        <v>5118</v>
      </c>
      <c r="E4416" s="600" t="s">
        <v>36</v>
      </c>
      <c r="F4416" s="333">
        <v>80</v>
      </c>
      <c r="G4416" s="630" t="s">
        <v>5269</v>
      </c>
      <c r="H4416" s="241">
        <v>45363</v>
      </c>
      <c r="I4416" s="491"/>
      <c r="J4416" s="246"/>
      <c r="K4416" s="246"/>
      <c r="L4416" s="246"/>
      <c r="M4416" s="246"/>
      <c r="N4416" s="246"/>
      <c r="O4416" s="262"/>
      <c r="P4416" s="246"/>
      <c r="Q4416" s="246"/>
      <c r="R4416" s="246"/>
      <c r="S4416" s="252">
        <v>5.5</v>
      </c>
      <c r="T4416" s="467" t="s">
        <v>2965</v>
      </c>
      <c r="U4416" s="347">
        <f t="shared" si="89"/>
        <v>440</v>
      </c>
    </row>
    <row r="4417" spans="1:21">
      <c r="A4417" s="235">
        <f t="shared" si="90"/>
        <v>4414</v>
      </c>
      <c r="B4417" s="355">
        <v>113709553</v>
      </c>
      <c r="C4417" s="355">
        <v>113709553</v>
      </c>
      <c r="D4417" s="355" t="s">
        <v>5118</v>
      </c>
      <c r="E4417" s="600" t="s">
        <v>36</v>
      </c>
      <c r="F4417" s="333">
        <v>88</v>
      </c>
      <c r="G4417" s="630" t="s">
        <v>5271</v>
      </c>
      <c r="H4417" s="241">
        <v>45363</v>
      </c>
      <c r="I4417" s="491"/>
      <c r="J4417" s="246"/>
      <c r="K4417" s="246"/>
      <c r="L4417" s="246"/>
      <c r="M4417" s="246"/>
      <c r="N4417" s="246"/>
      <c r="O4417" s="262"/>
      <c r="P4417" s="246"/>
      <c r="Q4417" s="246"/>
      <c r="R4417" s="246"/>
      <c r="S4417" s="252">
        <v>5.5</v>
      </c>
      <c r="T4417" s="467" t="s">
        <v>2965</v>
      </c>
      <c r="U4417" s="347">
        <f t="shared" si="89"/>
        <v>484</v>
      </c>
    </row>
    <row r="4418" spans="1:21">
      <c r="A4418" s="235">
        <f t="shared" si="90"/>
        <v>4415</v>
      </c>
      <c r="B4418" s="355">
        <v>113709553</v>
      </c>
      <c r="C4418" s="355">
        <v>113709553</v>
      </c>
      <c r="D4418" s="355" t="s">
        <v>5118</v>
      </c>
      <c r="E4418" s="600" t="s">
        <v>36</v>
      </c>
      <c r="F4418" s="333">
        <v>24</v>
      </c>
      <c r="G4418" s="630" t="s">
        <v>5272</v>
      </c>
      <c r="H4418" s="241">
        <v>45363</v>
      </c>
      <c r="I4418" s="491"/>
      <c r="J4418" s="246"/>
      <c r="K4418" s="246"/>
      <c r="L4418" s="246"/>
      <c r="M4418" s="246"/>
      <c r="N4418" s="246"/>
      <c r="O4418" s="262"/>
      <c r="P4418" s="246"/>
      <c r="Q4418" s="246"/>
      <c r="R4418" s="246"/>
      <c r="S4418" s="252">
        <v>5.5</v>
      </c>
      <c r="T4418" s="467" t="s">
        <v>2965</v>
      </c>
      <c r="U4418" s="347">
        <f t="shared" si="89"/>
        <v>132</v>
      </c>
    </row>
    <row r="4419" spans="1:21">
      <c r="A4419" s="235">
        <f t="shared" si="90"/>
        <v>4416</v>
      </c>
      <c r="B4419" s="355">
        <v>113709556</v>
      </c>
      <c r="C4419" s="355">
        <v>113709556</v>
      </c>
      <c r="D4419" s="355" t="s">
        <v>4232</v>
      </c>
      <c r="E4419" s="600" t="s">
        <v>36</v>
      </c>
      <c r="F4419" s="333">
        <v>80</v>
      </c>
      <c r="G4419" s="630" t="s">
        <v>5268</v>
      </c>
      <c r="H4419" s="241">
        <v>45363</v>
      </c>
      <c r="I4419" s="491"/>
      <c r="J4419" s="246"/>
      <c r="K4419" s="246"/>
      <c r="L4419" s="246"/>
      <c r="M4419" s="246"/>
      <c r="N4419" s="246"/>
      <c r="O4419" s="262"/>
      <c r="P4419" s="246"/>
      <c r="Q4419" s="246"/>
      <c r="R4419" s="246"/>
      <c r="S4419" s="252">
        <v>22</v>
      </c>
      <c r="T4419" s="467" t="s">
        <v>2965</v>
      </c>
      <c r="U4419" s="347">
        <f t="shared" si="89"/>
        <v>1760</v>
      </c>
    </row>
    <row r="4420" spans="1:21">
      <c r="A4420" s="235">
        <f t="shared" si="90"/>
        <v>4417</v>
      </c>
      <c r="B4420" s="355">
        <v>113709556</v>
      </c>
      <c r="C4420" s="355">
        <v>113709556</v>
      </c>
      <c r="D4420" s="355" t="s">
        <v>4232</v>
      </c>
      <c r="E4420" s="600" t="s">
        <v>36</v>
      </c>
      <c r="F4420" s="333">
        <v>32</v>
      </c>
      <c r="G4420" s="630" t="s">
        <v>5269</v>
      </c>
      <c r="H4420" s="241">
        <v>45363</v>
      </c>
      <c r="I4420" s="491"/>
      <c r="J4420" s="246"/>
      <c r="K4420" s="246"/>
      <c r="L4420" s="246"/>
      <c r="M4420" s="246"/>
      <c r="N4420" s="246"/>
      <c r="O4420" s="262"/>
      <c r="P4420" s="246"/>
      <c r="Q4420" s="246"/>
      <c r="R4420" s="246"/>
      <c r="S4420" s="252">
        <v>22</v>
      </c>
      <c r="T4420" s="467" t="s">
        <v>2965</v>
      </c>
      <c r="U4420" s="347">
        <f t="shared" ref="U4420:U4483" si="91">S4420*F4420</f>
        <v>704</v>
      </c>
    </row>
    <row r="4421" spans="1:21">
      <c r="A4421" s="235">
        <f t="shared" si="90"/>
        <v>4418</v>
      </c>
      <c r="B4421" s="355">
        <v>113710208</v>
      </c>
      <c r="C4421" s="355">
        <v>113710208</v>
      </c>
      <c r="D4421" s="355" t="s">
        <v>5082</v>
      </c>
      <c r="E4421" s="600" t="s">
        <v>36</v>
      </c>
      <c r="F4421" s="333">
        <v>80</v>
      </c>
      <c r="G4421" s="630" t="s">
        <v>5268</v>
      </c>
      <c r="H4421" s="241">
        <v>45363</v>
      </c>
      <c r="I4421" s="491"/>
      <c r="J4421" s="246"/>
      <c r="K4421" s="246"/>
      <c r="L4421" s="246"/>
      <c r="M4421" s="246"/>
      <c r="N4421" s="246"/>
      <c r="O4421" s="262"/>
      <c r="P4421" s="246"/>
      <c r="Q4421" s="246"/>
      <c r="R4421" s="246"/>
      <c r="S4421" s="252">
        <v>8</v>
      </c>
      <c r="T4421" s="467" t="s">
        <v>2965</v>
      </c>
      <c r="U4421" s="347">
        <f t="shared" si="91"/>
        <v>640</v>
      </c>
    </row>
    <row r="4422" spans="1:21">
      <c r="A4422" s="235">
        <f t="shared" si="90"/>
        <v>4419</v>
      </c>
      <c r="B4422" s="355">
        <v>113710208</v>
      </c>
      <c r="C4422" s="355">
        <v>113710208</v>
      </c>
      <c r="D4422" s="355" t="s">
        <v>5082</v>
      </c>
      <c r="E4422" s="600" t="s">
        <v>36</v>
      </c>
      <c r="F4422" s="463">
        <v>32</v>
      </c>
      <c r="G4422" s="630" t="s">
        <v>5269</v>
      </c>
      <c r="H4422" s="241">
        <v>45363</v>
      </c>
      <c r="I4422" s="491"/>
      <c r="J4422" s="246"/>
      <c r="K4422" s="246"/>
      <c r="L4422" s="246"/>
      <c r="M4422" s="246"/>
      <c r="N4422" s="246"/>
      <c r="O4422" s="262"/>
      <c r="P4422" s="246"/>
      <c r="Q4422" s="246"/>
      <c r="R4422" s="246"/>
      <c r="S4422" s="252">
        <v>8</v>
      </c>
      <c r="T4422" s="467" t="s">
        <v>2965</v>
      </c>
      <c r="U4422" s="347">
        <f t="shared" si="91"/>
        <v>256</v>
      </c>
    </row>
    <row r="4423" spans="1:21">
      <c r="A4423" s="235">
        <f t="shared" si="90"/>
        <v>4420</v>
      </c>
      <c r="B4423" s="355">
        <v>113709552</v>
      </c>
      <c r="C4423" s="355">
        <v>113709552</v>
      </c>
      <c r="D4423" s="355" t="s">
        <v>4234</v>
      </c>
      <c r="E4423" s="600" t="s">
        <v>36</v>
      </c>
      <c r="F4423" s="333">
        <v>80</v>
      </c>
      <c r="G4423" s="630" t="s">
        <v>5268</v>
      </c>
      <c r="H4423" s="241">
        <v>45363</v>
      </c>
      <c r="I4423" s="491"/>
      <c r="J4423" s="246"/>
      <c r="K4423" s="246"/>
      <c r="L4423" s="246"/>
      <c r="M4423" s="246"/>
      <c r="N4423" s="246"/>
      <c r="O4423" s="262"/>
      <c r="P4423" s="246"/>
      <c r="Q4423" s="246"/>
      <c r="R4423" s="246"/>
      <c r="S4423" s="252">
        <v>96.5</v>
      </c>
      <c r="T4423" s="467" t="s">
        <v>2965</v>
      </c>
      <c r="U4423" s="347">
        <f t="shared" si="91"/>
        <v>7720</v>
      </c>
    </row>
    <row r="4424" spans="1:21">
      <c r="A4424" s="235">
        <f t="shared" si="90"/>
        <v>4421</v>
      </c>
      <c r="B4424" s="355">
        <v>113709552</v>
      </c>
      <c r="C4424" s="355">
        <v>113709552</v>
      </c>
      <c r="D4424" s="355" t="s">
        <v>4234</v>
      </c>
      <c r="E4424" s="600" t="s">
        <v>36</v>
      </c>
      <c r="F4424" s="333">
        <v>32</v>
      </c>
      <c r="G4424" s="630" t="s">
        <v>5269</v>
      </c>
      <c r="H4424" s="241">
        <v>45363</v>
      </c>
      <c r="I4424" s="491"/>
      <c r="J4424" s="246"/>
      <c r="K4424" s="246"/>
      <c r="L4424" s="246"/>
      <c r="M4424" s="246"/>
      <c r="N4424" s="246"/>
      <c r="O4424" s="262"/>
      <c r="P4424" s="246"/>
      <c r="Q4424" s="246"/>
      <c r="R4424" s="246"/>
      <c r="S4424" s="252">
        <v>96.5</v>
      </c>
      <c r="T4424" s="467" t="s">
        <v>2965</v>
      </c>
      <c r="U4424" s="347">
        <f t="shared" si="91"/>
        <v>3088</v>
      </c>
    </row>
    <row r="4425" spans="1:21">
      <c r="A4425" s="235">
        <f t="shared" si="90"/>
        <v>4422</v>
      </c>
      <c r="B4425" s="355">
        <v>112170848</v>
      </c>
      <c r="C4425" s="355">
        <v>112170848</v>
      </c>
      <c r="D4425" s="355" t="s">
        <v>5083</v>
      </c>
      <c r="E4425" s="600" t="s">
        <v>36</v>
      </c>
      <c r="F4425" s="333">
        <v>80</v>
      </c>
      <c r="G4425" s="630" t="s">
        <v>5268</v>
      </c>
      <c r="H4425" s="241">
        <v>45363</v>
      </c>
      <c r="I4425" s="491"/>
      <c r="J4425" s="246"/>
      <c r="K4425" s="246"/>
      <c r="L4425" s="246"/>
      <c r="M4425" s="246"/>
      <c r="N4425" s="246"/>
      <c r="O4425" s="262"/>
      <c r="P4425" s="246"/>
      <c r="Q4425" s="246"/>
      <c r="R4425" s="246"/>
      <c r="S4425" s="171">
        <v>15.5</v>
      </c>
      <c r="T4425" s="467" t="s">
        <v>2965</v>
      </c>
      <c r="U4425" s="347">
        <f t="shared" si="91"/>
        <v>1240</v>
      </c>
    </row>
    <row r="4426" spans="1:21">
      <c r="A4426" s="235">
        <f t="shared" si="90"/>
        <v>4423</v>
      </c>
      <c r="B4426" s="355">
        <v>112170848</v>
      </c>
      <c r="C4426" s="355">
        <v>112170848</v>
      </c>
      <c r="D4426" s="355" t="s">
        <v>5083</v>
      </c>
      <c r="E4426" s="600" t="s">
        <v>36</v>
      </c>
      <c r="F4426" s="333">
        <v>80</v>
      </c>
      <c r="G4426" s="630" t="s">
        <v>5269</v>
      </c>
      <c r="H4426" s="241">
        <v>45363</v>
      </c>
      <c r="I4426" s="491"/>
      <c r="J4426" s="246"/>
      <c r="K4426" s="246"/>
      <c r="L4426" s="246"/>
      <c r="M4426" s="246"/>
      <c r="N4426" s="246"/>
      <c r="O4426" s="262"/>
      <c r="P4426" s="246"/>
      <c r="Q4426" s="246"/>
      <c r="R4426" s="246"/>
      <c r="S4426" s="171">
        <v>15.5</v>
      </c>
      <c r="T4426" s="467" t="s">
        <v>2965</v>
      </c>
      <c r="U4426" s="347">
        <f t="shared" si="91"/>
        <v>1240</v>
      </c>
    </row>
    <row r="4427" spans="1:21">
      <c r="A4427" s="235">
        <f t="shared" si="90"/>
        <v>4424</v>
      </c>
      <c r="B4427" s="355">
        <v>112170848</v>
      </c>
      <c r="C4427" s="355">
        <v>112170848</v>
      </c>
      <c r="D4427" s="355" t="s">
        <v>5083</v>
      </c>
      <c r="E4427" s="600" t="s">
        <v>36</v>
      </c>
      <c r="F4427" s="333">
        <v>80</v>
      </c>
      <c r="G4427" s="630" t="s">
        <v>5270</v>
      </c>
      <c r="H4427" s="241">
        <v>45363</v>
      </c>
      <c r="I4427" s="491"/>
      <c r="J4427" s="246"/>
      <c r="K4427" s="246"/>
      <c r="L4427" s="246"/>
      <c r="M4427" s="246"/>
      <c r="N4427" s="246"/>
      <c r="O4427" s="262"/>
      <c r="P4427" s="246"/>
      <c r="Q4427" s="246"/>
      <c r="R4427" s="246"/>
      <c r="S4427" s="171">
        <v>15.5</v>
      </c>
      <c r="T4427" s="467" t="s">
        <v>2965</v>
      </c>
      <c r="U4427" s="347">
        <f t="shared" si="91"/>
        <v>1240</v>
      </c>
    </row>
    <row r="4428" spans="1:21">
      <c r="A4428" s="235">
        <f t="shared" si="90"/>
        <v>4425</v>
      </c>
      <c r="B4428" s="355">
        <v>112170848</v>
      </c>
      <c r="C4428" s="355">
        <v>112170848</v>
      </c>
      <c r="D4428" s="355" t="s">
        <v>5083</v>
      </c>
      <c r="E4428" s="600" t="s">
        <v>36</v>
      </c>
      <c r="F4428" s="333">
        <v>88</v>
      </c>
      <c r="G4428" s="630" t="s">
        <v>5271</v>
      </c>
      <c r="H4428" s="241">
        <v>45363</v>
      </c>
      <c r="I4428" s="491"/>
      <c r="J4428" s="246"/>
      <c r="K4428" s="246"/>
      <c r="L4428" s="246"/>
      <c r="M4428" s="246"/>
      <c r="N4428" s="246"/>
      <c r="O4428" s="262"/>
      <c r="P4428" s="246"/>
      <c r="Q4428" s="246"/>
      <c r="R4428" s="246"/>
      <c r="S4428" s="171">
        <v>15.5</v>
      </c>
      <c r="T4428" s="467" t="s">
        <v>2965</v>
      </c>
      <c r="U4428" s="347">
        <f t="shared" si="91"/>
        <v>1364</v>
      </c>
    </row>
    <row r="4429" spans="1:21">
      <c r="A4429" s="235">
        <f t="shared" si="90"/>
        <v>4426</v>
      </c>
      <c r="B4429" s="355">
        <v>112170848</v>
      </c>
      <c r="C4429" s="355">
        <v>112170848</v>
      </c>
      <c r="D4429" s="355" t="s">
        <v>5083</v>
      </c>
      <c r="E4429" s="600" t="s">
        <v>36</v>
      </c>
      <c r="F4429" s="333">
        <v>24</v>
      </c>
      <c r="G4429" s="630" t="s">
        <v>5272</v>
      </c>
      <c r="H4429" s="241">
        <v>45363</v>
      </c>
      <c r="I4429" s="491"/>
      <c r="J4429" s="246"/>
      <c r="K4429" s="246"/>
      <c r="L4429" s="246"/>
      <c r="M4429" s="246"/>
      <c r="N4429" s="246"/>
      <c r="O4429" s="262"/>
      <c r="P4429" s="246"/>
      <c r="Q4429" s="246"/>
      <c r="R4429" s="246"/>
      <c r="S4429" s="171">
        <v>15.5</v>
      </c>
      <c r="T4429" s="467" t="s">
        <v>2965</v>
      </c>
      <c r="U4429" s="347">
        <f t="shared" si="91"/>
        <v>372</v>
      </c>
    </row>
    <row r="4430" spans="1:21">
      <c r="A4430" s="235">
        <f t="shared" si="90"/>
        <v>4427</v>
      </c>
      <c r="B4430" s="355">
        <v>115009322</v>
      </c>
      <c r="C4430" s="355">
        <v>105009322</v>
      </c>
      <c r="D4430" s="355" t="s">
        <v>5085</v>
      </c>
      <c r="E4430" s="600" t="s">
        <v>36</v>
      </c>
      <c r="F4430" s="333">
        <v>20</v>
      </c>
      <c r="G4430" s="630" t="s">
        <v>5268</v>
      </c>
      <c r="H4430" s="241">
        <v>45363</v>
      </c>
      <c r="I4430" s="491"/>
      <c r="J4430" s="246"/>
      <c r="K4430" s="246"/>
      <c r="L4430" s="246"/>
      <c r="M4430" s="246"/>
      <c r="N4430" s="246"/>
      <c r="O4430" s="262"/>
      <c r="P4430" s="246"/>
      <c r="Q4430" s="246"/>
      <c r="R4430" s="246"/>
      <c r="S4430" s="252">
        <v>100</v>
      </c>
      <c r="T4430" s="467" t="s">
        <v>2965</v>
      </c>
      <c r="U4430" s="347">
        <f t="shared" si="91"/>
        <v>2000</v>
      </c>
    </row>
    <row r="4431" spans="1:21">
      <c r="A4431" s="235">
        <f t="shared" si="90"/>
        <v>4428</v>
      </c>
      <c r="B4431" s="355">
        <v>115009322</v>
      </c>
      <c r="C4431" s="355">
        <v>105009322</v>
      </c>
      <c r="D4431" s="355" t="s">
        <v>5085</v>
      </c>
      <c r="E4431" s="600" t="s">
        <v>36</v>
      </c>
      <c r="F4431" s="333">
        <v>22</v>
      </c>
      <c r="G4431" s="630" t="s">
        <v>5271</v>
      </c>
      <c r="H4431" s="241">
        <v>45363</v>
      </c>
      <c r="I4431" s="491"/>
      <c r="J4431" s="246"/>
      <c r="K4431" s="246"/>
      <c r="L4431" s="246"/>
      <c r="M4431" s="246"/>
      <c r="N4431" s="246"/>
      <c r="O4431" s="262"/>
      <c r="P4431" s="246"/>
      <c r="Q4431" s="246"/>
      <c r="R4431" s="246"/>
      <c r="S4431" s="252">
        <v>100</v>
      </c>
      <c r="T4431" s="467" t="s">
        <v>2965</v>
      </c>
      <c r="U4431" s="347">
        <f t="shared" si="91"/>
        <v>2200</v>
      </c>
    </row>
    <row r="4432" spans="1:21">
      <c r="A4432" s="235">
        <f t="shared" si="90"/>
        <v>4429</v>
      </c>
      <c r="B4432" s="238">
        <v>113709555</v>
      </c>
      <c r="C4432" s="239"/>
      <c r="D4432" s="239" t="s">
        <v>5097</v>
      </c>
      <c r="E4432" s="600" t="s">
        <v>36</v>
      </c>
      <c r="F4432" s="333">
        <v>80</v>
      </c>
      <c r="G4432" s="630" t="s">
        <v>5268</v>
      </c>
      <c r="H4432" s="241">
        <v>45363</v>
      </c>
      <c r="I4432" s="491"/>
      <c r="J4432" s="246"/>
      <c r="K4432" s="246"/>
      <c r="L4432" s="246"/>
      <c r="M4432" s="246"/>
      <c r="N4432" s="246"/>
      <c r="O4432" s="262"/>
      <c r="P4432" s="246"/>
      <c r="Q4432" s="246"/>
      <c r="R4432" s="246"/>
      <c r="S4432" s="252">
        <v>4.5</v>
      </c>
      <c r="T4432" s="467" t="s">
        <v>2965</v>
      </c>
      <c r="U4432" s="347">
        <f t="shared" si="91"/>
        <v>360</v>
      </c>
    </row>
    <row r="4433" spans="1:21">
      <c r="A4433" s="235">
        <f t="shared" si="90"/>
        <v>4430</v>
      </c>
      <c r="B4433" s="238">
        <v>113709555</v>
      </c>
      <c r="C4433" s="239"/>
      <c r="D4433" s="239" t="s">
        <v>5097</v>
      </c>
      <c r="E4433" s="600" t="s">
        <v>36</v>
      </c>
      <c r="F4433" s="333">
        <v>80</v>
      </c>
      <c r="G4433" s="630" t="s">
        <v>5270</v>
      </c>
      <c r="H4433" s="241">
        <v>45363</v>
      </c>
      <c r="I4433" s="491"/>
      <c r="J4433" s="246"/>
      <c r="K4433" s="246"/>
      <c r="L4433" s="246"/>
      <c r="M4433" s="246"/>
      <c r="N4433" s="246"/>
      <c r="O4433" s="262"/>
      <c r="P4433" s="246"/>
      <c r="Q4433" s="246"/>
      <c r="R4433" s="246"/>
      <c r="S4433" s="252">
        <v>4.5</v>
      </c>
      <c r="T4433" s="467" t="s">
        <v>2965</v>
      </c>
      <c r="U4433" s="347">
        <f t="shared" si="91"/>
        <v>360</v>
      </c>
    </row>
    <row r="4434" spans="1:21">
      <c r="A4434" s="235">
        <f t="shared" si="90"/>
        <v>4431</v>
      </c>
      <c r="B4434" s="238">
        <v>113709555</v>
      </c>
      <c r="C4434" s="239"/>
      <c r="D4434" s="239" t="s">
        <v>5097</v>
      </c>
      <c r="E4434" s="600" t="s">
        <v>36</v>
      </c>
      <c r="F4434" s="333">
        <v>80</v>
      </c>
      <c r="G4434" s="630" t="s">
        <v>5269</v>
      </c>
      <c r="H4434" s="241">
        <v>45363</v>
      </c>
      <c r="I4434" s="491"/>
      <c r="J4434" s="246"/>
      <c r="K4434" s="246"/>
      <c r="L4434" s="246"/>
      <c r="M4434" s="246"/>
      <c r="N4434" s="246"/>
      <c r="O4434" s="262"/>
      <c r="P4434" s="246"/>
      <c r="Q4434" s="246"/>
      <c r="R4434" s="246"/>
      <c r="S4434" s="252">
        <v>4.5</v>
      </c>
      <c r="T4434" s="467" t="s">
        <v>2965</v>
      </c>
      <c r="U4434" s="347">
        <f t="shared" si="91"/>
        <v>360</v>
      </c>
    </row>
    <row r="4435" spans="1:21">
      <c r="A4435" s="235">
        <f t="shared" si="90"/>
        <v>4432</v>
      </c>
      <c r="B4435" s="238">
        <v>113709555</v>
      </c>
      <c r="C4435" s="239"/>
      <c r="D4435" s="239" t="s">
        <v>5097</v>
      </c>
      <c r="E4435" s="600" t="s">
        <v>36</v>
      </c>
      <c r="F4435" s="333">
        <v>88</v>
      </c>
      <c r="G4435" s="630" t="s">
        <v>5271</v>
      </c>
      <c r="H4435" s="241">
        <v>45363</v>
      </c>
      <c r="I4435" s="491"/>
      <c r="J4435" s="246"/>
      <c r="K4435" s="246"/>
      <c r="L4435" s="246"/>
      <c r="M4435" s="246"/>
      <c r="N4435" s="246"/>
      <c r="O4435" s="262"/>
      <c r="P4435" s="246"/>
      <c r="Q4435" s="246"/>
      <c r="R4435" s="246"/>
      <c r="S4435" s="252">
        <v>4.5</v>
      </c>
      <c r="T4435" s="467" t="s">
        <v>2965</v>
      </c>
      <c r="U4435" s="347">
        <f t="shared" si="91"/>
        <v>396</v>
      </c>
    </row>
    <row r="4436" spans="1:21">
      <c r="A4436" s="235">
        <f t="shared" si="90"/>
        <v>4433</v>
      </c>
      <c r="B4436" s="238">
        <v>113709555</v>
      </c>
      <c r="C4436" s="239"/>
      <c r="D4436" s="239" t="s">
        <v>5097</v>
      </c>
      <c r="E4436" s="600" t="s">
        <v>36</v>
      </c>
      <c r="F4436" s="333">
        <v>24</v>
      </c>
      <c r="G4436" s="630" t="s">
        <v>5272</v>
      </c>
      <c r="H4436" s="241">
        <v>45363</v>
      </c>
      <c r="I4436" s="491"/>
      <c r="J4436" s="246"/>
      <c r="K4436" s="246"/>
      <c r="L4436" s="246"/>
      <c r="M4436" s="246"/>
      <c r="N4436" s="246"/>
      <c r="O4436" s="262"/>
      <c r="P4436" s="246"/>
      <c r="Q4436" s="246"/>
      <c r="R4436" s="246"/>
      <c r="S4436" s="252">
        <v>4.5</v>
      </c>
      <c r="T4436" s="467" t="s">
        <v>2965</v>
      </c>
      <c r="U4436" s="347">
        <f t="shared" si="91"/>
        <v>108</v>
      </c>
    </row>
    <row r="4437" spans="1:21">
      <c r="A4437" s="235">
        <f t="shared" si="90"/>
        <v>4434</v>
      </c>
      <c r="B4437" s="238">
        <v>113709551</v>
      </c>
      <c r="C4437" s="238">
        <v>113709551</v>
      </c>
      <c r="D4437" s="239" t="s">
        <v>4233</v>
      </c>
      <c r="E4437" s="600" t="s">
        <v>36</v>
      </c>
      <c r="F4437" s="333">
        <v>20</v>
      </c>
      <c r="G4437" s="630" t="s">
        <v>5268</v>
      </c>
      <c r="H4437" s="241">
        <v>45363</v>
      </c>
      <c r="I4437" s="491"/>
      <c r="J4437" s="246"/>
      <c r="K4437" s="246"/>
      <c r="L4437" s="246"/>
      <c r="M4437" s="246"/>
      <c r="N4437" s="246"/>
      <c r="O4437" s="262"/>
      <c r="P4437" s="246"/>
      <c r="Q4437" s="246"/>
      <c r="R4437" s="246"/>
      <c r="S4437" s="171">
        <v>4800</v>
      </c>
      <c r="T4437" s="467" t="s">
        <v>2965</v>
      </c>
      <c r="U4437" s="347">
        <f t="shared" si="91"/>
        <v>96000</v>
      </c>
    </row>
    <row r="4438" spans="1:21">
      <c r="A4438" s="235">
        <f t="shared" si="90"/>
        <v>4435</v>
      </c>
      <c r="B4438" s="238">
        <v>113709551</v>
      </c>
      <c r="C4438" s="238">
        <v>113709551</v>
      </c>
      <c r="D4438" s="239" t="s">
        <v>4233</v>
      </c>
      <c r="E4438" s="600" t="s">
        <v>36</v>
      </c>
      <c r="F4438" s="333">
        <v>8</v>
      </c>
      <c r="G4438" s="630" t="s">
        <v>5269</v>
      </c>
      <c r="H4438" s="241">
        <v>45363</v>
      </c>
      <c r="I4438" s="491"/>
      <c r="J4438" s="246"/>
      <c r="K4438" s="246"/>
      <c r="L4438" s="246"/>
      <c r="M4438" s="246"/>
      <c r="N4438" s="246"/>
      <c r="O4438" s="262"/>
      <c r="P4438" s="246"/>
      <c r="Q4438" s="246"/>
      <c r="R4438" s="246"/>
      <c r="S4438" s="171">
        <v>4800</v>
      </c>
      <c r="T4438" s="467" t="s">
        <v>2965</v>
      </c>
      <c r="U4438" s="347">
        <f t="shared" si="91"/>
        <v>38400</v>
      </c>
    </row>
    <row r="4439" spans="1:21">
      <c r="A4439" s="235">
        <f t="shared" si="90"/>
        <v>4436</v>
      </c>
      <c r="B4439" s="238">
        <v>115009322</v>
      </c>
      <c r="C4439" s="239"/>
      <c r="D4439" s="355" t="s">
        <v>5085</v>
      </c>
      <c r="E4439" s="600" t="s">
        <v>36</v>
      </c>
      <c r="F4439" s="333">
        <v>20</v>
      </c>
      <c r="G4439" s="630" t="s">
        <v>5270</v>
      </c>
      <c r="H4439" s="241">
        <v>45363</v>
      </c>
      <c r="I4439" s="491"/>
      <c r="J4439" s="246"/>
      <c r="K4439" s="246"/>
      <c r="L4439" s="246"/>
      <c r="M4439" s="246"/>
      <c r="N4439" s="246"/>
      <c r="O4439" s="262"/>
      <c r="P4439" s="246"/>
      <c r="Q4439" s="246"/>
      <c r="R4439" s="246"/>
      <c r="S4439" s="252">
        <v>100</v>
      </c>
      <c r="T4439" s="467" t="s">
        <v>2965</v>
      </c>
      <c r="U4439" s="347">
        <f t="shared" si="91"/>
        <v>2000</v>
      </c>
    </row>
    <row r="4440" spans="1:21">
      <c r="A4440" s="235">
        <f t="shared" si="90"/>
        <v>4437</v>
      </c>
      <c r="B4440" s="238">
        <v>115009322</v>
      </c>
      <c r="C4440" s="239"/>
      <c r="D4440" s="355" t="s">
        <v>5085</v>
      </c>
      <c r="E4440" s="600" t="s">
        <v>36</v>
      </c>
      <c r="F4440" s="333">
        <v>20</v>
      </c>
      <c r="G4440" s="630" t="s">
        <v>5269</v>
      </c>
      <c r="H4440" s="241">
        <v>45363</v>
      </c>
      <c r="I4440" s="491"/>
      <c r="J4440" s="246"/>
      <c r="K4440" s="246"/>
      <c r="L4440" s="246"/>
      <c r="M4440" s="246"/>
      <c r="N4440" s="246"/>
      <c r="O4440" s="262"/>
      <c r="P4440" s="246"/>
      <c r="Q4440" s="246"/>
      <c r="R4440" s="246"/>
      <c r="S4440" s="252">
        <v>100</v>
      </c>
      <c r="T4440" s="467" t="s">
        <v>2965</v>
      </c>
      <c r="U4440" s="347">
        <f t="shared" si="91"/>
        <v>2000</v>
      </c>
    </row>
    <row r="4441" spans="1:21">
      <c r="A4441" s="235">
        <f t="shared" si="90"/>
        <v>4438</v>
      </c>
      <c r="B4441" s="238">
        <v>115009322</v>
      </c>
      <c r="C4441" s="239"/>
      <c r="D4441" s="355" t="s">
        <v>5085</v>
      </c>
      <c r="E4441" s="600" t="s">
        <v>36</v>
      </c>
      <c r="F4441" s="333">
        <v>6</v>
      </c>
      <c r="G4441" s="630" t="s">
        <v>5272</v>
      </c>
      <c r="H4441" s="241">
        <v>45363</v>
      </c>
      <c r="I4441" s="491"/>
      <c r="J4441" s="246"/>
      <c r="K4441" s="246"/>
      <c r="L4441" s="246"/>
      <c r="M4441" s="246"/>
      <c r="N4441" s="246"/>
      <c r="O4441" s="262"/>
      <c r="P4441" s="246"/>
      <c r="Q4441" s="246"/>
      <c r="R4441" s="246"/>
      <c r="S4441" s="252">
        <v>100</v>
      </c>
      <c r="T4441" s="467" t="s">
        <v>2965</v>
      </c>
      <c r="U4441" s="347">
        <f t="shared" si="91"/>
        <v>600</v>
      </c>
    </row>
    <row r="4442" spans="1:21">
      <c r="A4442" s="235">
        <f t="shared" si="90"/>
        <v>4439</v>
      </c>
      <c r="B4442" s="355">
        <v>113709550</v>
      </c>
      <c r="C4442" s="355">
        <v>113709550</v>
      </c>
      <c r="D4442" s="355" t="s">
        <v>4230</v>
      </c>
      <c r="E4442" s="600" t="s">
        <v>36</v>
      </c>
      <c r="F4442" s="333">
        <v>12</v>
      </c>
      <c r="G4442" s="630" t="s">
        <v>5269</v>
      </c>
      <c r="H4442" s="241">
        <v>45363</v>
      </c>
      <c r="I4442" s="491"/>
      <c r="J4442" s="246"/>
      <c r="K4442" s="246"/>
      <c r="L4442" s="246"/>
      <c r="M4442" s="246"/>
      <c r="N4442" s="246"/>
      <c r="O4442" s="262"/>
      <c r="P4442" s="246"/>
      <c r="Q4442" s="246"/>
      <c r="R4442" s="246"/>
      <c r="S4442" s="538">
        <v>656</v>
      </c>
      <c r="T4442" s="467" t="s">
        <v>2965</v>
      </c>
      <c r="U4442" s="347">
        <f t="shared" si="91"/>
        <v>7872</v>
      </c>
    </row>
    <row r="4443" spans="1:21">
      <c r="A4443" s="235">
        <f t="shared" si="90"/>
        <v>4440</v>
      </c>
      <c r="B4443" s="355">
        <v>113709550</v>
      </c>
      <c r="C4443" s="355">
        <v>113709550</v>
      </c>
      <c r="D4443" s="355" t="s">
        <v>4230</v>
      </c>
      <c r="E4443" s="600" t="s">
        <v>36</v>
      </c>
      <c r="F4443" s="333">
        <v>20</v>
      </c>
      <c r="G4443" s="630" t="s">
        <v>5270</v>
      </c>
      <c r="H4443" s="241">
        <v>45363</v>
      </c>
      <c r="I4443" s="491"/>
      <c r="J4443" s="246"/>
      <c r="K4443" s="246"/>
      <c r="L4443" s="246"/>
      <c r="M4443" s="246"/>
      <c r="N4443" s="246"/>
      <c r="O4443" s="262"/>
      <c r="P4443" s="246"/>
      <c r="Q4443" s="246"/>
      <c r="R4443" s="246"/>
      <c r="S4443" s="538">
        <v>656</v>
      </c>
      <c r="T4443" s="467" t="s">
        <v>2965</v>
      </c>
      <c r="U4443" s="347">
        <f t="shared" si="91"/>
        <v>13120</v>
      </c>
    </row>
    <row r="4444" spans="1:21">
      <c r="A4444" s="235">
        <f t="shared" si="90"/>
        <v>4441</v>
      </c>
      <c r="B4444" s="355">
        <v>113709550</v>
      </c>
      <c r="C4444" s="355">
        <v>113709550</v>
      </c>
      <c r="D4444" s="355" t="s">
        <v>4230</v>
      </c>
      <c r="E4444" s="600" t="s">
        <v>36</v>
      </c>
      <c r="F4444" s="333">
        <v>22</v>
      </c>
      <c r="G4444" s="630" t="s">
        <v>5271</v>
      </c>
      <c r="H4444" s="241">
        <v>45363</v>
      </c>
      <c r="I4444" s="491"/>
      <c r="J4444" s="246"/>
      <c r="K4444" s="246"/>
      <c r="L4444" s="246"/>
      <c r="M4444" s="246"/>
      <c r="N4444" s="246"/>
      <c r="O4444" s="262"/>
      <c r="P4444" s="246"/>
      <c r="Q4444" s="246"/>
      <c r="R4444" s="246"/>
      <c r="S4444" s="538">
        <v>656</v>
      </c>
      <c r="T4444" s="467" t="s">
        <v>2965</v>
      </c>
      <c r="U4444" s="347">
        <f t="shared" si="91"/>
        <v>14432</v>
      </c>
    </row>
    <row r="4445" spans="1:21">
      <c r="A4445" s="235">
        <f t="shared" si="90"/>
        <v>4442</v>
      </c>
      <c r="B4445" s="355">
        <v>113709550</v>
      </c>
      <c r="C4445" s="355">
        <v>113709550</v>
      </c>
      <c r="D4445" s="355" t="s">
        <v>4230</v>
      </c>
      <c r="E4445" s="600" t="s">
        <v>36</v>
      </c>
      <c r="F4445" s="333">
        <v>6</v>
      </c>
      <c r="G4445" s="630" t="s">
        <v>5272</v>
      </c>
      <c r="H4445" s="241">
        <v>45363</v>
      </c>
      <c r="I4445" s="491"/>
      <c r="J4445" s="246"/>
      <c r="K4445" s="246"/>
      <c r="L4445" s="246"/>
      <c r="M4445" s="246"/>
      <c r="N4445" s="246"/>
      <c r="O4445" s="262"/>
      <c r="P4445" s="246"/>
      <c r="Q4445" s="246"/>
      <c r="R4445" s="246"/>
      <c r="S4445" s="538">
        <v>656</v>
      </c>
      <c r="T4445" s="467" t="s">
        <v>2965</v>
      </c>
      <c r="U4445" s="347">
        <f t="shared" si="91"/>
        <v>3936</v>
      </c>
    </row>
    <row r="4446" spans="1:21">
      <c r="A4446" s="235">
        <f t="shared" si="90"/>
        <v>4443</v>
      </c>
      <c r="B4446" s="355">
        <v>113709553</v>
      </c>
      <c r="C4446" s="355">
        <v>113709553</v>
      </c>
      <c r="D4446" s="355" t="s">
        <v>5118</v>
      </c>
      <c r="E4446" s="600" t="s">
        <v>36</v>
      </c>
      <c r="F4446" s="333">
        <v>80</v>
      </c>
      <c r="G4446" s="630" t="s">
        <v>5270</v>
      </c>
      <c r="H4446" s="241">
        <v>45363</v>
      </c>
      <c r="I4446" s="491"/>
      <c r="J4446" s="246"/>
      <c r="K4446" s="246"/>
      <c r="L4446" s="246"/>
      <c r="M4446" s="246"/>
      <c r="N4446" s="246"/>
      <c r="O4446" s="262"/>
      <c r="P4446" s="246"/>
      <c r="Q4446" s="246"/>
      <c r="R4446" s="246"/>
      <c r="S4446" s="252">
        <v>5.5</v>
      </c>
      <c r="T4446" s="467" t="s">
        <v>2965</v>
      </c>
      <c r="U4446" s="347">
        <f t="shared" si="91"/>
        <v>440</v>
      </c>
    </row>
    <row r="4447" spans="1:21">
      <c r="A4447" s="235">
        <f t="shared" si="90"/>
        <v>4444</v>
      </c>
      <c r="B4447" s="355">
        <v>113709556</v>
      </c>
      <c r="C4447" s="355">
        <v>113709556</v>
      </c>
      <c r="D4447" s="355" t="s">
        <v>4232</v>
      </c>
      <c r="E4447" s="600" t="s">
        <v>36</v>
      </c>
      <c r="F4447" s="333">
        <v>48</v>
      </c>
      <c r="G4447" s="630" t="s">
        <v>5269</v>
      </c>
      <c r="H4447" s="241">
        <v>45363</v>
      </c>
      <c r="I4447" s="491"/>
      <c r="J4447" s="246"/>
      <c r="K4447" s="246"/>
      <c r="L4447" s="246"/>
      <c r="M4447" s="246"/>
      <c r="N4447" s="246"/>
      <c r="O4447" s="262"/>
      <c r="P4447" s="246"/>
      <c r="Q4447" s="246"/>
      <c r="R4447" s="246"/>
      <c r="S4447" s="252">
        <v>22</v>
      </c>
      <c r="T4447" s="467" t="s">
        <v>2965</v>
      </c>
      <c r="U4447" s="347">
        <f t="shared" si="91"/>
        <v>1056</v>
      </c>
    </row>
    <row r="4448" spans="1:21">
      <c r="A4448" s="235">
        <f t="shared" si="90"/>
        <v>4445</v>
      </c>
      <c r="B4448" s="355">
        <v>113709556</v>
      </c>
      <c r="C4448" s="355"/>
      <c r="D4448" s="355" t="s">
        <v>4232</v>
      </c>
      <c r="E4448" s="600" t="s">
        <v>36</v>
      </c>
      <c r="F4448" s="333">
        <v>80</v>
      </c>
      <c r="G4448" s="630" t="s">
        <v>5270</v>
      </c>
      <c r="H4448" s="241">
        <v>45363</v>
      </c>
      <c r="I4448" s="491"/>
      <c r="J4448" s="246"/>
      <c r="K4448" s="246"/>
      <c r="L4448" s="246"/>
      <c r="M4448" s="246"/>
      <c r="N4448" s="246"/>
      <c r="O4448" s="262"/>
      <c r="P4448" s="246"/>
      <c r="Q4448" s="246"/>
      <c r="R4448" s="246"/>
      <c r="S4448" s="252">
        <v>22</v>
      </c>
      <c r="T4448" s="467" t="s">
        <v>2965</v>
      </c>
      <c r="U4448" s="347">
        <f t="shared" si="91"/>
        <v>1760</v>
      </c>
    </row>
    <row r="4449" spans="1:21">
      <c r="A4449" s="235">
        <f t="shared" si="90"/>
        <v>4446</v>
      </c>
      <c r="B4449" s="355">
        <v>113709556</v>
      </c>
      <c r="C4449" s="355"/>
      <c r="D4449" s="355" t="s">
        <v>4232</v>
      </c>
      <c r="E4449" s="600" t="s">
        <v>36</v>
      </c>
      <c r="F4449" s="333">
        <v>88</v>
      </c>
      <c r="G4449" s="630" t="s">
        <v>5271</v>
      </c>
      <c r="H4449" s="241">
        <v>45363</v>
      </c>
      <c r="I4449" s="491"/>
      <c r="J4449" s="246"/>
      <c r="K4449" s="246"/>
      <c r="L4449" s="246"/>
      <c r="M4449" s="246"/>
      <c r="N4449" s="246"/>
      <c r="O4449" s="262"/>
      <c r="P4449" s="246"/>
      <c r="Q4449" s="246"/>
      <c r="R4449" s="246"/>
      <c r="S4449" s="252">
        <v>22</v>
      </c>
      <c r="T4449" s="467" t="s">
        <v>2965</v>
      </c>
      <c r="U4449" s="347">
        <f t="shared" si="91"/>
        <v>1936</v>
      </c>
    </row>
    <row r="4450" spans="1:21">
      <c r="A4450" s="235">
        <f t="shared" si="90"/>
        <v>4447</v>
      </c>
      <c r="B4450" s="355">
        <v>113709556</v>
      </c>
      <c r="C4450" s="355"/>
      <c r="D4450" s="355" t="s">
        <v>4232</v>
      </c>
      <c r="E4450" s="600" t="s">
        <v>36</v>
      </c>
      <c r="F4450" s="333">
        <v>24</v>
      </c>
      <c r="G4450" s="630" t="s">
        <v>5272</v>
      </c>
      <c r="H4450" s="241">
        <v>45363</v>
      </c>
      <c r="I4450" s="491"/>
      <c r="J4450" s="246"/>
      <c r="K4450" s="246"/>
      <c r="L4450" s="246"/>
      <c r="M4450" s="246"/>
      <c r="N4450" s="246"/>
      <c r="O4450" s="262"/>
      <c r="P4450" s="246"/>
      <c r="Q4450" s="246"/>
      <c r="R4450" s="246"/>
      <c r="S4450" s="252">
        <v>22</v>
      </c>
      <c r="T4450" s="467" t="s">
        <v>2965</v>
      </c>
      <c r="U4450" s="347">
        <f t="shared" si="91"/>
        <v>528</v>
      </c>
    </row>
    <row r="4451" spans="1:21">
      <c r="A4451" s="235">
        <f t="shared" si="90"/>
        <v>4448</v>
      </c>
      <c r="B4451" s="355">
        <v>113710208</v>
      </c>
      <c r="C4451" s="355">
        <v>113710208</v>
      </c>
      <c r="D4451" s="355" t="s">
        <v>5082</v>
      </c>
      <c r="E4451" s="600" t="s">
        <v>36</v>
      </c>
      <c r="F4451" s="333">
        <v>48</v>
      </c>
      <c r="G4451" s="630" t="s">
        <v>5269</v>
      </c>
      <c r="H4451" s="241">
        <v>45363</v>
      </c>
      <c r="I4451" s="491"/>
      <c r="J4451" s="246"/>
      <c r="K4451" s="246"/>
      <c r="L4451" s="246"/>
      <c r="M4451" s="246"/>
      <c r="N4451" s="246"/>
      <c r="O4451" s="262"/>
      <c r="P4451" s="246"/>
      <c r="Q4451" s="246"/>
      <c r="R4451" s="246"/>
      <c r="S4451" s="252">
        <v>8</v>
      </c>
      <c r="T4451" s="467" t="s">
        <v>2965</v>
      </c>
      <c r="U4451" s="347">
        <f t="shared" si="91"/>
        <v>384</v>
      </c>
    </row>
    <row r="4452" spans="1:21">
      <c r="A4452" s="235">
        <f t="shared" si="90"/>
        <v>4449</v>
      </c>
      <c r="B4452" s="355">
        <v>113710208</v>
      </c>
      <c r="C4452" s="355">
        <v>113710208</v>
      </c>
      <c r="D4452" s="355" t="s">
        <v>5082</v>
      </c>
      <c r="E4452" s="600" t="s">
        <v>36</v>
      </c>
      <c r="F4452" s="333">
        <v>80</v>
      </c>
      <c r="G4452" s="630" t="s">
        <v>5270</v>
      </c>
      <c r="H4452" s="241">
        <v>45363</v>
      </c>
      <c r="I4452" s="491"/>
      <c r="J4452" s="246"/>
      <c r="K4452" s="246"/>
      <c r="L4452" s="246"/>
      <c r="M4452" s="246"/>
      <c r="N4452" s="246"/>
      <c r="O4452" s="262"/>
      <c r="P4452" s="246"/>
      <c r="Q4452" s="246"/>
      <c r="R4452" s="246"/>
      <c r="S4452" s="252">
        <v>8</v>
      </c>
      <c r="T4452" s="467" t="s">
        <v>2965</v>
      </c>
      <c r="U4452" s="347">
        <f t="shared" si="91"/>
        <v>640</v>
      </c>
    </row>
    <row r="4453" spans="1:21">
      <c r="A4453" s="235">
        <f t="shared" si="90"/>
        <v>4450</v>
      </c>
      <c r="B4453" s="355">
        <v>113710208</v>
      </c>
      <c r="C4453" s="355">
        <v>113710208</v>
      </c>
      <c r="D4453" s="355" t="s">
        <v>5082</v>
      </c>
      <c r="E4453" s="600" t="s">
        <v>36</v>
      </c>
      <c r="F4453" s="333">
        <v>88</v>
      </c>
      <c r="G4453" s="630" t="s">
        <v>5271</v>
      </c>
      <c r="H4453" s="241">
        <v>45363</v>
      </c>
      <c r="I4453" s="491"/>
      <c r="J4453" s="246"/>
      <c r="K4453" s="246"/>
      <c r="L4453" s="246"/>
      <c r="M4453" s="246"/>
      <c r="N4453" s="246"/>
      <c r="O4453" s="262"/>
      <c r="P4453" s="246"/>
      <c r="Q4453" s="246"/>
      <c r="R4453" s="246"/>
      <c r="S4453" s="252">
        <v>8</v>
      </c>
      <c r="T4453" s="467" t="s">
        <v>2965</v>
      </c>
      <c r="U4453" s="347">
        <f t="shared" si="91"/>
        <v>704</v>
      </c>
    </row>
    <row r="4454" spans="1:21">
      <c r="A4454" s="235">
        <f t="shared" si="90"/>
        <v>4451</v>
      </c>
      <c r="B4454" s="355">
        <v>113710208</v>
      </c>
      <c r="C4454" s="355">
        <v>113710208</v>
      </c>
      <c r="D4454" s="355" t="s">
        <v>5082</v>
      </c>
      <c r="E4454" s="600" t="s">
        <v>36</v>
      </c>
      <c r="F4454" s="333">
        <v>24</v>
      </c>
      <c r="G4454" s="630" t="s">
        <v>5272</v>
      </c>
      <c r="H4454" s="241">
        <v>45363</v>
      </c>
      <c r="I4454" s="491"/>
      <c r="J4454" s="246"/>
      <c r="K4454" s="246"/>
      <c r="L4454" s="246"/>
      <c r="M4454" s="246"/>
      <c r="N4454" s="246"/>
      <c r="O4454" s="262"/>
      <c r="P4454" s="246"/>
      <c r="Q4454" s="246"/>
      <c r="R4454" s="246"/>
      <c r="S4454" s="252">
        <v>8</v>
      </c>
      <c r="T4454" s="467" t="s">
        <v>2965</v>
      </c>
      <c r="U4454" s="347">
        <f t="shared" si="91"/>
        <v>192</v>
      </c>
    </row>
    <row r="4455" spans="1:21">
      <c r="A4455" s="235">
        <f t="shared" si="90"/>
        <v>4452</v>
      </c>
      <c r="B4455" s="238">
        <v>113709551</v>
      </c>
      <c r="C4455" s="238">
        <v>113709551</v>
      </c>
      <c r="D4455" s="239" t="s">
        <v>4233</v>
      </c>
      <c r="E4455" s="600" t="s">
        <v>36</v>
      </c>
      <c r="F4455" s="333">
        <v>12</v>
      </c>
      <c r="G4455" s="630" t="s">
        <v>5269</v>
      </c>
      <c r="H4455" s="241">
        <v>45363</v>
      </c>
      <c r="I4455" s="491"/>
      <c r="J4455" s="246"/>
      <c r="K4455" s="246"/>
      <c r="L4455" s="246"/>
      <c r="M4455" s="246"/>
      <c r="N4455" s="246"/>
      <c r="O4455" s="262"/>
      <c r="P4455" s="246"/>
      <c r="Q4455" s="246"/>
      <c r="R4455" s="246"/>
      <c r="S4455" s="171">
        <v>4800</v>
      </c>
      <c r="T4455" s="467" t="s">
        <v>2965</v>
      </c>
      <c r="U4455" s="347">
        <f t="shared" si="91"/>
        <v>57600</v>
      </c>
    </row>
    <row r="4456" spans="1:21">
      <c r="A4456" s="235">
        <f t="shared" si="90"/>
        <v>4453</v>
      </c>
      <c r="B4456" s="238">
        <v>113709551</v>
      </c>
      <c r="C4456" s="238">
        <v>113709551</v>
      </c>
      <c r="D4456" s="239" t="s">
        <v>4233</v>
      </c>
      <c r="E4456" s="600" t="s">
        <v>36</v>
      </c>
      <c r="F4456" s="333">
        <v>20</v>
      </c>
      <c r="G4456" s="630" t="s">
        <v>5270</v>
      </c>
      <c r="H4456" s="241">
        <v>45363</v>
      </c>
      <c r="I4456" s="491"/>
      <c r="J4456" s="246"/>
      <c r="K4456" s="246"/>
      <c r="L4456" s="246"/>
      <c r="M4456" s="246"/>
      <c r="N4456" s="246"/>
      <c r="O4456" s="262"/>
      <c r="P4456" s="246"/>
      <c r="Q4456" s="246"/>
      <c r="R4456" s="246"/>
      <c r="S4456" s="171">
        <v>4800</v>
      </c>
      <c r="T4456" s="467" t="s">
        <v>2965</v>
      </c>
      <c r="U4456" s="347">
        <f t="shared" si="91"/>
        <v>96000</v>
      </c>
    </row>
    <row r="4457" spans="1:21">
      <c r="A4457" s="235">
        <f t="shared" si="90"/>
        <v>4454</v>
      </c>
      <c r="B4457" s="238">
        <v>113709551</v>
      </c>
      <c r="C4457" s="238">
        <v>113709551</v>
      </c>
      <c r="D4457" s="239" t="s">
        <v>4233</v>
      </c>
      <c r="E4457" s="600" t="s">
        <v>36</v>
      </c>
      <c r="F4457" s="333">
        <v>22</v>
      </c>
      <c r="G4457" s="630" t="s">
        <v>5271</v>
      </c>
      <c r="H4457" s="241">
        <v>45363</v>
      </c>
      <c r="I4457" s="491"/>
      <c r="J4457" s="246"/>
      <c r="K4457" s="246"/>
      <c r="L4457" s="246"/>
      <c r="M4457" s="246"/>
      <c r="N4457" s="246"/>
      <c r="O4457" s="262"/>
      <c r="P4457" s="246"/>
      <c r="Q4457" s="246"/>
      <c r="R4457" s="246"/>
      <c r="S4457" s="171">
        <v>4800</v>
      </c>
      <c r="T4457" s="467" t="s">
        <v>2965</v>
      </c>
      <c r="U4457" s="347">
        <f t="shared" si="91"/>
        <v>105600</v>
      </c>
    </row>
    <row r="4458" spans="1:21">
      <c r="A4458" s="235">
        <f t="shared" si="90"/>
        <v>4455</v>
      </c>
      <c r="B4458" s="238">
        <v>113709551</v>
      </c>
      <c r="C4458" s="238">
        <v>113709551</v>
      </c>
      <c r="D4458" s="239" t="s">
        <v>4233</v>
      </c>
      <c r="E4458" s="600" t="s">
        <v>36</v>
      </c>
      <c r="F4458" s="333">
        <v>6</v>
      </c>
      <c r="G4458" s="630" t="s">
        <v>5272</v>
      </c>
      <c r="H4458" s="241">
        <v>45363</v>
      </c>
      <c r="I4458" s="491"/>
      <c r="J4458" s="246"/>
      <c r="K4458" s="246"/>
      <c r="L4458" s="246"/>
      <c r="M4458" s="246"/>
      <c r="N4458" s="246"/>
      <c r="O4458" s="262"/>
      <c r="P4458" s="246"/>
      <c r="Q4458" s="246"/>
      <c r="R4458" s="246"/>
      <c r="S4458" s="171">
        <v>4800</v>
      </c>
      <c r="T4458" s="467" t="s">
        <v>2965</v>
      </c>
      <c r="U4458" s="347">
        <f t="shared" si="91"/>
        <v>28800</v>
      </c>
    </row>
    <row r="4459" spans="1:21">
      <c r="A4459" s="235">
        <f t="shared" si="90"/>
        <v>4456</v>
      </c>
      <c r="B4459" s="355">
        <v>113709552</v>
      </c>
      <c r="C4459" s="355">
        <v>113709552</v>
      </c>
      <c r="D4459" s="355" t="s">
        <v>4234</v>
      </c>
      <c r="E4459" s="600" t="s">
        <v>36</v>
      </c>
      <c r="F4459" s="333">
        <v>48</v>
      </c>
      <c r="G4459" s="630" t="s">
        <v>5269</v>
      </c>
      <c r="H4459" s="241">
        <v>45363</v>
      </c>
      <c r="I4459" s="491"/>
      <c r="J4459" s="246"/>
      <c r="K4459" s="246"/>
      <c r="L4459" s="246"/>
      <c r="M4459" s="246"/>
      <c r="N4459" s="246"/>
      <c r="O4459" s="262"/>
      <c r="P4459" s="246"/>
      <c r="Q4459" s="246"/>
      <c r="R4459" s="246"/>
      <c r="S4459" s="252">
        <v>96.5</v>
      </c>
      <c r="T4459" s="467" t="s">
        <v>2965</v>
      </c>
      <c r="U4459" s="347">
        <f t="shared" si="91"/>
        <v>4632</v>
      </c>
    </row>
    <row r="4460" spans="1:21">
      <c r="A4460" s="235">
        <f t="shared" si="90"/>
        <v>4457</v>
      </c>
      <c r="B4460" s="355">
        <v>113709552</v>
      </c>
      <c r="C4460" s="355">
        <v>113709552</v>
      </c>
      <c r="D4460" s="355" t="s">
        <v>4234</v>
      </c>
      <c r="E4460" s="600" t="s">
        <v>36</v>
      </c>
      <c r="F4460" s="333">
        <v>80</v>
      </c>
      <c r="G4460" s="630" t="s">
        <v>5270</v>
      </c>
      <c r="H4460" s="241">
        <v>45363</v>
      </c>
      <c r="I4460" s="491"/>
      <c r="J4460" s="246"/>
      <c r="K4460" s="246"/>
      <c r="L4460" s="246"/>
      <c r="M4460" s="246"/>
      <c r="N4460" s="246"/>
      <c r="O4460" s="262"/>
      <c r="P4460" s="246"/>
      <c r="Q4460" s="246"/>
      <c r="R4460" s="246"/>
      <c r="S4460" s="252">
        <v>96.5</v>
      </c>
      <c r="T4460" s="467" t="s">
        <v>2965</v>
      </c>
      <c r="U4460" s="347">
        <f t="shared" si="91"/>
        <v>7720</v>
      </c>
    </row>
    <row r="4461" spans="1:21">
      <c r="A4461" s="235">
        <f t="shared" si="90"/>
        <v>4458</v>
      </c>
      <c r="B4461" s="355">
        <v>113709552</v>
      </c>
      <c r="C4461" s="355">
        <v>113709552</v>
      </c>
      <c r="D4461" s="355" t="s">
        <v>4234</v>
      </c>
      <c r="E4461" s="600" t="s">
        <v>36</v>
      </c>
      <c r="F4461" s="333">
        <v>88</v>
      </c>
      <c r="G4461" s="630" t="s">
        <v>5271</v>
      </c>
      <c r="H4461" s="241">
        <v>45363</v>
      </c>
      <c r="I4461" s="491"/>
      <c r="J4461" s="246"/>
      <c r="K4461" s="246"/>
      <c r="L4461" s="246"/>
      <c r="M4461" s="246"/>
      <c r="N4461" s="246"/>
      <c r="O4461" s="262"/>
      <c r="P4461" s="246"/>
      <c r="Q4461" s="246"/>
      <c r="R4461" s="246"/>
      <c r="S4461" s="252">
        <v>96.5</v>
      </c>
      <c r="T4461" s="467" t="s">
        <v>2965</v>
      </c>
      <c r="U4461" s="347">
        <f t="shared" si="91"/>
        <v>8492</v>
      </c>
    </row>
    <row r="4462" spans="1:21">
      <c r="A4462" s="235">
        <f t="shared" si="90"/>
        <v>4459</v>
      </c>
      <c r="B4462" s="355">
        <v>113709552</v>
      </c>
      <c r="C4462" s="355">
        <v>113709552</v>
      </c>
      <c r="D4462" s="355" t="s">
        <v>4234</v>
      </c>
      <c r="E4462" s="600" t="s">
        <v>36</v>
      </c>
      <c r="F4462" s="333">
        <v>24</v>
      </c>
      <c r="G4462" s="630" t="s">
        <v>5272</v>
      </c>
      <c r="H4462" s="241">
        <v>45363</v>
      </c>
      <c r="I4462" s="491"/>
      <c r="J4462" s="246"/>
      <c r="K4462" s="246"/>
      <c r="L4462" s="246"/>
      <c r="M4462" s="246"/>
      <c r="N4462" s="246"/>
      <c r="O4462" s="262"/>
      <c r="P4462" s="246"/>
      <c r="Q4462" s="246"/>
      <c r="R4462" s="246"/>
      <c r="S4462" s="252">
        <v>96.5</v>
      </c>
      <c r="T4462" s="467" t="s">
        <v>2965</v>
      </c>
      <c r="U4462" s="347">
        <f t="shared" si="91"/>
        <v>2316</v>
      </c>
    </row>
    <row r="4463" spans="1:21">
      <c r="A4463" s="235">
        <f t="shared" si="90"/>
        <v>4460</v>
      </c>
      <c r="B4463" s="238"/>
      <c r="C4463" s="239"/>
      <c r="D4463" s="337" t="s">
        <v>4072</v>
      </c>
      <c r="E4463" s="600" t="s">
        <v>36</v>
      </c>
      <c r="F4463" s="333">
        <v>2</v>
      </c>
      <c r="G4463" s="626" t="s">
        <v>5275</v>
      </c>
      <c r="H4463" s="241">
        <v>45366</v>
      </c>
      <c r="I4463" s="491"/>
      <c r="J4463" s="246"/>
      <c r="K4463" s="246"/>
      <c r="L4463" s="246"/>
      <c r="M4463" s="246"/>
      <c r="N4463" s="246"/>
      <c r="O4463" s="262"/>
      <c r="P4463" s="246"/>
      <c r="Q4463" s="246"/>
      <c r="R4463" s="246"/>
      <c r="S4463" s="551">
        <v>90729.16</v>
      </c>
      <c r="T4463" s="467" t="s">
        <v>2965</v>
      </c>
      <c r="U4463" s="347">
        <f t="shared" si="91"/>
        <v>181458.32</v>
      </c>
    </row>
    <row r="4464" spans="1:21">
      <c r="A4464" s="235">
        <f t="shared" si="90"/>
        <v>4461</v>
      </c>
      <c r="B4464" s="238">
        <v>112136075</v>
      </c>
      <c r="C4464" s="238" t="s">
        <v>63</v>
      </c>
      <c r="D4464" s="238" t="s">
        <v>64</v>
      </c>
      <c r="E4464" s="600" t="s">
        <v>36</v>
      </c>
      <c r="F4464" s="333">
        <v>14</v>
      </c>
      <c r="G4464" s="623" t="s">
        <v>5279</v>
      </c>
      <c r="H4464" s="465">
        <v>45363</v>
      </c>
      <c r="I4464" s="491"/>
      <c r="J4464" s="246"/>
      <c r="K4464" s="246"/>
      <c r="L4464" s="246"/>
      <c r="M4464" s="246"/>
      <c r="N4464" s="246"/>
      <c r="O4464" s="262"/>
      <c r="P4464" s="246"/>
      <c r="Q4464" s="246"/>
      <c r="R4464" s="246"/>
      <c r="S4464" s="538">
        <v>1594.48</v>
      </c>
      <c r="T4464" s="467" t="s">
        <v>2965</v>
      </c>
      <c r="U4464" s="347">
        <f t="shared" si="91"/>
        <v>22322.720000000001</v>
      </c>
    </row>
    <row r="4465" spans="1:21">
      <c r="A4465" s="235">
        <f t="shared" si="90"/>
        <v>4462</v>
      </c>
      <c r="B4465" s="238">
        <v>102598643</v>
      </c>
      <c r="C4465" s="238" t="s">
        <v>1686</v>
      </c>
      <c r="D4465" s="238" t="s">
        <v>1687</v>
      </c>
      <c r="E4465" s="598" t="s">
        <v>36</v>
      </c>
      <c r="F4465" s="235">
        <v>6</v>
      </c>
      <c r="G4465" s="623" t="s">
        <v>5281</v>
      </c>
      <c r="H4465" s="485">
        <v>45370</v>
      </c>
      <c r="I4465" s="491"/>
      <c r="J4465" s="246"/>
      <c r="K4465" s="246"/>
      <c r="L4465" s="246"/>
      <c r="M4465" s="246"/>
      <c r="N4465" s="246"/>
      <c r="O4465" s="262"/>
      <c r="P4465" s="246"/>
      <c r="Q4465" s="246"/>
      <c r="R4465" s="246"/>
      <c r="S4465" s="538">
        <v>2620</v>
      </c>
      <c r="T4465" s="467" t="s">
        <v>2965</v>
      </c>
      <c r="U4465" s="347">
        <f t="shared" si="91"/>
        <v>15720</v>
      </c>
    </row>
    <row r="4466" spans="1:21">
      <c r="A4466" s="235">
        <f t="shared" si="90"/>
        <v>4463</v>
      </c>
      <c r="B4466" s="238" t="s">
        <v>2971</v>
      </c>
      <c r="C4466" s="238" t="s">
        <v>2972</v>
      </c>
      <c r="D4466" s="238" t="s">
        <v>2973</v>
      </c>
      <c r="E4466" s="598" t="s">
        <v>36</v>
      </c>
      <c r="F4466" s="235">
        <v>34</v>
      </c>
      <c r="G4466" s="623" t="s">
        <v>5282</v>
      </c>
      <c r="H4466" s="485">
        <v>45371</v>
      </c>
      <c r="I4466" s="491"/>
      <c r="J4466" s="246"/>
      <c r="K4466" s="246"/>
      <c r="L4466" s="246"/>
      <c r="M4466" s="246"/>
      <c r="N4466" s="246"/>
      <c r="O4466" s="262"/>
      <c r="P4466" s="246"/>
      <c r="Q4466" s="246"/>
      <c r="R4466" s="246"/>
      <c r="S4466" s="538">
        <v>23.19</v>
      </c>
      <c r="T4466" s="467" t="s">
        <v>2965</v>
      </c>
      <c r="U4466" s="347">
        <f t="shared" si="91"/>
        <v>788.46</v>
      </c>
    </row>
    <row r="4467" spans="1:21">
      <c r="A4467" s="235">
        <f t="shared" si="90"/>
        <v>4464</v>
      </c>
      <c r="B4467" s="238" t="s">
        <v>2974</v>
      </c>
      <c r="C4467" s="238" t="s">
        <v>2975</v>
      </c>
      <c r="D4467" s="238" t="s">
        <v>2976</v>
      </c>
      <c r="E4467" s="598" t="s">
        <v>36</v>
      </c>
      <c r="F4467" s="235">
        <v>8</v>
      </c>
      <c r="G4467" s="623" t="s">
        <v>5282</v>
      </c>
      <c r="H4467" s="485">
        <v>45371</v>
      </c>
      <c r="I4467" s="491"/>
      <c r="J4467" s="246"/>
      <c r="K4467" s="246"/>
      <c r="L4467" s="246"/>
      <c r="M4467" s="246"/>
      <c r="N4467" s="246"/>
      <c r="O4467" s="262"/>
      <c r="P4467" s="246"/>
      <c r="Q4467" s="246"/>
      <c r="R4467" s="246"/>
      <c r="S4467" s="538">
        <v>41.29</v>
      </c>
      <c r="T4467" s="467" t="s">
        <v>2965</v>
      </c>
      <c r="U4467" s="347">
        <f t="shared" si="91"/>
        <v>330.32</v>
      </c>
    </row>
    <row r="4468" spans="1:21">
      <c r="A4468" s="235">
        <f t="shared" si="90"/>
        <v>4465</v>
      </c>
      <c r="B4468" s="238" t="s">
        <v>2977</v>
      </c>
      <c r="C4468" s="238" t="s">
        <v>2978</v>
      </c>
      <c r="D4468" s="238" t="s">
        <v>2979</v>
      </c>
      <c r="E4468" s="598" t="s">
        <v>36</v>
      </c>
      <c r="F4468" s="235">
        <v>58</v>
      </c>
      <c r="G4468" s="623" t="s">
        <v>5282</v>
      </c>
      <c r="H4468" s="485">
        <v>45371</v>
      </c>
      <c r="I4468" s="491"/>
      <c r="J4468" s="246"/>
      <c r="K4468" s="246"/>
      <c r="L4468" s="246"/>
      <c r="M4468" s="246"/>
      <c r="N4468" s="246"/>
      <c r="O4468" s="262"/>
      <c r="P4468" s="246"/>
      <c r="Q4468" s="246"/>
      <c r="R4468" s="246"/>
      <c r="S4468" s="538">
        <v>3.99</v>
      </c>
      <c r="T4468" s="467" t="s">
        <v>2965</v>
      </c>
      <c r="U4468" s="347">
        <f t="shared" si="91"/>
        <v>231.42000000000002</v>
      </c>
    </row>
    <row r="4469" spans="1:21">
      <c r="A4469" s="235">
        <f t="shared" si="90"/>
        <v>4466</v>
      </c>
      <c r="B4469" s="238" t="s">
        <v>2980</v>
      </c>
      <c r="C4469" s="238" t="s">
        <v>2981</v>
      </c>
      <c r="D4469" s="238" t="s">
        <v>2982</v>
      </c>
      <c r="E4469" s="598" t="s">
        <v>36</v>
      </c>
      <c r="F4469" s="235">
        <v>58</v>
      </c>
      <c r="G4469" s="623" t="s">
        <v>5282</v>
      </c>
      <c r="H4469" s="485">
        <v>45371</v>
      </c>
      <c r="I4469" s="491"/>
      <c r="J4469" s="246"/>
      <c r="K4469" s="246"/>
      <c r="L4469" s="246"/>
      <c r="M4469" s="246"/>
      <c r="N4469" s="246"/>
      <c r="O4469" s="262"/>
      <c r="P4469" s="246"/>
      <c r="Q4469" s="246"/>
      <c r="R4469" s="246"/>
      <c r="S4469" s="538">
        <v>7.81</v>
      </c>
      <c r="T4469" s="467" t="s">
        <v>2965</v>
      </c>
      <c r="U4469" s="347">
        <f t="shared" si="91"/>
        <v>452.97999999999996</v>
      </c>
    </row>
    <row r="4470" spans="1:21">
      <c r="A4470" s="235">
        <f t="shared" si="90"/>
        <v>4467</v>
      </c>
      <c r="B4470" s="238">
        <v>112303433</v>
      </c>
      <c r="C4470" s="238" t="s">
        <v>2983</v>
      </c>
      <c r="D4470" s="238" t="s">
        <v>2984</v>
      </c>
      <c r="E4470" s="598" t="s">
        <v>36</v>
      </c>
      <c r="F4470" s="235">
        <v>16</v>
      </c>
      <c r="G4470" s="623" t="s">
        <v>5282</v>
      </c>
      <c r="H4470" s="485">
        <v>45371</v>
      </c>
      <c r="I4470" s="491"/>
      <c r="J4470" s="246"/>
      <c r="K4470" s="246"/>
      <c r="L4470" s="246"/>
      <c r="M4470" s="246"/>
      <c r="N4470" s="246"/>
      <c r="O4470" s="262"/>
      <c r="P4470" s="246"/>
      <c r="Q4470" s="246"/>
      <c r="R4470" s="246"/>
      <c r="S4470" s="538">
        <v>33.93</v>
      </c>
      <c r="T4470" s="467" t="s">
        <v>2965</v>
      </c>
      <c r="U4470" s="347">
        <f t="shared" si="91"/>
        <v>542.88</v>
      </c>
    </row>
    <row r="4471" spans="1:21">
      <c r="A4471" s="235">
        <f t="shared" si="90"/>
        <v>4468</v>
      </c>
      <c r="B4471" s="238">
        <v>100718052</v>
      </c>
      <c r="C4471" s="344">
        <v>100718052</v>
      </c>
      <c r="D4471" s="238" t="s">
        <v>3329</v>
      </c>
      <c r="E4471" s="598" t="s">
        <v>36</v>
      </c>
      <c r="F4471" s="235">
        <v>58</v>
      </c>
      <c r="G4471" s="623" t="s">
        <v>5282</v>
      </c>
      <c r="H4471" s="485">
        <v>45371</v>
      </c>
      <c r="I4471" s="491"/>
      <c r="J4471" s="246"/>
      <c r="K4471" s="246"/>
      <c r="L4471" s="246"/>
      <c r="M4471" s="246"/>
      <c r="N4471" s="246"/>
      <c r="O4471" s="262"/>
      <c r="P4471" s="246"/>
      <c r="Q4471" s="246"/>
      <c r="R4471" s="246"/>
      <c r="S4471" s="538">
        <v>10.93</v>
      </c>
      <c r="T4471" s="467" t="s">
        <v>2965</v>
      </c>
      <c r="U4471" s="347">
        <f t="shared" si="91"/>
        <v>633.93999999999994</v>
      </c>
    </row>
    <row r="4472" spans="1:21">
      <c r="A4472" s="235">
        <f t="shared" ref="A4472:A4535" si="92">A4471+1</f>
        <v>4469</v>
      </c>
      <c r="B4472" s="238">
        <v>102625238</v>
      </c>
      <c r="C4472" s="238" t="s">
        <v>359</v>
      </c>
      <c r="D4472" s="238" t="s">
        <v>360</v>
      </c>
      <c r="E4472" s="598" t="s">
        <v>36</v>
      </c>
      <c r="F4472" s="333">
        <v>1</v>
      </c>
      <c r="G4472" s="623" t="s">
        <v>5283</v>
      </c>
      <c r="H4472" s="485">
        <v>45371</v>
      </c>
      <c r="I4472" s="491"/>
      <c r="J4472" s="246"/>
      <c r="K4472" s="246"/>
      <c r="L4472" s="246"/>
      <c r="M4472" s="246"/>
      <c r="N4472" s="246"/>
      <c r="O4472" s="262"/>
      <c r="P4472" s="246"/>
      <c r="Q4472" s="246"/>
      <c r="R4472" s="246"/>
      <c r="S4472" s="538">
        <v>2206</v>
      </c>
      <c r="T4472" s="467" t="s">
        <v>2965</v>
      </c>
      <c r="U4472" s="347">
        <f t="shared" si="91"/>
        <v>2206</v>
      </c>
    </row>
    <row r="4473" spans="1:21">
      <c r="A4473" s="235">
        <f t="shared" si="92"/>
        <v>4470</v>
      </c>
      <c r="B4473" s="238">
        <v>102464571</v>
      </c>
      <c r="C4473" s="238" t="s">
        <v>1693</v>
      </c>
      <c r="D4473" s="238" t="s">
        <v>1694</v>
      </c>
      <c r="E4473" s="598" t="s">
        <v>36</v>
      </c>
      <c r="F4473" s="333">
        <v>1</v>
      </c>
      <c r="G4473" s="626" t="s">
        <v>5284</v>
      </c>
      <c r="H4473" s="241">
        <v>45370</v>
      </c>
      <c r="I4473" s="491"/>
      <c r="J4473" s="246"/>
      <c r="K4473" s="246"/>
      <c r="L4473" s="246"/>
      <c r="M4473" s="246"/>
      <c r="N4473" s="246"/>
      <c r="O4473" s="262"/>
      <c r="P4473" s="246"/>
      <c r="Q4473" s="246"/>
      <c r="R4473" s="246"/>
      <c r="S4473" s="538">
        <v>1658</v>
      </c>
      <c r="T4473" s="467" t="s">
        <v>2965</v>
      </c>
      <c r="U4473" s="347">
        <f t="shared" si="91"/>
        <v>1658</v>
      </c>
    </row>
    <row r="4474" spans="1:21">
      <c r="A4474" s="235">
        <f t="shared" si="92"/>
        <v>4471</v>
      </c>
      <c r="B4474" s="238">
        <v>102951260</v>
      </c>
      <c r="C4474" s="238" t="s">
        <v>1697</v>
      </c>
      <c r="D4474" s="238" t="s">
        <v>1698</v>
      </c>
      <c r="E4474" s="598" t="s">
        <v>36</v>
      </c>
      <c r="F4474" s="333">
        <v>6</v>
      </c>
      <c r="G4474" s="623" t="s">
        <v>5281</v>
      </c>
      <c r="H4474" s="485">
        <v>45370</v>
      </c>
      <c r="I4474" s="491"/>
      <c r="J4474" s="246"/>
      <c r="K4474" s="246"/>
      <c r="L4474" s="246"/>
      <c r="M4474" s="246"/>
      <c r="N4474" s="246"/>
      <c r="O4474" s="262"/>
      <c r="P4474" s="246"/>
      <c r="Q4474" s="246"/>
      <c r="R4474" s="246"/>
      <c r="S4474" s="538">
        <v>252</v>
      </c>
      <c r="T4474" s="467" t="s">
        <v>2965</v>
      </c>
      <c r="U4474" s="347">
        <f t="shared" si="91"/>
        <v>1512</v>
      </c>
    </row>
    <row r="4475" spans="1:21">
      <c r="A4475" s="235">
        <f t="shared" si="92"/>
        <v>4472</v>
      </c>
      <c r="B4475" s="238">
        <v>115010100</v>
      </c>
      <c r="C4475" s="238">
        <v>115010100</v>
      </c>
      <c r="D4475" s="239" t="s">
        <v>5195</v>
      </c>
      <c r="E4475" s="600" t="s">
        <v>36</v>
      </c>
      <c r="F4475" s="333">
        <v>2</v>
      </c>
      <c r="G4475" s="623" t="s">
        <v>5281</v>
      </c>
      <c r="H4475" s="485">
        <v>45370</v>
      </c>
      <c r="I4475" s="491"/>
      <c r="J4475" s="246"/>
      <c r="K4475" s="246"/>
      <c r="L4475" s="246"/>
      <c r="M4475" s="246"/>
      <c r="N4475" s="246"/>
      <c r="O4475" s="262"/>
      <c r="P4475" s="246"/>
      <c r="Q4475" s="246"/>
      <c r="R4475" s="246"/>
      <c r="S4475" s="538">
        <v>8300</v>
      </c>
      <c r="T4475" s="467" t="s">
        <v>2965</v>
      </c>
      <c r="U4475" s="347">
        <f t="shared" si="91"/>
        <v>16600</v>
      </c>
    </row>
    <row r="4476" spans="1:21">
      <c r="A4476" s="235">
        <f t="shared" si="92"/>
        <v>4473</v>
      </c>
      <c r="B4476" s="238">
        <v>110315371</v>
      </c>
      <c r="C4476" s="238">
        <v>110315371</v>
      </c>
      <c r="D4476" s="238" t="s">
        <v>2696</v>
      </c>
      <c r="E4476" s="598" t="s">
        <v>36</v>
      </c>
      <c r="F4476" s="463">
        <v>68</v>
      </c>
      <c r="G4476" s="630" t="s">
        <v>5301</v>
      </c>
      <c r="H4476" s="241">
        <v>45378</v>
      </c>
      <c r="I4476" s="491"/>
      <c r="J4476" s="246"/>
      <c r="K4476" s="246"/>
      <c r="L4476" s="246"/>
      <c r="M4476" s="246"/>
      <c r="N4476" s="246"/>
      <c r="O4476" s="262"/>
      <c r="P4476" s="246"/>
      <c r="Q4476" s="246"/>
      <c r="R4476" s="246"/>
      <c r="S4476" s="252">
        <v>0.6</v>
      </c>
      <c r="T4476" s="467" t="s">
        <v>2965</v>
      </c>
      <c r="U4476" s="347">
        <f t="shared" si="91"/>
        <v>40.799999999999997</v>
      </c>
    </row>
    <row r="4477" spans="1:21">
      <c r="A4477" s="235">
        <f t="shared" si="92"/>
        <v>4474</v>
      </c>
      <c r="B4477" s="238">
        <v>110315371</v>
      </c>
      <c r="C4477" s="238">
        <v>110315371</v>
      </c>
      <c r="D4477" s="238" t="s">
        <v>2696</v>
      </c>
      <c r="E4477" s="598" t="s">
        <v>36</v>
      </c>
      <c r="F4477" s="463">
        <v>24</v>
      </c>
      <c r="G4477" s="630" t="s">
        <v>5302</v>
      </c>
      <c r="H4477" s="241">
        <v>45378</v>
      </c>
      <c r="I4477" s="491"/>
      <c r="J4477" s="246"/>
      <c r="K4477" s="246"/>
      <c r="L4477" s="246"/>
      <c r="M4477" s="246"/>
      <c r="N4477" s="246"/>
      <c r="O4477" s="262"/>
      <c r="P4477" s="246"/>
      <c r="Q4477" s="246"/>
      <c r="R4477" s="246"/>
      <c r="S4477" s="252">
        <v>0.6</v>
      </c>
      <c r="T4477" s="467" t="s">
        <v>2965</v>
      </c>
      <c r="U4477" s="347">
        <f t="shared" si="91"/>
        <v>14.399999999999999</v>
      </c>
    </row>
    <row r="4478" spans="1:21">
      <c r="A4478" s="235">
        <f t="shared" si="92"/>
        <v>4475</v>
      </c>
      <c r="B4478" s="238">
        <v>110315371</v>
      </c>
      <c r="C4478" s="238">
        <v>110315371</v>
      </c>
      <c r="D4478" s="238" t="s">
        <v>2696</v>
      </c>
      <c r="E4478" s="598" t="s">
        <v>36</v>
      </c>
      <c r="F4478" s="463">
        <v>10</v>
      </c>
      <c r="G4478" s="630" t="s">
        <v>5303</v>
      </c>
      <c r="H4478" s="241">
        <v>45378</v>
      </c>
      <c r="I4478" s="491"/>
      <c r="J4478" s="246"/>
      <c r="K4478" s="246"/>
      <c r="L4478" s="246"/>
      <c r="M4478" s="246"/>
      <c r="N4478" s="246"/>
      <c r="O4478" s="262"/>
      <c r="P4478" s="246"/>
      <c r="Q4478" s="246"/>
      <c r="R4478" s="246"/>
      <c r="S4478" s="252">
        <v>0.6</v>
      </c>
      <c r="T4478" s="467" t="s">
        <v>2965</v>
      </c>
      <c r="U4478" s="347">
        <f t="shared" si="91"/>
        <v>6</v>
      </c>
    </row>
    <row r="4479" spans="1:21">
      <c r="A4479" s="235">
        <f t="shared" si="92"/>
        <v>4476</v>
      </c>
      <c r="B4479" s="238">
        <v>110315371</v>
      </c>
      <c r="C4479" s="238">
        <v>110315371</v>
      </c>
      <c r="D4479" s="238" t="s">
        <v>2696</v>
      </c>
      <c r="E4479" s="598" t="s">
        <v>36</v>
      </c>
      <c r="F4479" s="463">
        <v>8</v>
      </c>
      <c r="G4479" s="630" t="s">
        <v>5304</v>
      </c>
      <c r="H4479" s="241">
        <v>45378</v>
      </c>
      <c r="I4479" s="491"/>
      <c r="J4479" s="246"/>
      <c r="K4479" s="246"/>
      <c r="L4479" s="246"/>
      <c r="M4479" s="246"/>
      <c r="N4479" s="246"/>
      <c r="O4479" s="262"/>
      <c r="P4479" s="246"/>
      <c r="Q4479" s="246"/>
      <c r="R4479" s="246"/>
      <c r="S4479" s="252">
        <v>0.6</v>
      </c>
      <c r="T4479" s="467" t="s">
        <v>2965</v>
      </c>
      <c r="U4479" s="347">
        <f t="shared" si="91"/>
        <v>4.8</v>
      </c>
    </row>
    <row r="4480" spans="1:21">
      <c r="A4480" s="235">
        <f t="shared" si="92"/>
        <v>4477</v>
      </c>
      <c r="B4480" s="238">
        <v>102598643</v>
      </c>
      <c r="C4480" s="238" t="s">
        <v>1686</v>
      </c>
      <c r="D4480" s="238" t="s">
        <v>1687</v>
      </c>
      <c r="E4480" s="598" t="s">
        <v>36</v>
      </c>
      <c r="F4480" s="235">
        <v>6</v>
      </c>
      <c r="G4480" s="623" t="s">
        <v>5305</v>
      </c>
      <c r="H4480" s="485">
        <v>45373</v>
      </c>
      <c r="I4480" s="491"/>
      <c r="J4480" s="246"/>
      <c r="K4480" s="246"/>
      <c r="L4480" s="246"/>
      <c r="M4480" s="246"/>
      <c r="N4480" s="246"/>
      <c r="O4480" s="262"/>
      <c r="P4480" s="246"/>
      <c r="Q4480" s="246"/>
      <c r="R4480" s="246"/>
      <c r="S4480" s="252">
        <v>2620</v>
      </c>
      <c r="T4480" s="467" t="s">
        <v>2965</v>
      </c>
      <c r="U4480" s="347">
        <f t="shared" si="91"/>
        <v>15720</v>
      </c>
    </row>
    <row r="4481" spans="1:21">
      <c r="A4481" s="235">
        <f t="shared" si="92"/>
        <v>4478</v>
      </c>
      <c r="B4481" s="238">
        <v>105401097</v>
      </c>
      <c r="C4481" s="238" t="s">
        <v>4202</v>
      </c>
      <c r="D4481" s="337" t="s">
        <v>4203</v>
      </c>
      <c r="E4481" s="598" t="s">
        <v>36</v>
      </c>
      <c r="F4481" s="333">
        <v>2</v>
      </c>
      <c r="G4481" s="625" t="s">
        <v>5306</v>
      </c>
      <c r="H4481" s="465">
        <v>45372</v>
      </c>
      <c r="I4481" s="491"/>
      <c r="J4481" s="246"/>
      <c r="K4481" s="246"/>
      <c r="L4481" s="246"/>
      <c r="M4481" s="246"/>
      <c r="N4481" s="246"/>
      <c r="O4481" s="262"/>
      <c r="P4481" s="246"/>
      <c r="Q4481" s="246"/>
      <c r="R4481" s="246"/>
      <c r="S4481" s="252">
        <v>54800</v>
      </c>
      <c r="T4481" s="467" t="s">
        <v>2965</v>
      </c>
      <c r="U4481" s="347">
        <f t="shared" si="91"/>
        <v>109600</v>
      </c>
    </row>
    <row r="4482" spans="1:21">
      <c r="A4482" s="235">
        <f t="shared" si="92"/>
        <v>4479</v>
      </c>
      <c r="B4482" s="238">
        <v>112158708</v>
      </c>
      <c r="C4482" s="238" t="s">
        <v>3681</v>
      </c>
      <c r="D4482" s="337" t="s">
        <v>3682</v>
      </c>
      <c r="E4482" s="598" t="s">
        <v>36</v>
      </c>
      <c r="F4482" s="424">
        <v>7</v>
      </c>
      <c r="G4482" s="632" t="s">
        <v>5307</v>
      </c>
      <c r="H4482" s="241">
        <v>45378</v>
      </c>
      <c r="I4482" s="491"/>
      <c r="J4482" s="246"/>
      <c r="K4482" s="246"/>
      <c r="L4482" s="246"/>
      <c r="M4482" s="246"/>
      <c r="N4482" s="246"/>
      <c r="O4482" s="262"/>
      <c r="P4482" s="246"/>
      <c r="Q4482" s="246"/>
      <c r="R4482" s="246"/>
      <c r="S4482" s="252">
        <v>1900</v>
      </c>
      <c r="T4482" s="467" t="s">
        <v>2965</v>
      </c>
      <c r="U4482" s="347">
        <f t="shared" si="91"/>
        <v>13300</v>
      </c>
    </row>
    <row r="4483" spans="1:21">
      <c r="A4483" s="235">
        <f t="shared" si="92"/>
        <v>4480</v>
      </c>
      <c r="B4483" s="238">
        <v>112158708</v>
      </c>
      <c r="C4483" s="238" t="s">
        <v>3681</v>
      </c>
      <c r="D4483" s="337" t="s">
        <v>3682</v>
      </c>
      <c r="E4483" s="598" t="s">
        <v>36</v>
      </c>
      <c r="F4483" s="424">
        <v>2</v>
      </c>
      <c r="G4483" s="632" t="s">
        <v>5308</v>
      </c>
      <c r="H4483" s="241">
        <v>45378</v>
      </c>
      <c r="I4483" s="491"/>
      <c r="J4483" s="246"/>
      <c r="K4483" s="246"/>
      <c r="L4483" s="246"/>
      <c r="M4483" s="246"/>
      <c r="N4483" s="246"/>
      <c r="O4483" s="262"/>
      <c r="P4483" s="246"/>
      <c r="Q4483" s="246"/>
      <c r="R4483" s="246"/>
      <c r="S4483" s="252">
        <v>1900</v>
      </c>
      <c r="T4483" s="467" t="s">
        <v>2965</v>
      </c>
      <c r="U4483" s="347">
        <f t="shared" si="91"/>
        <v>3800</v>
      </c>
    </row>
    <row r="4484" spans="1:21">
      <c r="A4484" s="235">
        <f t="shared" si="92"/>
        <v>4481</v>
      </c>
      <c r="B4484" s="238">
        <v>112158708</v>
      </c>
      <c r="C4484" s="238" t="s">
        <v>3681</v>
      </c>
      <c r="D4484" s="337" t="s">
        <v>3682</v>
      </c>
      <c r="E4484" s="598" t="s">
        <v>36</v>
      </c>
      <c r="F4484" s="470">
        <v>3</v>
      </c>
      <c r="G4484" s="626" t="s">
        <v>5309</v>
      </c>
      <c r="H4484" s="241">
        <v>45377</v>
      </c>
      <c r="I4484" s="491"/>
      <c r="J4484" s="246"/>
      <c r="K4484" s="246"/>
      <c r="L4484" s="246"/>
      <c r="M4484" s="246"/>
      <c r="N4484" s="246"/>
      <c r="O4484" s="262"/>
      <c r="P4484" s="246"/>
      <c r="Q4484" s="246"/>
      <c r="R4484" s="246"/>
      <c r="S4484" s="252">
        <v>1900</v>
      </c>
      <c r="T4484" s="467" t="s">
        <v>2965</v>
      </c>
      <c r="U4484" s="347">
        <f t="shared" ref="U4484:U4547" si="93">S4484*F4484</f>
        <v>5700</v>
      </c>
    </row>
    <row r="4485" spans="1:21">
      <c r="A4485" s="235">
        <f t="shared" si="92"/>
        <v>4482</v>
      </c>
      <c r="B4485" s="238">
        <v>111402534</v>
      </c>
      <c r="C4485" s="238" t="s">
        <v>1083</v>
      </c>
      <c r="D4485" s="238" t="s">
        <v>1084</v>
      </c>
      <c r="E4485" s="598" t="s">
        <v>36</v>
      </c>
      <c r="F4485" s="238">
        <v>35</v>
      </c>
      <c r="G4485" s="632" t="s">
        <v>5307</v>
      </c>
      <c r="H4485" s="241">
        <v>45378</v>
      </c>
      <c r="I4485" s="491"/>
      <c r="J4485" s="246"/>
      <c r="K4485" s="246"/>
      <c r="L4485" s="246"/>
      <c r="M4485" s="246"/>
      <c r="N4485" s="246"/>
      <c r="O4485" s="262"/>
      <c r="P4485" s="246"/>
      <c r="Q4485" s="246"/>
      <c r="R4485" s="246"/>
      <c r="S4485" s="252">
        <v>450.42</v>
      </c>
      <c r="T4485" s="467" t="s">
        <v>2965</v>
      </c>
      <c r="U4485" s="347">
        <f t="shared" si="93"/>
        <v>15764.7</v>
      </c>
    </row>
    <row r="4486" spans="1:21">
      <c r="A4486" s="235">
        <f t="shared" si="92"/>
        <v>4483</v>
      </c>
      <c r="B4486" s="238">
        <v>111402534</v>
      </c>
      <c r="C4486" s="238" t="s">
        <v>1083</v>
      </c>
      <c r="D4486" s="238" t="s">
        <v>1084</v>
      </c>
      <c r="E4486" s="598" t="s">
        <v>36</v>
      </c>
      <c r="F4486" s="238">
        <v>10</v>
      </c>
      <c r="G4486" s="632" t="s">
        <v>5308</v>
      </c>
      <c r="H4486" s="241">
        <v>45378</v>
      </c>
      <c r="I4486" s="491"/>
      <c r="J4486" s="246"/>
      <c r="K4486" s="246"/>
      <c r="L4486" s="246"/>
      <c r="M4486" s="246"/>
      <c r="N4486" s="246"/>
      <c r="O4486" s="262"/>
      <c r="P4486" s="246"/>
      <c r="Q4486" s="246"/>
      <c r="R4486" s="246"/>
      <c r="S4486" s="252">
        <v>450.42</v>
      </c>
      <c r="T4486" s="467" t="s">
        <v>2965</v>
      </c>
      <c r="U4486" s="347">
        <f t="shared" si="93"/>
        <v>4504.2</v>
      </c>
    </row>
    <row r="4487" spans="1:21">
      <c r="A4487" s="235">
        <f t="shared" si="92"/>
        <v>4484</v>
      </c>
      <c r="B4487" s="238">
        <v>111402534</v>
      </c>
      <c r="C4487" s="238" t="s">
        <v>1083</v>
      </c>
      <c r="D4487" s="238" t="s">
        <v>1084</v>
      </c>
      <c r="E4487" s="598" t="s">
        <v>36</v>
      </c>
      <c r="F4487" s="235">
        <v>15</v>
      </c>
      <c r="G4487" s="626" t="s">
        <v>5309</v>
      </c>
      <c r="H4487" s="241">
        <v>45377</v>
      </c>
      <c r="I4487" s="491"/>
      <c r="J4487" s="246"/>
      <c r="K4487" s="246"/>
      <c r="L4487" s="246"/>
      <c r="M4487" s="246"/>
      <c r="N4487" s="246"/>
      <c r="O4487" s="262"/>
      <c r="P4487" s="246"/>
      <c r="Q4487" s="246"/>
      <c r="R4487" s="246"/>
      <c r="S4487" s="252">
        <v>450.42</v>
      </c>
      <c r="T4487" s="467" t="s">
        <v>2965</v>
      </c>
      <c r="U4487" s="347">
        <f t="shared" si="93"/>
        <v>6756.3</v>
      </c>
    </row>
    <row r="4488" spans="1:21" ht="20.399999999999999">
      <c r="A4488" s="235">
        <f t="shared" si="92"/>
        <v>4485</v>
      </c>
      <c r="B4488" s="238" t="s">
        <v>818</v>
      </c>
      <c r="C4488" s="238" t="s">
        <v>818</v>
      </c>
      <c r="D4488" s="238" t="s">
        <v>819</v>
      </c>
      <c r="E4488" s="598" t="s">
        <v>36</v>
      </c>
      <c r="F4488" s="333">
        <v>280</v>
      </c>
      <c r="G4488" s="632" t="s">
        <v>5307</v>
      </c>
      <c r="H4488" s="241">
        <v>45378</v>
      </c>
      <c r="I4488" s="491"/>
      <c r="J4488" s="246"/>
      <c r="K4488" s="246"/>
      <c r="L4488" s="246"/>
      <c r="M4488" s="246"/>
      <c r="N4488" s="246"/>
      <c r="O4488" s="262"/>
      <c r="P4488" s="246"/>
      <c r="Q4488" s="246"/>
      <c r="R4488" s="246"/>
      <c r="S4488" s="252">
        <v>4.5</v>
      </c>
      <c r="T4488" s="467" t="s">
        <v>2965</v>
      </c>
      <c r="U4488" s="347">
        <f t="shared" si="93"/>
        <v>1260</v>
      </c>
    </row>
    <row r="4489" spans="1:21" ht="20.399999999999999">
      <c r="A4489" s="235">
        <f t="shared" si="92"/>
        <v>4486</v>
      </c>
      <c r="B4489" s="238" t="s">
        <v>818</v>
      </c>
      <c r="C4489" s="238" t="s">
        <v>818</v>
      </c>
      <c r="D4489" s="238" t="s">
        <v>819</v>
      </c>
      <c r="E4489" s="598" t="s">
        <v>36</v>
      </c>
      <c r="F4489" s="333">
        <v>80</v>
      </c>
      <c r="G4489" s="632" t="s">
        <v>5308</v>
      </c>
      <c r="H4489" s="241">
        <v>45378</v>
      </c>
      <c r="I4489" s="491"/>
      <c r="J4489" s="246"/>
      <c r="K4489" s="246"/>
      <c r="L4489" s="246"/>
      <c r="M4489" s="246"/>
      <c r="N4489" s="246"/>
      <c r="O4489" s="262"/>
      <c r="P4489" s="246"/>
      <c r="Q4489" s="246"/>
      <c r="R4489" s="246"/>
      <c r="S4489" s="252">
        <v>4.5</v>
      </c>
      <c r="T4489" s="467" t="s">
        <v>2965</v>
      </c>
      <c r="U4489" s="347">
        <f t="shared" si="93"/>
        <v>360</v>
      </c>
    </row>
    <row r="4490" spans="1:21" ht="20.399999999999999">
      <c r="A4490" s="235">
        <f t="shared" si="92"/>
        <v>4487</v>
      </c>
      <c r="B4490" s="238" t="s">
        <v>818</v>
      </c>
      <c r="C4490" s="238" t="s">
        <v>818</v>
      </c>
      <c r="D4490" s="238" t="s">
        <v>819</v>
      </c>
      <c r="E4490" s="598" t="s">
        <v>36</v>
      </c>
      <c r="F4490" s="333">
        <v>120</v>
      </c>
      <c r="G4490" s="626" t="s">
        <v>5309</v>
      </c>
      <c r="H4490" s="241">
        <v>45377</v>
      </c>
      <c r="I4490" s="491"/>
      <c r="J4490" s="246"/>
      <c r="K4490" s="246"/>
      <c r="L4490" s="246"/>
      <c r="M4490" s="246"/>
      <c r="N4490" s="246"/>
      <c r="O4490" s="262"/>
      <c r="P4490" s="246"/>
      <c r="Q4490" s="246"/>
      <c r="R4490" s="246"/>
      <c r="S4490" s="252">
        <v>4.5</v>
      </c>
      <c r="T4490" s="467" t="s">
        <v>2965</v>
      </c>
      <c r="U4490" s="347">
        <f t="shared" si="93"/>
        <v>540</v>
      </c>
    </row>
    <row r="4491" spans="1:21">
      <c r="A4491" s="235">
        <f t="shared" si="92"/>
        <v>4488</v>
      </c>
      <c r="B4491" s="238">
        <v>107184793</v>
      </c>
      <c r="C4491" s="238">
        <v>107184793</v>
      </c>
      <c r="D4491" s="238" t="s">
        <v>813</v>
      </c>
      <c r="E4491" s="598" t="s">
        <v>36</v>
      </c>
      <c r="F4491" s="355">
        <v>280</v>
      </c>
      <c r="G4491" s="632" t="s">
        <v>5307</v>
      </c>
      <c r="H4491" s="241">
        <v>45378</v>
      </c>
      <c r="I4491" s="491"/>
      <c r="J4491" s="246"/>
      <c r="K4491" s="246"/>
      <c r="L4491" s="246"/>
      <c r="M4491" s="246"/>
      <c r="N4491" s="246"/>
      <c r="O4491" s="262"/>
      <c r="P4491" s="246"/>
      <c r="Q4491" s="246"/>
      <c r="R4491" s="246"/>
      <c r="S4491" s="252">
        <v>2.74</v>
      </c>
      <c r="T4491" s="467" t="s">
        <v>2965</v>
      </c>
      <c r="U4491" s="347">
        <f t="shared" si="93"/>
        <v>767.2</v>
      </c>
    </row>
    <row r="4492" spans="1:21">
      <c r="A4492" s="235">
        <f t="shared" si="92"/>
        <v>4489</v>
      </c>
      <c r="B4492" s="238">
        <v>107184793</v>
      </c>
      <c r="C4492" s="238">
        <v>107184793</v>
      </c>
      <c r="D4492" s="238" t="s">
        <v>813</v>
      </c>
      <c r="E4492" s="598" t="s">
        <v>36</v>
      </c>
      <c r="F4492" s="355">
        <v>80</v>
      </c>
      <c r="G4492" s="632" t="s">
        <v>5308</v>
      </c>
      <c r="H4492" s="241">
        <v>45378</v>
      </c>
      <c r="I4492" s="491"/>
      <c r="J4492" s="246"/>
      <c r="K4492" s="246"/>
      <c r="L4492" s="246"/>
      <c r="M4492" s="246"/>
      <c r="N4492" s="246"/>
      <c r="O4492" s="262"/>
      <c r="P4492" s="246"/>
      <c r="Q4492" s="246"/>
      <c r="R4492" s="246"/>
      <c r="S4492" s="252">
        <v>2.74</v>
      </c>
      <c r="T4492" s="467" t="s">
        <v>2965</v>
      </c>
      <c r="U4492" s="347">
        <f t="shared" si="93"/>
        <v>219.20000000000002</v>
      </c>
    </row>
    <row r="4493" spans="1:21">
      <c r="A4493" s="235">
        <f t="shared" si="92"/>
        <v>4490</v>
      </c>
      <c r="B4493" s="238">
        <v>107184793</v>
      </c>
      <c r="C4493" s="238">
        <v>107184793</v>
      </c>
      <c r="D4493" s="238" t="s">
        <v>813</v>
      </c>
      <c r="E4493" s="598" t="s">
        <v>36</v>
      </c>
      <c r="F4493" s="355">
        <v>120</v>
      </c>
      <c r="G4493" s="626" t="s">
        <v>5309</v>
      </c>
      <c r="H4493" s="241">
        <v>45377</v>
      </c>
      <c r="I4493" s="491"/>
      <c r="J4493" s="246"/>
      <c r="K4493" s="246"/>
      <c r="L4493" s="246"/>
      <c r="M4493" s="246"/>
      <c r="N4493" s="246"/>
      <c r="O4493" s="262"/>
      <c r="P4493" s="246"/>
      <c r="Q4493" s="246"/>
      <c r="R4493" s="246"/>
      <c r="S4493" s="252">
        <v>2.74</v>
      </c>
      <c r="T4493" s="467" t="s">
        <v>2965</v>
      </c>
      <c r="U4493" s="347">
        <f t="shared" si="93"/>
        <v>328.8</v>
      </c>
    </row>
    <row r="4494" spans="1:21">
      <c r="A4494" s="235">
        <f t="shared" si="92"/>
        <v>4491</v>
      </c>
      <c r="B4494" s="238">
        <v>107156657</v>
      </c>
      <c r="C4494" s="238">
        <v>107156657</v>
      </c>
      <c r="D4494" s="238" t="s">
        <v>815</v>
      </c>
      <c r="E4494" s="598" t="s">
        <v>36</v>
      </c>
      <c r="F4494" s="238">
        <v>56</v>
      </c>
      <c r="G4494" s="632" t="s">
        <v>5307</v>
      </c>
      <c r="H4494" s="241">
        <v>45378</v>
      </c>
      <c r="I4494" s="491"/>
      <c r="J4494" s="246"/>
      <c r="K4494" s="246"/>
      <c r="L4494" s="246"/>
      <c r="M4494" s="246"/>
      <c r="N4494" s="246"/>
      <c r="O4494" s="262"/>
      <c r="P4494" s="246"/>
      <c r="Q4494" s="246"/>
      <c r="R4494" s="246"/>
      <c r="S4494" s="252">
        <v>17.79</v>
      </c>
      <c r="T4494" s="467" t="s">
        <v>2965</v>
      </c>
      <c r="U4494" s="347">
        <f t="shared" si="93"/>
        <v>996.24</v>
      </c>
    </row>
    <row r="4495" spans="1:21">
      <c r="A4495" s="235">
        <f t="shared" si="92"/>
        <v>4492</v>
      </c>
      <c r="B4495" s="238">
        <v>107156657</v>
      </c>
      <c r="C4495" s="238">
        <v>107156657</v>
      </c>
      <c r="D4495" s="238" t="s">
        <v>815</v>
      </c>
      <c r="E4495" s="598" t="s">
        <v>36</v>
      </c>
      <c r="F4495" s="238">
        <v>16</v>
      </c>
      <c r="G4495" s="632" t="s">
        <v>5308</v>
      </c>
      <c r="H4495" s="241">
        <v>45378</v>
      </c>
      <c r="I4495" s="491"/>
      <c r="J4495" s="246"/>
      <c r="K4495" s="246"/>
      <c r="L4495" s="246"/>
      <c r="M4495" s="246"/>
      <c r="N4495" s="246"/>
      <c r="O4495" s="262"/>
      <c r="P4495" s="246"/>
      <c r="Q4495" s="246"/>
      <c r="R4495" s="246"/>
      <c r="S4495" s="252">
        <v>17.79</v>
      </c>
      <c r="T4495" s="467" t="s">
        <v>2965</v>
      </c>
      <c r="U4495" s="347">
        <f t="shared" si="93"/>
        <v>284.64</v>
      </c>
    </row>
    <row r="4496" spans="1:21">
      <c r="A4496" s="235">
        <f t="shared" si="92"/>
        <v>4493</v>
      </c>
      <c r="B4496" s="238">
        <v>107156657</v>
      </c>
      <c r="C4496" s="238">
        <v>107156657</v>
      </c>
      <c r="D4496" s="238" t="s">
        <v>815</v>
      </c>
      <c r="E4496" s="598" t="s">
        <v>36</v>
      </c>
      <c r="F4496" s="235">
        <v>24</v>
      </c>
      <c r="G4496" s="626" t="s">
        <v>5309</v>
      </c>
      <c r="H4496" s="241">
        <v>45377</v>
      </c>
      <c r="I4496" s="491"/>
      <c r="J4496" s="246"/>
      <c r="K4496" s="246"/>
      <c r="L4496" s="246"/>
      <c r="M4496" s="246"/>
      <c r="N4496" s="246"/>
      <c r="O4496" s="262"/>
      <c r="P4496" s="246"/>
      <c r="Q4496" s="246"/>
      <c r="R4496" s="246"/>
      <c r="S4496" s="252">
        <v>17.79</v>
      </c>
      <c r="T4496" s="467" t="s">
        <v>2965</v>
      </c>
      <c r="U4496" s="347">
        <f t="shared" si="93"/>
        <v>426.96</v>
      </c>
    </row>
    <row r="4497" spans="1:21">
      <c r="A4497" s="235">
        <f t="shared" si="92"/>
        <v>4494</v>
      </c>
      <c r="B4497" s="238">
        <v>107156629</v>
      </c>
      <c r="C4497" s="238">
        <v>107156629</v>
      </c>
      <c r="D4497" s="238" t="s">
        <v>814</v>
      </c>
      <c r="E4497" s="598" t="s">
        <v>36</v>
      </c>
      <c r="F4497" s="235">
        <v>224</v>
      </c>
      <c r="G4497" s="632" t="s">
        <v>5307</v>
      </c>
      <c r="H4497" s="241">
        <v>45378</v>
      </c>
      <c r="I4497" s="491"/>
      <c r="J4497" s="246"/>
      <c r="K4497" s="246"/>
      <c r="L4497" s="246"/>
      <c r="M4497" s="246"/>
      <c r="N4497" s="246"/>
      <c r="O4497" s="262"/>
      <c r="P4497" s="246"/>
      <c r="Q4497" s="246"/>
      <c r="R4497" s="246"/>
      <c r="S4497" s="252">
        <v>13.63</v>
      </c>
      <c r="T4497" s="467" t="s">
        <v>2965</v>
      </c>
      <c r="U4497" s="347">
        <f t="shared" si="93"/>
        <v>3053.1200000000003</v>
      </c>
    </row>
    <row r="4498" spans="1:21">
      <c r="A4498" s="235">
        <f t="shared" si="92"/>
        <v>4495</v>
      </c>
      <c r="B4498" s="238">
        <v>107156629</v>
      </c>
      <c r="C4498" s="238">
        <v>107156629</v>
      </c>
      <c r="D4498" s="238" t="s">
        <v>814</v>
      </c>
      <c r="E4498" s="598" t="s">
        <v>36</v>
      </c>
      <c r="F4498" s="235">
        <v>64</v>
      </c>
      <c r="G4498" s="632" t="s">
        <v>5308</v>
      </c>
      <c r="H4498" s="241">
        <v>45378</v>
      </c>
      <c r="I4498" s="491"/>
      <c r="J4498" s="246"/>
      <c r="K4498" s="246"/>
      <c r="L4498" s="246"/>
      <c r="M4498" s="246"/>
      <c r="N4498" s="246"/>
      <c r="O4498" s="262"/>
      <c r="P4498" s="246"/>
      <c r="Q4498" s="246"/>
      <c r="R4498" s="246"/>
      <c r="S4498" s="252">
        <v>13.63</v>
      </c>
      <c r="T4498" s="467" t="s">
        <v>2965</v>
      </c>
      <c r="U4498" s="347">
        <f t="shared" si="93"/>
        <v>872.32</v>
      </c>
    </row>
    <row r="4499" spans="1:21">
      <c r="A4499" s="235">
        <f t="shared" si="92"/>
        <v>4496</v>
      </c>
      <c r="B4499" s="238">
        <v>107156629</v>
      </c>
      <c r="C4499" s="238">
        <v>107156629</v>
      </c>
      <c r="D4499" s="238" t="s">
        <v>814</v>
      </c>
      <c r="E4499" s="598" t="s">
        <v>36</v>
      </c>
      <c r="F4499" s="235">
        <v>96</v>
      </c>
      <c r="G4499" s="626" t="s">
        <v>5309</v>
      </c>
      <c r="H4499" s="241">
        <v>45377</v>
      </c>
      <c r="I4499" s="491"/>
      <c r="J4499" s="246"/>
      <c r="K4499" s="246"/>
      <c r="L4499" s="246"/>
      <c r="M4499" s="246"/>
      <c r="N4499" s="246"/>
      <c r="O4499" s="262"/>
      <c r="P4499" s="246"/>
      <c r="Q4499" s="246"/>
      <c r="R4499" s="246"/>
      <c r="S4499" s="252">
        <v>13.63</v>
      </c>
      <c r="T4499" s="467" t="s">
        <v>2965</v>
      </c>
      <c r="U4499" s="347">
        <f t="shared" si="93"/>
        <v>1308.48</v>
      </c>
    </row>
    <row r="4500" spans="1:21">
      <c r="A4500" s="235">
        <f t="shared" si="92"/>
        <v>4497</v>
      </c>
      <c r="B4500" s="238">
        <v>110408291</v>
      </c>
      <c r="C4500" s="238" t="s">
        <v>1305</v>
      </c>
      <c r="D4500" s="238" t="s">
        <v>1306</v>
      </c>
      <c r="E4500" s="598" t="s">
        <v>36</v>
      </c>
      <c r="F4500" s="235">
        <v>84</v>
      </c>
      <c r="G4500" s="632" t="s">
        <v>5307</v>
      </c>
      <c r="H4500" s="241">
        <v>45378</v>
      </c>
      <c r="I4500" s="491"/>
      <c r="J4500" s="246"/>
      <c r="K4500" s="246"/>
      <c r="L4500" s="246"/>
      <c r="M4500" s="246"/>
      <c r="N4500" s="246"/>
      <c r="O4500" s="262"/>
      <c r="P4500" s="246"/>
      <c r="Q4500" s="246"/>
      <c r="R4500" s="246"/>
      <c r="S4500" s="252">
        <v>2.5499999999999998</v>
      </c>
      <c r="T4500" s="467" t="s">
        <v>2965</v>
      </c>
      <c r="U4500" s="347">
        <f t="shared" si="93"/>
        <v>214.2</v>
      </c>
    </row>
    <row r="4501" spans="1:21">
      <c r="A4501" s="235">
        <f t="shared" si="92"/>
        <v>4498</v>
      </c>
      <c r="B4501" s="238">
        <v>110408291</v>
      </c>
      <c r="C4501" s="238" t="s">
        <v>1305</v>
      </c>
      <c r="D4501" s="238" t="s">
        <v>1306</v>
      </c>
      <c r="E4501" s="598" t="s">
        <v>36</v>
      </c>
      <c r="F4501" s="235">
        <v>24</v>
      </c>
      <c r="G4501" s="632" t="s">
        <v>5308</v>
      </c>
      <c r="H4501" s="241">
        <v>45378</v>
      </c>
      <c r="I4501" s="491"/>
      <c r="J4501" s="246"/>
      <c r="K4501" s="246"/>
      <c r="L4501" s="246"/>
      <c r="M4501" s="246"/>
      <c r="N4501" s="246"/>
      <c r="O4501" s="262"/>
      <c r="P4501" s="246"/>
      <c r="Q4501" s="246"/>
      <c r="R4501" s="246"/>
      <c r="S4501" s="252">
        <v>2.5499999999999998</v>
      </c>
      <c r="T4501" s="467" t="s">
        <v>2965</v>
      </c>
      <c r="U4501" s="347">
        <f t="shared" si="93"/>
        <v>61.199999999999996</v>
      </c>
    </row>
    <row r="4502" spans="1:21">
      <c r="A4502" s="235">
        <f t="shared" si="92"/>
        <v>4499</v>
      </c>
      <c r="B4502" s="238">
        <v>110408291</v>
      </c>
      <c r="C4502" s="238" t="s">
        <v>1305</v>
      </c>
      <c r="D4502" s="238" t="s">
        <v>1306</v>
      </c>
      <c r="E4502" s="598" t="s">
        <v>36</v>
      </c>
      <c r="F4502" s="235">
        <v>36</v>
      </c>
      <c r="G4502" s="626" t="s">
        <v>5309</v>
      </c>
      <c r="H4502" s="241">
        <v>45377</v>
      </c>
      <c r="I4502" s="491"/>
      <c r="J4502" s="246"/>
      <c r="K4502" s="246"/>
      <c r="L4502" s="246"/>
      <c r="M4502" s="246"/>
      <c r="N4502" s="246"/>
      <c r="O4502" s="262"/>
      <c r="P4502" s="246"/>
      <c r="Q4502" s="246"/>
      <c r="R4502" s="246"/>
      <c r="S4502" s="252">
        <v>2.5499999999999998</v>
      </c>
      <c r="T4502" s="467" t="s">
        <v>2965</v>
      </c>
      <c r="U4502" s="347">
        <f t="shared" si="93"/>
        <v>91.8</v>
      </c>
    </row>
    <row r="4503" spans="1:21" ht="20.399999999999999">
      <c r="A4503" s="235">
        <f t="shared" si="92"/>
        <v>4500</v>
      </c>
      <c r="B4503" s="238" t="s">
        <v>820</v>
      </c>
      <c r="C4503" s="238">
        <v>107186267</v>
      </c>
      <c r="D4503" s="238" t="s">
        <v>821</v>
      </c>
      <c r="E4503" s="598" t="s">
        <v>36</v>
      </c>
      <c r="F4503" s="333">
        <v>280</v>
      </c>
      <c r="G4503" s="632" t="s">
        <v>5307</v>
      </c>
      <c r="H4503" s="241">
        <v>45378</v>
      </c>
      <c r="I4503" s="491"/>
      <c r="J4503" s="246"/>
      <c r="K4503" s="246"/>
      <c r="L4503" s="246"/>
      <c r="M4503" s="246"/>
      <c r="N4503" s="246"/>
      <c r="O4503" s="262"/>
      <c r="P4503" s="246"/>
      <c r="Q4503" s="246"/>
      <c r="R4503" s="246"/>
      <c r="S4503" s="252">
        <v>11.06</v>
      </c>
      <c r="T4503" s="467" t="s">
        <v>2965</v>
      </c>
      <c r="U4503" s="347">
        <f t="shared" si="93"/>
        <v>3096.8</v>
      </c>
    </row>
    <row r="4504" spans="1:21" ht="20.399999999999999">
      <c r="A4504" s="235">
        <f t="shared" si="92"/>
        <v>4501</v>
      </c>
      <c r="B4504" s="238" t="s">
        <v>820</v>
      </c>
      <c r="C4504" s="238">
        <v>107186267</v>
      </c>
      <c r="D4504" s="238" t="s">
        <v>821</v>
      </c>
      <c r="E4504" s="598" t="s">
        <v>36</v>
      </c>
      <c r="F4504" s="333">
        <v>80</v>
      </c>
      <c r="G4504" s="632" t="s">
        <v>5308</v>
      </c>
      <c r="H4504" s="241">
        <v>45378</v>
      </c>
      <c r="I4504" s="491"/>
      <c r="J4504" s="246"/>
      <c r="K4504" s="246"/>
      <c r="L4504" s="246"/>
      <c r="M4504" s="246"/>
      <c r="N4504" s="246"/>
      <c r="O4504" s="262"/>
      <c r="P4504" s="246"/>
      <c r="Q4504" s="246"/>
      <c r="R4504" s="246"/>
      <c r="S4504" s="252">
        <v>11.06</v>
      </c>
      <c r="T4504" s="467" t="s">
        <v>2965</v>
      </c>
      <c r="U4504" s="347">
        <f t="shared" si="93"/>
        <v>884.80000000000007</v>
      </c>
    </row>
    <row r="4505" spans="1:21" ht="20.399999999999999">
      <c r="A4505" s="235">
        <f t="shared" si="92"/>
        <v>4502</v>
      </c>
      <c r="B4505" s="238" t="s">
        <v>820</v>
      </c>
      <c r="C4505" s="238">
        <v>107186267</v>
      </c>
      <c r="D4505" s="238" t="s">
        <v>821</v>
      </c>
      <c r="E4505" s="598" t="s">
        <v>36</v>
      </c>
      <c r="F4505" s="333">
        <v>120</v>
      </c>
      <c r="G4505" s="626" t="s">
        <v>5309</v>
      </c>
      <c r="H4505" s="241">
        <v>45377</v>
      </c>
      <c r="I4505" s="491"/>
      <c r="J4505" s="246"/>
      <c r="K4505" s="246"/>
      <c r="L4505" s="246"/>
      <c r="M4505" s="246"/>
      <c r="N4505" s="246"/>
      <c r="O4505" s="262"/>
      <c r="P4505" s="246"/>
      <c r="Q4505" s="246"/>
      <c r="R4505" s="246"/>
      <c r="S4505" s="252">
        <v>11.06</v>
      </c>
      <c r="T4505" s="467" t="s">
        <v>2965</v>
      </c>
      <c r="U4505" s="347">
        <f t="shared" si="93"/>
        <v>1327.2</v>
      </c>
    </row>
    <row r="4506" spans="1:21">
      <c r="A4506" s="235">
        <f t="shared" si="92"/>
        <v>4503</v>
      </c>
      <c r="B4506" s="238">
        <v>112141777</v>
      </c>
      <c r="C4506" s="238">
        <v>112141777</v>
      </c>
      <c r="D4506" s="238" t="s">
        <v>2563</v>
      </c>
      <c r="E4506" s="598" t="s">
        <v>36</v>
      </c>
      <c r="F4506" s="238">
        <v>252</v>
      </c>
      <c r="G4506" s="632" t="s">
        <v>5307</v>
      </c>
      <c r="H4506" s="241">
        <v>45378</v>
      </c>
      <c r="I4506" s="491"/>
      <c r="J4506" s="246"/>
      <c r="K4506" s="246"/>
      <c r="L4506" s="246"/>
      <c r="M4506" s="246"/>
      <c r="N4506" s="246"/>
      <c r="O4506" s="262"/>
      <c r="P4506" s="246"/>
      <c r="Q4506" s="246"/>
      <c r="R4506" s="246"/>
      <c r="S4506" s="252">
        <v>5.4</v>
      </c>
      <c r="T4506" s="467" t="s">
        <v>2965</v>
      </c>
      <c r="U4506" s="347">
        <f t="shared" si="93"/>
        <v>1360.8000000000002</v>
      </c>
    </row>
    <row r="4507" spans="1:21">
      <c r="A4507" s="235">
        <f t="shared" si="92"/>
        <v>4504</v>
      </c>
      <c r="B4507" s="238">
        <v>112141777</v>
      </c>
      <c r="C4507" s="238">
        <v>112141777</v>
      </c>
      <c r="D4507" s="238" t="s">
        <v>2563</v>
      </c>
      <c r="E4507" s="598" t="s">
        <v>36</v>
      </c>
      <c r="F4507" s="238">
        <v>72</v>
      </c>
      <c r="G4507" s="632" t="s">
        <v>5308</v>
      </c>
      <c r="H4507" s="241">
        <v>45378</v>
      </c>
      <c r="I4507" s="491"/>
      <c r="J4507" s="246"/>
      <c r="K4507" s="246"/>
      <c r="L4507" s="246"/>
      <c r="M4507" s="246"/>
      <c r="N4507" s="246"/>
      <c r="O4507" s="262"/>
      <c r="P4507" s="246"/>
      <c r="Q4507" s="246"/>
      <c r="R4507" s="246"/>
      <c r="S4507" s="252">
        <v>5.4</v>
      </c>
      <c r="T4507" s="467" t="s">
        <v>2965</v>
      </c>
      <c r="U4507" s="347">
        <f t="shared" si="93"/>
        <v>388.8</v>
      </c>
    </row>
    <row r="4508" spans="1:21">
      <c r="A4508" s="235">
        <f t="shared" si="92"/>
        <v>4505</v>
      </c>
      <c r="B4508" s="238">
        <v>112141777</v>
      </c>
      <c r="C4508" s="238">
        <v>112141777</v>
      </c>
      <c r="D4508" s="238" t="s">
        <v>2563</v>
      </c>
      <c r="E4508" s="598" t="s">
        <v>36</v>
      </c>
      <c r="F4508" s="235">
        <v>108</v>
      </c>
      <c r="G4508" s="626" t="s">
        <v>5309</v>
      </c>
      <c r="H4508" s="241">
        <v>45377</v>
      </c>
      <c r="I4508" s="491"/>
      <c r="J4508" s="246"/>
      <c r="K4508" s="246"/>
      <c r="L4508" s="246"/>
      <c r="M4508" s="246"/>
      <c r="N4508" s="246"/>
      <c r="O4508" s="262"/>
      <c r="P4508" s="246"/>
      <c r="Q4508" s="246"/>
      <c r="R4508" s="246"/>
      <c r="S4508" s="252">
        <v>5.4</v>
      </c>
      <c r="T4508" s="467" t="s">
        <v>2965</v>
      </c>
      <c r="U4508" s="347">
        <f t="shared" si="93"/>
        <v>583.20000000000005</v>
      </c>
    </row>
    <row r="4509" spans="1:21">
      <c r="A4509" s="235">
        <f t="shared" si="92"/>
        <v>4506</v>
      </c>
      <c r="B4509" s="238">
        <v>112141778</v>
      </c>
      <c r="C4509" s="238">
        <v>112141778</v>
      </c>
      <c r="D4509" s="238" t="s">
        <v>2566</v>
      </c>
      <c r="E4509" s="598" t="s">
        <v>36</v>
      </c>
      <c r="F4509" s="238">
        <v>140</v>
      </c>
      <c r="G4509" s="632" t="s">
        <v>5307</v>
      </c>
      <c r="H4509" s="241">
        <v>45378</v>
      </c>
      <c r="I4509" s="491"/>
      <c r="J4509" s="246"/>
      <c r="K4509" s="246"/>
      <c r="L4509" s="246"/>
      <c r="M4509" s="246"/>
      <c r="N4509" s="246"/>
      <c r="O4509" s="262"/>
      <c r="P4509" s="246"/>
      <c r="Q4509" s="246"/>
      <c r="R4509" s="246"/>
      <c r="S4509" s="252">
        <v>1.5</v>
      </c>
      <c r="T4509" s="467" t="s">
        <v>2965</v>
      </c>
      <c r="U4509" s="347">
        <f t="shared" si="93"/>
        <v>210</v>
      </c>
    </row>
    <row r="4510" spans="1:21">
      <c r="A4510" s="235">
        <f t="shared" si="92"/>
        <v>4507</v>
      </c>
      <c r="B4510" s="238">
        <v>112141778</v>
      </c>
      <c r="C4510" s="238">
        <v>112141778</v>
      </c>
      <c r="D4510" s="238" t="s">
        <v>2566</v>
      </c>
      <c r="E4510" s="598" t="s">
        <v>36</v>
      </c>
      <c r="F4510" s="238">
        <v>40</v>
      </c>
      <c r="G4510" s="632" t="s">
        <v>5308</v>
      </c>
      <c r="H4510" s="241">
        <v>45378</v>
      </c>
      <c r="I4510" s="491"/>
      <c r="J4510" s="246"/>
      <c r="K4510" s="246"/>
      <c r="L4510" s="246"/>
      <c r="M4510" s="246"/>
      <c r="N4510" s="246"/>
      <c r="O4510" s="262"/>
      <c r="P4510" s="246"/>
      <c r="Q4510" s="246"/>
      <c r="R4510" s="246"/>
      <c r="S4510" s="252">
        <v>1.5</v>
      </c>
      <c r="T4510" s="467" t="s">
        <v>2965</v>
      </c>
      <c r="U4510" s="347">
        <f t="shared" si="93"/>
        <v>60</v>
      </c>
    </row>
    <row r="4511" spans="1:21">
      <c r="A4511" s="235">
        <f t="shared" si="92"/>
        <v>4508</v>
      </c>
      <c r="B4511" s="238">
        <v>112141778</v>
      </c>
      <c r="C4511" s="238">
        <v>112141778</v>
      </c>
      <c r="D4511" s="238" t="s">
        <v>2566</v>
      </c>
      <c r="E4511" s="598" t="s">
        <v>36</v>
      </c>
      <c r="F4511" s="238">
        <v>60</v>
      </c>
      <c r="G4511" s="626" t="s">
        <v>5309</v>
      </c>
      <c r="H4511" s="241">
        <v>45377</v>
      </c>
      <c r="I4511" s="491"/>
      <c r="J4511" s="246"/>
      <c r="K4511" s="246"/>
      <c r="L4511" s="246"/>
      <c r="M4511" s="246"/>
      <c r="N4511" s="246"/>
      <c r="O4511" s="262"/>
      <c r="P4511" s="246"/>
      <c r="Q4511" s="246"/>
      <c r="R4511" s="246"/>
      <c r="S4511" s="252">
        <v>1.5</v>
      </c>
      <c r="T4511" s="467" t="s">
        <v>2965</v>
      </c>
      <c r="U4511" s="347">
        <f t="shared" si="93"/>
        <v>90</v>
      </c>
    </row>
    <row r="4512" spans="1:21">
      <c r="A4512" s="235">
        <f t="shared" si="92"/>
        <v>4509</v>
      </c>
      <c r="B4512" s="238">
        <v>101576439</v>
      </c>
      <c r="C4512" s="238" t="s">
        <v>655</v>
      </c>
      <c r="D4512" s="238" t="s">
        <v>656</v>
      </c>
      <c r="E4512" s="598" t="s">
        <v>36</v>
      </c>
      <c r="F4512" s="238">
        <v>14</v>
      </c>
      <c r="G4512" s="632" t="s">
        <v>5307</v>
      </c>
      <c r="H4512" s="241">
        <v>45378</v>
      </c>
      <c r="I4512" s="491"/>
      <c r="J4512" s="246"/>
      <c r="K4512" s="246"/>
      <c r="L4512" s="246"/>
      <c r="M4512" s="246"/>
      <c r="N4512" s="246"/>
      <c r="O4512" s="262"/>
      <c r="P4512" s="246"/>
      <c r="Q4512" s="246"/>
      <c r="R4512" s="246"/>
      <c r="S4512" s="252">
        <v>1184</v>
      </c>
      <c r="T4512" s="467" t="s">
        <v>2965</v>
      </c>
      <c r="U4512" s="347">
        <f t="shared" si="93"/>
        <v>16576</v>
      </c>
    </row>
    <row r="4513" spans="1:21">
      <c r="A4513" s="235">
        <f t="shared" si="92"/>
        <v>4510</v>
      </c>
      <c r="B4513" s="238">
        <v>101576439</v>
      </c>
      <c r="C4513" s="238" t="s">
        <v>655</v>
      </c>
      <c r="D4513" s="238" t="s">
        <v>656</v>
      </c>
      <c r="E4513" s="598" t="s">
        <v>36</v>
      </c>
      <c r="F4513" s="238">
        <v>4</v>
      </c>
      <c r="G4513" s="632" t="s">
        <v>5308</v>
      </c>
      <c r="H4513" s="241">
        <v>45378</v>
      </c>
      <c r="I4513" s="491"/>
      <c r="J4513" s="246"/>
      <c r="K4513" s="246"/>
      <c r="L4513" s="246"/>
      <c r="M4513" s="246"/>
      <c r="N4513" s="246"/>
      <c r="O4513" s="262"/>
      <c r="P4513" s="246"/>
      <c r="Q4513" s="246"/>
      <c r="R4513" s="246"/>
      <c r="S4513" s="252">
        <v>1184</v>
      </c>
      <c r="T4513" s="467" t="s">
        <v>2965</v>
      </c>
      <c r="U4513" s="347">
        <f t="shared" si="93"/>
        <v>4736</v>
      </c>
    </row>
    <row r="4514" spans="1:21">
      <c r="A4514" s="235">
        <f t="shared" si="92"/>
        <v>4511</v>
      </c>
      <c r="B4514" s="238">
        <v>101576439</v>
      </c>
      <c r="C4514" s="238" t="s">
        <v>655</v>
      </c>
      <c r="D4514" s="238" t="s">
        <v>656</v>
      </c>
      <c r="E4514" s="598" t="s">
        <v>36</v>
      </c>
      <c r="F4514" s="238">
        <v>6</v>
      </c>
      <c r="G4514" s="626" t="s">
        <v>5309</v>
      </c>
      <c r="H4514" s="241">
        <v>45377</v>
      </c>
      <c r="I4514" s="491"/>
      <c r="J4514" s="246"/>
      <c r="K4514" s="246"/>
      <c r="L4514" s="246"/>
      <c r="M4514" s="246"/>
      <c r="N4514" s="246"/>
      <c r="O4514" s="262"/>
      <c r="P4514" s="246"/>
      <c r="Q4514" s="246"/>
      <c r="R4514" s="246"/>
      <c r="S4514" s="252">
        <v>1184</v>
      </c>
      <c r="T4514" s="467" t="s">
        <v>2965</v>
      </c>
      <c r="U4514" s="347">
        <f t="shared" si="93"/>
        <v>7104</v>
      </c>
    </row>
    <row r="4515" spans="1:21">
      <c r="A4515" s="235">
        <f t="shared" si="92"/>
        <v>4512</v>
      </c>
      <c r="B4515" s="238">
        <v>110710681</v>
      </c>
      <c r="C4515" s="238">
        <v>110710681</v>
      </c>
      <c r="D4515" s="238" t="s">
        <v>2209</v>
      </c>
      <c r="E4515" s="598" t="s">
        <v>36</v>
      </c>
      <c r="F4515" s="238">
        <v>56</v>
      </c>
      <c r="G4515" s="632" t="s">
        <v>5307</v>
      </c>
      <c r="H4515" s="241">
        <v>45378</v>
      </c>
      <c r="I4515" s="491"/>
      <c r="J4515" s="246"/>
      <c r="K4515" s="246"/>
      <c r="L4515" s="246"/>
      <c r="M4515" s="246"/>
      <c r="N4515" s="246"/>
      <c r="O4515" s="262"/>
      <c r="P4515" s="246"/>
      <c r="Q4515" s="246"/>
      <c r="R4515" s="246"/>
      <c r="S4515" s="252">
        <v>2011</v>
      </c>
      <c r="T4515" s="467" t="s">
        <v>2965</v>
      </c>
      <c r="U4515" s="347">
        <f t="shared" si="93"/>
        <v>112616</v>
      </c>
    </row>
    <row r="4516" spans="1:21">
      <c r="A4516" s="235">
        <f t="shared" si="92"/>
        <v>4513</v>
      </c>
      <c r="B4516" s="238">
        <v>110710681</v>
      </c>
      <c r="C4516" s="238">
        <v>110710681</v>
      </c>
      <c r="D4516" s="238" t="s">
        <v>2209</v>
      </c>
      <c r="E4516" s="598" t="s">
        <v>36</v>
      </c>
      <c r="F4516" s="238">
        <v>16</v>
      </c>
      <c r="G4516" s="632" t="s">
        <v>5308</v>
      </c>
      <c r="H4516" s="241">
        <v>45378</v>
      </c>
      <c r="I4516" s="491"/>
      <c r="J4516" s="246"/>
      <c r="K4516" s="246"/>
      <c r="L4516" s="246"/>
      <c r="M4516" s="246"/>
      <c r="N4516" s="246"/>
      <c r="O4516" s="262"/>
      <c r="P4516" s="246"/>
      <c r="Q4516" s="246"/>
      <c r="R4516" s="246"/>
      <c r="S4516" s="252">
        <v>2011</v>
      </c>
      <c r="T4516" s="467" t="s">
        <v>2965</v>
      </c>
      <c r="U4516" s="347">
        <f t="shared" si="93"/>
        <v>32176</v>
      </c>
    </row>
    <row r="4517" spans="1:21">
      <c r="A4517" s="235">
        <f t="shared" si="92"/>
        <v>4514</v>
      </c>
      <c r="B4517" s="238">
        <v>110710681</v>
      </c>
      <c r="C4517" s="238">
        <v>110710681</v>
      </c>
      <c r="D4517" s="238" t="s">
        <v>2209</v>
      </c>
      <c r="E4517" s="598" t="s">
        <v>36</v>
      </c>
      <c r="F4517" s="235">
        <v>24</v>
      </c>
      <c r="G4517" s="626" t="s">
        <v>5309</v>
      </c>
      <c r="H4517" s="241">
        <v>45377</v>
      </c>
      <c r="I4517" s="491"/>
      <c r="J4517" s="246"/>
      <c r="K4517" s="246"/>
      <c r="L4517" s="246"/>
      <c r="M4517" s="246"/>
      <c r="N4517" s="246"/>
      <c r="O4517" s="262"/>
      <c r="P4517" s="246"/>
      <c r="Q4517" s="246"/>
      <c r="R4517" s="246"/>
      <c r="S4517" s="252">
        <v>2011</v>
      </c>
      <c r="T4517" s="467" t="s">
        <v>2965</v>
      </c>
      <c r="U4517" s="347">
        <f t="shared" si="93"/>
        <v>48264</v>
      </c>
    </row>
    <row r="4518" spans="1:21">
      <c r="A4518" s="235">
        <f t="shared" si="92"/>
        <v>4515</v>
      </c>
      <c r="B4518" s="238">
        <v>110710682</v>
      </c>
      <c r="C4518" s="238">
        <v>110710682</v>
      </c>
      <c r="D4518" s="238" t="s">
        <v>2216</v>
      </c>
      <c r="E4518" s="598" t="s">
        <v>36</v>
      </c>
      <c r="F4518" s="238">
        <v>56</v>
      </c>
      <c r="G4518" s="632" t="s">
        <v>5307</v>
      </c>
      <c r="H4518" s="241">
        <v>45378</v>
      </c>
      <c r="I4518" s="491"/>
      <c r="J4518" s="246"/>
      <c r="K4518" s="246"/>
      <c r="L4518" s="246"/>
      <c r="M4518" s="246"/>
      <c r="N4518" s="246"/>
      <c r="O4518" s="262"/>
      <c r="P4518" s="246"/>
      <c r="Q4518" s="246"/>
      <c r="R4518" s="246"/>
      <c r="S4518" s="252">
        <v>1945</v>
      </c>
      <c r="T4518" s="467" t="s">
        <v>2965</v>
      </c>
      <c r="U4518" s="347">
        <f t="shared" si="93"/>
        <v>108920</v>
      </c>
    </row>
    <row r="4519" spans="1:21">
      <c r="A4519" s="235">
        <f t="shared" si="92"/>
        <v>4516</v>
      </c>
      <c r="B4519" s="238">
        <v>110710682</v>
      </c>
      <c r="C4519" s="238">
        <v>110710682</v>
      </c>
      <c r="D4519" s="238" t="s">
        <v>2216</v>
      </c>
      <c r="E4519" s="598" t="s">
        <v>36</v>
      </c>
      <c r="F4519" s="238">
        <v>16</v>
      </c>
      <c r="G4519" s="632" t="s">
        <v>5308</v>
      </c>
      <c r="H4519" s="241">
        <v>45378</v>
      </c>
      <c r="I4519" s="491"/>
      <c r="J4519" s="246"/>
      <c r="K4519" s="246"/>
      <c r="L4519" s="246"/>
      <c r="M4519" s="246"/>
      <c r="N4519" s="246"/>
      <c r="O4519" s="262"/>
      <c r="P4519" s="246"/>
      <c r="Q4519" s="246"/>
      <c r="R4519" s="246"/>
      <c r="S4519" s="252">
        <v>1945</v>
      </c>
      <c r="T4519" s="467" t="s">
        <v>2965</v>
      </c>
      <c r="U4519" s="347">
        <f t="shared" si="93"/>
        <v>31120</v>
      </c>
    </row>
    <row r="4520" spans="1:21">
      <c r="A4520" s="235">
        <f t="shared" si="92"/>
        <v>4517</v>
      </c>
      <c r="B4520" s="238">
        <v>110710682</v>
      </c>
      <c r="C4520" s="238">
        <v>110710682</v>
      </c>
      <c r="D4520" s="238" t="s">
        <v>2216</v>
      </c>
      <c r="E4520" s="598" t="s">
        <v>36</v>
      </c>
      <c r="F4520" s="235">
        <v>24</v>
      </c>
      <c r="G4520" s="626" t="s">
        <v>5309</v>
      </c>
      <c r="H4520" s="241">
        <v>45377</v>
      </c>
      <c r="I4520" s="491"/>
      <c r="J4520" s="246"/>
      <c r="K4520" s="246"/>
      <c r="L4520" s="246"/>
      <c r="M4520" s="246"/>
      <c r="N4520" s="246"/>
      <c r="O4520" s="262"/>
      <c r="P4520" s="246"/>
      <c r="Q4520" s="246"/>
      <c r="R4520" s="246"/>
      <c r="S4520" s="252">
        <v>1945</v>
      </c>
      <c r="T4520" s="467" t="s">
        <v>2965</v>
      </c>
      <c r="U4520" s="347">
        <f t="shared" si="93"/>
        <v>46680</v>
      </c>
    </row>
    <row r="4521" spans="1:21">
      <c r="A4521" s="235">
        <f t="shared" si="92"/>
        <v>4518</v>
      </c>
      <c r="B4521" s="238">
        <v>110710684</v>
      </c>
      <c r="C4521" s="238" t="s">
        <v>3942</v>
      </c>
      <c r="D4521" s="238" t="s">
        <v>2213</v>
      </c>
      <c r="E4521" s="598" t="s">
        <v>36</v>
      </c>
      <c r="F4521" s="238">
        <v>28</v>
      </c>
      <c r="G4521" s="632" t="s">
        <v>5307</v>
      </c>
      <c r="H4521" s="241">
        <v>45378</v>
      </c>
      <c r="I4521" s="491"/>
      <c r="J4521" s="246"/>
      <c r="K4521" s="246"/>
      <c r="L4521" s="246"/>
      <c r="M4521" s="246"/>
      <c r="N4521" s="246"/>
      <c r="O4521" s="262"/>
      <c r="P4521" s="246"/>
      <c r="Q4521" s="246"/>
      <c r="R4521" s="246"/>
      <c r="S4521" s="252">
        <v>2518</v>
      </c>
      <c r="T4521" s="467" t="s">
        <v>2965</v>
      </c>
      <c r="U4521" s="347">
        <f t="shared" si="93"/>
        <v>70504</v>
      </c>
    </row>
    <row r="4522" spans="1:21">
      <c r="A4522" s="235">
        <f t="shared" si="92"/>
        <v>4519</v>
      </c>
      <c r="B4522" s="238">
        <v>110710684</v>
      </c>
      <c r="C4522" s="238" t="s">
        <v>3942</v>
      </c>
      <c r="D4522" s="238" t="s">
        <v>2213</v>
      </c>
      <c r="E4522" s="598" t="s">
        <v>36</v>
      </c>
      <c r="F4522" s="238">
        <v>8</v>
      </c>
      <c r="G4522" s="632" t="s">
        <v>5308</v>
      </c>
      <c r="H4522" s="241">
        <v>45378</v>
      </c>
      <c r="I4522" s="491"/>
      <c r="J4522" s="246"/>
      <c r="K4522" s="246"/>
      <c r="L4522" s="246"/>
      <c r="M4522" s="246"/>
      <c r="N4522" s="246"/>
      <c r="O4522" s="262"/>
      <c r="P4522" s="246"/>
      <c r="Q4522" s="246"/>
      <c r="R4522" s="246"/>
      <c r="S4522" s="252">
        <v>2518</v>
      </c>
      <c r="T4522" s="467" t="s">
        <v>2965</v>
      </c>
      <c r="U4522" s="347">
        <f t="shared" si="93"/>
        <v>20144</v>
      </c>
    </row>
    <row r="4523" spans="1:21">
      <c r="A4523" s="235">
        <f t="shared" si="92"/>
        <v>4520</v>
      </c>
      <c r="B4523" s="238">
        <v>110710684</v>
      </c>
      <c r="C4523" s="238" t="s">
        <v>3942</v>
      </c>
      <c r="D4523" s="238" t="s">
        <v>2213</v>
      </c>
      <c r="E4523" s="598" t="s">
        <v>36</v>
      </c>
      <c r="F4523" s="238">
        <v>12</v>
      </c>
      <c r="G4523" s="626" t="s">
        <v>5309</v>
      </c>
      <c r="H4523" s="241">
        <v>45377</v>
      </c>
      <c r="I4523" s="491"/>
      <c r="J4523" s="246"/>
      <c r="K4523" s="246"/>
      <c r="L4523" s="246"/>
      <c r="M4523" s="246"/>
      <c r="N4523" s="246"/>
      <c r="O4523" s="262"/>
      <c r="P4523" s="246"/>
      <c r="Q4523" s="246"/>
      <c r="R4523" s="246"/>
      <c r="S4523" s="252">
        <v>2518</v>
      </c>
      <c r="T4523" s="467" t="s">
        <v>2965</v>
      </c>
      <c r="U4523" s="347">
        <f t="shared" si="93"/>
        <v>30216</v>
      </c>
    </row>
    <row r="4524" spans="1:21">
      <c r="A4524" s="235">
        <f t="shared" si="92"/>
        <v>4521</v>
      </c>
      <c r="B4524" s="238">
        <v>111400054</v>
      </c>
      <c r="C4524" s="238" t="s">
        <v>3274</v>
      </c>
      <c r="D4524" s="238" t="s">
        <v>650</v>
      </c>
      <c r="E4524" s="598" t="s">
        <v>36</v>
      </c>
      <c r="F4524" s="238">
        <v>42</v>
      </c>
      <c r="G4524" s="632" t="s">
        <v>5307</v>
      </c>
      <c r="H4524" s="241">
        <v>45378</v>
      </c>
      <c r="I4524" s="491"/>
      <c r="J4524" s="246"/>
      <c r="K4524" s="246"/>
      <c r="L4524" s="246"/>
      <c r="M4524" s="246"/>
      <c r="N4524" s="246"/>
      <c r="O4524" s="262"/>
      <c r="P4524" s="246"/>
      <c r="Q4524" s="246"/>
      <c r="R4524" s="246"/>
      <c r="S4524" s="252">
        <v>1410</v>
      </c>
      <c r="T4524" s="467" t="s">
        <v>2965</v>
      </c>
      <c r="U4524" s="347">
        <f t="shared" si="93"/>
        <v>59220</v>
      </c>
    </row>
    <row r="4525" spans="1:21">
      <c r="A4525" s="235">
        <f t="shared" si="92"/>
        <v>4522</v>
      </c>
      <c r="B4525" s="238">
        <v>111400054</v>
      </c>
      <c r="C4525" s="238" t="s">
        <v>3274</v>
      </c>
      <c r="D4525" s="238" t="s">
        <v>650</v>
      </c>
      <c r="E4525" s="598" t="s">
        <v>36</v>
      </c>
      <c r="F4525" s="238">
        <v>12</v>
      </c>
      <c r="G4525" s="632" t="s">
        <v>5308</v>
      </c>
      <c r="H4525" s="241">
        <v>45378</v>
      </c>
      <c r="I4525" s="491"/>
      <c r="J4525" s="246"/>
      <c r="K4525" s="246"/>
      <c r="L4525" s="246"/>
      <c r="M4525" s="246"/>
      <c r="N4525" s="246"/>
      <c r="O4525" s="262"/>
      <c r="P4525" s="246"/>
      <c r="Q4525" s="246"/>
      <c r="R4525" s="246"/>
      <c r="S4525" s="252">
        <v>1410</v>
      </c>
      <c r="T4525" s="467" t="s">
        <v>2965</v>
      </c>
      <c r="U4525" s="347">
        <f t="shared" si="93"/>
        <v>16920</v>
      </c>
    </row>
    <row r="4526" spans="1:21">
      <c r="A4526" s="235">
        <f t="shared" si="92"/>
        <v>4523</v>
      </c>
      <c r="B4526" s="238">
        <v>111400054</v>
      </c>
      <c r="C4526" s="238" t="s">
        <v>3274</v>
      </c>
      <c r="D4526" s="238" t="s">
        <v>650</v>
      </c>
      <c r="E4526" s="598" t="s">
        <v>36</v>
      </c>
      <c r="F4526" s="235">
        <v>18</v>
      </c>
      <c r="G4526" s="626" t="s">
        <v>5309</v>
      </c>
      <c r="H4526" s="241">
        <v>45377</v>
      </c>
      <c r="I4526" s="491"/>
      <c r="J4526" s="246"/>
      <c r="K4526" s="246"/>
      <c r="L4526" s="246"/>
      <c r="M4526" s="246"/>
      <c r="N4526" s="246"/>
      <c r="O4526" s="262"/>
      <c r="P4526" s="246"/>
      <c r="Q4526" s="246"/>
      <c r="R4526" s="246"/>
      <c r="S4526" s="252">
        <v>1410</v>
      </c>
      <c r="T4526" s="467" t="s">
        <v>2965</v>
      </c>
      <c r="U4526" s="347">
        <f t="shared" si="93"/>
        <v>25380</v>
      </c>
    </row>
    <row r="4527" spans="1:21">
      <c r="A4527" s="235">
        <f t="shared" si="92"/>
        <v>4524</v>
      </c>
      <c r="B4527" s="238">
        <v>111400055</v>
      </c>
      <c r="C4527" s="238" t="s">
        <v>3275</v>
      </c>
      <c r="D4527" s="238" t="s">
        <v>654</v>
      </c>
      <c r="E4527" s="598" t="s">
        <v>36</v>
      </c>
      <c r="F4527" s="333">
        <v>42</v>
      </c>
      <c r="G4527" s="632" t="s">
        <v>5307</v>
      </c>
      <c r="H4527" s="241">
        <v>45378</v>
      </c>
      <c r="I4527" s="491"/>
      <c r="J4527" s="246"/>
      <c r="K4527" s="246"/>
      <c r="L4527" s="246"/>
      <c r="M4527" s="246"/>
      <c r="N4527" s="246"/>
      <c r="O4527" s="262"/>
      <c r="P4527" s="246"/>
      <c r="Q4527" s="246"/>
      <c r="R4527" s="246"/>
      <c r="S4527" s="252">
        <v>1706.02</v>
      </c>
      <c r="T4527" s="467" t="s">
        <v>2965</v>
      </c>
      <c r="U4527" s="347">
        <f t="shared" si="93"/>
        <v>71652.84</v>
      </c>
    </row>
    <row r="4528" spans="1:21">
      <c r="A4528" s="235">
        <f t="shared" si="92"/>
        <v>4525</v>
      </c>
      <c r="B4528" s="238">
        <v>111400055</v>
      </c>
      <c r="C4528" s="238" t="s">
        <v>3275</v>
      </c>
      <c r="D4528" s="238" t="s">
        <v>654</v>
      </c>
      <c r="E4528" s="598" t="s">
        <v>36</v>
      </c>
      <c r="F4528" s="333">
        <v>12</v>
      </c>
      <c r="G4528" s="632" t="s">
        <v>5308</v>
      </c>
      <c r="H4528" s="241">
        <v>45378</v>
      </c>
      <c r="I4528" s="491"/>
      <c r="J4528" s="246"/>
      <c r="K4528" s="246"/>
      <c r="L4528" s="246"/>
      <c r="M4528" s="246"/>
      <c r="N4528" s="246"/>
      <c r="O4528" s="262"/>
      <c r="P4528" s="246"/>
      <c r="Q4528" s="246"/>
      <c r="R4528" s="246"/>
      <c r="S4528" s="252">
        <v>1706.02</v>
      </c>
      <c r="T4528" s="467" t="s">
        <v>2965</v>
      </c>
      <c r="U4528" s="347">
        <f t="shared" si="93"/>
        <v>20472.239999999998</v>
      </c>
    </row>
    <row r="4529" spans="1:21">
      <c r="A4529" s="235">
        <f t="shared" si="92"/>
        <v>4526</v>
      </c>
      <c r="B4529" s="238">
        <v>111400055</v>
      </c>
      <c r="C4529" s="238" t="s">
        <v>3275</v>
      </c>
      <c r="D4529" s="238" t="s">
        <v>654</v>
      </c>
      <c r="E4529" s="598" t="s">
        <v>36</v>
      </c>
      <c r="F4529" s="333">
        <v>18</v>
      </c>
      <c r="G4529" s="626" t="s">
        <v>5309</v>
      </c>
      <c r="H4529" s="241">
        <v>45377</v>
      </c>
      <c r="I4529" s="491"/>
      <c r="J4529" s="246"/>
      <c r="K4529" s="246"/>
      <c r="L4529" s="246"/>
      <c r="M4529" s="246"/>
      <c r="N4529" s="246"/>
      <c r="O4529" s="262"/>
      <c r="P4529" s="246"/>
      <c r="Q4529" s="246"/>
      <c r="R4529" s="246"/>
      <c r="S4529" s="252">
        <v>1706.02</v>
      </c>
      <c r="T4529" s="467" t="s">
        <v>2965</v>
      </c>
      <c r="U4529" s="347">
        <f t="shared" si="93"/>
        <v>30708.36</v>
      </c>
    </row>
    <row r="4530" spans="1:21" ht="20.399999999999999">
      <c r="A4530" s="235">
        <f t="shared" si="92"/>
        <v>4527</v>
      </c>
      <c r="B4530" s="238">
        <v>110408290</v>
      </c>
      <c r="C4530" s="238" t="s">
        <v>4382</v>
      </c>
      <c r="D4530" s="337" t="s">
        <v>2775</v>
      </c>
      <c r="E4530" s="598" t="s">
        <v>36</v>
      </c>
      <c r="F4530" s="235">
        <v>6</v>
      </c>
      <c r="G4530" s="632" t="s">
        <v>5308</v>
      </c>
      <c r="H4530" s="241">
        <v>45378</v>
      </c>
      <c r="I4530" s="491"/>
      <c r="J4530" s="246"/>
      <c r="K4530" s="246"/>
      <c r="L4530" s="246"/>
      <c r="M4530" s="246"/>
      <c r="N4530" s="246"/>
      <c r="O4530" s="262"/>
      <c r="P4530" s="246"/>
      <c r="Q4530" s="246"/>
      <c r="R4530" s="246"/>
      <c r="S4530" s="252">
        <v>540.54999999999995</v>
      </c>
      <c r="T4530" s="467" t="s">
        <v>2965</v>
      </c>
      <c r="U4530" s="347">
        <f t="shared" si="93"/>
        <v>3243.2999999999997</v>
      </c>
    </row>
    <row r="4531" spans="1:21">
      <c r="A4531" s="235">
        <f t="shared" si="92"/>
        <v>4528</v>
      </c>
      <c r="B4531" s="238" t="s">
        <v>2458</v>
      </c>
      <c r="C4531" s="238" t="s">
        <v>2458</v>
      </c>
      <c r="D4531" s="337" t="s">
        <v>2459</v>
      </c>
      <c r="E4531" s="598" t="s">
        <v>36</v>
      </c>
      <c r="F4531" s="238">
        <v>28</v>
      </c>
      <c r="G4531" s="632" t="s">
        <v>5307</v>
      </c>
      <c r="H4531" s="241">
        <v>45378</v>
      </c>
      <c r="I4531" s="491"/>
      <c r="J4531" s="246"/>
      <c r="K4531" s="246"/>
      <c r="L4531" s="246"/>
      <c r="M4531" s="246"/>
      <c r="N4531" s="246"/>
      <c r="O4531" s="262"/>
      <c r="P4531" s="246"/>
      <c r="Q4531" s="246"/>
      <c r="R4531" s="246"/>
      <c r="S4531" s="252">
        <v>1667.61</v>
      </c>
      <c r="T4531" s="467" t="s">
        <v>2965</v>
      </c>
      <c r="U4531" s="347">
        <f t="shared" si="93"/>
        <v>46693.079999999994</v>
      </c>
    </row>
    <row r="4532" spans="1:21">
      <c r="A4532" s="235">
        <f t="shared" si="92"/>
        <v>4529</v>
      </c>
      <c r="B4532" s="238" t="s">
        <v>2458</v>
      </c>
      <c r="C4532" s="238" t="s">
        <v>2458</v>
      </c>
      <c r="D4532" s="337" t="s">
        <v>2459</v>
      </c>
      <c r="E4532" s="598" t="s">
        <v>36</v>
      </c>
      <c r="F4532" s="238">
        <v>8</v>
      </c>
      <c r="G4532" s="632" t="s">
        <v>5308</v>
      </c>
      <c r="H4532" s="241">
        <v>45378</v>
      </c>
      <c r="I4532" s="491"/>
      <c r="J4532" s="246"/>
      <c r="K4532" s="246"/>
      <c r="L4532" s="246"/>
      <c r="M4532" s="246"/>
      <c r="N4532" s="246"/>
      <c r="O4532" s="262"/>
      <c r="P4532" s="246"/>
      <c r="Q4532" s="246"/>
      <c r="R4532" s="246"/>
      <c r="S4532" s="252">
        <v>1667.61</v>
      </c>
      <c r="T4532" s="467" t="s">
        <v>2965</v>
      </c>
      <c r="U4532" s="347">
        <f t="shared" si="93"/>
        <v>13340.88</v>
      </c>
    </row>
    <row r="4533" spans="1:21">
      <c r="A4533" s="235">
        <f t="shared" si="92"/>
        <v>4530</v>
      </c>
      <c r="B4533" s="238" t="s">
        <v>2458</v>
      </c>
      <c r="C4533" s="238" t="s">
        <v>2458</v>
      </c>
      <c r="D4533" s="337" t="s">
        <v>2459</v>
      </c>
      <c r="E4533" s="598" t="s">
        <v>36</v>
      </c>
      <c r="F4533" s="235">
        <v>12</v>
      </c>
      <c r="G4533" s="626" t="s">
        <v>5309</v>
      </c>
      <c r="H4533" s="241">
        <v>45377</v>
      </c>
      <c r="I4533" s="491"/>
      <c r="J4533" s="246"/>
      <c r="K4533" s="246"/>
      <c r="L4533" s="246"/>
      <c r="M4533" s="246"/>
      <c r="N4533" s="246"/>
      <c r="O4533" s="262"/>
      <c r="P4533" s="246"/>
      <c r="Q4533" s="246"/>
      <c r="R4533" s="246"/>
      <c r="S4533" s="252">
        <v>1667.61</v>
      </c>
      <c r="T4533" s="467" t="s">
        <v>2965</v>
      </c>
      <c r="U4533" s="347">
        <f t="shared" si="93"/>
        <v>20011.32</v>
      </c>
    </row>
    <row r="4534" spans="1:21">
      <c r="A4534" s="235">
        <f t="shared" si="92"/>
        <v>4531</v>
      </c>
      <c r="B4534" s="238" t="s">
        <v>2336</v>
      </c>
      <c r="C4534" s="238" t="s">
        <v>2804</v>
      </c>
      <c r="D4534" s="238" t="s">
        <v>2605</v>
      </c>
      <c r="E4534" s="598" t="s">
        <v>36</v>
      </c>
      <c r="F4534" s="238">
        <v>56</v>
      </c>
      <c r="G4534" s="632" t="s">
        <v>5307</v>
      </c>
      <c r="H4534" s="241">
        <v>45378</v>
      </c>
      <c r="I4534" s="491"/>
      <c r="J4534" s="246"/>
      <c r="K4534" s="246"/>
      <c r="L4534" s="246"/>
      <c r="M4534" s="246"/>
      <c r="N4534" s="246"/>
      <c r="O4534" s="262"/>
      <c r="P4534" s="246"/>
      <c r="Q4534" s="246"/>
      <c r="R4534" s="246"/>
      <c r="S4534" s="252">
        <v>1667.61</v>
      </c>
      <c r="T4534" s="467" t="s">
        <v>2965</v>
      </c>
      <c r="U4534" s="347">
        <f t="shared" si="93"/>
        <v>93386.159999999989</v>
      </c>
    </row>
    <row r="4535" spans="1:21">
      <c r="A4535" s="235">
        <f t="shared" si="92"/>
        <v>4532</v>
      </c>
      <c r="B4535" s="238" t="s">
        <v>2336</v>
      </c>
      <c r="C4535" s="238" t="s">
        <v>2804</v>
      </c>
      <c r="D4535" s="238" t="s">
        <v>2605</v>
      </c>
      <c r="E4535" s="598" t="s">
        <v>36</v>
      </c>
      <c r="F4535" s="238">
        <v>16</v>
      </c>
      <c r="G4535" s="632" t="s">
        <v>5308</v>
      </c>
      <c r="H4535" s="241">
        <v>45378</v>
      </c>
      <c r="I4535" s="491"/>
      <c r="J4535" s="246"/>
      <c r="K4535" s="246"/>
      <c r="L4535" s="246"/>
      <c r="M4535" s="246"/>
      <c r="N4535" s="246"/>
      <c r="O4535" s="262"/>
      <c r="P4535" s="246"/>
      <c r="Q4535" s="246"/>
      <c r="R4535" s="246"/>
      <c r="S4535" s="252">
        <v>1667.61</v>
      </c>
      <c r="T4535" s="467" t="s">
        <v>2965</v>
      </c>
      <c r="U4535" s="347">
        <f t="shared" si="93"/>
        <v>26681.759999999998</v>
      </c>
    </row>
    <row r="4536" spans="1:21">
      <c r="A4536" s="235">
        <f t="shared" ref="A4536:A4599" si="94">A4535+1</f>
        <v>4533</v>
      </c>
      <c r="B4536" s="238" t="s">
        <v>2336</v>
      </c>
      <c r="C4536" s="238" t="s">
        <v>2804</v>
      </c>
      <c r="D4536" s="238" t="s">
        <v>2605</v>
      </c>
      <c r="E4536" s="598" t="s">
        <v>36</v>
      </c>
      <c r="F4536" s="238">
        <v>24</v>
      </c>
      <c r="G4536" s="626" t="s">
        <v>5309</v>
      </c>
      <c r="H4536" s="241">
        <v>45377</v>
      </c>
      <c r="I4536" s="491"/>
      <c r="J4536" s="246"/>
      <c r="K4536" s="246"/>
      <c r="L4536" s="246"/>
      <c r="M4536" s="246"/>
      <c r="N4536" s="246"/>
      <c r="O4536" s="262"/>
      <c r="P4536" s="246"/>
      <c r="Q4536" s="246"/>
      <c r="R4536" s="246"/>
      <c r="S4536" s="252">
        <v>1667.61</v>
      </c>
      <c r="T4536" s="467" t="s">
        <v>2965</v>
      </c>
      <c r="U4536" s="347">
        <f t="shared" si="93"/>
        <v>40022.639999999999</v>
      </c>
    </row>
    <row r="4537" spans="1:21">
      <c r="A4537" s="235">
        <f t="shared" si="94"/>
        <v>4534</v>
      </c>
      <c r="B4537" s="238">
        <v>112172541</v>
      </c>
      <c r="C4537" s="238">
        <v>112172541</v>
      </c>
      <c r="D4537" s="238" t="s">
        <v>2373</v>
      </c>
      <c r="E4537" s="598" t="s">
        <v>36</v>
      </c>
      <c r="F4537" s="333">
        <v>14</v>
      </c>
      <c r="G4537" s="632" t="s">
        <v>5307</v>
      </c>
      <c r="H4537" s="241">
        <v>45378</v>
      </c>
      <c r="I4537" s="491"/>
      <c r="J4537" s="246"/>
      <c r="K4537" s="246"/>
      <c r="L4537" s="246"/>
      <c r="M4537" s="246"/>
      <c r="N4537" s="246"/>
      <c r="O4537" s="262"/>
      <c r="P4537" s="246"/>
      <c r="Q4537" s="246"/>
      <c r="R4537" s="246"/>
      <c r="S4537" s="252">
        <v>250.2</v>
      </c>
      <c r="T4537" s="467" t="s">
        <v>2965</v>
      </c>
      <c r="U4537" s="347">
        <f t="shared" si="93"/>
        <v>3502.7999999999997</v>
      </c>
    </row>
    <row r="4538" spans="1:21">
      <c r="A4538" s="235">
        <f t="shared" si="94"/>
        <v>4535</v>
      </c>
      <c r="B4538" s="238">
        <v>112172541</v>
      </c>
      <c r="C4538" s="238">
        <v>112172541</v>
      </c>
      <c r="D4538" s="238" t="s">
        <v>2373</v>
      </c>
      <c r="E4538" s="598" t="s">
        <v>36</v>
      </c>
      <c r="F4538" s="333">
        <v>4</v>
      </c>
      <c r="G4538" s="632" t="s">
        <v>5308</v>
      </c>
      <c r="H4538" s="241">
        <v>45378</v>
      </c>
      <c r="I4538" s="491"/>
      <c r="J4538" s="246"/>
      <c r="K4538" s="246"/>
      <c r="L4538" s="246"/>
      <c r="M4538" s="246"/>
      <c r="N4538" s="246"/>
      <c r="O4538" s="262"/>
      <c r="P4538" s="246"/>
      <c r="Q4538" s="246"/>
      <c r="R4538" s="246"/>
      <c r="S4538" s="252">
        <v>250.2</v>
      </c>
      <c r="T4538" s="467" t="s">
        <v>2965</v>
      </c>
      <c r="U4538" s="347">
        <f t="shared" si="93"/>
        <v>1000.8</v>
      </c>
    </row>
    <row r="4539" spans="1:21">
      <c r="A4539" s="235">
        <f t="shared" si="94"/>
        <v>4536</v>
      </c>
      <c r="B4539" s="238">
        <v>112172541</v>
      </c>
      <c r="C4539" s="238">
        <v>112172541</v>
      </c>
      <c r="D4539" s="238" t="s">
        <v>2373</v>
      </c>
      <c r="E4539" s="598" t="s">
        <v>36</v>
      </c>
      <c r="F4539" s="333">
        <v>6</v>
      </c>
      <c r="G4539" s="626" t="s">
        <v>5309</v>
      </c>
      <c r="H4539" s="241">
        <v>45377</v>
      </c>
      <c r="I4539" s="491"/>
      <c r="J4539" s="246"/>
      <c r="K4539" s="246"/>
      <c r="L4539" s="246"/>
      <c r="M4539" s="246"/>
      <c r="N4539" s="246"/>
      <c r="O4539" s="262"/>
      <c r="P4539" s="246"/>
      <c r="Q4539" s="246"/>
      <c r="R4539" s="246"/>
      <c r="S4539" s="252">
        <v>250.2</v>
      </c>
      <c r="T4539" s="467" t="s">
        <v>2965</v>
      </c>
      <c r="U4539" s="347">
        <f t="shared" si="93"/>
        <v>1501.1999999999998</v>
      </c>
    </row>
    <row r="4540" spans="1:21">
      <c r="A4540" s="235">
        <f t="shared" si="94"/>
        <v>4537</v>
      </c>
      <c r="B4540" s="238">
        <v>112172542</v>
      </c>
      <c r="C4540" s="238">
        <v>112172542</v>
      </c>
      <c r="D4540" s="238" t="s">
        <v>2376</v>
      </c>
      <c r="E4540" s="598" t="s">
        <v>36</v>
      </c>
      <c r="F4540" s="238">
        <v>42</v>
      </c>
      <c r="G4540" s="632" t="s">
        <v>5307</v>
      </c>
      <c r="H4540" s="241">
        <v>45378</v>
      </c>
      <c r="I4540" s="491"/>
      <c r="J4540" s="246"/>
      <c r="K4540" s="246"/>
      <c r="L4540" s="246"/>
      <c r="M4540" s="246"/>
      <c r="N4540" s="246"/>
      <c r="O4540" s="262"/>
      <c r="P4540" s="246"/>
      <c r="Q4540" s="246"/>
      <c r="R4540" s="246"/>
      <c r="S4540" s="252">
        <v>139.5</v>
      </c>
      <c r="T4540" s="467" t="s">
        <v>2965</v>
      </c>
      <c r="U4540" s="347">
        <f t="shared" si="93"/>
        <v>5859</v>
      </c>
    </row>
    <row r="4541" spans="1:21">
      <c r="A4541" s="235">
        <f t="shared" si="94"/>
        <v>4538</v>
      </c>
      <c r="B4541" s="238">
        <v>112172542</v>
      </c>
      <c r="C4541" s="238">
        <v>112172542</v>
      </c>
      <c r="D4541" s="238" t="s">
        <v>2376</v>
      </c>
      <c r="E4541" s="598" t="s">
        <v>36</v>
      </c>
      <c r="F4541" s="238">
        <v>12</v>
      </c>
      <c r="G4541" s="632" t="s">
        <v>5308</v>
      </c>
      <c r="H4541" s="241">
        <v>45378</v>
      </c>
      <c r="I4541" s="491"/>
      <c r="J4541" s="246"/>
      <c r="K4541" s="246"/>
      <c r="L4541" s="246"/>
      <c r="M4541" s="246"/>
      <c r="N4541" s="246"/>
      <c r="O4541" s="262"/>
      <c r="P4541" s="246"/>
      <c r="Q4541" s="246"/>
      <c r="R4541" s="246"/>
      <c r="S4541" s="252">
        <v>139.5</v>
      </c>
      <c r="T4541" s="467" t="s">
        <v>2965</v>
      </c>
      <c r="U4541" s="347">
        <f t="shared" si="93"/>
        <v>1674</v>
      </c>
    </row>
    <row r="4542" spans="1:21">
      <c r="A4542" s="235">
        <f t="shared" si="94"/>
        <v>4539</v>
      </c>
      <c r="B4542" s="238">
        <v>112172542</v>
      </c>
      <c r="C4542" s="238">
        <v>112172542</v>
      </c>
      <c r="D4542" s="238" t="s">
        <v>2376</v>
      </c>
      <c r="E4542" s="598" t="s">
        <v>36</v>
      </c>
      <c r="F4542" s="238">
        <v>18</v>
      </c>
      <c r="G4542" s="626" t="s">
        <v>5309</v>
      </c>
      <c r="H4542" s="241">
        <v>45377</v>
      </c>
      <c r="I4542" s="491"/>
      <c r="J4542" s="246"/>
      <c r="K4542" s="246"/>
      <c r="L4542" s="246"/>
      <c r="M4542" s="246"/>
      <c r="N4542" s="246"/>
      <c r="O4542" s="262"/>
      <c r="P4542" s="246"/>
      <c r="Q4542" s="246"/>
      <c r="R4542" s="246"/>
      <c r="S4542" s="252">
        <v>139.5</v>
      </c>
      <c r="T4542" s="467" t="s">
        <v>2965</v>
      </c>
      <c r="U4542" s="347">
        <f t="shared" si="93"/>
        <v>2511</v>
      </c>
    </row>
    <row r="4543" spans="1:21">
      <c r="A4543" s="235">
        <f t="shared" si="94"/>
        <v>4540</v>
      </c>
      <c r="B4543" s="238">
        <v>112172543</v>
      </c>
      <c r="C4543" s="238">
        <v>112172543</v>
      </c>
      <c r="D4543" s="238" t="s">
        <v>1145</v>
      </c>
      <c r="E4543" s="598" t="s">
        <v>36</v>
      </c>
      <c r="F4543" s="238">
        <v>14</v>
      </c>
      <c r="G4543" s="632" t="s">
        <v>5307</v>
      </c>
      <c r="H4543" s="241">
        <v>45378</v>
      </c>
      <c r="I4543" s="491"/>
      <c r="J4543" s="246"/>
      <c r="K4543" s="246"/>
      <c r="L4543" s="246"/>
      <c r="M4543" s="246"/>
      <c r="N4543" s="246"/>
      <c r="O4543" s="262"/>
      <c r="P4543" s="246"/>
      <c r="Q4543" s="246"/>
      <c r="R4543" s="246"/>
      <c r="S4543" s="252">
        <v>3147.29</v>
      </c>
      <c r="T4543" s="467" t="s">
        <v>2965</v>
      </c>
      <c r="U4543" s="347">
        <f t="shared" si="93"/>
        <v>44062.06</v>
      </c>
    </row>
    <row r="4544" spans="1:21">
      <c r="A4544" s="235">
        <f t="shared" si="94"/>
        <v>4541</v>
      </c>
      <c r="B4544" s="238">
        <v>112172543</v>
      </c>
      <c r="C4544" s="238">
        <v>112172543</v>
      </c>
      <c r="D4544" s="238" t="s">
        <v>1145</v>
      </c>
      <c r="E4544" s="598" t="s">
        <v>36</v>
      </c>
      <c r="F4544" s="238">
        <v>4</v>
      </c>
      <c r="G4544" s="632" t="s">
        <v>5308</v>
      </c>
      <c r="H4544" s="241">
        <v>45378</v>
      </c>
      <c r="I4544" s="491"/>
      <c r="J4544" s="246"/>
      <c r="K4544" s="246"/>
      <c r="L4544" s="246"/>
      <c r="M4544" s="246"/>
      <c r="N4544" s="246"/>
      <c r="O4544" s="262"/>
      <c r="P4544" s="246"/>
      <c r="Q4544" s="246"/>
      <c r="R4544" s="246"/>
      <c r="S4544" s="252">
        <v>3147.29</v>
      </c>
      <c r="T4544" s="467" t="s">
        <v>2965</v>
      </c>
      <c r="U4544" s="347">
        <f t="shared" si="93"/>
        <v>12589.16</v>
      </c>
    </row>
    <row r="4545" spans="1:21">
      <c r="A4545" s="235">
        <f t="shared" si="94"/>
        <v>4542</v>
      </c>
      <c r="B4545" s="238">
        <v>112172543</v>
      </c>
      <c r="C4545" s="238">
        <v>112172543</v>
      </c>
      <c r="D4545" s="238" t="s">
        <v>1145</v>
      </c>
      <c r="E4545" s="598" t="s">
        <v>36</v>
      </c>
      <c r="F4545" s="238">
        <v>6</v>
      </c>
      <c r="G4545" s="626" t="s">
        <v>5309</v>
      </c>
      <c r="H4545" s="241">
        <v>45377</v>
      </c>
      <c r="I4545" s="491"/>
      <c r="J4545" s="246"/>
      <c r="K4545" s="246"/>
      <c r="L4545" s="246"/>
      <c r="M4545" s="246"/>
      <c r="N4545" s="246"/>
      <c r="O4545" s="262"/>
      <c r="P4545" s="246"/>
      <c r="Q4545" s="246"/>
      <c r="R4545" s="246"/>
      <c r="S4545" s="252">
        <v>3147.29</v>
      </c>
      <c r="T4545" s="467" t="s">
        <v>2965</v>
      </c>
      <c r="U4545" s="347">
        <f t="shared" si="93"/>
        <v>18883.739999999998</v>
      </c>
    </row>
    <row r="4546" spans="1:21">
      <c r="A4546" s="235">
        <f t="shared" si="94"/>
        <v>4543</v>
      </c>
      <c r="B4546" s="238">
        <v>112172544</v>
      </c>
      <c r="C4546" s="238">
        <v>112172544</v>
      </c>
      <c r="D4546" s="238" t="s">
        <v>2377</v>
      </c>
      <c r="E4546" s="598" t="s">
        <v>36</v>
      </c>
      <c r="F4546" s="238">
        <v>28</v>
      </c>
      <c r="G4546" s="632" t="s">
        <v>5307</v>
      </c>
      <c r="H4546" s="241">
        <v>45378</v>
      </c>
      <c r="I4546" s="491"/>
      <c r="J4546" s="246"/>
      <c r="K4546" s="246"/>
      <c r="L4546" s="246"/>
      <c r="M4546" s="246"/>
      <c r="N4546" s="246"/>
      <c r="O4546" s="262"/>
      <c r="P4546" s="246"/>
      <c r="Q4546" s="246"/>
      <c r="R4546" s="246"/>
      <c r="S4546" s="252">
        <v>147.6</v>
      </c>
      <c r="T4546" s="467" t="s">
        <v>2965</v>
      </c>
      <c r="U4546" s="347">
        <f t="shared" si="93"/>
        <v>4132.8</v>
      </c>
    </row>
    <row r="4547" spans="1:21">
      <c r="A4547" s="235">
        <f t="shared" si="94"/>
        <v>4544</v>
      </c>
      <c r="B4547" s="238">
        <v>112172544</v>
      </c>
      <c r="C4547" s="238">
        <v>112172544</v>
      </c>
      <c r="D4547" s="238" t="s">
        <v>2377</v>
      </c>
      <c r="E4547" s="598" t="s">
        <v>36</v>
      </c>
      <c r="F4547" s="238">
        <v>8</v>
      </c>
      <c r="G4547" s="632" t="s">
        <v>5308</v>
      </c>
      <c r="H4547" s="241">
        <v>45378</v>
      </c>
      <c r="I4547" s="491"/>
      <c r="J4547" s="246"/>
      <c r="K4547" s="246"/>
      <c r="L4547" s="246"/>
      <c r="M4547" s="246"/>
      <c r="N4547" s="246"/>
      <c r="O4547" s="262"/>
      <c r="P4547" s="246"/>
      <c r="Q4547" s="246"/>
      <c r="R4547" s="246"/>
      <c r="S4547" s="252">
        <v>147.6</v>
      </c>
      <c r="T4547" s="467" t="s">
        <v>2965</v>
      </c>
      <c r="U4547" s="347">
        <f t="shared" si="93"/>
        <v>1180.8</v>
      </c>
    </row>
    <row r="4548" spans="1:21">
      <c r="A4548" s="235">
        <f t="shared" si="94"/>
        <v>4545</v>
      </c>
      <c r="B4548" s="238">
        <v>112172544</v>
      </c>
      <c r="C4548" s="238">
        <v>112172544</v>
      </c>
      <c r="D4548" s="238" t="s">
        <v>2377</v>
      </c>
      <c r="E4548" s="598" t="s">
        <v>36</v>
      </c>
      <c r="F4548" s="238">
        <v>12</v>
      </c>
      <c r="G4548" s="626" t="s">
        <v>5309</v>
      </c>
      <c r="H4548" s="241">
        <v>45377</v>
      </c>
      <c r="I4548" s="491"/>
      <c r="J4548" s="246"/>
      <c r="K4548" s="246"/>
      <c r="L4548" s="246"/>
      <c r="M4548" s="246"/>
      <c r="N4548" s="246"/>
      <c r="O4548" s="262"/>
      <c r="P4548" s="246"/>
      <c r="Q4548" s="246"/>
      <c r="R4548" s="246"/>
      <c r="S4548" s="252">
        <v>147.6</v>
      </c>
      <c r="T4548" s="467" t="s">
        <v>2965</v>
      </c>
      <c r="U4548" s="347">
        <f t="shared" ref="U4548:U4611" si="95">S4548*F4548</f>
        <v>1771.1999999999998</v>
      </c>
    </row>
    <row r="4549" spans="1:21">
      <c r="A4549" s="235">
        <f t="shared" si="94"/>
        <v>4546</v>
      </c>
      <c r="B4549" s="238">
        <v>112172545</v>
      </c>
      <c r="C4549" s="238">
        <v>112172545</v>
      </c>
      <c r="D4549" s="238" t="s">
        <v>2378</v>
      </c>
      <c r="E4549" s="598" t="s">
        <v>36</v>
      </c>
      <c r="F4549" s="333">
        <v>84</v>
      </c>
      <c r="G4549" s="632" t="s">
        <v>5307</v>
      </c>
      <c r="H4549" s="241">
        <v>45378</v>
      </c>
      <c r="I4549" s="491"/>
      <c r="J4549" s="246"/>
      <c r="K4549" s="246"/>
      <c r="L4549" s="246"/>
      <c r="M4549" s="246"/>
      <c r="N4549" s="246"/>
      <c r="O4549" s="262"/>
      <c r="P4549" s="246"/>
      <c r="Q4549" s="246"/>
      <c r="R4549" s="246"/>
      <c r="S4549" s="252">
        <v>8.8800000000000008</v>
      </c>
      <c r="T4549" s="467" t="s">
        <v>2965</v>
      </c>
      <c r="U4549" s="347">
        <f t="shared" si="95"/>
        <v>745.92000000000007</v>
      </c>
    </row>
    <row r="4550" spans="1:21">
      <c r="A4550" s="235">
        <f t="shared" si="94"/>
        <v>4547</v>
      </c>
      <c r="B4550" s="238">
        <v>112172545</v>
      </c>
      <c r="C4550" s="238">
        <v>112172545</v>
      </c>
      <c r="D4550" s="238" t="s">
        <v>2378</v>
      </c>
      <c r="E4550" s="598" t="s">
        <v>36</v>
      </c>
      <c r="F4550" s="333">
        <v>24</v>
      </c>
      <c r="G4550" s="632" t="s">
        <v>5308</v>
      </c>
      <c r="H4550" s="241">
        <v>45378</v>
      </c>
      <c r="I4550" s="491"/>
      <c r="J4550" s="246"/>
      <c r="K4550" s="246"/>
      <c r="L4550" s="246"/>
      <c r="M4550" s="246"/>
      <c r="N4550" s="246"/>
      <c r="O4550" s="262"/>
      <c r="P4550" s="246"/>
      <c r="Q4550" s="246"/>
      <c r="R4550" s="246"/>
      <c r="S4550" s="252">
        <v>8.8800000000000008</v>
      </c>
      <c r="T4550" s="467" t="s">
        <v>2965</v>
      </c>
      <c r="U4550" s="347">
        <f t="shared" si="95"/>
        <v>213.12</v>
      </c>
    </row>
    <row r="4551" spans="1:21">
      <c r="A4551" s="235">
        <f t="shared" si="94"/>
        <v>4548</v>
      </c>
      <c r="B4551" s="238">
        <v>112172545</v>
      </c>
      <c r="C4551" s="238">
        <v>112172545</v>
      </c>
      <c r="D4551" s="238" t="s">
        <v>2378</v>
      </c>
      <c r="E4551" s="598" t="s">
        <v>36</v>
      </c>
      <c r="F4551" s="333">
        <v>36</v>
      </c>
      <c r="G4551" s="626" t="s">
        <v>5309</v>
      </c>
      <c r="H4551" s="241">
        <v>45377</v>
      </c>
      <c r="I4551" s="491"/>
      <c r="J4551" s="246"/>
      <c r="K4551" s="246"/>
      <c r="L4551" s="246"/>
      <c r="M4551" s="246"/>
      <c r="N4551" s="246"/>
      <c r="O4551" s="262"/>
      <c r="P4551" s="246"/>
      <c r="Q4551" s="246"/>
      <c r="R4551" s="246"/>
      <c r="S4551" s="252">
        <v>8.8800000000000008</v>
      </c>
      <c r="T4551" s="467" t="s">
        <v>2965</v>
      </c>
      <c r="U4551" s="347">
        <f t="shared" si="95"/>
        <v>319.68</v>
      </c>
    </row>
    <row r="4552" spans="1:21">
      <c r="A4552" s="235">
        <f t="shared" si="94"/>
        <v>4549</v>
      </c>
      <c r="B4552" s="238">
        <v>112172546</v>
      </c>
      <c r="C4552" s="238">
        <v>112172546</v>
      </c>
      <c r="D4552" s="238" t="s">
        <v>2380</v>
      </c>
      <c r="E4552" s="598" t="s">
        <v>36</v>
      </c>
      <c r="F4552" s="333">
        <v>56</v>
      </c>
      <c r="G4552" s="632" t="s">
        <v>5307</v>
      </c>
      <c r="H4552" s="241">
        <v>45378</v>
      </c>
      <c r="I4552" s="491"/>
      <c r="J4552" s="246"/>
      <c r="K4552" s="246"/>
      <c r="L4552" s="246"/>
      <c r="M4552" s="246"/>
      <c r="N4552" s="246"/>
      <c r="O4552" s="262"/>
      <c r="P4552" s="246"/>
      <c r="Q4552" s="246"/>
      <c r="R4552" s="246"/>
      <c r="S4552" s="252">
        <v>8.98</v>
      </c>
      <c r="T4552" s="467" t="s">
        <v>2965</v>
      </c>
      <c r="U4552" s="347">
        <f t="shared" si="95"/>
        <v>502.88</v>
      </c>
    </row>
    <row r="4553" spans="1:21">
      <c r="A4553" s="235">
        <f t="shared" si="94"/>
        <v>4550</v>
      </c>
      <c r="B4553" s="238">
        <v>112172546</v>
      </c>
      <c r="C4553" s="238">
        <v>112172546</v>
      </c>
      <c r="D4553" s="238" t="s">
        <v>2380</v>
      </c>
      <c r="E4553" s="598" t="s">
        <v>36</v>
      </c>
      <c r="F4553" s="333">
        <v>16</v>
      </c>
      <c r="G4553" s="632" t="s">
        <v>5308</v>
      </c>
      <c r="H4553" s="241">
        <v>45378</v>
      </c>
      <c r="I4553" s="491"/>
      <c r="J4553" s="246"/>
      <c r="K4553" s="246"/>
      <c r="L4553" s="246"/>
      <c r="M4553" s="246"/>
      <c r="N4553" s="246"/>
      <c r="O4553" s="262"/>
      <c r="P4553" s="246"/>
      <c r="Q4553" s="246"/>
      <c r="R4553" s="246"/>
      <c r="S4553" s="252">
        <v>8.98</v>
      </c>
      <c r="T4553" s="467" t="s">
        <v>2965</v>
      </c>
      <c r="U4553" s="347">
        <f t="shared" si="95"/>
        <v>143.68</v>
      </c>
    </row>
    <row r="4554" spans="1:21">
      <c r="A4554" s="235">
        <f t="shared" si="94"/>
        <v>4551</v>
      </c>
      <c r="B4554" s="238">
        <v>112172546</v>
      </c>
      <c r="C4554" s="238">
        <v>112172546</v>
      </c>
      <c r="D4554" s="238" t="s">
        <v>2380</v>
      </c>
      <c r="E4554" s="598" t="s">
        <v>36</v>
      </c>
      <c r="F4554" s="333">
        <v>24</v>
      </c>
      <c r="G4554" s="626" t="s">
        <v>5309</v>
      </c>
      <c r="H4554" s="241">
        <v>45377</v>
      </c>
      <c r="I4554" s="491"/>
      <c r="J4554" s="246"/>
      <c r="K4554" s="246"/>
      <c r="L4554" s="246"/>
      <c r="M4554" s="246"/>
      <c r="N4554" s="246"/>
      <c r="O4554" s="262"/>
      <c r="P4554" s="246"/>
      <c r="Q4554" s="246"/>
      <c r="R4554" s="246"/>
      <c r="S4554" s="252">
        <v>8.98</v>
      </c>
      <c r="T4554" s="467" t="s">
        <v>2965</v>
      </c>
      <c r="U4554" s="347">
        <f t="shared" si="95"/>
        <v>215.52</v>
      </c>
    </row>
    <row r="4555" spans="1:21">
      <c r="A4555" s="235">
        <f t="shared" si="94"/>
        <v>4552</v>
      </c>
      <c r="B4555" s="238">
        <v>112170848</v>
      </c>
      <c r="C4555" s="238">
        <v>112170848</v>
      </c>
      <c r="D4555" s="238" t="s">
        <v>2381</v>
      </c>
      <c r="E4555" s="598" t="s">
        <v>36</v>
      </c>
      <c r="F4555" s="238">
        <v>84</v>
      </c>
      <c r="G4555" s="632" t="s">
        <v>5307</v>
      </c>
      <c r="H4555" s="241">
        <v>45378</v>
      </c>
      <c r="I4555" s="491"/>
      <c r="J4555" s="246"/>
      <c r="K4555" s="246"/>
      <c r="L4555" s="246"/>
      <c r="M4555" s="246"/>
      <c r="N4555" s="246"/>
      <c r="O4555" s="262"/>
      <c r="P4555" s="246"/>
      <c r="Q4555" s="246"/>
      <c r="R4555" s="246"/>
      <c r="S4555" s="252">
        <v>8.41</v>
      </c>
      <c r="T4555" s="467" t="s">
        <v>2965</v>
      </c>
      <c r="U4555" s="347">
        <f t="shared" si="95"/>
        <v>706.44</v>
      </c>
    </row>
    <row r="4556" spans="1:21">
      <c r="A4556" s="235">
        <f t="shared" si="94"/>
        <v>4553</v>
      </c>
      <c r="B4556" s="238">
        <v>112170848</v>
      </c>
      <c r="C4556" s="238">
        <v>112170848</v>
      </c>
      <c r="D4556" s="238" t="s">
        <v>2381</v>
      </c>
      <c r="E4556" s="598" t="s">
        <v>36</v>
      </c>
      <c r="F4556" s="238">
        <v>24</v>
      </c>
      <c r="G4556" s="632" t="s">
        <v>5308</v>
      </c>
      <c r="H4556" s="241">
        <v>45378</v>
      </c>
      <c r="I4556" s="491"/>
      <c r="J4556" s="246"/>
      <c r="K4556" s="246"/>
      <c r="L4556" s="246"/>
      <c r="M4556" s="246"/>
      <c r="N4556" s="246"/>
      <c r="O4556" s="262"/>
      <c r="P4556" s="246"/>
      <c r="Q4556" s="246"/>
      <c r="R4556" s="246"/>
      <c r="S4556" s="252">
        <v>8.41</v>
      </c>
      <c r="T4556" s="467" t="s">
        <v>2965</v>
      </c>
      <c r="U4556" s="347">
        <f t="shared" si="95"/>
        <v>201.84</v>
      </c>
    </row>
    <row r="4557" spans="1:21">
      <c r="A4557" s="235">
        <f t="shared" si="94"/>
        <v>4554</v>
      </c>
      <c r="B4557" s="238">
        <v>112170848</v>
      </c>
      <c r="C4557" s="238">
        <v>112170848</v>
      </c>
      <c r="D4557" s="238" t="s">
        <v>2381</v>
      </c>
      <c r="E4557" s="598" t="s">
        <v>36</v>
      </c>
      <c r="F4557" s="238">
        <v>36</v>
      </c>
      <c r="G4557" s="626" t="s">
        <v>5309</v>
      </c>
      <c r="H4557" s="241">
        <v>45377</v>
      </c>
      <c r="I4557" s="491"/>
      <c r="J4557" s="246"/>
      <c r="K4557" s="246"/>
      <c r="L4557" s="246"/>
      <c r="M4557" s="246"/>
      <c r="N4557" s="246"/>
      <c r="O4557" s="262"/>
      <c r="P4557" s="246"/>
      <c r="Q4557" s="246"/>
      <c r="R4557" s="246"/>
      <c r="S4557" s="252">
        <v>8.41</v>
      </c>
      <c r="T4557" s="467" t="s">
        <v>2965</v>
      </c>
      <c r="U4557" s="347">
        <f t="shared" si="95"/>
        <v>302.76</v>
      </c>
    </row>
    <row r="4558" spans="1:21">
      <c r="A4558" s="235">
        <f t="shared" si="94"/>
        <v>4555</v>
      </c>
      <c r="B4558" s="238">
        <v>112170849</v>
      </c>
      <c r="C4558" s="238">
        <v>112170849</v>
      </c>
      <c r="D4558" s="238" t="s">
        <v>2382</v>
      </c>
      <c r="E4558" s="598" t="s">
        <v>36</v>
      </c>
      <c r="F4558" s="238">
        <v>84</v>
      </c>
      <c r="G4558" s="632" t="s">
        <v>5307</v>
      </c>
      <c r="H4558" s="241">
        <v>45378</v>
      </c>
      <c r="I4558" s="491"/>
      <c r="J4558" s="246"/>
      <c r="K4558" s="246"/>
      <c r="L4558" s="246"/>
      <c r="M4558" s="246"/>
      <c r="N4558" s="246"/>
      <c r="O4558" s="262"/>
      <c r="P4558" s="246"/>
      <c r="Q4558" s="246"/>
      <c r="R4558" s="246"/>
      <c r="S4558" s="252">
        <v>2.89</v>
      </c>
      <c r="T4558" s="467" t="s">
        <v>2965</v>
      </c>
      <c r="U4558" s="347">
        <f t="shared" si="95"/>
        <v>242.76000000000002</v>
      </c>
    </row>
    <row r="4559" spans="1:21">
      <c r="A4559" s="235">
        <f t="shared" si="94"/>
        <v>4556</v>
      </c>
      <c r="B4559" s="238">
        <v>112170849</v>
      </c>
      <c r="C4559" s="238">
        <v>112170849</v>
      </c>
      <c r="D4559" s="238" t="s">
        <v>2382</v>
      </c>
      <c r="E4559" s="598" t="s">
        <v>36</v>
      </c>
      <c r="F4559" s="238">
        <v>24</v>
      </c>
      <c r="G4559" s="632" t="s">
        <v>5308</v>
      </c>
      <c r="H4559" s="241">
        <v>45378</v>
      </c>
      <c r="I4559" s="491"/>
      <c r="J4559" s="246"/>
      <c r="K4559" s="246"/>
      <c r="L4559" s="246"/>
      <c r="M4559" s="246"/>
      <c r="N4559" s="246"/>
      <c r="O4559" s="262"/>
      <c r="P4559" s="246"/>
      <c r="Q4559" s="246"/>
      <c r="R4559" s="246"/>
      <c r="S4559" s="252">
        <v>2.89</v>
      </c>
      <c r="T4559" s="467" t="s">
        <v>2965</v>
      </c>
      <c r="U4559" s="347">
        <f t="shared" si="95"/>
        <v>69.36</v>
      </c>
    </row>
    <row r="4560" spans="1:21">
      <c r="A4560" s="235">
        <f t="shared" si="94"/>
        <v>4557</v>
      </c>
      <c r="B4560" s="238">
        <v>112170849</v>
      </c>
      <c r="C4560" s="238">
        <v>112170849</v>
      </c>
      <c r="D4560" s="238" t="s">
        <v>2382</v>
      </c>
      <c r="E4560" s="598" t="s">
        <v>36</v>
      </c>
      <c r="F4560" s="238">
        <v>36</v>
      </c>
      <c r="G4560" s="626" t="s">
        <v>5309</v>
      </c>
      <c r="H4560" s="241">
        <v>45377</v>
      </c>
      <c r="I4560" s="491"/>
      <c r="J4560" s="246"/>
      <c r="K4560" s="246"/>
      <c r="L4560" s="246"/>
      <c r="M4560" s="246"/>
      <c r="N4560" s="246"/>
      <c r="O4560" s="262"/>
      <c r="P4560" s="246"/>
      <c r="Q4560" s="246"/>
      <c r="R4560" s="246"/>
      <c r="S4560" s="252">
        <v>2.89</v>
      </c>
      <c r="T4560" s="467" t="s">
        <v>2965</v>
      </c>
      <c r="U4560" s="347">
        <f t="shared" si="95"/>
        <v>104.04</v>
      </c>
    </row>
    <row r="4561" spans="1:21">
      <c r="A4561" s="235">
        <f t="shared" si="94"/>
        <v>4558</v>
      </c>
      <c r="B4561" s="238">
        <v>112171911</v>
      </c>
      <c r="C4561" s="238" t="s">
        <v>3427</v>
      </c>
      <c r="D4561" s="333" t="s">
        <v>3588</v>
      </c>
      <c r="E4561" s="600" t="s">
        <v>36</v>
      </c>
      <c r="F4561" s="424">
        <v>7</v>
      </c>
      <c r="G4561" s="632" t="s">
        <v>5307</v>
      </c>
      <c r="H4561" s="241">
        <v>45378</v>
      </c>
      <c r="I4561" s="491"/>
      <c r="J4561" s="246"/>
      <c r="K4561" s="246"/>
      <c r="L4561" s="246"/>
      <c r="M4561" s="246"/>
      <c r="N4561" s="246"/>
      <c r="O4561" s="262"/>
      <c r="P4561" s="246"/>
      <c r="Q4561" s="246"/>
      <c r="R4561" s="246"/>
      <c r="S4561" s="252">
        <v>158500</v>
      </c>
      <c r="T4561" s="467" t="s">
        <v>2965</v>
      </c>
      <c r="U4561" s="347">
        <f t="shared" si="95"/>
        <v>1109500</v>
      </c>
    </row>
    <row r="4562" spans="1:21">
      <c r="A4562" s="235">
        <f t="shared" si="94"/>
        <v>4559</v>
      </c>
      <c r="B4562" s="238">
        <v>112173846</v>
      </c>
      <c r="C4562" s="238">
        <v>1552983</v>
      </c>
      <c r="D4562" s="337" t="s">
        <v>3758</v>
      </c>
      <c r="E4562" s="600" t="s">
        <v>36</v>
      </c>
      <c r="F4562" s="470">
        <v>7</v>
      </c>
      <c r="G4562" s="632" t="s">
        <v>5307</v>
      </c>
      <c r="H4562" s="241">
        <v>45378</v>
      </c>
      <c r="I4562" s="491"/>
      <c r="J4562" s="246"/>
      <c r="K4562" s="246"/>
      <c r="L4562" s="246"/>
      <c r="M4562" s="246"/>
      <c r="N4562" s="246"/>
      <c r="O4562" s="262"/>
      <c r="P4562" s="246"/>
      <c r="Q4562" s="246"/>
      <c r="R4562" s="246"/>
      <c r="S4562" s="252">
        <v>2350</v>
      </c>
      <c r="T4562" s="467" t="s">
        <v>2965</v>
      </c>
      <c r="U4562" s="347">
        <f t="shared" si="95"/>
        <v>16450</v>
      </c>
    </row>
    <row r="4563" spans="1:21">
      <c r="A4563" s="235">
        <f t="shared" si="94"/>
        <v>4560</v>
      </c>
      <c r="B4563" s="238">
        <v>112173846</v>
      </c>
      <c r="C4563" s="238">
        <v>1552983</v>
      </c>
      <c r="D4563" s="337" t="s">
        <v>3758</v>
      </c>
      <c r="E4563" s="600" t="s">
        <v>36</v>
      </c>
      <c r="F4563" s="470">
        <v>2</v>
      </c>
      <c r="G4563" s="632" t="s">
        <v>5308</v>
      </c>
      <c r="H4563" s="241">
        <v>45378</v>
      </c>
      <c r="I4563" s="491"/>
      <c r="J4563" s="246"/>
      <c r="K4563" s="246"/>
      <c r="L4563" s="246"/>
      <c r="M4563" s="246"/>
      <c r="N4563" s="246"/>
      <c r="O4563" s="262"/>
      <c r="P4563" s="246"/>
      <c r="Q4563" s="246"/>
      <c r="R4563" s="246"/>
      <c r="S4563" s="252">
        <v>2350</v>
      </c>
      <c r="T4563" s="467" t="s">
        <v>2965</v>
      </c>
      <c r="U4563" s="347">
        <f t="shared" si="95"/>
        <v>4700</v>
      </c>
    </row>
    <row r="4564" spans="1:21">
      <c r="A4564" s="235">
        <f t="shared" si="94"/>
        <v>4561</v>
      </c>
      <c r="B4564" s="238">
        <v>112173846</v>
      </c>
      <c r="C4564" s="238">
        <v>1552983</v>
      </c>
      <c r="D4564" s="337" t="s">
        <v>3758</v>
      </c>
      <c r="E4564" s="600" t="s">
        <v>36</v>
      </c>
      <c r="F4564" s="470">
        <v>3</v>
      </c>
      <c r="G4564" s="626" t="s">
        <v>5309</v>
      </c>
      <c r="H4564" s="241">
        <v>45377</v>
      </c>
      <c r="I4564" s="491"/>
      <c r="J4564" s="246"/>
      <c r="K4564" s="246"/>
      <c r="L4564" s="246"/>
      <c r="M4564" s="246"/>
      <c r="N4564" s="246"/>
      <c r="O4564" s="262"/>
      <c r="P4564" s="246"/>
      <c r="Q4564" s="246"/>
      <c r="R4564" s="246"/>
      <c r="S4564" s="252">
        <v>2350</v>
      </c>
      <c r="T4564" s="467" t="s">
        <v>2965</v>
      </c>
      <c r="U4564" s="347">
        <f t="shared" si="95"/>
        <v>7050</v>
      </c>
    </row>
    <row r="4565" spans="1:21">
      <c r="A4565" s="235">
        <f t="shared" si="94"/>
        <v>4562</v>
      </c>
      <c r="B4565" s="238">
        <v>112171911</v>
      </c>
      <c r="C4565" s="238" t="s">
        <v>3427</v>
      </c>
      <c r="D4565" s="238" t="s">
        <v>3588</v>
      </c>
      <c r="E4565" s="600" t="s">
        <v>36</v>
      </c>
      <c r="F4565" s="333">
        <v>2</v>
      </c>
      <c r="G4565" s="632" t="s">
        <v>5308</v>
      </c>
      <c r="H4565" s="241">
        <v>45378</v>
      </c>
      <c r="I4565" s="491"/>
      <c r="J4565" s="246"/>
      <c r="K4565" s="246"/>
      <c r="L4565" s="246"/>
      <c r="M4565" s="246"/>
      <c r="N4565" s="246"/>
      <c r="O4565" s="262"/>
      <c r="P4565" s="246"/>
      <c r="Q4565" s="246"/>
      <c r="R4565" s="246"/>
      <c r="S4565" s="252">
        <v>158500</v>
      </c>
      <c r="T4565" s="467" t="s">
        <v>2965</v>
      </c>
      <c r="U4565" s="347">
        <f t="shared" si="95"/>
        <v>317000</v>
      </c>
    </row>
    <row r="4566" spans="1:21">
      <c r="A4566" s="235">
        <f t="shared" si="94"/>
        <v>4563</v>
      </c>
      <c r="B4566" s="238">
        <v>112171911</v>
      </c>
      <c r="C4566" s="238" t="s">
        <v>3427</v>
      </c>
      <c r="D4566" s="238" t="s">
        <v>3588</v>
      </c>
      <c r="E4566" s="600" t="s">
        <v>36</v>
      </c>
      <c r="F4566" s="333">
        <v>2</v>
      </c>
      <c r="G4566" s="626" t="s">
        <v>5309</v>
      </c>
      <c r="H4566" s="241">
        <v>45377</v>
      </c>
      <c r="I4566" s="491"/>
      <c r="J4566" s="246"/>
      <c r="K4566" s="246"/>
      <c r="L4566" s="246"/>
      <c r="M4566" s="246"/>
      <c r="N4566" s="246"/>
      <c r="O4566" s="262"/>
      <c r="P4566" s="246"/>
      <c r="Q4566" s="246"/>
      <c r="R4566" s="246"/>
      <c r="S4566" s="252">
        <v>158500</v>
      </c>
      <c r="T4566" s="467" t="s">
        <v>2965</v>
      </c>
      <c r="U4566" s="347">
        <f t="shared" si="95"/>
        <v>317000</v>
      </c>
    </row>
    <row r="4567" spans="1:21">
      <c r="A4567" s="235">
        <f t="shared" si="94"/>
        <v>4564</v>
      </c>
      <c r="B4567" s="238">
        <v>112171911</v>
      </c>
      <c r="C4567" s="238" t="s">
        <v>3427</v>
      </c>
      <c r="D4567" s="238" t="s">
        <v>3588</v>
      </c>
      <c r="E4567" s="600" t="s">
        <v>36</v>
      </c>
      <c r="F4567" s="333">
        <v>1</v>
      </c>
      <c r="G4567" s="626" t="s">
        <v>5309</v>
      </c>
      <c r="H4567" s="241">
        <v>45377</v>
      </c>
      <c r="I4567" s="491"/>
      <c r="J4567" s="246"/>
      <c r="K4567" s="246"/>
      <c r="L4567" s="246"/>
      <c r="M4567" s="246"/>
      <c r="N4567" s="246"/>
      <c r="O4567" s="262"/>
      <c r="P4567" s="246"/>
      <c r="Q4567" s="246"/>
      <c r="R4567" s="246"/>
      <c r="S4567" s="252">
        <v>158500</v>
      </c>
      <c r="T4567" s="467" t="s">
        <v>2965</v>
      </c>
      <c r="U4567" s="347">
        <f t="shared" si="95"/>
        <v>158500</v>
      </c>
    </row>
    <row r="4568" spans="1:21" ht="30.6">
      <c r="A4568" s="235">
        <f t="shared" si="94"/>
        <v>4565</v>
      </c>
      <c r="B4568" s="238">
        <v>109611234</v>
      </c>
      <c r="C4568" s="238">
        <v>3742612236</v>
      </c>
      <c r="D4568" s="337" t="s">
        <v>3031</v>
      </c>
      <c r="E4568" s="600" t="s">
        <v>36</v>
      </c>
      <c r="F4568" s="238">
        <v>12</v>
      </c>
      <c r="G4568" s="632" t="s">
        <v>5308</v>
      </c>
      <c r="H4568" s="241">
        <v>45378</v>
      </c>
      <c r="I4568" s="491"/>
      <c r="J4568" s="246"/>
      <c r="K4568" s="246"/>
      <c r="L4568" s="246"/>
      <c r="M4568" s="246"/>
      <c r="N4568" s="246"/>
      <c r="O4568" s="262"/>
      <c r="P4568" s="246"/>
      <c r="Q4568" s="246"/>
      <c r="R4568" s="246"/>
      <c r="S4568" s="252">
        <v>24600</v>
      </c>
      <c r="T4568" s="467" t="s">
        <v>2965</v>
      </c>
      <c r="U4568" s="347">
        <f t="shared" si="95"/>
        <v>295200</v>
      </c>
    </row>
    <row r="4569" spans="1:21" ht="30.6">
      <c r="A4569" s="235">
        <f t="shared" si="94"/>
        <v>4566</v>
      </c>
      <c r="B4569" s="238">
        <v>109611234</v>
      </c>
      <c r="C4569" s="238">
        <v>3742612236</v>
      </c>
      <c r="D4569" s="337" t="s">
        <v>3031</v>
      </c>
      <c r="E4569" s="600" t="s">
        <v>36</v>
      </c>
      <c r="F4569" s="238">
        <v>18</v>
      </c>
      <c r="G4569" s="626" t="s">
        <v>5309</v>
      </c>
      <c r="H4569" s="241">
        <v>45377</v>
      </c>
      <c r="I4569" s="491"/>
      <c r="J4569" s="246"/>
      <c r="K4569" s="246"/>
      <c r="L4569" s="246"/>
      <c r="M4569" s="246"/>
      <c r="N4569" s="246"/>
      <c r="O4569" s="262"/>
      <c r="P4569" s="246"/>
      <c r="Q4569" s="246"/>
      <c r="R4569" s="246"/>
      <c r="S4569" s="252">
        <v>24600</v>
      </c>
      <c r="T4569" s="467" t="s">
        <v>2965</v>
      </c>
      <c r="U4569" s="347">
        <f t="shared" si="95"/>
        <v>442800</v>
      </c>
    </row>
    <row r="4570" spans="1:21">
      <c r="A4570" s="235">
        <f t="shared" si="94"/>
        <v>4567</v>
      </c>
      <c r="B4570" s="238">
        <v>113785068</v>
      </c>
      <c r="C4570" s="239"/>
      <c r="D4570" s="239" t="s">
        <v>5104</v>
      </c>
      <c r="E4570" s="600" t="s">
        <v>36</v>
      </c>
      <c r="F4570" s="333">
        <v>4</v>
      </c>
      <c r="G4570" s="630" t="s">
        <v>5301</v>
      </c>
      <c r="H4570" s="241">
        <v>45378</v>
      </c>
      <c r="I4570" s="491"/>
      <c r="J4570" s="246"/>
      <c r="K4570" s="246"/>
      <c r="L4570" s="246"/>
      <c r="M4570" s="246"/>
      <c r="N4570" s="246"/>
      <c r="O4570" s="262"/>
      <c r="P4570" s="246"/>
      <c r="Q4570" s="246"/>
      <c r="R4570" s="246"/>
      <c r="S4570" s="252">
        <v>70</v>
      </c>
      <c r="T4570" s="467" t="s">
        <v>2965</v>
      </c>
      <c r="U4570" s="347">
        <f t="shared" si="95"/>
        <v>280</v>
      </c>
    </row>
    <row r="4571" spans="1:21">
      <c r="A4571" s="235">
        <f t="shared" si="94"/>
        <v>4568</v>
      </c>
      <c r="B4571" s="238">
        <v>112148136</v>
      </c>
      <c r="C4571" s="239" t="s">
        <v>3726</v>
      </c>
      <c r="D4571" s="238" t="s">
        <v>3727</v>
      </c>
      <c r="E4571" s="600" t="s">
        <v>4864</v>
      </c>
      <c r="F4571" s="424">
        <v>7</v>
      </c>
      <c r="G4571" s="632" t="s">
        <v>5307</v>
      </c>
      <c r="H4571" s="241">
        <v>45378</v>
      </c>
      <c r="I4571" s="491"/>
      <c r="J4571" s="246"/>
      <c r="K4571" s="246"/>
      <c r="L4571" s="246"/>
      <c r="M4571" s="246"/>
      <c r="N4571" s="246"/>
      <c r="O4571" s="262"/>
      <c r="P4571" s="246"/>
      <c r="Q4571" s="246"/>
      <c r="R4571" s="246"/>
      <c r="S4571" s="252">
        <v>14016.3</v>
      </c>
      <c r="T4571" s="467" t="s">
        <v>2965</v>
      </c>
      <c r="U4571" s="347">
        <f t="shared" si="95"/>
        <v>98114.099999999991</v>
      </c>
    </row>
    <row r="4572" spans="1:21">
      <c r="A4572" s="235">
        <f t="shared" si="94"/>
        <v>4569</v>
      </c>
      <c r="B4572" s="238">
        <v>112148136</v>
      </c>
      <c r="C4572" s="239" t="s">
        <v>3726</v>
      </c>
      <c r="D4572" s="238" t="s">
        <v>3727</v>
      </c>
      <c r="E4572" s="600" t="s">
        <v>4864</v>
      </c>
      <c r="F4572" s="424">
        <v>2</v>
      </c>
      <c r="G4572" s="632" t="s">
        <v>5308</v>
      </c>
      <c r="H4572" s="241">
        <v>45378</v>
      </c>
      <c r="I4572" s="491"/>
      <c r="J4572" s="246"/>
      <c r="K4572" s="246"/>
      <c r="L4572" s="246"/>
      <c r="M4572" s="246"/>
      <c r="N4572" s="246"/>
      <c r="O4572" s="262"/>
      <c r="P4572" s="246"/>
      <c r="Q4572" s="246"/>
      <c r="R4572" s="246"/>
      <c r="S4572" s="252">
        <v>14016.3</v>
      </c>
      <c r="T4572" s="467" t="s">
        <v>2965</v>
      </c>
      <c r="U4572" s="347">
        <f t="shared" si="95"/>
        <v>28032.6</v>
      </c>
    </row>
    <row r="4573" spans="1:21">
      <c r="A4573" s="235">
        <f t="shared" si="94"/>
        <v>4570</v>
      </c>
      <c r="B4573" s="238">
        <v>112148136</v>
      </c>
      <c r="C4573" s="239" t="s">
        <v>3726</v>
      </c>
      <c r="D4573" s="238" t="s">
        <v>3727</v>
      </c>
      <c r="E4573" s="600" t="s">
        <v>4864</v>
      </c>
      <c r="F4573" s="350">
        <v>3</v>
      </c>
      <c r="G4573" s="626" t="s">
        <v>5309</v>
      </c>
      <c r="H4573" s="241">
        <v>45377</v>
      </c>
      <c r="I4573" s="491"/>
      <c r="J4573" s="246"/>
      <c r="K4573" s="246"/>
      <c r="L4573" s="246"/>
      <c r="M4573" s="246"/>
      <c r="N4573" s="246"/>
      <c r="O4573" s="262"/>
      <c r="P4573" s="246"/>
      <c r="Q4573" s="246"/>
      <c r="R4573" s="246"/>
      <c r="S4573" s="252">
        <v>14016.3</v>
      </c>
      <c r="T4573" s="467" t="s">
        <v>2965</v>
      </c>
      <c r="U4573" s="347">
        <f t="shared" si="95"/>
        <v>42048.899999999994</v>
      </c>
    </row>
    <row r="4574" spans="1:21" ht="30.6">
      <c r="A4574" s="235">
        <f t="shared" si="94"/>
        <v>4571</v>
      </c>
      <c r="B4574" s="238">
        <v>109611234</v>
      </c>
      <c r="C4574" s="239">
        <v>3742612236</v>
      </c>
      <c r="D4574" s="337" t="s">
        <v>3031</v>
      </c>
      <c r="E4574" s="600" t="s">
        <v>36</v>
      </c>
      <c r="F4574" s="333">
        <v>42</v>
      </c>
      <c r="G4574" s="632" t="s">
        <v>5307</v>
      </c>
      <c r="H4574" s="241">
        <v>45378</v>
      </c>
      <c r="I4574" s="491"/>
      <c r="J4574" s="246"/>
      <c r="K4574" s="246"/>
      <c r="L4574" s="246"/>
      <c r="M4574" s="246"/>
      <c r="N4574" s="246"/>
      <c r="O4574" s="262"/>
      <c r="P4574" s="246"/>
      <c r="Q4574" s="246"/>
      <c r="R4574" s="246"/>
      <c r="S4574" s="252">
        <v>24600</v>
      </c>
      <c r="T4574" s="467" t="s">
        <v>2965</v>
      </c>
      <c r="U4574" s="347">
        <f t="shared" si="95"/>
        <v>1033200</v>
      </c>
    </row>
    <row r="4575" spans="1:21">
      <c r="A4575" s="235">
        <f t="shared" si="94"/>
        <v>4572</v>
      </c>
      <c r="B4575" s="238">
        <v>113837420</v>
      </c>
      <c r="C4575" s="239" t="s">
        <v>4910</v>
      </c>
      <c r="D4575" s="239" t="s">
        <v>4911</v>
      </c>
      <c r="E4575" s="600" t="s">
        <v>36</v>
      </c>
      <c r="F4575" s="238">
        <v>68</v>
      </c>
      <c r="G4575" s="630" t="s">
        <v>5301</v>
      </c>
      <c r="H4575" s="241">
        <v>45378</v>
      </c>
      <c r="I4575" s="491"/>
      <c r="J4575" s="246"/>
      <c r="K4575" s="246"/>
      <c r="L4575" s="246"/>
      <c r="M4575" s="246"/>
      <c r="N4575" s="246"/>
      <c r="O4575" s="262"/>
      <c r="P4575" s="246"/>
      <c r="Q4575" s="246"/>
      <c r="R4575" s="246"/>
      <c r="S4575" s="252">
        <v>2550</v>
      </c>
      <c r="T4575" s="467" t="s">
        <v>2965</v>
      </c>
      <c r="U4575" s="347">
        <f t="shared" si="95"/>
        <v>173400</v>
      </c>
    </row>
    <row r="4576" spans="1:21">
      <c r="A4576" s="235">
        <f t="shared" si="94"/>
        <v>4573</v>
      </c>
      <c r="B4576" s="238">
        <v>113837420</v>
      </c>
      <c r="C4576" s="239" t="s">
        <v>4910</v>
      </c>
      <c r="D4576" s="239" t="s">
        <v>4911</v>
      </c>
      <c r="E4576" s="600" t="s">
        <v>36</v>
      </c>
      <c r="F4576" s="238">
        <v>24</v>
      </c>
      <c r="G4576" s="630" t="s">
        <v>5302</v>
      </c>
      <c r="H4576" s="241">
        <v>45378</v>
      </c>
      <c r="I4576" s="491"/>
      <c r="J4576" s="246"/>
      <c r="K4576" s="246"/>
      <c r="L4576" s="246"/>
      <c r="M4576" s="246"/>
      <c r="N4576" s="246"/>
      <c r="O4576" s="262"/>
      <c r="P4576" s="246"/>
      <c r="Q4576" s="246"/>
      <c r="R4576" s="246"/>
      <c r="S4576" s="252">
        <v>2550</v>
      </c>
      <c r="T4576" s="467" t="s">
        <v>2965</v>
      </c>
      <c r="U4576" s="347">
        <f t="shared" si="95"/>
        <v>61200</v>
      </c>
    </row>
    <row r="4577" spans="1:21">
      <c r="A4577" s="235">
        <f t="shared" si="94"/>
        <v>4574</v>
      </c>
      <c r="B4577" s="238">
        <v>113837420</v>
      </c>
      <c r="C4577" s="239" t="s">
        <v>4910</v>
      </c>
      <c r="D4577" s="239" t="s">
        <v>4911</v>
      </c>
      <c r="E4577" s="600" t="s">
        <v>36</v>
      </c>
      <c r="F4577" s="238">
        <v>10</v>
      </c>
      <c r="G4577" s="630" t="s">
        <v>5303</v>
      </c>
      <c r="H4577" s="241">
        <v>45378</v>
      </c>
      <c r="I4577" s="491"/>
      <c r="J4577" s="246"/>
      <c r="K4577" s="246"/>
      <c r="L4577" s="246"/>
      <c r="M4577" s="246"/>
      <c r="N4577" s="246"/>
      <c r="O4577" s="262"/>
      <c r="P4577" s="246"/>
      <c r="Q4577" s="246"/>
      <c r="R4577" s="246"/>
      <c r="S4577" s="252">
        <v>2550</v>
      </c>
      <c r="T4577" s="467" t="s">
        <v>2965</v>
      </c>
      <c r="U4577" s="347">
        <f t="shared" si="95"/>
        <v>25500</v>
      </c>
    </row>
    <row r="4578" spans="1:21">
      <c r="A4578" s="235">
        <f t="shared" si="94"/>
        <v>4575</v>
      </c>
      <c r="B4578" s="238">
        <v>113837420</v>
      </c>
      <c r="C4578" s="239" t="s">
        <v>4910</v>
      </c>
      <c r="D4578" s="239" t="s">
        <v>4911</v>
      </c>
      <c r="E4578" s="600" t="s">
        <v>36</v>
      </c>
      <c r="F4578" s="238">
        <v>8</v>
      </c>
      <c r="G4578" s="630" t="s">
        <v>5304</v>
      </c>
      <c r="H4578" s="241">
        <v>45378</v>
      </c>
      <c r="I4578" s="491"/>
      <c r="J4578" s="246"/>
      <c r="K4578" s="246"/>
      <c r="L4578" s="246"/>
      <c r="M4578" s="246"/>
      <c r="N4578" s="246"/>
      <c r="O4578" s="262"/>
      <c r="P4578" s="246"/>
      <c r="Q4578" s="246"/>
      <c r="R4578" s="246"/>
      <c r="S4578" s="252">
        <v>2550</v>
      </c>
      <c r="T4578" s="467" t="s">
        <v>2965</v>
      </c>
      <c r="U4578" s="347">
        <f t="shared" si="95"/>
        <v>20400</v>
      </c>
    </row>
    <row r="4579" spans="1:21">
      <c r="A4579" s="235">
        <f t="shared" si="94"/>
        <v>4576</v>
      </c>
      <c r="B4579" s="238">
        <v>102464571</v>
      </c>
      <c r="C4579" s="238" t="s">
        <v>1693</v>
      </c>
      <c r="D4579" s="238" t="s">
        <v>1694</v>
      </c>
      <c r="E4579" s="598" t="s">
        <v>36</v>
      </c>
      <c r="F4579" s="333">
        <v>14</v>
      </c>
      <c r="G4579" s="632" t="s">
        <v>5307</v>
      </c>
      <c r="H4579" s="241">
        <v>45378</v>
      </c>
      <c r="I4579" s="491"/>
      <c r="J4579" s="246"/>
      <c r="K4579" s="246"/>
      <c r="L4579" s="246"/>
      <c r="M4579" s="246"/>
      <c r="N4579" s="246"/>
      <c r="O4579" s="262"/>
      <c r="P4579" s="246"/>
      <c r="Q4579" s="246"/>
      <c r="R4579" s="246"/>
      <c r="S4579" s="252">
        <v>1564</v>
      </c>
      <c r="T4579" s="467" t="s">
        <v>2965</v>
      </c>
      <c r="U4579" s="347">
        <f t="shared" si="95"/>
        <v>21896</v>
      </c>
    </row>
    <row r="4580" spans="1:21">
      <c r="A4580" s="235">
        <f t="shared" si="94"/>
        <v>4577</v>
      </c>
      <c r="B4580" s="238">
        <v>102464571</v>
      </c>
      <c r="C4580" s="238" t="s">
        <v>1693</v>
      </c>
      <c r="D4580" s="238" t="s">
        <v>1694</v>
      </c>
      <c r="E4580" s="598" t="s">
        <v>36</v>
      </c>
      <c r="F4580" s="333">
        <v>4</v>
      </c>
      <c r="G4580" s="632" t="s">
        <v>5308</v>
      </c>
      <c r="H4580" s="241">
        <v>45378</v>
      </c>
      <c r="I4580" s="491"/>
      <c r="J4580" s="246"/>
      <c r="K4580" s="246"/>
      <c r="L4580" s="246"/>
      <c r="M4580" s="246"/>
      <c r="N4580" s="246"/>
      <c r="O4580" s="262"/>
      <c r="P4580" s="246"/>
      <c r="Q4580" s="246"/>
      <c r="R4580" s="246"/>
      <c r="S4580" s="252">
        <v>1564</v>
      </c>
      <c r="T4580" s="467" t="s">
        <v>2965</v>
      </c>
      <c r="U4580" s="347">
        <f t="shared" si="95"/>
        <v>6256</v>
      </c>
    </row>
    <row r="4581" spans="1:21">
      <c r="A4581" s="235">
        <f t="shared" si="94"/>
        <v>4578</v>
      </c>
      <c r="B4581" s="238">
        <v>102464571</v>
      </c>
      <c r="C4581" s="238" t="s">
        <v>1693</v>
      </c>
      <c r="D4581" s="238" t="s">
        <v>1694</v>
      </c>
      <c r="E4581" s="598" t="s">
        <v>36</v>
      </c>
      <c r="F4581" s="235">
        <v>6</v>
      </c>
      <c r="G4581" s="626" t="s">
        <v>5309</v>
      </c>
      <c r="H4581" s="241">
        <v>45377</v>
      </c>
      <c r="I4581" s="491"/>
      <c r="J4581" s="246"/>
      <c r="K4581" s="246"/>
      <c r="L4581" s="246"/>
      <c r="M4581" s="246"/>
      <c r="N4581" s="246"/>
      <c r="O4581" s="262"/>
      <c r="P4581" s="246"/>
      <c r="Q4581" s="246"/>
      <c r="R4581" s="246"/>
      <c r="S4581" s="252">
        <v>1564</v>
      </c>
      <c r="T4581" s="467" t="s">
        <v>2965</v>
      </c>
      <c r="U4581" s="347">
        <f t="shared" si="95"/>
        <v>9384</v>
      </c>
    </row>
    <row r="4582" spans="1:21">
      <c r="A4582" s="235">
        <f t="shared" si="94"/>
        <v>4579</v>
      </c>
      <c r="B4582" s="238">
        <v>110408288</v>
      </c>
      <c r="C4582" s="238"/>
      <c r="D4582" s="337" t="s">
        <v>1750</v>
      </c>
      <c r="E4582" s="600" t="s">
        <v>4864</v>
      </c>
      <c r="F4582" s="333">
        <v>42</v>
      </c>
      <c r="G4582" s="632" t="s">
        <v>5307</v>
      </c>
      <c r="H4582" s="241">
        <v>45378</v>
      </c>
      <c r="I4582" s="491"/>
      <c r="J4582" s="246"/>
      <c r="K4582" s="246"/>
      <c r="L4582" s="246"/>
      <c r="M4582" s="246"/>
      <c r="N4582" s="246"/>
      <c r="O4582" s="262"/>
      <c r="P4582" s="246"/>
      <c r="Q4582" s="246"/>
      <c r="R4582" s="246"/>
      <c r="S4582" s="252">
        <v>2750</v>
      </c>
      <c r="T4582" s="467" t="s">
        <v>2965</v>
      </c>
      <c r="U4582" s="347">
        <f t="shared" si="95"/>
        <v>115500</v>
      </c>
    </row>
    <row r="4583" spans="1:21">
      <c r="A4583" s="235">
        <f t="shared" si="94"/>
        <v>4580</v>
      </c>
      <c r="B4583" s="238">
        <v>110408288</v>
      </c>
      <c r="C4583" s="496"/>
      <c r="D4583" s="337" t="s">
        <v>1750</v>
      </c>
      <c r="E4583" s="600" t="s">
        <v>4864</v>
      </c>
      <c r="F4583" s="235">
        <v>12</v>
      </c>
      <c r="G4583" s="632" t="s">
        <v>5308</v>
      </c>
      <c r="H4583" s="241">
        <v>45378</v>
      </c>
      <c r="I4583" s="491"/>
      <c r="J4583" s="246"/>
      <c r="K4583" s="246"/>
      <c r="L4583" s="246"/>
      <c r="M4583" s="246"/>
      <c r="N4583" s="246"/>
      <c r="O4583" s="262"/>
      <c r="P4583" s="246"/>
      <c r="Q4583" s="246"/>
      <c r="R4583" s="246"/>
      <c r="S4583" s="252">
        <v>2750</v>
      </c>
      <c r="T4583" s="467" t="s">
        <v>2965</v>
      </c>
      <c r="U4583" s="347">
        <f t="shared" si="95"/>
        <v>33000</v>
      </c>
    </row>
    <row r="4584" spans="1:21">
      <c r="A4584" s="235">
        <f t="shared" si="94"/>
        <v>4581</v>
      </c>
      <c r="B4584" s="238">
        <v>110408288</v>
      </c>
      <c r="C4584" s="496"/>
      <c r="D4584" s="337" t="s">
        <v>1750</v>
      </c>
      <c r="E4584" s="600" t="s">
        <v>4864</v>
      </c>
      <c r="F4584" s="235">
        <v>18</v>
      </c>
      <c r="G4584" s="626" t="s">
        <v>5309</v>
      </c>
      <c r="H4584" s="241">
        <v>45377</v>
      </c>
      <c r="I4584" s="491"/>
      <c r="J4584" s="246"/>
      <c r="K4584" s="246"/>
      <c r="L4584" s="246"/>
      <c r="M4584" s="246"/>
      <c r="N4584" s="246"/>
      <c r="O4584" s="262"/>
      <c r="P4584" s="246"/>
      <c r="Q4584" s="246"/>
      <c r="R4584" s="246"/>
      <c r="S4584" s="252">
        <v>2750</v>
      </c>
      <c r="T4584" s="467" t="s">
        <v>2965</v>
      </c>
      <c r="U4584" s="347">
        <f t="shared" si="95"/>
        <v>49500</v>
      </c>
    </row>
    <row r="4585" spans="1:21">
      <c r="A4585" s="235">
        <f t="shared" si="94"/>
        <v>4582</v>
      </c>
      <c r="B4585" s="238">
        <v>102951260</v>
      </c>
      <c r="C4585" s="238" t="s">
        <v>1697</v>
      </c>
      <c r="D4585" s="238" t="s">
        <v>1698</v>
      </c>
      <c r="E4585" s="598" t="s">
        <v>36</v>
      </c>
      <c r="F4585" s="333">
        <v>14</v>
      </c>
      <c r="G4585" s="632" t="s">
        <v>5307</v>
      </c>
      <c r="H4585" s="241">
        <v>45378</v>
      </c>
      <c r="I4585" s="491"/>
      <c r="J4585" s="246"/>
      <c r="K4585" s="246"/>
      <c r="L4585" s="246"/>
      <c r="M4585" s="246"/>
      <c r="N4585" s="246"/>
      <c r="O4585" s="262"/>
      <c r="P4585" s="246"/>
      <c r="Q4585" s="246"/>
      <c r="R4585" s="246"/>
      <c r="S4585" s="252">
        <v>238</v>
      </c>
      <c r="T4585" s="467" t="s">
        <v>2965</v>
      </c>
      <c r="U4585" s="347">
        <f t="shared" si="95"/>
        <v>3332</v>
      </c>
    </row>
    <row r="4586" spans="1:21">
      <c r="A4586" s="235">
        <f t="shared" si="94"/>
        <v>4583</v>
      </c>
      <c r="B4586" s="238">
        <v>102951260</v>
      </c>
      <c r="C4586" s="238" t="s">
        <v>1697</v>
      </c>
      <c r="D4586" s="238" t="s">
        <v>1698</v>
      </c>
      <c r="E4586" s="598" t="s">
        <v>36</v>
      </c>
      <c r="F4586" s="333">
        <v>4</v>
      </c>
      <c r="G4586" s="632" t="s">
        <v>5308</v>
      </c>
      <c r="H4586" s="241">
        <v>45378</v>
      </c>
      <c r="I4586" s="491"/>
      <c r="J4586" s="246"/>
      <c r="K4586" s="246"/>
      <c r="L4586" s="246"/>
      <c r="M4586" s="246"/>
      <c r="N4586" s="246"/>
      <c r="O4586" s="262"/>
      <c r="P4586" s="246"/>
      <c r="Q4586" s="246"/>
      <c r="R4586" s="246"/>
      <c r="S4586" s="252">
        <v>238</v>
      </c>
      <c r="T4586" s="467" t="s">
        <v>2965</v>
      </c>
      <c r="U4586" s="347">
        <f t="shared" si="95"/>
        <v>952</v>
      </c>
    </row>
    <row r="4587" spans="1:21">
      <c r="A4587" s="235">
        <f t="shared" si="94"/>
        <v>4584</v>
      </c>
      <c r="B4587" s="238">
        <v>102951260</v>
      </c>
      <c r="C4587" s="238" t="s">
        <v>1697</v>
      </c>
      <c r="D4587" s="238" t="s">
        <v>1698</v>
      </c>
      <c r="E4587" s="598" t="s">
        <v>36</v>
      </c>
      <c r="F4587" s="333">
        <v>6</v>
      </c>
      <c r="G4587" s="626" t="s">
        <v>5309</v>
      </c>
      <c r="H4587" s="241">
        <v>45377</v>
      </c>
      <c r="I4587" s="491"/>
      <c r="J4587" s="246"/>
      <c r="K4587" s="246"/>
      <c r="L4587" s="246"/>
      <c r="M4587" s="246"/>
      <c r="N4587" s="246"/>
      <c r="O4587" s="262"/>
      <c r="P4587" s="246"/>
      <c r="Q4587" s="246"/>
      <c r="R4587" s="246"/>
      <c r="S4587" s="252">
        <v>238</v>
      </c>
      <c r="T4587" s="467" t="s">
        <v>2965</v>
      </c>
      <c r="U4587" s="347">
        <f t="shared" si="95"/>
        <v>1428</v>
      </c>
    </row>
    <row r="4588" spans="1:21" ht="20.399999999999999">
      <c r="A4588" s="235">
        <f t="shared" si="94"/>
        <v>4585</v>
      </c>
      <c r="B4588" s="238">
        <v>110408292</v>
      </c>
      <c r="C4588" s="238">
        <v>110408292</v>
      </c>
      <c r="D4588" s="238" t="s">
        <v>1310</v>
      </c>
      <c r="E4588" s="598" t="s">
        <v>36</v>
      </c>
      <c r="F4588" s="235">
        <v>420</v>
      </c>
      <c r="G4588" s="632" t="s">
        <v>5307</v>
      </c>
      <c r="H4588" s="241">
        <v>45378</v>
      </c>
      <c r="I4588" s="491"/>
      <c r="J4588" s="246"/>
      <c r="K4588" s="246"/>
      <c r="L4588" s="246"/>
      <c r="M4588" s="246"/>
      <c r="N4588" s="246"/>
      <c r="O4588" s="262"/>
      <c r="P4588" s="246"/>
      <c r="Q4588" s="246"/>
      <c r="R4588" s="246"/>
      <c r="S4588" s="252">
        <v>4.05</v>
      </c>
      <c r="T4588" s="467" t="s">
        <v>2965</v>
      </c>
      <c r="U4588" s="347">
        <f t="shared" si="95"/>
        <v>1701</v>
      </c>
    </row>
    <row r="4589" spans="1:21" ht="20.399999999999999">
      <c r="A4589" s="235">
        <f t="shared" si="94"/>
        <v>4586</v>
      </c>
      <c r="B4589" s="238">
        <v>110408292</v>
      </c>
      <c r="C4589" s="238">
        <v>110408292</v>
      </c>
      <c r="D4589" s="238" t="s">
        <v>1310</v>
      </c>
      <c r="E4589" s="598" t="s">
        <v>36</v>
      </c>
      <c r="F4589" s="235">
        <v>120</v>
      </c>
      <c r="G4589" s="632" t="s">
        <v>5308</v>
      </c>
      <c r="H4589" s="241">
        <v>45378</v>
      </c>
      <c r="I4589" s="491"/>
      <c r="J4589" s="246"/>
      <c r="K4589" s="246"/>
      <c r="L4589" s="246"/>
      <c r="M4589" s="246"/>
      <c r="N4589" s="246"/>
      <c r="O4589" s="262"/>
      <c r="P4589" s="246"/>
      <c r="Q4589" s="246"/>
      <c r="R4589" s="246"/>
      <c r="S4589" s="252">
        <v>4.05</v>
      </c>
      <c r="T4589" s="467" t="s">
        <v>2965</v>
      </c>
      <c r="U4589" s="347">
        <f t="shared" si="95"/>
        <v>486</v>
      </c>
    </row>
    <row r="4590" spans="1:21" ht="20.399999999999999">
      <c r="A4590" s="235">
        <f t="shared" si="94"/>
        <v>4587</v>
      </c>
      <c r="B4590" s="238">
        <v>110408292</v>
      </c>
      <c r="C4590" s="238">
        <v>110408292</v>
      </c>
      <c r="D4590" s="238" t="s">
        <v>1310</v>
      </c>
      <c r="E4590" s="598" t="s">
        <v>36</v>
      </c>
      <c r="F4590" s="235">
        <v>180</v>
      </c>
      <c r="G4590" s="626" t="s">
        <v>5309</v>
      </c>
      <c r="H4590" s="241">
        <v>45377</v>
      </c>
      <c r="I4590" s="491"/>
      <c r="J4590" s="246"/>
      <c r="K4590" s="246"/>
      <c r="L4590" s="246"/>
      <c r="M4590" s="246"/>
      <c r="N4590" s="246"/>
      <c r="O4590" s="262"/>
      <c r="P4590" s="246"/>
      <c r="Q4590" s="246"/>
      <c r="R4590" s="246"/>
      <c r="S4590" s="252">
        <v>4.05</v>
      </c>
      <c r="T4590" s="467" t="s">
        <v>2965</v>
      </c>
      <c r="U4590" s="347">
        <f t="shared" si="95"/>
        <v>729</v>
      </c>
    </row>
    <row r="4591" spans="1:21">
      <c r="A4591" s="235">
        <f t="shared" si="94"/>
        <v>4588</v>
      </c>
      <c r="B4591" s="238">
        <v>111443613</v>
      </c>
      <c r="C4591" s="238">
        <v>111443825</v>
      </c>
      <c r="D4591" s="238" t="s">
        <v>3131</v>
      </c>
      <c r="E4591" s="598" t="s">
        <v>36</v>
      </c>
      <c r="F4591" s="333">
        <v>15</v>
      </c>
      <c r="G4591" s="623" t="s">
        <v>5310</v>
      </c>
      <c r="H4591" s="485">
        <v>45380</v>
      </c>
      <c r="I4591" s="491"/>
      <c r="J4591" s="246"/>
      <c r="K4591" s="246"/>
      <c r="L4591" s="246"/>
      <c r="M4591" s="246"/>
      <c r="N4591" s="246"/>
      <c r="O4591" s="262"/>
      <c r="P4591" s="246"/>
      <c r="Q4591" s="246"/>
      <c r="R4591" s="246"/>
      <c r="S4591" s="252">
        <v>3750</v>
      </c>
      <c r="T4591" s="467" t="s">
        <v>2965</v>
      </c>
      <c r="U4591" s="347">
        <f t="shared" si="95"/>
        <v>56250</v>
      </c>
    </row>
    <row r="4592" spans="1:21" ht="20.399999999999999">
      <c r="A4592" s="235">
        <f t="shared" si="94"/>
        <v>4589</v>
      </c>
      <c r="B4592" s="238">
        <v>110408290</v>
      </c>
      <c r="C4592" s="238" t="s">
        <v>4382</v>
      </c>
      <c r="D4592" s="337" t="s">
        <v>2775</v>
      </c>
      <c r="E4592" s="598" t="s">
        <v>36</v>
      </c>
      <c r="F4592" s="333">
        <v>6</v>
      </c>
      <c r="G4592" s="632" t="s">
        <v>5308</v>
      </c>
      <c r="H4592" s="241">
        <v>45378</v>
      </c>
      <c r="I4592" s="491"/>
      <c r="J4592" s="246"/>
      <c r="K4592" s="246"/>
      <c r="L4592" s="246"/>
      <c r="M4592" s="246"/>
      <c r="N4592" s="246"/>
      <c r="O4592" s="262"/>
      <c r="P4592" s="246"/>
      <c r="Q4592" s="246"/>
      <c r="R4592" s="246"/>
      <c r="S4592" s="252">
        <v>540.54999999999995</v>
      </c>
      <c r="T4592" s="467" t="s">
        <v>2965</v>
      </c>
      <c r="U4592" s="347">
        <f t="shared" si="95"/>
        <v>3243.2999999999997</v>
      </c>
    </row>
    <row r="4593" spans="1:21" ht="20.399999999999999">
      <c r="A4593" s="235">
        <f t="shared" si="94"/>
        <v>4590</v>
      </c>
      <c r="B4593" s="238">
        <v>110408290</v>
      </c>
      <c r="C4593" s="238" t="s">
        <v>4382</v>
      </c>
      <c r="D4593" s="337" t="s">
        <v>2775</v>
      </c>
      <c r="E4593" s="598" t="s">
        <v>36</v>
      </c>
      <c r="F4593" s="333">
        <v>42</v>
      </c>
      <c r="G4593" s="632" t="s">
        <v>5307</v>
      </c>
      <c r="H4593" s="241">
        <v>45378</v>
      </c>
      <c r="I4593" s="491"/>
      <c r="J4593" s="246"/>
      <c r="K4593" s="246"/>
      <c r="L4593" s="246"/>
      <c r="M4593" s="246"/>
      <c r="N4593" s="246"/>
      <c r="O4593" s="262"/>
      <c r="P4593" s="246"/>
      <c r="Q4593" s="246"/>
      <c r="R4593" s="246"/>
      <c r="S4593" s="252">
        <v>540.54999999999995</v>
      </c>
      <c r="T4593" s="467" t="s">
        <v>2965</v>
      </c>
      <c r="U4593" s="347">
        <f t="shared" si="95"/>
        <v>22703.1</v>
      </c>
    </row>
    <row r="4594" spans="1:21" ht="20.399999999999999">
      <c r="A4594" s="235">
        <f t="shared" si="94"/>
        <v>4591</v>
      </c>
      <c r="B4594" s="238">
        <v>110408290</v>
      </c>
      <c r="C4594" s="238" t="s">
        <v>4382</v>
      </c>
      <c r="D4594" s="337" t="s">
        <v>2775</v>
      </c>
      <c r="E4594" s="598" t="s">
        <v>36</v>
      </c>
      <c r="F4594" s="333">
        <v>18</v>
      </c>
      <c r="G4594" s="626" t="s">
        <v>5309</v>
      </c>
      <c r="H4594" s="241">
        <v>45377</v>
      </c>
      <c r="I4594" s="491"/>
      <c r="J4594" s="246"/>
      <c r="K4594" s="246"/>
      <c r="L4594" s="246"/>
      <c r="M4594" s="246"/>
      <c r="N4594" s="246"/>
      <c r="O4594" s="262"/>
      <c r="P4594" s="246"/>
      <c r="Q4594" s="246"/>
      <c r="R4594" s="246"/>
      <c r="S4594" s="252">
        <v>540.54999999999995</v>
      </c>
      <c r="T4594" s="467" t="s">
        <v>2965</v>
      </c>
      <c r="U4594" s="347">
        <f t="shared" si="95"/>
        <v>9729.9</v>
      </c>
    </row>
    <row r="4595" spans="1:21">
      <c r="A4595" s="235">
        <f t="shared" si="94"/>
        <v>4592</v>
      </c>
      <c r="B4595" s="238">
        <v>112173808</v>
      </c>
      <c r="C4595" s="239" t="s">
        <v>3421</v>
      </c>
      <c r="D4595" s="350" t="s">
        <v>2819</v>
      </c>
      <c r="E4595" s="600" t="s">
        <v>36</v>
      </c>
      <c r="F4595" s="333">
        <v>2</v>
      </c>
      <c r="G4595" s="632" t="s">
        <v>5308</v>
      </c>
      <c r="H4595" s="241">
        <v>45378</v>
      </c>
      <c r="I4595" s="491"/>
      <c r="J4595" s="246"/>
      <c r="K4595" s="246"/>
      <c r="L4595" s="246"/>
      <c r="M4595" s="246"/>
      <c r="N4595" s="246"/>
      <c r="O4595" s="262"/>
      <c r="P4595" s="246"/>
      <c r="Q4595" s="246"/>
      <c r="R4595" s="246"/>
      <c r="S4595" s="252">
        <v>65700</v>
      </c>
      <c r="T4595" s="467" t="s">
        <v>2965</v>
      </c>
      <c r="U4595" s="347">
        <f t="shared" si="95"/>
        <v>131400</v>
      </c>
    </row>
    <row r="4596" spans="1:21">
      <c r="A4596" s="235">
        <f t="shared" si="94"/>
        <v>4593</v>
      </c>
      <c r="B4596" s="238">
        <v>112173808</v>
      </c>
      <c r="C4596" s="239" t="s">
        <v>3421</v>
      </c>
      <c r="D4596" s="350" t="s">
        <v>2819</v>
      </c>
      <c r="E4596" s="600" t="s">
        <v>36</v>
      </c>
      <c r="F4596" s="235">
        <v>2</v>
      </c>
      <c r="G4596" s="626" t="s">
        <v>5309</v>
      </c>
      <c r="H4596" s="241">
        <v>45377</v>
      </c>
      <c r="I4596" s="491"/>
      <c r="J4596" s="246"/>
      <c r="K4596" s="246"/>
      <c r="L4596" s="246"/>
      <c r="M4596" s="246"/>
      <c r="N4596" s="246"/>
      <c r="O4596" s="262"/>
      <c r="P4596" s="246"/>
      <c r="Q4596" s="246"/>
      <c r="R4596" s="246"/>
      <c r="S4596" s="252">
        <v>65700</v>
      </c>
      <c r="T4596" s="467" t="s">
        <v>2965</v>
      </c>
      <c r="U4596" s="347">
        <f t="shared" si="95"/>
        <v>131400</v>
      </c>
    </row>
    <row r="4597" spans="1:21">
      <c r="A4597" s="235">
        <f t="shared" si="94"/>
        <v>4594</v>
      </c>
      <c r="B4597" s="238">
        <v>105988752</v>
      </c>
      <c r="C4597" s="239" t="s">
        <v>5076</v>
      </c>
      <c r="D4597" s="239" t="s">
        <v>5077</v>
      </c>
      <c r="E4597" s="600" t="s">
        <v>36</v>
      </c>
      <c r="F4597" s="333">
        <v>2</v>
      </c>
      <c r="G4597" s="625" t="s">
        <v>5311</v>
      </c>
      <c r="H4597" s="465">
        <v>45372</v>
      </c>
      <c r="I4597" s="491"/>
      <c r="J4597" s="246"/>
      <c r="K4597" s="246"/>
      <c r="L4597" s="246"/>
      <c r="M4597" s="246"/>
      <c r="N4597" s="246"/>
      <c r="O4597" s="262"/>
      <c r="P4597" s="246"/>
      <c r="Q4597" s="246"/>
      <c r="R4597" s="246"/>
      <c r="S4597" s="252">
        <v>128000</v>
      </c>
      <c r="T4597" s="467" t="s">
        <v>2965</v>
      </c>
      <c r="U4597" s="347">
        <f t="shared" si="95"/>
        <v>256000</v>
      </c>
    </row>
    <row r="4598" spans="1:21">
      <c r="A4598" s="235">
        <f t="shared" si="94"/>
        <v>4595</v>
      </c>
      <c r="B4598" s="238">
        <v>115009322</v>
      </c>
      <c r="C4598" s="238">
        <v>115009322</v>
      </c>
      <c r="D4598" s="239" t="s">
        <v>5085</v>
      </c>
      <c r="E4598" s="598" t="s">
        <v>36</v>
      </c>
      <c r="F4598" s="333">
        <v>11</v>
      </c>
      <c r="G4598" s="630" t="s">
        <v>5301</v>
      </c>
      <c r="H4598" s="241">
        <v>45378</v>
      </c>
      <c r="I4598" s="491"/>
      <c r="J4598" s="246"/>
      <c r="K4598" s="246"/>
      <c r="L4598" s="246"/>
      <c r="M4598" s="246"/>
      <c r="N4598" s="246"/>
      <c r="O4598" s="262"/>
      <c r="P4598" s="246"/>
      <c r="Q4598" s="246"/>
      <c r="R4598" s="246"/>
      <c r="S4598" s="252">
        <v>100</v>
      </c>
      <c r="T4598" s="467" t="s">
        <v>2965</v>
      </c>
      <c r="U4598" s="347">
        <f t="shared" si="95"/>
        <v>1100</v>
      </c>
    </row>
    <row r="4599" spans="1:21">
      <c r="A4599" s="235">
        <f t="shared" si="94"/>
        <v>4596</v>
      </c>
      <c r="B4599" s="238">
        <v>115009323</v>
      </c>
      <c r="C4599" s="238">
        <v>115009323</v>
      </c>
      <c r="D4599" s="239" t="s">
        <v>5086</v>
      </c>
      <c r="E4599" s="598" t="s">
        <v>2729</v>
      </c>
      <c r="F4599" s="238">
        <v>2</v>
      </c>
      <c r="G4599" s="630" t="s">
        <v>5302</v>
      </c>
      <c r="H4599" s="241">
        <v>45378</v>
      </c>
      <c r="I4599" s="491"/>
      <c r="J4599" s="246"/>
      <c r="K4599" s="246"/>
      <c r="L4599" s="246"/>
      <c r="M4599" s="246"/>
      <c r="N4599" s="246"/>
      <c r="O4599" s="262"/>
      <c r="P4599" s="246"/>
      <c r="Q4599" s="246"/>
      <c r="R4599" s="246"/>
      <c r="S4599" s="252">
        <v>2.4</v>
      </c>
      <c r="T4599" s="467" t="s">
        <v>2965</v>
      </c>
      <c r="U4599" s="347">
        <f t="shared" si="95"/>
        <v>4.8</v>
      </c>
    </row>
    <row r="4600" spans="1:21">
      <c r="A4600" s="235">
        <f t="shared" ref="A4600:A4663" si="96">A4599+1</f>
        <v>4597</v>
      </c>
      <c r="B4600" s="238">
        <v>113886704</v>
      </c>
      <c r="C4600" s="238">
        <v>113886704</v>
      </c>
      <c r="D4600" s="239" t="s">
        <v>4713</v>
      </c>
      <c r="E4600" s="600" t="s">
        <v>2729</v>
      </c>
      <c r="F4600" s="238">
        <v>204</v>
      </c>
      <c r="G4600" s="630" t="s">
        <v>5301</v>
      </c>
      <c r="H4600" s="241">
        <v>45378</v>
      </c>
      <c r="I4600" s="491"/>
      <c r="J4600" s="246"/>
      <c r="K4600" s="246"/>
      <c r="L4600" s="246"/>
      <c r="M4600" s="246"/>
      <c r="N4600" s="246"/>
      <c r="O4600" s="262"/>
      <c r="P4600" s="246"/>
      <c r="Q4600" s="246"/>
      <c r="R4600" s="246"/>
      <c r="S4600" s="252">
        <v>16.829999999999998</v>
      </c>
      <c r="T4600" s="467" t="s">
        <v>2965</v>
      </c>
      <c r="U4600" s="347">
        <f t="shared" si="95"/>
        <v>3433.3199999999997</v>
      </c>
    </row>
    <row r="4601" spans="1:21">
      <c r="A4601" s="235">
        <f t="shared" si="96"/>
        <v>4598</v>
      </c>
      <c r="B4601" s="238">
        <v>113886704</v>
      </c>
      <c r="C4601" s="238">
        <v>113886704</v>
      </c>
      <c r="D4601" s="239" t="s">
        <v>4713</v>
      </c>
      <c r="E4601" s="600" t="s">
        <v>2729</v>
      </c>
      <c r="F4601" s="238">
        <v>72</v>
      </c>
      <c r="G4601" s="630" t="s">
        <v>5302</v>
      </c>
      <c r="H4601" s="241">
        <v>45378</v>
      </c>
      <c r="I4601" s="491"/>
      <c r="J4601" s="246"/>
      <c r="K4601" s="246"/>
      <c r="L4601" s="246"/>
      <c r="M4601" s="246"/>
      <c r="N4601" s="246"/>
      <c r="O4601" s="262"/>
      <c r="P4601" s="246"/>
      <c r="Q4601" s="246"/>
      <c r="R4601" s="246"/>
      <c r="S4601" s="252">
        <v>16.829999999999998</v>
      </c>
      <c r="T4601" s="467" t="s">
        <v>2965</v>
      </c>
      <c r="U4601" s="347">
        <f t="shared" si="95"/>
        <v>1211.7599999999998</v>
      </c>
    </row>
    <row r="4602" spans="1:21">
      <c r="A4602" s="235">
        <f t="shared" si="96"/>
        <v>4599</v>
      </c>
      <c r="B4602" s="238">
        <v>113886704</v>
      </c>
      <c r="C4602" s="238">
        <v>113886704</v>
      </c>
      <c r="D4602" s="239" t="s">
        <v>4713</v>
      </c>
      <c r="E4602" s="600" t="s">
        <v>2729</v>
      </c>
      <c r="F4602" s="238">
        <v>30</v>
      </c>
      <c r="G4602" s="630" t="s">
        <v>5303</v>
      </c>
      <c r="H4602" s="241">
        <v>45378</v>
      </c>
      <c r="I4602" s="491"/>
      <c r="J4602" s="246"/>
      <c r="K4602" s="246"/>
      <c r="L4602" s="246"/>
      <c r="M4602" s="246"/>
      <c r="N4602" s="246"/>
      <c r="O4602" s="262"/>
      <c r="P4602" s="246"/>
      <c r="Q4602" s="246"/>
      <c r="R4602" s="246"/>
      <c r="S4602" s="252">
        <v>16.829999999999998</v>
      </c>
      <c r="T4602" s="467" t="s">
        <v>2965</v>
      </c>
      <c r="U4602" s="347">
        <f t="shared" si="95"/>
        <v>504.9</v>
      </c>
    </row>
    <row r="4603" spans="1:21">
      <c r="A4603" s="235">
        <f t="shared" si="96"/>
        <v>4600</v>
      </c>
      <c r="B4603" s="238">
        <v>113886704</v>
      </c>
      <c r="C4603" s="238">
        <v>113886704</v>
      </c>
      <c r="D4603" s="239" t="s">
        <v>4713</v>
      </c>
      <c r="E4603" s="600" t="s">
        <v>2729</v>
      </c>
      <c r="F4603" s="238">
        <v>24</v>
      </c>
      <c r="G4603" s="630" t="s">
        <v>5304</v>
      </c>
      <c r="H4603" s="241">
        <v>45378</v>
      </c>
      <c r="I4603" s="491"/>
      <c r="J4603" s="246"/>
      <c r="K4603" s="246"/>
      <c r="L4603" s="246"/>
      <c r="M4603" s="246"/>
      <c r="N4603" s="246"/>
      <c r="O4603" s="262"/>
      <c r="P4603" s="246"/>
      <c r="Q4603" s="246"/>
      <c r="R4603" s="246"/>
      <c r="S4603" s="252">
        <v>16.829999999999998</v>
      </c>
      <c r="T4603" s="467" t="s">
        <v>2965</v>
      </c>
      <c r="U4603" s="347">
        <f t="shared" si="95"/>
        <v>403.91999999999996</v>
      </c>
    </row>
    <row r="4604" spans="1:21">
      <c r="A4604" s="235">
        <f t="shared" si="96"/>
        <v>4601</v>
      </c>
      <c r="B4604" s="238">
        <v>113886703</v>
      </c>
      <c r="C4604" s="238">
        <v>113886703</v>
      </c>
      <c r="D4604" s="239" t="s">
        <v>4714</v>
      </c>
      <c r="E4604" s="600" t="s">
        <v>2729</v>
      </c>
      <c r="F4604" s="333">
        <v>204</v>
      </c>
      <c r="G4604" s="630" t="s">
        <v>5301</v>
      </c>
      <c r="H4604" s="241">
        <v>45378</v>
      </c>
      <c r="I4604" s="491"/>
      <c r="J4604" s="246"/>
      <c r="K4604" s="246"/>
      <c r="L4604" s="246"/>
      <c r="M4604" s="246"/>
      <c r="N4604" s="246"/>
      <c r="O4604" s="262"/>
      <c r="P4604" s="246"/>
      <c r="Q4604" s="246"/>
      <c r="R4604" s="246"/>
      <c r="S4604" s="252">
        <v>16.829999999999998</v>
      </c>
      <c r="T4604" s="467" t="s">
        <v>2965</v>
      </c>
      <c r="U4604" s="347">
        <f t="shared" si="95"/>
        <v>3433.3199999999997</v>
      </c>
    </row>
    <row r="4605" spans="1:21">
      <c r="A4605" s="235">
        <f t="shared" si="96"/>
        <v>4602</v>
      </c>
      <c r="B4605" s="238">
        <v>113886703</v>
      </c>
      <c r="C4605" s="238">
        <v>113886703</v>
      </c>
      <c r="D4605" s="239" t="s">
        <v>4714</v>
      </c>
      <c r="E4605" s="600" t="s">
        <v>2729</v>
      </c>
      <c r="F4605" s="333">
        <v>72</v>
      </c>
      <c r="G4605" s="630" t="s">
        <v>5302</v>
      </c>
      <c r="H4605" s="241">
        <v>45378</v>
      </c>
      <c r="I4605" s="491"/>
      <c r="J4605" s="246"/>
      <c r="K4605" s="246"/>
      <c r="L4605" s="246"/>
      <c r="M4605" s="246"/>
      <c r="N4605" s="246"/>
      <c r="O4605" s="262"/>
      <c r="P4605" s="246"/>
      <c r="Q4605" s="246"/>
      <c r="R4605" s="246"/>
      <c r="S4605" s="252">
        <v>16.829999999999998</v>
      </c>
      <c r="T4605" s="467" t="s">
        <v>2965</v>
      </c>
      <c r="U4605" s="347">
        <f t="shared" si="95"/>
        <v>1211.7599999999998</v>
      </c>
    </row>
    <row r="4606" spans="1:21">
      <c r="A4606" s="235">
        <f t="shared" si="96"/>
        <v>4603</v>
      </c>
      <c r="B4606" s="238">
        <v>113886703</v>
      </c>
      <c r="C4606" s="238">
        <v>113886703</v>
      </c>
      <c r="D4606" s="239" t="s">
        <v>4714</v>
      </c>
      <c r="E4606" s="600" t="s">
        <v>2729</v>
      </c>
      <c r="F4606" s="333">
        <v>30</v>
      </c>
      <c r="G4606" s="630" t="s">
        <v>5303</v>
      </c>
      <c r="H4606" s="241">
        <v>45378</v>
      </c>
      <c r="I4606" s="491"/>
      <c r="J4606" s="246"/>
      <c r="K4606" s="246"/>
      <c r="L4606" s="246"/>
      <c r="M4606" s="246"/>
      <c r="N4606" s="246"/>
      <c r="O4606" s="262"/>
      <c r="P4606" s="246"/>
      <c r="Q4606" s="246"/>
      <c r="R4606" s="246"/>
      <c r="S4606" s="252">
        <v>16.829999999999998</v>
      </c>
      <c r="T4606" s="467" t="s">
        <v>2965</v>
      </c>
      <c r="U4606" s="347">
        <f t="shared" si="95"/>
        <v>504.9</v>
      </c>
    </row>
    <row r="4607" spans="1:21">
      <c r="A4607" s="235">
        <f t="shared" si="96"/>
        <v>4604</v>
      </c>
      <c r="B4607" s="238">
        <v>113886703</v>
      </c>
      <c r="C4607" s="238">
        <v>113886703</v>
      </c>
      <c r="D4607" s="239" t="s">
        <v>4714</v>
      </c>
      <c r="E4607" s="600" t="s">
        <v>2729</v>
      </c>
      <c r="F4607" s="238">
        <v>24</v>
      </c>
      <c r="G4607" s="630" t="s">
        <v>5304</v>
      </c>
      <c r="H4607" s="241">
        <v>45378</v>
      </c>
      <c r="I4607" s="491"/>
      <c r="J4607" s="246"/>
      <c r="K4607" s="246"/>
      <c r="L4607" s="246"/>
      <c r="M4607" s="246"/>
      <c r="N4607" s="246"/>
      <c r="O4607" s="262"/>
      <c r="P4607" s="246"/>
      <c r="Q4607" s="246"/>
      <c r="R4607" s="246"/>
      <c r="S4607" s="252">
        <v>16.829999999999998</v>
      </c>
      <c r="T4607" s="467" t="s">
        <v>2965</v>
      </c>
      <c r="U4607" s="347">
        <f t="shared" si="95"/>
        <v>403.91999999999996</v>
      </c>
    </row>
    <row r="4608" spans="1:21">
      <c r="A4608" s="235">
        <f t="shared" si="96"/>
        <v>4605</v>
      </c>
      <c r="B4608" s="238">
        <v>113785068</v>
      </c>
      <c r="C4608" s="463"/>
      <c r="D4608" s="239" t="s">
        <v>5104</v>
      </c>
      <c r="E4608" s="600" t="s">
        <v>36</v>
      </c>
      <c r="F4608" s="235">
        <v>64</v>
      </c>
      <c r="G4608" s="630" t="s">
        <v>5301</v>
      </c>
      <c r="H4608" s="241">
        <v>45378</v>
      </c>
      <c r="I4608" s="491"/>
      <c r="J4608" s="246"/>
      <c r="K4608" s="246"/>
      <c r="L4608" s="246"/>
      <c r="M4608" s="246"/>
      <c r="N4608" s="246"/>
      <c r="O4608" s="262"/>
      <c r="P4608" s="246"/>
      <c r="Q4608" s="246"/>
      <c r="R4608" s="246"/>
      <c r="S4608" s="252">
        <v>70</v>
      </c>
      <c r="T4608" s="467" t="s">
        <v>2965</v>
      </c>
      <c r="U4608" s="347">
        <f t="shared" si="95"/>
        <v>4480</v>
      </c>
    </row>
    <row r="4609" spans="1:21">
      <c r="A4609" s="235">
        <f t="shared" si="96"/>
        <v>4606</v>
      </c>
      <c r="B4609" s="238">
        <v>113785068</v>
      </c>
      <c r="C4609" s="463"/>
      <c r="D4609" s="239" t="s">
        <v>5104</v>
      </c>
      <c r="E4609" s="600" t="s">
        <v>36</v>
      </c>
      <c r="F4609" s="235">
        <v>24</v>
      </c>
      <c r="G4609" s="630" t="s">
        <v>5302</v>
      </c>
      <c r="H4609" s="241">
        <v>45378</v>
      </c>
      <c r="I4609" s="491"/>
      <c r="J4609" s="246"/>
      <c r="K4609" s="246"/>
      <c r="L4609" s="246"/>
      <c r="M4609" s="246"/>
      <c r="N4609" s="246"/>
      <c r="O4609" s="262"/>
      <c r="P4609" s="246"/>
      <c r="Q4609" s="246"/>
      <c r="R4609" s="246"/>
      <c r="S4609" s="252">
        <v>70</v>
      </c>
      <c r="T4609" s="467" t="s">
        <v>2965</v>
      </c>
      <c r="U4609" s="347">
        <f t="shared" si="95"/>
        <v>1680</v>
      </c>
    </row>
    <row r="4610" spans="1:21">
      <c r="A4610" s="235">
        <f t="shared" si="96"/>
        <v>4607</v>
      </c>
      <c r="B4610" s="238">
        <v>113785068</v>
      </c>
      <c r="C4610" s="463"/>
      <c r="D4610" s="239" t="s">
        <v>5104</v>
      </c>
      <c r="E4610" s="600" t="s">
        <v>36</v>
      </c>
      <c r="F4610" s="235">
        <v>10</v>
      </c>
      <c r="G4610" s="630" t="s">
        <v>5303</v>
      </c>
      <c r="H4610" s="241">
        <v>45378</v>
      </c>
      <c r="I4610" s="491"/>
      <c r="J4610" s="246"/>
      <c r="K4610" s="246"/>
      <c r="L4610" s="246"/>
      <c r="M4610" s="246"/>
      <c r="N4610" s="246"/>
      <c r="O4610" s="262"/>
      <c r="P4610" s="246"/>
      <c r="Q4610" s="246"/>
      <c r="R4610" s="246"/>
      <c r="S4610" s="252">
        <v>70</v>
      </c>
      <c r="T4610" s="467" t="s">
        <v>2965</v>
      </c>
      <c r="U4610" s="347">
        <f t="shared" si="95"/>
        <v>700</v>
      </c>
    </row>
    <row r="4611" spans="1:21">
      <c r="A4611" s="235">
        <f t="shared" si="96"/>
        <v>4608</v>
      </c>
      <c r="B4611" s="238">
        <v>113785068</v>
      </c>
      <c r="C4611" s="463"/>
      <c r="D4611" s="239" t="s">
        <v>5104</v>
      </c>
      <c r="E4611" s="600" t="s">
        <v>36</v>
      </c>
      <c r="F4611" s="235">
        <v>8</v>
      </c>
      <c r="G4611" s="630" t="s">
        <v>5304</v>
      </c>
      <c r="H4611" s="241">
        <v>45378</v>
      </c>
      <c r="I4611" s="491"/>
      <c r="J4611" s="246"/>
      <c r="K4611" s="246"/>
      <c r="L4611" s="246"/>
      <c r="M4611" s="246"/>
      <c r="N4611" s="246"/>
      <c r="O4611" s="262"/>
      <c r="P4611" s="246"/>
      <c r="Q4611" s="246"/>
      <c r="R4611" s="246"/>
      <c r="S4611" s="252">
        <v>70</v>
      </c>
      <c r="T4611" s="467" t="s">
        <v>2965</v>
      </c>
      <c r="U4611" s="347">
        <f t="shared" si="95"/>
        <v>560</v>
      </c>
    </row>
    <row r="4612" spans="1:21">
      <c r="A4612" s="235">
        <f t="shared" si="96"/>
        <v>4609</v>
      </c>
      <c r="B4612" s="355">
        <v>112170848</v>
      </c>
      <c r="C4612" s="355">
        <v>112170848</v>
      </c>
      <c r="D4612" s="355" t="s">
        <v>5083</v>
      </c>
      <c r="E4612" s="600" t="s">
        <v>36</v>
      </c>
      <c r="F4612" s="333">
        <v>48</v>
      </c>
      <c r="G4612" s="630" t="s">
        <v>5301</v>
      </c>
      <c r="H4612" s="241">
        <v>45378</v>
      </c>
      <c r="I4612" s="491"/>
      <c r="J4612" s="246"/>
      <c r="K4612" s="246"/>
      <c r="L4612" s="246"/>
      <c r="M4612" s="246"/>
      <c r="N4612" s="246"/>
      <c r="O4612" s="262"/>
      <c r="P4612" s="246"/>
      <c r="Q4612" s="246"/>
      <c r="R4612" s="246"/>
      <c r="S4612" s="252">
        <v>15.5</v>
      </c>
      <c r="T4612" s="467" t="s">
        <v>2965</v>
      </c>
      <c r="U4612" s="347">
        <f t="shared" ref="U4612:U4675" si="97">S4612*F4612</f>
        <v>744</v>
      </c>
    </row>
    <row r="4613" spans="1:21">
      <c r="A4613" s="235">
        <f t="shared" si="96"/>
        <v>4610</v>
      </c>
      <c r="B4613" s="355">
        <v>115009323</v>
      </c>
      <c r="C4613" s="355">
        <v>115009323</v>
      </c>
      <c r="D4613" s="355" t="s">
        <v>5086</v>
      </c>
      <c r="E4613" s="600" t="s">
        <v>2729</v>
      </c>
      <c r="F4613" s="333">
        <v>59</v>
      </c>
      <c r="G4613" s="630" t="s">
        <v>5301</v>
      </c>
      <c r="H4613" s="241">
        <v>45378</v>
      </c>
      <c r="I4613" s="491"/>
      <c r="J4613" s="246"/>
      <c r="K4613" s="246"/>
      <c r="L4613" s="246"/>
      <c r="M4613" s="246"/>
      <c r="N4613" s="246"/>
      <c r="O4613" s="262"/>
      <c r="P4613" s="246"/>
      <c r="Q4613" s="246"/>
      <c r="R4613" s="246"/>
      <c r="S4613" s="252">
        <v>2.4</v>
      </c>
      <c r="T4613" s="467" t="s">
        <v>2965</v>
      </c>
      <c r="U4613" s="347">
        <f t="shared" si="97"/>
        <v>141.6</v>
      </c>
    </row>
    <row r="4614" spans="1:21">
      <c r="A4614" s="235">
        <f t="shared" si="96"/>
        <v>4611</v>
      </c>
      <c r="B4614" s="355">
        <v>115009323</v>
      </c>
      <c r="C4614" s="355">
        <v>115009323</v>
      </c>
      <c r="D4614" s="355" t="s">
        <v>5086</v>
      </c>
      <c r="E4614" s="600" t="s">
        <v>2729</v>
      </c>
      <c r="F4614" s="333">
        <v>10</v>
      </c>
      <c r="G4614" s="630" t="s">
        <v>5302</v>
      </c>
      <c r="H4614" s="241">
        <v>45378</v>
      </c>
      <c r="I4614" s="491"/>
      <c r="J4614" s="246"/>
      <c r="K4614" s="246"/>
      <c r="L4614" s="246"/>
      <c r="M4614" s="246"/>
      <c r="N4614" s="246"/>
      <c r="O4614" s="262"/>
      <c r="P4614" s="246"/>
      <c r="Q4614" s="246"/>
      <c r="R4614" s="246"/>
      <c r="S4614" s="252">
        <v>2.4</v>
      </c>
      <c r="T4614" s="467" t="s">
        <v>2965</v>
      </c>
      <c r="U4614" s="347">
        <f t="shared" si="97"/>
        <v>24</v>
      </c>
    </row>
    <row r="4615" spans="1:21">
      <c r="A4615" s="235">
        <f t="shared" si="96"/>
        <v>4612</v>
      </c>
      <c r="B4615" s="355">
        <v>115009323</v>
      </c>
      <c r="C4615" s="355">
        <v>115009323</v>
      </c>
      <c r="D4615" s="355" t="s">
        <v>5086</v>
      </c>
      <c r="E4615" s="600" t="s">
        <v>2729</v>
      </c>
      <c r="F4615" s="333">
        <v>5</v>
      </c>
      <c r="G4615" s="630" t="s">
        <v>5303</v>
      </c>
      <c r="H4615" s="241">
        <v>45378</v>
      </c>
      <c r="I4615" s="491"/>
      <c r="J4615" s="246"/>
      <c r="K4615" s="246"/>
      <c r="L4615" s="246"/>
      <c r="M4615" s="246"/>
      <c r="N4615" s="246"/>
      <c r="O4615" s="262"/>
      <c r="P4615" s="246"/>
      <c r="Q4615" s="246"/>
      <c r="R4615" s="246"/>
      <c r="S4615" s="252">
        <v>2.4</v>
      </c>
      <c r="T4615" s="467" t="s">
        <v>2965</v>
      </c>
      <c r="U4615" s="347">
        <f t="shared" si="97"/>
        <v>12</v>
      </c>
    </row>
    <row r="4616" spans="1:21">
      <c r="A4616" s="235">
        <f t="shared" si="96"/>
        <v>4613</v>
      </c>
      <c r="B4616" s="355">
        <v>115009323</v>
      </c>
      <c r="C4616" s="355">
        <v>115009323</v>
      </c>
      <c r="D4616" s="355" t="s">
        <v>5086</v>
      </c>
      <c r="E4616" s="600" t="s">
        <v>2729</v>
      </c>
      <c r="F4616" s="333">
        <v>4</v>
      </c>
      <c r="G4616" s="630" t="s">
        <v>5304</v>
      </c>
      <c r="H4616" s="241">
        <v>45378</v>
      </c>
      <c r="I4616" s="491"/>
      <c r="J4616" s="246"/>
      <c r="K4616" s="246"/>
      <c r="L4616" s="246"/>
      <c r="M4616" s="246"/>
      <c r="N4616" s="246"/>
      <c r="O4616" s="262"/>
      <c r="P4616" s="246"/>
      <c r="Q4616" s="246"/>
      <c r="R4616" s="246"/>
      <c r="S4616" s="252">
        <v>2.4</v>
      </c>
      <c r="T4616" s="467" t="s">
        <v>2965</v>
      </c>
      <c r="U4616" s="347">
        <f t="shared" si="97"/>
        <v>9.6</v>
      </c>
    </row>
    <row r="4617" spans="1:21">
      <c r="A4617" s="235">
        <f t="shared" si="96"/>
        <v>4614</v>
      </c>
      <c r="B4617" s="239">
        <v>107146625</v>
      </c>
      <c r="C4617" s="239" t="s">
        <v>5010</v>
      </c>
      <c r="D4617" s="239" t="s">
        <v>5011</v>
      </c>
      <c r="E4617" s="600" t="s">
        <v>36</v>
      </c>
      <c r="F4617" s="333">
        <v>4</v>
      </c>
      <c r="G4617" s="623" t="s">
        <v>5312</v>
      </c>
      <c r="H4617" s="485">
        <v>45377</v>
      </c>
      <c r="I4617" s="491"/>
      <c r="J4617" s="246"/>
      <c r="K4617" s="246"/>
      <c r="L4617" s="246"/>
      <c r="M4617" s="246"/>
      <c r="N4617" s="246"/>
      <c r="O4617" s="262"/>
      <c r="P4617" s="246"/>
      <c r="Q4617" s="246"/>
      <c r="R4617" s="246"/>
      <c r="S4617" s="252">
        <v>2548.91</v>
      </c>
      <c r="T4617" s="467" t="s">
        <v>2965</v>
      </c>
      <c r="U4617" s="347">
        <f t="shared" si="97"/>
        <v>10195.64</v>
      </c>
    </row>
    <row r="4618" spans="1:21">
      <c r="A4618" s="235">
        <f t="shared" si="96"/>
        <v>4615</v>
      </c>
      <c r="B4618" s="238">
        <v>113709555</v>
      </c>
      <c r="C4618" s="239"/>
      <c r="D4618" s="239" t="s">
        <v>5097</v>
      </c>
      <c r="E4618" s="600" t="s">
        <v>36</v>
      </c>
      <c r="F4618" s="333">
        <v>128</v>
      </c>
      <c r="G4618" s="630" t="s">
        <v>5301</v>
      </c>
      <c r="H4618" s="241">
        <v>45378</v>
      </c>
      <c r="I4618" s="491"/>
      <c r="J4618" s="246"/>
      <c r="K4618" s="246"/>
      <c r="L4618" s="246"/>
      <c r="M4618" s="246"/>
      <c r="N4618" s="246"/>
      <c r="O4618" s="262"/>
      <c r="P4618" s="246"/>
      <c r="Q4618" s="246"/>
      <c r="R4618" s="246"/>
      <c r="S4618" s="252">
        <v>4.5</v>
      </c>
      <c r="T4618" s="467" t="s">
        <v>2965</v>
      </c>
      <c r="U4618" s="347">
        <f t="shared" si="97"/>
        <v>576</v>
      </c>
    </row>
    <row r="4619" spans="1:21">
      <c r="A4619" s="235">
        <f t="shared" si="96"/>
        <v>4616</v>
      </c>
      <c r="B4619" s="238">
        <v>112173808</v>
      </c>
      <c r="C4619" s="239" t="s">
        <v>3421</v>
      </c>
      <c r="D4619" s="350" t="s">
        <v>2819</v>
      </c>
      <c r="E4619" s="600" t="s">
        <v>36</v>
      </c>
      <c r="F4619" s="333">
        <v>1</v>
      </c>
      <c r="G4619" s="626" t="s">
        <v>5309</v>
      </c>
      <c r="H4619" s="241">
        <v>45377</v>
      </c>
      <c r="I4619" s="491"/>
      <c r="J4619" s="246"/>
      <c r="K4619" s="246"/>
      <c r="L4619" s="246"/>
      <c r="M4619" s="246"/>
      <c r="N4619" s="246"/>
      <c r="O4619" s="262"/>
      <c r="P4619" s="246"/>
      <c r="Q4619" s="246"/>
      <c r="R4619" s="246"/>
      <c r="S4619" s="252">
        <v>65700</v>
      </c>
      <c r="T4619" s="467" t="s">
        <v>2965</v>
      </c>
      <c r="U4619" s="347">
        <f t="shared" si="97"/>
        <v>65700</v>
      </c>
    </row>
    <row r="4620" spans="1:21">
      <c r="A4620" s="235">
        <f t="shared" si="96"/>
        <v>4617</v>
      </c>
      <c r="B4620" s="238">
        <v>112173808</v>
      </c>
      <c r="C4620" s="239" t="s">
        <v>3421</v>
      </c>
      <c r="D4620" s="350" t="s">
        <v>2819</v>
      </c>
      <c r="E4620" s="600" t="s">
        <v>36</v>
      </c>
      <c r="F4620" s="333">
        <v>7</v>
      </c>
      <c r="G4620" s="632" t="s">
        <v>5307</v>
      </c>
      <c r="H4620" s="241">
        <v>45378</v>
      </c>
      <c r="I4620" s="491"/>
      <c r="J4620" s="246"/>
      <c r="K4620" s="246"/>
      <c r="L4620" s="246"/>
      <c r="M4620" s="246"/>
      <c r="N4620" s="246"/>
      <c r="O4620" s="262"/>
      <c r="P4620" s="246"/>
      <c r="Q4620" s="246"/>
      <c r="R4620" s="246"/>
      <c r="S4620" s="252">
        <v>65700</v>
      </c>
      <c r="T4620" s="467" t="s">
        <v>2965</v>
      </c>
      <c r="U4620" s="347">
        <f t="shared" si="97"/>
        <v>459900</v>
      </c>
    </row>
    <row r="4621" spans="1:21">
      <c r="A4621" s="235">
        <f t="shared" si="96"/>
        <v>4618</v>
      </c>
      <c r="B4621" s="238">
        <v>115009322</v>
      </c>
      <c r="C4621" s="355">
        <v>115009322</v>
      </c>
      <c r="D4621" s="355" t="s">
        <v>5085</v>
      </c>
      <c r="E4621" s="600" t="s">
        <v>36</v>
      </c>
      <c r="F4621" s="333">
        <v>42</v>
      </c>
      <c r="G4621" s="630" t="s">
        <v>5301</v>
      </c>
      <c r="H4621" s="241">
        <v>45378</v>
      </c>
      <c r="I4621" s="491"/>
      <c r="J4621" s="246"/>
      <c r="K4621" s="246"/>
      <c r="L4621" s="246"/>
      <c r="M4621" s="246"/>
      <c r="N4621" s="246"/>
      <c r="O4621" s="262"/>
      <c r="P4621" s="246"/>
      <c r="Q4621" s="246"/>
      <c r="R4621" s="246"/>
      <c r="S4621" s="252">
        <v>100</v>
      </c>
      <c r="T4621" s="467" t="s">
        <v>2965</v>
      </c>
      <c r="U4621" s="347">
        <f t="shared" si="97"/>
        <v>4200</v>
      </c>
    </row>
    <row r="4622" spans="1:21">
      <c r="A4622" s="235">
        <f t="shared" si="96"/>
        <v>4619</v>
      </c>
      <c r="B4622" s="355">
        <v>113709550</v>
      </c>
      <c r="C4622" s="355">
        <v>113709550</v>
      </c>
      <c r="D4622" s="355" t="s">
        <v>4230</v>
      </c>
      <c r="E4622" s="600" t="s">
        <v>36</v>
      </c>
      <c r="F4622" s="333">
        <v>24</v>
      </c>
      <c r="G4622" s="630" t="s">
        <v>5302</v>
      </c>
      <c r="H4622" s="241">
        <v>45378</v>
      </c>
      <c r="I4622" s="491"/>
      <c r="J4622" s="246"/>
      <c r="K4622" s="246"/>
      <c r="L4622" s="246"/>
      <c r="M4622" s="246"/>
      <c r="N4622" s="246"/>
      <c r="O4622" s="262"/>
      <c r="P4622" s="246"/>
      <c r="Q4622" s="246"/>
      <c r="R4622" s="246"/>
      <c r="S4622" s="252">
        <v>656</v>
      </c>
      <c r="T4622" s="467" t="s">
        <v>2965</v>
      </c>
      <c r="U4622" s="347">
        <f t="shared" si="97"/>
        <v>15744</v>
      </c>
    </row>
    <row r="4623" spans="1:21">
      <c r="A4623" s="235">
        <f t="shared" si="96"/>
        <v>4620</v>
      </c>
      <c r="B4623" s="355">
        <v>113709550</v>
      </c>
      <c r="C4623" s="355">
        <v>113709550</v>
      </c>
      <c r="D4623" s="355" t="s">
        <v>4230</v>
      </c>
      <c r="E4623" s="600" t="s">
        <v>36</v>
      </c>
      <c r="F4623" s="333">
        <v>4</v>
      </c>
      <c r="G4623" s="630" t="s">
        <v>5303</v>
      </c>
      <c r="H4623" s="241">
        <v>45378</v>
      </c>
      <c r="I4623" s="491"/>
      <c r="J4623" s="246"/>
      <c r="K4623" s="246"/>
      <c r="L4623" s="246"/>
      <c r="M4623" s="246"/>
      <c r="N4623" s="246"/>
      <c r="O4623" s="262"/>
      <c r="P4623" s="246"/>
      <c r="Q4623" s="246"/>
      <c r="R4623" s="246"/>
      <c r="S4623" s="252">
        <v>656</v>
      </c>
      <c r="T4623" s="467" t="s">
        <v>2965</v>
      </c>
      <c r="U4623" s="347">
        <f t="shared" si="97"/>
        <v>2624</v>
      </c>
    </row>
    <row r="4624" spans="1:21">
      <c r="A4624" s="235">
        <f t="shared" si="96"/>
        <v>4621</v>
      </c>
      <c r="B4624" s="355">
        <v>113709553</v>
      </c>
      <c r="C4624" s="355">
        <v>113709553</v>
      </c>
      <c r="D4624" s="355" t="s">
        <v>5118</v>
      </c>
      <c r="E4624" s="600" t="s">
        <v>36</v>
      </c>
      <c r="F4624" s="333">
        <v>272</v>
      </c>
      <c r="G4624" s="630" t="s">
        <v>5301</v>
      </c>
      <c r="H4624" s="241">
        <v>45378</v>
      </c>
      <c r="I4624" s="491"/>
      <c r="J4624" s="246"/>
      <c r="K4624" s="246"/>
      <c r="L4624" s="246"/>
      <c r="M4624" s="246"/>
      <c r="N4624" s="246"/>
      <c r="O4624" s="262"/>
      <c r="P4624" s="246"/>
      <c r="Q4624" s="246"/>
      <c r="R4624" s="246"/>
      <c r="S4624" s="252">
        <v>5.5</v>
      </c>
      <c r="T4624" s="467" t="s">
        <v>2965</v>
      </c>
      <c r="U4624" s="347">
        <f t="shared" si="97"/>
        <v>1496</v>
      </c>
    </row>
    <row r="4625" spans="1:21">
      <c r="A4625" s="235">
        <f t="shared" si="96"/>
        <v>4622</v>
      </c>
      <c r="B4625" s="238">
        <v>113709555</v>
      </c>
      <c r="C4625" s="239"/>
      <c r="D4625" s="239" t="s">
        <v>5097</v>
      </c>
      <c r="E4625" s="600" t="s">
        <v>36</v>
      </c>
      <c r="F4625" s="333">
        <v>144</v>
      </c>
      <c r="G4625" s="630" t="s">
        <v>5301</v>
      </c>
      <c r="H4625" s="241">
        <v>45378</v>
      </c>
      <c r="I4625" s="491"/>
      <c r="J4625" s="246"/>
      <c r="K4625" s="246"/>
      <c r="L4625" s="246"/>
      <c r="M4625" s="246"/>
      <c r="N4625" s="246"/>
      <c r="O4625" s="262"/>
      <c r="P4625" s="246"/>
      <c r="Q4625" s="246"/>
      <c r="R4625" s="246"/>
      <c r="S4625" s="252">
        <v>4.5</v>
      </c>
      <c r="T4625" s="467" t="s">
        <v>2965</v>
      </c>
      <c r="U4625" s="347">
        <f t="shared" si="97"/>
        <v>648</v>
      </c>
    </row>
    <row r="4626" spans="1:21">
      <c r="A4626" s="235">
        <f t="shared" si="96"/>
        <v>4623</v>
      </c>
      <c r="B4626" s="238">
        <v>113709555</v>
      </c>
      <c r="C4626" s="239"/>
      <c r="D4626" s="239" t="s">
        <v>5097</v>
      </c>
      <c r="E4626" s="600" t="s">
        <v>36</v>
      </c>
      <c r="F4626" s="333">
        <v>96</v>
      </c>
      <c r="G4626" s="630" t="s">
        <v>5302</v>
      </c>
      <c r="H4626" s="241">
        <v>45378</v>
      </c>
      <c r="I4626" s="491"/>
      <c r="J4626" s="246"/>
      <c r="K4626" s="246"/>
      <c r="L4626" s="246"/>
      <c r="M4626" s="246"/>
      <c r="N4626" s="246"/>
      <c r="O4626" s="262"/>
      <c r="P4626" s="246"/>
      <c r="Q4626" s="246"/>
      <c r="R4626" s="246"/>
      <c r="S4626" s="252">
        <v>4.5</v>
      </c>
      <c r="T4626" s="467" t="s">
        <v>2965</v>
      </c>
      <c r="U4626" s="347">
        <f t="shared" si="97"/>
        <v>432</v>
      </c>
    </row>
    <row r="4627" spans="1:21">
      <c r="A4627" s="235">
        <f t="shared" si="96"/>
        <v>4624</v>
      </c>
      <c r="B4627" s="238">
        <v>113709555</v>
      </c>
      <c r="C4627" s="239"/>
      <c r="D4627" s="239" t="s">
        <v>5097</v>
      </c>
      <c r="E4627" s="600" t="s">
        <v>36</v>
      </c>
      <c r="F4627" s="333">
        <v>40</v>
      </c>
      <c r="G4627" s="630" t="s">
        <v>5303</v>
      </c>
      <c r="H4627" s="241">
        <v>45378</v>
      </c>
      <c r="I4627" s="491"/>
      <c r="J4627" s="246"/>
      <c r="K4627" s="246"/>
      <c r="L4627" s="246"/>
      <c r="M4627" s="246"/>
      <c r="N4627" s="246"/>
      <c r="O4627" s="262"/>
      <c r="P4627" s="246"/>
      <c r="Q4627" s="246"/>
      <c r="R4627" s="246"/>
      <c r="S4627" s="252">
        <v>4.5</v>
      </c>
      <c r="T4627" s="467" t="s">
        <v>2965</v>
      </c>
      <c r="U4627" s="347">
        <f t="shared" si="97"/>
        <v>180</v>
      </c>
    </row>
    <row r="4628" spans="1:21">
      <c r="A4628" s="235">
        <f t="shared" si="96"/>
        <v>4625</v>
      </c>
      <c r="B4628" s="238">
        <v>113709555</v>
      </c>
      <c r="C4628" s="239"/>
      <c r="D4628" s="239" t="s">
        <v>5097</v>
      </c>
      <c r="E4628" s="600" t="s">
        <v>36</v>
      </c>
      <c r="F4628" s="333">
        <v>32</v>
      </c>
      <c r="G4628" s="630" t="s">
        <v>5304</v>
      </c>
      <c r="H4628" s="241">
        <v>45378</v>
      </c>
      <c r="I4628" s="491"/>
      <c r="J4628" s="246"/>
      <c r="K4628" s="246"/>
      <c r="L4628" s="246"/>
      <c r="M4628" s="246"/>
      <c r="N4628" s="246"/>
      <c r="O4628" s="262"/>
      <c r="P4628" s="246"/>
      <c r="Q4628" s="246"/>
      <c r="R4628" s="246"/>
      <c r="S4628" s="252">
        <v>4.5</v>
      </c>
      <c r="T4628" s="467" t="s">
        <v>2965</v>
      </c>
      <c r="U4628" s="347">
        <f t="shared" si="97"/>
        <v>144</v>
      </c>
    </row>
    <row r="4629" spans="1:21">
      <c r="A4629" s="235">
        <f t="shared" si="96"/>
        <v>4626</v>
      </c>
      <c r="B4629" s="355">
        <v>113709556</v>
      </c>
      <c r="C4629" s="355">
        <v>113709556</v>
      </c>
      <c r="D4629" s="355" t="s">
        <v>4232</v>
      </c>
      <c r="E4629" s="600" t="s">
        <v>36</v>
      </c>
      <c r="F4629" s="463">
        <v>112</v>
      </c>
      <c r="G4629" s="630" t="s">
        <v>5301</v>
      </c>
      <c r="H4629" s="241">
        <v>45378</v>
      </c>
      <c r="I4629" s="491"/>
      <c r="J4629" s="246"/>
      <c r="K4629" s="246"/>
      <c r="L4629" s="246"/>
      <c r="M4629" s="246"/>
      <c r="N4629" s="246"/>
      <c r="O4629" s="262"/>
      <c r="P4629" s="246"/>
      <c r="Q4629" s="246"/>
      <c r="R4629" s="246"/>
      <c r="S4629" s="252">
        <v>22</v>
      </c>
      <c r="T4629" s="467" t="s">
        <v>2965</v>
      </c>
      <c r="U4629" s="347">
        <f t="shared" si="97"/>
        <v>2464</v>
      </c>
    </row>
    <row r="4630" spans="1:21">
      <c r="A4630" s="235">
        <f t="shared" si="96"/>
        <v>4627</v>
      </c>
      <c r="B4630" s="355">
        <v>113710208</v>
      </c>
      <c r="C4630" s="355">
        <v>113710208</v>
      </c>
      <c r="D4630" s="355" t="s">
        <v>5082</v>
      </c>
      <c r="E4630" s="600" t="s">
        <v>36</v>
      </c>
      <c r="F4630" s="333">
        <v>112</v>
      </c>
      <c r="G4630" s="630" t="s">
        <v>5301</v>
      </c>
      <c r="H4630" s="241">
        <v>45378</v>
      </c>
      <c r="I4630" s="491"/>
      <c r="J4630" s="246"/>
      <c r="K4630" s="246"/>
      <c r="L4630" s="246"/>
      <c r="M4630" s="246"/>
      <c r="N4630" s="246"/>
      <c r="O4630" s="262"/>
      <c r="P4630" s="246"/>
      <c r="Q4630" s="246"/>
      <c r="R4630" s="246"/>
      <c r="S4630" s="252">
        <v>8</v>
      </c>
      <c r="T4630" s="467" t="s">
        <v>2965</v>
      </c>
      <c r="U4630" s="347">
        <f t="shared" si="97"/>
        <v>896</v>
      </c>
    </row>
    <row r="4631" spans="1:21">
      <c r="A4631" s="235">
        <f t="shared" si="96"/>
        <v>4628</v>
      </c>
      <c r="B4631" s="238">
        <v>113709551</v>
      </c>
      <c r="C4631" s="238">
        <v>113709551</v>
      </c>
      <c r="D4631" s="239" t="s">
        <v>4233</v>
      </c>
      <c r="E4631" s="600" t="s">
        <v>36</v>
      </c>
      <c r="F4631" s="333">
        <v>24</v>
      </c>
      <c r="G4631" s="630" t="s">
        <v>5302</v>
      </c>
      <c r="H4631" s="241">
        <v>45378</v>
      </c>
      <c r="I4631" s="491"/>
      <c r="J4631" s="246"/>
      <c r="K4631" s="246"/>
      <c r="L4631" s="246"/>
      <c r="M4631" s="246"/>
      <c r="N4631" s="246"/>
      <c r="O4631" s="262"/>
      <c r="P4631" s="246"/>
      <c r="Q4631" s="246"/>
      <c r="R4631" s="246"/>
      <c r="S4631" s="252">
        <v>4800</v>
      </c>
      <c r="T4631" s="467" t="s">
        <v>2965</v>
      </c>
      <c r="U4631" s="347">
        <f t="shared" si="97"/>
        <v>115200</v>
      </c>
    </row>
    <row r="4632" spans="1:21">
      <c r="A4632" s="235">
        <f t="shared" si="96"/>
        <v>4629</v>
      </c>
      <c r="B4632" s="238">
        <v>113709551</v>
      </c>
      <c r="C4632" s="238">
        <v>113709551</v>
      </c>
      <c r="D4632" s="239" t="s">
        <v>4233</v>
      </c>
      <c r="E4632" s="600" t="s">
        <v>36</v>
      </c>
      <c r="F4632" s="333">
        <v>4</v>
      </c>
      <c r="G4632" s="630" t="s">
        <v>5303</v>
      </c>
      <c r="H4632" s="241">
        <v>45378</v>
      </c>
      <c r="I4632" s="491"/>
      <c r="J4632" s="246"/>
      <c r="K4632" s="246"/>
      <c r="L4632" s="246"/>
      <c r="M4632" s="246"/>
      <c r="N4632" s="246"/>
      <c r="O4632" s="262"/>
      <c r="P4632" s="246"/>
      <c r="Q4632" s="246"/>
      <c r="R4632" s="246"/>
      <c r="S4632" s="252">
        <v>4800</v>
      </c>
      <c r="T4632" s="467" t="s">
        <v>2965</v>
      </c>
      <c r="U4632" s="347">
        <f t="shared" si="97"/>
        <v>19200</v>
      </c>
    </row>
    <row r="4633" spans="1:21">
      <c r="A4633" s="235">
        <f t="shared" si="96"/>
        <v>4630</v>
      </c>
      <c r="B4633" s="355">
        <v>113709552</v>
      </c>
      <c r="C4633" s="355">
        <v>113709552</v>
      </c>
      <c r="D4633" s="355" t="s">
        <v>4234</v>
      </c>
      <c r="E4633" s="600" t="s">
        <v>36</v>
      </c>
      <c r="F4633" s="333">
        <v>112</v>
      </c>
      <c r="G4633" s="630" t="s">
        <v>5301</v>
      </c>
      <c r="H4633" s="241">
        <v>45378</v>
      </c>
      <c r="I4633" s="491"/>
      <c r="J4633" s="246"/>
      <c r="K4633" s="246"/>
      <c r="L4633" s="246"/>
      <c r="M4633" s="246"/>
      <c r="N4633" s="246"/>
      <c r="O4633" s="262"/>
      <c r="P4633" s="246"/>
      <c r="Q4633" s="246"/>
      <c r="R4633" s="246"/>
      <c r="S4633" s="252">
        <v>96.5</v>
      </c>
      <c r="T4633" s="467" t="s">
        <v>2965</v>
      </c>
      <c r="U4633" s="347">
        <f t="shared" si="97"/>
        <v>10808</v>
      </c>
    </row>
    <row r="4634" spans="1:21">
      <c r="A4634" s="235">
        <f t="shared" si="96"/>
        <v>4631</v>
      </c>
      <c r="B4634" s="355">
        <v>112170848</v>
      </c>
      <c r="C4634" s="355">
        <v>112170848</v>
      </c>
      <c r="D4634" s="355" t="s">
        <v>5083</v>
      </c>
      <c r="E4634" s="600" t="s">
        <v>36</v>
      </c>
      <c r="F4634" s="333">
        <v>224</v>
      </c>
      <c r="G4634" s="630" t="s">
        <v>5301</v>
      </c>
      <c r="H4634" s="241">
        <v>45378</v>
      </c>
      <c r="I4634" s="491"/>
      <c r="J4634" s="246"/>
      <c r="K4634" s="246"/>
      <c r="L4634" s="246"/>
      <c r="M4634" s="246"/>
      <c r="N4634" s="246"/>
      <c r="O4634" s="262"/>
      <c r="P4634" s="246"/>
      <c r="Q4634" s="246"/>
      <c r="R4634" s="246"/>
      <c r="S4634" s="252">
        <v>15.5</v>
      </c>
      <c r="T4634" s="467" t="s">
        <v>2965</v>
      </c>
      <c r="U4634" s="347">
        <f t="shared" si="97"/>
        <v>3472</v>
      </c>
    </row>
    <row r="4635" spans="1:21">
      <c r="A4635" s="235">
        <f t="shared" si="96"/>
        <v>4632</v>
      </c>
      <c r="B4635" s="355">
        <v>112170848</v>
      </c>
      <c r="C4635" s="355">
        <v>112170848</v>
      </c>
      <c r="D4635" s="355" t="s">
        <v>5083</v>
      </c>
      <c r="E4635" s="600" t="s">
        <v>36</v>
      </c>
      <c r="F4635" s="333">
        <v>96</v>
      </c>
      <c r="G4635" s="630" t="s">
        <v>5302</v>
      </c>
      <c r="H4635" s="241">
        <v>45378</v>
      </c>
      <c r="I4635" s="491"/>
      <c r="J4635" s="246"/>
      <c r="K4635" s="246"/>
      <c r="L4635" s="246"/>
      <c r="M4635" s="246"/>
      <c r="N4635" s="246"/>
      <c r="O4635" s="262"/>
      <c r="P4635" s="246"/>
      <c r="Q4635" s="246"/>
      <c r="R4635" s="246"/>
      <c r="S4635" s="252">
        <v>15.5</v>
      </c>
      <c r="T4635" s="467" t="s">
        <v>2965</v>
      </c>
      <c r="U4635" s="347">
        <f t="shared" si="97"/>
        <v>1488</v>
      </c>
    </row>
    <row r="4636" spans="1:21">
      <c r="A4636" s="235">
        <f t="shared" si="96"/>
        <v>4633</v>
      </c>
      <c r="B4636" s="355">
        <v>112170848</v>
      </c>
      <c r="C4636" s="355">
        <v>112170848</v>
      </c>
      <c r="D4636" s="355" t="s">
        <v>5083</v>
      </c>
      <c r="E4636" s="600" t="s">
        <v>36</v>
      </c>
      <c r="F4636" s="333">
        <v>40</v>
      </c>
      <c r="G4636" s="630" t="s">
        <v>5303</v>
      </c>
      <c r="H4636" s="241">
        <v>45378</v>
      </c>
      <c r="I4636" s="491"/>
      <c r="J4636" s="246"/>
      <c r="K4636" s="246"/>
      <c r="L4636" s="246"/>
      <c r="M4636" s="246"/>
      <c r="N4636" s="246"/>
      <c r="O4636" s="262"/>
      <c r="P4636" s="246"/>
      <c r="Q4636" s="246"/>
      <c r="R4636" s="246"/>
      <c r="S4636" s="252">
        <v>15.5</v>
      </c>
      <c r="T4636" s="467" t="s">
        <v>2965</v>
      </c>
      <c r="U4636" s="347">
        <f t="shared" si="97"/>
        <v>620</v>
      </c>
    </row>
    <row r="4637" spans="1:21">
      <c r="A4637" s="235">
        <f t="shared" si="96"/>
        <v>4634</v>
      </c>
      <c r="B4637" s="355">
        <v>112170848</v>
      </c>
      <c r="C4637" s="355">
        <v>112170848</v>
      </c>
      <c r="D4637" s="355" t="s">
        <v>5083</v>
      </c>
      <c r="E4637" s="600" t="s">
        <v>36</v>
      </c>
      <c r="F4637" s="333">
        <v>32</v>
      </c>
      <c r="G4637" s="630" t="s">
        <v>5304</v>
      </c>
      <c r="H4637" s="241">
        <v>45378</v>
      </c>
      <c r="I4637" s="491"/>
      <c r="J4637" s="246"/>
      <c r="K4637" s="246"/>
      <c r="L4637" s="246"/>
      <c r="M4637" s="246"/>
      <c r="N4637" s="246"/>
      <c r="O4637" s="262"/>
      <c r="P4637" s="246"/>
      <c r="Q4637" s="246"/>
      <c r="R4637" s="246"/>
      <c r="S4637" s="252">
        <v>15.5</v>
      </c>
      <c r="T4637" s="467" t="s">
        <v>2965</v>
      </c>
      <c r="U4637" s="347">
        <f t="shared" si="97"/>
        <v>496</v>
      </c>
    </row>
    <row r="4638" spans="1:21">
      <c r="A4638" s="235">
        <f t="shared" si="96"/>
        <v>4635</v>
      </c>
      <c r="B4638" s="238"/>
      <c r="C4638" s="238"/>
      <c r="D4638" s="337" t="s">
        <v>4072</v>
      </c>
      <c r="E4638" s="600" t="s">
        <v>36</v>
      </c>
      <c r="F4638" s="238">
        <v>5</v>
      </c>
      <c r="G4638" s="632" t="s">
        <v>5307</v>
      </c>
      <c r="H4638" s="241">
        <v>45378</v>
      </c>
      <c r="I4638" s="491"/>
      <c r="J4638" s="246"/>
      <c r="K4638" s="246"/>
      <c r="L4638" s="246"/>
      <c r="M4638" s="246"/>
      <c r="N4638" s="246"/>
      <c r="O4638" s="262"/>
      <c r="P4638" s="246"/>
      <c r="Q4638" s="246"/>
      <c r="R4638" s="246"/>
      <c r="S4638" s="252">
        <v>90729.16</v>
      </c>
      <c r="T4638" s="467" t="s">
        <v>2965</v>
      </c>
      <c r="U4638" s="347">
        <f t="shared" si="97"/>
        <v>453645.80000000005</v>
      </c>
    </row>
    <row r="4639" spans="1:21">
      <c r="A4639" s="235">
        <f t="shared" si="96"/>
        <v>4636</v>
      </c>
      <c r="B4639" s="238" t="s">
        <v>286</v>
      </c>
      <c r="C4639" s="239" t="s">
        <v>286</v>
      </c>
      <c r="D4639" s="337" t="s">
        <v>4072</v>
      </c>
      <c r="E4639" s="600" t="s">
        <v>36</v>
      </c>
      <c r="F4639" s="333">
        <v>2</v>
      </c>
      <c r="G4639" s="632" t="s">
        <v>5307</v>
      </c>
      <c r="H4639" s="241">
        <v>45378</v>
      </c>
      <c r="I4639" s="491"/>
      <c r="J4639" s="246"/>
      <c r="K4639" s="246"/>
      <c r="L4639" s="246"/>
      <c r="M4639" s="246"/>
      <c r="N4639" s="246"/>
      <c r="O4639" s="262"/>
      <c r="P4639" s="246"/>
      <c r="Q4639" s="246"/>
      <c r="R4639" s="246"/>
      <c r="S4639" s="252">
        <v>90729.16</v>
      </c>
      <c r="T4639" s="467" t="s">
        <v>2965</v>
      </c>
      <c r="U4639" s="347">
        <f t="shared" si="97"/>
        <v>181458.32</v>
      </c>
    </row>
    <row r="4640" spans="1:21">
      <c r="A4640" s="235">
        <f t="shared" si="96"/>
        <v>4637</v>
      </c>
      <c r="B4640" s="238"/>
      <c r="C4640" s="239"/>
      <c r="D4640" s="337" t="s">
        <v>4072</v>
      </c>
      <c r="E4640" s="600" t="s">
        <v>36</v>
      </c>
      <c r="F4640" s="333">
        <v>2</v>
      </c>
      <c r="G4640" s="632" t="s">
        <v>5308</v>
      </c>
      <c r="H4640" s="241">
        <v>45378</v>
      </c>
      <c r="I4640" s="491"/>
      <c r="J4640" s="246"/>
      <c r="K4640" s="246"/>
      <c r="L4640" s="246"/>
      <c r="M4640" s="246"/>
      <c r="N4640" s="246"/>
      <c r="O4640" s="262"/>
      <c r="P4640" s="246"/>
      <c r="Q4640" s="246"/>
      <c r="R4640" s="246"/>
      <c r="S4640" s="252">
        <v>90729.16</v>
      </c>
      <c r="T4640" s="467" t="s">
        <v>2965</v>
      </c>
      <c r="U4640" s="347">
        <f t="shared" si="97"/>
        <v>181458.32</v>
      </c>
    </row>
    <row r="4641" spans="1:21">
      <c r="A4641" s="235">
        <f t="shared" si="96"/>
        <v>4638</v>
      </c>
      <c r="B4641" s="238"/>
      <c r="C4641" s="239"/>
      <c r="D4641" s="337" t="s">
        <v>4072</v>
      </c>
      <c r="E4641" s="600" t="s">
        <v>36</v>
      </c>
      <c r="F4641" s="333">
        <v>2</v>
      </c>
      <c r="G4641" s="626" t="s">
        <v>5309</v>
      </c>
      <c r="H4641" s="241">
        <v>45377</v>
      </c>
      <c r="I4641" s="491"/>
      <c r="J4641" s="246"/>
      <c r="K4641" s="246"/>
      <c r="L4641" s="246"/>
      <c r="M4641" s="246"/>
      <c r="N4641" s="246"/>
      <c r="O4641" s="262"/>
      <c r="P4641" s="246"/>
      <c r="Q4641" s="246"/>
      <c r="R4641" s="246"/>
      <c r="S4641" s="252">
        <v>90729.16</v>
      </c>
      <c r="T4641" s="467" t="s">
        <v>2965</v>
      </c>
      <c r="U4641" s="347">
        <f t="shared" si="97"/>
        <v>181458.32</v>
      </c>
    </row>
    <row r="4642" spans="1:21">
      <c r="A4642" s="235">
        <f t="shared" si="96"/>
        <v>4639</v>
      </c>
      <c r="B4642" s="355">
        <v>113709550</v>
      </c>
      <c r="C4642" s="355">
        <v>113709550</v>
      </c>
      <c r="D4642" s="355" t="s">
        <v>4230</v>
      </c>
      <c r="E4642" s="600" t="s">
        <v>36</v>
      </c>
      <c r="F4642" s="333">
        <v>6</v>
      </c>
      <c r="G4642" s="630" t="s">
        <v>5303</v>
      </c>
      <c r="H4642" s="241">
        <v>45378</v>
      </c>
      <c r="I4642" s="491"/>
      <c r="J4642" s="246"/>
      <c r="K4642" s="246"/>
      <c r="L4642" s="246"/>
      <c r="M4642" s="246"/>
      <c r="N4642" s="246"/>
      <c r="O4642" s="262"/>
      <c r="P4642" s="246"/>
      <c r="Q4642" s="246"/>
      <c r="R4642" s="246"/>
      <c r="S4642" s="252">
        <v>656</v>
      </c>
      <c r="T4642" s="467" t="s">
        <v>2965</v>
      </c>
      <c r="U4642" s="347">
        <f t="shared" si="97"/>
        <v>3936</v>
      </c>
    </row>
    <row r="4643" spans="1:21">
      <c r="A4643" s="235">
        <f t="shared" si="96"/>
        <v>4640</v>
      </c>
      <c r="B4643" s="355">
        <v>113709550</v>
      </c>
      <c r="C4643" s="355">
        <v>113709550</v>
      </c>
      <c r="D4643" s="355" t="s">
        <v>4230</v>
      </c>
      <c r="E4643" s="600" t="s">
        <v>36</v>
      </c>
      <c r="F4643" s="333">
        <v>68</v>
      </c>
      <c r="G4643" s="630" t="s">
        <v>5301</v>
      </c>
      <c r="H4643" s="241">
        <v>45378</v>
      </c>
      <c r="I4643" s="491"/>
      <c r="J4643" s="246"/>
      <c r="K4643" s="246"/>
      <c r="L4643" s="246"/>
      <c r="M4643" s="246"/>
      <c r="N4643" s="246"/>
      <c r="O4643" s="262"/>
      <c r="P4643" s="246"/>
      <c r="Q4643" s="246"/>
      <c r="R4643" s="246"/>
      <c r="S4643" s="252">
        <v>656</v>
      </c>
      <c r="T4643" s="467" t="s">
        <v>2965</v>
      </c>
      <c r="U4643" s="347">
        <f t="shared" si="97"/>
        <v>44608</v>
      </c>
    </row>
    <row r="4644" spans="1:21">
      <c r="A4644" s="235">
        <f t="shared" si="96"/>
        <v>4641</v>
      </c>
      <c r="B4644" s="355">
        <v>113709550</v>
      </c>
      <c r="C4644" s="355">
        <v>113709550</v>
      </c>
      <c r="D4644" s="355" t="s">
        <v>4230</v>
      </c>
      <c r="E4644" s="600" t="s">
        <v>36</v>
      </c>
      <c r="F4644" s="333">
        <v>8</v>
      </c>
      <c r="G4644" s="630" t="s">
        <v>5304</v>
      </c>
      <c r="H4644" s="241">
        <v>45378</v>
      </c>
      <c r="I4644" s="491"/>
      <c r="J4644" s="246"/>
      <c r="K4644" s="246"/>
      <c r="L4644" s="246"/>
      <c r="M4644" s="246"/>
      <c r="N4644" s="246"/>
      <c r="O4644" s="262"/>
      <c r="P4644" s="246"/>
      <c r="Q4644" s="246"/>
      <c r="R4644" s="246"/>
      <c r="S4644" s="252">
        <v>656</v>
      </c>
      <c r="T4644" s="467" t="s">
        <v>2965</v>
      </c>
      <c r="U4644" s="347">
        <f t="shared" si="97"/>
        <v>5248</v>
      </c>
    </row>
    <row r="4645" spans="1:21">
      <c r="A4645" s="235">
        <f t="shared" si="96"/>
        <v>4642</v>
      </c>
      <c r="B4645" s="355">
        <v>113709553</v>
      </c>
      <c r="C4645" s="355">
        <v>113709553</v>
      </c>
      <c r="D4645" s="355" t="s">
        <v>5118</v>
      </c>
      <c r="E4645" s="600" t="s">
        <v>36</v>
      </c>
      <c r="F4645" s="333">
        <v>96</v>
      </c>
      <c r="G4645" s="630" t="s">
        <v>5302</v>
      </c>
      <c r="H4645" s="241">
        <v>45378</v>
      </c>
      <c r="I4645" s="491"/>
      <c r="J4645" s="246"/>
      <c r="K4645" s="246"/>
      <c r="L4645" s="246"/>
      <c r="M4645" s="246"/>
      <c r="N4645" s="246"/>
      <c r="O4645" s="262"/>
      <c r="P4645" s="246"/>
      <c r="Q4645" s="246"/>
      <c r="R4645" s="246"/>
      <c r="S4645" s="252">
        <v>5.5</v>
      </c>
      <c r="T4645" s="467" t="s">
        <v>2965</v>
      </c>
      <c r="U4645" s="347">
        <f t="shared" si="97"/>
        <v>528</v>
      </c>
    </row>
    <row r="4646" spans="1:21">
      <c r="A4646" s="235">
        <f t="shared" si="96"/>
        <v>4643</v>
      </c>
      <c r="B4646" s="355">
        <v>113709553</v>
      </c>
      <c r="C4646" s="355">
        <v>113709553</v>
      </c>
      <c r="D4646" s="355" t="s">
        <v>5118</v>
      </c>
      <c r="E4646" s="600" t="s">
        <v>36</v>
      </c>
      <c r="F4646" s="333">
        <v>40</v>
      </c>
      <c r="G4646" s="630" t="s">
        <v>5303</v>
      </c>
      <c r="H4646" s="241">
        <v>45378</v>
      </c>
      <c r="I4646" s="491"/>
      <c r="J4646" s="246"/>
      <c r="K4646" s="246"/>
      <c r="L4646" s="246"/>
      <c r="M4646" s="246"/>
      <c r="N4646" s="246"/>
      <c r="O4646" s="262"/>
      <c r="P4646" s="246"/>
      <c r="Q4646" s="246"/>
      <c r="R4646" s="246"/>
      <c r="S4646" s="252">
        <v>5.5</v>
      </c>
      <c r="T4646" s="467" t="s">
        <v>2965</v>
      </c>
      <c r="U4646" s="347">
        <f t="shared" si="97"/>
        <v>220</v>
      </c>
    </row>
    <row r="4647" spans="1:21">
      <c r="A4647" s="235">
        <f t="shared" si="96"/>
        <v>4644</v>
      </c>
      <c r="B4647" s="355">
        <v>113709553</v>
      </c>
      <c r="C4647" s="355">
        <v>113709553</v>
      </c>
      <c r="D4647" s="355" t="s">
        <v>5118</v>
      </c>
      <c r="E4647" s="600" t="s">
        <v>36</v>
      </c>
      <c r="F4647" s="333">
        <v>32</v>
      </c>
      <c r="G4647" s="630" t="s">
        <v>5304</v>
      </c>
      <c r="H4647" s="241">
        <v>45378</v>
      </c>
      <c r="I4647" s="491"/>
      <c r="J4647" s="246"/>
      <c r="K4647" s="246"/>
      <c r="L4647" s="246"/>
      <c r="M4647" s="246"/>
      <c r="N4647" s="246"/>
      <c r="O4647" s="262"/>
      <c r="P4647" s="246"/>
      <c r="Q4647" s="246"/>
      <c r="R4647" s="246"/>
      <c r="S4647" s="252">
        <v>5.5</v>
      </c>
      <c r="T4647" s="467" t="s">
        <v>2965</v>
      </c>
      <c r="U4647" s="347">
        <f t="shared" si="97"/>
        <v>176</v>
      </c>
    </row>
    <row r="4648" spans="1:21">
      <c r="A4648" s="235">
        <f t="shared" si="96"/>
        <v>4645</v>
      </c>
      <c r="B4648" s="355">
        <v>113709556</v>
      </c>
      <c r="C4648" s="355">
        <v>113709556</v>
      </c>
      <c r="D4648" s="355" t="s">
        <v>4232</v>
      </c>
      <c r="E4648" s="600" t="s">
        <v>36</v>
      </c>
      <c r="F4648" s="333">
        <v>160</v>
      </c>
      <c r="G4648" s="630" t="s">
        <v>5301</v>
      </c>
      <c r="H4648" s="241">
        <v>45378</v>
      </c>
      <c r="I4648" s="491"/>
      <c r="J4648" s="246"/>
      <c r="K4648" s="246"/>
      <c r="L4648" s="246"/>
      <c r="M4648" s="246"/>
      <c r="N4648" s="246"/>
      <c r="O4648" s="262"/>
      <c r="P4648" s="246"/>
      <c r="Q4648" s="246"/>
      <c r="R4648" s="246"/>
      <c r="S4648" s="252">
        <v>22</v>
      </c>
      <c r="T4648" s="467" t="s">
        <v>2965</v>
      </c>
      <c r="U4648" s="347">
        <f t="shared" si="97"/>
        <v>3520</v>
      </c>
    </row>
    <row r="4649" spans="1:21">
      <c r="A4649" s="235">
        <f t="shared" si="96"/>
        <v>4646</v>
      </c>
      <c r="B4649" s="355">
        <v>113709556</v>
      </c>
      <c r="C4649" s="355">
        <v>113709556</v>
      </c>
      <c r="D4649" s="355" t="s">
        <v>4232</v>
      </c>
      <c r="E4649" s="600" t="s">
        <v>36</v>
      </c>
      <c r="F4649" s="333">
        <v>96</v>
      </c>
      <c r="G4649" s="630" t="s">
        <v>5302</v>
      </c>
      <c r="H4649" s="241">
        <v>45378</v>
      </c>
      <c r="I4649" s="491"/>
      <c r="J4649" s="246"/>
      <c r="K4649" s="246"/>
      <c r="L4649" s="246"/>
      <c r="M4649" s="246"/>
      <c r="N4649" s="246"/>
      <c r="O4649" s="262"/>
      <c r="P4649" s="246"/>
      <c r="Q4649" s="246"/>
      <c r="R4649" s="246"/>
      <c r="S4649" s="252">
        <v>22</v>
      </c>
      <c r="T4649" s="467" t="s">
        <v>2965</v>
      </c>
      <c r="U4649" s="347">
        <f t="shared" si="97"/>
        <v>2112</v>
      </c>
    </row>
    <row r="4650" spans="1:21">
      <c r="A4650" s="235">
        <f t="shared" si="96"/>
        <v>4647</v>
      </c>
      <c r="B4650" s="355">
        <v>113709556</v>
      </c>
      <c r="C4650" s="355">
        <v>113709556</v>
      </c>
      <c r="D4650" s="355" t="s">
        <v>4232</v>
      </c>
      <c r="E4650" s="600" t="s">
        <v>36</v>
      </c>
      <c r="F4650" s="333">
        <v>40</v>
      </c>
      <c r="G4650" s="630" t="s">
        <v>5303</v>
      </c>
      <c r="H4650" s="241">
        <v>45378</v>
      </c>
      <c r="I4650" s="491"/>
      <c r="J4650" s="246"/>
      <c r="K4650" s="246"/>
      <c r="L4650" s="246"/>
      <c r="M4650" s="246"/>
      <c r="N4650" s="246"/>
      <c r="O4650" s="262"/>
      <c r="P4650" s="246"/>
      <c r="Q4650" s="246"/>
      <c r="R4650" s="246"/>
      <c r="S4650" s="252">
        <v>22</v>
      </c>
      <c r="T4650" s="467" t="s">
        <v>2965</v>
      </c>
      <c r="U4650" s="347">
        <f t="shared" si="97"/>
        <v>880</v>
      </c>
    </row>
    <row r="4651" spans="1:21">
      <c r="A4651" s="235">
        <f t="shared" si="96"/>
        <v>4648</v>
      </c>
      <c r="B4651" s="355">
        <v>113709556</v>
      </c>
      <c r="C4651" s="355">
        <v>113709556</v>
      </c>
      <c r="D4651" s="355" t="s">
        <v>4232</v>
      </c>
      <c r="E4651" s="600" t="s">
        <v>36</v>
      </c>
      <c r="F4651" s="333">
        <v>32</v>
      </c>
      <c r="G4651" s="630" t="s">
        <v>5304</v>
      </c>
      <c r="H4651" s="241">
        <v>45378</v>
      </c>
      <c r="I4651" s="491"/>
      <c r="J4651" s="246"/>
      <c r="K4651" s="246"/>
      <c r="L4651" s="246"/>
      <c r="M4651" s="246"/>
      <c r="N4651" s="246"/>
      <c r="O4651" s="262"/>
      <c r="P4651" s="246"/>
      <c r="Q4651" s="246"/>
      <c r="R4651" s="246"/>
      <c r="S4651" s="252">
        <v>22</v>
      </c>
      <c r="T4651" s="467" t="s">
        <v>2965</v>
      </c>
      <c r="U4651" s="347">
        <f t="shared" si="97"/>
        <v>704</v>
      </c>
    </row>
    <row r="4652" spans="1:21">
      <c r="A4652" s="235">
        <f t="shared" si="96"/>
        <v>4649</v>
      </c>
      <c r="B4652" s="355">
        <v>113710208</v>
      </c>
      <c r="C4652" s="355">
        <v>113710208</v>
      </c>
      <c r="D4652" s="355" t="s">
        <v>5082</v>
      </c>
      <c r="E4652" s="600" t="s">
        <v>36</v>
      </c>
      <c r="F4652" s="333">
        <v>160</v>
      </c>
      <c r="G4652" s="630" t="s">
        <v>5301</v>
      </c>
      <c r="H4652" s="241">
        <v>45378</v>
      </c>
      <c r="I4652" s="491"/>
      <c r="J4652" s="246"/>
      <c r="K4652" s="246"/>
      <c r="L4652" s="246"/>
      <c r="M4652" s="246"/>
      <c r="N4652" s="246"/>
      <c r="O4652" s="262"/>
      <c r="P4652" s="246"/>
      <c r="Q4652" s="246"/>
      <c r="R4652" s="246"/>
      <c r="S4652" s="252">
        <v>8</v>
      </c>
      <c r="T4652" s="467" t="s">
        <v>2965</v>
      </c>
      <c r="U4652" s="347">
        <f t="shared" si="97"/>
        <v>1280</v>
      </c>
    </row>
    <row r="4653" spans="1:21">
      <c r="A4653" s="235">
        <f t="shared" si="96"/>
        <v>4650</v>
      </c>
      <c r="B4653" s="355">
        <v>113710208</v>
      </c>
      <c r="C4653" s="355">
        <v>113710208</v>
      </c>
      <c r="D4653" s="355" t="s">
        <v>5082</v>
      </c>
      <c r="E4653" s="600" t="s">
        <v>36</v>
      </c>
      <c r="F4653" s="333">
        <v>96</v>
      </c>
      <c r="G4653" s="630" t="s">
        <v>5302</v>
      </c>
      <c r="H4653" s="241">
        <v>45378</v>
      </c>
      <c r="I4653" s="491"/>
      <c r="J4653" s="246"/>
      <c r="K4653" s="246"/>
      <c r="L4653" s="246"/>
      <c r="M4653" s="246"/>
      <c r="N4653" s="246"/>
      <c r="O4653" s="262"/>
      <c r="P4653" s="246"/>
      <c r="Q4653" s="246"/>
      <c r="R4653" s="246"/>
      <c r="S4653" s="252">
        <v>8</v>
      </c>
      <c r="T4653" s="467" t="s">
        <v>2965</v>
      </c>
      <c r="U4653" s="347">
        <f t="shared" si="97"/>
        <v>768</v>
      </c>
    </row>
    <row r="4654" spans="1:21">
      <c r="A4654" s="235">
        <f t="shared" si="96"/>
        <v>4651</v>
      </c>
      <c r="B4654" s="355">
        <v>113710208</v>
      </c>
      <c r="C4654" s="355">
        <v>113710208</v>
      </c>
      <c r="D4654" s="355" t="s">
        <v>5082</v>
      </c>
      <c r="E4654" s="600" t="s">
        <v>36</v>
      </c>
      <c r="F4654" s="333">
        <v>40</v>
      </c>
      <c r="G4654" s="630" t="s">
        <v>5303</v>
      </c>
      <c r="H4654" s="241">
        <v>45378</v>
      </c>
      <c r="I4654" s="491"/>
      <c r="J4654" s="246"/>
      <c r="K4654" s="246"/>
      <c r="L4654" s="246"/>
      <c r="M4654" s="246"/>
      <c r="N4654" s="246"/>
      <c r="O4654" s="262"/>
      <c r="P4654" s="246"/>
      <c r="Q4654" s="246"/>
      <c r="R4654" s="246"/>
      <c r="S4654" s="252">
        <v>8</v>
      </c>
      <c r="T4654" s="467" t="s">
        <v>2965</v>
      </c>
      <c r="U4654" s="347">
        <f t="shared" si="97"/>
        <v>320</v>
      </c>
    </row>
    <row r="4655" spans="1:21">
      <c r="A4655" s="235">
        <f t="shared" si="96"/>
        <v>4652</v>
      </c>
      <c r="B4655" s="355">
        <v>113710208</v>
      </c>
      <c r="C4655" s="355">
        <v>113710208</v>
      </c>
      <c r="D4655" s="355" t="s">
        <v>5082</v>
      </c>
      <c r="E4655" s="600" t="s">
        <v>36</v>
      </c>
      <c r="F4655" s="333">
        <v>32</v>
      </c>
      <c r="G4655" s="630" t="s">
        <v>5304</v>
      </c>
      <c r="H4655" s="241">
        <v>45378</v>
      </c>
      <c r="I4655" s="491"/>
      <c r="J4655" s="246"/>
      <c r="K4655" s="246"/>
      <c r="L4655" s="246"/>
      <c r="M4655" s="246"/>
      <c r="N4655" s="246"/>
      <c r="O4655" s="262"/>
      <c r="P4655" s="246"/>
      <c r="Q4655" s="246"/>
      <c r="R4655" s="246"/>
      <c r="S4655" s="252">
        <v>8</v>
      </c>
      <c r="T4655" s="467" t="s">
        <v>2965</v>
      </c>
      <c r="U4655" s="347">
        <f t="shared" si="97"/>
        <v>256</v>
      </c>
    </row>
    <row r="4656" spans="1:21">
      <c r="A4656" s="235">
        <f t="shared" si="96"/>
        <v>4653</v>
      </c>
      <c r="B4656" s="238">
        <v>113709551</v>
      </c>
      <c r="C4656" s="238">
        <v>113709551</v>
      </c>
      <c r="D4656" s="239" t="s">
        <v>4233</v>
      </c>
      <c r="E4656" s="600" t="s">
        <v>36</v>
      </c>
      <c r="F4656" s="333">
        <v>6</v>
      </c>
      <c r="G4656" s="630" t="s">
        <v>5303</v>
      </c>
      <c r="H4656" s="241">
        <v>45378</v>
      </c>
      <c r="I4656" s="491"/>
      <c r="J4656" s="246"/>
      <c r="K4656" s="246"/>
      <c r="L4656" s="246"/>
      <c r="M4656" s="246"/>
      <c r="N4656" s="246"/>
      <c r="O4656" s="262"/>
      <c r="P4656" s="246"/>
      <c r="Q4656" s="246"/>
      <c r="R4656" s="246"/>
      <c r="S4656" s="252">
        <v>4800</v>
      </c>
      <c r="T4656" s="467" t="s">
        <v>2965</v>
      </c>
      <c r="U4656" s="347">
        <f t="shared" si="97"/>
        <v>28800</v>
      </c>
    </row>
    <row r="4657" spans="1:21">
      <c r="A4657" s="235">
        <f t="shared" si="96"/>
        <v>4654</v>
      </c>
      <c r="B4657" s="238">
        <v>113709551</v>
      </c>
      <c r="C4657" s="238">
        <v>113709551</v>
      </c>
      <c r="D4657" s="239" t="s">
        <v>4233</v>
      </c>
      <c r="E4657" s="600" t="s">
        <v>36</v>
      </c>
      <c r="F4657" s="333">
        <v>68</v>
      </c>
      <c r="G4657" s="630" t="s">
        <v>5301</v>
      </c>
      <c r="H4657" s="241">
        <v>45378</v>
      </c>
      <c r="I4657" s="491"/>
      <c r="J4657" s="246"/>
      <c r="K4657" s="246"/>
      <c r="L4657" s="246"/>
      <c r="M4657" s="246"/>
      <c r="N4657" s="246"/>
      <c r="O4657" s="262"/>
      <c r="P4657" s="246"/>
      <c r="Q4657" s="246"/>
      <c r="R4657" s="246"/>
      <c r="S4657" s="252">
        <v>4800</v>
      </c>
      <c r="T4657" s="467" t="s">
        <v>2965</v>
      </c>
      <c r="U4657" s="347">
        <f t="shared" si="97"/>
        <v>326400</v>
      </c>
    </row>
    <row r="4658" spans="1:21">
      <c r="A4658" s="235">
        <f t="shared" si="96"/>
        <v>4655</v>
      </c>
      <c r="B4658" s="238">
        <v>113709551</v>
      </c>
      <c r="C4658" s="238">
        <v>113709551</v>
      </c>
      <c r="D4658" s="239" t="s">
        <v>4233</v>
      </c>
      <c r="E4658" s="600" t="s">
        <v>36</v>
      </c>
      <c r="F4658" s="333">
        <v>8</v>
      </c>
      <c r="G4658" s="630" t="s">
        <v>5304</v>
      </c>
      <c r="H4658" s="241">
        <v>45378</v>
      </c>
      <c r="I4658" s="491"/>
      <c r="J4658" s="246"/>
      <c r="K4658" s="246"/>
      <c r="L4658" s="246"/>
      <c r="M4658" s="246"/>
      <c r="N4658" s="246"/>
      <c r="O4658" s="262"/>
      <c r="P4658" s="246"/>
      <c r="Q4658" s="246"/>
      <c r="R4658" s="246"/>
      <c r="S4658" s="252">
        <v>4800</v>
      </c>
      <c r="T4658" s="467" t="s">
        <v>2965</v>
      </c>
      <c r="U4658" s="347">
        <f t="shared" si="97"/>
        <v>38400</v>
      </c>
    </row>
    <row r="4659" spans="1:21">
      <c r="A4659" s="235">
        <f t="shared" si="96"/>
        <v>4656</v>
      </c>
      <c r="B4659" s="355">
        <v>113709552</v>
      </c>
      <c r="C4659" s="355">
        <v>113709552</v>
      </c>
      <c r="D4659" s="355" t="s">
        <v>4234</v>
      </c>
      <c r="E4659" s="600" t="s">
        <v>36</v>
      </c>
      <c r="F4659" s="333">
        <v>160</v>
      </c>
      <c r="G4659" s="630" t="s">
        <v>5301</v>
      </c>
      <c r="H4659" s="241">
        <v>45378</v>
      </c>
      <c r="I4659" s="491"/>
      <c r="J4659" s="246"/>
      <c r="K4659" s="246"/>
      <c r="L4659" s="246"/>
      <c r="M4659" s="246"/>
      <c r="N4659" s="246"/>
      <c r="O4659" s="262"/>
      <c r="P4659" s="246"/>
      <c r="Q4659" s="246"/>
      <c r="R4659" s="246"/>
      <c r="S4659" s="252">
        <v>96.5</v>
      </c>
      <c r="T4659" s="467" t="s">
        <v>2965</v>
      </c>
      <c r="U4659" s="347">
        <f t="shared" si="97"/>
        <v>15440</v>
      </c>
    </row>
    <row r="4660" spans="1:21">
      <c r="A4660" s="235">
        <f t="shared" si="96"/>
        <v>4657</v>
      </c>
      <c r="B4660" s="355">
        <v>113709552</v>
      </c>
      <c r="C4660" s="355">
        <v>113709552</v>
      </c>
      <c r="D4660" s="355" t="s">
        <v>4234</v>
      </c>
      <c r="E4660" s="600" t="s">
        <v>36</v>
      </c>
      <c r="F4660" s="333">
        <v>96</v>
      </c>
      <c r="G4660" s="630" t="s">
        <v>5302</v>
      </c>
      <c r="H4660" s="241">
        <v>45378</v>
      </c>
      <c r="I4660" s="491"/>
      <c r="J4660" s="246"/>
      <c r="K4660" s="246"/>
      <c r="L4660" s="246"/>
      <c r="M4660" s="246"/>
      <c r="N4660" s="246"/>
      <c r="O4660" s="262"/>
      <c r="P4660" s="246"/>
      <c r="Q4660" s="246"/>
      <c r="R4660" s="246"/>
      <c r="S4660" s="252">
        <v>96.5</v>
      </c>
      <c r="T4660" s="467" t="s">
        <v>2965</v>
      </c>
      <c r="U4660" s="347">
        <f t="shared" si="97"/>
        <v>9264</v>
      </c>
    </row>
    <row r="4661" spans="1:21">
      <c r="A4661" s="235">
        <f t="shared" si="96"/>
        <v>4658</v>
      </c>
      <c r="B4661" s="355">
        <v>113709552</v>
      </c>
      <c r="C4661" s="355">
        <v>113709552</v>
      </c>
      <c r="D4661" s="355" t="s">
        <v>4234</v>
      </c>
      <c r="E4661" s="600" t="s">
        <v>36</v>
      </c>
      <c r="F4661" s="333">
        <v>40</v>
      </c>
      <c r="G4661" s="630" t="s">
        <v>5303</v>
      </c>
      <c r="H4661" s="241">
        <v>45378</v>
      </c>
      <c r="I4661" s="491"/>
      <c r="J4661" s="246"/>
      <c r="K4661" s="246"/>
      <c r="L4661" s="246"/>
      <c r="M4661" s="246"/>
      <c r="N4661" s="246"/>
      <c r="O4661" s="262"/>
      <c r="P4661" s="246"/>
      <c r="Q4661" s="246"/>
      <c r="R4661" s="246"/>
      <c r="S4661" s="252">
        <v>96.5</v>
      </c>
      <c r="T4661" s="467" t="s">
        <v>2965</v>
      </c>
      <c r="U4661" s="347">
        <f t="shared" si="97"/>
        <v>3860</v>
      </c>
    </row>
    <row r="4662" spans="1:21">
      <c r="A4662" s="235">
        <f t="shared" si="96"/>
        <v>4659</v>
      </c>
      <c r="B4662" s="355">
        <v>113709552</v>
      </c>
      <c r="C4662" s="355">
        <v>113709552</v>
      </c>
      <c r="D4662" s="355" t="s">
        <v>4234</v>
      </c>
      <c r="E4662" s="600" t="s">
        <v>36</v>
      </c>
      <c r="F4662" s="333">
        <v>32</v>
      </c>
      <c r="G4662" s="630" t="s">
        <v>5304</v>
      </c>
      <c r="H4662" s="241">
        <v>45378</v>
      </c>
      <c r="I4662" s="491"/>
      <c r="J4662" s="246"/>
      <c r="K4662" s="246"/>
      <c r="L4662" s="246"/>
      <c r="M4662" s="246"/>
      <c r="N4662" s="246"/>
      <c r="O4662" s="262"/>
      <c r="P4662" s="246"/>
      <c r="Q4662" s="246"/>
      <c r="R4662" s="246"/>
      <c r="S4662" s="252">
        <v>96.5</v>
      </c>
      <c r="T4662" s="467" t="s">
        <v>2965</v>
      </c>
      <c r="U4662" s="347">
        <f t="shared" si="97"/>
        <v>3088</v>
      </c>
    </row>
    <row r="4663" spans="1:21">
      <c r="A4663" s="235">
        <f t="shared" si="96"/>
        <v>4660</v>
      </c>
      <c r="B4663" s="238">
        <v>115009322</v>
      </c>
      <c r="C4663" s="355">
        <v>115009322</v>
      </c>
      <c r="D4663" s="355" t="s">
        <v>5085</v>
      </c>
      <c r="E4663" s="600" t="s">
        <v>36</v>
      </c>
      <c r="F4663" s="235">
        <v>40</v>
      </c>
      <c r="G4663" s="630" t="s">
        <v>5301</v>
      </c>
      <c r="H4663" s="241">
        <v>45378</v>
      </c>
      <c r="I4663" s="491"/>
      <c r="J4663" s="246"/>
      <c r="K4663" s="246"/>
      <c r="L4663" s="246"/>
      <c r="M4663" s="246"/>
      <c r="N4663" s="246"/>
      <c r="O4663" s="262"/>
      <c r="P4663" s="246"/>
      <c r="Q4663" s="246"/>
      <c r="R4663" s="246"/>
      <c r="S4663" s="252">
        <v>100</v>
      </c>
      <c r="T4663" s="467" t="s">
        <v>2965</v>
      </c>
      <c r="U4663" s="347">
        <f t="shared" si="97"/>
        <v>4000</v>
      </c>
    </row>
    <row r="4664" spans="1:21">
      <c r="A4664" s="235">
        <f t="shared" ref="A4664:A4727" si="98">A4663+1</f>
        <v>4661</v>
      </c>
      <c r="B4664" s="238">
        <v>115009322</v>
      </c>
      <c r="C4664" s="355">
        <v>115009322</v>
      </c>
      <c r="D4664" s="355" t="s">
        <v>5085</v>
      </c>
      <c r="E4664" s="600" t="s">
        <v>36</v>
      </c>
      <c r="F4664" s="235">
        <v>24</v>
      </c>
      <c r="G4664" s="630" t="s">
        <v>5302</v>
      </c>
      <c r="H4664" s="241">
        <v>45378</v>
      </c>
      <c r="I4664" s="491"/>
      <c r="J4664" s="246"/>
      <c r="K4664" s="246"/>
      <c r="L4664" s="246"/>
      <c r="M4664" s="246"/>
      <c r="N4664" s="246"/>
      <c r="O4664" s="262"/>
      <c r="P4664" s="246"/>
      <c r="Q4664" s="246"/>
      <c r="R4664" s="246"/>
      <c r="S4664" s="252">
        <v>100</v>
      </c>
      <c r="T4664" s="467" t="s">
        <v>2965</v>
      </c>
      <c r="U4664" s="347">
        <f t="shared" si="97"/>
        <v>2400</v>
      </c>
    </row>
    <row r="4665" spans="1:21">
      <c r="A4665" s="235">
        <f t="shared" si="98"/>
        <v>4662</v>
      </c>
      <c r="B4665" s="238">
        <v>115009322</v>
      </c>
      <c r="C4665" s="355">
        <v>115009322</v>
      </c>
      <c r="D4665" s="355" t="s">
        <v>5085</v>
      </c>
      <c r="E4665" s="600" t="s">
        <v>36</v>
      </c>
      <c r="F4665" s="235">
        <v>10</v>
      </c>
      <c r="G4665" s="630" t="s">
        <v>5303</v>
      </c>
      <c r="H4665" s="241">
        <v>45378</v>
      </c>
      <c r="I4665" s="491"/>
      <c r="J4665" s="246"/>
      <c r="K4665" s="246"/>
      <c r="L4665" s="246"/>
      <c r="M4665" s="246"/>
      <c r="N4665" s="246"/>
      <c r="O4665" s="262"/>
      <c r="P4665" s="246"/>
      <c r="Q4665" s="246"/>
      <c r="R4665" s="246"/>
      <c r="S4665" s="252">
        <v>100</v>
      </c>
      <c r="T4665" s="467" t="s">
        <v>2965</v>
      </c>
      <c r="U4665" s="347">
        <f t="shared" si="97"/>
        <v>1000</v>
      </c>
    </row>
    <row r="4666" spans="1:21">
      <c r="A4666" s="235">
        <f t="shared" si="98"/>
        <v>4663</v>
      </c>
      <c r="B4666" s="238">
        <v>115009322</v>
      </c>
      <c r="C4666" s="355">
        <v>115009322</v>
      </c>
      <c r="D4666" s="355" t="s">
        <v>5085</v>
      </c>
      <c r="E4666" s="600" t="s">
        <v>36</v>
      </c>
      <c r="F4666" s="235">
        <v>8</v>
      </c>
      <c r="G4666" s="630" t="s">
        <v>5304</v>
      </c>
      <c r="H4666" s="241">
        <v>45378</v>
      </c>
      <c r="I4666" s="491"/>
      <c r="J4666" s="246"/>
      <c r="K4666" s="246"/>
      <c r="L4666" s="246"/>
      <c r="M4666" s="246"/>
      <c r="N4666" s="246"/>
      <c r="O4666" s="262"/>
      <c r="P4666" s="246"/>
      <c r="Q4666" s="246"/>
      <c r="R4666" s="246"/>
      <c r="S4666" s="252">
        <v>100</v>
      </c>
      <c r="T4666" s="467" t="s">
        <v>2965</v>
      </c>
      <c r="U4666" s="347">
        <f t="shared" si="97"/>
        <v>800</v>
      </c>
    </row>
    <row r="4667" spans="1:21">
      <c r="A4667" s="235">
        <f t="shared" si="98"/>
        <v>4664</v>
      </c>
      <c r="B4667" s="238" t="s">
        <v>286</v>
      </c>
      <c r="C4667" s="239" t="s">
        <v>286</v>
      </c>
      <c r="D4667" s="337" t="s">
        <v>4072</v>
      </c>
      <c r="E4667" s="600" t="s">
        <v>36</v>
      </c>
      <c r="F4667" s="333">
        <v>1</v>
      </c>
      <c r="G4667" s="626" t="s">
        <v>5309</v>
      </c>
      <c r="H4667" s="241">
        <v>45377</v>
      </c>
      <c r="I4667" s="491"/>
      <c r="J4667" s="246"/>
      <c r="K4667" s="246"/>
      <c r="L4667" s="246"/>
      <c r="M4667" s="246"/>
      <c r="N4667" s="246"/>
      <c r="O4667" s="262"/>
      <c r="P4667" s="246"/>
      <c r="Q4667" s="246"/>
      <c r="R4667" s="246"/>
      <c r="S4667" s="252">
        <v>90729.16</v>
      </c>
      <c r="T4667" s="467" t="s">
        <v>2965</v>
      </c>
      <c r="U4667" s="347">
        <f t="shared" si="97"/>
        <v>90729.16</v>
      </c>
    </row>
    <row r="4668" spans="1:21">
      <c r="A4668" s="235">
        <f t="shared" si="98"/>
        <v>4665</v>
      </c>
      <c r="B4668" s="235">
        <v>110492011</v>
      </c>
      <c r="C4668" s="238" t="s">
        <v>679</v>
      </c>
      <c r="D4668" s="238" t="s">
        <v>1047</v>
      </c>
      <c r="E4668" s="598" t="s">
        <v>36</v>
      </c>
      <c r="F4668" s="235">
        <v>50</v>
      </c>
      <c r="G4668" s="633" t="s">
        <v>5439</v>
      </c>
      <c r="H4668" s="485">
        <v>45411</v>
      </c>
      <c r="I4668" s="491"/>
      <c r="J4668" s="246"/>
      <c r="K4668" s="246"/>
      <c r="L4668" s="246"/>
      <c r="M4668" s="246"/>
      <c r="N4668" s="246"/>
      <c r="O4668" s="262"/>
      <c r="P4668" s="246"/>
      <c r="Q4668" s="246"/>
      <c r="R4668" s="246"/>
      <c r="S4668" s="538">
        <v>2.72</v>
      </c>
      <c r="T4668" s="467" t="s">
        <v>2965</v>
      </c>
      <c r="U4668" s="347">
        <f t="shared" si="97"/>
        <v>136</v>
      </c>
    </row>
    <row r="4669" spans="1:21">
      <c r="A4669" s="235">
        <f t="shared" si="98"/>
        <v>4666</v>
      </c>
      <c r="B4669" s="235">
        <v>110492011</v>
      </c>
      <c r="C4669" s="238" t="s">
        <v>679</v>
      </c>
      <c r="D4669" s="238" t="s">
        <v>1047</v>
      </c>
      <c r="E4669" s="598" t="s">
        <v>36</v>
      </c>
      <c r="F4669" s="235">
        <v>20</v>
      </c>
      <c r="G4669" s="633" t="s">
        <v>5440</v>
      </c>
      <c r="H4669" s="485">
        <v>45411</v>
      </c>
      <c r="I4669" s="491"/>
      <c r="J4669" s="246"/>
      <c r="K4669" s="246"/>
      <c r="L4669" s="246"/>
      <c r="M4669" s="246"/>
      <c r="N4669" s="246"/>
      <c r="O4669" s="262"/>
      <c r="P4669" s="246"/>
      <c r="Q4669" s="246"/>
      <c r="R4669" s="246"/>
      <c r="S4669" s="538">
        <v>2.72</v>
      </c>
      <c r="T4669" s="467" t="s">
        <v>2965</v>
      </c>
      <c r="U4669" s="347">
        <f t="shared" si="97"/>
        <v>54.400000000000006</v>
      </c>
    </row>
    <row r="4670" spans="1:21">
      <c r="A4670" s="235">
        <f t="shared" si="98"/>
        <v>4667</v>
      </c>
      <c r="B4670" s="238">
        <v>111443614</v>
      </c>
      <c r="C4670" s="238">
        <v>111443828</v>
      </c>
      <c r="D4670" s="238" t="s">
        <v>1715</v>
      </c>
      <c r="E4670" s="598" t="s">
        <v>36</v>
      </c>
      <c r="F4670" s="235">
        <v>3</v>
      </c>
      <c r="G4670" s="623" t="s">
        <v>5441</v>
      </c>
      <c r="H4670" s="486">
        <v>45407</v>
      </c>
      <c r="I4670" s="491"/>
      <c r="J4670" s="246"/>
      <c r="K4670" s="246"/>
      <c r="L4670" s="246"/>
      <c r="M4670" s="246"/>
      <c r="N4670" s="246"/>
      <c r="O4670" s="262"/>
      <c r="P4670" s="246"/>
      <c r="Q4670" s="246"/>
      <c r="R4670" s="246"/>
      <c r="S4670" s="248">
        <v>2738</v>
      </c>
      <c r="T4670" s="467" t="s">
        <v>2965</v>
      </c>
      <c r="U4670" s="347">
        <f t="shared" si="97"/>
        <v>8214</v>
      </c>
    </row>
    <row r="4671" spans="1:21">
      <c r="A4671" s="235">
        <f t="shared" si="98"/>
        <v>4668</v>
      </c>
      <c r="B4671" s="354"/>
      <c r="C4671" s="354" t="s">
        <v>2187</v>
      </c>
      <c r="D4671" s="354" t="s">
        <v>2188</v>
      </c>
      <c r="E4671" s="603" t="s">
        <v>36</v>
      </c>
      <c r="F4671" s="427">
        <v>3</v>
      </c>
      <c r="G4671" s="623" t="s">
        <v>5442</v>
      </c>
      <c r="H4671" s="486">
        <v>45384</v>
      </c>
      <c r="I4671" s="491"/>
      <c r="J4671" s="246"/>
      <c r="K4671" s="246"/>
      <c r="L4671" s="246"/>
      <c r="M4671" s="246"/>
      <c r="N4671" s="246"/>
      <c r="O4671" s="262"/>
      <c r="P4671" s="246"/>
      <c r="Q4671" s="246"/>
      <c r="R4671" s="246"/>
      <c r="S4671" s="538">
        <v>1000</v>
      </c>
      <c r="T4671" s="467" t="s">
        <v>2965</v>
      </c>
      <c r="U4671" s="347">
        <f t="shared" si="97"/>
        <v>3000</v>
      </c>
    </row>
    <row r="4672" spans="1:21">
      <c r="A4672" s="235">
        <f t="shared" si="98"/>
        <v>4669</v>
      </c>
      <c r="B4672" s="238">
        <v>112168680</v>
      </c>
      <c r="C4672" s="238">
        <v>112168680</v>
      </c>
      <c r="D4672" s="238" t="s">
        <v>2772</v>
      </c>
      <c r="E4672" s="598" t="s">
        <v>36</v>
      </c>
      <c r="F4672" s="235">
        <v>1</v>
      </c>
      <c r="G4672" s="623" t="s">
        <v>5443</v>
      </c>
      <c r="H4672" s="485">
        <v>45393</v>
      </c>
      <c r="I4672" s="491"/>
      <c r="J4672" s="246"/>
      <c r="K4672" s="246"/>
      <c r="L4672" s="246"/>
      <c r="M4672" s="246"/>
      <c r="N4672" s="246"/>
      <c r="O4672" s="262"/>
      <c r="P4672" s="246"/>
      <c r="Q4672" s="246"/>
      <c r="R4672" s="246"/>
      <c r="S4672" s="248">
        <v>16500</v>
      </c>
      <c r="T4672" s="467" t="s">
        <v>2965</v>
      </c>
      <c r="U4672" s="347">
        <f t="shared" si="97"/>
        <v>16500</v>
      </c>
    </row>
    <row r="4673" spans="1:21">
      <c r="A4673" s="235">
        <f t="shared" si="98"/>
        <v>4670</v>
      </c>
      <c r="B4673" s="238">
        <v>112168680</v>
      </c>
      <c r="C4673" s="238">
        <v>112168680</v>
      </c>
      <c r="D4673" s="238" t="s">
        <v>2772</v>
      </c>
      <c r="E4673" s="598" t="s">
        <v>36</v>
      </c>
      <c r="F4673" s="235">
        <v>1</v>
      </c>
      <c r="G4673" s="623" t="s">
        <v>5444</v>
      </c>
      <c r="H4673" s="485">
        <v>45393</v>
      </c>
      <c r="I4673" s="491"/>
      <c r="J4673" s="246"/>
      <c r="K4673" s="246"/>
      <c r="L4673" s="246"/>
      <c r="M4673" s="246"/>
      <c r="N4673" s="246"/>
      <c r="O4673" s="262"/>
      <c r="P4673" s="246"/>
      <c r="Q4673" s="246"/>
      <c r="R4673" s="246"/>
      <c r="S4673" s="248">
        <v>16500</v>
      </c>
      <c r="T4673" s="467" t="s">
        <v>2965</v>
      </c>
      <c r="U4673" s="347">
        <f t="shared" si="97"/>
        <v>16500</v>
      </c>
    </row>
    <row r="4674" spans="1:21">
      <c r="A4674" s="235">
        <f t="shared" si="98"/>
        <v>4671</v>
      </c>
      <c r="B4674" s="238">
        <v>109492221</v>
      </c>
      <c r="C4674" s="349">
        <v>21038212505</v>
      </c>
      <c r="D4674" s="238" t="s">
        <v>1684</v>
      </c>
      <c r="E4674" s="606" t="s">
        <v>36</v>
      </c>
      <c r="F4674" s="333">
        <v>2</v>
      </c>
      <c r="G4674" s="623" t="s">
        <v>5442</v>
      </c>
      <c r="H4674" s="486">
        <v>45384</v>
      </c>
      <c r="I4674" s="491"/>
      <c r="J4674" s="246"/>
      <c r="K4674" s="246"/>
      <c r="L4674" s="246"/>
      <c r="M4674" s="246"/>
      <c r="N4674" s="246"/>
      <c r="O4674" s="262"/>
      <c r="P4674" s="246"/>
      <c r="Q4674" s="246"/>
      <c r="R4674" s="246"/>
      <c r="S4674" s="538">
        <v>953.86</v>
      </c>
      <c r="T4674" s="467" t="s">
        <v>2965</v>
      </c>
      <c r="U4674" s="347">
        <f t="shared" si="97"/>
        <v>1907.72</v>
      </c>
    </row>
    <row r="4675" spans="1:21">
      <c r="A4675" s="235">
        <f t="shared" si="98"/>
        <v>4672</v>
      </c>
      <c r="B4675" s="238">
        <v>105989962</v>
      </c>
      <c r="C4675" s="238" t="s">
        <v>2329</v>
      </c>
      <c r="D4675" s="238" t="s">
        <v>2330</v>
      </c>
      <c r="E4675" s="598" t="s">
        <v>36</v>
      </c>
      <c r="F4675" s="333">
        <v>1</v>
      </c>
      <c r="G4675" s="625" t="s">
        <v>5445</v>
      </c>
      <c r="H4675" s="465">
        <v>45387</v>
      </c>
      <c r="I4675" s="491"/>
      <c r="J4675" s="246"/>
      <c r="K4675" s="246"/>
      <c r="L4675" s="246"/>
      <c r="M4675" s="246"/>
      <c r="N4675" s="246"/>
      <c r="O4675" s="262"/>
      <c r="P4675" s="246"/>
      <c r="Q4675" s="246"/>
      <c r="R4675" s="246"/>
      <c r="S4675" s="549">
        <v>151500</v>
      </c>
      <c r="T4675" s="467" t="s">
        <v>2965</v>
      </c>
      <c r="U4675" s="347">
        <f t="shared" si="97"/>
        <v>151500</v>
      </c>
    </row>
    <row r="4676" spans="1:21">
      <c r="A4676" s="235">
        <f t="shared" si="98"/>
        <v>4673</v>
      </c>
      <c r="B4676" s="238">
        <v>105989962</v>
      </c>
      <c r="C4676" s="238" t="s">
        <v>2329</v>
      </c>
      <c r="D4676" s="238" t="s">
        <v>2330</v>
      </c>
      <c r="E4676" s="598" t="s">
        <v>36</v>
      </c>
      <c r="F4676" s="333">
        <v>1</v>
      </c>
      <c r="G4676" s="625" t="s">
        <v>5446</v>
      </c>
      <c r="H4676" s="465">
        <v>45404</v>
      </c>
      <c r="I4676" s="491"/>
      <c r="J4676" s="246"/>
      <c r="K4676" s="246"/>
      <c r="L4676" s="246"/>
      <c r="M4676" s="246"/>
      <c r="N4676" s="246"/>
      <c r="O4676" s="262"/>
      <c r="P4676" s="246"/>
      <c r="Q4676" s="246"/>
      <c r="R4676" s="246"/>
      <c r="S4676" s="549">
        <v>151500</v>
      </c>
      <c r="T4676" s="467" t="s">
        <v>2965</v>
      </c>
      <c r="U4676" s="347">
        <f t="shared" ref="U4676:U4739" si="99">S4676*F4676</f>
        <v>151500</v>
      </c>
    </row>
    <row r="4677" spans="1:21">
      <c r="A4677" s="235">
        <f t="shared" si="98"/>
        <v>4674</v>
      </c>
      <c r="B4677" s="238">
        <v>112158708</v>
      </c>
      <c r="C4677" s="238" t="s">
        <v>3681</v>
      </c>
      <c r="D4677" s="337" t="s">
        <v>3682</v>
      </c>
      <c r="E4677" s="598" t="s">
        <v>36</v>
      </c>
      <c r="F4677" s="470">
        <v>5</v>
      </c>
      <c r="G4677" s="626" t="s">
        <v>5447</v>
      </c>
      <c r="H4677" s="241">
        <v>45401</v>
      </c>
      <c r="I4677" s="491"/>
      <c r="J4677" s="246"/>
      <c r="K4677" s="246"/>
      <c r="L4677" s="246"/>
      <c r="M4677" s="246"/>
      <c r="N4677" s="246"/>
      <c r="O4677" s="262"/>
      <c r="P4677" s="246"/>
      <c r="Q4677" s="246"/>
      <c r="R4677" s="246"/>
      <c r="S4677" s="544">
        <v>1900</v>
      </c>
      <c r="T4677" s="467" t="s">
        <v>2965</v>
      </c>
      <c r="U4677" s="347">
        <f t="shared" si="99"/>
        <v>9500</v>
      </c>
    </row>
    <row r="4678" spans="1:21">
      <c r="A4678" s="235">
        <f t="shared" si="98"/>
        <v>4675</v>
      </c>
      <c r="B4678" s="238">
        <v>112168680</v>
      </c>
      <c r="C4678" s="238">
        <v>112168680</v>
      </c>
      <c r="D4678" s="349" t="s">
        <v>2772</v>
      </c>
      <c r="E4678" s="598" t="s">
        <v>36</v>
      </c>
      <c r="F4678" s="333">
        <v>1</v>
      </c>
      <c r="G4678" s="623" t="s">
        <v>5448</v>
      </c>
      <c r="H4678" s="485">
        <v>45393</v>
      </c>
      <c r="I4678" s="491"/>
      <c r="J4678" s="246"/>
      <c r="K4678" s="246"/>
      <c r="L4678" s="246"/>
      <c r="M4678" s="246"/>
      <c r="N4678" s="246"/>
      <c r="O4678" s="262"/>
      <c r="P4678" s="246"/>
      <c r="Q4678" s="246"/>
      <c r="R4678" s="246"/>
      <c r="S4678" s="248">
        <v>17310</v>
      </c>
      <c r="T4678" s="467" t="s">
        <v>2965</v>
      </c>
      <c r="U4678" s="347">
        <f t="shared" si="99"/>
        <v>17310</v>
      </c>
    </row>
    <row r="4679" spans="1:21">
      <c r="A4679" s="235">
        <f t="shared" si="98"/>
        <v>4676</v>
      </c>
      <c r="B4679" s="238">
        <v>111402534</v>
      </c>
      <c r="C4679" s="238" t="s">
        <v>1083</v>
      </c>
      <c r="D4679" s="238" t="s">
        <v>1084</v>
      </c>
      <c r="E4679" s="598" t="s">
        <v>36</v>
      </c>
      <c r="F4679" s="235">
        <v>25</v>
      </c>
      <c r="G4679" s="626" t="s">
        <v>5447</v>
      </c>
      <c r="H4679" s="241">
        <v>45401</v>
      </c>
      <c r="I4679" s="491"/>
      <c r="J4679" s="246"/>
      <c r="K4679" s="246"/>
      <c r="L4679" s="246"/>
      <c r="M4679" s="246"/>
      <c r="N4679" s="246"/>
      <c r="O4679" s="262"/>
      <c r="P4679" s="246"/>
      <c r="Q4679" s="246"/>
      <c r="R4679" s="246"/>
      <c r="S4679" s="538">
        <v>450.42</v>
      </c>
      <c r="T4679" s="467" t="s">
        <v>2965</v>
      </c>
      <c r="U4679" s="347">
        <f t="shared" si="99"/>
        <v>11260.5</v>
      </c>
    </row>
    <row r="4680" spans="1:21" ht="20.399999999999999">
      <c r="A4680" s="235">
        <f t="shared" si="98"/>
        <v>4677</v>
      </c>
      <c r="B4680" s="238" t="s">
        <v>818</v>
      </c>
      <c r="C4680" s="238" t="s">
        <v>818</v>
      </c>
      <c r="D4680" s="238" t="s">
        <v>819</v>
      </c>
      <c r="E4680" s="598" t="s">
        <v>36</v>
      </c>
      <c r="F4680" s="333">
        <v>200</v>
      </c>
      <c r="G4680" s="626" t="s">
        <v>5447</v>
      </c>
      <c r="H4680" s="241">
        <v>45401</v>
      </c>
      <c r="I4680" s="491"/>
      <c r="J4680" s="246"/>
      <c r="K4680" s="246"/>
      <c r="L4680" s="246"/>
      <c r="M4680" s="246"/>
      <c r="N4680" s="246"/>
      <c r="O4680" s="262"/>
      <c r="P4680" s="246"/>
      <c r="Q4680" s="246"/>
      <c r="R4680" s="246"/>
      <c r="S4680" s="538">
        <v>4.5</v>
      </c>
      <c r="T4680" s="467" t="s">
        <v>2965</v>
      </c>
      <c r="U4680" s="347">
        <f t="shared" si="99"/>
        <v>900</v>
      </c>
    </row>
    <row r="4681" spans="1:21">
      <c r="A4681" s="235">
        <f t="shared" si="98"/>
        <v>4678</v>
      </c>
      <c r="B4681" s="238">
        <v>107184793</v>
      </c>
      <c r="C4681" s="238">
        <v>107184793</v>
      </c>
      <c r="D4681" s="238" t="s">
        <v>813</v>
      </c>
      <c r="E4681" s="598" t="s">
        <v>36</v>
      </c>
      <c r="F4681" s="355">
        <v>200</v>
      </c>
      <c r="G4681" s="626" t="s">
        <v>5447</v>
      </c>
      <c r="H4681" s="241">
        <v>45401</v>
      </c>
      <c r="I4681" s="491"/>
      <c r="J4681" s="246"/>
      <c r="K4681" s="246"/>
      <c r="L4681" s="246"/>
      <c r="M4681" s="246"/>
      <c r="N4681" s="246"/>
      <c r="O4681" s="262"/>
      <c r="P4681" s="246"/>
      <c r="Q4681" s="246"/>
      <c r="R4681" s="246"/>
      <c r="S4681" s="541">
        <v>2.74</v>
      </c>
      <c r="T4681" s="467" t="s">
        <v>2965</v>
      </c>
      <c r="U4681" s="347">
        <f t="shared" si="99"/>
        <v>548</v>
      </c>
    </row>
    <row r="4682" spans="1:21">
      <c r="A4682" s="235">
        <f t="shared" si="98"/>
        <v>4679</v>
      </c>
      <c r="B4682" s="238">
        <v>107156657</v>
      </c>
      <c r="C4682" s="238">
        <v>107156657</v>
      </c>
      <c r="D4682" s="238" t="s">
        <v>815</v>
      </c>
      <c r="E4682" s="598" t="s">
        <v>36</v>
      </c>
      <c r="F4682" s="235">
        <v>40</v>
      </c>
      <c r="G4682" s="626" t="s">
        <v>5447</v>
      </c>
      <c r="H4682" s="241">
        <v>45401</v>
      </c>
      <c r="I4682" s="491"/>
      <c r="J4682" s="246"/>
      <c r="K4682" s="246"/>
      <c r="L4682" s="246"/>
      <c r="M4682" s="246"/>
      <c r="N4682" s="246"/>
      <c r="O4682" s="262"/>
      <c r="P4682" s="246"/>
      <c r="Q4682" s="246"/>
      <c r="R4682" s="246"/>
      <c r="S4682" s="538">
        <v>17.79</v>
      </c>
      <c r="T4682" s="467" t="s">
        <v>2965</v>
      </c>
      <c r="U4682" s="347">
        <f t="shared" si="99"/>
        <v>711.59999999999991</v>
      </c>
    </row>
    <row r="4683" spans="1:21">
      <c r="A4683" s="235">
        <f t="shared" si="98"/>
        <v>4680</v>
      </c>
      <c r="B4683" s="238">
        <v>107156629</v>
      </c>
      <c r="C4683" s="238">
        <v>107156629</v>
      </c>
      <c r="D4683" s="238" t="s">
        <v>814</v>
      </c>
      <c r="E4683" s="598" t="s">
        <v>36</v>
      </c>
      <c r="F4683" s="235">
        <v>160</v>
      </c>
      <c r="G4683" s="626" t="s">
        <v>5447</v>
      </c>
      <c r="H4683" s="241">
        <v>45401</v>
      </c>
      <c r="I4683" s="491"/>
      <c r="J4683" s="246"/>
      <c r="K4683" s="246"/>
      <c r="L4683" s="246"/>
      <c r="M4683" s="246"/>
      <c r="N4683" s="246"/>
      <c r="O4683" s="262"/>
      <c r="P4683" s="246"/>
      <c r="Q4683" s="246"/>
      <c r="R4683" s="246"/>
      <c r="S4683" s="538">
        <v>13.63</v>
      </c>
      <c r="T4683" s="467" t="s">
        <v>2965</v>
      </c>
      <c r="U4683" s="347">
        <f t="shared" si="99"/>
        <v>2180.8000000000002</v>
      </c>
    </row>
    <row r="4684" spans="1:21">
      <c r="A4684" s="235">
        <f t="shared" si="98"/>
        <v>4681</v>
      </c>
      <c r="B4684" s="238">
        <v>110408291</v>
      </c>
      <c r="C4684" s="238" t="s">
        <v>1305</v>
      </c>
      <c r="D4684" s="238" t="s">
        <v>1306</v>
      </c>
      <c r="E4684" s="598" t="s">
        <v>36</v>
      </c>
      <c r="F4684" s="235">
        <v>60</v>
      </c>
      <c r="G4684" s="626" t="s">
        <v>5447</v>
      </c>
      <c r="H4684" s="241">
        <v>45401</v>
      </c>
      <c r="I4684" s="491"/>
      <c r="J4684" s="246"/>
      <c r="K4684" s="246"/>
      <c r="L4684" s="246"/>
      <c r="M4684" s="246"/>
      <c r="N4684" s="246"/>
      <c r="O4684" s="262"/>
      <c r="P4684" s="246"/>
      <c r="Q4684" s="246"/>
      <c r="R4684" s="246"/>
      <c r="S4684" s="541">
        <v>2.5499999999999998</v>
      </c>
      <c r="T4684" s="467" t="s">
        <v>2965</v>
      </c>
      <c r="U4684" s="347">
        <f t="shared" si="99"/>
        <v>153</v>
      </c>
    </row>
    <row r="4685" spans="1:21" ht="20.399999999999999">
      <c r="A4685" s="235">
        <f t="shared" si="98"/>
        <v>4682</v>
      </c>
      <c r="B4685" s="238" t="s">
        <v>820</v>
      </c>
      <c r="C4685" s="238">
        <v>107186267</v>
      </c>
      <c r="D4685" s="238" t="s">
        <v>821</v>
      </c>
      <c r="E4685" s="598" t="s">
        <v>36</v>
      </c>
      <c r="F4685" s="333">
        <v>200</v>
      </c>
      <c r="G4685" s="626" t="s">
        <v>5447</v>
      </c>
      <c r="H4685" s="241">
        <v>45401</v>
      </c>
      <c r="I4685" s="491"/>
      <c r="J4685" s="246"/>
      <c r="K4685" s="246"/>
      <c r="L4685" s="246"/>
      <c r="M4685" s="246"/>
      <c r="N4685" s="246"/>
      <c r="O4685" s="262"/>
      <c r="P4685" s="246"/>
      <c r="Q4685" s="246"/>
      <c r="R4685" s="246"/>
      <c r="S4685" s="538">
        <v>11.06</v>
      </c>
      <c r="T4685" s="467" t="s">
        <v>2965</v>
      </c>
      <c r="U4685" s="347">
        <f t="shared" si="99"/>
        <v>2212</v>
      </c>
    </row>
    <row r="4686" spans="1:21">
      <c r="A4686" s="235">
        <f t="shared" si="98"/>
        <v>4683</v>
      </c>
      <c r="B4686" s="238">
        <v>112141777</v>
      </c>
      <c r="C4686" s="238">
        <v>112141777</v>
      </c>
      <c r="D4686" s="238" t="s">
        <v>2563</v>
      </c>
      <c r="E4686" s="598" t="s">
        <v>36</v>
      </c>
      <c r="F4686" s="235">
        <v>180</v>
      </c>
      <c r="G4686" s="626" t="s">
        <v>5447</v>
      </c>
      <c r="H4686" s="241">
        <v>45401</v>
      </c>
      <c r="I4686" s="491"/>
      <c r="J4686" s="246"/>
      <c r="K4686" s="246"/>
      <c r="L4686" s="246"/>
      <c r="M4686" s="246"/>
      <c r="N4686" s="246"/>
      <c r="O4686" s="262"/>
      <c r="P4686" s="246"/>
      <c r="Q4686" s="246"/>
      <c r="R4686" s="246"/>
      <c r="S4686" s="538">
        <v>5.4</v>
      </c>
      <c r="T4686" s="467" t="s">
        <v>2965</v>
      </c>
      <c r="U4686" s="347">
        <f t="shared" si="99"/>
        <v>972.00000000000011</v>
      </c>
    </row>
    <row r="4687" spans="1:21">
      <c r="A4687" s="235">
        <f t="shared" si="98"/>
        <v>4684</v>
      </c>
      <c r="B4687" s="238">
        <v>112141778</v>
      </c>
      <c r="C4687" s="238">
        <v>112141778</v>
      </c>
      <c r="D4687" s="238" t="s">
        <v>2566</v>
      </c>
      <c r="E4687" s="598" t="s">
        <v>36</v>
      </c>
      <c r="F4687" s="235">
        <v>100</v>
      </c>
      <c r="G4687" s="626" t="s">
        <v>5447</v>
      </c>
      <c r="H4687" s="241">
        <v>45401</v>
      </c>
      <c r="I4687" s="491"/>
      <c r="J4687" s="246"/>
      <c r="K4687" s="246"/>
      <c r="L4687" s="246"/>
      <c r="M4687" s="246"/>
      <c r="N4687" s="246"/>
      <c r="O4687" s="262"/>
      <c r="P4687" s="246"/>
      <c r="Q4687" s="246"/>
      <c r="R4687" s="246"/>
      <c r="S4687" s="538">
        <v>1.5</v>
      </c>
      <c r="T4687" s="467" t="s">
        <v>2965</v>
      </c>
      <c r="U4687" s="347">
        <f t="shared" si="99"/>
        <v>150</v>
      </c>
    </row>
    <row r="4688" spans="1:21">
      <c r="A4688" s="235">
        <f t="shared" si="98"/>
        <v>4685</v>
      </c>
      <c r="B4688" s="238">
        <v>101576439</v>
      </c>
      <c r="C4688" s="238" t="s">
        <v>655</v>
      </c>
      <c r="D4688" s="238" t="s">
        <v>656</v>
      </c>
      <c r="E4688" s="598" t="s">
        <v>36</v>
      </c>
      <c r="F4688" s="238">
        <v>4</v>
      </c>
      <c r="G4688" s="626" t="s">
        <v>5447</v>
      </c>
      <c r="H4688" s="241">
        <v>45401</v>
      </c>
      <c r="I4688" s="491"/>
      <c r="J4688" s="246"/>
      <c r="K4688" s="246"/>
      <c r="L4688" s="246"/>
      <c r="M4688" s="246"/>
      <c r="N4688" s="246"/>
      <c r="O4688" s="262"/>
      <c r="P4688" s="246"/>
      <c r="Q4688" s="246"/>
      <c r="R4688" s="246"/>
      <c r="S4688" s="538">
        <v>1184</v>
      </c>
      <c r="T4688" s="467" t="s">
        <v>2965</v>
      </c>
      <c r="U4688" s="347">
        <f t="shared" si="99"/>
        <v>4736</v>
      </c>
    </row>
    <row r="4689" spans="1:21">
      <c r="A4689" s="235">
        <f t="shared" si="98"/>
        <v>4686</v>
      </c>
      <c r="B4689" s="238">
        <v>112169820</v>
      </c>
      <c r="C4689" s="337" t="s">
        <v>2939</v>
      </c>
      <c r="D4689" s="239" t="s">
        <v>2940</v>
      </c>
      <c r="E4689" s="605" t="s">
        <v>2729</v>
      </c>
      <c r="F4689" s="333">
        <v>1200</v>
      </c>
      <c r="G4689" s="623" t="s">
        <v>5449</v>
      </c>
      <c r="H4689" s="241">
        <v>45406</v>
      </c>
      <c r="I4689" s="491"/>
      <c r="J4689" s="246"/>
      <c r="K4689" s="246"/>
      <c r="L4689" s="246"/>
      <c r="M4689" s="246"/>
      <c r="N4689" s="246"/>
      <c r="O4689" s="262"/>
      <c r="P4689" s="246"/>
      <c r="Q4689" s="246"/>
      <c r="R4689" s="246"/>
      <c r="S4689" s="549">
        <v>32.01</v>
      </c>
      <c r="T4689" s="467" t="s">
        <v>2965</v>
      </c>
      <c r="U4689" s="347">
        <f t="shared" si="99"/>
        <v>38412</v>
      </c>
    </row>
    <row r="4690" spans="1:21">
      <c r="A4690" s="235">
        <f t="shared" si="98"/>
        <v>4687</v>
      </c>
      <c r="B4690" s="238">
        <v>112169820</v>
      </c>
      <c r="C4690" s="337" t="s">
        <v>2939</v>
      </c>
      <c r="D4690" s="239" t="s">
        <v>2940</v>
      </c>
      <c r="E4690" s="605" t="s">
        <v>2729</v>
      </c>
      <c r="F4690" s="333">
        <v>2500</v>
      </c>
      <c r="G4690" s="634" t="s">
        <v>5450</v>
      </c>
      <c r="H4690" s="241">
        <v>45401</v>
      </c>
      <c r="I4690" s="491"/>
      <c r="J4690" s="246"/>
      <c r="K4690" s="246"/>
      <c r="L4690" s="246"/>
      <c r="M4690" s="246"/>
      <c r="N4690" s="246"/>
      <c r="O4690" s="262"/>
      <c r="P4690" s="246"/>
      <c r="Q4690" s="246"/>
      <c r="R4690" s="246"/>
      <c r="S4690" s="549">
        <v>32.01</v>
      </c>
      <c r="T4690" s="467" t="s">
        <v>2965</v>
      </c>
      <c r="U4690" s="347">
        <f t="shared" si="99"/>
        <v>80025</v>
      </c>
    </row>
    <row r="4691" spans="1:21">
      <c r="A4691" s="235">
        <f t="shared" si="98"/>
        <v>4688</v>
      </c>
      <c r="B4691" s="238">
        <v>112169820</v>
      </c>
      <c r="C4691" s="337" t="s">
        <v>2939</v>
      </c>
      <c r="D4691" s="239" t="s">
        <v>2940</v>
      </c>
      <c r="E4691" s="605" t="s">
        <v>2729</v>
      </c>
      <c r="F4691" s="333">
        <v>200</v>
      </c>
      <c r="G4691" s="634" t="s">
        <v>5451</v>
      </c>
      <c r="H4691" s="241">
        <v>45401</v>
      </c>
      <c r="I4691" s="491"/>
      <c r="J4691" s="246"/>
      <c r="K4691" s="246"/>
      <c r="L4691" s="246"/>
      <c r="M4691" s="246"/>
      <c r="N4691" s="246"/>
      <c r="O4691" s="262"/>
      <c r="P4691" s="246"/>
      <c r="Q4691" s="246"/>
      <c r="R4691" s="246"/>
      <c r="S4691" s="549">
        <v>32.01</v>
      </c>
      <c r="T4691" s="467" t="s">
        <v>2965</v>
      </c>
      <c r="U4691" s="347">
        <f t="shared" si="99"/>
        <v>6402</v>
      </c>
    </row>
    <row r="4692" spans="1:21">
      <c r="A4692" s="235">
        <f t="shared" si="98"/>
        <v>4689</v>
      </c>
      <c r="B4692" s="238">
        <v>112169820</v>
      </c>
      <c r="C4692" s="337" t="s">
        <v>2939</v>
      </c>
      <c r="D4692" s="239" t="s">
        <v>2940</v>
      </c>
      <c r="E4692" s="605" t="s">
        <v>2729</v>
      </c>
      <c r="F4692" s="333">
        <v>1500</v>
      </c>
      <c r="G4692" s="634" t="s">
        <v>5452</v>
      </c>
      <c r="H4692" s="241">
        <v>45401</v>
      </c>
      <c r="I4692" s="491"/>
      <c r="J4692" s="246"/>
      <c r="K4692" s="246"/>
      <c r="L4692" s="246"/>
      <c r="M4692" s="246"/>
      <c r="N4692" s="246"/>
      <c r="O4692" s="262"/>
      <c r="P4692" s="246"/>
      <c r="Q4692" s="246"/>
      <c r="R4692" s="246"/>
      <c r="S4692" s="549">
        <v>32.01</v>
      </c>
      <c r="T4692" s="467" t="s">
        <v>2965</v>
      </c>
      <c r="U4692" s="347">
        <f t="shared" si="99"/>
        <v>48015</v>
      </c>
    </row>
    <row r="4693" spans="1:21">
      <c r="A4693" s="235">
        <f t="shared" si="98"/>
        <v>4690</v>
      </c>
      <c r="B4693" s="238">
        <v>110710681</v>
      </c>
      <c r="C4693" s="238">
        <v>110710681</v>
      </c>
      <c r="D4693" s="238" t="s">
        <v>2209</v>
      </c>
      <c r="E4693" s="598" t="s">
        <v>36</v>
      </c>
      <c r="F4693" s="235">
        <v>40</v>
      </c>
      <c r="G4693" s="626" t="s">
        <v>5447</v>
      </c>
      <c r="H4693" s="241">
        <v>45401</v>
      </c>
      <c r="I4693" s="491"/>
      <c r="J4693" s="246"/>
      <c r="K4693" s="246"/>
      <c r="L4693" s="246"/>
      <c r="M4693" s="246"/>
      <c r="N4693" s="246"/>
      <c r="O4693" s="262"/>
      <c r="P4693" s="246"/>
      <c r="Q4693" s="246"/>
      <c r="R4693" s="246"/>
      <c r="S4693" s="546">
        <v>2011</v>
      </c>
      <c r="T4693" s="467" t="s">
        <v>2965</v>
      </c>
      <c r="U4693" s="347">
        <f t="shared" si="99"/>
        <v>80440</v>
      </c>
    </row>
    <row r="4694" spans="1:21">
      <c r="A4694" s="235">
        <f t="shared" si="98"/>
        <v>4691</v>
      </c>
      <c r="B4694" s="238">
        <v>110710682</v>
      </c>
      <c r="C4694" s="238">
        <v>110710682</v>
      </c>
      <c r="D4694" s="238" t="s">
        <v>2216</v>
      </c>
      <c r="E4694" s="598" t="s">
        <v>36</v>
      </c>
      <c r="F4694" s="235">
        <v>40</v>
      </c>
      <c r="G4694" s="626" t="s">
        <v>5447</v>
      </c>
      <c r="H4694" s="241">
        <v>45401</v>
      </c>
      <c r="I4694" s="491"/>
      <c r="J4694" s="246"/>
      <c r="K4694" s="246"/>
      <c r="L4694" s="246"/>
      <c r="M4694" s="246"/>
      <c r="N4694" s="246"/>
      <c r="O4694" s="262"/>
      <c r="P4694" s="246"/>
      <c r="Q4694" s="246"/>
      <c r="R4694" s="246"/>
      <c r="S4694" s="546">
        <v>1945</v>
      </c>
      <c r="T4694" s="467" t="s">
        <v>2965</v>
      </c>
      <c r="U4694" s="347">
        <f t="shared" si="99"/>
        <v>77800</v>
      </c>
    </row>
    <row r="4695" spans="1:21">
      <c r="A4695" s="235">
        <f t="shared" si="98"/>
        <v>4692</v>
      </c>
      <c r="B4695" s="238">
        <v>110710684</v>
      </c>
      <c r="C4695" s="238" t="s">
        <v>3942</v>
      </c>
      <c r="D4695" s="238" t="s">
        <v>2213</v>
      </c>
      <c r="E4695" s="598" t="s">
        <v>36</v>
      </c>
      <c r="F4695" s="235">
        <v>20</v>
      </c>
      <c r="G4695" s="626" t="s">
        <v>5447</v>
      </c>
      <c r="H4695" s="241">
        <v>45401</v>
      </c>
      <c r="I4695" s="491"/>
      <c r="J4695" s="246"/>
      <c r="K4695" s="246"/>
      <c r="L4695" s="246"/>
      <c r="M4695" s="246"/>
      <c r="N4695" s="246"/>
      <c r="O4695" s="262"/>
      <c r="P4695" s="246"/>
      <c r="Q4695" s="246"/>
      <c r="R4695" s="246"/>
      <c r="S4695" s="538">
        <v>2518</v>
      </c>
      <c r="T4695" s="467" t="s">
        <v>2965</v>
      </c>
      <c r="U4695" s="347">
        <f t="shared" si="99"/>
        <v>50360</v>
      </c>
    </row>
    <row r="4696" spans="1:21">
      <c r="A4696" s="235">
        <f t="shared" si="98"/>
        <v>4693</v>
      </c>
      <c r="B4696" s="238">
        <v>111400054</v>
      </c>
      <c r="C4696" s="238" t="s">
        <v>3274</v>
      </c>
      <c r="D4696" s="238" t="s">
        <v>650</v>
      </c>
      <c r="E4696" s="598" t="s">
        <v>36</v>
      </c>
      <c r="F4696" s="235">
        <v>30</v>
      </c>
      <c r="G4696" s="626" t="s">
        <v>5447</v>
      </c>
      <c r="H4696" s="241">
        <v>45401</v>
      </c>
      <c r="I4696" s="491"/>
      <c r="J4696" s="246"/>
      <c r="K4696" s="246"/>
      <c r="L4696" s="246"/>
      <c r="M4696" s="246"/>
      <c r="N4696" s="246"/>
      <c r="O4696" s="262"/>
      <c r="P4696" s="246"/>
      <c r="Q4696" s="246"/>
      <c r="R4696" s="246"/>
      <c r="S4696" s="540">
        <v>1410</v>
      </c>
      <c r="T4696" s="467" t="s">
        <v>2965</v>
      </c>
      <c r="U4696" s="347">
        <f t="shared" si="99"/>
        <v>42300</v>
      </c>
    </row>
    <row r="4697" spans="1:21">
      <c r="A4697" s="235">
        <f t="shared" si="98"/>
        <v>4694</v>
      </c>
      <c r="B4697" s="238">
        <v>111400055</v>
      </c>
      <c r="C4697" s="238" t="s">
        <v>3275</v>
      </c>
      <c r="D4697" s="238" t="s">
        <v>654</v>
      </c>
      <c r="E4697" s="598" t="s">
        <v>36</v>
      </c>
      <c r="F4697" s="333">
        <v>30</v>
      </c>
      <c r="G4697" s="626" t="s">
        <v>5447</v>
      </c>
      <c r="H4697" s="241">
        <v>45401</v>
      </c>
      <c r="I4697" s="491"/>
      <c r="J4697" s="246"/>
      <c r="K4697" s="246"/>
      <c r="L4697" s="246"/>
      <c r="M4697" s="246"/>
      <c r="N4697" s="246"/>
      <c r="O4697" s="262"/>
      <c r="P4697" s="246"/>
      <c r="Q4697" s="246"/>
      <c r="R4697" s="246"/>
      <c r="S4697" s="547">
        <v>1706.02</v>
      </c>
      <c r="T4697" s="467" t="s">
        <v>2965</v>
      </c>
      <c r="U4697" s="347">
        <f t="shared" si="99"/>
        <v>51180.6</v>
      </c>
    </row>
    <row r="4698" spans="1:21">
      <c r="A4698" s="235">
        <f t="shared" si="98"/>
        <v>4695</v>
      </c>
      <c r="B4698" s="238" t="s">
        <v>2458</v>
      </c>
      <c r="C4698" s="238" t="s">
        <v>2458</v>
      </c>
      <c r="D4698" s="337" t="s">
        <v>2459</v>
      </c>
      <c r="E4698" s="598" t="s">
        <v>36</v>
      </c>
      <c r="F4698" s="235">
        <v>16</v>
      </c>
      <c r="G4698" s="626" t="s">
        <v>5447</v>
      </c>
      <c r="H4698" s="241">
        <v>45401</v>
      </c>
      <c r="I4698" s="491"/>
      <c r="J4698" s="246"/>
      <c r="K4698" s="246"/>
      <c r="L4698" s="246"/>
      <c r="M4698" s="246"/>
      <c r="N4698" s="246"/>
      <c r="O4698" s="262"/>
      <c r="P4698" s="246"/>
      <c r="Q4698" s="246"/>
      <c r="R4698" s="246"/>
      <c r="S4698" s="538">
        <v>1667.61</v>
      </c>
      <c r="T4698" s="467" t="s">
        <v>2965</v>
      </c>
      <c r="U4698" s="347">
        <f t="shared" si="99"/>
        <v>26681.759999999998</v>
      </c>
    </row>
    <row r="4699" spans="1:21">
      <c r="A4699" s="235">
        <f t="shared" si="98"/>
        <v>4696</v>
      </c>
      <c r="B4699" s="238">
        <v>113694314</v>
      </c>
      <c r="C4699" s="238" t="s">
        <v>4398</v>
      </c>
      <c r="D4699" s="337" t="s">
        <v>4399</v>
      </c>
      <c r="E4699" s="598" t="s">
        <v>36</v>
      </c>
      <c r="F4699" s="333">
        <v>4</v>
      </c>
      <c r="G4699" s="625" t="s">
        <v>5453</v>
      </c>
      <c r="H4699" s="485">
        <v>45384</v>
      </c>
      <c r="I4699" s="491"/>
      <c r="J4699" s="246"/>
      <c r="K4699" s="246"/>
      <c r="L4699" s="246"/>
      <c r="M4699" s="246"/>
      <c r="N4699" s="246"/>
      <c r="O4699" s="262"/>
      <c r="P4699" s="246"/>
      <c r="Q4699" s="246"/>
      <c r="R4699" s="246"/>
      <c r="S4699" s="171">
        <v>11260</v>
      </c>
      <c r="T4699" s="467" t="s">
        <v>2965</v>
      </c>
      <c r="U4699" s="347">
        <f t="shared" si="99"/>
        <v>45040</v>
      </c>
    </row>
    <row r="4700" spans="1:21">
      <c r="A4700" s="235">
        <f t="shared" si="98"/>
        <v>4697</v>
      </c>
      <c r="B4700" s="238" t="s">
        <v>2458</v>
      </c>
      <c r="C4700" s="238" t="s">
        <v>2458</v>
      </c>
      <c r="D4700" s="238" t="s">
        <v>2459</v>
      </c>
      <c r="E4700" s="598" t="s">
        <v>36</v>
      </c>
      <c r="F4700" s="333">
        <v>4</v>
      </c>
      <c r="G4700" s="626" t="s">
        <v>5447</v>
      </c>
      <c r="H4700" s="241">
        <v>45401</v>
      </c>
      <c r="I4700" s="491"/>
      <c r="J4700" s="246"/>
      <c r="K4700" s="246"/>
      <c r="L4700" s="246"/>
      <c r="M4700" s="246"/>
      <c r="N4700" s="246"/>
      <c r="O4700" s="262"/>
      <c r="P4700" s="246"/>
      <c r="Q4700" s="246"/>
      <c r="R4700" s="246"/>
      <c r="S4700" s="538">
        <v>1667.61</v>
      </c>
      <c r="T4700" s="467" t="s">
        <v>2965</v>
      </c>
      <c r="U4700" s="347">
        <f t="shared" si="99"/>
        <v>6670.44</v>
      </c>
    </row>
    <row r="4701" spans="1:21">
      <c r="A4701" s="235">
        <f t="shared" si="98"/>
        <v>4698</v>
      </c>
      <c r="B4701" s="238" t="s">
        <v>2336</v>
      </c>
      <c r="C4701" s="238" t="s">
        <v>2804</v>
      </c>
      <c r="D4701" s="238" t="s">
        <v>2605</v>
      </c>
      <c r="E4701" s="598" t="s">
        <v>36</v>
      </c>
      <c r="F4701" s="235">
        <v>40</v>
      </c>
      <c r="G4701" s="626" t="s">
        <v>5447</v>
      </c>
      <c r="H4701" s="241">
        <v>45401</v>
      </c>
      <c r="I4701" s="491"/>
      <c r="J4701" s="246"/>
      <c r="K4701" s="246"/>
      <c r="L4701" s="246"/>
      <c r="M4701" s="246"/>
      <c r="N4701" s="246"/>
      <c r="O4701" s="262"/>
      <c r="P4701" s="246"/>
      <c r="Q4701" s="246"/>
      <c r="R4701" s="246"/>
      <c r="S4701" s="538">
        <v>1667.61</v>
      </c>
      <c r="T4701" s="467" t="s">
        <v>2965</v>
      </c>
      <c r="U4701" s="347">
        <f t="shared" si="99"/>
        <v>66704.399999999994</v>
      </c>
    </row>
    <row r="4702" spans="1:21">
      <c r="A4702" s="235">
        <f t="shared" si="98"/>
        <v>4699</v>
      </c>
      <c r="B4702" s="238">
        <v>113808958</v>
      </c>
      <c r="C4702" s="238" t="s">
        <v>4553</v>
      </c>
      <c r="D4702" s="238" t="s">
        <v>4554</v>
      </c>
      <c r="E4702" s="598" t="s">
        <v>36</v>
      </c>
      <c r="F4702" s="333">
        <v>50</v>
      </c>
      <c r="G4702" s="623" t="s">
        <v>5439</v>
      </c>
      <c r="H4702" s="485">
        <v>45411</v>
      </c>
      <c r="I4702" s="491"/>
      <c r="J4702" s="246"/>
      <c r="K4702" s="246"/>
      <c r="L4702" s="246"/>
      <c r="M4702" s="246"/>
      <c r="N4702" s="246"/>
      <c r="O4702" s="262"/>
      <c r="P4702" s="246"/>
      <c r="Q4702" s="246"/>
      <c r="R4702" s="246"/>
      <c r="S4702" s="538">
        <v>20</v>
      </c>
      <c r="T4702" s="467" t="s">
        <v>2965</v>
      </c>
      <c r="U4702" s="347">
        <f t="shared" si="99"/>
        <v>1000</v>
      </c>
    </row>
    <row r="4703" spans="1:21">
      <c r="A4703" s="235">
        <f t="shared" si="98"/>
        <v>4700</v>
      </c>
      <c r="B4703" s="238">
        <v>113808958</v>
      </c>
      <c r="C4703" s="238" t="s">
        <v>4553</v>
      </c>
      <c r="D4703" s="238" t="s">
        <v>4554</v>
      </c>
      <c r="E4703" s="598" t="s">
        <v>36</v>
      </c>
      <c r="F4703" s="333">
        <v>20</v>
      </c>
      <c r="G4703" s="623" t="s">
        <v>5440</v>
      </c>
      <c r="H4703" s="485">
        <v>45411</v>
      </c>
      <c r="I4703" s="491"/>
      <c r="J4703" s="246"/>
      <c r="K4703" s="246"/>
      <c r="L4703" s="246"/>
      <c r="M4703" s="246"/>
      <c r="N4703" s="246"/>
      <c r="O4703" s="262"/>
      <c r="P4703" s="246"/>
      <c r="Q4703" s="246"/>
      <c r="R4703" s="246"/>
      <c r="S4703" s="538">
        <v>20</v>
      </c>
      <c r="T4703" s="467" t="s">
        <v>2965</v>
      </c>
      <c r="U4703" s="347">
        <f t="shared" si="99"/>
        <v>400</v>
      </c>
    </row>
    <row r="4704" spans="1:21">
      <c r="A4704" s="235">
        <f t="shared" si="98"/>
        <v>4701</v>
      </c>
      <c r="B4704" s="238">
        <v>112172541</v>
      </c>
      <c r="C4704" s="238">
        <v>112172541</v>
      </c>
      <c r="D4704" s="238" t="s">
        <v>2373</v>
      </c>
      <c r="E4704" s="598" t="s">
        <v>36</v>
      </c>
      <c r="F4704" s="333">
        <v>10</v>
      </c>
      <c r="G4704" s="626" t="s">
        <v>5447</v>
      </c>
      <c r="H4704" s="241">
        <v>45401</v>
      </c>
      <c r="I4704" s="491"/>
      <c r="J4704" s="246"/>
      <c r="K4704" s="246"/>
      <c r="L4704" s="246"/>
      <c r="M4704" s="246"/>
      <c r="N4704" s="246"/>
      <c r="O4704" s="262"/>
      <c r="P4704" s="246"/>
      <c r="Q4704" s="246"/>
      <c r="R4704" s="246"/>
      <c r="S4704" s="541">
        <v>250.2</v>
      </c>
      <c r="T4704" s="467" t="s">
        <v>2965</v>
      </c>
      <c r="U4704" s="347">
        <f t="shared" si="99"/>
        <v>2502</v>
      </c>
    </row>
    <row r="4705" spans="1:21">
      <c r="A4705" s="235">
        <f t="shared" si="98"/>
        <v>4702</v>
      </c>
      <c r="B4705" s="238">
        <v>112172542</v>
      </c>
      <c r="C4705" s="238">
        <v>112172542</v>
      </c>
      <c r="D4705" s="238" t="s">
        <v>2376</v>
      </c>
      <c r="E4705" s="598" t="s">
        <v>36</v>
      </c>
      <c r="F4705" s="238">
        <v>30</v>
      </c>
      <c r="G4705" s="626" t="s">
        <v>5447</v>
      </c>
      <c r="H4705" s="241">
        <v>45401</v>
      </c>
      <c r="I4705" s="491"/>
      <c r="J4705" s="246"/>
      <c r="K4705" s="246"/>
      <c r="L4705" s="246"/>
      <c r="M4705" s="246"/>
      <c r="N4705" s="246"/>
      <c r="O4705" s="262"/>
      <c r="P4705" s="246"/>
      <c r="Q4705" s="246"/>
      <c r="R4705" s="246"/>
      <c r="S4705" s="538">
        <v>139.5</v>
      </c>
      <c r="T4705" s="467" t="s">
        <v>2965</v>
      </c>
      <c r="U4705" s="347">
        <f t="shared" si="99"/>
        <v>4185</v>
      </c>
    </row>
    <row r="4706" spans="1:21">
      <c r="A4706" s="235">
        <f t="shared" si="98"/>
        <v>4703</v>
      </c>
      <c r="B4706" s="238">
        <v>112172543</v>
      </c>
      <c r="C4706" s="238">
        <v>112172543</v>
      </c>
      <c r="D4706" s="238" t="s">
        <v>1145</v>
      </c>
      <c r="E4706" s="598" t="s">
        <v>36</v>
      </c>
      <c r="F4706" s="238">
        <v>10</v>
      </c>
      <c r="G4706" s="626" t="s">
        <v>5447</v>
      </c>
      <c r="H4706" s="241">
        <v>45401</v>
      </c>
      <c r="I4706" s="491"/>
      <c r="J4706" s="246"/>
      <c r="K4706" s="246"/>
      <c r="L4706" s="246"/>
      <c r="M4706" s="246"/>
      <c r="N4706" s="246"/>
      <c r="O4706" s="262"/>
      <c r="P4706" s="246"/>
      <c r="Q4706" s="246"/>
      <c r="R4706" s="246"/>
      <c r="S4706" s="541">
        <v>3147.29</v>
      </c>
      <c r="T4706" s="467" t="s">
        <v>2965</v>
      </c>
      <c r="U4706" s="347">
        <f t="shared" si="99"/>
        <v>31472.9</v>
      </c>
    </row>
    <row r="4707" spans="1:21">
      <c r="A4707" s="235">
        <f t="shared" si="98"/>
        <v>4704</v>
      </c>
      <c r="B4707" s="238">
        <v>112172543</v>
      </c>
      <c r="C4707" s="238">
        <v>112172543</v>
      </c>
      <c r="D4707" s="238" t="s">
        <v>1145</v>
      </c>
      <c r="E4707" s="598" t="s">
        <v>36</v>
      </c>
      <c r="F4707" s="238">
        <v>2</v>
      </c>
      <c r="G4707" s="626" t="s">
        <v>5454</v>
      </c>
      <c r="H4707" s="241">
        <v>45390</v>
      </c>
      <c r="I4707" s="491"/>
      <c r="J4707" s="246"/>
      <c r="K4707" s="246"/>
      <c r="L4707" s="246"/>
      <c r="M4707" s="246"/>
      <c r="N4707" s="246"/>
      <c r="O4707" s="262"/>
      <c r="P4707" s="246"/>
      <c r="Q4707" s="246"/>
      <c r="R4707" s="246"/>
      <c r="S4707" s="541">
        <v>3147.29</v>
      </c>
      <c r="T4707" s="467" t="s">
        <v>2965</v>
      </c>
      <c r="U4707" s="347">
        <f t="shared" si="99"/>
        <v>6294.58</v>
      </c>
    </row>
    <row r="4708" spans="1:21">
      <c r="A4708" s="235">
        <f t="shared" si="98"/>
        <v>4705</v>
      </c>
      <c r="B4708" s="238">
        <v>112172544</v>
      </c>
      <c r="C4708" s="238">
        <v>112172544</v>
      </c>
      <c r="D4708" s="238" t="s">
        <v>2377</v>
      </c>
      <c r="E4708" s="598" t="s">
        <v>36</v>
      </c>
      <c r="F4708" s="238">
        <v>20</v>
      </c>
      <c r="G4708" s="626" t="s">
        <v>5447</v>
      </c>
      <c r="H4708" s="241">
        <v>45401</v>
      </c>
      <c r="I4708" s="491"/>
      <c r="J4708" s="246"/>
      <c r="K4708" s="246"/>
      <c r="L4708" s="246"/>
      <c r="M4708" s="246"/>
      <c r="N4708" s="246"/>
      <c r="O4708" s="262"/>
      <c r="P4708" s="246"/>
      <c r="Q4708" s="246"/>
      <c r="R4708" s="246"/>
      <c r="S4708" s="550">
        <v>147.6</v>
      </c>
      <c r="T4708" s="467" t="s">
        <v>2965</v>
      </c>
      <c r="U4708" s="347">
        <f t="shared" si="99"/>
        <v>2952</v>
      </c>
    </row>
    <row r="4709" spans="1:21">
      <c r="A4709" s="235">
        <f t="shared" si="98"/>
        <v>4706</v>
      </c>
      <c r="B4709" s="238">
        <v>112172545</v>
      </c>
      <c r="C4709" s="238">
        <v>112172545</v>
      </c>
      <c r="D4709" s="238" t="s">
        <v>2378</v>
      </c>
      <c r="E4709" s="598" t="s">
        <v>36</v>
      </c>
      <c r="F4709" s="333">
        <v>60</v>
      </c>
      <c r="G4709" s="626" t="s">
        <v>5447</v>
      </c>
      <c r="H4709" s="241">
        <v>45401</v>
      </c>
      <c r="I4709" s="491"/>
      <c r="J4709" s="246"/>
      <c r="K4709" s="246"/>
      <c r="L4709" s="246"/>
      <c r="M4709" s="246"/>
      <c r="N4709" s="246"/>
      <c r="O4709" s="262"/>
      <c r="P4709" s="246"/>
      <c r="Q4709" s="246"/>
      <c r="R4709" s="246"/>
      <c r="S4709" s="541">
        <v>8.8800000000000008</v>
      </c>
      <c r="T4709" s="467" t="s">
        <v>2965</v>
      </c>
      <c r="U4709" s="347">
        <f t="shared" si="99"/>
        <v>532.80000000000007</v>
      </c>
    </row>
    <row r="4710" spans="1:21">
      <c r="A4710" s="235">
        <f t="shared" si="98"/>
        <v>4707</v>
      </c>
      <c r="B4710" s="238">
        <v>112172546</v>
      </c>
      <c r="C4710" s="238">
        <v>112172546</v>
      </c>
      <c r="D4710" s="238" t="s">
        <v>2380</v>
      </c>
      <c r="E4710" s="598" t="s">
        <v>36</v>
      </c>
      <c r="F4710" s="238">
        <v>40</v>
      </c>
      <c r="G4710" s="626" t="s">
        <v>5447</v>
      </c>
      <c r="H4710" s="241">
        <v>45401</v>
      </c>
      <c r="I4710" s="491"/>
      <c r="J4710" s="246"/>
      <c r="K4710" s="246"/>
      <c r="L4710" s="246"/>
      <c r="M4710" s="246"/>
      <c r="N4710" s="246"/>
      <c r="O4710" s="262"/>
      <c r="P4710" s="246"/>
      <c r="Q4710" s="246"/>
      <c r="R4710" s="246"/>
      <c r="S4710" s="538">
        <v>8.98</v>
      </c>
      <c r="T4710" s="467" t="s">
        <v>2965</v>
      </c>
      <c r="U4710" s="347">
        <f t="shared" si="99"/>
        <v>359.20000000000005</v>
      </c>
    </row>
    <row r="4711" spans="1:21">
      <c r="A4711" s="235">
        <f t="shared" si="98"/>
        <v>4708</v>
      </c>
      <c r="B4711" s="238">
        <v>112170848</v>
      </c>
      <c r="C4711" s="238">
        <v>112170848</v>
      </c>
      <c r="D4711" s="238" t="s">
        <v>2381</v>
      </c>
      <c r="E4711" s="598" t="s">
        <v>36</v>
      </c>
      <c r="F4711" s="235">
        <v>60</v>
      </c>
      <c r="G4711" s="626" t="s">
        <v>5447</v>
      </c>
      <c r="H4711" s="241">
        <v>45401</v>
      </c>
      <c r="I4711" s="491"/>
      <c r="J4711" s="246"/>
      <c r="K4711" s="246"/>
      <c r="L4711" s="246"/>
      <c r="M4711" s="246"/>
      <c r="N4711" s="246"/>
      <c r="O4711" s="262"/>
      <c r="P4711" s="246"/>
      <c r="Q4711" s="246"/>
      <c r="R4711" s="246"/>
      <c r="S4711" s="538">
        <v>8.41</v>
      </c>
      <c r="T4711" s="467" t="s">
        <v>2965</v>
      </c>
      <c r="U4711" s="347">
        <f t="shared" si="99"/>
        <v>504.6</v>
      </c>
    </row>
    <row r="4712" spans="1:21">
      <c r="A4712" s="235">
        <f t="shared" si="98"/>
        <v>4709</v>
      </c>
      <c r="B4712" s="238">
        <v>112170849</v>
      </c>
      <c r="C4712" s="238">
        <v>112170849</v>
      </c>
      <c r="D4712" s="238" t="s">
        <v>2382</v>
      </c>
      <c r="E4712" s="598" t="s">
        <v>36</v>
      </c>
      <c r="F4712" s="235">
        <v>60</v>
      </c>
      <c r="G4712" s="626" t="s">
        <v>5447</v>
      </c>
      <c r="H4712" s="241">
        <v>45401</v>
      </c>
      <c r="I4712" s="491"/>
      <c r="J4712" s="246"/>
      <c r="K4712" s="246"/>
      <c r="L4712" s="246"/>
      <c r="M4712" s="246"/>
      <c r="N4712" s="246"/>
      <c r="O4712" s="262"/>
      <c r="P4712" s="246"/>
      <c r="Q4712" s="246"/>
      <c r="R4712" s="246"/>
      <c r="S4712" s="538">
        <v>2.89</v>
      </c>
      <c r="T4712" s="467" t="s">
        <v>2965</v>
      </c>
      <c r="U4712" s="347">
        <f t="shared" si="99"/>
        <v>173.4</v>
      </c>
    </row>
    <row r="4713" spans="1:21">
      <c r="A4713" s="235">
        <f t="shared" si="98"/>
        <v>4710</v>
      </c>
      <c r="B4713" s="238" t="s">
        <v>4672</v>
      </c>
      <c r="C4713" s="238" t="s">
        <v>4673</v>
      </c>
      <c r="D4713" s="337" t="s">
        <v>4674</v>
      </c>
      <c r="E4713" s="598" t="s">
        <v>36</v>
      </c>
      <c r="F4713" s="333">
        <v>1</v>
      </c>
      <c r="G4713" s="623" t="s">
        <v>5455</v>
      </c>
      <c r="H4713" s="485">
        <v>45387</v>
      </c>
      <c r="I4713" s="491"/>
      <c r="J4713" s="246"/>
      <c r="K4713" s="246"/>
      <c r="L4713" s="246"/>
      <c r="M4713" s="246"/>
      <c r="N4713" s="246"/>
      <c r="O4713" s="262"/>
      <c r="P4713" s="246"/>
      <c r="Q4713" s="246"/>
      <c r="R4713" s="246"/>
      <c r="S4713" s="538">
        <v>48000</v>
      </c>
      <c r="T4713" s="467" t="s">
        <v>2965</v>
      </c>
      <c r="U4713" s="347">
        <f t="shared" si="99"/>
        <v>48000</v>
      </c>
    </row>
    <row r="4714" spans="1:21">
      <c r="A4714" s="235">
        <f t="shared" si="98"/>
        <v>4711</v>
      </c>
      <c r="B4714" s="238">
        <v>112171911</v>
      </c>
      <c r="C4714" s="238" t="s">
        <v>3427</v>
      </c>
      <c r="D4714" s="238" t="s">
        <v>3588</v>
      </c>
      <c r="E4714" s="600" t="s">
        <v>36</v>
      </c>
      <c r="F4714" s="333">
        <v>5</v>
      </c>
      <c r="G4714" s="626" t="s">
        <v>5447</v>
      </c>
      <c r="H4714" s="241">
        <v>45401</v>
      </c>
      <c r="I4714" s="491"/>
      <c r="J4714" s="246"/>
      <c r="K4714" s="246"/>
      <c r="L4714" s="246"/>
      <c r="M4714" s="246"/>
      <c r="N4714" s="246"/>
      <c r="O4714" s="262"/>
      <c r="P4714" s="246"/>
      <c r="Q4714" s="246"/>
      <c r="R4714" s="246"/>
      <c r="S4714" s="544">
        <v>158500</v>
      </c>
      <c r="T4714" s="467" t="s">
        <v>2965</v>
      </c>
      <c r="U4714" s="347">
        <f t="shared" si="99"/>
        <v>792500</v>
      </c>
    </row>
    <row r="4715" spans="1:21">
      <c r="A4715" s="235">
        <f t="shared" si="98"/>
        <v>4712</v>
      </c>
      <c r="B4715" s="238">
        <v>112148136</v>
      </c>
      <c r="C4715" s="239" t="s">
        <v>3726</v>
      </c>
      <c r="D4715" s="238" t="s">
        <v>3727</v>
      </c>
      <c r="E4715" s="600" t="s">
        <v>4864</v>
      </c>
      <c r="F4715" s="350">
        <v>5</v>
      </c>
      <c r="G4715" s="626" t="s">
        <v>5447</v>
      </c>
      <c r="H4715" s="241">
        <v>45401</v>
      </c>
      <c r="I4715" s="491"/>
      <c r="J4715" s="246"/>
      <c r="K4715" s="246"/>
      <c r="L4715" s="246"/>
      <c r="M4715" s="246"/>
      <c r="N4715" s="246"/>
      <c r="O4715" s="262"/>
      <c r="P4715" s="246"/>
      <c r="Q4715" s="246"/>
      <c r="R4715" s="246"/>
      <c r="S4715" s="544">
        <v>14016.3</v>
      </c>
      <c r="T4715" s="467" t="s">
        <v>2965</v>
      </c>
      <c r="U4715" s="347">
        <f t="shared" si="99"/>
        <v>70081.5</v>
      </c>
    </row>
    <row r="4716" spans="1:21" ht="30.6">
      <c r="A4716" s="235">
        <f t="shared" si="98"/>
        <v>4713</v>
      </c>
      <c r="B4716" s="238">
        <v>109611234</v>
      </c>
      <c r="C4716" s="239">
        <v>3742612236</v>
      </c>
      <c r="D4716" s="337" t="s">
        <v>3031</v>
      </c>
      <c r="E4716" s="600" t="s">
        <v>36</v>
      </c>
      <c r="F4716" s="333">
        <v>30</v>
      </c>
      <c r="G4716" s="626" t="s">
        <v>5447</v>
      </c>
      <c r="H4716" s="241">
        <v>45401</v>
      </c>
      <c r="I4716" s="491"/>
      <c r="J4716" s="246"/>
      <c r="K4716" s="246"/>
      <c r="L4716" s="246"/>
      <c r="M4716" s="246"/>
      <c r="N4716" s="246"/>
      <c r="O4716" s="262"/>
      <c r="P4716" s="246"/>
      <c r="Q4716" s="246"/>
      <c r="R4716" s="246"/>
      <c r="S4716" s="538">
        <v>24600</v>
      </c>
      <c r="T4716" s="467" t="s">
        <v>2965</v>
      </c>
      <c r="U4716" s="347">
        <f t="shared" si="99"/>
        <v>738000</v>
      </c>
    </row>
    <row r="4717" spans="1:21">
      <c r="A4717" s="235">
        <f t="shared" si="98"/>
        <v>4714</v>
      </c>
      <c r="B4717" s="238">
        <v>102464571</v>
      </c>
      <c r="C4717" s="238" t="s">
        <v>1693</v>
      </c>
      <c r="D4717" s="238" t="s">
        <v>1694</v>
      </c>
      <c r="E4717" s="598" t="s">
        <v>36</v>
      </c>
      <c r="F4717" s="235">
        <v>10</v>
      </c>
      <c r="G4717" s="626" t="s">
        <v>5447</v>
      </c>
      <c r="H4717" s="241">
        <v>45401</v>
      </c>
      <c r="I4717" s="491"/>
      <c r="J4717" s="246"/>
      <c r="K4717" s="246"/>
      <c r="L4717" s="246"/>
      <c r="M4717" s="246"/>
      <c r="N4717" s="246"/>
      <c r="O4717" s="262"/>
      <c r="P4717" s="246"/>
      <c r="Q4717" s="246"/>
      <c r="R4717" s="246"/>
      <c r="S4717" s="546">
        <v>1564</v>
      </c>
      <c r="T4717" s="467" t="s">
        <v>2965</v>
      </c>
      <c r="U4717" s="347">
        <f t="shared" si="99"/>
        <v>15640</v>
      </c>
    </row>
    <row r="4718" spans="1:21">
      <c r="A4718" s="235">
        <f t="shared" si="98"/>
        <v>4715</v>
      </c>
      <c r="B4718" s="238">
        <v>101576439</v>
      </c>
      <c r="C4718" s="238" t="s">
        <v>655</v>
      </c>
      <c r="D4718" s="238" t="s">
        <v>656</v>
      </c>
      <c r="E4718" s="598" t="s">
        <v>36</v>
      </c>
      <c r="F4718" s="333">
        <v>6</v>
      </c>
      <c r="G4718" s="626" t="s">
        <v>5447</v>
      </c>
      <c r="H4718" s="241">
        <v>45401</v>
      </c>
      <c r="I4718" s="491"/>
      <c r="J4718" s="246"/>
      <c r="K4718" s="246"/>
      <c r="L4718" s="246"/>
      <c r="M4718" s="246"/>
      <c r="N4718" s="246"/>
      <c r="O4718" s="262"/>
      <c r="P4718" s="246"/>
      <c r="Q4718" s="246"/>
      <c r="R4718" s="246"/>
      <c r="S4718" s="538">
        <v>1184</v>
      </c>
      <c r="T4718" s="467" t="s">
        <v>2965</v>
      </c>
      <c r="U4718" s="347">
        <f t="shared" si="99"/>
        <v>7104</v>
      </c>
    </row>
    <row r="4719" spans="1:21">
      <c r="A4719" s="235">
        <f t="shared" si="98"/>
        <v>4716</v>
      </c>
      <c r="B4719" s="238">
        <v>110408288</v>
      </c>
      <c r="C4719" s="496"/>
      <c r="D4719" s="337" t="s">
        <v>1750</v>
      </c>
      <c r="E4719" s="600" t="s">
        <v>4864</v>
      </c>
      <c r="F4719" s="235">
        <v>30</v>
      </c>
      <c r="G4719" s="626" t="s">
        <v>5447</v>
      </c>
      <c r="H4719" s="241">
        <v>45401</v>
      </c>
      <c r="I4719" s="491"/>
      <c r="J4719" s="246"/>
      <c r="K4719" s="246"/>
      <c r="L4719" s="246"/>
      <c r="M4719" s="246"/>
      <c r="N4719" s="246"/>
      <c r="O4719" s="262"/>
      <c r="P4719" s="246"/>
      <c r="Q4719" s="246"/>
      <c r="R4719" s="246"/>
      <c r="S4719" s="541">
        <v>2750</v>
      </c>
      <c r="T4719" s="467" t="s">
        <v>2965</v>
      </c>
      <c r="U4719" s="347">
        <f t="shared" si="99"/>
        <v>82500</v>
      </c>
    </row>
    <row r="4720" spans="1:21">
      <c r="A4720" s="235">
        <f t="shared" si="98"/>
        <v>4717</v>
      </c>
      <c r="B4720" s="238">
        <v>102951260</v>
      </c>
      <c r="C4720" s="238" t="s">
        <v>1697</v>
      </c>
      <c r="D4720" s="238" t="s">
        <v>1698</v>
      </c>
      <c r="E4720" s="598" t="s">
        <v>36</v>
      </c>
      <c r="F4720" s="235">
        <v>10</v>
      </c>
      <c r="G4720" s="626" t="s">
        <v>5447</v>
      </c>
      <c r="H4720" s="241">
        <v>45401</v>
      </c>
      <c r="I4720" s="491"/>
      <c r="J4720" s="246"/>
      <c r="K4720" s="246"/>
      <c r="L4720" s="246"/>
      <c r="M4720" s="246"/>
      <c r="N4720" s="246"/>
      <c r="O4720" s="262"/>
      <c r="P4720" s="246"/>
      <c r="Q4720" s="246"/>
      <c r="R4720" s="246"/>
      <c r="S4720" s="546">
        <v>238</v>
      </c>
      <c r="T4720" s="467" t="s">
        <v>2965</v>
      </c>
      <c r="U4720" s="347">
        <f t="shared" si="99"/>
        <v>2380</v>
      </c>
    </row>
    <row r="4721" spans="1:21">
      <c r="A4721" s="235">
        <f t="shared" si="98"/>
        <v>4718</v>
      </c>
      <c r="B4721" s="238" t="s">
        <v>4973</v>
      </c>
      <c r="C4721" s="239" t="s">
        <v>4974</v>
      </c>
      <c r="D4721" s="239" t="s">
        <v>4975</v>
      </c>
      <c r="E4721" s="600" t="s">
        <v>36</v>
      </c>
      <c r="F4721" s="333">
        <v>1</v>
      </c>
      <c r="G4721" s="625" t="s">
        <v>5443</v>
      </c>
      <c r="H4721" s="485">
        <v>45393</v>
      </c>
      <c r="I4721" s="491"/>
      <c r="J4721" s="246"/>
      <c r="K4721" s="246"/>
      <c r="L4721" s="246"/>
      <c r="M4721" s="246"/>
      <c r="N4721" s="246"/>
      <c r="O4721" s="262"/>
      <c r="P4721" s="246"/>
      <c r="Q4721" s="246"/>
      <c r="R4721" s="246"/>
      <c r="S4721" s="249">
        <v>1642</v>
      </c>
      <c r="T4721" s="467" t="s">
        <v>2965</v>
      </c>
      <c r="U4721" s="347">
        <f t="shared" si="99"/>
        <v>1642</v>
      </c>
    </row>
    <row r="4722" spans="1:21" ht="20.399999999999999">
      <c r="A4722" s="235">
        <f t="shared" si="98"/>
        <v>4719</v>
      </c>
      <c r="B4722" s="238">
        <v>110408292</v>
      </c>
      <c r="C4722" s="238">
        <v>110408292</v>
      </c>
      <c r="D4722" s="238" t="s">
        <v>1310</v>
      </c>
      <c r="E4722" s="598" t="s">
        <v>36</v>
      </c>
      <c r="F4722" s="235">
        <v>300</v>
      </c>
      <c r="G4722" s="626" t="s">
        <v>5447</v>
      </c>
      <c r="H4722" s="241">
        <v>45401</v>
      </c>
      <c r="I4722" s="491"/>
      <c r="J4722" s="246"/>
      <c r="K4722" s="246"/>
      <c r="L4722" s="246"/>
      <c r="M4722" s="246"/>
      <c r="N4722" s="246"/>
      <c r="O4722" s="262"/>
      <c r="P4722" s="246"/>
      <c r="Q4722" s="246"/>
      <c r="R4722" s="246"/>
      <c r="S4722" s="177">
        <v>4.05</v>
      </c>
      <c r="T4722" s="467" t="s">
        <v>2965</v>
      </c>
      <c r="U4722" s="347">
        <f t="shared" si="99"/>
        <v>1215</v>
      </c>
    </row>
    <row r="4723" spans="1:21" ht="20.399999999999999">
      <c r="A4723" s="235">
        <f t="shared" si="98"/>
        <v>4720</v>
      </c>
      <c r="B4723" s="238">
        <v>109492181</v>
      </c>
      <c r="C4723" s="346" t="s">
        <v>170</v>
      </c>
      <c r="D4723" s="346" t="s">
        <v>171</v>
      </c>
      <c r="E4723" s="598" t="s">
        <v>36</v>
      </c>
      <c r="F4723" s="235">
        <v>8</v>
      </c>
      <c r="G4723" s="623" t="s">
        <v>5442</v>
      </c>
      <c r="H4723" s="486">
        <v>45384</v>
      </c>
      <c r="I4723" s="491"/>
      <c r="J4723" s="246"/>
      <c r="K4723" s="246"/>
      <c r="L4723" s="246"/>
      <c r="M4723" s="246"/>
      <c r="N4723" s="246"/>
      <c r="O4723" s="262"/>
      <c r="P4723" s="246"/>
      <c r="Q4723" s="246"/>
      <c r="R4723" s="246"/>
      <c r="S4723" s="171">
        <v>21.27</v>
      </c>
      <c r="T4723" s="467" t="s">
        <v>2965</v>
      </c>
      <c r="U4723" s="347">
        <f t="shared" si="99"/>
        <v>170.16</v>
      </c>
    </row>
    <row r="4724" spans="1:21" ht="20.399999999999999">
      <c r="A4724" s="235">
        <f t="shared" si="98"/>
        <v>4721</v>
      </c>
      <c r="B4724" s="238">
        <v>110408290</v>
      </c>
      <c r="C4724" s="238" t="s">
        <v>4382</v>
      </c>
      <c r="D4724" s="337" t="s">
        <v>2775</v>
      </c>
      <c r="E4724" s="598" t="s">
        <v>36</v>
      </c>
      <c r="F4724" s="333">
        <v>30</v>
      </c>
      <c r="G4724" s="626" t="s">
        <v>5447</v>
      </c>
      <c r="H4724" s="241">
        <v>45401</v>
      </c>
      <c r="I4724" s="491"/>
      <c r="J4724" s="246"/>
      <c r="K4724" s="246"/>
      <c r="L4724" s="246"/>
      <c r="M4724" s="246"/>
      <c r="N4724" s="246"/>
      <c r="O4724" s="262"/>
      <c r="P4724" s="246"/>
      <c r="Q4724" s="246"/>
      <c r="R4724" s="246"/>
      <c r="S4724" s="538">
        <v>540.54999999999995</v>
      </c>
      <c r="T4724" s="467" t="s">
        <v>2965</v>
      </c>
      <c r="U4724" s="347">
        <f t="shared" si="99"/>
        <v>16216.499999999998</v>
      </c>
    </row>
    <row r="4725" spans="1:21">
      <c r="A4725" s="235">
        <f t="shared" si="98"/>
        <v>4722</v>
      </c>
      <c r="B4725" s="238">
        <v>105988752</v>
      </c>
      <c r="C4725" s="239" t="s">
        <v>5076</v>
      </c>
      <c r="D4725" s="239" t="s">
        <v>5077</v>
      </c>
      <c r="E4725" s="600" t="s">
        <v>36</v>
      </c>
      <c r="F4725" s="333">
        <v>1</v>
      </c>
      <c r="G4725" s="625" t="s">
        <v>5456</v>
      </c>
      <c r="H4725" s="465">
        <v>45404</v>
      </c>
      <c r="I4725" s="491"/>
      <c r="J4725" s="246"/>
      <c r="K4725" s="246"/>
      <c r="L4725" s="246"/>
      <c r="M4725" s="246"/>
      <c r="N4725" s="246"/>
      <c r="O4725" s="262"/>
      <c r="P4725" s="246"/>
      <c r="Q4725" s="246"/>
      <c r="R4725" s="246"/>
      <c r="S4725" s="549">
        <v>128000</v>
      </c>
      <c r="T4725" s="467" t="s">
        <v>2965</v>
      </c>
      <c r="U4725" s="347">
        <f t="shared" si="99"/>
        <v>128000</v>
      </c>
    </row>
    <row r="4726" spans="1:21">
      <c r="A4726" s="235">
        <f t="shared" si="98"/>
        <v>4723</v>
      </c>
      <c r="B4726" s="238">
        <v>105388849</v>
      </c>
      <c r="C4726" s="239" t="s">
        <v>5100</v>
      </c>
      <c r="D4726" s="239" t="s">
        <v>5101</v>
      </c>
      <c r="E4726" s="600" t="s">
        <v>36</v>
      </c>
      <c r="F4726" s="333">
        <v>3</v>
      </c>
      <c r="G4726" s="625" t="s">
        <v>5442</v>
      </c>
      <c r="H4726" s="486">
        <v>45384</v>
      </c>
      <c r="I4726" s="491"/>
      <c r="J4726" s="246"/>
      <c r="K4726" s="246"/>
      <c r="L4726" s="246"/>
      <c r="M4726" s="246"/>
      <c r="N4726" s="246"/>
      <c r="O4726" s="262"/>
      <c r="P4726" s="246"/>
      <c r="Q4726" s="246"/>
      <c r="R4726" s="246"/>
      <c r="S4726" s="408">
        <v>3250</v>
      </c>
      <c r="T4726" s="467" t="s">
        <v>2965</v>
      </c>
      <c r="U4726" s="347">
        <f t="shared" si="99"/>
        <v>9750</v>
      </c>
    </row>
    <row r="4727" spans="1:21">
      <c r="A4727" s="235">
        <f t="shared" si="98"/>
        <v>4724</v>
      </c>
      <c r="B4727" s="238">
        <v>112173846</v>
      </c>
      <c r="C4727" s="238">
        <v>1552983</v>
      </c>
      <c r="D4727" s="337" t="s">
        <v>3758</v>
      </c>
      <c r="E4727" s="600" t="s">
        <v>36</v>
      </c>
      <c r="F4727" s="470">
        <v>5</v>
      </c>
      <c r="G4727" s="626" t="s">
        <v>5447</v>
      </c>
      <c r="H4727" s="241">
        <v>45401</v>
      </c>
      <c r="I4727" s="491"/>
      <c r="J4727" s="246"/>
      <c r="K4727" s="246"/>
      <c r="L4727" s="246"/>
      <c r="M4727" s="246"/>
      <c r="N4727" s="246"/>
      <c r="O4727" s="262"/>
      <c r="P4727" s="246"/>
      <c r="Q4727" s="246"/>
      <c r="R4727" s="246"/>
      <c r="S4727" s="547">
        <v>2350</v>
      </c>
      <c r="T4727" s="467" t="s">
        <v>2965</v>
      </c>
      <c r="U4727" s="347">
        <f t="shared" si="99"/>
        <v>11750</v>
      </c>
    </row>
    <row r="4728" spans="1:21">
      <c r="A4728" s="235">
        <f t="shared" ref="A4728:A4791" si="100">A4727+1</f>
        <v>4725</v>
      </c>
      <c r="B4728" s="238">
        <v>112169822</v>
      </c>
      <c r="C4728" s="239">
        <v>581130704</v>
      </c>
      <c r="D4728" s="239" t="s">
        <v>2942</v>
      </c>
      <c r="E4728" s="600" t="s">
        <v>2729</v>
      </c>
      <c r="F4728" s="333">
        <v>40</v>
      </c>
      <c r="G4728" s="623" t="s">
        <v>5442</v>
      </c>
      <c r="H4728" s="486">
        <v>45384</v>
      </c>
      <c r="I4728" s="491"/>
      <c r="J4728" s="246"/>
      <c r="K4728" s="246"/>
      <c r="L4728" s="246"/>
      <c r="M4728" s="246"/>
      <c r="N4728" s="246"/>
      <c r="O4728" s="262"/>
      <c r="P4728" s="246"/>
      <c r="Q4728" s="246"/>
      <c r="R4728" s="246"/>
      <c r="S4728" s="249">
        <v>20.75</v>
      </c>
      <c r="T4728" s="467" t="s">
        <v>2965</v>
      </c>
      <c r="U4728" s="347">
        <f t="shared" si="99"/>
        <v>830</v>
      </c>
    </row>
    <row r="4729" spans="1:21">
      <c r="A4729" s="235">
        <f t="shared" si="100"/>
        <v>4726</v>
      </c>
      <c r="B4729" s="238">
        <v>112169822</v>
      </c>
      <c r="C4729" s="239">
        <v>581130704</v>
      </c>
      <c r="D4729" s="239" t="s">
        <v>2942</v>
      </c>
      <c r="E4729" s="600" t="s">
        <v>2729</v>
      </c>
      <c r="F4729" s="333">
        <v>200</v>
      </c>
      <c r="G4729" s="625" t="s">
        <v>5457</v>
      </c>
      <c r="H4729" s="465">
        <v>45387</v>
      </c>
      <c r="I4729" s="491"/>
      <c r="J4729" s="246"/>
      <c r="K4729" s="246"/>
      <c r="L4729" s="246"/>
      <c r="M4729" s="246"/>
      <c r="N4729" s="246"/>
      <c r="O4729" s="262"/>
      <c r="P4729" s="246"/>
      <c r="Q4729" s="246"/>
      <c r="R4729" s="246"/>
      <c r="S4729" s="249">
        <v>20.75</v>
      </c>
      <c r="T4729" s="467" t="s">
        <v>2965</v>
      </c>
      <c r="U4729" s="347">
        <f t="shared" si="99"/>
        <v>4150</v>
      </c>
    </row>
    <row r="4730" spans="1:21">
      <c r="A4730" s="235">
        <f t="shared" si="100"/>
        <v>4727</v>
      </c>
      <c r="B4730" s="238">
        <v>112169822</v>
      </c>
      <c r="C4730" s="239">
        <v>581130704</v>
      </c>
      <c r="D4730" s="239" t="s">
        <v>2942</v>
      </c>
      <c r="E4730" s="600" t="s">
        <v>2729</v>
      </c>
      <c r="F4730" s="333">
        <v>20</v>
      </c>
      <c r="G4730" s="625" t="s">
        <v>5458</v>
      </c>
      <c r="H4730" s="465">
        <v>45387</v>
      </c>
      <c r="I4730" s="491"/>
      <c r="J4730" s="246"/>
      <c r="K4730" s="246"/>
      <c r="L4730" s="246"/>
      <c r="M4730" s="246"/>
      <c r="N4730" s="246"/>
      <c r="O4730" s="262"/>
      <c r="P4730" s="246"/>
      <c r="Q4730" s="246"/>
      <c r="R4730" s="246"/>
      <c r="S4730" s="249">
        <v>20.75</v>
      </c>
      <c r="T4730" s="467" t="s">
        <v>2965</v>
      </c>
      <c r="U4730" s="347">
        <f t="shared" si="99"/>
        <v>415</v>
      </c>
    </row>
    <row r="4731" spans="1:21">
      <c r="A4731" s="235">
        <f t="shared" si="100"/>
        <v>4728</v>
      </c>
      <c r="B4731" s="238">
        <v>112169822</v>
      </c>
      <c r="C4731" s="239">
        <v>581130704</v>
      </c>
      <c r="D4731" s="239" t="s">
        <v>2942</v>
      </c>
      <c r="E4731" s="600" t="s">
        <v>2729</v>
      </c>
      <c r="F4731" s="333">
        <v>60</v>
      </c>
      <c r="G4731" s="625" t="s">
        <v>5459</v>
      </c>
      <c r="H4731" s="465">
        <v>45387</v>
      </c>
      <c r="I4731" s="491"/>
      <c r="J4731" s="246"/>
      <c r="K4731" s="246"/>
      <c r="L4731" s="246"/>
      <c r="M4731" s="246"/>
      <c r="N4731" s="246"/>
      <c r="O4731" s="262"/>
      <c r="P4731" s="246"/>
      <c r="Q4731" s="246"/>
      <c r="R4731" s="246"/>
      <c r="S4731" s="249">
        <v>20.75</v>
      </c>
      <c r="T4731" s="467" t="s">
        <v>2965</v>
      </c>
      <c r="U4731" s="347">
        <f t="shared" si="99"/>
        <v>1245</v>
      </c>
    </row>
    <row r="4732" spans="1:21">
      <c r="A4732" s="235">
        <f t="shared" si="100"/>
        <v>4729</v>
      </c>
      <c r="B4732" s="238">
        <v>112169822</v>
      </c>
      <c r="C4732" s="239">
        <v>581130704</v>
      </c>
      <c r="D4732" s="239" t="s">
        <v>2942</v>
      </c>
      <c r="E4732" s="600" t="s">
        <v>2729</v>
      </c>
      <c r="F4732" s="333">
        <v>40</v>
      </c>
      <c r="G4732" s="625" t="s">
        <v>5460</v>
      </c>
      <c r="H4732" s="465">
        <v>45387</v>
      </c>
      <c r="I4732" s="491"/>
      <c r="J4732" s="246"/>
      <c r="K4732" s="246"/>
      <c r="L4732" s="246"/>
      <c r="M4732" s="246"/>
      <c r="N4732" s="246"/>
      <c r="O4732" s="262"/>
      <c r="P4732" s="246"/>
      <c r="Q4732" s="246"/>
      <c r="R4732" s="246"/>
      <c r="S4732" s="249">
        <v>20.75</v>
      </c>
      <c r="T4732" s="467" t="s">
        <v>2965</v>
      </c>
      <c r="U4732" s="347">
        <f t="shared" si="99"/>
        <v>830</v>
      </c>
    </row>
    <row r="4733" spans="1:21">
      <c r="A4733" s="235">
        <f t="shared" si="100"/>
        <v>4730</v>
      </c>
      <c r="B4733" s="238">
        <v>112169822</v>
      </c>
      <c r="C4733" s="239">
        <v>581130704</v>
      </c>
      <c r="D4733" s="239" t="s">
        <v>2942</v>
      </c>
      <c r="E4733" s="600" t="s">
        <v>2729</v>
      </c>
      <c r="F4733" s="333">
        <v>80</v>
      </c>
      <c r="G4733" s="625" t="s">
        <v>5461</v>
      </c>
      <c r="H4733" s="465">
        <v>45387</v>
      </c>
      <c r="I4733" s="491"/>
      <c r="J4733" s="246"/>
      <c r="K4733" s="246"/>
      <c r="L4733" s="246"/>
      <c r="M4733" s="246"/>
      <c r="N4733" s="246"/>
      <c r="O4733" s="262"/>
      <c r="P4733" s="246"/>
      <c r="Q4733" s="246"/>
      <c r="R4733" s="246"/>
      <c r="S4733" s="249">
        <v>20.75</v>
      </c>
      <c r="T4733" s="467" t="s">
        <v>2965</v>
      </c>
      <c r="U4733" s="347">
        <f t="shared" si="99"/>
        <v>1660</v>
      </c>
    </row>
    <row r="4734" spans="1:21">
      <c r="A4734" s="235">
        <f t="shared" si="100"/>
        <v>4731</v>
      </c>
      <c r="B4734" s="238">
        <v>112173808</v>
      </c>
      <c r="C4734" s="239" t="s">
        <v>3421</v>
      </c>
      <c r="D4734" s="350" t="s">
        <v>2819</v>
      </c>
      <c r="E4734" s="600" t="s">
        <v>36</v>
      </c>
      <c r="F4734" s="333">
        <v>2</v>
      </c>
      <c r="G4734" s="626" t="s">
        <v>5447</v>
      </c>
      <c r="H4734" s="241">
        <v>45401</v>
      </c>
      <c r="I4734" s="491"/>
      <c r="J4734" s="246"/>
      <c r="K4734" s="246"/>
      <c r="L4734" s="246"/>
      <c r="M4734" s="246"/>
      <c r="N4734" s="246"/>
      <c r="O4734" s="262"/>
      <c r="P4734" s="246"/>
      <c r="Q4734" s="246"/>
      <c r="R4734" s="246"/>
      <c r="S4734" s="541">
        <v>65700</v>
      </c>
      <c r="T4734" s="467" t="s">
        <v>2965</v>
      </c>
      <c r="U4734" s="347">
        <f t="shared" si="99"/>
        <v>131400</v>
      </c>
    </row>
    <row r="4735" spans="1:21">
      <c r="A4735" s="235">
        <f t="shared" si="100"/>
        <v>4732</v>
      </c>
      <c r="B4735" s="238"/>
      <c r="C4735" s="239"/>
      <c r="D4735" s="337" t="s">
        <v>4072</v>
      </c>
      <c r="E4735" s="600" t="s">
        <v>36</v>
      </c>
      <c r="F4735" s="333">
        <v>5</v>
      </c>
      <c r="G4735" s="626" t="s">
        <v>5447</v>
      </c>
      <c r="H4735" s="241">
        <v>45401</v>
      </c>
      <c r="I4735" s="491"/>
      <c r="J4735" s="246"/>
      <c r="K4735" s="246"/>
      <c r="L4735" s="246"/>
      <c r="M4735" s="246"/>
      <c r="N4735" s="246"/>
      <c r="O4735" s="262"/>
      <c r="P4735" s="246"/>
      <c r="Q4735" s="246"/>
      <c r="R4735" s="246"/>
      <c r="S4735" s="538">
        <v>7750</v>
      </c>
      <c r="T4735" s="467" t="s">
        <v>2965</v>
      </c>
      <c r="U4735" s="347">
        <f t="shared" si="99"/>
        <v>38750</v>
      </c>
    </row>
    <row r="4736" spans="1:21">
      <c r="A4736" s="235">
        <f t="shared" si="100"/>
        <v>4733</v>
      </c>
      <c r="B4736" s="238">
        <v>113782133</v>
      </c>
      <c r="C4736" s="239"/>
      <c r="D4736" s="239" t="s">
        <v>4388</v>
      </c>
      <c r="E4736" s="600" t="s">
        <v>36</v>
      </c>
      <c r="F4736" s="333">
        <v>100</v>
      </c>
      <c r="G4736" s="625" t="s">
        <v>5457</v>
      </c>
      <c r="H4736" s="465">
        <v>45387</v>
      </c>
      <c r="I4736" s="491"/>
      <c r="J4736" s="246"/>
      <c r="K4736" s="246"/>
      <c r="L4736" s="246"/>
      <c r="M4736" s="246"/>
      <c r="N4736" s="246"/>
      <c r="O4736" s="262"/>
      <c r="P4736" s="246"/>
      <c r="Q4736" s="246"/>
      <c r="R4736" s="246"/>
      <c r="S4736" s="248">
        <v>110</v>
      </c>
      <c r="T4736" s="467" t="s">
        <v>2965</v>
      </c>
      <c r="U4736" s="347">
        <f t="shared" si="99"/>
        <v>11000</v>
      </c>
    </row>
    <row r="4737" spans="1:21">
      <c r="A4737" s="235">
        <f t="shared" si="100"/>
        <v>4734</v>
      </c>
      <c r="B4737" s="238">
        <v>113782133</v>
      </c>
      <c r="C4737" s="239"/>
      <c r="D4737" s="239" t="s">
        <v>4388</v>
      </c>
      <c r="E4737" s="600" t="s">
        <v>36</v>
      </c>
      <c r="F4737" s="333">
        <v>10</v>
      </c>
      <c r="G4737" s="625" t="s">
        <v>5458</v>
      </c>
      <c r="H4737" s="465">
        <v>45387</v>
      </c>
      <c r="I4737" s="491"/>
      <c r="J4737" s="246"/>
      <c r="K4737" s="246"/>
      <c r="L4737" s="246"/>
      <c r="M4737" s="246"/>
      <c r="N4737" s="246"/>
      <c r="O4737" s="262"/>
      <c r="P4737" s="246"/>
      <c r="Q4737" s="246"/>
      <c r="R4737" s="246"/>
      <c r="S4737" s="248">
        <v>110</v>
      </c>
      <c r="T4737" s="467" t="s">
        <v>2965</v>
      </c>
      <c r="U4737" s="347">
        <f t="shared" si="99"/>
        <v>1100</v>
      </c>
    </row>
    <row r="4738" spans="1:21">
      <c r="A4738" s="235">
        <f t="shared" si="100"/>
        <v>4735</v>
      </c>
      <c r="B4738" s="238">
        <v>113782133</v>
      </c>
      <c r="C4738" s="239"/>
      <c r="D4738" s="239" t="s">
        <v>4388</v>
      </c>
      <c r="E4738" s="600" t="s">
        <v>36</v>
      </c>
      <c r="F4738" s="333">
        <v>30</v>
      </c>
      <c r="G4738" s="625" t="s">
        <v>5459</v>
      </c>
      <c r="H4738" s="465">
        <v>45387</v>
      </c>
      <c r="I4738" s="491"/>
      <c r="J4738" s="246"/>
      <c r="K4738" s="246"/>
      <c r="L4738" s="246"/>
      <c r="M4738" s="246"/>
      <c r="N4738" s="246"/>
      <c r="O4738" s="262"/>
      <c r="P4738" s="246"/>
      <c r="Q4738" s="246"/>
      <c r="R4738" s="246"/>
      <c r="S4738" s="248">
        <v>110</v>
      </c>
      <c r="T4738" s="467" t="s">
        <v>2965</v>
      </c>
      <c r="U4738" s="347">
        <f t="shared" si="99"/>
        <v>3300</v>
      </c>
    </row>
    <row r="4739" spans="1:21">
      <c r="A4739" s="235">
        <f t="shared" si="100"/>
        <v>4736</v>
      </c>
      <c r="B4739" s="238">
        <v>113782133</v>
      </c>
      <c r="C4739" s="239"/>
      <c r="D4739" s="239" t="s">
        <v>4388</v>
      </c>
      <c r="E4739" s="600" t="s">
        <v>36</v>
      </c>
      <c r="F4739" s="333">
        <v>40</v>
      </c>
      <c r="G4739" s="625" t="s">
        <v>5461</v>
      </c>
      <c r="H4739" s="465">
        <v>45387</v>
      </c>
      <c r="I4739" s="491"/>
      <c r="J4739" s="246"/>
      <c r="K4739" s="246"/>
      <c r="L4739" s="246"/>
      <c r="M4739" s="246"/>
      <c r="N4739" s="246"/>
      <c r="O4739" s="262"/>
      <c r="P4739" s="246"/>
      <c r="Q4739" s="246"/>
      <c r="R4739" s="246"/>
      <c r="S4739" s="248">
        <v>110</v>
      </c>
      <c r="T4739" s="467" t="s">
        <v>2965</v>
      </c>
      <c r="U4739" s="347">
        <f t="shared" si="99"/>
        <v>4400</v>
      </c>
    </row>
    <row r="4740" spans="1:21">
      <c r="A4740" s="235">
        <f t="shared" si="100"/>
        <v>4737</v>
      </c>
      <c r="B4740" s="238">
        <v>113782133</v>
      </c>
      <c r="C4740" s="239"/>
      <c r="D4740" s="239" t="s">
        <v>4388</v>
      </c>
      <c r="E4740" s="600" t="s">
        <v>36</v>
      </c>
      <c r="F4740" s="333">
        <v>20</v>
      </c>
      <c r="G4740" s="625" t="s">
        <v>5460</v>
      </c>
      <c r="H4740" s="465">
        <v>45387</v>
      </c>
      <c r="I4740" s="491"/>
      <c r="J4740" s="246"/>
      <c r="K4740" s="246"/>
      <c r="L4740" s="246"/>
      <c r="M4740" s="246"/>
      <c r="N4740" s="246"/>
      <c r="O4740" s="262"/>
      <c r="P4740" s="246"/>
      <c r="Q4740" s="246"/>
      <c r="R4740" s="246"/>
      <c r="S4740" s="248">
        <v>110</v>
      </c>
      <c r="T4740" s="467" t="s">
        <v>2965</v>
      </c>
      <c r="U4740" s="347">
        <f t="shared" ref="U4740:U4803" si="101">S4740*F4740</f>
        <v>2200</v>
      </c>
    </row>
    <row r="4741" spans="1:21">
      <c r="A4741" s="235">
        <f t="shared" si="100"/>
        <v>4738</v>
      </c>
      <c r="B4741" s="238">
        <v>115010962</v>
      </c>
      <c r="C4741" s="239"/>
      <c r="D4741" s="239" t="s">
        <v>5297</v>
      </c>
      <c r="E4741" s="600" t="s">
        <v>36</v>
      </c>
      <c r="F4741" s="333">
        <v>96</v>
      </c>
      <c r="G4741" s="623" t="s">
        <v>5449</v>
      </c>
      <c r="H4741" s="241">
        <v>45406</v>
      </c>
      <c r="I4741" s="491"/>
      <c r="J4741" s="246"/>
      <c r="K4741" s="246"/>
      <c r="L4741" s="246"/>
      <c r="M4741" s="246"/>
      <c r="N4741" s="246"/>
      <c r="O4741" s="262"/>
      <c r="P4741" s="246"/>
      <c r="Q4741" s="246"/>
      <c r="R4741" s="246"/>
      <c r="S4741" s="538">
        <v>160</v>
      </c>
      <c r="T4741" s="467" t="s">
        <v>2965</v>
      </c>
      <c r="U4741" s="347">
        <f t="shared" si="101"/>
        <v>15360</v>
      </c>
    </row>
    <row r="4742" spans="1:21">
      <c r="A4742" s="235">
        <f t="shared" si="100"/>
        <v>4739</v>
      </c>
      <c r="B4742" s="238">
        <v>115010962</v>
      </c>
      <c r="C4742" s="239"/>
      <c r="D4742" s="239" t="s">
        <v>5297</v>
      </c>
      <c r="E4742" s="600" t="s">
        <v>36</v>
      </c>
      <c r="F4742" s="333">
        <v>200</v>
      </c>
      <c r="G4742" s="634" t="s">
        <v>5450</v>
      </c>
      <c r="H4742" s="241">
        <v>45401</v>
      </c>
      <c r="I4742" s="491"/>
      <c r="J4742" s="246"/>
      <c r="K4742" s="246"/>
      <c r="L4742" s="246"/>
      <c r="M4742" s="246"/>
      <c r="N4742" s="246"/>
      <c r="O4742" s="262"/>
      <c r="P4742" s="246"/>
      <c r="Q4742" s="246"/>
      <c r="R4742" s="246"/>
      <c r="S4742" s="538">
        <v>160</v>
      </c>
      <c r="T4742" s="467" t="s">
        <v>2965</v>
      </c>
      <c r="U4742" s="347">
        <f t="shared" si="101"/>
        <v>32000</v>
      </c>
    </row>
    <row r="4743" spans="1:21">
      <c r="A4743" s="235">
        <f t="shared" si="100"/>
        <v>4740</v>
      </c>
      <c r="B4743" s="238">
        <v>115010962</v>
      </c>
      <c r="C4743" s="239"/>
      <c r="D4743" s="239" t="s">
        <v>5297</v>
      </c>
      <c r="E4743" s="600" t="s">
        <v>36</v>
      </c>
      <c r="F4743" s="333">
        <v>16</v>
      </c>
      <c r="G4743" s="634" t="s">
        <v>5451</v>
      </c>
      <c r="H4743" s="241">
        <v>45401</v>
      </c>
      <c r="I4743" s="491"/>
      <c r="J4743" s="246"/>
      <c r="K4743" s="246"/>
      <c r="L4743" s="246"/>
      <c r="M4743" s="246"/>
      <c r="N4743" s="246"/>
      <c r="O4743" s="262"/>
      <c r="P4743" s="246"/>
      <c r="Q4743" s="246"/>
      <c r="R4743" s="246"/>
      <c r="S4743" s="538">
        <v>160</v>
      </c>
      <c r="T4743" s="467" t="s">
        <v>2965</v>
      </c>
      <c r="U4743" s="347">
        <f t="shared" si="101"/>
        <v>2560</v>
      </c>
    </row>
    <row r="4744" spans="1:21">
      <c r="A4744" s="235">
        <f t="shared" si="100"/>
        <v>4741</v>
      </c>
      <c r="B4744" s="238">
        <v>115010962</v>
      </c>
      <c r="C4744" s="239"/>
      <c r="D4744" s="239" t="s">
        <v>5297</v>
      </c>
      <c r="E4744" s="600" t="s">
        <v>36</v>
      </c>
      <c r="F4744" s="333">
        <v>120</v>
      </c>
      <c r="G4744" s="634" t="s">
        <v>5452</v>
      </c>
      <c r="H4744" s="241">
        <v>45401</v>
      </c>
      <c r="I4744" s="491"/>
      <c r="J4744" s="246"/>
      <c r="K4744" s="246"/>
      <c r="L4744" s="246"/>
      <c r="M4744" s="246"/>
      <c r="N4744" s="246"/>
      <c r="O4744" s="262"/>
      <c r="P4744" s="246"/>
      <c r="Q4744" s="246"/>
      <c r="R4744" s="246"/>
      <c r="S4744" s="538">
        <v>160</v>
      </c>
      <c r="T4744" s="467" t="s">
        <v>2965</v>
      </c>
      <c r="U4744" s="347">
        <f t="shared" si="101"/>
        <v>19200</v>
      </c>
    </row>
    <row r="4745" spans="1:21">
      <c r="A4745" s="235">
        <f t="shared" si="100"/>
        <v>4742</v>
      </c>
      <c r="B4745" s="238">
        <v>115010965</v>
      </c>
      <c r="C4745" s="239"/>
      <c r="D4745" s="239" t="s">
        <v>5298</v>
      </c>
      <c r="E4745" s="600" t="s">
        <v>36</v>
      </c>
      <c r="F4745" s="333">
        <v>96</v>
      </c>
      <c r="G4745" s="623" t="s">
        <v>5449</v>
      </c>
      <c r="H4745" s="241">
        <v>45406</v>
      </c>
      <c r="I4745" s="491"/>
      <c r="J4745" s="246"/>
      <c r="K4745" s="246"/>
      <c r="L4745" s="246"/>
      <c r="M4745" s="246"/>
      <c r="N4745" s="246"/>
      <c r="O4745" s="262"/>
      <c r="P4745" s="246"/>
      <c r="Q4745" s="246"/>
      <c r="R4745" s="246"/>
      <c r="S4745" s="538">
        <v>110</v>
      </c>
      <c r="T4745" s="467" t="s">
        <v>2965</v>
      </c>
      <c r="U4745" s="347">
        <f t="shared" si="101"/>
        <v>10560</v>
      </c>
    </row>
    <row r="4746" spans="1:21">
      <c r="A4746" s="235">
        <f t="shared" si="100"/>
        <v>4743</v>
      </c>
      <c r="B4746" s="238">
        <v>115010965</v>
      </c>
      <c r="C4746" s="239"/>
      <c r="D4746" s="239" t="s">
        <v>5298</v>
      </c>
      <c r="E4746" s="600" t="s">
        <v>36</v>
      </c>
      <c r="F4746" s="333">
        <v>200</v>
      </c>
      <c r="G4746" s="634" t="s">
        <v>5450</v>
      </c>
      <c r="H4746" s="241">
        <v>45401</v>
      </c>
      <c r="I4746" s="491"/>
      <c r="J4746" s="246"/>
      <c r="K4746" s="246"/>
      <c r="L4746" s="246"/>
      <c r="M4746" s="246"/>
      <c r="N4746" s="246"/>
      <c r="O4746" s="262"/>
      <c r="P4746" s="246"/>
      <c r="Q4746" s="246"/>
      <c r="R4746" s="246"/>
      <c r="S4746" s="538">
        <v>110</v>
      </c>
      <c r="T4746" s="467" t="s">
        <v>2965</v>
      </c>
      <c r="U4746" s="347">
        <f t="shared" si="101"/>
        <v>22000</v>
      </c>
    </row>
    <row r="4747" spans="1:21">
      <c r="A4747" s="235">
        <f t="shared" si="100"/>
        <v>4744</v>
      </c>
      <c r="B4747" s="238">
        <v>115010965</v>
      </c>
      <c r="C4747" s="239"/>
      <c r="D4747" s="239" t="s">
        <v>5298</v>
      </c>
      <c r="E4747" s="600" t="s">
        <v>36</v>
      </c>
      <c r="F4747" s="333">
        <v>16</v>
      </c>
      <c r="G4747" s="634" t="s">
        <v>5451</v>
      </c>
      <c r="H4747" s="241">
        <v>45401</v>
      </c>
      <c r="I4747" s="491"/>
      <c r="J4747" s="246"/>
      <c r="K4747" s="246"/>
      <c r="L4747" s="246"/>
      <c r="M4747" s="246"/>
      <c r="N4747" s="246"/>
      <c r="O4747" s="262"/>
      <c r="P4747" s="246"/>
      <c r="Q4747" s="246"/>
      <c r="R4747" s="246"/>
      <c r="S4747" s="538">
        <v>110</v>
      </c>
      <c r="T4747" s="467" t="s">
        <v>2965</v>
      </c>
      <c r="U4747" s="347">
        <f t="shared" si="101"/>
        <v>1760</v>
      </c>
    </row>
    <row r="4748" spans="1:21">
      <c r="A4748" s="235">
        <f t="shared" si="100"/>
        <v>4745</v>
      </c>
      <c r="B4748" s="238">
        <v>115010965</v>
      </c>
      <c r="C4748" s="239"/>
      <c r="D4748" s="239" t="s">
        <v>5298</v>
      </c>
      <c r="E4748" s="600" t="s">
        <v>36</v>
      </c>
      <c r="F4748" s="333">
        <v>120</v>
      </c>
      <c r="G4748" s="634" t="s">
        <v>5452</v>
      </c>
      <c r="H4748" s="241">
        <v>45401</v>
      </c>
      <c r="I4748" s="491"/>
      <c r="J4748" s="246"/>
      <c r="K4748" s="246"/>
      <c r="L4748" s="246"/>
      <c r="M4748" s="246"/>
      <c r="N4748" s="246"/>
      <c r="O4748" s="262"/>
      <c r="P4748" s="246"/>
      <c r="Q4748" s="246"/>
      <c r="R4748" s="246"/>
      <c r="S4748" s="538">
        <v>110</v>
      </c>
      <c r="T4748" s="467" t="s">
        <v>2965</v>
      </c>
      <c r="U4748" s="347">
        <f t="shared" si="101"/>
        <v>13200</v>
      </c>
    </row>
    <row r="4749" spans="1:21">
      <c r="A4749" s="235">
        <f t="shared" si="100"/>
        <v>4746</v>
      </c>
      <c r="B4749" s="238">
        <v>112173808</v>
      </c>
      <c r="C4749" s="239" t="s">
        <v>3421</v>
      </c>
      <c r="D4749" s="350" t="s">
        <v>2819</v>
      </c>
      <c r="E4749" s="600" t="s">
        <v>36</v>
      </c>
      <c r="F4749" s="333">
        <v>3</v>
      </c>
      <c r="G4749" s="626" t="s">
        <v>5447</v>
      </c>
      <c r="H4749" s="241">
        <v>45401</v>
      </c>
      <c r="I4749" s="491"/>
      <c r="J4749" s="246"/>
      <c r="K4749" s="246"/>
      <c r="L4749" s="246"/>
      <c r="M4749" s="246"/>
      <c r="N4749" s="246"/>
      <c r="O4749" s="262"/>
      <c r="P4749" s="246"/>
      <c r="Q4749" s="246"/>
      <c r="R4749" s="246"/>
      <c r="S4749" s="541">
        <v>65700</v>
      </c>
      <c r="T4749" s="467" t="s">
        <v>2965</v>
      </c>
      <c r="U4749" s="347">
        <f t="shared" si="101"/>
        <v>197100</v>
      </c>
    </row>
    <row r="4750" spans="1:21" ht="20.399999999999999">
      <c r="A4750" s="235">
        <f t="shared" si="100"/>
        <v>4747</v>
      </c>
      <c r="B4750" s="238">
        <v>109567979</v>
      </c>
      <c r="C4750" s="238" t="s">
        <v>1297</v>
      </c>
      <c r="D4750" s="337" t="s">
        <v>1298</v>
      </c>
      <c r="E4750" s="598" t="s">
        <v>36</v>
      </c>
      <c r="F4750" s="235">
        <v>1</v>
      </c>
      <c r="G4750" s="623" t="s">
        <v>5550</v>
      </c>
      <c r="H4750" s="485">
        <v>45413</v>
      </c>
      <c r="I4750" s="491"/>
      <c r="J4750" s="246"/>
      <c r="K4750" s="246"/>
      <c r="L4750" s="246"/>
      <c r="M4750" s="246"/>
      <c r="N4750" s="246"/>
      <c r="O4750" s="262"/>
      <c r="P4750" s="246"/>
      <c r="Q4750" s="246"/>
      <c r="R4750" s="246"/>
      <c r="S4750" s="549">
        <v>56797</v>
      </c>
      <c r="T4750" s="467" t="s">
        <v>2965</v>
      </c>
      <c r="U4750" s="347">
        <f t="shared" si="101"/>
        <v>56797</v>
      </c>
    </row>
    <row r="4751" spans="1:21">
      <c r="A4751" s="235">
        <f t="shared" si="100"/>
        <v>4748</v>
      </c>
      <c r="B4751" s="238">
        <v>112129061</v>
      </c>
      <c r="C4751" s="238" t="s">
        <v>1718</v>
      </c>
      <c r="D4751" s="238" t="s">
        <v>1719</v>
      </c>
      <c r="E4751" s="598" t="s">
        <v>36</v>
      </c>
      <c r="F4751" s="235">
        <v>1</v>
      </c>
      <c r="G4751" s="623" t="s">
        <v>5551</v>
      </c>
      <c r="H4751" s="485">
        <v>45420</v>
      </c>
      <c r="I4751" s="491"/>
      <c r="J4751" s="246"/>
      <c r="K4751" s="246"/>
      <c r="L4751" s="246"/>
      <c r="M4751" s="246"/>
      <c r="N4751" s="246"/>
      <c r="O4751" s="262"/>
      <c r="P4751" s="246"/>
      <c r="Q4751" s="246"/>
      <c r="R4751" s="246"/>
      <c r="S4751" s="549">
        <v>13332</v>
      </c>
      <c r="T4751" s="467" t="s">
        <v>2965</v>
      </c>
      <c r="U4751" s="347">
        <f t="shared" si="101"/>
        <v>13332</v>
      </c>
    </row>
    <row r="4752" spans="1:21">
      <c r="A4752" s="235">
        <f t="shared" si="100"/>
        <v>4749</v>
      </c>
      <c r="B4752" s="238">
        <v>113562221</v>
      </c>
      <c r="C4752" s="336">
        <v>113562221</v>
      </c>
      <c r="D4752" s="238" t="s">
        <v>3768</v>
      </c>
      <c r="E4752" s="605" t="s">
        <v>36</v>
      </c>
      <c r="F4752" s="333">
        <v>2</v>
      </c>
      <c r="G4752" s="623" t="s">
        <v>5552</v>
      </c>
      <c r="H4752" s="485">
        <v>45418</v>
      </c>
      <c r="I4752" s="491"/>
      <c r="J4752" s="246"/>
      <c r="K4752" s="246"/>
      <c r="L4752" s="246"/>
      <c r="M4752" s="246"/>
      <c r="N4752" s="246"/>
      <c r="O4752" s="262"/>
      <c r="P4752" s="246"/>
      <c r="Q4752" s="246"/>
      <c r="R4752" s="246"/>
      <c r="S4752" s="549">
        <v>5500</v>
      </c>
      <c r="T4752" s="467" t="s">
        <v>2965</v>
      </c>
      <c r="U4752" s="347">
        <f t="shared" si="101"/>
        <v>11000</v>
      </c>
    </row>
    <row r="4753" spans="1:21">
      <c r="A4753" s="235">
        <f t="shared" si="100"/>
        <v>4750</v>
      </c>
      <c r="B4753" s="238">
        <v>112168680</v>
      </c>
      <c r="C4753" s="238">
        <v>112168680</v>
      </c>
      <c r="D4753" s="349" t="s">
        <v>2772</v>
      </c>
      <c r="E4753" s="598" t="s">
        <v>36</v>
      </c>
      <c r="F4753" s="333">
        <v>1</v>
      </c>
      <c r="G4753" s="623" t="s">
        <v>5553</v>
      </c>
      <c r="H4753" s="485">
        <v>45415</v>
      </c>
      <c r="I4753" s="491"/>
      <c r="J4753" s="246"/>
      <c r="K4753" s="246"/>
      <c r="L4753" s="246"/>
      <c r="M4753" s="246"/>
      <c r="N4753" s="246"/>
      <c r="O4753" s="262"/>
      <c r="P4753" s="246"/>
      <c r="Q4753" s="246"/>
      <c r="R4753" s="246"/>
      <c r="S4753" s="549">
        <v>17310</v>
      </c>
      <c r="T4753" s="467" t="s">
        <v>2965</v>
      </c>
      <c r="U4753" s="347">
        <f t="shared" si="101"/>
        <v>17310</v>
      </c>
    </row>
    <row r="4754" spans="1:21">
      <c r="A4754" s="235">
        <f t="shared" si="100"/>
        <v>4751</v>
      </c>
      <c r="B4754" s="238">
        <v>111402534</v>
      </c>
      <c r="C4754" s="238" t="s">
        <v>1083</v>
      </c>
      <c r="D4754" s="238" t="s">
        <v>1084</v>
      </c>
      <c r="E4754" s="598" t="s">
        <v>36</v>
      </c>
      <c r="F4754" s="235">
        <v>20</v>
      </c>
      <c r="G4754" s="623" t="s">
        <v>5554</v>
      </c>
      <c r="H4754" s="241">
        <v>45414</v>
      </c>
      <c r="I4754" s="491"/>
      <c r="J4754" s="246"/>
      <c r="K4754" s="246"/>
      <c r="L4754" s="246"/>
      <c r="M4754" s="246"/>
      <c r="N4754" s="246"/>
      <c r="O4754" s="262"/>
      <c r="P4754" s="246"/>
      <c r="Q4754" s="246"/>
      <c r="R4754" s="246"/>
      <c r="S4754" s="538">
        <v>450.42</v>
      </c>
      <c r="T4754" s="467" t="s">
        <v>2965</v>
      </c>
      <c r="U4754" s="347">
        <f t="shared" si="101"/>
        <v>9008.4</v>
      </c>
    </row>
    <row r="4755" spans="1:21" ht="20.399999999999999">
      <c r="A4755" s="235">
        <f t="shared" si="100"/>
        <v>4752</v>
      </c>
      <c r="B4755" s="238" t="s">
        <v>818</v>
      </c>
      <c r="C4755" s="238" t="s">
        <v>818</v>
      </c>
      <c r="D4755" s="238" t="s">
        <v>819</v>
      </c>
      <c r="E4755" s="598" t="s">
        <v>36</v>
      </c>
      <c r="F4755" s="333">
        <v>160</v>
      </c>
      <c r="G4755" s="623" t="s">
        <v>5554</v>
      </c>
      <c r="H4755" s="241">
        <v>45414</v>
      </c>
      <c r="I4755" s="491"/>
      <c r="J4755" s="246"/>
      <c r="K4755" s="246"/>
      <c r="L4755" s="246"/>
      <c r="M4755" s="246"/>
      <c r="N4755" s="246"/>
      <c r="O4755" s="262"/>
      <c r="P4755" s="246"/>
      <c r="Q4755" s="246"/>
      <c r="R4755" s="246"/>
      <c r="S4755" s="538">
        <v>4.5</v>
      </c>
      <c r="T4755" s="467" t="s">
        <v>2965</v>
      </c>
      <c r="U4755" s="347">
        <f t="shared" si="101"/>
        <v>720</v>
      </c>
    </row>
    <row r="4756" spans="1:21">
      <c r="A4756" s="235">
        <f t="shared" si="100"/>
        <v>4753</v>
      </c>
      <c r="B4756" s="238">
        <v>107184793</v>
      </c>
      <c r="C4756" s="238">
        <v>107184793</v>
      </c>
      <c r="D4756" s="238" t="s">
        <v>813</v>
      </c>
      <c r="E4756" s="598" t="s">
        <v>36</v>
      </c>
      <c r="F4756" s="355">
        <v>160</v>
      </c>
      <c r="G4756" s="623" t="s">
        <v>5554</v>
      </c>
      <c r="H4756" s="241">
        <v>45414</v>
      </c>
      <c r="I4756" s="491"/>
      <c r="J4756" s="246"/>
      <c r="K4756" s="246"/>
      <c r="L4756" s="246"/>
      <c r="M4756" s="246"/>
      <c r="N4756" s="246"/>
      <c r="O4756" s="262"/>
      <c r="P4756" s="246"/>
      <c r="Q4756" s="246"/>
      <c r="R4756" s="246"/>
      <c r="S4756" s="541">
        <v>2.74</v>
      </c>
      <c r="T4756" s="467" t="s">
        <v>2965</v>
      </c>
      <c r="U4756" s="347">
        <f t="shared" si="101"/>
        <v>438.40000000000003</v>
      </c>
    </row>
    <row r="4757" spans="1:21">
      <c r="A4757" s="235">
        <f t="shared" si="100"/>
        <v>4754</v>
      </c>
      <c r="B4757" s="238">
        <v>107156657</v>
      </c>
      <c r="C4757" s="238">
        <v>107156657</v>
      </c>
      <c r="D4757" s="238" t="s">
        <v>815</v>
      </c>
      <c r="E4757" s="598" t="s">
        <v>36</v>
      </c>
      <c r="F4757" s="235">
        <v>32</v>
      </c>
      <c r="G4757" s="623" t="s">
        <v>5554</v>
      </c>
      <c r="H4757" s="241">
        <v>45414</v>
      </c>
      <c r="I4757" s="491"/>
      <c r="J4757" s="246"/>
      <c r="K4757" s="246"/>
      <c r="L4757" s="246"/>
      <c r="M4757" s="246"/>
      <c r="N4757" s="246"/>
      <c r="O4757" s="262"/>
      <c r="P4757" s="246"/>
      <c r="Q4757" s="246"/>
      <c r="R4757" s="246"/>
      <c r="S4757" s="538">
        <v>17.79</v>
      </c>
      <c r="T4757" s="467" t="s">
        <v>2965</v>
      </c>
      <c r="U4757" s="347">
        <f t="shared" si="101"/>
        <v>569.28</v>
      </c>
    </row>
    <row r="4758" spans="1:21">
      <c r="A4758" s="235">
        <f t="shared" si="100"/>
        <v>4755</v>
      </c>
      <c r="B4758" s="238">
        <v>107156629</v>
      </c>
      <c r="C4758" s="238">
        <v>107156629</v>
      </c>
      <c r="D4758" s="238" t="s">
        <v>814</v>
      </c>
      <c r="E4758" s="598" t="s">
        <v>36</v>
      </c>
      <c r="F4758" s="235">
        <v>128</v>
      </c>
      <c r="G4758" s="623" t="s">
        <v>5554</v>
      </c>
      <c r="H4758" s="241">
        <v>45414</v>
      </c>
      <c r="I4758" s="491"/>
      <c r="J4758" s="246"/>
      <c r="K4758" s="246"/>
      <c r="L4758" s="246"/>
      <c r="M4758" s="246"/>
      <c r="N4758" s="246"/>
      <c r="O4758" s="262"/>
      <c r="P4758" s="246"/>
      <c r="Q4758" s="246"/>
      <c r="R4758" s="246"/>
      <c r="S4758" s="538">
        <v>13.63</v>
      </c>
      <c r="T4758" s="467" t="s">
        <v>2965</v>
      </c>
      <c r="U4758" s="347">
        <f t="shared" si="101"/>
        <v>1744.64</v>
      </c>
    </row>
    <row r="4759" spans="1:21">
      <c r="A4759" s="235">
        <f t="shared" si="100"/>
        <v>4756</v>
      </c>
      <c r="B4759" s="238">
        <v>110408291</v>
      </c>
      <c r="C4759" s="238" t="s">
        <v>1305</v>
      </c>
      <c r="D4759" s="238" t="s">
        <v>1306</v>
      </c>
      <c r="E4759" s="598" t="s">
        <v>36</v>
      </c>
      <c r="F4759" s="235">
        <v>48</v>
      </c>
      <c r="G4759" s="623" t="s">
        <v>5554</v>
      </c>
      <c r="H4759" s="241">
        <v>45414</v>
      </c>
      <c r="I4759" s="491"/>
      <c r="J4759" s="246"/>
      <c r="K4759" s="246"/>
      <c r="L4759" s="246"/>
      <c r="M4759" s="246"/>
      <c r="N4759" s="246"/>
      <c r="O4759" s="262"/>
      <c r="P4759" s="246"/>
      <c r="Q4759" s="246"/>
      <c r="R4759" s="246"/>
      <c r="S4759" s="541">
        <v>2.5499999999999998</v>
      </c>
      <c r="T4759" s="467" t="s">
        <v>2965</v>
      </c>
      <c r="U4759" s="347">
        <f t="shared" si="101"/>
        <v>122.39999999999999</v>
      </c>
    </row>
    <row r="4760" spans="1:21" ht="20.399999999999999">
      <c r="A4760" s="235">
        <f t="shared" si="100"/>
        <v>4757</v>
      </c>
      <c r="B4760" s="238" t="s">
        <v>820</v>
      </c>
      <c r="C4760" s="238">
        <v>107186267</v>
      </c>
      <c r="D4760" s="238" t="s">
        <v>821</v>
      </c>
      <c r="E4760" s="598" t="s">
        <v>36</v>
      </c>
      <c r="F4760" s="333">
        <v>160</v>
      </c>
      <c r="G4760" s="623" t="s">
        <v>5554</v>
      </c>
      <c r="H4760" s="241">
        <v>45414</v>
      </c>
      <c r="I4760" s="491"/>
      <c r="J4760" s="246"/>
      <c r="K4760" s="246"/>
      <c r="L4760" s="246"/>
      <c r="M4760" s="246"/>
      <c r="N4760" s="246"/>
      <c r="O4760" s="262"/>
      <c r="P4760" s="246"/>
      <c r="Q4760" s="246"/>
      <c r="R4760" s="246"/>
      <c r="S4760" s="538">
        <v>11.06</v>
      </c>
      <c r="T4760" s="467" t="s">
        <v>2965</v>
      </c>
      <c r="U4760" s="347">
        <f t="shared" si="101"/>
        <v>1769.6000000000001</v>
      </c>
    </row>
    <row r="4761" spans="1:21">
      <c r="A4761" s="235">
        <f t="shared" si="100"/>
        <v>4758</v>
      </c>
      <c r="B4761" s="238">
        <v>112141777</v>
      </c>
      <c r="C4761" s="238">
        <v>112141777</v>
      </c>
      <c r="D4761" s="238" t="s">
        <v>2563</v>
      </c>
      <c r="E4761" s="598" t="s">
        <v>36</v>
      </c>
      <c r="F4761" s="235">
        <v>144</v>
      </c>
      <c r="G4761" s="623" t="s">
        <v>5554</v>
      </c>
      <c r="H4761" s="241">
        <v>45414</v>
      </c>
      <c r="I4761" s="491"/>
      <c r="J4761" s="246"/>
      <c r="K4761" s="246"/>
      <c r="L4761" s="246"/>
      <c r="M4761" s="246"/>
      <c r="N4761" s="246"/>
      <c r="O4761" s="262"/>
      <c r="P4761" s="246"/>
      <c r="Q4761" s="246"/>
      <c r="R4761" s="246"/>
      <c r="S4761" s="538">
        <v>5.4</v>
      </c>
      <c r="T4761" s="467" t="s">
        <v>2965</v>
      </c>
      <c r="U4761" s="347">
        <f t="shared" si="101"/>
        <v>777.6</v>
      </c>
    </row>
    <row r="4762" spans="1:21">
      <c r="A4762" s="235">
        <f t="shared" si="100"/>
        <v>4759</v>
      </c>
      <c r="B4762" s="238">
        <v>112141778</v>
      </c>
      <c r="C4762" s="238">
        <v>112141778</v>
      </c>
      <c r="D4762" s="238" t="s">
        <v>2566</v>
      </c>
      <c r="E4762" s="598" t="s">
        <v>36</v>
      </c>
      <c r="F4762" s="235">
        <v>80</v>
      </c>
      <c r="G4762" s="623" t="s">
        <v>5554</v>
      </c>
      <c r="H4762" s="241">
        <v>45414</v>
      </c>
      <c r="I4762" s="491"/>
      <c r="J4762" s="246"/>
      <c r="K4762" s="246"/>
      <c r="L4762" s="246"/>
      <c r="M4762" s="246"/>
      <c r="N4762" s="246"/>
      <c r="O4762" s="262"/>
      <c r="P4762" s="246"/>
      <c r="Q4762" s="246"/>
      <c r="R4762" s="246"/>
      <c r="S4762" s="538">
        <v>1.5</v>
      </c>
      <c r="T4762" s="467" t="s">
        <v>2965</v>
      </c>
      <c r="U4762" s="347">
        <f t="shared" si="101"/>
        <v>120</v>
      </c>
    </row>
    <row r="4763" spans="1:21">
      <c r="A4763" s="235">
        <f t="shared" si="100"/>
        <v>4760</v>
      </c>
      <c r="B4763" s="238">
        <v>110710681</v>
      </c>
      <c r="C4763" s="238">
        <v>110710681</v>
      </c>
      <c r="D4763" s="238" t="s">
        <v>2209</v>
      </c>
      <c r="E4763" s="598" t="s">
        <v>36</v>
      </c>
      <c r="F4763" s="235">
        <v>32</v>
      </c>
      <c r="G4763" s="623" t="s">
        <v>5554</v>
      </c>
      <c r="H4763" s="241">
        <v>45414</v>
      </c>
      <c r="I4763" s="491"/>
      <c r="J4763" s="246"/>
      <c r="K4763" s="246"/>
      <c r="L4763" s="246"/>
      <c r="M4763" s="246"/>
      <c r="N4763" s="246"/>
      <c r="O4763" s="262"/>
      <c r="P4763" s="246"/>
      <c r="Q4763" s="246"/>
      <c r="R4763" s="246"/>
      <c r="S4763" s="546">
        <v>2011</v>
      </c>
      <c r="T4763" s="467" t="s">
        <v>2965</v>
      </c>
      <c r="U4763" s="347">
        <f t="shared" si="101"/>
        <v>64352</v>
      </c>
    </row>
    <row r="4764" spans="1:21">
      <c r="A4764" s="235">
        <f t="shared" si="100"/>
        <v>4761</v>
      </c>
      <c r="B4764" s="238">
        <v>110710682</v>
      </c>
      <c r="C4764" s="238">
        <v>110710682</v>
      </c>
      <c r="D4764" s="238" t="s">
        <v>2216</v>
      </c>
      <c r="E4764" s="598" t="s">
        <v>36</v>
      </c>
      <c r="F4764" s="235">
        <v>32</v>
      </c>
      <c r="G4764" s="623" t="s">
        <v>5554</v>
      </c>
      <c r="H4764" s="241">
        <v>45414</v>
      </c>
      <c r="I4764" s="491"/>
      <c r="J4764" s="246"/>
      <c r="K4764" s="246"/>
      <c r="L4764" s="246"/>
      <c r="M4764" s="246"/>
      <c r="N4764" s="246"/>
      <c r="O4764" s="262"/>
      <c r="P4764" s="246"/>
      <c r="Q4764" s="246"/>
      <c r="R4764" s="246"/>
      <c r="S4764" s="546">
        <v>1945</v>
      </c>
      <c r="T4764" s="467" t="s">
        <v>2965</v>
      </c>
      <c r="U4764" s="347">
        <f t="shared" si="101"/>
        <v>62240</v>
      </c>
    </row>
    <row r="4765" spans="1:21">
      <c r="A4765" s="235">
        <f t="shared" si="100"/>
        <v>4762</v>
      </c>
      <c r="B4765" s="238">
        <v>110710684</v>
      </c>
      <c r="C4765" s="238" t="s">
        <v>3942</v>
      </c>
      <c r="D4765" s="238" t="s">
        <v>2213</v>
      </c>
      <c r="E4765" s="598" t="s">
        <v>36</v>
      </c>
      <c r="F4765" s="235">
        <v>16</v>
      </c>
      <c r="G4765" s="623" t="s">
        <v>5554</v>
      </c>
      <c r="H4765" s="241">
        <v>45414</v>
      </c>
      <c r="I4765" s="491"/>
      <c r="J4765" s="246"/>
      <c r="K4765" s="246"/>
      <c r="L4765" s="246"/>
      <c r="M4765" s="246"/>
      <c r="N4765" s="246"/>
      <c r="O4765" s="262"/>
      <c r="P4765" s="246"/>
      <c r="Q4765" s="246"/>
      <c r="R4765" s="246"/>
      <c r="S4765" s="538">
        <v>2518</v>
      </c>
      <c r="T4765" s="467" t="s">
        <v>2965</v>
      </c>
      <c r="U4765" s="347">
        <f t="shared" si="101"/>
        <v>40288</v>
      </c>
    </row>
    <row r="4766" spans="1:21">
      <c r="A4766" s="235">
        <f t="shared" si="100"/>
        <v>4763</v>
      </c>
      <c r="B4766" s="238">
        <v>111400054</v>
      </c>
      <c r="C4766" s="238" t="s">
        <v>3274</v>
      </c>
      <c r="D4766" s="238" t="s">
        <v>650</v>
      </c>
      <c r="E4766" s="598" t="s">
        <v>36</v>
      </c>
      <c r="F4766" s="235">
        <v>24</v>
      </c>
      <c r="G4766" s="623" t="s">
        <v>5554</v>
      </c>
      <c r="H4766" s="241">
        <v>45414</v>
      </c>
      <c r="I4766" s="491"/>
      <c r="J4766" s="246"/>
      <c r="K4766" s="246"/>
      <c r="L4766" s="246"/>
      <c r="M4766" s="246"/>
      <c r="N4766" s="246"/>
      <c r="O4766" s="262"/>
      <c r="P4766" s="246"/>
      <c r="Q4766" s="246"/>
      <c r="R4766" s="246"/>
      <c r="S4766" s="540">
        <v>1410</v>
      </c>
      <c r="T4766" s="467" t="s">
        <v>2965</v>
      </c>
      <c r="U4766" s="347">
        <f t="shared" si="101"/>
        <v>33840</v>
      </c>
    </row>
    <row r="4767" spans="1:21">
      <c r="A4767" s="235">
        <f t="shared" si="100"/>
        <v>4764</v>
      </c>
      <c r="B4767" s="238">
        <v>111400055</v>
      </c>
      <c r="C4767" s="238" t="s">
        <v>3275</v>
      </c>
      <c r="D4767" s="238" t="s">
        <v>654</v>
      </c>
      <c r="E4767" s="598" t="s">
        <v>36</v>
      </c>
      <c r="F4767" s="235">
        <v>24</v>
      </c>
      <c r="G4767" s="623" t="s">
        <v>5554</v>
      </c>
      <c r="H4767" s="241">
        <v>45414</v>
      </c>
      <c r="I4767" s="491"/>
      <c r="J4767" s="246"/>
      <c r="K4767" s="246"/>
      <c r="L4767" s="246"/>
      <c r="M4767" s="246"/>
      <c r="N4767" s="246"/>
      <c r="O4767" s="262"/>
      <c r="P4767" s="246"/>
      <c r="Q4767" s="246"/>
      <c r="R4767" s="246"/>
      <c r="S4767" s="547">
        <v>1706.02</v>
      </c>
      <c r="T4767" s="467" t="s">
        <v>2965</v>
      </c>
      <c r="U4767" s="347">
        <f t="shared" si="101"/>
        <v>40944.479999999996</v>
      </c>
    </row>
    <row r="4768" spans="1:21">
      <c r="A4768" s="235">
        <f t="shared" si="100"/>
        <v>4765</v>
      </c>
      <c r="B4768" s="238" t="s">
        <v>2458</v>
      </c>
      <c r="C4768" s="238" t="s">
        <v>2458</v>
      </c>
      <c r="D4768" s="238" t="s">
        <v>2459</v>
      </c>
      <c r="E4768" s="598" t="s">
        <v>36</v>
      </c>
      <c r="F4768" s="333">
        <v>5</v>
      </c>
      <c r="G4768" s="623" t="s">
        <v>5554</v>
      </c>
      <c r="H4768" s="241">
        <v>45414</v>
      </c>
      <c r="I4768" s="491"/>
      <c r="J4768" s="246"/>
      <c r="K4768" s="246"/>
      <c r="L4768" s="246"/>
      <c r="M4768" s="246"/>
      <c r="N4768" s="246"/>
      <c r="O4768" s="262"/>
      <c r="P4768" s="246"/>
      <c r="Q4768" s="246"/>
      <c r="R4768" s="246"/>
      <c r="S4768" s="538">
        <v>1667.61</v>
      </c>
      <c r="T4768" s="467" t="s">
        <v>2965</v>
      </c>
      <c r="U4768" s="347">
        <f t="shared" si="101"/>
        <v>8338.0499999999993</v>
      </c>
    </row>
    <row r="4769" spans="1:21">
      <c r="A4769" s="235">
        <f t="shared" si="100"/>
        <v>4766</v>
      </c>
      <c r="B4769" s="238" t="s">
        <v>2336</v>
      </c>
      <c r="C4769" s="238" t="s">
        <v>2804</v>
      </c>
      <c r="D4769" s="238" t="s">
        <v>2605</v>
      </c>
      <c r="E4769" s="598" t="s">
        <v>36</v>
      </c>
      <c r="F4769" s="235">
        <v>22</v>
      </c>
      <c r="G4769" s="623" t="s">
        <v>5554</v>
      </c>
      <c r="H4769" s="241">
        <v>45414</v>
      </c>
      <c r="I4769" s="491"/>
      <c r="J4769" s="246"/>
      <c r="K4769" s="246"/>
      <c r="L4769" s="246"/>
      <c r="M4769" s="246"/>
      <c r="N4769" s="246"/>
      <c r="O4769" s="262"/>
      <c r="P4769" s="246"/>
      <c r="Q4769" s="246"/>
      <c r="R4769" s="246"/>
      <c r="S4769" s="538">
        <v>1667.61</v>
      </c>
      <c r="T4769" s="467" t="s">
        <v>2965</v>
      </c>
      <c r="U4769" s="347">
        <f t="shared" si="101"/>
        <v>36687.42</v>
      </c>
    </row>
    <row r="4770" spans="1:21">
      <c r="A4770" s="235">
        <f t="shared" si="100"/>
        <v>4767</v>
      </c>
      <c r="B4770" s="238">
        <v>112172541</v>
      </c>
      <c r="C4770" s="238">
        <v>112172541</v>
      </c>
      <c r="D4770" s="238" t="s">
        <v>2373</v>
      </c>
      <c r="E4770" s="598" t="s">
        <v>36</v>
      </c>
      <c r="F4770" s="333">
        <v>8</v>
      </c>
      <c r="G4770" s="623" t="s">
        <v>5554</v>
      </c>
      <c r="H4770" s="241">
        <v>45414</v>
      </c>
      <c r="I4770" s="491"/>
      <c r="J4770" s="246"/>
      <c r="K4770" s="246"/>
      <c r="L4770" s="246"/>
      <c r="M4770" s="246"/>
      <c r="N4770" s="246"/>
      <c r="O4770" s="262"/>
      <c r="P4770" s="246"/>
      <c r="Q4770" s="246"/>
      <c r="R4770" s="246"/>
      <c r="S4770" s="541">
        <v>250.2</v>
      </c>
      <c r="T4770" s="467" t="s">
        <v>2965</v>
      </c>
      <c r="U4770" s="347">
        <f t="shared" si="101"/>
        <v>2001.6</v>
      </c>
    </row>
    <row r="4771" spans="1:21">
      <c r="A4771" s="235">
        <f t="shared" si="100"/>
        <v>4768</v>
      </c>
      <c r="B4771" s="238">
        <v>112172542</v>
      </c>
      <c r="C4771" s="238">
        <v>112172542</v>
      </c>
      <c r="D4771" s="238" t="s">
        <v>2376</v>
      </c>
      <c r="E4771" s="598" t="s">
        <v>36</v>
      </c>
      <c r="F4771" s="238">
        <v>24</v>
      </c>
      <c r="G4771" s="623" t="s">
        <v>5554</v>
      </c>
      <c r="H4771" s="241">
        <v>45414</v>
      </c>
      <c r="I4771" s="491"/>
      <c r="J4771" s="246"/>
      <c r="K4771" s="246"/>
      <c r="L4771" s="246"/>
      <c r="M4771" s="246"/>
      <c r="N4771" s="246"/>
      <c r="O4771" s="262"/>
      <c r="P4771" s="246"/>
      <c r="Q4771" s="246"/>
      <c r="R4771" s="246"/>
      <c r="S4771" s="538">
        <v>139.5</v>
      </c>
      <c r="T4771" s="467" t="s">
        <v>2965</v>
      </c>
      <c r="U4771" s="347">
        <f t="shared" si="101"/>
        <v>3348</v>
      </c>
    </row>
    <row r="4772" spans="1:21">
      <c r="A4772" s="235">
        <f t="shared" si="100"/>
        <v>4769</v>
      </c>
      <c r="B4772" s="238">
        <v>112172543</v>
      </c>
      <c r="C4772" s="238">
        <v>112172543</v>
      </c>
      <c r="D4772" s="238" t="s">
        <v>1145</v>
      </c>
      <c r="E4772" s="598" t="s">
        <v>36</v>
      </c>
      <c r="F4772" s="238">
        <v>8</v>
      </c>
      <c r="G4772" s="623" t="s">
        <v>5554</v>
      </c>
      <c r="H4772" s="241">
        <v>45414</v>
      </c>
      <c r="I4772" s="491"/>
      <c r="J4772" s="246"/>
      <c r="K4772" s="246"/>
      <c r="L4772" s="246"/>
      <c r="M4772" s="246"/>
      <c r="N4772" s="246"/>
      <c r="O4772" s="262"/>
      <c r="P4772" s="246"/>
      <c r="Q4772" s="246"/>
      <c r="R4772" s="246"/>
      <c r="S4772" s="541">
        <v>3147.29</v>
      </c>
      <c r="T4772" s="467" t="s">
        <v>2965</v>
      </c>
      <c r="U4772" s="347">
        <f t="shared" si="101"/>
        <v>25178.32</v>
      </c>
    </row>
    <row r="4773" spans="1:21">
      <c r="A4773" s="235">
        <f t="shared" si="100"/>
        <v>4770</v>
      </c>
      <c r="B4773" s="238">
        <v>112172544</v>
      </c>
      <c r="C4773" s="238">
        <v>112172544</v>
      </c>
      <c r="D4773" s="238" t="s">
        <v>2377</v>
      </c>
      <c r="E4773" s="598" t="s">
        <v>36</v>
      </c>
      <c r="F4773" s="238">
        <v>16</v>
      </c>
      <c r="G4773" s="623" t="s">
        <v>5554</v>
      </c>
      <c r="H4773" s="241">
        <v>45414</v>
      </c>
      <c r="I4773" s="491"/>
      <c r="J4773" s="246"/>
      <c r="K4773" s="246"/>
      <c r="L4773" s="246"/>
      <c r="M4773" s="246"/>
      <c r="N4773" s="246"/>
      <c r="O4773" s="262"/>
      <c r="P4773" s="246"/>
      <c r="Q4773" s="246"/>
      <c r="R4773" s="246"/>
      <c r="S4773" s="550">
        <v>147.6</v>
      </c>
      <c r="T4773" s="467" t="s">
        <v>2965</v>
      </c>
      <c r="U4773" s="347">
        <f t="shared" si="101"/>
        <v>2361.6</v>
      </c>
    </row>
    <row r="4774" spans="1:21">
      <c r="A4774" s="235">
        <f t="shared" si="100"/>
        <v>4771</v>
      </c>
      <c r="B4774" s="238">
        <v>112172545</v>
      </c>
      <c r="C4774" s="238">
        <v>112172545</v>
      </c>
      <c r="D4774" s="238" t="s">
        <v>2378</v>
      </c>
      <c r="E4774" s="598" t="s">
        <v>36</v>
      </c>
      <c r="F4774" s="238">
        <v>48</v>
      </c>
      <c r="G4774" s="623" t="s">
        <v>5554</v>
      </c>
      <c r="H4774" s="241">
        <v>45414</v>
      </c>
      <c r="I4774" s="491"/>
      <c r="J4774" s="246"/>
      <c r="K4774" s="246"/>
      <c r="L4774" s="246"/>
      <c r="M4774" s="246"/>
      <c r="N4774" s="246"/>
      <c r="O4774" s="262"/>
      <c r="P4774" s="246"/>
      <c r="Q4774" s="246"/>
      <c r="R4774" s="246"/>
      <c r="S4774" s="541">
        <v>8.8800000000000008</v>
      </c>
      <c r="T4774" s="467" t="s">
        <v>2965</v>
      </c>
      <c r="U4774" s="347">
        <f t="shared" si="101"/>
        <v>426.24</v>
      </c>
    </row>
    <row r="4775" spans="1:21">
      <c r="A4775" s="235">
        <f t="shared" si="100"/>
        <v>4772</v>
      </c>
      <c r="B4775" s="238">
        <v>112172546</v>
      </c>
      <c r="C4775" s="238">
        <v>112172546</v>
      </c>
      <c r="D4775" s="238" t="s">
        <v>2380</v>
      </c>
      <c r="E4775" s="598" t="s">
        <v>36</v>
      </c>
      <c r="F4775" s="238">
        <v>32</v>
      </c>
      <c r="G4775" s="623" t="s">
        <v>5554</v>
      </c>
      <c r="H4775" s="241">
        <v>45414</v>
      </c>
      <c r="I4775" s="491"/>
      <c r="J4775" s="246"/>
      <c r="K4775" s="246"/>
      <c r="L4775" s="246"/>
      <c r="M4775" s="246"/>
      <c r="N4775" s="246"/>
      <c r="O4775" s="262"/>
      <c r="P4775" s="246"/>
      <c r="Q4775" s="246"/>
      <c r="R4775" s="246"/>
      <c r="S4775" s="538">
        <v>8.98</v>
      </c>
      <c r="T4775" s="467" t="s">
        <v>2965</v>
      </c>
      <c r="U4775" s="347">
        <f t="shared" si="101"/>
        <v>287.36</v>
      </c>
    </row>
    <row r="4776" spans="1:21">
      <c r="A4776" s="235">
        <f t="shared" si="100"/>
        <v>4773</v>
      </c>
      <c r="B4776" s="238">
        <v>112170848</v>
      </c>
      <c r="C4776" s="238">
        <v>112170848</v>
      </c>
      <c r="D4776" s="238" t="s">
        <v>2381</v>
      </c>
      <c r="E4776" s="598" t="s">
        <v>36</v>
      </c>
      <c r="F4776" s="235">
        <v>48</v>
      </c>
      <c r="G4776" s="623" t="s">
        <v>5554</v>
      </c>
      <c r="H4776" s="241">
        <v>45414</v>
      </c>
      <c r="I4776" s="491"/>
      <c r="J4776" s="246"/>
      <c r="K4776" s="246"/>
      <c r="L4776" s="246"/>
      <c r="M4776" s="246"/>
      <c r="N4776" s="246"/>
      <c r="O4776" s="262"/>
      <c r="P4776" s="246"/>
      <c r="Q4776" s="246"/>
      <c r="R4776" s="246"/>
      <c r="S4776" s="538">
        <v>8.41</v>
      </c>
      <c r="T4776" s="467" t="s">
        <v>2965</v>
      </c>
      <c r="U4776" s="347">
        <f t="shared" si="101"/>
        <v>403.68</v>
      </c>
    </row>
    <row r="4777" spans="1:21">
      <c r="A4777" s="235">
        <f t="shared" si="100"/>
        <v>4774</v>
      </c>
      <c r="B4777" s="238">
        <v>112170849</v>
      </c>
      <c r="C4777" s="238">
        <v>112170849</v>
      </c>
      <c r="D4777" s="238" t="s">
        <v>2382</v>
      </c>
      <c r="E4777" s="598" t="s">
        <v>36</v>
      </c>
      <c r="F4777" s="235">
        <v>48</v>
      </c>
      <c r="G4777" s="623" t="s">
        <v>5554</v>
      </c>
      <c r="H4777" s="241">
        <v>45414</v>
      </c>
      <c r="I4777" s="491"/>
      <c r="J4777" s="246"/>
      <c r="K4777" s="246"/>
      <c r="L4777" s="246"/>
      <c r="M4777" s="246"/>
      <c r="N4777" s="246"/>
      <c r="O4777" s="262"/>
      <c r="P4777" s="246"/>
      <c r="Q4777" s="246"/>
      <c r="R4777" s="246"/>
      <c r="S4777" s="538">
        <v>2.89</v>
      </c>
      <c r="T4777" s="467" t="s">
        <v>2965</v>
      </c>
      <c r="U4777" s="347">
        <f t="shared" si="101"/>
        <v>138.72</v>
      </c>
    </row>
    <row r="4778" spans="1:21">
      <c r="A4778" s="235">
        <f t="shared" si="100"/>
        <v>4775</v>
      </c>
      <c r="B4778" s="238" t="s">
        <v>2458</v>
      </c>
      <c r="C4778" s="239" t="s">
        <v>2458</v>
      </c>
      <c r="D4778" s="238" t="s">
        <v>2459</v>
      </c>
      <c r="E4778" s="600" t="s">
        <v>36</v>
      </c>
      <c r="F4778" s="333">
        <v>11</v>
      </c>
      <c r="G4778" s="623" t="s">
        <v>5554</v>
      </c>
      <c r="H4778" s="241">
        <v>45414</v>
      </c>
      <c r="I4778" s="491"/>
      <c r="J4778" s="246"/>
      <c r="K4778" s="246"/>
      <c r="L4778" s="246"/>
      <c r="M4778" s="246"/>
      <c r="N4778" s="246"/>
      <c r="O4778" s="262"/>
      <c r="P4778" s="246"/>
      <c r="Q4778" s="246"/>
      <c r="R4778" s="246"/>
      <c r="S4778" s="538">
        <v>1667.61</v>
      </c>
      <c r="T4778" s="467" t="s">
        <v>2965</v>
      </c>
      <c r="U4778" s="347">
        <f t="shared" si="101"/>
        <v>18343.71</v>
      </c>
    </row>
    <row r="4779" spans="1:21">
      <c r="A4779" s="235">
        <f t="shared" si="100"/>
        <v>4776</v>
      </c>
      <c r="B4779" s="238" t="s">
        <v>2336</v>
      </c>
      <c r="C4779" s="239" t="s">
        <v>2804</v>
      </c>
      <c r="D4779" s="238" t="s">
        <v>2605</v>
      </c>
      <c r="E4779" s="600" t="s">
        <v>36</v>
      </c>
      <c r="F4779" s="333">
        <v>10</v>
      </c>
      <c r="G4779" s="623" t="s">
        <v>5554</v>
      </c>
      <c r="H4779" s="241">
        <v>45414</v>
      </c>
      <c r="I4779" s="491"/>
      <c r="J4779" s="246"/>
      <c r="K4779" s="246"/>
      <c r="L4779" s="246"/>
      <c r="M4779" s="246"/>
      <c r="N4779" s="246"/>
      <c r="O4779" s="262"/>
      <c r="P4779" s="246"/>
      <c r="Q4779" s="246"/>
      <c r="R4779" s="246"/>
      <c r="S4779" s="538">
        <v>1667.61</v>
      </c>
      <c r="T4779" s="467" t="s">
        <v>2965</v>
      </c>
      <c r="U4779" s="347">
        <f t="shared" si="101"/>
        <v>16676.099999999999</v>
      </c>
    </row>
    <row r="4780" spans="1:21">
      <c r="A4780" s="235">
        <f t="shared" si="100"/>
        <v>4777</v>
      </c>
      <c r="B4780" s="238">
        <v>112173846</v>
      </c>
      <c r="C4780" s="238">
        <v>1552983</v>
      </c>
      <c r="D4780" s="337" t="s">
        <v>3758</v>
      </c>
      <c r="E4780" s="600" t="s">
        <v>36</v>
      </c>
      <c r="F4780" s="470">
        <v>4</v>
      </c>
      <c r="G4780" s="623" t="s">
        <v>5554</v>
      </c>
      <c r="H4780" s="241">
        <v>45414</v>
      </c>
      <c r="I4780" s="491"/>
      <c r="J4780" s="246"/>
      <c r="K4780" s="246"/>
      <c r="L4780" s="246"/>
      <c r="M4780" s="246"/>
      <c r="N4780" s="246"/>
      <c r="O4780" s="262"/>
      <c r="P4780" s="246"/>
      <c r="Q4780" s="246"/>
      <c r="R4780" s="246"/>
      <c r="S4780" s="547">
        <v>2350</v>
      </c>
      <c r="T4780" s="467" t="s">
        <v>2965</v>
      </c>
      <c r="U4780" s="347">
        <f t="shared" si="101"/>
        <v>9400</v>
      </c>
    </row>
    <row r="4781" spans="1:21">
      <c r="A4781" s="235">
        <f t="shared" si="100"/>
        <v>4778</v>
      </c>
      <c r="B4781" s="238">
        <v>112171911</v>
      </c>
      <c r="C4781" s="238" t="s">
        <v>3427</v>
      </c>
      <c r="D4781" s="238" t="s">
        <v>3588</v>
      </c>
      <c r="E4781" s="600" t="s">
        <v>36</v>
      </c>
      <c r="F4781" s="470">
        <v>1</v>
      </c>
      <c r="G4781" s="623" t="s">
        <v>5554</v>
      </c>
      <c r="H4781" s="241">
        <v>45414</v>
      </c>
      <c r="I4781" s="491"/>
      <c r="J4781" s="246"/>
      <c r="K4781" s="246"/>
      <c r="L4781" s="246"/>
      <c r="M4781" s="246"/>
      <c r="N4781" s="246"/>
      <c r="O4781" s="262"/>
      <c r="P4781" s="246"/>
      <c r="Q4781" s="246"/>
      <c r="R4781" s="246"/>
      <c r="S4781" s="544">
        <v>158500</v>
      </c>
      <c r="T4781" s="467" t="s">
        <v>2965</v>
      </c>
      <c r="U4781" s="347">
        <f t="shared" si="101"/>
        <v>158500</v>
      </c>
    </row>
    <row r="4782" spans="1:21">
      <c r="A4782" s="235">
        <f t="shared" si="100"/>
        <v>4779</v>
      </c>
      <c r="B4782" s="238">
        <v>112171911</v>
      </c>
      <c r="C4782" s="238" t="s">
        <v>3427</v>
      </c>
      <c r="D4782" s="238" t="s">
        <v>3588</v>
      </c>
      <c r="E4782" s="600" t="s">
        <v>36</v>
      </c>
      <c r="F4782" s="333">
        <v>1</v>
      </c>
      <c r="G4782" s="623" t="s">
        <v>5554</v>
      </c>
      <c r="H4782" s="241">
        <v>45414</v>
      </c>
      <c r="I4782" s="491"/>
      <c r="J4782" s="246"/>
      <c r="K4782" s="246"/>
      <c r="L4782" s="246"/>
      <c r="M4782" s="246"/>
      <c r="N4782" s="246"/>
      <c r="O4782" s="262"/>
      <c r="P4782" s="246"/>
      <c r="Q4782" s="246"/>
      <c r="R4782" s="246"/>
      <c r="S4782" s="544">
        <v>158500</v>
      </c>
      <c r="T4782" s="467" t="s">
        <v>2965</v>
      </c>
      <c r="U4782" s="347">
        <f t="shared" si="101"/>
        <v>158500</v>
      </c>
    </row>
    <row r="4783" spans="1:21">
      <c r="A4783" s="235">
        <f t="shared" si="100"/>
        <v>4780</v>
      </c>
      <c r="B4783" s="238">
        <v>112148136</v>
      </c>
      <c r="C4783" s="239" t="s">
        <v>3726</v>
      </c>
      <c r="D4783" s="238" t="s">
        <v>3727</v>
      </c>
      <c r="E4783" s="600" t="s">
        <v>4864</v>
      </c>
      <c r="F4783" s="350">
        <v>4</v>
      </c>
      <c r="G4783" s="623" t="s">
        <v>5554</v>
      </c>
      <c r="H4783" s="241">
        <v>45414</v>
      </c>
      <c r="I4783" s="491"/>
      <c r="J4783" s="246"/>
      <c r="K4783" s="246"/>
      <c r="L4783" s="246"/>
      <c r="M4783" s="246"/>
      <c r="N4783" s="246"/>
      <c r="O4783" s="262"/>
      <c r="P4783" s="246"/>
      <c r="Q4783" s="246"/>
      <c r="R4783" s="246"/>
      <c r="S4783" s="544">
        <v>14016.3</v>
      </c>
      <c r="T4783" s="467" t="s">
        <v>2965</v>
      </c>
      <c r="U4783" s="347">
        <f t="shared" si="101"/>
        <v>56065.2</v>
      </c>
    </row>
    <row r="4784" spans="1:21" ht="30.6">
      <c r="A4784" s="235">
        <f t="shared" si="100"/>
        <v>4781</v>
      </c>
      <c r="B4784" s="238">
        <v>109611234</v>
      </c>
      <c r="C4784" s="239">
        <v>3742612236</v>
      </c>
      <c r="D4784" s="337" t="s">
        <v>3031</v>
      </c>
      <c r="E4784" s="600" t="s">
        <v>36</v>
      </c>
      <c r="F4784" s="235">
        <v>24</v>
      </c>
      <c r="G4784" s="623" t="s">
        <v>5554</v>
      </c>
      <c r="H4784" s="241">
        <v>45414</v>
      </c>
      <c r="I4784" s="491"/>
      <c r="J4784" s="246"/>
      <c r="K4784" s="246"/>
      <c r="L4784" s="246"/>
      <c r="M4784" s="246"/>
      <c r="N4784" s="246"/>
      <c r="O4784" s="262"/>
      <c r="P4784" s="246"/>
      <c r="Q4784" s="246"/>
      <c r="R4784" s="246"/>
      <c r="S4784" s="538">
        <v>24600</v>
      </c>
      <c r="T4784" s="467" t="s">
        <v>2965</v>
      </c>
      <c r="U4784" s="347">
        <f t="shared" si="101"/>
        <v>590400</v>
      </c>
    </row>
    <row r="4785" spans="1:21">
      <c r="A4785" s="235">
        <f t="shared" si="100"/>
        <v>4782</v>
      </c>
      <c r="B4785" s="238">
        <v>113837420</v>
      </c>
      <c r="C4785" s="239" t="s">
        <v>4910</v>
      </c>
      <c r="D4785" s="239" t="s">
        <v>4911</v>
      </c>
      <c r="E4785" s="600" t="s">
        <v>36</v>
      </c>
      <c r="F4785" s="238">
        <v>1</v>
      </c>
      <c r="G4785" s="630" t="s">
        <v>5555</v>
      </c>
      <c r="H4785" s="241">
        <v>45413</v>
      </c>
      <c r="I4785" s="491"/>
      <c r="J4785" s="246"/>
      <c r="K4785" s="246"/>
      <c r="L4785" s="246"/>
      <c r="M4785" s="246"/>
      <c r="N4785" s="246"/>
      <c r="O4785" s="262"/>
      <c r="P4785" s="246"/>
      <c r="Q4785" s="246"/>
      <c r="R4785" s="246"/>
      <c r="S4785" s="549">
        <v>2550</v>
      </c>
      <c r="T4785" s="467" t="s">
        <v>2965</v>
      </c>
      <c r="U4785" s="347">
        <f t="shared" si="101"/>
        <v>2550</v>
      </c>
    </row>
    <row r="4786" spans="1:21">
      <c r="A4786" s="235">
        <f t="shared" si="100"/>
        <v>4783</v>
      </c>
      <c r="B4786" s="238">
        <v>102464571</v>
      </c>
      <c r="C4786" s="238" t="s">
        <v>1693</v>
      </c>
      <c r="D4786" s="238" t="s">
        <v>1694</v>
      </c>
      <c r="E4786" s="598" t="s">
        <v>36</v>
      </c>
      <c r="F4786" s="235">
        <v>6</v>
      </c>
      <c r="G4786" s="623" t="s">
        <v>5554</v>
      </c>
      <c r="H4786" s="241">
        <v>45414</v>
      </c>
      <c r="I4786" s="491"/>
      <c r="J4786" s="246"/>
      <c r="K4786" s="246"/>
      <c r="L4786" s="246"/>
      <c r="M4786" s="246"/>
      <c r="N4786" s="246"/>
      <c r="O4786" s="262"/>
      <c r="P4786" s="246"/>
      <c r="Q4786" s="246"/>
      <c r="R4786" s="246"/>
      <c r="S4786" s="546">
        <v>1564</v>
      </c>
      <c r="T4786" s="467" t="s">
        <v>2965</v>
      </c>
      <c r="U4786" s="347">
        <f t="shared" si="101"/>
        <v>9384</v>
      </c>
    </row>
    <row r="4787" spans="1:21">
      <c r="A4787" s="235">
        <f t="shared" si="100"/>
        <v>4784</v>
      </c>
      <c r="B4787" s="238">
        <v>101576439</v>
      </c>
      <c r="C4787" s="238" t="s">
        <v>655</v>
      </c>
      <c r="D4787" s="238" t="s">
        <v>656</v>
      </c>
      <c r="E4787" s="598" t="s">
        <v>36</v>
      </c>
      <c r="F4787" s="238">
        <v>8</v>
      </c>
      <c r="G4787" s="623" t="s">
        <v>5554</v>
      </c>
      <c r="H4787" s="241">
        <v>45414</v>
      </c>
      <c r="I4787" s="491"/>
      <c r="J4787" s="246"/>
      <c r="K4787" s="246"/>
      <c r="L4787" s="246"/>
      <c r="M4787" s="246"/>
      <c r="N4787" s="246"/>
      <c r="O4787" s="262"/>
      <c r="P4787" s="246"/>
      <c r="Q4787" s="246"/>
      <c r="R4787" s="246"/>
      <c r="S4787" s="538">
        <v>1184</v>
      </c>
      <c r="T4787" s="467" t="s">
        <v>2965</v>
      </c>
      <c r="U4787" s="347">
        <f t="shared" si="101"/>
        <v>9472</v>
      </c>
    </row>
    <row r="4788" spans="1:21">
      <c r="A4788" s="235">
        <f t="shared" si="100"/>
        <v>4785</v>
      </c>
      <c r="B4788" s="238">
        <v>110408288</v>
      </c>
      <c r="C4788" s="496"/>
      <c r="D4788" s="337" t="s">
        <v>1750</v>
      </c>
      <c r="E4788" s="600" t="s">
        <v>4864</v>
      </c>
      <c r="F4788" s="235">
        <v>24</v>
      </c>
      <c r="G4788" s="623" t="s">
        <v>5554</v>
      </c>
      <c r="H4788" s="241">
        <v>45414</v>
      </c>
      <c r="I4788" s="491"/>
      <c r="J4788" s="246"/>
      <c r="K4788" s="246"/>
      <c r="L4788" s="246"/>
      <c r="M4788" s="246"/>
      <c r="N4788" s="246"/>
      <c r="O4788" s="262"/>
      <c r="P4788" s="246"/>
      <c r="Q4788" s="246"/>
      <c r="R4788" s="246"/>
      <c r="S4788" s="541">
        <v>2750</v>
      </c>
      <c r="T4788" s="467" t="s">
        <v>2965</v>
      </c>
      <c r="U4788" s="347">
        <f t="shared" si="101"/>
        <v>66000</v>
      </c>
    </row>
    <row r="4789" spans="1:21">
      <c r="A4789" s="235">
        <f t="shared" si="100"/>
        <v>4786</v>
      </c>
      <c r="B4789" s="238">
        <v>102951260</v>
      </c>
      <c r="C4789" s="238" t="s">
        <v>1697</v>
      </c>
      <c r="D4789" s="238" t="s">
        <v>1698</v>
      </c>
      <c r="E4789" s="598" t="s">
        <v>36</v>
      </c>
      <c r="F4789" s="235">
        <v>2</v>
      </c>
      <c r="G4789" s="623" t="s">
        <v>5554</v>
      </c>
      <c r="H4789" s="241">
        <v>45414</v>
      </c>
      <c r="I4789" s="491"/>
      <c r="J4789" s="246"/>
      <c r="K4789" s="246"/>
      <c r="L4789" s="246"/>
      <c r="M4789" s="246"/>
      <c r="N4789" s="246"/>
      <c r="O4789" s="262"/>
      <c r="P4789" s="246"/>
      <c r="Q4789" s="246"/>
      <c r="R4789" s="246"/>
      <c r="S4789" s="546">
        <v>238</v>
      </c>
      <c r="T4789" s="467" t="s">
        <v>2965</v>
      </c>
      <c r="U4789" s="347">
        <f t="shared" si="101"/>
        <v>476</v>
      </c>
    </row>
    <row r="4790" spans="1:21">
      <c r="A4790" s="235">
        <f t="shared" si="100"/>
        <v>4787</v>
      </c>
      <c r="B4790" s="235">
        <v>111381215</v>
      </c>
      <c r="C4790" s="238" t="s">
        <v>235</v>
      </c>
      <c r="D4790" s="238" t="s">
        <v>236</v>
      </c>
      <c r="E4790" s="600" t="s">
        <v>36</v>
      </c>
      <c r="F4790" s="333">
        <v>1</v>
      </c>
      <c r="G4790" s="625" t="s">
        <v>5556</v>
      </c>
      <c r="H4790" s="485">
        <v>45419</v>
      </c>
      <c r="I4790" s="491"/>
      <c r="J4790" s="246"/>
      <c r="K4790" s="246"/>
      <c r="L4790" s="246"/>
      <c r="M4790" s="246"/>
      <c r="N4790" s="246"/>
      <c r="O4790" s="262"/>
      <c r="P4790" s="246"/>
      <c r="Q4790" s="246"/>
      <c r="R4790" s="246"/>
      <c r="S4790" s="549">
        <v>93267.199999999997</v>
      </c>
      <c r="T4790" s="467" t="s">
        <v>2965</v>
      </c>
      <c r="U4790" s="347">
        <f t="shared" si="101"/>
        <v>93267.199999999997</v>
      </c>
    </row>
    <row r="4791" spans="1:21" ht="20.399999999999999">
      <c r="A4791" s="235">
        <f t="shared" si="100"/>
        <v>4788</v>
      </c>
      <c r="B4791" s="238">
        <v>110408292</v>
      </c>
      <c r="C4791" s="238">
        <v>110408292</v>
      </c>
      <c r="D4791" s="238" t="s">
        <v>1310</v>
      </c>
      <c r="E4791" s="598" t="s">
        <v>36</v>
      </c>
      <c r="F4791" s="235">
        <v>240</v>
      </c>
      <c r="G4791" s="623" t="s">
        <v>5554</v>
      </c>
      <c r="H4791" s="241">
        <v>45414</v>
      </c>
      <c r="I4791" s="491"/>
      <c r="J4791" s="246"/>
      <c r="K4791" s="246"/>
      <c r="L4791" s="246"/>
      <c r="M4791" s="246"/>
      <c r="N4791" s="246"/>
      <c r="O4791" s="262"/>
      <c r="P4791" s="246"/>
      <c r="Q4791" s="246"/>
      <c r="R4791" s="246"/>
      <c r="S4791" s="177">
        <v>4.05</v>
      </c>
      <c r="T4791" s="467" t="s">
        <v>2965</v>
      </c>
      <c r="U4791" s="347">
        <f t="shared" si="101"/>
        <v>972</v>
      </c>
    </row>
    <row r="4792" spans="1:21">
      <c r="A4792" s="235">
        <f t="shared" ref="A4792:A4855" si="102">A4791+1</f>
        <v>4789</v>
      </c>
      <c r="B4792" s="238">
        <v>111443613</v>
      </c>
      <c r="C4792" s="238">
        <v>111443825</v>
      </c>
      <c r="D4792" s="238" t="s">
        <v>3131</v>
      </c>
      <c r="E4792" s="598" t="s">
        <v>36</v>
      </c>
      <c r="F4792" s="333">
        <v>10</v>
      </c>
      <c r="G4792" s="623" t="s">
        <v>5552</v>
      </c>
      <c r="H4792" s="485">
        <v>45418</v>
      </c>
      <c r="I4792" s="491"/>
      <c r="J4792" s="246"/>
      <c r="K4792" s="246"/>
      <c r="L4792" s="246"/>
      <c r="M4792" s="246"/>
      <c r="N4792" s="246"/>
      <c r="O4792" s="262"/>
      <c r="P4792" s="246"/>
      <c r="Q4792" s="246"/>
      <c r="R4792" s="246"/>
      <c r="S4792" s="549">
        <v>3750</v>
      </c>
      <c r="T4792" s="467" t="s">
        <v>2965</v>
      </c>
      <c r="U4792" s="347">
        <f t="shared" si="101"/>
        <v>37500</v>
      </c>
    </row>
    <row r="4793" spans="1:21">
      <c r="A4793" s="235">
        <f t="shared" si="102"/>
        <v>4790</v>
      </c>
      <c r="B4793" s="238">
        <v>112158708</v>
      </c>
      <c r="C4793" s="238" t="s">
        <v>3681</v>
      </c>
      <c r="D4793" s="337" t="s">
        <v>3682</v>
      </c>
      <c r="E4793" s="598" t="s">
        <v>36</v>
      </c>
      <c r="F4793" s="333">
        <v>4</v>
      </c>
      <c r="G4793" s="623" t="s">
        <v>5554</v>
      </c>
      <c r="H4793" s="241">
        <v>45414</v>
      </c>
      <c r="I4793" s="491"/>
      <c r="J4793" s="246"/>
      <c r="K4793" s="246"/>
      <c r="L4793" s="246"/>
      <c r="M4793" s="246"/>
      <c r="N4793" s="246"/>
      <c r="O4793" s="262"/>
      <c r="P4793" s="246"/>
      <c r="Q4793" s="246"/>
      <c r="R4793" s="246"/>
      <c r="S4793" s="544">
        <v>1900</v>
      </c>
      <c r="T4793" s="467" t="s">
        <v>2965</v>
      </c>
      <c r="U4793" s="347">
        <f t="shared" si="101"/>
        <v>7600</v>
      </c>
    </row>
    <row r="4794" spans="1:21" ht="20.399999999999999">
      <c r="A4794" s="235">
        <f t="shared" si="102"/>
        <v>4791</v>
      </c>
      <c r="B4794" s="238">
        <v>110408290</v>
      </c>
      <c r="C4794" s="238" t="s">
        <v>4382</v>
      </c>
      <c r="D4794" s="337" t="s">
        <v>2775</v>
      </c>
      <c r="E4794" s="598" t="s">
        <v>36</v>
      </c>
      <c r="F4794" s="235">
        <v>14</v>
      </c>
      <c r="G4794" s="623" t="s">
        <v>5554</v>
      </c>
      <c r="H4794" s="241">
        <v>45414</v>
      </c>
      <c r="I4794" s="491"/>
      <c r="J4794" s="246"/>
      <c r="K4794" s="246"/>
      <c r="L4794" s="246"/>
      <c r="M4794" s="246"/>
      <c r="N4794" s="246"/>
      <c r="O4794" s="262"/>
      <c r="P4794" s="246"/>
      <c r="Q4794" s="246"/>
      <c r="R4794" s="246"/>
      <c r="S4794" s="538">
        <v>540.54999999999995</v>
      </c>
      <c r="T4794" s="467" t="s">
        <v>2965</v>
      </c>
      <c r="U4794" s="347">
        <f t="shared" si="101"/>
        <v>7567.6999999999989</v>
      </c>
    </row>
    <row r="4795" spans="1:21">
      <c r="A4795" s="235">
        <f t="shared" si="102"/>
        <v>4792</v>
      </c>
      <c r="B4795" s="238">
        <v>102464571</v>
      </c>
      <c r="C4795" s="238" t="s">
        <v>1693</v>
      </c>
      <c r="D4795" s="238" t="s">
        <v>1694</v>
      </c>
      <c r="E4795" s="600" t="s">
        <v>36</v>
      </c>
      <c r="F4795" s="333">
        <v>2</v>
      </c>
      <c r="G4795" s="623" t="s">
        <v>5554</v>
      </c>
      <c r="H4795" s="241">
        <v>45414</v>
      </c>
      <c r="I4795" s="491"/>
      <c r="J4795" s="246"/>
      <c r="K4795" s="246"/>
      <c r="L4795" s="246"/>
      <c r="M4795" s="246"/>
      <c r="N4795" s="246"/>
      <c r="O4795" s="262"/>
      <c r="P4795" s="246"/>
      <c r="Q4795" s="246"/>
      <c r="R4795" s="246"/>
      <c r="S4795" s="546">
        <v>1564</v>
      </c>
      <c r="T4795" s="467" t="s">
        <v>2965</v>
      </c>
      <c r="U4795" s="347">
        <f t="shared" si="101"/>
        <v>3128</v>
      </c>
    </row>
    <row r="4796" spans="1:21">
      <c r="A4796" s="235">
        <f t="shared" si="102"/>
        <v>4793</v>
      </c>
      <c r="B4796" s="238"/>
      <c r="C4796" s="239"/>
      <c r="D4796" s="337" t="s">
        <v>4072</v>
      </c>
      <c r="E4796" s="600" t="s">
        <v>36</v>
      </c>
      <c r="F4796" s="333">
        <v>3</v>
      </c>
      <c r="G4796" s="623" t="s">
        <v>5554</v>
      </c>
      <c r="H4796" s="241">
        <v>45414</v>
      </c>
      <c r="I4796" s="491"/>
      <c r="J4796" s="246"/>
      <c r="K4796" s="246"/>
      <c r="L4796" s="246"/>
      <c r="M4796" s="246"/>
      <c r="N4796" s="246"/>
      <c r="O4796" s="262"/>
      <c r="P4796" s="246"/>
      <c r="Q4796" s="246"/>
      <c r="R4796" s="246"/>
      <c r="S4796" s="551">
        <v>90729.16</v>
      </c>
      <c r="T4796" s="467" t="s">
        <v>2965</v>
      </c>
      <c r="U4796" s="347">
        <f t="shared" si="101"/>
        <v>272187.48</v>
      </c>
    </row>
    <row r="4797" spans="1:21">
      <c r="A4797" s="235">
        <f t="shared" si="102"/>
        <v>4794</v>
      </c>
      <c r="B4797" s="238" t="s">
        <v>286</v>
      </c>
      <c r="C4797" s="239" t="s">
        <v>286</v>
      </c>
      <c r="D4797" s="337" t="s">
        <v>4072</v>
      </c>
      <c r="E4797" s="600" t="s">
        <v>36</v>
      </c>
      <c r="F4797" s="333">
        <v>1</v>
      </c>
      <c r="G4797" s="623" t="s">
        <v>5554</v>
      </c>
      <c r="H4797" s="241">
        <v>45414</v>
      </c>
      <c r="I4797" s="491"/>
      <c r="J4797" s="246"/>
      <c r="K4797" s="246"/>
      <c r="L4797" s="246"/>
      <c r="M4797" s="246"/>
      <c r="N4797" s="246"/>
      <c r="O4797" s="262"/>
      <c r="P4797" s="246"/>
      <c r="Q4797" s="246"/>
      <c r="R4797" s="246"/>
      <c r="S4797" s="551">
        <v>90729.16</v>
      </c>
      <c r="T4797" s="467" t="s">
        <v>2965</v>
      </c>
      <c r="U4797" s="347">
        <f t="shared" si="101"/>
        <v>90729.16</v>
      </c>
    </row>
    <row r="4798" spans="1:21">
      <c r="A4798" s="235">
        <f t="shared" si="102"/>
        <v>4795</v>
      </c>
      <c r="B4798" s="238">
        <v>102951260</v>
      </c>
      <c r="C4798" s="238" t="s">
        <v>1697</v>
      </c>
      <c r="D4798" s="238" t="s">
        <v>1698</v>
      </c>
      <c r="E4798" s="598" t="s">
        <v>36</v>
      </c>
      <c r="F4798" s="333">
        <v>6</v>
      </c>
      <c r="G4798" s="623" t="s">
        <v>5554</v>
      </c>
      <c r="H4798" s="241">
        <v>45414</v>
      </c>
      <c r="I4798" s="491"/>
      <c r="J4798" s="246"/>
      <c r="K4798" s="246"/>
      <c r="L4798" s="246"/>
      <c r="M4798" s="246"/>
      <c r="N4798" s="246"/>
      <c r="O4798" s="262"/>
      <c r="P4798" s="246"/>
      <c r="Q4798" s="246"/>
      <c r="R4798" s="246"/>
      <c r="S4798" s="546">
        <v>238</v>
      </c>
      <c r="T4798" s="467" t="s">
        <v>2965</v>
      </c>
      <c r="U4798" s="347">
        <f t="shared" si="101"/>
        <v>1428</v>
      </c>
    </row>
    <row r="4799" spans="1:21">
      <c r="A4799" s="235">
        <f t="shared" si="102"/>
        <v>4796</v>
      </c>
      <c r="B4799" s="238">
        <v>112171911</v>
      </c>
      <c r="C4799" s="238" t="s">
        <v>3427</v>
      </c>
      <c r="D4799" s="238" t="s">
        <v>3588</v>
      </c>
      <c r="E4799" s="600" t="s">
        <v>36</v>
      </c>
      <c r="F4799" s="333">
        <v>2</v>
      </c>
      <c r="G4799" s="623" t="s">
        <v>5554</v>
      </c>
      <c r="H4799" s="241">
        <v>45414</v>
      </c>
      <c r="I4799" s="491"/>
      <c r="J4799" s="246"/>
      <c r="K4799" s="246"/>
      <c r="L4799" s="246"/>
      <c r="M4799" s="246"/>
      <c r="N4799" s="246"/>
      <c r="O4799" s="262"/>
      <c r="P4799" s="246"/>
      <c r="Q4799" s="246"/>
      <c r="R4799" s="246"/>
      <c r="S4799" s="544">
        <v>158500</v>
      </c>
      <c r="T4799" s="467" t="s">
        <v>2965</v>
      </c>
      <c r="U4799" s="347">
        <f t="shared" si="101"/>
        <v>317000</v>
      </c>
    </row>
    <row r="4800" spans="1:21">
      <c r="A4800" s="235">
        <f t="shared" si="102"/>
        <v>4797</v>
      </c>
      <c r="B4800" s="238">
        <v>112173808</v>
      </c>
      <c r="C4800" s="239" t="s">
        <v>3421</v>
      </c>
      <c r="D4800" s="350" t="s">
        <v>2819</v>
      </c>
      <c r="E4800" s="600" t="s">
        <v>36</v>
      </c>
      <c r="F4800" s="472">
        <v>4</v>
      </c>
      <c r="G4800" s="623" t="s">
        <v>5554</v>
      </c>
      <c r="H4800" s="241">
        <v>45414</v>
      </c>
      <c r="I4800" s="491"/>
      <c r="J4800" s="246"/>
      <c r="K4800" s="246"/>
      <c r="L4800" s="246"/>
      <c r="M4800" s="246"/>
      <c r="N4800" s="246"/>
      <c r="O4800" s="262"/>
      <c r="P4800" s="246"/>
      <c r="Q4800" s="246"/>
      <c r="R4800" s="246"/>
      <c r="S4800" s="541">
        <v>65700</v>
      </c>
      <c r="T4800" s="467" t="s">
        <v>2965</v>
      </c>
      <c r="U4800" s="347">
        <f t="shared" si="101"/>
        <v>262800</v>
      </c>
    </row>
    <row r="4801" spans="1:21">
      <c r="A4801" s="235">
        <f t="shared" si="102"/>
        <v>4798</v>
      </c>
      <c r="B4801" s="238">
        <v>112173254</v>
      </c>
      <c r="C4801" s="238" t="s">
        <v>432</v>
      </c>
      <c r="D4801" s="238" t="s">
        <v>433</v>
      </c>
      <c r="E4801" s="598" t="s">
        <v>36</v>
      </c>
      <c r="F4801" s="235">
        <v>5</v>
      </c>
      <c r="G4801" s="623" t="s">
        <v>5577</v>
      </c>
      <c r="H4801" s="241">
        <v>45427</v>
      </c>
      <c r="I4801" s="491"/>
      <c r="J4801" s="246"/>
      <c r="K4801" s="246"/>
      <c r="L4801" s="246"/>
      <c r="M4801" s="246"/>
      <c r="N4801" s="246"/>
      <c r="O4801" s="262"/>
      <c r="P4801" s="246"/>
      <c r="Q4801" s="246"/>
      <c r="R4801" s="246"/>
      <c r="S4801" s="549">
        <v>80.3</v>
      </c>
      <c r="T4801" s="467" t="s">
        <v>2965</v>
      </c>
      <c r="U4801" s="347">
        <f t="shared" si="101"/>
        <v>401.5</v>
      </c>
    </row>
    <row r="4802" spans="1:21">
      <c r="A4802" s="235">
        <f t="shared" si="102"/>
        <v>4799</v>
      </c>
      <c r="B4802" s="238">
        <v>112129061</v>
      </c>
      <c r="C4802" s="238" t="s">
        <v>1718</v>
      </c>
      <c r="D4802" s="238" t="s">
        <v>1719</v>
      </c>
      <c r="E4802" s="598" t="s">
        <v>36</v>
      </c>
      <c r="F4802" s="235">
        <v>1</v>
      </c>
      <c r="G4802" s="623" t="s">
        <v>5578</v>
      </c>
      <c r="H4802" s="485">
        <v>45436</v>
      </c>
      <c r="I4802" s="491"/>
      <c r="J4802" s="246"/>
      <c r="K4802" s="246"/>
      <c r="L4802" s="246"/>
      <c r="M4802" s="246"/>
      <c r="N4802" s="246"/>
      <c r="O4802" s="262"/>
      <c r="P4802" s="246"/>
      <c r="Q4802" s="246"/>
      <c r="R4802" s="246"/>
      <c r="S4802" s="549">
        <v>13332</v>
      </c>
      <c r="T4802" s="467" t="s">
        <v>2965</v>
      </c>
      <c r="U4802" s="347">
        <f t="shared" si="101"/>
        <v>13332</v>
      </c>
    </row>
    <row r="4803" spans="1:21">
      <c r="A4803" s="235">
        <f t="shared" si="102"/>
        <v>4800</v>
      </c>
      <c r="B4803" s="238">
        <v>112173248</v>
      </c>
      <c r="C4803" s="238" t="s">
        <v>751</v>
      </c>
      <c r="D4803" s="238" t="s">
        <v>2592</v>
      </c>
      <c r="E4803" s="598" t="s">
        <v>36</v>
      </c>
      <c r="F4803" s="235">
        <v>2</v>
      </c>
      <c r="G4803" s="623" t="s">
        <v>5577</v>
      </c>
      <c r="H4803" s="241">
        <v>45427</v>
      </c>
      <c r="I4803" s="491"/>
      <c r="J4803" s="246"/>
      <c r="K4803" s="246"/>
      <c r="L4803" s="246"/>
      <c r="M4803" s="246"/>
      <c r="N4803" s="246"/>
      <c r="O4803" s="262"/>
      <c r="P4803" s="246"/>
      <c r="Q4803" s="246"/>
      <c r="R4803" s="246"/>
      <c r="S4803" s="538">
        <v>169.5</v>
      </c>
      <c r="T4803" s="467" t="s">
        <v>2965</v>
      </c>
      <c r="U4803" s="347">
        <f t="shared" si="101"/>
        <v>339</v>
      </c>
    </row>
    <row r="4804" spans="1:21" ht="20.399999999999999">
      <c r="A4804" s="235">
        <f t="shared" si="102"/>
        <v>4801</v>
      </c>
      <c r="B4804" s="238">
        <v>107171952</v>
      </c>
      <c r="C4804" s="238" t="s">
        <v>1475</v>
      </c>
      <c r="D4804" s="238" t="s">
        <v>1476</v>
      </c>
      <c r="E4804" s="598" t="s">
        <v>36</v>
      </c>
      <c r="F4804" s="235">
        <v>4</v>
      </c>
      <c r="G4804" s="623" t="s">
        <v>5577</v>
      </c>
      <c r="H4804" s="241">
        <v>45427</v>
      </c>
      <c r="I4804" s="491"/>
      <c r="J4804" s="246"/>
      <c r="K4804" s="246"/>
      <c r="L4804" s="246"/>
      <c r="M4804" s="246"/>
      <c r="N4804" s="246"/>
      <c r="O4804" s="262"/>
      <c r="P4804" s="246"/>
      <c r="Q4804" s="246"/>
      <c r="R4804" s="246"/>
      <c r="S4804" s="538">
        <v>2750</v>
      </c>
      <c r="T4804" s="467" t="s">
        <v>2965</v>
      </c>
      <c r="U4804" s="347">
        <f t="shared" ref="U4804:U4867" si="103">S4804*F4804</f>
        <v>11000</v>
      </c>
    </row>
    <row r="4805" spans="1:21">
      <c r="A4805" s="235">
        <f t="shared" si="102"/>
        <v>4802</v>
      </c>
      <c r="B4805" s="238">
        <v>112173253</v>
      </c>
      <c r="C4805" s="238">
        <v>19300061440</v>
      </c>
      <c r="D4805" s="238" t="s">
        <v>777</v>
      </c>
      <c r="E4805" s="598" t="s">
        <v>36</v>
      </c>
      <c r="F4805" s="427">
        <v>2</v>
      </c>
      <c r="G4805" s="623" t="s">
        <v>5577</v>
      </c>
      <c r="H4805" s="241">
        <v>45427</v>
      </c>
      <c r="I4805" s="491"/>
      <c r="J4805" s="246"/>
      <c r="K4805" s="246"/>
      <c r="L4805" s="246"/>
      <c r="M4805" s="246"/>
      <c r="N4805" s="246"/>
      <c r="O4805" s="262"/>
      <c r="P4805" s="246"/>
      <c r="Q4805" s="246"/>
      <c r="R4805" s="246"/>
      <c r="S4805" s="538">
        <v>267.55</v>
      </c>
      <c r="T4805" s="467" t="s">
        <v>2965</v>
      </c>
      <c r="U4805" s="347">
        <f t="shared" si="103"/>
        <v>535.1</v>
      </c>
    </row>
    <row r="4806" spans="1:21">
      <c r="A4806" s="235">
        <f t="shared" si="102"/>
        <v>4803</v>
      </c>
      <c r="B4806" s="238">
        <v>113562221</v>
      </c>
      <c r="C4806" s="238">
        <v>113562221</v>
      </c>
      <c r="D4806" s="238" t="s">
        <v>3768</v>
      </c>
      <c r="E4806" s="605" t="s">
        <v>36</v>
      </c>
      <c r="F4806" s="333">
        <v>1</v>
      </c>
      <c r="G4806" s="623" t="s">
        <v>5578</v>
      </c>
      <c r="H4806" s="485">
        <v>45436</v>
      </c>
      <c r="I4806" s="491"/>
      <c r="J4806" s="246"/>
      <c r="K4806" s="246"/>
      <c r="L4806" s="246"/>
      <c r="M4806" s="246"/>
      <c r="N4806" s="246"/>
      <c r="O4806" s="262"/>
      <c r="P4806" s="246"/>
      <c r="Q4806" s="246"/>
      <c r="R4806" s="246"/>
      <c r="S4806" s="549">
        <v>5500</v>
      </c>
      <c r="T4806" s="467" t="s">
        <v>2965</v>
      </c>
      <c r="U4806" s="347">
        <f t="shared" si="103"/>
        <v>5500</v>
      </c>
    </row>
    <row r="4807" spans="1:21">
      <c r="A4807" s="235">
        <f t="shared" si="102"/>
        <v>4804</v>
      </c>
      <c r="B4807" s="355">
        <v>111397722</v>
      </c>
      <c r="C4807" s="238" t="s">
        <v>2593</v>
      </c>
      <c r="D4807" s="238" t="s">
        <v>2594</v>
      </c>
      <c r="E4807" s="605" t="s">
        <v>36</v>
      </c>
      <c r="F4807" s="333">
        <v>2</v>
      </c>
      <c r="G4807" s="623" t="s">
        <v>5577</v>
      </c>
      <c r="H4807" s="241">
        <v>45427</v>
      </c>
      <c r="I4807" s="491"/>
      <c r="J4807" s="246"/>
      <c r="K4807" s="246"/>
      <c r="L4807" s="246"/>
      <c r="M4807" s="246"/>
      <c r="N4807" s="246"/>
      <c r="O4807" s="262"/>
      <c r="P4807" s="246"/>
      <c r="Q4807" s="246"/>
      <c r="R4807" s="246"/>
      <c r="S4807" s="538">
        <v>135.22999999999999</v>
      </c>
      <c r="T4807" s="467" t="s">
        <v>2965</v>
      </c>
      <c r="U4807" s="347">
        <f t="shared" si="103"/>
        <v>270.45999999999998</v>
      </c>
    </row>
    <row r="4808" spans="1:21">
      <c r="A4808" s="235">
        <f t="shared" si="102"/>
        <v>4805</v>
      </c>
      <c r="B4808" s="238">
        <v>109609641</v>
      </c>
      <c r="C4808" s="238">
        <v>9140063141</v>
      </c>
      <c r="D4808" s="238" t="s">
        <v>2750</v>
      </c>
      <c r="E4808" s="605" t="s">
        <v>36</v>
      </c>
      <c r="F4808" s="333">
        <v>2</v>
      </c>
      <c r="G4808" s="623" t="s">
        <v>5577</v>
      </c>
      <c r="H4808" s="241">
        <v>45427</v>
      </c>
      <c r="I4808" s="491"/>
      <c r="J4808" s="246"/>
      <c r="K4808" s="246"/>
      <c r="L4808" s="246"/>
      <c r="M4808" s="246"/>
      <c r="N4808" s="246"/>
      <c r="O4808" s="262"/>
      <c r="P4808" s="246"/>
      <c r="Q4808" s="246"/>
      <c r="R4808" s="246"/>
      <c r="S4808" s="538">
        <v>132.54</v>
      </c>
      <c r="T4808" s="467" t="s">
        <v>2965</v>
      </c>
      <c r="U4808" s="347">
        <f t="shared" si="103"/>
        <v>265.08</v>
      </c>
    </row>
    <row r="4809" spans="1:21" ht="20.399999999999999">
      <c r="A4809" s="235">
        <f t="shared" si="102"/>
        <v>4806</v>
      </c>
      <c r="B4809" s="238">
        <v>109492194</v>
      </c>
      <c r="C4809" s="337">
        <v>61030012010</v>
      </c>
      <c r="D4809" s="346" t="s">
        <v>193</v>
      </c>
      <c r="E4809" s="598" t="s">
        <v>36</v>
      </c>
      <c r="F4809" s="235">
        <v>2</v>
      </c>
      <c r="G4809" s="623" t="s">
        <v>5577</v>
      </c>
      <c r="H4809" s="241">
        <v>45427</v>
      </c>
      <c r="I4809" s="491"/>
      <c r="J4809" s="246"/>
      <c r="K4809" s="246"/>
      <c r="L4809" s="246"/>
      <c r="M4809" s="246"/>
      <c r="N4809" s="246"/>
      <c r="O4809" s="262"/>
      <c r="P4809" s="246"/>
      <c r="Q4809" s="246"/>
      <c r="R4809" s="246"/>
      <c r="S4809" s="538">
        <v>244.56</v>
      </c>
      <c r="T4809" s="467" t="s">
        <v>2965</v>
      </c>
      <c r="U4809" s="347">
        <f t="shared" si="103"/>
        <v>489.12</v>
      </c>
    </row>
    <row r="4810" spans="1:21">
      <c r="A4810" s="235">
        <f t="shared" si="102"/>
        <v>4807</v>
      </c>
      <c r="B4810" s="238">
        <v>109492192</v>
      </c>
      <c r="C4810" s="238" t="s">
        <v>1290</v>
      </c>
      <c r="D4810" s="337" t="s">
        <v>2746</v>
      </c>
      <c r="E4810" s="598" t="s">
        <v>36</v>
      </c>
      <c r="F4810" s="235">
        <v>2</v>
      </c>
      <c r="G4810" s="623" t="s">
        <v>5577</v>
      </c>
      <c r="H4810" s="241">
        <v>45427</v>
      </c>
      <c r="I4810" s="491"/>
      <c r="J4810" s="246"/>
      <c r="K4810" s="246"/>
      <c r="L4810" s="246"/>
      <c r="M4810" s="246"/>
      <c r="N4810" s="246"/>
      <c r="O4810" s="262"/>
      <c r="P4810" s="246"/>
      <c r="Q4810" s="246"/>
      <c r="R4810" s="246"/>
      <c r="S4810" s="538">
        <v>26.49</v>
      </c>
      <c r="T4810" s="467" t="s">
        <v>2965</v>
      </c>
      <c r="U4810" s="347">
        <f t="shared" si="103"/>
        <v>52.98</v>
      </c>
    </row>
    <row r="4811" spans="1:21">
      <c r="A4811" s="235">
        <f t="shared" si="102"/>
        <v>4808</v>
      </c>
      <c r="B4811" s="238">
        <v>110397309</v>
      </c>
      <c r="C4811" s="238" t="s">
        <v>2222</v>
      </c>
      <c r="D4811" s="337" t="s">
        <v>889</v>
      </c>
      <c r="E4811" s="598" t="s">
        <v>36</v>
      </c>
      <c r="F4811" s="238">
        <v>4</v>
      </c>
      <c r="G4811" s="623" t="s">
        <v>5577</v>
      </c>
      <c r="H4811" s="241">
        <v>45427</v>
      </c>
      <c r="I4811" s="491"/>
      <c r="J4811" s="246"/>
      <c r="K4811" s="246"/>
      <c r="L4811" s="246"/>
      <c r="M4811" s="246"/>
      <c r="N4811" s="246"/>
      <c r="O4811" s="262"/>
      <c r="P4811" s="246"/>
      <c r="Q4811" s="246"/>
      <c r="R4811" s="246"/>
      <c r="S4811" s="538">
        <v>15.92</v>
      </c>
      <c r="T4811" s="467" t="s">
        <v>2965</v>
      </c>
      <c r="U4811" s="347">
        <f t="shared" si="103"/>
        <v>63.68</v>
      </c>
    </row>
    <row r="4812" spans="1:21">
      <c r="A4812" s="235">
        <f t="shared" si="102"/>
        <v>4809</v>
      </c>
      <c r="B4812" s="238">
        <v>111402534</v>
      </c>
      <c r="C4812" s="238" t="s">
        <v>1083</v>
      </c>
      <c r="D4812" s="238" t="s">
        <v>1084</v>
      </c>
      <c r="E4812" s="598" t="s">
        <v>36</v>
      </c>
      <c r="F4812" s="235">
        <v>3</v>
      </c>
      <c r="G4812" s="623" t="s">
        <v>5579</v>
      </c>
      <c r="H4812" s="417">
        <v>45430</v>
      </c>
      <c r="I4812" s="491"/>
      <c r="J4812" s="246"/>
      <c r="K4812" s="246"/>
      <c r="L4812" s="246"/>
      <c r="M4812" s="246"/>
      <c r="N4812" s="246"/>
      <c r="O4812" s="262"/>
      <c r="P4812" s="246"/>
      <c r="Q4812" s="246"/>
      <c r="R4812" s="246"/>
      <c r="S4812" s="549">
        <v>450.02</v>
      </c>
      <c r="T4812" s="467" t="s">
        <v>2965</v>
      </c>
      <c r="U4812" s="347">
        <f t="shared" si="103"/>
        <v>1350.06</v>
      </c>
    </row>
    <row r="4813" spans="1:21" ht="20.399999999999999">
      <c r="A4813" s="235">
        <f t="shared" si="102"/>
        <v>4810</v>
      </c>
      <c r="B4813" s="238" t="s">
        <v>818</v>
      </c>
      <c r="C4813" s="238" t="s">
        <v>818</v>
      </c>
      <c r="D4813" s="238" t="s">
        <v>819</v>
      </c>
      <c r="E4813" s="598" t="s">
        <v>36</v>
      </c>
      <c r="F4813" s="333">
        <v>80</v>
      </c>
      <c r="G4813" s="623" t="s">
        <v>5579</v>
      </c>
      <c r="H4813" s="417">
        <v>45430</v>
      </c>
      <c r="I4813" s="491"/>
      <c r="J4813" s="246"/>
      <c r="K4813" s="246"/>
      <c r="L4813" s="246"/>
      <c r="M4813" s="246"/>
      <c r="N4813" s="246"/>
      <c r="O4813" s="262"/>
      <c r="P4813" s="246"/>
      <c r="Q4813" s="246"/>
      <c r="R4813" s="246"/>
      <c r="S4813" s="538">
        <v>4.5</v>
      </c>
      <c r="T4813" s="467" t="s">
        <v>2965</v>
      </c>
      <c r="U4813" s="347">
        <f t="shared" si="103"/>
        <v>360</v>
      </c>
    </row>
    <row r="4814" spans="1:21">
      <c r="A4814" s="235">
        <f t="shared" si="102"/>
        <v>4811</v>
      </c>
      <c r="B4814" s="238">
        <v>107184793</v>
      </c>
      <c r="C4814" s="238">
        <v>107184793</v>
      </c>
      <c r="D4814" s="238" t="s">
        <v>813</v>
      </c>
      <c r="E4814" s="598" t="s">
        <v>36</v>
      </c>
      <c r="F4814" s="355">
        <v>60</v>
      </c>
      <c r="G4814" s="623" t="s">
        <v>5579</v>
      </c>
      <c r="H4814" s="417">
        <v>45430</v>
      </c>
      <c r="I4814" s="491"/>
      <c r="J4814" s="246"/>
      <c r="K4814" s="246"/>
      <c r="L4814" s="246"/>
      <c r="M4814" s="246"/>
      <c r="N4814" s="246"/>
      <c r="O4814" s="262"/>
      <c r="P4814" s="246"/>
      <c r="Q4814" s="246"/>
      <c r="R4814" s="246"/>
      <c r="S4814" s="538">
        <v>2.74</v>
      </c>
      <c r="T4814" s="467" t="s">
        <v>2965</v>
      </c>
      <c r="U4814" s="347">
        <f t="shared" si="103"/>
        <v>164.4</v>
      </c>
    </row>
    <row r="4815" spans="1:21">
      <c r="A4815" s="235">
        <f t="shared" si="102"/>
        <v>4812</v>
      </c>
      <c r="B4815" s="238">
        <v>107156657</v>
      </c>
      <c r="C4815" s="238">
        <v>107156657</v>
      </c>
      <c r="D4815" s="238" t="s">
        <v>815</v>
      </c>
      <c r="E4815" s="598" t="s">
        <v>36</v>
      </c>
      <c r="F4815" s="235">
        <v>8</v>
      </c>
      <c r="G4815" s="623" t="s">
        <v>5579</v>
      </c>
      <c r="H4815" s="417">
        <v>45430</v>
      </c>
      <c r="I4815" s="491"/>
      <c r="J4815" s="246"/>
      <c r="K4815" s="246"/>
      <c r="L4815" s="246"/>
      <c r="M4815" s="246"/>
      <c r="N4815" s="246"/>
      <c r="O4815" s="262"/>
      <c r="P4815" s="246"/>
      <c r="Q4815" s="246"/>
      <c r="R4815" s="246"/>
      <c r="S4815" s="549">
        <v>17.79</v>
      </c>
      <c r="T4815" s="467" t="s">
        <v>2965</v>
      </c>
      <c r="U4815" s="347">
        <f t="shared" si="103"/>
        <v>142.32</v>
      </c>
    </row>
    <row r="4816" spans="1:21">
      <c r="A4816" s="235">
        <f t="shared" si="102"/>
        <v>4813</v>
      </c>
      <c r="B4816" s="238">
        <v>107156629</v>
      </c>
      <c r="C4816" s="238">
        <v>107156629</v>
      </c>
      <c r="D4816" s="238" t="s">
        <v>814</v>
      </c>
      <c r="E4816" s="598" t="s">
        <v>36</v>
      </c>
      <c r="F4816" s="235">
        <v>32</v>
      </c>
      <c r="G4816" s="623" t="s">
        <v>5579</v>
      </c>
      <c r="H4816" s="417">
        <v>45430</v>
      </c>
      <c r="I4816" s="491"/>
      <c r="J4816" s="246"/>
      <c r="K4816" s="246"/>
      <c r="L4816" s="246"/>
      <c r="M4816" s="246"/>
      <c r="N4816" s="246"/>
      <c r="O4816" s="262"/>
      <c r="P4816" s="246"/>
      <c r="Q4816" s="246"/>
      <c r="R4816" s="246"/>
      <c r="S4816" s="549">
        <v>13.63</v>
      </c>
      <c r="T4816" s="467" t="s">
        <v>2965</v>
      </c>
      <c r="U4816" s="347">
        <f t="shared" si="103"/>
        <v>436.16</v>
      </c>
    </row>
    <row r="4817" spans="1:21">
      <c r="A4817" s="235">
        <f t="shared" si="102"/>
        <v>4814</v>
      </c>
      <c r="B4817" s="238">
        <v>110408291</v>
      </c>
      <c r="C4817" s="238" t="s">
        <v>1305</v>
      </c>
      <c r="D4817" s="238" t="s">
        <v>1306</v>
      </c>
      <c r="E4817" s="598" t="s">
        <v>36</v>
      </c>
      <c r="F4817" s="235">
        <v>11</v>
      </c>
      <c r="G4817" s="623" t="s">
        <v>5579</v>
      </c>
      <c r="H4817" s="417">
        <v>45430</v>
      </c>
      <c r="I4817" s="491"/>
      <c r="J4817" s="246"/>
      <c r="K4817" s="246"/>
      <c r="L4817" s="246"/>
      <c r="M4817" s="246"/>
      <c r="N4817" s="246"/>
      <c r="O4817" s="262"/>
      <c r="P4817" s="246"/>
      <c r="Q4817" s="246"/>
      <c r="R4817" s="246"/>
      <c r="S4817" s="549">
        <v>2.5499999999999998</v>
      </c>
      <c r="T4817" s="467" t="s">
        <v>2965</v>
      </c>
      <c r="U4817" s="347">
        <f t="shared" si="103"/>
        <v>28.049999999999997</v>
      </c>
    </row>
    <row r="4818" spans="1:21" ht="20.399999999999999">
      <c r="A4818" s="235">
        <f t="shared" si="102"/>
        <v>4815</v>
      </c>
      <c r="B4818" s="238" t="s">
        <v>820</v>
      </c>
      <c r="C4818" s="238">
        <v>107186267</v>
      </c>
      <c r="D4818" s="238" t="s">
        <v>821</v>
      </c>
      <c r="E4818" s="598" t="s">
        <v>36</v>
      </c>
      <c r="F4818" s="333">
        <v>76</v>
      </c>
      <c r="G4818" s="623" t="s">
        <v>5579</v>
      </c>
      <c r="H4818" s="417">
        <v>45430</v>
      </c>
      <c r="I4818" s="491"/>
      <c r="J4818" s="246"/>
      <c r="K4818" s="246"/>
      <c r="L4818" s="246"/>
      <c r="M4818" s="246"/>
      <c r="N4818" s="246"/>
      <c r="O4818" s="262"/>
      <c r="P4818" s="246"/>
      <c r="Q4818" s="246"/>
      <c r="R4818" s="246"/>
      <c r="S4818" s="538">
        <v>11.06</v>
      </c>
      <c r="T4818" s="467" t="s">
        <v>2965</v>
      </c>
      <c r="U4818" s="347">
        <f t="shared" si="103"/>
        <v>840.56000000000006</v>
      </c>
    </row>
    <row r="4819" spans="1:21">
      <c r="A4819" s="235">
        <f t="shared" si="102"/>
        <v>4816</v>
      </c>
      <c r="B4819" s="238">
        <v>112141777</v>
      </c>
      <c r="C4819" s="238">
        <v>112141777</v>
      </c>
      <c r="D4819" s="238" t="s">
        <v>2563</v>
      </c>
      <c r="E4819" s="598" t="s">
        <v>36</v>
      </c>
      <c r="F4819" s="235">
        <v>36</v>
      </c>
      <c r="G4819" s="623" t="s">
        <v>5579</v>
      </c>
      <c r="H4819" s="417">
        <v>45430</v>
      </c>
      <c r="I4819" s="491"/>
      <c r="J4819" s="246"/>
      <c r="K4819" s="246"/>
      <c r="L4819" s="246"/>
      <c r="M4819" s="246"/>
      <c r="N4819" s="246"/>
      <c r="O4819" s="262"/>
      <c r="P4819" s="246"/>
      <c r="Q4819" s="246"/>
      <c r="R4819" s="246"/>
      <c r="S4819" s="549">
        <v>5.4</v>
      </c>
      <c r="T4819" s="467" t="s">
        <v>2965</v>
      </c>
      <c r="U4819" s="347">
        <f t="shared" si="103"/>
        <v>194.4</v>
      </c>
    </row>
    <row r="4820" spans="1:21">
      <c r="A4820" s="235">
        <f t="shared" si="102"/>
        <v>4817</v>
      </c>
      <c r="B4820" s="238">
        <v>112141778</v>
      </c>
      <c r="C4820" s="238">
        <v>112141778</v>
      </c>
      <c r="D4820" s="238" t="s">
        <v>2566</v>
      </c>
      <c r="E4820" s="598" t="s">
        <v>36</v>
      </c>
      <c r="F4820" s="235">
        <v>20</v>
      </c>
      <c r="G4820" s="623" t="s">
        <v>5579</v>
      </c>
      <c r="H4820" s="417">
        <v>45430</v>
      </c>
      <c r="I4820" s="491"/>
      <c r="J4820" s="246"/>
      <c r="K4820" s="246"/>
      <c r="L4820" s="246"/>
      <c r="M4820" s="246"/>
      <c r="N4820" s="246"/>
      <c r="O4820" s="262"/>
      <c r="P4820" s="246"/>
      <c r="Q4820" s="246"/>
      <c r="R4820" s="246"/>
      <c r="S4820" s="549">
        <v>1.5</v>
      </c>
      <c r="T4820" s="467" t="s">
        <v>2965</v>
      </c>
      <c r="U4820" s="347">
        <f t="shared" si="103"/>
        <v>30</v>
      </c>
    </row>
    <row r="4821" spans="1:21">
      <c r="A4821" s="235">
        <f t="shared" si="102"/>
        <v>4818</v>
      </c>
      <c r="B4821" s="238">
        <v>112169820</v>
      </c>
      <c r="C4821" s="337" t="s">
        <v>2939</v>
      </c>
      <c r="D4821" s="239" t="s">
        <v>2940</v>
      </c>
      <c r="E4821" s="605" t="s">
        <v>2729</v>
      </c>
      <c r="F4821" s="333">
        <v>100</v>
      </c>
      <c r="G4821" s="634" t="s">
        <v>5580</v>
      </c>
      <c r="H4821" s="241">
        <v>45426</v>
      </c>
      <c r="I4821" s="491"/>
      <c r="J4821" s="246"/>
      <c r="K4821" s="246"/>
      <c r="L4821" s="246"/>
      <c r="M4821" s="246"/>
      <c r="N4821" s="246"/>
      <c r="O4821" s="262"/>
      <c r="P4821" s="246"/>
      <c r="Q4821" s="246"/>
      <c r="R4821" s="246"/>
      <c r="S4821" s="538">
        <v>32.01</v>
      </c>
      <c r="T4821" s="467" t="s">
        <v>2965</v>
      </c>
      <c r="U4821" s="347">
        <f t="shared" si="103"/>
        <v>3201</v>
      </c>
    </row>
    <row r="4822" spans="1:21">
      <c r="A4822" s="235">
        <f t="shared" si="102"/>
        <v>4819</v>
      </c>
      <c r="B4822" s="238">
        <v>110710681</v>
      </c>
      <c r="C4822" s="238">
        <v>110710681</v>
      </c>
      <c r="D4822" s="238" t="s">
        <v>2209</v>
      </c>
      <c r="E4822" s="598" t="s">
        <v>36</v>
      </c>
      <c r="F4822" s="235">
        <v>5</v>
      </c>
      <c r="G4822" s="623" t="s">
        <v>5579</v>
      </c>
      <c r="H4822" s="417">
        <v>45430</v>
      </c>
      <c r="I4822" s="491"/>
      <c r="J4822" s="246"/>
      <c r="K4822" s="246"/>
      <c r="L4822" s="246"/>
      <c r="M4822" s="246"/>
      <c r="N4822" s="246"/>
      <c r="O4822" s="262"/>
      <c r="P4822" s="246"/>
      <c r="Q4822" s="246"/>
      <c r="R4822" s="246"/>
      <c r="S4822" s="538">
        <v>2011</v>
      </c>
      <c r="T4822" s="467" t="s">
        <v>2965</v>
      </c>
      <c r="U4822" s="347">
        <f t="shared" si="103"/>
        <v>10055</v>
      </c>
    </row>
    <row r="4823" spans="1:21">
      <c r="A4823" s="235">
        <f t="shared" si="102"/>
        <v>4820</v>
      </c>
      <c r="B4823" s="238">
        <v>110710682</v>
      </c>
      <c r="C4823" s="238">
        <v>110710682</v>
      </c>
      <c r="D4823" s="238" t="s">
        <v>2216</v>
      </c>
      <c r="E4823" s="598" t="s">
        <v>36</v>
      </c>
      <c r="F4823" s="235">
        <v>6</v>
      </c>
      <c r="G4823" s="623" t="s">
        <v>5579</v>
      </c>
      <c r="H4823" s="417">
        <v>45430</v>
      </c>
      <c r="I4823" s="491"/>
      <c r="J4823" s="246"/>
      <c r="K4823" s="246"/>
      <c r="L4823" s="246"/>
      <c r="M4823" s="246"/>
      <c r="N4823" s="246"/>
      <c r="O4823" s="262"/>
      <c r="P4823" s="246"/>
      <c r="Q4823" s="246"/>
      <c r="R4823" s="246"/>
      <c r="S4823" s="538">
        <v>1945</v>
      </c>
      <c r="T4823" s="467" t="s">
        <v>2965</v>
      </c>
      <c r="U4823" s="347">
        <f t="shared" si="103"/>
        <v>11670</v>
      </c>
    </row>
    <row r="4824" spans="1:21">
      <c r="A4824" s="235">
        <f t="shared" si="102"/>
        <v>4821</v>
      </c>
      <c r="B4824" s="238">
        <v>110710684</v>
      </c>
      <c r="C4824" s="238" t="s">
        <v>3942</v>
      </c>
      <c r="D4824" s="238" t="s">
        <v>2213</v>
      </c>
      <c r="E4824" s="598" t="s">
        <v>36</v>
      </c>
      <c r="F4824" s="235">
        <v>4</v>
      </c>
      <c r="G4824" s="623" t="s">
        <v>5579</v>
      </c>
      <c r="H4824" s="417">
        <v>45430</v>
      </c>
      <c r="I4824" s="491"/>
      <c r="J4824" s="246"/>
      <c r="K4824" s="246"/>
      <c r="L4824" s="246"/>
      <c r="M4824" s="246"/>
      <c r="N4824" s="246"/>
      <c r="O4824" s="262"/>
      <c r="P4824" s="246"/>
      <c r="Q4824" s="246"/>
      <c r="R4824" s="246"/>
      <c r="S4824" s="538">
        <v>2518</v>
      </c>
      <c r="T4824" s="467" t="s">
        <v>2965</v>
      </c>
      <c r="U4824" s="347">
        <f t="shared" si="103"/>
        <v>10072</v>
      </c>
    </row>
    <row r="4825" spans="1:21">
      <c r="A4825" s="235">
        <f t="shared" si="102"/>
        <v>4822</v>
      </c>
      <c r="B4825" s="238">
        <v>111400054</v>
      </c>
      <c r="C4825" s="238" t="s">
        <v>3274</v>
      </c>
      <c r="D4825" s="238" t="s">
        <v>650</v>
      </c>
      <c r="E4825" s="598" t="s">
        <v>36</v>
      </c>
      <c r="F4825" s="235">
        <v>12</v>
      </c>
      <c r="G4825" s="623" t="s">
        <v>5579</v>
      </c>
      <c r="H4825" s="417">
        <v>45430</v>
      </c>
      <c r="I4825" s="491"/>
      <c r="J4825" s="246"/>
      <c r="K4825" s="246"/>
      <c r="L4825" s="246"/>
      <c r="M4825" s="246"/>
      <c r="N4825" s="246"/>
      <c r="O4825" s="262"/>
      <c r="P4825" s="246"/>
      <c r="Q4825" s="246"/>
      <c r="R4825" s="246"/>
      <c r="S4825" s="549">
        <v>1410</v>
      </c>
      <c r="T4825" s="467" t="s">
        <v>2965</v>
      </c>
      <c r="U4825" s="347">
        <f t="shared" si="103"/>
        <v>16920</v>
      </c>
    </row>
    <row r="4826" spans="1:21">
      <c r="A4826" s="235">
        <f t="shared" si="102"/>
        <v>4823</v>
      </c>
      <c r="B4826" s="238">
        <v>111400055</v>
      </c>
      <c r="C4826" s="238" t="s">
        <v>3275</v>
      </c>
      <c r="D4826" s="238" t="s">
        <v>654</v>
      </c>
      <c r="E4826" s="598" t="s">
        <v>36</v>
      </c>
      <c r="F4826" s="235">
        <v>12</v>
      </c>
      <c r="G4826" s="623" t="s">
        <v>5579</v>
      </c>
      <c r="H4826" s="417">
        <v>45430</v>
      </c>
      <c r="I4826" s="491"/>
      <c r="J4826" s="246"/>
      <c r="K4826" s="246"/>
      <c r="L4826" s="246"/>
      <c r="M4826" s="246"/>
      <c r="N4826" s="246"/>
      <c r="O4826" s="262"/>
      <c r="P4826" s="246"/>
      <c r="Q4826" s="246"/>
      <c r="R4826" s="246"/>
      <c r="S4826" s="549">
        <v>1706.02</v>
      </c>
      <c r="T4826" s="467" t="s">
        <v>2965</v>
      </c>
      <c r="U4826" s="347">
        <f t="shared" si="103"/>
        <v>20472.239999999998</v>
      </c>
    </row>
    <row r="4827" spans="1:21">
      <c r="A4827" s="235">
        <f t="shared" si="102"/>
        <v>4824</v>
      </c>
      <c r="B4827" s="238">
        <v>113694314</v>
      </c>
      <c r="C4827" s="238" t="s">
        <v>4398</v>
      </c>
      <c r="D4827" s="337" t="s">
        <v>4399</v>
      </c>
      <c r="E4827" s="598" t="s">
        <v>36</v>
      </c>
      <c r="F4827" s="333">
        <v>4</v>
      </c>
      <c r="G4827" s="625" t="s">
        <v>5581</v>
      </c>
      <c r="H4827" s="485">
        <v>45425</v>
      </c>
      <c r="I4827" s="491"/>
      <c r="J4827" s="246"/>
      <c r="K4827" s="246"/>
      <c r="L4827" s="246"/>
      <c r="M4827" s="246"/>
      <c r="N4827" s="246"/>
      <c r="O4827" s="262"/>
      <c r="P4827" s="246"/>
      <c r="Q4827" s="246"/>
      <c r="R4827" s="246"/>
      <c r="S4827" s="549">
        <v>11260</v>
      </c>
      <c r="T4827" s="467" t="s">
        <v>2965</v>
      </c>
      <c r="U4827" s="347">
        <f t="shared" si="103"/>
        <v>45040</v>
      </c>
    </row>
    <row r="4828" spans="1:21">
      <c r="A4828" s="235">
        <f t="shared" si="102"/>
        <v>4825</v>
      </c>
      <c r="B4828" s="238">
        <v>112172541</v>
      </c>
      <c r="C4828" s="238">
        <v>112172541</v>
      </c>
      <c r="D4828" s="238" t="s">
        <v>2373</v>
      </c>
      <c r="E4828" s="598" t="s">
        <v>36</v>
      </c>
      <c r="F4828" s="238">
        <v>4</v>
      </c>
      <c r="G4828" s="623" t="s">
        <v>5579</v>
      </c>
      <c r="H4828" s="417">
        <v>45430</v>
      </c>
      <c r="I4828" s="491"/>
      <c r="J4828" s="246"/>
      <c r="K4828" s="246"/>
      <c r="L4828" s="246"/>
      <c r="M4828" s="246"/>
      <c r="N4828" s="246"/>
      <c r="O4828" s="262"/>
      <c r="P4828" s="246"/>
      <c r="Q4828" s="246"/>
      <c r="R4828" s="246"/>
      <c r="S4828" s="538">
        <v>250.2</v>
      </c>
      <c r="T4828" s="467" t="s">
        <v>2965</v>
      </c>
      <c r="U4828" s="347">
        <f t="shared" si="103"/>
        <v>1000.8</v>
      </c>
    </row>
    <row r="4829" spans="1:21">
      <c r="A4829" s="235">
        <f t="shared" si="102"/>
        <v>4826</v>
      </c>
      <c r="B4829" s="238">
        <v>112172542</v>
      </c>
      <c r="C4829" s="238">
        <v>112172542</v>
      </c>
      <c r="D4829" s="238" t="s">
        <v>2376</v>
      </c>
      <c r="E4829" s="598" t="s">
        <v>36</v>
      </c>
      <c r="F4829" s="238">
        <v>12</v>
      </c>
      <c r="G4829" s="623" t="s">
        <v>5579</v>
      </c>
      <c r="H4829" s="417">
        <v>45430</v>
      </c>
      <c r="I4829" s="491"/>
      <c r="J4829" s="246"/>
      <c r="K4829" s="246"/>
      <c r="L4829" s="246"/>
      <c r="M4829" s="246"/>
      <c r="N4829" s="246"/>
      <c r="O4829" s="262"/>
      <c r="P4829" s="246"/>
      <c r="Q4829" s="246"/>
      <c r="R4829" s="246"/>
      <c r="S4829" s="538">
        <v>139.5</v>
      </c>
      <c r="T4829" s="467" t="s">
        <v>2965</v>
      </c>
      <c r="U4829" s="347">
        <f t="shared" si="103"/>
        <v>1674</v>
      </c>
    </row>
    <row r="4830" spans="1:21">
      <c r="A4830" s="235">
        <f t="shared" si="102"/>
        <v>4827</v>
      </c>
      <c r="B4830" s="238">
        <v>112172543</v>
      </c>
      <c r="C4830" s="238">
        <v>112172543</v>
      </c>
      <c r="D4830" s="238" t="s">
        <v>1145</v>
      </c>
      <c r="E4830" s="598" t="s">
        <v>36</v>
      </c>
      <c r="F4830" s="238">
        <v>4</v>
      </c>
      <c r="G4830" s="623" t="s">
        <v>5579</v>
      </c>
      <c r="H4830" s="417">
        <v>45430</v>
      </c>
      <c r="I4830" s="491"/>
      <c r="J4830" s="246"/>
      <c r="K4830" s="246"/>
      <c r="L4830" s="246"/>
      <c r="M4830" s="246"/>
      <c r="N4830" s="246"/>
      <c r="O4830" s="262"/>
      <c r="P4830" s="246"/>
      <c r="Q4830" s="246"/>
      <c r="R4830" s="246"/>
      <c r="S4830" s="541">
        <v>3147.29</v>
      </c>
      <c r="T4830" s="467" t="s">
        <v>2965</v>
      </c>
      <c r="U4830" s="347">
        <f t="shared" si="103"/>
        <v>12589.16</v>
      </c>
    </row>
    <row r="4831" spans="1:21">
      <c r="A4831" s="235">
        <f t="shared" si="102"/>
        <v>4828</v>
      </c>
      <c r="B4831" s="238">
        <v>112172544</v>
      </c>
      <c r="C4831" s="238">
        <v>112172544</v>
      </c>
      <c r="D4831" s="238" t="s">
        <v>2377</v>
      </c>
      <c r="E4831" s="598" t="s">
        <v>36</v>
      </c>
      <c r="F4831" s="238">
        <v>8</v>
      </c>
      <c r="G4831" s="623" t="s">
        <v>5579</v>
      </c>
      <c r="H4831" s="417">
        <v>45430</v>
      </c>
      <c r="I4831" s="491"/>
      <c r="J4831" s="246"/>
      <c r="K4831" s="246"/>
      <c r="L4831" s="246"/>
      <c r="M4831" s="246"/>
      <c r="N4831" s="246"/>
      <c r="O4831" s="262"/>
      <c r="P4831" s="246"/>
      <c r="Q4831" s="246"/>
      <c r="R4831" s="246"/>
      <c r="S4831" s="550">
        <v>147.6</v>
      </c>
      <c r="T4831" s="467" t="s">
        <v>2965</v>
      </c>
      <c r="U4831" s="347">
        <f t="shared" si="103"/>
        <v>1180.8</v>
      </c>
    </row>
    <row r="4832" spans="1:21">
      <c r="A4832" s="235">
        <f t="shared" si="102"/>
        <v>4829</v>
      </c>
      <c r="B4832" s="238">
        <v>112172545</v>
      </c>
      <c r="C4832" s="238">
        <v>112172545</v>
      </c>
      <c r="D4832" s="238" t="s">
        <v>2378</v>
      </c>
      <c r="E4832" s="598" t="s">
        <v>36</v>
      </c>
      <c r="F4832" s="238">
        <v>24</v>
      </c>
      <c r="G4832" s="623" t="s">
        <v>5579</v>
      </c>
      <c r="H4832" s="417">
        <v>45430</v>
      </c>
      <c r="I4832" s="491"/>
      <c r="J4832" s="246"/>
      <c r="K4832" s="246"/>
      <c r="L4832" s="246"/>
      <c r="M4832" s="246"/>
      <c r="N4832" s="246"/>
      <c r="O4832" s="262"/>
      <c r="P4832" s="246"/>
      <c r="Q4832" s="246"/>
      <c r="R4832" s="246"/>
      <c r="S4832" s="541">
        <v>8.8800000000000008</v>
      </c>
      <c r="T4832" s="467" t="s">
        <v>2965</v>
      </c>
      <c r="U4832" s="347">
        <f t="shared" si="103"/>
        <v>213.12</v>
      </c>
    </row>
    <row r="4833" spans="1:21">
      <c r="A4833" s="235">
        <f t="shared" si="102"/>
        <v>4830</v>
      </c>
      <c r="B4833" s="238">
        <v>112172546</v>
      </c>
      <c r="C4833" s="238">
        <v>112172546</v>
      </c>
      <c r="D4833" s="238" t="s">
        <v>2380</v>
      </c>
      <c r="E4833" s="598" t="s">
        <v>36</v>
      </c>
      <c r="F4833" s="238">
        <v>16</v>
      </c>
      <c r="G4833" s="623" t="s">
        <v>5579</v>
      </c>
      <c r="H4833" s="417">
        <v>45430</v>
      </c>
      <c r="I4833" s="491"/>
      <c r="J4833" s="246"/>
      <c r="K4833" s="246"/>
      <c r="L4833" s="246"/>
      <c r="M4833" s="246"/>
      <c r="N4833" s="246"/>
      <c r="O4833" s="262"/>
      <c r="P4833" s="246"/>
      <c r="Q4833" s="246"/>
      <c r="R4833" s="246"/>
      <c r="S4833" s="549">
        <v>8.98</v>
      </c>
      <c r="T4833" s="467" t="s">
        <v>2965</v>
      </c>
      <c r="U4833" s="347">
        <f t="shared" si="103"/>
        <v>143.68</v>
      </c>
    </row>
    <row r="4834" spans="1:21">
      <c r="A4834" s="235">
        <f t="shared" si="102"/>
        <v>4831</v>
      </c>
      <c r="B4834" s="238">
        <v>112170848</v>
      </c>
      <c r="C4834" s="238">
        <v>112170848</v>
      </c>
      <c r="D4834" s="238" t="s">
        <v>2381</v>
      </c>
      <c r="E4834" s="598" t="s">
        <v>36</v>
      </c>
      <c r="F4834" s="235">
        <v>24</v>
      </c>
      <c r="G4834" s="623" t="s">
        <v>5579</v>
      </c>
      <c r="H4834" s="417">
        <v>45430</v>
      </c>
      <c r="I4834" s="491"/>
      <c r="J4834" s="246"/>
      <c r="K4834" s="246"/>
      <c r="L4834" s="246"/>
      <c r="M4834" s="246"/>
      <c r="N4834" s="246"/>
      <c r="O4834" s="262"/>
      <c r="P4834" s="246"/>
      <c r="Q4834" s="246"/>
      <c r="R4834" s="246"/>
      <c r="S4834" s="549">
        <v>8.41</v>
      </c>
      <c r="T4834" s="467" t="s">
        <v>2965</v>
      </c>
      <c r="U4834" s="347">
        <f t="shared" si="103"/>
        <v>201.84</v>
      </c>
    </row>
    <row r="4835" spans="1:21">
      <c r="A4835" s="235">
        <f t="shared" si="102"/>
        <v>4832</v>
      </c>
      <c r="B4835" s="238">
        <v>112170849</v>
      </c>
      <c r="C4835" s="238">
        <v>112170849</v>
      </c>
      <c r="D4835" s="238" t="s">
        <v>2382</v>
      </c>
      <c r="E4835" s="598" t="s">
        <v>36</v>
      </c>
      <c r="F4835" s="235">
        <v>24</v>
      </c>
      <c r="G4835" s="623" t="s">
        <v>5579</v>
      </c>
      <c r="H4835" s="417">
        <v>45430</v>
      </c>
      <c r="I4835" s="491"/>
      <c r="J4835" s="246"/>
      <c r="K4835" s="246"/>
      <c r="L4835" s="246"/>
      <c r="M4835" s="246"/>
      <c r="N4835" s="246"/>
      <c r="O4835" s="262"/>
      <c r="P4835" s="246"/>
      <c r="Q4835" s="246"/>
      <c r="R4835" s="246"/>
      <c r="S4835" s="538">
        <v>2.89</v>
      </c>
      <c r="T4835" s="467" t="s">
        <v>2965</v>
      </c>
      <c r="U4835" s="347">
        <f t="shared" si="103"/>
        <v>69.36</v>
      </c>
    </row>
    <row r="4836" spans="1:21">
      <c r="A4836" s="235">
        <f t="shared" si="102"/>
        <v>4833</v>
      </c>
      <c r="B4836" s="238" t="s">
        <v>2458</v>
      </c>
      <c r="C4836" s="239" t="s">
        <v>2458</v>
      </c>
      <c r="D4836" s="238" t="s">
        <v>2459</v>
      </c>
      <c r="E4836" s="600" t="s">
        <v>36</v>
      </c>
      <c r="F4836" s="333">
        <v>4</v>
      </c>
      <c r="G4836" s="623" t="s">
        <v>5579</v>
      </c>
      <c r="H4836" s="417">
        <v>45430</v>
      </c>
      <c r="I4836" s="491"/>
      <c r="J4836" s="246"/>
      <c r="K4836" s="246"/>
      <c r="L4836" s="246"/>
      <c r="M4836" s="246"/>
      <c r="N4836" s="246"/>
      <c r="O4836" s="262"/>
      <c r="P4836" s="246"/>
      <c r="Q4836" s="246"/>
      <c r="R4836" s="246"/>
      <c r="S4836" s="538">
        <v>1667.61</v>
      </c>
      <c r="T4836" s="467" t="s">
        <v>2965</v>
      </c>
      <c r="U4836" s="347">
        <f t="shared" si="103"/>
        <v>6670.44</v>
      </c>
    </row>
    <row r="4837" spans="1:21">
      <c r="A4837" s="235">
        <f t="shared" si="102"/>
        <v>4834</v>
      </c>
      <c r="B4837" s="238" t="s">
        <v>2336</v>
      </c>
      <c r="C4837" s="239" t="s">
        <v>2804</v>
      </c>
      <c r="D4837" s="238" t="s">
        <v>2605</v>
      </c>
      <c r="E4837" s="600" t="s">
        <v>36</v>
      </c>
      <c r="F4837" s="235">
        <v>10</v>
      </c>
      <c r="G4837" s="623" t="s">
        <v>5579</v>
      </c>
      <c r="H4837" s="417">
        <v>45430</v>
      </c>
      <c r="I4837" s="491"/>
      <c r="J4837" s="246"/>
      <c r="K4837" s="246"/>
      <c r="L4837" s="246"/>
      <c r="M4837" s="246"/>
      <c r="N4837" s="246"/>
      <c r="O4837" s="262"/>
      <c r="P4837" s="246"/>
      <c r="Q4837" s="246"/>
      <c r="R4837" s="246"/>
      <c r="S4837" s="549">
        <v>1667.61</v>
      </c>
      <c r="T4837" s="467" t="s">
        <v>2965</v>
      </c>
      <c r="U4837" s="347">
        <f t="shared" si="103"/>
        <v>16676.099999999999</v>
      </c>
    </row>
    <row r="4838" spans="1:21">
      <c r="A4838" s="235">
        <f t="shared" si="102"/>
        <v>4835</v>
      </c>
      <c r="B4838" s="235">
        <v>111381215</v>
      </c>
      <c r="C4838" s="238" t="s">
        <v>235</v>
      </c>
      <c r="D4838" s="235" t="s">
        <v>236</v>
      </c>
      <c r="E4838" s="600" t="s">
        <v>36</v>
      </c>
      <c r="F4838" s="333">
        <v>1</v>
      </c>
      <c r="G4838" s="625" t="s">
        <v>5582</v>
      </c>
      <c r="H4838" s="485">
        <v>45440</v>
      </c>
      <c r="I4838" s="491"/>
      <c r="J4838" s="246"/>
      <c r="K4838" s="246"/>
      <c r="L4838" s="246"/>
      <c r="M4838" s="246"/>
      <c r="N4838" s="246"/>
      <c r="O4838" s="262"/>
      <c r="P4838" s="246"/>
      <c r="Q4838" s="246"/>
      <c r="R4838" s="246"/>
      <c r="S4838" s="549">
        <v>96984.71</v>
      </c>
      <c r="T4838" s="467" t="s">
        <v>2965</v>
      </c>
      <c r="U4838" s="347">
        <f t="shared" si="103"/>
        <v>96984.71</v>
      </c>
    </row>
    <row r="4839" spans="1:21">
      <c r="A4839" s="235">
        <f t="shared" si="102"/>
        <v>4836</v>
      </c>
      <c r="B4839" s="238">
        <v>112173846</v>
      </c>
      <c r="C4839" s="238">
        <v>1552983</v>
      </c>
      <c r="D4839" s="337" t="s">
        <v>3758</v>
      </c>
      <c r="E4839" s="600" t="s">
        <v>36</v>
      </c>
      <c r="F4839" s="238">
        <v>1</v>
      </c>
      <c r="G4839" s="623" t="s">
        <v>5579</v>
      </c>
      <c r="H4839" s="417">
        <v>45430</v>
      </c>
      <c r="I4839" s="491"/>
      <c r="J4839" s="246"/>
      <c r="K4839" s="246"/>
      <c r="L4839" s="246"/>
      <c r="M4839" s="246"/>
      <c r="N4839" s="246"/>
      <c r="O4839" s="262"/>
      <c r="P4839" s="246"/>
      <c r="Q4839" s="246"/>
      <c r="R4839" s="246"/>
      <c r="S4839" s="549">
        <v>2350</v>
      </c>
      <c r="T4839" s="467" t="s">
        <v>2965</v>
      </c>
      <c r="U4839" s="347">
        <f t="shared" si="103"/>
        <v>2350</v>
      </c>
    </row>
    <row r="4840" spans="1:21">
      <c r="A4840" s="235">
        <f t="shared" si="102"/>
        <v>4837</v>
      </c>
      <c r="B4840" s="238">
        <v>112171911</v>
      </c>
      <c r="C4840" s="238" t="s">
        <v>3427</v>
      </c>
      <c r="D4840" s="238" t="s">
        <v>3588</v>
      </c>
      <c r="E4840" s="600" t="s">
        <v>36</v>
      </c>
      <c r="F4840" s="497">
        <v>1</v>
      </c>
      <c r="G4840" s="623" t="s">
        <v>5579</v>
      </c>
      <c r="H4840" s="417">
        <v>45430</v>
      </c>
      <c r="I4840" s="491"/>
      <c r="J4840" s="246"/>
      <c r="K4840" s="246"/>
      <c r="L4840" s="246"/>
      <c r="M4840" s="246"/>
      <c r="N4840" s="246"/>
      <c r="O4840" s="262"/>
      <c r="P4840" s="246"/>
      <c r="Q4840" s="246"/>
      <c r="R4840" s="246"/>
      <c r="S4840" s="544">
        <v>158500</v>
      </c>
      <c r="T4840" s="467" t="s">
        <v>2965</v>
      </c>
      <c r="U4840" s="347">
        <f t="shared" si="103"/>
        <v>158500</v>
      </c>
    </row>
    <row r="4841" spans="1:21">
      <c r="A4841" s="235">
        <f t="shared" si="102"/>
        <v>4838</v>
      </c>
      <c r="B4841" s="238">
        <v>112148136</v>
      </c>
      <c r="C4841" s="239" t="s">
        <v>3726</v>
      </c>
      <c r="D4841" s="238" t="s">
        <v>3727</v>
      </c>
      <c r="E4841" s="600" t="s">
        <v>4864</v>
      </c>
      <c r="F4841" s="350">
        <v>2</v>
      </c>
      <c r="G4841" s="623" t="s">
        <v>5579</v>
      </c>
      <c r="H4841" s="417">
        <v>45430</v>
      </c>
      <c r="I4841" s="491"/>
      <c r="J4841" s="246"/>
      <c r="K4841" s="246"/>
      <c r="L4841" s="246"/>
      <c r="M4841" s="246"/>
      <c r="N4841" s="246"/>
      <c r="O4841" s="262"/>
      <c r="P4841" s="246"/>
      <c r="Q4841" s="246"/>
      <c r="R4841" s="246"/>
      <c r="S4841" s="553">
        <v>14016.3</v>
      </c>
      <c r="T4841" s="467" t="s">
        <v>2965</v>
      </c>
      <c r="U4841" s="347">
        <f t="shared" si="103"/>
        <v>28032.6</v>
      </c>
    </row>
    <row r="4842" spans="1:21" ht="30.6">
      <c r="A4842" s="235">
        <f t="shared" si="102"/>
        <v>4839</v>
      </c>
      <c r="B4842" s="238">
        <v>109611234</v>
      </c>
      <c r="C4842" s="239">
        <v>3742612236</v>
      </c>
      <c r="D4842" s="337" t="s">
        <v>3031</v>
      </c>
      <c r="E4842" s="600" t="s">
        <v>36</v>
      </c>
      <c r="F4842" s="235">
        <v>12</v>
      </c>
      <c r="G4842" s="623" t="s">
        <v>5579</v>
      </c>
      <c r="H4842" s="417">
        <v>45430</v>
      </c>
      <c r="I4842" s="491"/>
      <c r="J4842" s="246"/>
      <c r="K4842" s="246"/>
      <c r="L4842" s="246"/>
      <c r="M4842" s="246"/>
      <c r="N4842" s="246"/>
      <c r="O4842" s="262"/>
      <c r="P4842" s="246"/>
      <c r="Q4842" s="246"/>
      <c r="R4842" s="246"/>
      <c r="S4842" s="553">
        <v>24600</v>
      </c>
      <c r="T4842" s="467" t="s">
        <v>2965</v>
      </c>
      <c r="U4842" s="347">
        <f t="shared" si="103"/>
        <v>295200</v>
      </c>
    </row>
    <row r="4843" spans="1:21">
      <c r="A4843" s="235">
        <f t="shared" si="102"/>
        <v>4840</v>
      </c>
      <c r="B4843" s="238">
        <v>101576439</v>
      </c>
      <c r="C4843" s="238" t="s">
        <v>655</v>
      </c>
      <c r="D4843" s="238" t="s">
        <v>656</v>
      </c>
      <c r="E4843" s="598" t="s">
        <v>36</v>
      </c>
      <c r="F4843" s="238">
        <v>4</v>
      </c>
      <c r="G4843" s="623" t="s">
        <v>5579</v>
      </c>
      <c r="H4843" s="417">
        <v>45430</v>
      </c>
      <c r="I4843" s="491"/>
      <c r="J4843" s="246"/>
      <c r="K4843" s="246"/>
      <c r="L4843" s="246"/>
      <c r="M4843" s="246"/>
      <c r="N4843" s="246"/>
      <c r="O4843" s="262"/>
      <c r="P4843" s="246"/>
      <c r="Q4843" s="246"/>
      <c r="R4843" s="246"/>
      <c r="S4843" s="549">
        <v>1184</v>
      </c>
      <c r="T4843" s="467" t="s">
        <v>2965</v>
      </c>
      <c r="U4843" s="347">
        <f t="shared" si="103"/>
        <v>4736</v>
      </c>
    </row>
    <row r="4844" spans="1:21">
      <c r="A4844" s="235">
        <f t="shared" si="102"/>
        <v>4841</v>
      </c>
      <c r="B4844" s="238">
        <v>110408288</v>
      </c>
      <c r="C4844" s="496"/>
      <c r="D4844" s="337" t="s">
        <v>1750</v>
      </c>
      <c r="E4844" s="600" t="s">
        <v>4864</v>
      </c>
      <c r="F4844" s="235">
        <v>4</v>
      </c>
      <c r="G4844" s="623" t="s">
        <v>5579</v>
      </c>
      <c r="H4844" s="417">
        <v>45430</v>
      </c>
      <c r="I4844" s="491"/>
      <c r="J4844" s="246"/>
      <c r="K4844" s="246"/>
      <c r="L4844" s="246"/>
      <c r="M4844" s="246"/>
      <c r="N4844" s="246"/>
      <c r="O4844" s="262"/>
      <c r="P4844" s="246"/>
      <c r="Q4844" s="246"/>
      <c r="R4844" s="246"/>
      <c r="S4844" s="552">
        <v>2750</v>
      </c>
      <c r="T4844" s="467" t="s">
        <v>2965</v>
      </c>
      <c r="U4844" s="347">
        <f t="shared" si="103"/>
        <v>11000</v>
      </c>
    </row>
    <row r="4845" spans="1:21">
      <c r="A4845" s="235">
        <f t="shared" si="102"/>
        <v>4842</v>
      </c>
      <c r="B4845" s="238" t="s">
        <v>4973</v>
      </c>
      <c r="C4845" s="239" t="s">
        <v>4974</v>
      </c>
      <c r="D4845" s="239" t="s">
        <v>4975</v>
      </c>
      <c r="E4845" s="600" t="s">
        <v>36</v>
      </c>
      <c r="F4845" s="333">
        <v>1</v>
      </c>
      <c r="G4845" s="625" t="s">
        <v>5583</v>
      </c>
      <c r="H4845" s="485">
        <v>45428</v>
      </c>
      <c r="I4845" s="491"/>
      <c r="J4845" s="246"/>
      <c r="K4845" s="246"/>
      <c r="L4845" s="246"/>
      <c r="M4845" s="246"/>
      <c r="N4845" s="246"/>
      <c r="O4845" s="262"/>
      <c r="P4845" s="246"/>
      <c r="Q4845" s="246"/>
      <c r="R4845" s="246"/>
      <c r="S4845" s="538">
        <v>1642</v>
      </c>
      <c r="T4845" s="467" t="s">
        <v>2965</v>
      </c>
      <c r="U4845" s="347">
        <f t="shared" si="103"/>
        <v>1642</v>
      </c>
    </row>
    <row r="4846" spans="1:21">
      <c r="A4846" s="235">
        <f t="shared" si="102"/>
        <v>4843</v>
      </c>
      <c r="B4846" s="238">
        <v>109447742</v>
      </c>
      <c r="C4846" s="354">
        <v>803102</v>
      </c>
      <c r="D4846" s="354" t="s">
        <v>3731</v>
      </c>
      <c r="E4846" s="603" t="s">
        <v>36</v>
      </c>
      <c r="F4846" s="333">
        <v>3</v>
      </c>
      <c r="G4846" s="623" t="s">
        <v>5584</v>
      </c>
      <c r="H4846" s="485">
        <v>45425</v>
      </c>
      <c r="I4846" s="491"/>
      <c r="J4846" s="246"/>
      <c r="K4846" s="246"/>
      <c r="L4846" s="246"/>
      <c r="M4846" s="246"/>
      <c r="N4846" s="246"/>
      <c r="O4846" s="262"/>
      <c r="P4846" s="246"/>
      <c r="Q4846" s="246"/>
      <c r="R4846" s="246"/>
      <c r="S4846" s="549">
        <v>16725.07</v>
      </c>
      <c r="T4846" s="467" t="s">
        <v>2965</v>
      </c>
      <c r="U4846" s="347">
        <f t="shared" si="103"/>
        <v>50175.21</v>
      </c>
    </row>
    <row r="4847" spans="1:21" ht="20.399999999999999">
      <c r="A4847" s="235">
        <f t="shared" si="102"/>
        <v>4844</v>
      </c>
      <c r="B4847" s="238">
        <v>110408292</v>
      </c>
      <c r="C4847" s="238">
        <v>110408292</v>
      </c>
      <c r="D4847" s="238" t="s">
        <v>1310</v>
      </c>
      <c r="E4847" s="598" t="s">
        <v>36</v>
      </c>
      <c r="F4847" s="496">
        <v>120</v>
      </c>
      <c r="G4847" s="623" t="s">
        <v>5579</v>
      </c>
      <c r="H4847" s="417">
        <v>45430</v>
      </c>
      <c r="I4847" s="491"/>
      <c r="J4847" s="246"/>
      <c r="K4847" s="246"/>
      <c r="L4847" s="246"/>
      <c r="M4847" s="246"/>
      <c r="N4847" s="246"/>
      <c r="O4847" s="262"/>
      <c r="P4847" s="246"/>
      <c r="Q4847" s="246"/>
      <c r="R4847" s="246"/>
      <c r="S4847" s="549">
        <v>4.05</v>
      </c>
      <c r="T4847" s="467" t="s">
        <v>2965</v>
      </c>
      <c r="U4847" s="347">
        <f t="shared" si="103"/>
        <v>486</v>
      </c>
    </row>
    <row r="4848" spans="1:21">
      <c r="A4848" s="235">
        <f t="shared" si="102"/>
        <v>4845</v>
      </c>
      <c r="B4848" s="238">
        <v>112158708</v>
      </c>
      <c r="C4848" s="238" t="s">
        <v>3681</v>
      </c>
      <c r="D4848" s="337" t="s">
        <v>3682</v>
      </c>
      <c r="E4848" s="598" t="s">
        <v>36</v>
      </c>
      <c r="F4848" s="470">
        <v>2</v>
      </c>
      <c r="G4848" s="623" t="s">
        <v>5579</v>
      </c>
      <c r="H4848" s="417">
        <v>45430</v>
      </c>
      <c r="I4848" s="491"/>
      <c r="J4848" s="246"/>
      <c r="K4848" s="246"/>
      <c r="L4848" s="246"/>
      <c r="M4848" s="246"/>
      <c r="N4848" s="246"/>
      <c r="O4848" s="262"/>
      <c r="P4848" s="246"/>
      <c r="Q4848" s="246"/>
      <c r="R4848" s="246"/>
      <c r="S4848" s="553">
        <v>14016.3</v>
      </c>
      <c r="T4848" s="467" t="s">
        <v>2965</v>
      </c>
      <c r="U4848" s="347">
        <f t="shared" si="103"/>
        <v>28032.6</v>
      </c>
    </row>
    <row r="4849" spans="1:21">
      <c r="A4849" s="235">
        <f t="shared" si="102"/>
        <v>4846</v>
      </c>
      <c r="B4849" s="238">
        <v>105988752</v>
      </c>
      <c r="C4849" s="239" t="s">
        <v>5076</v>
      </c>
      <c r="D4849" s="239" t="s">
        <v>5077</v>
      </c>
      <c r="E4849" s="600" t="s">
        <v>36</v>
      </c>
      <c r="F4849" s="333">
        <v>1</v>
      </c>
      <c r="G4849" s="625" t="s">
        <v>5585</v>
      </c>
      <c r="H4849" s="465">
        <v>45436</v>
      </c>
      <c r="I4849" s="491"/>
      <c r="J4849" s="246"/>
      <c r="K4849" s="246"/>
      <c r="L4849" s="246"/>
      <c r="M4849" s="246"/>
      <c r="N4849" s="246"/>
      <c r="O4849" s="262"/>
      <c r="P4849" s="246"/>
      <c r="Q4849" s="246"/>
      <c r="R4849" s="246"/>
      <c r="S4849" s="549">
        <v>128000</v>
      </c>
      <c r="T4849" s="467" t="s">
        <v>2965</v>
      </c>
      <c r="U4849" s="347">
        <f t="shared" si="103"/>
        <v>128000</v>
      </c>
    </row>
    <row r="4850" spans="1:21">
      <c r="A4850" s="235">
        <f t="shared" si="102"/>
        <v>4847</v>
      </c>
      <c r="B4850" s="355">
        <v>112170848</v>
      </c>
      <c r="C4850" s="355">
        <v>112170848</v>
      </c>
      <c r="D4850" s="355" t="s">
        <v>5083</v>
      </c>
      <c r="E4850" s="600" t="s">
        <v>36</v>
      </c>
      <c r="F4850" s="333">
        <v>40</v>
      </c>
      <c r="G4850" s="630" t="s">
        <v>5586</v>
      </c>
      <c r="H4850" s="241">
        <v>45426</v>
      </c>
      <c r="I4850" s="491"/>
      <c r="J4850" s="246"/>
      <c r="K4850" s="246"/>
      <c r="L4850" s="246"/>
      <c r="M4850" s="246"/>
      <c r="N4850" s="246"/>
      <c r="O4850" s="262"/>
      <c r="P4850" s="246"/>
      <c r="Q4850" s="246"/>
      <c r="R4850" s="246"/>
      <c r="S4850" s="549">
        <v>8.41</v>
      </c>
      <c r="T4850" s="467" t="s">
        <v>2965</v>
      </c>
      <c r="U4850" s="347">
        <f t="shared" si="103"/>
        <v>336.4</v>
      </c>
    </row>
    <row r="4851" spans="1:21">
      <c r="A4851" s="235">
        <f t="shared" si="102"/>
        <v>4848</v>
      </c>
      <c r="B4851" s="238">
        <v>102464571</v>
      </c>
      <c r="C4851" s="238" t="s">
        <v>1693</v>
      </c>
      <c r="D4851" s="238" t="s">
        <v>1694</v>
      </c>
      <c r="E4851" s="600" t="s">
        <v>36</v>
      </c>
      <c r="F4851" s="235">
        <v>4</v>
      </c>
      <c r="G4851" s="623" t="s">
        <v>5579</v>
      </c>
      <c r="H4851" s="417">
        <v>45430</v>
      </c>
      <c r="I4851" s="491"/>
      <c r="J4851" s="246"/>
      <c r="K4851" s="246"/>
      <c r="L4851" s="246"/>
      <c r="M4851" s="246"/>
      <c r="N4851" s="246"/>
      <c r="O4851" s="262"/>
      <c r="P4851" s="246"/>
      <c r="Q4851" s="246"/>
      <c r="R4851" s="246"/>
      <c r="S4851" s="538">
        <v>1564</v>
      </c>
      <c r="T4851" s="467" t="s">
        <v>2965</v>
      </c>
      <c r="U4851" s="347">
        <f t="shared" si="103"/>
        <v>6256</v>
      </c>
    </row>
    <row r="4852" spans="1:21">
      <c r="A4852" s="235">
        <f t="shared" si="102"/>
        <v>4849</v>
      </c>
      <c r="B4852" s="238">
        <v>102464571</v>
      </c>
      <c r="C4852" s="238" t="s">
        <v>1693</v>
      </c>
      <c r="D4852" s="238" t="s">
        <v>1694</v>
      </c>
      <c r="E4852" s="600" t="s">
        <v>36</v>
      </c>
      <c r="F4852" s="235">
        <v>2</v>
      </c>
      <c r="G4852" s="623" t="s">
        <v>5587</v>
      </c>
      <c r="H4852" s="417">
        <v>45434</v>
      </c>
      <c r="I4852" s="491"/>
      <c r="J4852" s="246"/>
      <c r="K4852" s="246"/>
      <c r="L4852" s="246"/>
      <c r="M4852" s="246"/>
      <c r="N4852" s="246"/>
      <c r="O4852" s="262"/>
      <c r="P4852" s="246"/>
      <c r="Q4852" s="246"/>
      <c r="R4852" s="246"/>
      <c r="S4852" s="538">
        <v>1592</v>
      </c>
      <c r="T4852" s="467" t="s">
        <v>2965</v>
      </c>
      <c r="U4852" s="347">
        <f t="shared" si="103"/>
        <v>3184</v>
      </c>
    </row>
    <row r="4853" spans="1:21">
      <c r="A4853" s="235">
        <f t="shared" si="102"/>
        <v>4850</v>
      </c>
      <c r="B4853" s="355">
        <v>113709552</v>
      </c>
      <c r="C4853" s="355">
        <v>113709552</v>
      </c>
      <c r="D4853" s="355" t="s">
        <v>4234</v>
      </c>
      <c r="E4853" s="600" t="s">
        <v>36</v>
      </c>
      <c r="F4853" s="333">
        <v>40</v>
      </c>
      <c r="G4853" s="630" t="s">
        <v>5586</v>
      </c>
      <c r="H4853" s="241">
        <v>45426</v>
      </c>
      <c r="I4853" s="491"/>
      <c r="J4853" s="246"/>
      <c r="K4853" s="246"/>
      <c r="L4853" s="246"/>
      <c r="M4853" s="246"/>
      <c r="N4853" s="246"/>
      <c r="O4853" s="262"/>
      <c r="P4853" s="246"/>
      <c r="Q4853" s="246"/>
      <c r="R4853" s="246"/>
      <c r="S4853" s="549">
        <v>96.5</v>
      </c>
      <c r="T4853" s="467" t="s">
        <v>2965</v>
      </c>
      <c r="U4853" s="347">
        <f t="shared" si="103"/>
        <v>3860</v>
      </c>
    </row>
    <row r="4854" spans="1:21">
      <c r="A4854" s="235">
        <f t="shared" si="102"/>
        <v>4851</v>
      </c>
      <c r="B4854" s="238"/>
      <c r="C4854" s="238"/>
      <c r="D4854" s="337" t="s">
        <v>4072</v>
      </c>
      <c r="E4854" s="600" t="s">
        <v>36</v>
      </c>
      <c r="F4854" s="238">
        <v>2</v>
      </c>
      <c r="G4854" s="623" t="s">
        <v>5579</v>
      </c>
      <c r="H4854" s="417">
        <v>45430</v>
      </c>
      <c r="I4854" s="491"/>
      <c r="J4854" s="246"/>
      <c r="K4854" s="246"/>
      <c r="L4854" s="246"/>
      <c r="M4854" s="246"/>
      <c r="N4854" s="246"/>
      <c r="O4854" s="262"/>
      <c r="P4854" s="246"/>
      <c r="Q4854" s="246"/>
      <c r="R4854" s="246"/>
      <c r="S4854" s="249">
        <v>90729.16</v>
      </c>
      <c r="T4854" s="467" t="s">
        <v>2965</v>
      </c>
      <c r="U4854" s="347">
        <f t="shared" si="103"/>
        <v>181458.32</v>
      </c>
    </row>
    <row r="4855" spans="1:21">
      <c r="A4855" s="235">
        <f t="shared" si="102"/>
        <v>4852</v>
      </c>
      <c r="B4855" s="238">
        <v>115010962</v>
      </c>
      <c r="C4855" s="239"/>
      <c r="D4855" s="239" t="s">
        <v>5297</v>
      </c>
      <c r="E4855" s="600" t="s">
        <v>36</v>
      </c>
      <c r="F4855" s="333">
        <v>8</v>
      </c>
      <c r="G4855" s="634" t="s">
        <v>5580</v>
      </c>
      <c r="H4855" s="241">
        <v>45426</v>
      </c>
      <c r="I4855" s="491"/>
      <c r="J4855" s="246"/>
      <c r="K4855" s="246"/>
      <c r="L4855" s="246"/>
      <c r="M4855" s="246"/>
      <c r="N4855" s="246"/>
      <c r="O4855" s="262"/>
      <c r="P4855" s="246"/>
      <c r="Q4855" s="246"/>
      <c r="R4855" s="246"/>
      <c r="S4855" s="538">
        <v>160</v>
      </c>
      <c r="T4855" s="467" t="s">
        <v>2965</v>
      </c>
      <c r="U4855" s="347">
        <f t="shared" si="103"/>
        <v>1280</v>
      </c>
    </row>
    <row r="4856" spans="1:21">
      <c r="A4856" s="235">
        <f t="shared" ref="A4856:A4919" si="104">A4855+1</f>
        <v>4853</v>
      </c>
      <c r="B4856" s="238">
        <v>115010965</v>
      </c>
      <c r="C4856" s="239"/>
      <c r="D4856" s="239" t="s">
        <v>5298</v>
      </c>
      <c r="E4856" s="600" t="s">
        <v>36</v>
      </c>
      <c r="F4856" s="333">
        <v>8</v>
      </c>
      <c r="G4856" s="634" t="s">
        <v>5580</v>
      </c>
      <c r="H4856" s="241">
        <v>45426</v>
      </c>
      <c r="I4856" s="491"/>
      <c r="J4856" s="246"/>
      <c r="K4856" s="246"/>
      <c r="L4856" s="246"/>
      <c r="M4856" s="246"/>
      <c r="N4856" s="246"/>
      <c r="O4856" s="262"/>
      <c r="P4856" s="246"/>
      <c r="Q4856" s="246"/>
      <c r="R4856" s="246"/>
      <c r="S4856" s="538">
        <v>110</v>
      </c>
      <c r="T4856" s="467" t="s">
        <v>2965</v>
      </c>
      <c r="U4856" s="347">
        <f t="shared" si="103"/>
        <v>880</v>
      </c>
    </row>
    <row r="4857" spans="1:21">
      <c r="A4857" s="235">
        <f t="shared" si="104"/>
        <v>4854</v>
      </c>
      <c r="B4857" s="238">
        <v>102951260</v>
      </c>
      <c r="C4857" s="238" t="s">
        <v>1697</v>
      </c>
      <c r="D4857" s="238" t="s">
        <v>1698</v>
      </c>
      <c r="E4857" s="598" t="s">
        <v>36</v>
      </c>
      <c r="F4857" s="235">
        <v>4</v>
      </c>
      <c r="G4857" s="623" t="s">
        <v>5579</v>
      </c>
      <c r="H4857" s="417">
        <v>45430</v>
      </c>
      <c r="I4857" s="491"/>
      <c r="J4857" s="246"/>
      <c r="K4857" s="246"/>
      <c r="L4857" s="246"/>
      <c r="M4857" s="246"/>
      <c r="N4857" s="246"/>
      <c r="O4857" s="262"/>
      <c r="P4857" s="246"/>
      <c r="Q4857" s="246"/>
      <c r="R4857" s="246"/>
      <c r="S4857" s="538">
        <v>238</v>
      </c>
      <c r="T4857" s="467" t="s">
        <v>2965</v>
      </c>
      <c r="U4857" s="347">
        <f t="shared" si="103"/>
        <v>952</v>
      </c>
    </row>
    <row r="4858" spans="1:21">
      <c r="A4858" s="235">
        <f t="shared" si="104"/>
        <v>4855</v>
      </c>
      <c r="B4858" s="238">
        <v>102951260</v>
      </c>
      <c r="C4858" s="238" t="s">
        <v>1697</v>
      </c>
      <c r="D4858" s="238" t="s">
        <v>1698</v>
      </c>
      <c r="E4858" s="598" t="s">
        <v>36</v>
      </c>
      <c r="F4858" s="235">
        <v>2</v>
      </c>
      <c r="G4858" s="623" t="s">
        <v>5587</v>
      </c>
      <c r="H4858" s="417">
        <v>45434</v>
      </c>
      <c r="I4858" s="491"/>
      <c r="J4858" s="246"/>
      <c r="K4858" s="246"/>
      <c r="L4858" s="246"/>
      <c r="M4858" s="246"/>
      <c r="N4858" s="246"/>
      <c r="O4858" s="262"/>
      <c r="P4858" s="246"/>
      <c r="Q4858" s="246"/>
      <c r="R4858" s="246"/>
      <c r="S4858" s="538">
        <v>242</v>
      </c>
      <c r="T4858" s="467" t="s">
        <v>2965</v>
      </c>
      <c r="U4858" s="347">
        <f t="shared" si="103"/>
        <v>484</v>
      </c>
    </row>
    <row r="4859" spans="1:21">
      <c r="A4859" s="235">
        <f t="shared" si="104"/>
        <v>4856</v>
      </c>
      <c r="B4859" s="238">
        <v>112173846</v>
      </c>
      <c r="C4859" s="238">
        <v>1552983</v>
      </c>
      <c r="D4859" s="239" t="s">
        <v>3758</v>
      </c>
      <c r="E4859" s="600" t="s">
        <v>36</v>
      </c>
      <c r="F4859" s="333">
        <v>1</v>
      </c>
      <c r="G4859" s="623" t="s">
        <v>5579</v>
      </c>
      <c r="H4859" s="417">
        <v>45430</v>
      </c>
      <c r="I4859" s="491"/>
      <c r="J4859" s="246"/>
      <c r="K4859" s="246"/>
      <c r="L4859" s="246"/>
      <c r="M4859" s="246"/>
      <c r="N4859" s="246"/>
      <c r="O4859" s="262"/>
      <c r="P4859" s="246"/>
      <c r="Q4859" s="246"/>
      <c r="R4859" s="246"/>
      <c r="S4859" s="549">
        <v>2350</v>
      </c>
      <c r="T4859" s="467" t="s">
        <v>2965</v>
      </c>
      <c r="U4859" s="347">
        <f t="shared" si="103"/>
        <v>2350</v>
      </c>
    </row>
    <row r="4860" spans="1:21">
      <c r="A4860" s="235">
        <f t="shared" si="104"/>
        <v>4857</v>
      </c>
      <c r="B4860" s="238">
        <v>112173808</v>
      </c>
      <c r="C4860" s="239" t="s">
        <v>3421</v>
      </c>
      <c r="D4860" s="350" t="s">
        <v>2819</v>
      </c>
      <c r="E4860" s="600" t="s">
        <v>36</v>
      </c>
      <c r="F4860" s="472">
        <v>2</v>
      </c>
      <c r="G4860" s="623" t="s">
        <v>5579</v>
      </c>
      <c r="H4860" s="417">
        <v>45430</v>
      </c>
      <c r="I4860" s="491"/>
      <c r="J4860" s="246"/>
      <c r="K4860" s="246"/>
      <c r="L4860" s="246"/>
      <c r="M4860" s="246"/>
      <c r="N4860" s="246"/>
      <c r="O4860" s="262"/>
      <c r="P4860" s="246"/>
      <c r="Q4860" s="246"/>
      <c r="R4860" s="246"/>
      <c r="S4860" s="553">
        <v>65700</v>
      </c>
      <c r="T4860" s="467" t="s">
        <v>2965</v>
      </c>
      <c r="U4860" s="347">
        <f t="shared" si="103"/>
        <v>131400</v>
      </c>
    </row>
    <row r="4861" spans="1:21">
      <c r="A4861" s="235">
        <f t="shared" si="104"/>
        <v>4858</v>
      </c>
      <c r="B4861" s="238">
        <v>112141777</v>
      </c>
      <c r="C4861" s="238">
        <v>112141777</v>
      </c>
      <c r="D4861" s="238" t="s">
        <v>2563</v>
      </c>
      <c r="E4861" s="600" t="s">
        <v>36</v>
      </c>
      <c r="F4861" s="333">
        <v>36</v>
      </c>
      <c r="G4861" s="623" t="s">
        <v>5579</v>
      </c>
      <c r="H4861" s="417">
        <v>45430</v>
      </c>
      <c r="I4861" s="491"/>
      <c r="J4861" s="246"/>
      <c r="K4861" s="246"/>
      <c r="L4861" s="246"/>
      <c r="M4861" s="246"/>
      <c r="N4861" s="246"/>
      <c r="O4861" s="262"/>
      <c r="P4861" s="246"/>
      <c r="Q4861" s="246"/>
      <c r="R4861" s="246"/>
      <c r="S4861" s="549">
        <v>5.4</v>
      </c>
      <c r="T4861" s="467" t="s">
        <v>2965</v>
      </c>
      <c r="U4861" s="347">
        <f t="shared" si="103"/>
        <v>194.4</v>
      </c>
    </row>
    <row r="4862" spans="1:21">
      <c r="A4862" s="235">
        <f t="shared" si="104"/>
        <v>4859</v>
      </c>
      <c r="B4862" s="238">
        <v>112141778</v>
      </c>
      <c r="C4862" s="238">
        <v>112141778</v>
      </c>
      <c r="D4862" s="238" t="s">
        <v>2566</v>
      </c>
      <c r="E4862" s="598" t="s">
        <v>36</v>
      </c>
      <c r="F4862" s="333">
        <v>20</v>
      </c>
      <c r="G4862" s="623" t="s">
        <v>5579</v>
      </c>
      <c r="H4862" s="417">
        <v>45430</v>
      </c>
      <c r="I4862" s="491"/>
      <c r="J4862" s="246"/>
      <c r="K4862" s="246"/>
      <c r="L4862" s="246"/>
      <c r="M4862" s="246"/>
      <c r="N4862" s="246"/>
      <c r="O4862" s="262"/>
      <c r="P4862" s="246"/>
      <c r="Q4862" s="246"/>
      <c r="R4862" s="246"/>
      <c r="S4862" s="549">
        <v>1.5</v>
      </c>
      <c r="T4862" s="467" t="s">
        <v>2965</v>
      </c>
      <c r="U4862" s="347">
        <f t="shared" si="103"/>
        <v>30</v>
      </c>
    </row>
    <row r="4863" spans="1:21">
      <c r="A4863" s="235">
        <f t="shared" si="104"/>
        <v>4860</v>
      </c>
      <c r="B4863" s="238">
        <v>112171911</v>
      </c>
      <c r="C4863" s="238" t="s">
        <v>3427</v>
      </c>
      <c r="D4863" s="238" t="s">
        <v>3588</v>
      </c>
      <c r="E4863" s="598" t="s">
        <v>36</v>
      </c>
      <c r="F4863" s="333">
        <v>1</v>
      </c>
      <c r="G4863" s="623" t="s">
        <v>5579</v>
      </c>
      <c r="H4863" s="417">
        <v>45430</v>
      </c>
      <c r="I4863" s="491"/>
      <c r="J4863" s="246"/>
      <c r="K4863" s="246"/>
      <c r="L4863" s="246"/>
      <c r="M4863" s="246"/>
      <c r="N4863" s="246"/>
      <c r="O4863" s="262"/>
      <c r="P4863" s="246"/>
      <c r="Q4863" s="246"/>
      <c r="R4863" s="246"/>
      <c r="S4863" s="544">
        <v>158500</v>
      </c>
      <c r="T4863" s="467" t="s">
        <v>2965</v>
      </c>
      <c r="U4863" s="347">
        <f t="shared" si="103"/>
        <v>158500</v>
      </c>
    </row>
    <row r="4864" spans="1:21">
      <c r="A4864" s="235">
        <f t="shared" si="104"/>
        <v>4861</v>
      </c>
      <c r="B4864" s="333">
        <v>107186267</v>
      </c>
      <c r="C4864" s="238">
        <v>107186267</v>
      </c>
      <c r="D4864" s="238" t="s">
        <v>821</v>
      </c>
      <c r="E4864" s="598" t="s">
        <v>36</v>
      </c>
      <c r="F4864" s="333">
        <v>4</v>
      </c>
      <c r="G4864" s="623" t="s">
        <v>5579</v>
      </c>
      <c r="H4864" s="417">
        <v>45430</v>
      </c>
      <c r="I4864" s="491"/>
      <c r="J4864" s="246"/>
      <c r="K4864" s="246"/>
      <c r="L4864" s="246"/>
      <c r="M4864" s="246"/>
      <c r="N4864" s="246"/>
      <c r="O4864" s="262"/>
      <c r="P4864" s="246"/>
      <c r="Q4864" s="246"/>
      <c r="R4864" s="246"/>
      <c r="S4864" s="538">
        <v>11.06</v>
      </c>
      <c r="T4864" s="467" t="s">
        <v>2965</v>
      </c>
      <c r="U4864" s="347">
        <f t="shared" si="103"/>
        <v>44.24</v>
      </c>
    </row>
    <row r="4865" spans="1:21">
      <c r="A4865" s="235">
        <f t="shared" si="104"/>
        <v>4862</v>
      </c>
      <c r="B4865" s="333">
        <v>107184793</v>
      </c>
      <c r="C4865" s="238">
        <v>107184793</v>
      </c>
      <c r="D4865" s="238" t="s">
        <v>813</v>
      </c>
      <c r="E4865" s="598" t="s">
        <v>36</v>
      </c>
      <c r="F4865" s="235">
        <v>20</v>
      </c>
      <c r="G4865" s="623" t="s">
        <v>5579</v>
      </c>
      <c r="H4865" s="417">
        <v>45430</v>
      </c>
      <c r="I4865" s="491"/>
      <c r="J4865" s="246"/>
      <c r="K4865" s="246"/>
      <c r="L4865" s="246"/>
      <c r="M4865" s="246"/>
      <c r="N4865" s="246"/>
      <c r="O4865" s="262"/>
      <c r="P4865" s="246"/>
      <c r="Q4865" s="246"/>
      <c r="R4865" s="246"/>
      <c r="S4865" s="538">
        <v>2.74</v>
      </c>
      <c r="T4865" s="467" t="s">
        <v>2965</v>
      </c>
      <c r="U4865" s="347">
        <f t="shared" si="103"/>
        <v>54.800000000000004</v>
      </c>
    </row>
    <row r="4866" spans="1:21">
      <c r="A4866" s="235">
        <f t="shared" si="104"/>
        <v>4863</v>
      </c>
      <c r="B4866" s="333">
        <v>107156657</v>
      </c>
      <c r="C4866" s="238">
        <v>107156657</v>
      </c>
      <c r="D4866" s="238" t="s">
        <v>815</v>
      </c>
      <c r="E4866" s="598" t="s">
        <v>36</v>
      </c>
      <c r="F4866" s="333">
        <v>8</v>
      </c>
      <c r="G4866" s="623" t="s">
        <v>5579</v>
      </c>
      <c r="H4866" s="417">
        <v>45430</v>
      </c>
      <c r="I4866" s="491"/>
      <c r="J4866" s="246"/>
      <c r="K4866" s="246"/>
      <c r="L4866" s="246"/>
      <c r="M4866" s="246"/>
      <c r="N4866" s="246"/>
      <c r="O4866" s="262"/>
      <c r="P4866" s="246"/>
      <c r="Q4866" s="246"/>
      <c r="R4866" s="246"/>
      <c r="S4866" s="549">
        <v>17.79</v>
      </c>
      <c r="T4866" s="467" t="s">
        <v>2965</v>
      </c>
      <c r="U4866" s="347">
        <f t="shared" si="103"/>
        <v>142.32</v>
      </c>
    </row>
    <row r="4867" spans="1:21">
      <c r="A4867" s="235">
        <f t="shared" si="104"/>
        <v>4864</v>
      </c>
      <c r="B4867" s="333">
        <v>107156629</v>
      </c>
      <c r="C4867" s="238">
        <v>107156629</v>
      </c>
      <c r="D4867" s="238" t="s">
        <v>814</v>
      </c>
      <c r="E4867" s="598" t="s">
        <v>36</v>
      </c>
      <c r="F4867" s="333">
        <v>32</v>
      </c>
      <c r="G4867" s="623" t="s">
        <v>5579</v>
      </c>
      <c r="H4867" s="417">
        <v>45430</v>
      </c>
      <c r="I4867" s="491"/>
      <c r="J4867" s="246"/>
      <c r="K4867" s="246"/>
      <c r="L4867" s="246"/>
      <c r="M4867" s="246"/>
      <c r="N4867" s="246"/>
      <c r="O4867" s="262"/>
      <c r="P4867" s="246"/>
      <c r="Q4867" s="246"/>
      <c r="R4867" s="246"/>
      <c r="S4867" s="549">
        <v>13.63</v>
      </c>
      <c r="T4867" s="467" t="s">
        <v>2965</v>
      </c>
      <c r="U4867" s="347">
        <f t="shared" si="103"/>
        <v>436.16</v>
      </c>
    </row>
    <row r="4868" spans="1:21">
      <c r="A4868" s="235">
        <f t="shared" si="104"/>
        <v>4865</v>
      </c>
      <c r="B4868" s="333">
        <v>110408291</v>
      </c>
      <c r="C4868" s="238" t="s">
        <v>1305</v>
      </c>
      <c r="D4868" s="238" t="s">
        <v>1306</v>
      </c>
      <c r="E4868" s="598" t="s">
        <v>36</v>
      </c>
      <c r="F4868" s="333">
        <v>13</v>
      </c>
      <c r="G4868" s="623" t="s">
        <v>5579</v>
      </c>
      <c r="H4868" s="417">
        <v>45430</v>
      </c>
      <c r="I4868" s="491"/>
      <c r="J4868" s="246"/>
      <c r="K4868" s="246"/>
      <c r="L4868" s="246"/>
      <c r="M4868" s="246"/>
      <c r="N4868" s="246"/>
      <c r="O4868" s="262"/>
      <c r="P4868" s="246"/>
      <c r="Q4868" s="246"/>
      <c r="R4868" s="246"/>
      <c r="S4868" s="549">
        <v>2.5499999999999998</v>
      </c>
      <c r="T4868" s="467" t="s">
        <v>2965</v>
      </c>
      <c r="U4868" s="347">
        <f t="shared" ref="U4868:U4936" si="105">S4868*F4868</f>
        <v>33.15</v>
      </c>
    </row>
    <row r="4869" spans="1:21">
      <c r="A4869" s="235">
        <f t="shared" si="104"/>
        <v>4866</v>
      </c>
      <c r="B4869" s="235">
        <v>111381214</v>
      </c>
      <c r="C4869" s="235" t="s">
        <v>5575</v>
      </c>
      <c r="D4869" s="235" t="s">
        <v>241</v>
      </c>
      <c r="E4869" s="598" t="s">
        <v>36</v>
      </c>
      <c r="F4869" s="333">
        <v>1</v>
      </c>
      <c r="G4869" s="623" t="s">
        <v>5588</v>
      </c>
      <c r="H4869" s="465">
        <v>45441</v>
      </c>
      <c r="I4869" s="491"/>
      <c r="J4869" s="246"/>
      <c r="K4869" s="246"/>
      <c r="L4869" s="246"/>
      <c r="M4869" s="246"/>
      <c r="N4869" s="246"/>
      <c r="O4869" s="262"/>
      <c r="P4869" s="246"/>
      <c r="Q4869" s="246"/>
      <c r="R4869" s="246"/>
      <c r="S4869" s="549">
        <v>131449.20000000001</v>
      </c>
      <c r="T4869" s="467" t="s">
        <v>2965</v>
      </c>
      <c r="U4869" s="347">
        <f t="shared" si="105"/>
        <v>131449.20000000001</v>
      </c>
    </row>
    <row r="4870" spans="1:21">
      <c r="A4870" s="235">
        <f t="shared" si="104"/>
        <v>4867</v>
      </c>
      <c r="B4870" s="235">
        <v>111381215</v>
      </c>
      <c r="C4870" s="235" t="s">
        <v>5576</v>
      </c>
      <c r="D4870" s="235" t="s">
        <v>236</v>
      </c>
      <c r="E4870" s="598" t="s">
        <v>36</v>
      </c>
      <c r="F4870" s="246">
        <v>1</v>
      </c>
      <c r="G4870" s="623" t="s">
        <v>5588</v>
      </c>
      <c r="H4870" s="465">
        <v>45441</v>
      </c>
      <c r="I4870" s="491"/>
      <c r="J4870" s="246"/>
      <c r="K4870" s="246"/>
      <c r="L4870" s="246"/>
      <c r="M4870" s="246"/>
      <c r="N4870" s="246"/>
      <c r="O4870" s="262"/>
      <c r="P4870" s="246"/>
      <c r="Q4870" s="246"/>
      <c r="R4870" s="246"/>
      <c r="S4870" s="549">
        <v>114877.2</v>
      </c>
      <c r="T4870" s="467" t="s">
        <v>2965</v>
      </c>
      <c r="U4870" s="347">
        <f t="shared" si="105"/>
        <v>114877.2</v>
      </c>
    </row>
    <row r="4871" spans="1:21">
      <c r="A4871" s="235">
        <f t="shared" si="104"/>
        <v>4868</v>
      </c>
      <c r="B4871" s="238" t="s">
        <v>4672</v>
      </c>
      <c r="C4871" s="238" t="s">
        <v>4673</v>
      </c>
      <c r="D4871" s="337" t="s">
        <v>4674</v>
      </c>
      <c r="E4871" s="598" t="s">
        <v>36</v>
      </c>
      <c r="F4871" s="246">
        <v>1</v>
      </c>
      <c r="G4871" s="623" t="s">
        <v>5589</v>
      </c>
      <c r="H4871" s="485">
        <v>45439</v>
      </c>
      <c r="I4871" s="491"/>
      <c r="J4871" s="246"/>
      <c r="K4871" s="246"/>
      <c r="L4871" s="246"/>
      <c r="M4871" s="246"/>
      <c r="N4871" s="246"/>
      <c r="O4871" s="262"/>
      <c r="P4871" s="246"/>
      <c r="Q4871" s="246"/>
      <c r="R4871" s="246"/>
      <c r="S4871" s="549">
        <v>48000</v>
      </c>
      <c r="T4871" s="467" t="s">
        <v>2965</v>
      </c>
      <c r="U4871" s="347">
        <f t="shared" si="105"/>
        <v>48000</v>
      </c>
    </row>
    <row r="4872" spans="1:21">
      <c r="A4872" s="235">
        <f t="shared" si="104"/>
        <v>4869</v>
      </c>
      <c r="B4872" s="238">
        <v>113837420</v>
      </c>
      <c r="C4872" s="239" t="s">
        <v>4910</v>
      </c>
      <c r="D4872" s="239" t="s">
        <v>4911</v>
      </c>
      <c r="E4872" s="600" t="s">
        <v>36</v>
      </c>
      <c r="F4872" s="246">
        <v>3</v>
      </c>
      <c r="G4872" s="623" t="s">
        <v>5590</v>
      </c>
      <c r="H4872" s="241">
        <v>45442</v>
      </c>
      <c r="I4872" s="491"/>
      <c r="J4872" s="246"/>
      <c r="K4872" s="246"/>
      <c r="L4872" s="246"/>
      <c r="M4872" s="246"/>
      <c r="N4872" s="246"/>
      <c r="O4872" s="262"/>
      <c r="P4872" s="246"/>
      <c r="Q4872" s="246"/>
      <c r="R4872" s="246"/>
      <c r="S4872" s="538">
        <v>2550</v>
      </c>
      <c r="T4872" s="467" t="s">
        <v>2965</v>
      </c>
      <c r="U4872" s="347">
        <f t="shared" si="105"/>
        <v>7650</v>
      </c>
    </row>
    <row r="4873" spans="1:21">
      <c r="A4873" s="235">
        <f t="shared" si="104"/>
        <v>4870</v>
      </c>
      <c r="B4873" s="238">
        <v>113562221</v>
      </c>
      <c r="C4873" s="336">
        <v>113562221</v>
      </c>
      <c r="D4873" s="238" t="s">
        <v>3768</v>
      </c>
      <c r="E4873" s="605" t="s">
        <v>36</v>
      </c>
      <c r="F4873" s="333">
        <v>1</v>
      </c>
      <c r="G4873" s="623" t="s">
        <v>5614</v>
      </c>
      <c r="H4873" s="485">
        <v>45449</v>
      </c>
      <c r="I4873" s="491"/>
      <c r="J4873" s="246"/>
      <c r="K4873" s="246"/>
      <c r="L4873" s="246"/>
      <c r="M4873" s="246"/>
      <c r="N4873" s="246"/>
      <c r="O4873" s="262"/>
      <c r="P4873" s="246"/>
      <c r="Q4873" s="246"/>
      <c r="R4873" s="246"/>
      <c r="S4873" s="549">
        <v>5500</v>
      </c>
      <c r="T4873" s="467" t="s">
        <v>2965</v>
      </c>
      <c r="U4873" s="347">
        <f t="shared" si="105"/>
        <v>5500</v>
      </c>
    </row>
    <row r="4874" spans="1:21">
      <c r="A4874" s="235">
        <f t="shared" si="104"/>
        <v>4871</v>
      </c>
      <c r="B4874" s="238" t="s">
        <v>4672</v>
      </c>
      <c r="C4874" s="238" t="s">
        <v>4673</v>
      </c>
      <c r="D4874" s="337" t="s">
        <v>4674</v>
      </c>
      <c r="E4874" s="598" t="s">
        <v>36</v>
      </c>
      <c r="F4874" s="333">
        <v>1</v>
      </c>
      <c r="G4874" s="623" t="s">
        <v>5615</v>
      </c>
      <c r="H4874" s="485">
        <v>45456</v>
      </c>
      <c r="I4874" s="491"/>
      <c r="J4874" s="246"/>
      <c r="K4874" s="246"/>
      <c r="L4874" s="246"/>
      <c r="M4874" s="246"/>
      <c r="N4874" s="246"/>
      <c r="O4874" s="262"/>
      <c r="P4874" s="246"/>
      <c r="Q4874" s="246"/>
      <c r="R4874" s="246"/>
      <c r="S4874" s="549">
        <v>48000</v>
      </c>
      <c r="T4874" s="467" t="s">
        <v>2965</v>
      </c>
      <c r="U4874" s="347">
        <f t="shared" si="105"/>
        <v>48000</v>
      </c>
    </row>
    <row r="4875" spans="1:21">
      <c r="A4875" s="235">
        <f t="shared" si="104"/>
        <v>4872</v>
      </c>
      <c r="B4875" s="238">
        <v>111443613</v>
      </c>
      <c r="C4875" s="238">
        <v>111443825</v>
      </c>
      <c r="D4875" s="238" t="s">
        <v>3131</v>
      </c>
      <c r="E4875" s="598" t="s">
        <v>36</v>
      </c>
      <c r="F4875" s="333">
        <v>1</v>
      </c>
      <c r="G4875" s="623" t="s">
        <v>5614</v>
      </c>
      <c r="H4875" s="485">
        <v>45449</v>
      </c>
      <c r="I4875" s="491"/>
      <c r="J4875" s="246"/>
      <c r="K4875" s="246"/>
      <c r="L4875" s="246"/>
      <c r="M4875" s="246"/>
      <c r="N4875" s="246"/>
      <c r="O4875" s="262"/>
      <c r="P4875" s="246"/>
      <c r="Q4875" s="246"/>
      <c r="R4875" s="246"/>
      <c r="S4875" s="549">
        <v>3750</v>
      </c>
      <c r="T4875" s="467" t="s">
        <v>2965</v>
      </c>
      <c r="U4875" s="347">
        <f t="shared" si="105"/>
        <v>3750</v>
      </c>
    </row>
    <row r="4876" spans="1:21">
      <c r="A4876" s="235">
        <f t="shared" si="104"/>
        <v>4873</v>
      </c>
      <c r="B4876" s="238">
        <v>111443613</v>
      </c>
      <c r="C4876" s="238">
        <v>111443825</v>
      </c>
      <c r="D4876" s="238" t="s">
        <v>3131</v>
      </c>
      <c r="E4876" s="598" t="s">
        <v>36</v>
      </c>
      <c r="F4876" s="333">
        <v>11</v>
      </c>
      <c r="G4876" s="623" t="s">
        <v>5616</v>
      </c>
      <c r="H4876" s="485">
        <v>45456</v>
      </c>
      <c r="I4876" s="491"/>
      <c r="J4876" s="246"/>
      <c r="K4876" s="246"/>
      <c r="L4876" s="246"/>
      <c r="M4876" s="246"/>
      <c r="N4876" s="246"/>
      <c r="O4876" s="262"/>
      <c r="P4876" s="246"/>
      <c r="Q4876" s="246"/>
      <c r="R4876" s="246"/>
      <c r="S4876" s="549">
        <v>3750</v>
      </c>
      <c r="T4876" s="467" t="s">
        <v>2965</v>
      </c>
      <c r="U4876" s="347">
        <f t="shared" si="105"/>
        <v>41250</v>
      </c>
    </row>
    <row r="4877" spans="1:21">
      <c r="A4877" s="235">
        <f t="shared" si="104"/>
        <v>4874</v>
      </c>
      <c r="B4877" s="238">
        <v>105988752</v>
      </c>
      <c r="C4877" s="239" t="s">
        <v>5076</v>
      </c>
      <c r="D4877" s="239" t="s">
        <v>5077</v>
      </c>
      <c r="E4877" s="600" t="s">
        <v>36</v>
      </c>
      <c r="F4877" s="333">
        <v>1</v>
      </c>
      <c r="G4877" s="623" t="s">
        <v>5617</v>
      </c>
      <c r="H4877" s="465">
        <v>45449</v>
      </c>
      <c r="I4877" s="491"/>
      <c r="J4877" s="246"/>
      <c r="K4877" s="246"/>
      <c r="L4877" s="246"/>
      <c r="M4877" s="246"/>
      <c r="N4877" s="246"/>
      <c r="O4877" s="262"/>
      <c r="P4877" s="246"/>
      <c r="Q4877" s="246"/>
      <c r="R4877" s="246"/>
      <c r="S4877" s="549">
        <v>128000</v>
      </c>
      <c r="T4877" s="467" t="s">
        <v>2965</v>
      </c>
      <c r="U4877" s="347">
        <f t="shared" si="105"/>
        <v>128000</v>
      </c>
    </row>
    <row r="4878" spans="1:21">
      <c r="A4878" s="235">
        <f t="shared" si="104"/>
        <v>4875</v>
      </c>
      <c r="B4878" s="238">
        <v>112173846</v>
      </c>
      <c r="C4878" s="238">
        <v>1552983</v>
      </c>
      <c r="D4878" s="337" t="s">
        <v>3758</v>
      </c>
      <c r="E4878" s="600" t="s">
        <v>36</v>
      </c>
      <c r="F4878" s="470">
        <v>1</v>
      </c>
      <c r="G4878" s="623" t="s">
        <v>5618</v>
      </c>
      <c r="H4878" s="241">
        <v>45449</v>
      </c>
      <c r="I4878" s="491"/>
      <c r="J4878" s="246"/>
      <c r="K4878" s="246"/>
      <c r="L4878" s="246"/>
      <c r="M4878" s="246"/>
      <c r="N4878" s="246"/>
      <c r="O4878" s="262"/>
      <c r="P4878" s="246"/>
      <c r="Q4878" s="246"/>
      <c r="R4878" s="246"/>
      <c r="S4878" s="549">
        <v>2350</v>
      </c>
      <c r="T4878" s="467" t="s">
        <v>2965</v>
      </c>
      <c r="U4878" s="347">
        <f t="shared" si="105"/>
        <v>2350</v>
      </c>
    </row>
    <row r="4879" spans="1:21">
      <c r="A4879" s="235">
        <f t="shared" si="104"/>
        <v>4876</v>
      </c>
      <c r="B4879" s="235">
        <v>111381214</v>
      </c>
      <c r="C4879" s="235" t="s">
        <v>5574</v>
      </c>
      <c r="D4879" s="235" t="s">
        <v>241</v>
      </c>
      <c r="E4879" s="598" t="s">
        <v>36</v>
      </c>
      <c r="F4879" s="333">
        <v>2</v>
      </c>
      <c r="G4879" s="623" t="s">
        <v>5619</v>
      </c>
      <c r="H4879" s="465">
        <v>45453</v>
      </c>
      <c r="I4879" s="491"/>
      <c r="J4879" s="246"/>
      <c r="K4879" s="246"/>
      <c r="L4879" s="246"/>
      <c r="M4879" s="246"/>
      <c r="N4879" s="246"/>
      <c r="O4879" s="262"/>
      <c r="P4879" s="246"/>
      <c r="Q4879" s="246"/>
      <c r="R4879" s="246"/>
      <c r="S4879" s="549">
        <v>131449</v>
      </c>
      <c r="T4879" s="467" t="s">
        <v>2965</v>
      </c>
      <c r="U4879" s="347">
        <f t="shared" si="105"/>
        <v>262898</v>
      </c>
    </row>
    <row r="4880" spans="1:21">
      <c r="A4880" s="235">
        <f t="shared" si="104"/>
        <v>4877</v>
      </c>
      <c r="B4880" s="235">
        <v>111381215</v>
      </c>
      <c r="C4880" s="235" t="s">
        <v>5576</v>
      </c>
      <c r="D4880" s="235" t="s">
        <v>236</v>
      </c>
      <c r="E4880" s="598" t="s">
        <v>36</v>
      </c>
      <c r="F4880" s="333">
        <v>1</v>
      </c>
      <c r="G4880" s="623" t="s">
        <v>5620</v>
      </c>
      <c r="H4880" s="465">
        <v>45453</v>
      </c>
      <c r="I4880" s="491"/>
      <c r="J4880" s="246"/>
      <c r="K4880" s="246"/>
      <c r="L4880" s="246"/>
      <c r="M4880" s="246"/>
      <c r="N4880" s="246"/>
      <c r="O4880" s="262"/>
      <c r="P4880" s="246"/>
      <c r="Q4880" s="246"/>
      <c r="R4880" s="246"/>
      <c r="S4880" s="553">
        <v>114877.14</v>
      </c>
      <c r="T4880" s="467" t="s">
        <v>2965</v>
      </c>
      <c r="U4880" s="347">
        <f t="shared" si="105"/>
        <v>114877.14</v>
      </c>
    </row>
    <row r="4881" spans="1:21">
      <c r="A4881" s="235">
        <f t="shared" si="104"/>
        <v>4878</v>
      </c>
      <c r="B4881" s="238">
        <v>113562221</v>
      </c>
      <c r="C4881" s="336">
        <v>113562221</v>
      </c>
      <c r="D4881" s="238" t="s">
        <v>3768</v>
      </c>
      <c r="E4881" s="605" t="s">
        <v>36</v>
      </c>
      <c r="F4881" s="333">
        <v>1</v>
      </c>
      <c r="G4881" s="623" t="s">
        <v>5616</v>
      </c>
      <c r="H4881" s="485">
        <v>45456</v>
      </c>
      <c r="I4881" s="491"/>
      <c r="J4881" s="246"/>
      <c r="K4881" s="246"/>
      <c r="L4881" s="246"/>
      <c r="M4881" s="246"/>
      <c r="N4881" s="246"/>
      <c r="O4881" s="262"/>
      <c r="P4881" s="246"/>
      <c r="Q4881" s="246"/>
      <c r="R4881" s="246"/>
      <c r="S4881" s="549">
        <v>3750</v>
      </c>
      <c r="T4881" s="467" t="s">
        <v>2965</v>
      </c>
      <c r="U4881" s="347">
        <f t="shared" si="105"/>
        <v>3750</v>
      </c>
    </row>
    <row r="4882" spans="1:21" ht="30.6">
      <c r="A4882" s="238">
        <f t="shared" si="104"/>
        <v>4879</v>
      </c>
      <c r="B4882" s="238">
        <v>109443666</v>
      </c>
      <c r="C4882" s="238" t="s">
        <v>108</v>
      </c>
      <c r="D4882" s="238" t="s">
        <v>109</v>
      </c>
      <c r="E4882" s="615" t="s">
        <v>36</v>
      </c>
      <c r="F4882" s="333">
        <v>1</v>
      </c>
      <c r="G4882" s="623" t="s">
        <v>5648</v>
      </c>
      <c r="H4882" s="485">
        <v>45467</v>
      </c>
      <c r="I4882" s="491"/>
      <c r="J4882" s="246"/>
      <c r="K4882" s="246"/>
      <c r="L4882" s="246"/>
      <c r="M4882" s="246"/>
      <c r="N4882" s="246"/>
      <c r="O4882" s="262"/>
      <c r="P4882" s="246"/>
      <c r="Q4882" s="246"/>
      <c r="R4882" s="246"/>
      <c r="S4882" s="538">
        <v>3966.73</v>
      </c>
      <c r="T4882" s="467" t="s">
        <v>2965</v>
      </c>
      <c r="U4882" s="347">
        <f t="shared" si="105"/>
        <v>3966.73</v>
      </c>
    </row>
    <row r="4883" spans="1:21">
      <c r="A4883" s="238">
        <f t="shared" si="104"/>
        <v>4880</v>
      </c>
      <c r="B4883" s="238">
        <v>113694314</v>
      </c>
      <c r="C4883" s="238" t="s">
        <v>4398</v>
      </c>
      <c r="D4883" s="238" t="s">
        <v>4399</v>
      </c>
      <c r="E4883" s="615" t="s">
        <v>36</v>
      </c>
      <c r="F4883" s="333">
        <v>3</v>
      </c>
      <c r="G4883" s="623" t="s">
        <v>5649</v>
      </c>
      <c r="H4883" s="485">
        <v>45470</v>
      </c>
      <c r="I4883" s="491"/>
      <c r="J4883" s="246"/>
      <c r="K4883" s="246"/>
      <c r="L4883" s="246"/>
      <c r="M4883" s="246"/>
      <c r="N4883" s="246"/>
      <c r="O4883" s="262"/>
      <c r="P4883" s="246"/>
      <c r="Q4883" s="246"/>
      <c r="R4883" s="246"/>
      <c r="S4883" s="538">
        <v>11260</v>
      </c>
      <c r="T4883" s="467" t="s">
        <v>2965</v>
      </c>
      <c r="U4883" s="347">
        <f t="shared" si="105"/>
        <v>33780</v>
      </c>
    </row>
    <row r="4884" spans="1:21">
      <c r="A4884" s="238">
        <f t="shared" si="104"/>
        <v>4881</v>
      </c>
      <c r="B4884" s="238">
        <v>112171911</v>
      </c>
      <c r="C4884" s="238" t="s">
        <v>3427</v>
      </c>
      <c r="D4884" s="238" t="s">
        <v>3588</v>
      </c>
      <c r="E4884" s="615" t="s">
        <v>36</v>
      </c>
      <c r="F4884" s="235">
        <v>1</v>
      </c>
      <c r="G4884" s="623" t="s">
        <v>5650</v>
      </c>
      <c r="H4884" s="485">
        <v>45470</v>
      </c>
      <c r="I4884" s="491"/>
      <c r="J4884" s="246"/>
      <c r="K4884" s="246"/>
      <c r="L4884" s="246"/>
      <c r="M4884" s="246"/>
      <c r="N4884" s="246"/>
      <c r="O4884" s="262"/>
      <c r="P4884" s="246"/>
      <c r="Q4884" s="246"/>
      <c r="R4884" s="246"/>
      <c r="S4884" s="538">
        <v>158500</v>
      </c>
      <c r="T4884" s="467" t="s">
        <v>2965</v>
      </c>
      <c r="U4884" s="347">
        <f t="shared" si="105"/>
        <v>158500</v>
      </c>
    </row>
    <row r="4885" spans="1:21">
      <c r="A4885" s="238">
        <f t="shared" si="104"/>
        <v>4882</v>
      </c>
      <c r="B4885" s="238">
        <v>112148136</v>
      </c>
      <c r="C4885" s="238" t="s">
        <v>3726</v>
      </c>
      <c r="D4885" s="238" t="s">
        <v>3727</v>
      </c>
      <c r="E4885" s="615" t="s">
        <v>4864</v>
      </c>
      <c r="F4885" s="350">
        <v>1</v>
      </c>
      <c r="G4885" s="623" t="s">
        <v>5650</v>
      </c>
      <c r="H4885" s="485">
        <v>45470</v>
      </c>
      <c r="I4885" s="491"/>
      <c r="J4885" s="246"/>
      <c r="K4885" s="246"/>
      <c r="L4885" s="246"/>
      <c r="M4885" s="246"/>
      <c r="N4885" s="246"/>
      <c r="O4885" s="262"/>
      <c r="P4885" s="246"/>
      <c r="Q4885" s="246"/>
      <c r="R4885" s="246"/>
      <c r="S4885" s="538">
        <v>14661.91</v>
      </c>
      <c r="T4885" s="467" t="s">
        <v>2965</v>
      </c>
      <c r="U4885" s="347">
        <f t="shared" si="105"/>
        <v>14661.91</v>
      </c>
    </row>
    <row r="4886" spans="1:21">
      <c r="A4886" s="238">
        <f t="shared" si="104"/>
        <v>4883</v>
      </c>
      <c r="B4886" s="238">
        <v>101576439</v>
      </c>
      <c r="C4886" s="238" t="s">
        <v>655</v>
      </c>
      <c r="D4886" s="238" t="s">
        <v>656</v>
      </c>
      <c r="E4886" s="615" t="s">
        <v>36</v>
      </c>
      <c r="F4886" s="238">
        <v>1</v>
      </c>
      <c r="G4886" s="623" t="s">
        <v>5651</v>
      </c>
      <c r="H4886" s="485">
        <v>45467</v>
      </c>
      <c r="I4886" s="491"/>
      <c r="J4886" s="246"/>
      <c r="K4886" s="246"/>
      <c r="L4886" s="246"/>
      <c r="M4886" s="246"/>
      <c r="N4886" s="246"/>
      <c r="O4886" s="262"/>
      <c r="P4886" s="246"/>
      <c r="Q4886" s="246"/>
      <c r="R4886" s="246"/>
      <c r="S4886" s="538">
        <v>1464</v>
      </c>
      <c r="T4886" s="467" t="s">
        <v>2965</v>
      </c>
      <c r="U4886" s="347">
        <f t="shared" si="105"/>
        <v>1464</v>
      </c>
    </row>
    <row r="4887" spans="1:21">
      <c r="A4887" s="238">
        <f t="shared" si="104"/>
        <v>4884</v>
      </c>
      <c r="B4887" s="238">
        <v>112158708</v>
      </c>
      <c r="C4887" s="238" t="s">
        <v>3681</v>
      </c>
      <c r="D4887" s="238" t="s">
        <v>3682</v>
      </c>
      <c r="E4887" s="615" t="s">
        <v>36</v>
      </c>
      <c r="F4887" s="470">
        <v>1</v>
      </c>
      <c r="G4887" s="623" t="s">
        <v>5650</v>
      </c>
      <c r="H4887" s="485">
        <v>45470</v>
      </c>
      <c r="I4887" s="491"/>
      <c r="J4887" s="246"/>
      <c r="K4887" s="246"/>
      <c r="L4887" s="246"/>
      <c r="M4887" s="246"/>
      <c r="N4887" s="246"/>
      <c r="O4887" s="262"/>
      <c r="P4887" s="246"/>
      <c r="Q4887" s="246"/>
      <c r="R4887" s="246"/>
      <c r="S4887" s="538">
        <v>1900</v>
      </c>
      <c r="T4887" s="467" t="s">
        <v>2965</v>
      </c>
      <c r="U4887" s="347">
        <f t="shared" si="105"/>
        <v>1900</v>
      </c>
    </row>
    <row r="4888" spans="1:21">
      <c r="A4888" s="238">
        <f t="shared" si="104"/>
        <v>4885</v>
      </c>
      <c r="B4888" s="238">
        <v>112173846</v>
      </c>
      <c r="C4888" s="238">
        <v>1552983</v>
      </c>
      <c r="D4888" s="238" t="s">
        <v>3758</v>
      </c>
      <c r="E4888" s="615" t="s">
        <v>36</v>
      </c>
      <c r="F4888" s="470">
        <v>1</v>
      </c>
      <c r="G4888" s="623" t="s">
        <v>5650</v>
      </c>
      <c r="H4888" s="485">
        <v>45470</v>
      </c>
      <c r="I4888" s="491"/>
      <c r="J4888" s="246"/>
      <c r="K4888" s="246"/>
      <c r="L4888" s="246"/>
      <c r="M4888" s="246"/>
      <c r="N4888" s="246"/>
      <c r="O4888" s="262"/>
      <c r="P4888" s="246"/>
      <c r="Q4888" s="246"/>
      <c r="R4888" s="246"/>
      <c r="S4888" s="538">
        <v>2350</v>
      </c>
      <c r="T4888" s="467" t="s">
        <v>2965</v>
      </c>
      <c r="U4888" s="347">
        <f t="shared" si="105"/>
        <v>2350</v>
      </c>
    </row>
    <row r="4889" spans="1:21">
      <c r="A4889" s="238">
        <f t="shared" si="104"/>
        <v>4886</v>
      </c>
      <c r="B4889" s="238">
        <v>107146625</v>
      </c>
      <c r="C4889" s="238" t="s">
        <v>5010</v>
      </c>
      <c r="D4889" s="238" t="s">
        <v>5011</v>
      </c>
      <c r="E4889" s="615" t="s">
        <v>36</v>
      </c>
      <c r="F4889" s="333">
        <v>4</v>
      </c>
      <c r="G4889" s="623" t="s">
        <v>5649</v>
      </c>
      <c r="H4889" s="485">
        <v>45470</v>
      </c>
      <c r="I4889" s="491"/>
      <c r="J4889" s="246"/>
      <c r="K4889" s="246"/>
      <c r="L4889" s="246"/>
      <c r="M4889" s="246"/>
      <c r="N4889" s="246"/>
      <c r="O4889" s="262"/>
      <c r="P4889" s="246"/>
      <c r="Q4889" s="246"/>
      <c r="R4889" s="246"/>
      <c r="S4889" s="538">
        <v>2548</v>
      </c>
      <c r="T4889" s="467" t="s">
        <v>2965</v>
      </c>
      <c r="U4889" s="347">
        <f t="shared" si="105"/>
        <v>10192</v>
      </c>
    </row>
    <row r="4890" spans="1:21">
      <c r="A4890" s="238">
        <f t="shared" si="104"/>
        <v>4887</v>
      </c>
      <c r="B4890" s="238">
        <v>111381214</v>
      </c>
      <c r="C4890" s="238" t="s">
        <v>5575</v>
      </c>
      <c r="D4890" s="238" t="s">
        <v>241</v>
      </c>
      <c r="E4890" s="615" t="s">
        <v>36</v>
      </c>
      <c r="F4890" s="333">
        <v>1</v>
      </c>
      <c r="G4890" s="623" t="s">
        <v>5652</v>
      </c>
      <c r="H4890" s="485">
        <v>45460</v>
      </c>
      <c r="I4890" s="491"/>
      <c r="J4890" s="246"/>
      <c r="K4890" s="246"/>
      <c r="L4890" s="246"/>
      <c r="M4890" s="246"/>
      <c r="N4890" s="246"/>
      <c r="O4890" s="262"/>
      <c r="P4890" s="246"/>
      <c r="Q4890" s="246"/>
      <c r="R4890" s="246"/>
      <c r="S4890" s="538">
        <v>131449</v>
      </c>
      <c r="T4890" s="467" t="s">
        <v>2965</v>
      </c>
      <c r="U4890" s="347">
        <f t="shared" si="105"/>
        <v>131449</v>
      </c>
    </row>
    <row r="4891" spans="1:21">
      <c r="A4891" s="238">
        <f t="shared" si="104"/>
        <v>4888</v>
      </c>
      <c r="B4891" s="238">
        <v>111381214</v>
      </c>
      <c r="C4891" s="238" t="s">
        <v>5575</v>
      </c>
      <c r="D4891" s="238" t="s">
        <v>241</v>
      </c>
      <c r="E4891" s="615" t="s">
        <v>36</v>
      </c>
      <c r="F4891" s="333">
        <v>1</v>
      </c>
      <c r="G4891" s="623" t="s">
        <v>5653</v>
      </c>
      <c r="H4891" s="485">
        <v>45464</v>
      </c>
      <c r="I4891" s="491"/>
      <c r="J4891" s="246"/>
      <c r="K4891" s="246"/>
      <c r="L4891" s="246"/>
      <c r="M4891" s="246"/>
      <c r="N4891" s="246"/>
      <c r="O4891" s="262"/>
      <c r="P4891" s="246"/>
      <c r="Q4891" s="246"/>
      <c r="R4891" s="246"/>
      <c r="S4891" s="538">
        <v>131449</v>
      </c>
      <c r="T4891" s="467" t="s">
        <v>2965</v>
      </c>
      <c r="U4891" s="347">
        <f t="shared" si="105"/>
        <v>131449</v>
      </c>
    </row>
    <row r="4892" spans="1:21">
      <c r="A4892" s="238">
        <f t="shared" si="104"/>
        <v>4889</v>
      </c>
      <c r="B4892" s="238">
        <v>111381215</v>
      </c>
      <c r="C4892" s="238" t="s">
        <v>5576</v>
      </c>
      <c r="D4892" s="238" t="s">
        <v>236</v>
      </c>
      <c r="E4892" s="615" t="s">
        <v>36</v>
      </c>
      <c r="F4892" s="333">
        <v>1</v>
      </c>
      <c r="G4892" s="623" t="s">
        <v>5654</v>
      </c>
      <c r="H4892" s="485">
        <v>45467</v>
      </c>
      <c r="I4892" s="491"/>
      <c r="J4892" s="246"/>
      <c r="K4892" s="246"/>
      <c r="L4892" s="246"/>
      <c r="M4892" s="246"/>
      <c r="N4892" s="246"/>
      <c r="O4892" s="262"/>
      <c r="P4892" s="246"/>
      <c r="Q4892" s="246"/>
      <c r="R4892" s="246"/>
      <c r="S4892" s="538">
        <v>114877.14</v>
      </c>
      <c r="T4892" s="467" t="s">
        <v>2965</v>
      </c>
      <c r="U4892" s="347">
        <f t="shared" si="105"/>
        <v>114877.14</v>
      </c>
    </row>
    <row r="4893" spans="1:21" ht="20.399999999999999">
      <c r="A4893" s="238">
        <f t="shared" si="104"/>
        <v>4890</v>
      </c>
      <c r="B4893" s="238">
        <v>110408290</v>
      </c>
      <c r="C4893" s="238" t="s">
        <v>4382</v>
      </c>
      <c r="D4893" s="337" t="s">
        <v>2775</v>
      </c>
      <c r="E4893" s="598" t="s">
        <v>36</v>
      </c>
      <c r="F4893" s="333">
        <v>10</v>
      </c>
      <c r="G4893" s="625" t="s">
        <v>5711</v>
      </c>
      <c r="H4893" s="465">
        <v>45435</v>
      </c>
      <c r="I4893" s="491"/>
      <c r="J4893" s="246"/>
      <c r="K4893" s="246"/>
      <c r="L4893" s="246"/>
      <c r="M4893" s="246"/>
      <c r="N4893" s="246"/>
      <c r="O4893" s="262"/>
      <c r="P4893" s="246"/>
      <c r="Q4893" s="246"/>
      <c r="R4893" s="246"/>
      <c r="S4893" s="538">
        <v>610</v>
      </c>
      <c r="T4893" s="467" t="s">
        <v>2965</v>
      </c>
      <c r="U4893" s="347">
        <f t="shared" si="105"/>
        <v>6100</v>
      </c>
    </row>
    <row r="4894" spans="1:21" ht="20.399999999999999">
      <c r="A4894" s="238">
        <f t="shared" si="104"/>
        <v>4891</v>
      </c>
      <c r="B4894" s="238"/>
      <c r="C4894" s="238" t="s">
        <v>1216</v>
      </c>
      <c r="D4894" s="238" t="s">
        <v>1217</v>
      </c>
      <c r="E4894" s="598" t="s">
        <v>36</v>
      </c>
      <c r="F4894" s="235">
        <v>25</v>
      </c>
      <c r="G4894" s="623" t="s">
        <v>5688</v>
      </c>
      <c r="H4894" s="485">
        <v>45488</v>
      </c>
      <c r="I4894" s="491"/>
      <c r="J4894" s="246"/>
      <c r="K4894" s="246"/>
      <c r="L4894" s="246"/>
      <c r="M4894" s="246"/>
      <c r="N4894" s="246"/>
      <c r="O4894" s="262"/>
      <c r="P4894" s="246"/>
      <c r="Q4894" s="246"/>
      <c r="R4894" s="246"/>
      <c r="S4894" s="538">
        <v>5000</v>
      </c>
      <c r="T4894" s="467" t="s">
        <v>2965</v>
      </c>
      <c r="U4894" s="347">
        <f t="shared" si="105"/>
        <v>125000</v>
      </c>
    </row>
    <row r="4895" spans="1:21">
      <c r="A4895" s="238">
        <f t="shared" si="104"/>
        <v>4892</v>
      </c>
      <c r="B4895" s="238">
        <v>105989962</v>
      </c>
      <c r="C4895" s="238" t="s">
        <v>2329</v>
      </c>
      <c r="D4895" s="238" t="s">
        <v>2330</v>
      </c>
      <c r="E4895" s="598" t="s">
        <v>36</v>
      </c>
      <c r="F4895" s="333">
        <v>2</v>
      </c>
      <c r="G4895" s="625" t="s">
        <v>5689</v>
      </c>
      <c r="H4895" s="465">
        <v>45485</v>
      </c>
      <c r="I4895" s="491"/>
      <c r="J4895" s="246"/>
      <c r="K4895" s="246"/>
      <c r="L4895" s="246"/>
      <c r="M4895" s="246"/>
      <c r="N4895" s="246"/>
      <c r="O4895" s="262"/>
      <c r="P4895" s="246"/>
      <c r="Q4895" s="246"/>
      <c r="R4895" s="246"/>
      <c r="S4895" s="549">
        <v>151500</v>
      </c>
      <c r="T4895" s="467" t="s">
        <v>2965</v>
      </c>
      <c r="U4895" s="347">
        <f t="shared" si="105"/>
        <v>303000</v>
      </c>
    </row>
    <row r="4896" spans="1:21">
      <c r="A4896" s="238">
        <f t="shared" si="104"/>
        <v>4893</v>
      </c>
      <c r="B4896" s="238">
        <v>113694314</v>
      </c>
      <c r="C4896" s="238" t="s">
        <v>4398</v>
      </c>
      <c r="D4896" s="337" t="s">
        <v>4399</v>
      </c>
      <c r="E4896" s="598" t="s">
        <v>36</v>
      </c>
      <c r="F4896" s="333">
        <v>3</v>
      </c>
      <c r="G4896" s="625" t="s">
        <v>5690</v>
      </c>
      <c r="H4896" s="485">
        <v>45482</v>
      </c>
      <c r="I4896" s="491"/>
      <c r="J4896" s="246"/>
      <c r="K4896" s="246"/>
      <c r="L4896" s="246"/>
      <c r="M4896" s="246"/>
      <c r="N4896" s="246"/>
      <c r="O4896" s="262"/>
      <c r="P4896" s="246"/>
      <c r="Q4896" s="246"/>
      <c r="R4896" s="246"/>
      <c r="S4896" s="553">
        <v>11260</v>
      </c>
      <c r="T4896" s="467" t="s">
        <v>2965</v>
      </c>
      <c r="U4896" s="347">
        <f t="shared" si="105"/>
        <v>33780</v>
      </c>
    </row>
    <row r="4897" spans="1:21">
      <c r="A4897" s="238">
        <f t="shared" si="104"/>
        <v>4894</v>
      </c>
      <c r="B4897" s="238">
        <v>109563338</v>
      </c>
      <c r="C4897" s="238" t="s">
        <v>4029</v>
      </c>
      <c r="D4897" s="238" t="s">
        <v>4030</v>
      </c>
      <c r="E4897" s="598" t="s">
        <v>36</v>
      </c>
      <c r="F4897" s="333">
        <v>4</v>
      </c>
      <c r="G4897" s="623" t="s">
        <v>5691</v>
      </c>
      <c r="H4897" s="485">
        <v>45484</v>
      </c>
      <c r="I4897" s="491"/>
      <c r="J4897" s="246"/>
      <c r="K4897" s="246"/>
      <c r="L4897" s="246"/>
      <c r="M4897" s="246"/>
      <c r="N4897" s="246"/>
      <c r="O4897" s="262"/>
      <c r="P4897" s="246"/>
      <c r="Q4897" s="246"/>
      <c r="R4897" s="246"/>
      <c r="S4897" s="549">
        <v>14000</v>
      </c>
      <c r="T4897" s="467" t="s">
        <v>2965</v>
      </c>
      <c r="U4897" s="347">
        <f t="shared" si="105"/>
        <v>56000</v>
      </c>
    </row>
    <row r="4898" spans="1:21">
      <c r="A4898" s="238">
        <f t="shared" si="104"/>
        <v>4895</v>
      </c>
      <c r="B4898" s="238">
        <v>109563338</v>
      </c>
      <c r="C4898" s="238" t="s">
        <v>4029</v>
      </c>
      <c r="D4898" s="238" t="s">
        <v>4030</v>
      </c>
      <c r="E4898" s="598" t="s">
        <v>36</v>
      </c>
      <c r="F4898" s="333">
        <v>4</v>
      </c>
      <c r="G4898" s="623" t="s">
        <v>5692</v>
      </c>
      <c r="H4898" s="485">
        <v>45484</v>
      </c>
      <c r="I4898" s="491"/>
      <c r="J4898" s="246"/>
      <c r="K4898" s="246"/>
      <c r="L4898" s="246"/>
      <c r="M4898" s="246"/>
      <c r="N4898" s="246"/>
      <c r="O4898" s="262"/>
      <c r="P4898" s="246"/>
      <c r="Q4898" s="246"/>
      <c r="R4898" s="246"/>
      <c r="S4898" s="549">
        <v>14000</v>
      </c>
      <c r="T4898" s="467" t="s">
        <v>2965</v>
      </c>
      <c r="U4898" s="347">
        <f t="shared" si="105"/>
        <v>56000</v>
      </c>
    </row>
    <row r="4899" spans="1:21">
      <c r="A4899" s="238">
        <f t="shared" si="104"/>
        <v>4896</v>
      </c>
      <c r="B4899" s="238">
        <v>101575929</v>
      </c>
      <c r="C4899" s="238" t="s">
        <v>4670</v>
      </c>
      <c r="D4899" s="337" t="s">
        <v>4671</v>
      </c>
      <c r="E4899" s="598" t="s">
        <v>36</v>
      </c>
      <c r="F4899" s="333">
        <v>1</v>
      </c>
      <c r="G4899" s="625" t="s">
        <v>5689</v>
      </c>
      <c r="H4899" s="465">
        <v>45485</v>
      </c>
      <c r="I4899" s="491"/>
      <c r="J4899" s="246"/>
      <c r="K4899" s="246"/>
      <c r="L4899" s="246"/>
      <c r="M4899" s="246"/>
      <c r="N4899" s="246"/>
      <c r="O4899" s="262"/>
      <c r="P4899" s="246"/>
      <c r="Q4899" s="246"/>
      <c r="R4899" s="246"/>
      <c r="S4899" s="549">
        <v>49000</v>
      </c>
      <c r="T4899" s="467" t="s">
        <v>2965</v>
      </c>
      <c r="U4899" s="347">
        <f t="shared" si="105"/>
        <v>49000</v>
      </c>
    </row>
    <row r="4900" spans="1:21">
      <c r="A4900" s="238">
        <f t="shared" si="104"/>
        <v>4897</v>
      </c>
      <c r="B4900" s="238" t="s">
        <v>4672</v>
      </c>
      <c r="C4900" s="238" t="s">
        <v>4673</v>
      </c>
      <c r="D4900" s="337" t="s">
        <v>4674</v>
      </c>
      <c r="E4900" s="598" t="s">
        <v>36</v>
      </c>
      <c r="F4900" s="333">
        <v>2</v>
      </c>
      <c r="G4900" s="625" t="s">
        <v>5689</v>
      </c>
      <c r="H4900" s="465">
        <v>45485</v>
      </c>
      <c r="I4900" s="491"/>
      <c r="J4900" s="246"/>
      <c r="K4900" s="246"/>
      <c r="L4900" s="246"/>
      <c r="M4900" s="246"/>
      <c r="N4900" s="246"/>
      <c r="O4900" s="262"/>
      <c r="P4900" s="246"/>
      <c r="Q4900" s="246"/>
      <c r="R4900" s="246"/>
      <c r="S4900" s="549">
        <v>48000</v>
      </c>
      <c r="T4900" s="467" t="s">
        <v>2965</v>
      </c>
      <c r="U4900" s="347">
        <f t="shared" si="105"/>
        <v>96000</v>
      </c>
    </row>
    <row r="4901" spans="1:21">
      <c r="A4901" s="238">
        <f t="shared" si="104"/>
        <v>4898</v>
      </c>
      <c r="B4901" s="238" t="s">
        <v>4823</v>
      </c>
      <c r="C4901" s="239" t="s">
        <v>4824</v>
      </c>
      <c r="D4901" s="239" t="s">
        <v>4825</v>
      </c>
      <c r="E4901" s="600" t="s">
        <v>36</v>
      </c>
      <c r="F4901" s="333">
        <v>2</v>
      </c>
      <c r="G4901" s="625" t="s">
        <v>5693</v>
      </c>
      <c r="H4901" s="485">
        <v>45488</v>
      </c>
      <c r="I4901" s="491"/>
      <c r="J4901" s="246"/>
      <c r="K4901" s="246"/>
      <c r="L4901" s="246"/>
      <c r="M4901" s="246"/>
      <c r="N4901" s="246"/>
      <c r="O4901" s="262"/>
      <c r="P4901" s="246"/>
      <c r="Q4901" s="246"/>
      <c r="R4901" s="246"/>
      <c r="S4901" s="538">
        <v>17000</v>
      </c>
      <c r="T4901" s="467" t="s">
        <v>2965</v>
      </c>
      <c r="U4901" s="347">
        <f t="shared" si="105"/>
        <v>34000</v>
      </c>
    </row>
    <row r="4902" spans="1:21">
      <c r="A4902" s="238">
        <f t="shared" si="104"/>
        <v>4899</v>
      </c>
      <c r="B4902" s="238">
        <v>109492179</v>
      </c>
      <c r="C4902" s="337" t="s">
        <v>3332</v>
      </c>
      <c r="D4902" s="238" t="s">
        <v>2134</v>
      </c>
      <c r="E4902" s="600" t="s">
        <v>2729</v>
      </c>
      <c r="F4902" s="333">
        <v>130</v>
      </c>
      <c r="G4902" s="623" t="s">
        <v>5694</v>
      </c>
      <c r="H4902" s="241">
        <v>45477</v>
      </c>
      <c r="I4902" s="491"/>
      <c r="J4902" s="246"/>
      <c r="K4902" s="246"/>
      <c r="L4902" s="246"/>
      <c r="M4902" s="246"/>
      <c r="N4902" s="246"/>
      <c r="O4902" s="262"/>
      <c r="P4902" s="246"/>
      <c r="Q4902" s="246"/>
      <c r="R4902" s="246"/>
      <c r="S4902" s="549">
        <v>88</v>
      </c>
      <c r="T4902" s="467" t="s">
        <v>2965</v>
      </c>
      <c r="U4902" s="347">
        <f t="shared" si="105"/>
        <v>11440</v>
      </c>
    </row>
    <row r="4903" spans="1:21">
      <c r="A4903" s="238">
        <f t="shared" si="104"/>
        <v>4900</v>
      </c>
      <c r="B4903" s="238">
        <v>113784192</v>
      </c>
      <c r="C4903" s="239" t="s">
        <v>5261</v>
      </c>
      <c r="D4903" s="239" t="s">
        <v>5262</v>
      </c>
      <c r="E4903" s="600" t="s">
        <v>36</v>
      </c>
      <c r="F4903" s="333">
        <v>8</v>
      </c>
      <c r="G4903" s="625" t="s">
        <v>5695</v>
      </c>
      <c r="H4903" s="465">
        <v>45484</v>
      </c>
      <c r="I4903" s="491"/>
      <c r="J4903" s="246"/>
      <c r="K4903" s="246"/>
      <c r="L4903" s="246"/>
      <c r="M4903" s="246"/>
      <c r="N4903" s="246"/>
      <c r="O4903" s="262"/>
      <c r="P4903" s="246"/>
      <c r="Q4903" s="246"/>
      <c r="R4903" s="246"/>
      <c r="S4903" s="549">
        <v>3940</v>
      </c>
      <c r="T4903" s="467" t="s">
        <v>2965</v>
      </c>
      <c r="U4903" s="347">
        <f t="shared" si="105"/>
        <v>31520</v>
      </c>
    </row>
    <row r="4904" spans="1:21">
      <c r="A4904" s="238">
        <f t="shared" si="104"/>
        <v>4901</v>
      </c>
      <c r="B4904" s="238">
        <v>113784192</v>
      </c>
      <c r="C4904" s="239" t="s">
        <v>5261</v>
      </c>
      <c r="D4904" s="239" t="s">
        <v>5262</v>
      </c>
      <c r="E4904" s="600" t="s">
        <v>36</v>
      </c>
      <c r="F4904" s="333">
        <v>8</v>
      </c>
      <c r="G4904" s="625" t="s">
        <v>5696</v>
      </c>
      <c r="H4904" s="465">
        <v>45484</v>
      </c>
      <c r="I4904" s="491"/>
      <c r="J4904" s="246"/>
      <c r="K4904" s="246"/>
      <c r="L4904" s="246"/>
      <c r="M4904" s="246"/>
      <c r="N4904" s="246"/>
      <c r="O4904" s="262"/>
      <c r="P4904" s="246"/>
      <c r="Q4904" s="246"/>
      <c r="R4904" s="246"/>
      <c r="S4904" s="549">
        <v>3940</v>
      </c>
      <c r="T4904" s="467" t="s">
        <v>2965</v>
      </c>
      <c r="U4904" s="347">
        <f t="shared" si="105"/>
        <v>31520</v>
      </c>
    </row>
    <row r="4905" spans="1:21">
      <c r="A4905" s="238">
        <f t="shared" si="104"/>
        <v>4902</v>
      </c>
      <c r="B4905" s="238" t="s">
        <v>5543</v>
      </c>
      <c r="C4905" s="239"/>
      <c r="D4905" s="239" t="s">
        <v>5544</v>
      </c>
      <c r="E4905" s="600" t="s">
        <v>36</v>
      </c>
      <c r="F4905" s="333">
        <v>1</v>
      </c>
      <c r="G4905" s="625" t="s">
        <v>5697</v>
      </c>
      <c r="H4905" s="465">
        <v>45491</v>
      </c>
      <c r="I4905" s="491"/>
      <c r="J4905" s="246"/>
      <c r="K4905" s="246"/>
      <c r="L4905" s="246"/>
      <c r="M4905" s="246"/>
      <c r="N4905" s="246"/>
      <c r="O4905" s="262"/>
      <c r="P4905" s="246"/>
      <c r="Q4905" s="246"/>
      <c r="R4905" s="246"/>
      <c r="S4905" s="538">
        <v>5000</v>
      </c>
      <c r="T4905" s="467" t="s">
        <v>2965</v>
      </c>
      <c r="U4905" s="347">
        <f t="shared" si="105"/>
        <v>5000</v>
      </c>
    </row>
    <row r="4906" spans="1:21">
      <c r="A4906" s="238">
        <f t="shared" si="104"/>
        <v>4903</v>
      </c>
      <c r="B4906" s="238">
        <v>105401096</v>
      </c>
      <c r="C4906" s="239"/>
      <c r="D4906" s="337" t="s">
        <v>4665</v>
      </c>
      <c r="E4906" s="600" t="s">
        <v>36</v>
      </c>
      <c r="F4906" s="333">
        <v>2</v>
      </c>
      <c r="G4906" s="625" t="s">
        <v>5689</v>
      </c>
      <c r="H4906" s="465">
        <v>45485</v>
      </c>
      <c r="I4906" s="491"/>
      <c r="J4906" s="246"/>
      <c r="K4906" s="246"/>
      <c r="L4906" s="246"/>
      <c r="M4906" s="246"/>
      <c r="N4906" s="246"/>
      <c r="O4906" s="262"/>
      <c r="P4906" s="246"/>
      <c r="Q4906" s="246"/>
      <c r="R4906" s="246"/>
      <c r="S4906" s="549">
        <v>500</v>
      </c>
      <c r="T4906" s="467" t="s">
        <v>2965</v>
      </c>
      <c r="U4906" s="347">
        <f t="shared" si="105"/>
        <v>1000</v>
      </c>
    </row>
    <row r="4907" spans="1:21">
      <c r="A4907" s="238">
        <f t="shared" si="104"/>
        <v>4904</v>
      </c>
      <c r="B4907" s="238" t="s">
        <v>5678</v>
      </c>
      <c r="C4907" s="238" t="s">
        <v>5679</v>
      </c>
      <c r="D4907" s="238" t="s">
        <v>5680</v>
      </c>
      <c r="E4907" s="598" t="s">
        <v>36</v>
      </c>
      <c r="F4907" s="333">
        <v>2</v>
      </c>
      <c r="G4907" s="625" t="s">
        <v>5689</v>
      </c>
      <c r="H4907" s="465">
        <v>45485</v>
      </c>
      <c r="I4907" s="491"/>
      <c r="J4907" s="246"/>
      <c r="K4907" s="246"/>
      <c r="L4907" s="246"/>
      <c r="M4907" s="246"/>
      <c r="N4907" s="246"/>
      <c r="O4907" s="262"/>
      <c r="P4907" s="246"/>
      <c r="Q4907" s="246"/>
      <c r="R4907" s="246"/>
      <c r="S4907" s="549">
        <v>950000</v>
      </c>
      <c r="T4907" s="467" t="s">
        <v>2965</v>
      </c>
      <c r="U4907" s="347">
        <f t="shared" si="105"/>
        <v>1900000</v>
      </c>
    </row>
    <row r="4908" spans="1:21">
      <c r="A4908" s="238">
        <f t="shared" si="104"/>
        <v>4905</v>
      </c>
      <c r="B4908" s="238" t="s">
        <v>5681</v>
      </c>
      <c r="C4908" s="238" t="s">
        <v>5682</v>
      </c>
      <c r="D4908" s="238" t="s">
        <v>5683</v>
      </c>
      <c r="E4908" s="598" t="s">
        <v>36</v>
      </c>
      <c r="F4908" s="333">
        <v>2</v>
      </c>
      <c r="G4908" s="625" t="s">
        <v>5689</v>
      </c>
      <c r="H4908" s="465">
        <v>45485</v>
      </c>
      <c r="I4908" s="491"/>
      <c r="J4908" s="246"/>
      <c r="K4908" s="246"/>
      <c r="L4908" s="246"/>
      <c r="M4908" s="246"/>
      <c r="N4908" s="246"/>
      <c r="O4908" s="262"/>
      <c r="P4908" s="246"/>
      <c r="Q4908" s="246"/>
      <c r="R4908" s="246"/>
      <c r="S4908" s="549">
        <v>840500</v>
      </c>
      <c r="T4908" s="467" t="s">
        <v>2965</v>
      </c>
      <c r="U4908" s="347">
        <f t="shared" si="105"/>
        <v>1681000</v>
      </c>
    </row>
    <row r="4909" spans="1:21">
      <c r="A4909" s="238">
        <f t="shared" si="104"/>
        <v>4906</v>
      </c>
      <c r="B4909" s="238">
        <v>112129061</v>
      </c>
      <c r="C4909" s="238" t="s">
        <v>1718</v>
      </c>
      <c r="D4909" s="238" t="s">
        <v>1719</v>
      </c>
      <c r="E4909" s="598" t="s">
        <v>36</v>
      </c>
      <c r="F4909" s="235">
        <v>1</v>
      </c>
      <c r="G4909" s="623" t="s">
        <v>5698</v>
      </c>
      <c r="H4909" s="485">
        <v>45485</v>
      </c>
      <c r="I4909" s="491"/>
      <c r="J4909" s="246"/>
      <c r="K4909" s="246"/>
      <c r="L4909" s="246"/>
      <c r="M4909" s="246"/>
      <c r="N4909" s="246"/>
      <c r="O4909" s="262"/>
      <c r="P4909" s="246"/>
      <c r="Q4909" s="246"/>
      <c r="R4909" s="246"/>
      <c r="S4909" s="549">
        <v>13332</v>
      </c>
      <c r="T4909" s="467" t="s">
        <v>2965</v>
      </c>
      <c r="U4909" s="347">
        <f t="shared" si="105"/>
        <v>13332</v>
      </c>
    </row>
    <row r="4910" spans="1:21">
      <c r="A4910" s="238">
        <f t="shared" si="104"/>
        <v>4907</v>
      </c>
      <c r="B4910" s="238">
        <v>113562221</v>
      </c>
      <c r="C4910" s="336">
        <v>113562221</v>
      </c>
      <c r="D4910" s="238" t="s">
        <v>3768</v>
      </c>
      <c r="E4910" s="605" t="s">
        <v>36</v>
      </c>
      <c r="F4910" s="333">
        <v>4</v>
      </c>
      <c r="G4910" s="623" t="s">
        <v>5698</v>
      </c>
      <c r="H4910" s="485">
        <v>45485</v>
      </c>
      <c r="I4910" s="491"/>
      <c r="J4910" s="246"/>
      <c r="K4910" s="246"/>
      <c r="L4910" s="246"/>
      <c r="M4910" s="246"/>
      <c r="N4910" s="246"/>
      <c r="O4910" s="262"/>
      <c r="P4910" s="246"/>
      <c r="Q4910" s="246"/>
      <c r="R4910" s="246"/>
      <c r="S4910" s="549">
        <v>5500</v>
      </c>
      <c r="T4910" s="467" t="s">
        <v>2965</v>
      </c>
      <c r="U4910" s="347">
        <f t="shared" si="105"/>
        <v>22000</v>
      </c>
    </row>
    <row r="4911" spans="1:21">
      <c r="A4911" s="238">
        <f t="shared" si="104"/>
        <v>4908</v>
      </c>
      <c r="B4911" s="238">
        <v>111367611</v>
      </c>
      <c r="C4911" s="238">
        <v>111367611</v>
      </c>
      <c r="D4911" s="238" t="s">
        <v>3778</v>
      </c>
      <c r="E4911" s="598" t="s">
        <v>36</v>
      </c>
      <c r="F4911" s="333">
        <v>1</v>
      </c>
      <c r="G4911" s="623" t="s">
        <v>5698</v>
      </c>
      <c r="H4911" s="485">
        <v>45485</v>
      </c>
      <c r="I4911" s="491"/>
      <c r="J4911" s="246"/>
      <c r="K4911" s="246"/>
      <c r="L4911" s="246"/>
      <c r="M4911" s="246"/>
      <c r="N4911" s="246"/>
      <c r="O4911" s="262"/>
      <c r="P4911" s="246"/>
      <c r="Q4911" s="246"/>
      <c r="R4911" s="246"/>
      <c r="S4911" s="549">
        <v>3750</v>
      </c>
      <c r="T4911" s="467" t="s">
        <v>2965</v>
      </c>
      <c r="U4911" s="347">
        <f t="shared" si="105"/>
        <v>3750</v>
      </c>
    </row>
    <row r="4912" spans="1:21">
      <c r="A4912" s="238">
        <f t="shared" si="104"/>
        <v>4909</v>
      </c>
      <c r="B4912" s="238">
        <v>111443613</v>
      </c>
      <c r="C4912" s="238">
        <v>111443825</v>
      </c>
      <c r="D4912" s="238" t="s">
        <v>3131</v>
      </c>
      <c r="E4912" s="598" t="s">
        <v>36</v>
      </c>
      <c r="F4912" s="333">
        <v>15</v>
      </c>
      <c r="G4912" s="623" t="s">
        <v>5698</v>
      </c>
      <c r="H4912" s="485">
        <v>45485</v>
      </c>
      <c r="I4912" s="491"/>
      <c r="J4912" s="246"/>
      <c r="K4912" s="246"/>
      <c r="L4912" s="246"/>
      <c r="M4912" s="246"/>
      <c r="N4912" s="246"/>
      <c r="O4912" s="262"/>
      <c r="P4912" s="246"/>
      <c r="Q4912" s="246"/>
      <c r="R4912" s="246"/>
      <c r="S4912" s="549">
        <v>3750</v>
      </c>
      <c r="T4912" s="467" t="s">
        <v>2965</v>
      </c>
      <c r="U4912" s="347">
        <f t="shared" si="105"/>
        <v>56250</v>
      </c>
    </row>
    <row r="4913" spans="1:21">
      <c r="A4913" s="238">
        <f t="shared" si="104"/>
        <v>4910</v>
      </c>
      <c r="B4913" s="238">
        <v>110492011</v>
      </c>
      <c r="C4913" s="238" t="s">
        <v>679</v>
      </c>
      <c r="D4913" s="238" t="s">
        <v>1047</v>
      </c>
      <c r="E4913" s="598" t="s">
        <v>36</v>
      </c>
      <c r="F4913" s="235">
        <v>50</v>
      </c>
      <c r="G4913" s="623" t="s">
        <v>5703</v>
      </c>
      <c r="H4913" s="485">
        <v>45492</v>
      </c>
      <c r="I4913" s="491"/>
      <c r="J4913" s="246"/>
      <c r="K4913" s="246"/>
      <c r="L4913" s="246"/>
      <c r="M4913" s="246"/>
      <c r="N4913" s="246"/>
      <c r="O4913" s="262"/>
      <c r="P4913" s="246"/>
      <c r="Q4913" s="246"/>
      <c r="R4913" s="246"/>
      <c r="S4913" s="538">
        <v>20</v>
      </c>
      <c r="T4913" s="467" t="s">
        <v>2965</v>
      </c>
      <c r="U4913" s="347">
        <f t="shared" si="105"/>
        <v>1000</v>
      </c>
    </row>
    <row r="4914" spans="1:21">
      <c r="A4914" s="238">
        <f t="shared" si="104"/>
        <v>4911</v>
      </c>
      <c r="B4914" s="238">
        <v>112137134</v>
      </c>
      <c r="C4914" s="238">
        <v>21038811405</v>
      </c>
      <c r="D4914" s="238" t="s">
        <v>1220</v>
      </c>
      <c r="E4914" s="598" t="s">
        <v>36</v>
      </c>
      <c r="F4914" s="235">
        <v>5</v>
      </c>
      <c r="G4914" s="623" t="s">
        <v>5703</v>
      </c>
      <c r="H4914" s="485">
        <v>45492</v>
      </c>
      <c r="I4914" s="491"/>
      <c r="J4914" s="246"/>
      <c r="K4914" s="246"/>
      <c r="L4914" s="246"/>
      <c r="M4914" s="246"/>
      <c r="N4914" s="246"/>
      <c r="O4914" s="262"/>
      <c r="P4914" s="246"/>
      <c r="Q4914" s="246"/>
      <c r="R4914" s="246"/>
      <c r="S4914" s="549">
        <v>982.9</v>
      </c>
      <c r="T4914" s="467" t="s">
        <v>2965</v>
      </c>
      <c r="U4914" s="347">
        <f t="shared" si="105"/>
        <v>4914.5</v>
      </c>
    </row>
    <row r="4915" spans="1:21">
      <c r="A4915" s="238">
        <f t="shared" si="104"/>
        <v>4912</v>
      </c>
      <c r="B4915" s="238">
        <v>105401097</v>
      </c>
      <c r="C4915" s="238" t="s">
        <v>4202</v>
      </c>
      <c r="D4915" s="337" t="s">
        <v>4203</v>
      </c>
      <c r="E4915" s="598" t="s">
        <v>36</v>
      </c>
      <c r="F4915" s="333">
        <v>2</v>
      </c>
      <c r="G4915" s="625" t="s">
        <v>5704</v>
      </c>
      <c r="H4915" s="465">
        <v>45491</v>
      </c>
      <c r="I4915" s="491"/>
      <c r="J4915" s="246"/>
      <c r="K4915" s="246"/>
      <c r="L4915" s="246"/>
      <c r="M4915" s="246"/>
      <c r="N4915" s="246"/>
      <c r="O4915" s="262"/>
      <c r="P4915" s="246"/>
      <c r="Q4915" s="246"/>
      <c r="R4915" s="246"/>
      <c r="S4915" s="538">
        <v>54800</v>
      </c>
      <c r="T4915" s="467" t="s">
        <v>2965</v>
      </c>
      <c r="U4915" s="347">
        <f t="shared" si="105"/>
        <v>109600</v>
      </c>
    </row>
    <row r="4916" spans="1:21">
      <c r="A4916" s="238">
        <f t="shared" si="104"/>
        <v>4913</v>
      </c>
      <c r="B4916" s="238">
        <v>113808958</v>
      </c>
      <c r="C4916" s="238" t="s">
        <v>4553</v>
      </c>
      <c r="D4916" s="238" t="s">
        <v>4554</v>
      </c>
      <c r="E4916" s="598" t="s">
        <v>36</v>
      </c>
      <c r="F4916" s="333">
        <v>50</v>
      </c>
      <c r="G4916" s="623" t="s">
        <v>5703</v>
      </c>
      <c r="H4916" s="485">
        <v>45492</v>
      </c>
      <c r="I4916" s="491"/>
      <c r="J4916" s="246"/>
      <c r="K4916" s="246"/>
      <c r="L4916" s="246"/>
      <c r="M4916" s="246"/>
      <c r="N4916" s="246"/>
      <c r="O4916" s="262"/>
      <c r="P4916" s="246"/>
      <c r="Q4916" s="246"/>
      <c r="R4916" s="246"/>
      <c r="S4916" s="538">
        <v>20</v>
      </c>
      <c r="T4916" s="467" t="s">
        <v>2965</v>
      </c>
      <c r="U4916" s="347">
        <f t="shared" si="105"/>
        <v>1000</v>
      </c>
    </row>
    <row r="4917" spans="1:21">
      <c r="A4917" s="238">
        <f t="shared" si="104"/>
        <v>4914</v>
      </c>
      <c r="B4917" s="238">
        <v>109492180</v>
      </c>
      <c r="C4917" s="346" t="s">
        <v>201</v>
      </c>
      <c r="D4917" s="346" t="s">
        <v>2748</v>
      </c>
      <c r="E4917" s="598" t="s">
        <v>36</v>
      </c>
      <c r="F4917" s="333">
        <v>2</v>
      </c>
      <c r="G4917" s="623" t="s">
        <v>5703</v>
      </c>
      <c r="H4917" s="485">
        <v>45492</v>
      </c>
      <c r="I4917" s="491"/>
      <c r="J4917" s="246"/>
      <c r="K4917" s="246"/>
      <c r="L4917" s="246"/>
      <c r="M4917" s="246"/>
      <c r="N4917" s="246"/>
      <c r="O4917" s="262"/>
      <c r="P4917" s="246"/>
      <c r="Q4917" s="246"/>
      <c r="R4917" s="246"/>
      <c r="S4917" s="538">
        <v>34.19</v>
      </c>
      <c r="T4917" s="467" t="s">
        <v>2965</v>
      </c>
      <c r="U4917" s="347">
        <f t="shared" si="105"/>
        <v>68.38</v>
      </c>
    </row>
    <row r="4918" spans="1:21" ht="20.399999999999999">
      <c r="A4918" s="238">
        <f t="shared" si="104"/>
        <v>4915</v>
      </c>
      <c r="B4918" s="238">
        <v>109492181</v>
      </c>
      <c r="C4918" s="346" t="s">
        <v>170</v>
      </c>
      <c r="D4918" s="346" t="s">
        <v>171</v>
      </c>
      <c r="E4918" s="598" t="s">
        <v>36</v>
      </c>
      <c r="F4918" s="235">
        <v>15</v>
      </c>
      <c r="G4918" s="623" t="s">
        <v>5703</v>
      </c>
      <c r="H4918" s="485">
        <v>45492</v>
      </c>
      <c r="I4918" s="491"/>
      <c r="J4918" s="246"/>
      <c r="K4918" s="246"/>
      <c r="L4918" s="246"/>
      <c r="M4918" s="246"/>
      <c r="N4918" s="246"/>
      <c r="O4918" s="262"/>
      <c r="P4918" s="246"/>
      <c r="Q4918" s="246"/>
      <c r="R4918" s="246"/>
      <c r="S4918" s="538">
        <v>21.27</v>
      </c>
      <c r="T4918" s="467" t="s">
        <v>2965</v>
      </c>
      <c r="U4918" s="347">
        <f t="shared" si="105"/>
        <v>319.05</v>
      </c>
    </row>
    <row r="4919" spans="1:21">
      <c r="A4919" s="238">
        <f t="shared" si="104"/>
        <v>4916</v>
      </c>
      <c r="B4919" s="238">
        <v>109492193</v>
      </c>
      <c r="C4919" s="346">
        <v>9670003576</v>
      </c>
      <c r="D4919" s="346" t="s">
        <v>2739</v>
      </c>
      <c r="E4919" s="598" t="s">
        <v>36</v>
      </c>
      <c r="F4919" s="235">
        <v>30</v>
      </c>
      <c r="G4919" s="623" t="s">
        <v>5703</v>
      </c>
      <c r="H4919" s="485">
        <v>45492</v>
      </c>
      <c r="I4919" s="491"/>
      <c r="J4919" s="246"/>
      <c r="K4919" s="246"/>
      <c r="L4919" s="246"/>
      <c r="M4919" s="246"/>
      <c r="N4919" s="246"/>
      <c r="O4919" s="262"/>
      <c r="P4919" s="246"/>
      <c r="Q4919" s="246"/>
      <c r="R4919" s="246"/>
      <c r="S4919" s="538">
        <v>11.89</v>
      </c>
      <c r="T4919" s="467" t="s">
        <v>2965</v>
      </c>
      <c r="U4919" s="347">
        <f t="shared" si="105"/>
        <v>356.70000000000005</v>
      </c>
    </row>
    <row r="4920" spans="1:21" ht="20.399999999999999">
      <c r="A4920" s="238">
        <f t="shared" ref="A4920:A4983" si="106">A4919+1</f>
        <v>4917</v>
      </c>
      <c r="B4920" s="238">
        <v>109492194</v>
      </c>
      <c r="C4920" s="337">
        <v>61030012010</v>
      </c>
      <c r="D4920" s="346" t="s">
        <v>193</v>
      </c>
      <c r="E4920" s="598" t="s">
        <v>36</v>
      </c>
      <c r="F4920" s="235">
        <v>2</v>
      </c>
      <c r="G4920" s="623" t="s">
        <v>5703</v>
      </c>
      <c r="H4920" s="485">
        <v>45492</v>
      </c>
      <c r="I4920" s="491"/>
      <c r="J4920" s="246"/>
      <c r="K4920" s="246"/>
      <c r="L4920" s="246"/>
      <c r="M4920" s="246"/>
      <c r="N4920" s="246"/>
      <c r="O4920" s="262"/>
      <c r="P4920" s="246"/>
      <c r="Q4920" s="246"/>
      <c r="R4920" s="246"/>
      <c r="S4920" s="538">
        <v>2</v>
      </c>
      <c r="T4920" s="467" t="s">
        <v>2965</v>
      </c>
      <c r="U4920" s="347">
        <f t="shared" si="105"/>
        <v>4</v>
      </c>
    </row>
    <row r="4921" spans="1:21">
      <c r="A4921" s="238">
        <f t="shared" si="106"/>
        <v>4918</v>
      </c>
      <c r="B4921" s="235">
        <v>111381214</v>
      </c>
      <c r="C4921" s="235" t="s">
        <v>5575</v>
      </c>
      <c r="D4921" s="235" t="s">
        <v>241</v>
      </c>
      <c r="E4921" s="598" t="s">
        <v>36</v>
      </c>
      <c r="F4921" s="246">
        <v>1</v>
      </c>
      <c r="G4921" s="625" t="s">
        <v>5705</v>
      </c>
      <c r="H4921" s="465">
        <v>45490</v>
      </c>
      <c r="I4921" s="491"/>
      <c r="J4921" s="246"/>
      <c r="K4921" s="246"/>
      <c r="L4921" s="246"/>
      <c r="M4921" s="246"/>
      <c r="N4921" s="246"/>
      <c r="O4921" s="262"/>
      <c r="P4921" s="246"/>
      <c r="Q4921" s="246"/>
      <c r="R4921" s="246"/>
      <c r="S4921" s="538">
        <v>131449</v>
      </c>
      <c r="T4921" s="467" t="s">
        <v>2965</v>
      </c>
      <c r="U4921" s="347">
        <f t="shared" si="105"/>
        <v>131449</v>
      </c>
    </row>
    <row r="4922" spans="1:21">
      <c r="A4922" s="238">
        <f t="shared" si="106"/>
        <v>4919</v>
      </c>
      <c r="B4922" s="235">
        <v>111381215</v>
      </c>
      <c r="C4922" s="235" t="s">
        <v>5576</v>
      </c>
      <c r="D4922" s="235" t="s">
        <v>236</v>
      </c>
      <c r="E4922" s="598" t="s">
        <v>36</v>
      </c>
      <c r="F4922" s="246">
        <v>1</v>
      </c>
      <c r="G4922" s="625" t="s">
        <v>5705</v>
      </c>
      <c r="H4922" s="465">
        <v>45490</v>
      </c>
      <c r="I4922" s="491"/>
      <c r="J4922" s="246"/>
      <c r="K4922" s="246"/>
      <c r="L4922" s="246"/>
      <c r="M4922" s="246"/>
      <c r="N4922" s="246"/>
      <c r="O4922" s="262"/>
      <c r="P4922" s="246"/>
      <c r="Q4922" s="246"/>
      <c r="R4922" s="246"/>
      <c r="S4922" s="538">
        <v>114877.14</v>
      </c>
      <c r="T4922" s="467" t="s">
        <v>2965</v>
      </c>
      <c r="U4922" s="347">
        <f t="shared" si="105"/>
        <v>114877.14</v>
      </c>
    </row>
    <row r="4923" spans="1:21">
      <c r="A4923" s="238">
        <f t="shared" si="106"/>
        <v>4920</v>
      </c>
      <c r="B4923" s="238">
        <v>112137134</v>
      </c>
      <c r="C4923" s="238">
        <v>21038811405</v>
      </c>
      <c r="D4923" s="238" t="s">
        <v>1220</v>
      </c>
      <c r="E4923" s="598" t="s">
        <v>36</v>
      </c>
      <c r="F4923" s="235">
        <v>5</v>
      </c>
      <c r="G4923" s="623" t="s">
        <v>5708</v>
      </c>
      <c r="H4923" s="485">
        <v>45499</v>
      </c>
      <c r="I4923" s="491"/>
      <c r="J4923" s="246"/>
      <c r="K4923" s="246"/>
      <c r="L4923" s="246"/>
      <c r="M4923" s="246"/>
      <c r="N4923" s="246"/>
      <c r="O4923" s="262"/>
      <c r="P4923" s="246"/>
      <c r="Q4923" s="246"/>
      <c r="R4923" s="246"/>
      <c r="S4923" s="549">
        <v>982.9</v>
      </c>
      <c r="T4923" s="467" t="s">
        <v>2965</v>
      </c>
      <c r="U4923" s="347">
        <f t="shared" si="105"/>
        <v>4914.5</v>
      </c>
    </row>
    <row r="4924" spans="1:21">
      <c r="A4924" s="238">
        <f t="shared" si="106"/>
        <v>4921</v>
      </c>
      <c r="B4924" s="238">
        <v>110492011</v>
      </c>
      <c r="C4924" s="238" t="s">
        <v>679</v>
      </c>
      <c r="D4924" s="238" t="s">
        <v>1047</v>
      </c>
      <c r="E4924" s="605" t="s">
        <v>36</v>
      </c>
      <c r="F4924" s="333">
        <v>50</v>
      </c>
      <c r="G4924" s="623" t="s">
        <v>5708</v>
      </c>
      <c r="H4924" s="485">
        <v>45499</v>
      </c>
      <c r="I4924" s="491"/>
      <c r="J4924" s="246"/>
      <c r="K4924" s="246"/>
      <c r="L4924" s="246"/>
      <c r="M4924" s="246"/>
      <c r="N4924" s="246"/>
      <c r="O4924" s="262"/>
      <c r="P4924" s="246"/>
      <c r="Q4924" s="246"/>
      <c r="R4924" s="246"/>
      <c r="S4924" s="549">
        <v>20</v>
      </c>
      <c r="T4924" s="467" t="s">
        <v>2965</v>
      </c>
      <c r="U4924" s="347">
        <f t="shared" si="105"/>
        <v>1000</v>
      </c>
    </row>
    <row r="4925" spans="1:21">
      <c r="A4925" s="238">
        <f t="shared" si="106"/>
        <v>4922</v>
      </c>
      <c r="B4925" s="238">
        <v>109563338</v>
      </c>
      <c r="C4925" s="238" t="s">
        <v>4029</v>
      </c>
      <c r="D4925" s="238" t="s">
        <v>4030</v>
      </c>
      <c r="E4925" s="598" t="s">
        <v>36</v>
      </c>
      <c r="F4925" s="333">
        <v>4</v>
      </c>
      <c r="G4925" s="625" t="s">
        <v>5709</v>
      </c>
      <c r="H4925" s="485">
        <v>45499</v>
      </c>
      <c r="I4925" s="491"/>
      <c r="J4925" s="246"/>
      <c r="K4925" s="246"/>
      <c r="L4925" s="246"/>
      <c r="M4925" s="246"/>
      <c r="N4925" s="246"/>
      <c r="O4925" s="262"/>
      <c r="P4925" s="246"/>
      <c r="Q4925" s="246"/>
      <c r="R4925" s="246"/>
      <c r="S4925" s="553">
        <v>14000</v>
      </c>
      <c r="T4925" s="467" t="s">
        <v>2965</v>
      </c>
      <c r="U4925" s="347">
        <f t="shared" si="105"/>
        <v>56000</v>
      </c>
    </row>
    <row r="4926" spans="1:21">
      <c r="A4926" s="238">
        <f t="shared" si="106"/>
        <v>4923</v>
      </c>
      <c r="B4926" s="238">
        <v>113808958</v>
      </c>
      <c r="C4926" s="238" t="s">
        <v>4553</v>
      </c>
      <c r="D4926" s="238" t="s">
        <v>4554</v>
      </c>
      <c r="E4926" s="598" t="s">
        <v>36</v>
      </c>
      <c r="F4926" s="333">
        <v>50</v>
      </c>
      <c r="G4926" s="623" t="s">
        <v>5708</v>
      </c>
      <c r="H4926" s="485">
        <v>45499</v>
      </c>
      <c r="I4926" s="491"/>
      <c r="J4926" s="246"/>
      <c r="K4926" s="246"/>
      <c r="L4926" s="246"/>
      <c r="M4926" s="246"/>
      <c r="N4926" s="246"/>
      <c r="O4926" s="262"/>
      <c r="P4926" s="246"/>
      <c r="Q4926" s="246"/>
      <c r="R4926" s="246"/>
      <c r="S4926" s="549">
        <v>20</v>
      </c>
      <c r="T4926" s="467" t="s">
        <v>2965</v>
      </c>
      <c r="U4926" s="347">
        <f t="shared" si="105"/>
        <v>1000</v>
      </c>
    </row>
    <row r="4927" spans="1:21">
      <c r="A4927" s="238">
        <f t="shared" si="106"/>
        <v>4924</v>
      </c>
      <c r="B4927" s="238">
        <v>109492180</v>
      </c>
      <c r="C4927" s="346" t="s">
        <v>201</v>
      </c>
      <c r="D4927" s="346" t="s">
        <v>2748</v>
      </c>
      <c r="E4927" s="598" t="s">
        <v>36</v>
      </c>
      <c r="F4927" s="333">
        <v>2</v>
      </c>
      <c r="G4927" s="623" t="s">
        <v>5708</v>
      </c>
      <c r="H4927" s="485">
        <v>45499</v>
      </c>
      <c r="I4927" s="491"/>
      <c r="J4927" s="246"/>
      <c r="K4927" s="246"/>
      <c r="L4927" s="246"/>
      <c r="M4927" s="246"/>
      <c r="N4927" s="246"/>
      <c r="O4927" s="262"/>
      <c r="P4927" s="246"/>
      <c r="Q4927" s="246"/>
      <c r="R4927" s="246"/>
      <c r="S4927" s="549">
        <v>34.19</v>
      </c>
      <c r="T4927" s="467" t="s">
        <v>2965</v>
      </c>
      <c r="U4927" s="347">
        <f t="shared" si="105"/>
        <v>68.38</v>
      </c>
    </row>
    <row r="4928" spans="1:21" ht="20.399999999999999">
      <c r="A4928" s="238">
        <f t="shared" si="106"/>
        <v>4925</v>
      </c>
      <c r="B4928" s="238">
        <v>109492181</v>
      </c>
      <c r="C4928" s="346" t="s">
        <v>170</v>
      </c>
      <c r="D4928" s="346" t="s">
        <v>171</v>
      </c>
      <c r="E4928" s="598" t="s">
        <v>36</v>
      </c>
      <c r="F4928" s="235">
        <v>15</v>
      </c>
      <c r="G4928" s="623" t="s">
        <v>5708</v>
      </c>
      <c r="H4928" s="485">
        <v>45499</v>
      </c>
      <c r="I4928" s="491"/>
      <c r="J4928" s="246"/>
      <c r="K4928" s="246"/>
      <c r="L4928" s="246"/>
      <c r="M4928" s="246"/>
      <c r="N4928" s="246"/>
      <c r="O4928" s="262"/>
      <c r="P4928" s="246"/>
      <c r="Q4928" s="246"/>
      <c r="R4928" s="246"/>
      <c r="S4928" s="549">
        <v>21.27</v>
      </c>
      <c r="T4928" s="467" t="s">
        <v>2965</v>
      </c>
      <c r="U4928" s="347">
        <f t="shared" si="105"/>
        <v>319.05</v>
      </c>
    </row>
    <row r="4929" spans="1:21">
      <c r="A4929" s="238">
        <f t="shared" si="106"/>
        <v>4926</v>
      </c>
      <c r="B4929" s="238">
        <v>109492193</v>
      </c>
      <c r="C4929" s="346">
        <v>9670003576</v>
      </c>
      <c r="D4929" s="346" t="s">
        <v>2739</v>
      </c>
      <c r="E4929" s="598" t="s">
        <v>36</v>
      </c>
      <c r="F4929" s="235">
        <v>30</v>
      </c>
      <c r="G4929" s="623" t="s">
        <v>5708</v>
      </c>
      <c r="H4929" s="485">
        <v>45499</v>
      </c>
      <c r="I4929" s="491"/>
      <c r="J4929" s="246"/>
      <c r="K4929" s="246"/>
      <c r="L4929" s="246"/>
      <c r="M4929" s="246"/>
      <c r="N4929" s="246"/>
      <c r="O4929" s="262"/>
      <c r="P4929" s="246"/>
      <c r="Q4929" s="246"/>
      <c r="R4929" s="246"/>
      <c r="S4929" s="549">
        <v>11.89</v>
      </c>
      <c r="T4929" s="467" t="s">
        <v>2965</v>
      </c>
      <c r="U4929" s="347">
        <f t="shared" si="105"/>
        <v>356.70000000000005</v>
      </c>
    </row>
    <row r="4930" spans="1:21" ht="20.399999999999999">
      <c r="A4930" s="238">
        <f t="shared" si="106"/>
        <v>4927</v>
      </c>
      <c r="B4930" s="238">
        <v>109492194</v>
      </c>
      <c r="C4930" s="337">
        <v>61030012010</v>
      </c>
      <c r="D4930" s="346" t="s">
        <v>193</v>
      </c>
      <c r="E4930" s="598" t="s">
        <v>36</v>
      </c>
      <c r="F4930" s="235">
        <v>2</v>
      </c>
      <c r="G4930" s="623" t="s">
        <v>5708</v>
      </c>
      <c r="H4930" s="485">
        <v>45499</v>
      </c>
      <c r="I4930" s="491"/>
      <c r="J4930" s="246"/>
      <c r="K4930" s="246"/>
      <c r="L4930" s="246"/>
      <c r="M4930" s="246"/>
      <c r="N4930" s="246"/>
      <c r="O4930" s="262"/>
      <c r="P4930" s="246"/>
      <c r="Q4930" s="246"/>
      <c r="R4930" s="246"/>
      <c r="S4930" s="549">
        <v>244.56</v>
      </c>
      <c r="T4930" s="467" t="s">
        <v>2965</v>
      </c>
      <c r="U4930" s="347">
        <f t="shared" si="105"/>
        <v>489.12</v>
      </c>
    </row>
    <row r="4931" spans="1:21">
      <c r="A4931" s="238">
        <f t="shared" si="106"/>
        <v>4928</v>
      </c>
      <c r="B4931" s="239">
        <v>107146625</v>
      </c>
      <c r="C4931" s="239" t="s">
        <v>5010</v>
      </c>
      <c r="D4931" s="239" t="s">
        <v>5011</v>
      </c>
      <c r="E4931" s="600" t="s">
        <v>36</v>
      </c>
      <c r="F4931" s="333">
        <v>4</v>
      </c>
      <c r="G4931" s="625" t="s">
        <v>5709</v>
      </c>
      <c r="H4931" s="485">
        <v>45499</v>
      </c>
      <c r="I4931" s="491"/>
      <c r="J4931" s="246"/>
      <c r="K4931" s="246"/>
      <c r="L4931" s="246"/>
      <c r="M4931" s="246"/>
      <c r="N4931" s="246"/>
      <c r="O4931" s="262"/>
      <c r="P4931" s="246"/>
      <c r="Q4931" s="246"/>
      <c r="R4931" s="246"/>
      <c r="S4931" s="538">
        <v>82548.899999999994</v>
      </c>
      <c r="T4931" s="467" t="s">
        <v>2965</v>
      </c>
      <c r="U4931" s="347">
        <f t="shared" si="105"/>
        <v>330195.59999999998</v>
      </c>
    </row>
    <row r="4932" spans="1:21">
      <c r="A4932" s="238">
        <f t="shared" si="106"/>
        <v>4929</v>
      </c>
      <c r="B4932" s="238">
        <v>109492179</v>
      </c>
      <c r="C4932" s="337" t="s">
        <v>3332</v>
      </c>
      <c r="D4932" s="238" t="s">
        <v>2134</v>
      </c>
      <c r="E4932" s="600" t="s">
        <v>2729</v>
      </c>
      <c r="F4932" s="333">
        <v>130</v>
      </c>
      <c r="G4932" s="623" t="s">
        <v>5708</v>
      </c>
      <c r="H4932" s="485">
        <v>45499</v>
      </c>
      <c r="I4932" s="491"/>
      <c r="J4932" s="246"/>
      <c r="K4932" s="246"/>
      <c r="L4932" s="246"/>
      <c r="M4932" s="246"/>
      <c r="N4932" s="246"/>
      <c r="O4932" s="262"/>
      <c r="P4932" s="246"/>
      <c r="Q4932" s="246"/>
      <c r="R4932" s="246"/>
      <c r="S4932" s="549">
        <v>88</v>
      </c>
      <c r="T4932" s="467" t="s">
        <v>2965</v>
      </c>
      <c r="U4932" s="347">
        <f t="shared" si="105"/>
        <v>11440</v>
      </c>
    </row>
    <row r="4933" spans="1:21" ht="20.399999999999999">
      <c r="A4933" s="238">
        <f t="shared" si="106"/>
        <v>4930</v>
      </c>
      <c r="B4933" s="238">
        <v>110408290</v>
      </c>
      <c r="C4933" s="238" t="s">
        <v>4382</v>
      </c>
      <c r="D4933" s="337" t="s">
        <v>2775</v>
      </c>
      <c r="E4933" s="598" t="s">
        <v>36</v>
      </c>
      <c r="F4933" s="333">
        <v>12</v>
      </c>
      <c r="G4933" s="625" t="s">
        <v>5710</v>
      </c>
      <c r="H4933" s="465">
        <v>45502</v>
      </c>
      <c r="I4933" s="491"/>
      <c r="J4933" s="246"/>
      <c r="K4933" s="246"/>
      <c r="L4933" s="246"/>
      <c r="M4933" s="246"/>
      <c r="N4933" s="246"/>
      <c r="O4933" s="262"/>
      <c r="P4933" s="246"/>
      <c r="Q4933" s="246"/>
      <c r="R4933" s="246"/>
      <c r="S4933" s="538">
        <v>610</v>
      </c>
      <c r="T4933" s="467" t="s">
        <v>2965</v>
      </c>
      <c r="U4933" s="347">
        <f t="shared" si="105"/>
        <v>7320</v>
      </c>
    </row>
    <row r="4934" spans="1:21">
      <c r="A4934" s="238">
        <f t="shared" si="106"/>
        <v>4931</v>
      </c>
      <c r="B4934" s="238">
        <v>101575929</v>
      </c>
      <c r="C4934" s="238" t="s">
        <v>4670</v>
      </c>
      <c r="D4934" s="337" t="s">
        <v>4671</v>
      </c>
      <c r="E4934" s="598" t="s">
        <v>36</v>
      </c>
      <c r="F4934" s="246">
        <v>2</v>
      </c>
      <c r="G4934" s="625" t="s">
        <v>5721</v>
      </c>
      <c r="H4934" s="465">
        <v>45497</v>
      </c>
      <c r="I4934" s="491"/>
      <c r="J4934" s="246"/>
      <c r="K4934" s="246"/>
      <c r="L4934" s="246"/>
      <c r="M4934" s="246"/>
      <c r="N4934" s="246"/>
      <c r="O4934" s="262"/>
      <c r="P4934" s="246"/>
      <c r="Q4934" s="246"/>
      <c r="R4934" s="246"/>
      <c r="S4934" s="408">
        <v>49000</v>
      </c>
      <c r="T4934" s="467" t="s">
        <v>2965</v>
      </c>
      <c r="U4934" s="347">
        <f t="shared" si="105"/>
        <v>98000</v>
      </c>
    </row>
    <row r="4935" spans="1:21">
      <c r="A4935" s="238">
        <f t="shared" si="106"/>
        <v>4932</v>
      </c>
      <c r="B4935" s="238">
        <v>111391465</v>
      </c>
      <c r="C4935" s="239" t="s">
        <v>3968</v>
      </c>
      <c r="D4935" s="238" t="s">
        <v>3969</v>
      </c>
      <c r="E4935" s="606" t="s">
        <v>36</v>
      </c>
      <c r="F4935" s="246">
        <v>1</v>
      </c>
      <c r="G4935" s="623" t="s">
        <v>5742</v>
      </c>
      <c r="H4935" s="485">
        <v>45504</v>
      </c>
      <c r="I4935" s="491"/>
      <c r="J4935" s="246"/>
      <c r="K4935" s="246"/>
      <c r="L4935" s="246"/>
      <c r="M4935" s="246"/>
      <c r="N4935" s="246"/>
      <c r="O4935" s="262"/>
      <c r="P4935" s="246"/>
      <c r="Q4935" s="246"/>
      <c r="R4935" s="246"/>
      <c r="S4935" s="538">
        <v>8000</v>
      </c>
      <c r="T4935" s="467" t="s">
        <v>2965</v>
      </c>
      <c r="U4935" s="347">
        <f t="shared" si="105"/>
        <v>8000</v>
      </c>
    </row>
    <row r="4936" spans="1:21">
      <c r="A4936" s="238">
        <f t="shared" si="106"/>
        <v>4933</v>
      </c>
      <c r="B4936" s="238">
        <v>108140376</v>
      </c>
      <c r="C4936" s="238" t="s">
        <v>217</v>
      </c>
      <c r="D4936" s="238" t="s">
        <v>218</v>
      </c>
      <c r="E4936" s="598" t="s">
        <v>36</v>
      </c>
      <c r="F4936" s="235">
        <v>3</v>
      </c>
      <c r="G4936" s="623" t="s">
        <v>5801</v>
      </c>
      <c r="H4936" s="485">
        <v>45527</v>
      </c>
      <c r="I4936" s="491"/>
      <c r="J4936" s="246"/>
      <c r="K4936" s="246"/>
      <c r="L4936" s="246"/>
      <c r="M4936" s="246"/>
      <c r="N4936" s="246"/>
      <c r="O4936" s="262"/>
      <c r="P4936" s="246"/>
      <c r="Q4936" s="246"/>
      <c r="R4936" s="246"/>
      <c r="S4936" s="549">
        <v>48000</v>
      </c>
      <c r="T4936" s="467" t="s">
        <v>2965</v>
      </c>
      <c r="U4936" s="347">
        <f t="shared" si="105"/>
        <v>144000</v>
      </c>
    </row>
    <row r="4937" spans="1:21" ht="20.399999999999999">
      <c r="A4937" s="238">
        <f t="shared" si="106"/>
        <v>4934</v>
      </c>
      <c r="B4937" s="238">
        <v>110294841</v>
      </c>
      <c r="C4937" s="238" t="s">
        <v>533</v>
      </c>
      <c r="D4937" s="238" t="s">
        <v>534</v>
      </c>
      <c r="E4937" s="598" t="s">
        <v>36</v>
      </c>
      <c r="F4937" s="235">
        <v>18</v>
      </c>
      <c r="G4937" s="630" t="s">
        <v>5802</v>
      </c>
      <c r="H4937" s="485">
        <v>45517</v>
      </c>
      <c r="I4937" s="491"/>
      <c r="J4937" s="246"/>
      <c r="K4937" s="246"/>
      <c r="L4937" s="246"/>
      <c r="M4937" s="246"/>
      <c r="N4937" s="246"/>
      <c r="O4937" s="262"/>
      <c r="P4937" s="246"/>
      <c r="Q4937" s="246"/>
      <c r="R4937" s="246"/>
      <c r="S4937" s="538">
        <v>29.55</v>
      </c>
      <c r="T4937" s="467" t="s">
        <v>2965</v>
      </c>
      <c r="U4937" s="347">
        <f t="shared" ref="U4937:U5000" si="107">S4937*F4937</f>
        <v>531.9</v>
      </c>
    </row>
    <row r="4938" spans="1:21">
      <c r="A4938" s="238">
        <f t="shared" si="106"/>
        <v>4935</v>
      </c>
      <c r="B4938" s="238">
        <v>110294841</v>
      </c>
      <c r="C4938" s="238" t="s">
        <v>1197</v>
      </c>
      <c r="D4938" s="238" t="s">
        <v>1198</v>
      </c>
      <c r="E4938" s="598" t="s">
        <v>36</v>
      </c>
      <c r="F4938" s="235">
        <v>18</v>
      </c>
      <c r="G4938" s="630" t="s">
        <v>5802</v>
      </c>
      <c r="H4938" s="485">
        <v>45517</v>
      </c>
      <c r="I4938" s="491"/>
      <c r="J4938" s="246"/>
      <c r="K4938" s="246"/>
      <c r="L4938" s="246"/>
      <c r="M4938" s="246"/>
      <c r="N4938" s="246"/>
      <c r="O4938" s="262"/>
      <c r="P4938" s="246"/>
      <c r="Q4938" s="246"/>
      <c r="R4938" s="246"/>
      <c r="S4938" s="538">
        <v>29.55</v>
      </c>
      <c r="T4938" s="467" t="s">
        <v>2965</v>
      </c>
      <c r="U4938" s="347">
        <f t="shared" si="107"/>
        <v>531.9</v>
      </c>
    </row>
    <row r="4939" spans="1:21">
      <c r="A4939" s="238">
        <f t="shared" si="106"/>
        <v>4936</v>
      </c>
      <c r="B4939" s="238">
        <v>110315371</v>
      </c>
      <c r="C4939" s="238">
        <v>110315371</v>
      </c>
      <c r="D4939" s="238" t="s">
        <v>2696</v>
      </c>
      <c r="E4939" s="598" t="s">
        <v>36</v>
      </c>
      <c r="F4939" s="463">
        <v>36</v>
      </c>
      <c r="G4939" s="630" t="s">
        <v>5802</v>
      </c>
      <c r="H4939" s="485">
        <v>45517</v>
      </c>
      <c r="I4939" s="491"/>
      <c r="J4939" s="246"/>
      <c r="K4939" s="246"/>
      <c r="L4939" s="246"/>
      <c r="M4939" s="246"/>
      <c r="N4939" s="246"/>
      <c r="O4939" s="262"/>
      <c r="P4939" s="246"/>
      <c r="Q4939" s="246"/>
      <c r="R4939" s="246"/>
      <c r="S4939" s="538">
        <v>0.6</v>
      </c>
      <c r="T4939" s="467" t="s">
        <v>2965</v>
      </c>
      <c r="U4939" s="347">
        <f t="shared" si="107"/>
        <v>21.599999999999998</v>
      </c>
    </row>
    <row r="4940" spans="1:21">
      <c r="A4940" s="238">
        <f t="shared" si="106"/>
        <v>4937</v>
      </c>
      <c r="B4940" s="238">
        <v>109492175</v>
      </c>
      <c r="C4940" s="238" t="s">
        <v>520</v>
      </c>
      <c r="D4940" s="238" t="s">
        <v>521</v>
      </c>
      <c r="E4940" s="598" t="s">
        <v>36</v>
      </c>
      <c r="F4940" s="463">
        <v>17</v>
      </c>
      <c r="G4940" s="630" t="s">
        <v>5803</v>
      </c>
      <c r="H4940" s="241">
        <v>45517</v>
      </c>
      <c r="I4940" s="491"/>
      <c r="J4940" s="246"/>
      <c r="K4940" s="246"/>
      <c r="L4940" s="246"/>
      <c r="M4940" s="246"/>
      <c r="N4940" s="246"/>
      <c r="O4940" s="262"/>
      <c r="P4940" s="246"/>
      <c r="Q4940" s="246"/>
      <c r="R4940" s="246"/>
      <c r="S4940" s="549" t="s">
        <v>5821</v>
      </c>
      <c r="T4940" s="467" t="s">
        <v>2965</v>
      </c>
      <c r="U4940" s="347" t="e">
        <f t="shared" si="107"/>
        <v>#VALUE!</v>
      </c>
    </row>
    <row r="4941" spans="1:21" ht="20.399999999999999">
      <c r="A4941" s="238">
        <f t="shared" si="106"/>
        <v>4938</v>
      </c>
      <c r="B4941" s="238">
        <v>107171952</v>
      </c>
      <c r="C4941" s="238" t="s">
        <v>1475</v>
      </c>
      <c r="D4941" s="238" t="s">
        <v>1476</v>
      </c>
      <c r="E4941" s="598" t="s">
        <v>36</v>
      </c>
      <c r="F4941" s="235">
        <v>23</v>
      </c>
      <c r="G4941" s="630" t="s">
        <v>5803</v>
      </c>
      <c r="H4941" s="241">
        <v>45517</v>
      </c>
      <c r="I4941" s="491"/>
      <c r="J4941" s="246"/>
      <c r="K4941" s="246"/>
      <c r="L4941" s="246"/>
      <c r="M4941" s="246"/>
      <c r="N4941" s="246"/>
      <c r="O4941" s="262"/>
      <c r="P4941" s="246"/>
      <c r="Q4941" s="246"/>
      <c r="R4941" s="246"/>
      <c r="S4941" s="553">
        <v>2750</v>
      </c>
      <c r="T4941" s="467" t="s">
        <v>2965</v>
      </c>
      <c r="U4941" s="347">
        <f t="shared" si="107"/>
        <v>63250</v>
      </c>
    </row>
    <row r="4942" spans="1:21" ht="20.399999999999999">
      <c r="A4942" s="238">
        <f t="shared" si="106"/>
        <v>4939</v>
      </c>
      <c r="B4942" s="238">
        <v>109492174</v>
      </c>
      <c r="C4942" s="238" t="s">
        <v>488</v>
      </c>
      <c r="D4942" s="238" t="s">
        <v>489</v>
      </c>
      <c r="E4942" s="598" t="s">
        <v>36</v>
      </c>
      <c r="F4942" s="235">
        <v>26</v>
      </c>
      <c r="G4942" s="630" t="s">
        <v>5803</v>
      </c>
      <c r="H4942" s="241">
        <v>45517</v>
      </c>
      <c r="I4942" s="491"/>
      <c r="J4942" s="246"/>
      <c r="K4942" s="246"/>
      <c r="L4942" s="246"/>
      <c r="M4942" s="246"/>
      <c r="N4942" s="246"/>
      <c r="O4942" s="262"/>
      <c r="P4942" s="246"/>
      <c r="Q4942" s="246"/>
      <c r="R4942" s="246"/>
      <c r="S4942" s="553">
        <v>4051</v>
      </c>
      <c r="T4942" s="467" t="s">
        <v>2965</v>
      </c>
      <c r="U4942" s="347">
        <f t="shared" si="107"/>
        <v>105326</v>
      </c>
    </row>
    <row r="4943" spans="1:21" ht="20.399999999999999">
      <c r="A4943" s="238">
        <f t="shared" si="106"/>
        <v>4940</v>
      </c>
      <c r="B4943" s="238">
        <v>108224587</v>
      </c>
      <c r="C4943" s="239">
        <v>108224587</v>
      </c>
      <c r="D4943" s="238" t="s">
        <v>2800</v>
      </c>
      <c r="E4943" s="598" t="s">
        <v>36</v>
      </c>
      <c r="F4943" s="333">
        <v>1</v>
      </c>
      <c r="G4943" s="623" t="s">
        <v>5804</v>
      </c>
      <c r="H4943" s="485">
        <v>45520</v>
      </c>
      <c r="I4943" s="491"/>
      <c r="J4943" s="246"/>
      <c r="K4943" s="246"/>
      <c r="L4943" s="246"/>
      <c r="M4943" s="246"/>
      <c r="N4943" s="246"/>
      <c r="O4943" s="262"/>
      <c r="P4943" s="246"/>
      <c r="Q4943" s="246"/>
      <c r="R4943" s="246"/>
      <c r="S4943" s="538">
        <v>31383</v>
      </c>
      <c r="T4943" s="467" t="s">
        <v>2965</v>
      </c>
      <c r="U4943" s="347">
        <f t="shared" si="107"/>
        <v>31383</v>
      </c>
    </row>
    <row r="4944" spans="1:21">
      <c r="A4944" s="238">
        <f t="shared" si="106"/>
        <v>4941</v>
      </c>
      <c r="B4944" s="238">
        <v>109492175</v>
      </c>
      <c r="C4944" s="238" t="s">
        <v>520</v>
      </c>
      <c r="D4944" s="238" t="s">
        <v>521</v>
      </c>
      <c r="E4944" s="598" t="s">
        <v>36</v>
      </c>
      <c r="F4944" s="333">
        <v>9</v>
      </c>
      <c r="G4944" s="630" t="s">
        <v>5803</v>
      </c>
      <c r="H4944" s="241">
        <v>45517</v>
      </c>
      <c r="I4944" s="491"/>
      <c r="J4944" s="246"/>
      <c r="K4944" s="246"/>
      <c r="L4944" s="246"/>
      <c r="M4944" s="246"/>
      <c r="N4944" s="246"/>
      <c r="O4944" s="262"/>
      <c r="P4944" s="246"/>
      <c r="Q4944" s="246"/>
      <c r="R4944" s="246"/>
      <c r="S4944" s="549" t="s">
        <v>5821</v>
      </c>
      <c r="T4944" s="467" t="s">
        <v>2965</v>
      </c>
      <c r="U4944" s="347" t="e">
        <f t="shared" si="107"/>
        <v>#VALUE!</v>
      </c>
    </row>
    <row r="4945" spans="1:21">
      <c r="A4945" s="238">
        <f t="shared" si="106"/>
        <v>4942</v>
      </c>
      <c r="B4945" s="238">
        <v>109492196</v>
      </c>
      <c r="C4945" s="238" t="s">
        <v>1178</v>
      </c>
      <c r="D4945" s="238" t="s">
        <v>1179</v>
      </c>
      <c r="E4945" s="606" t="s">
        <v>36</v>
      </c>
      <c r="F4945" s="235">
        <v>182</v>
      </c>
      <c r="G4945" s="630" t="s">
        <v>5803</v>
      </c>
      <c r="H4945" s="241">
        <v>45517</v>
      </c>
      <c r="I4945" s="491"/>
      <c r="J4945" s="246"/>
      <c r="K4945" s="246"/>
      <c r="L4945" s="246"/>
      <c r="M4945" s="246"/>
      <c r="N4945" s="246"/>
      <c r="O4945" s="262"/>
      <c r="P4945" s="246"/>
      <c r="Q4945" s="246"/>
      <c r="R4945" s="246"/>
      <c r="S4945" s="549">
        <v>24.11</v>
      </c>
      <c r="T4945" s="467" t="s">
        <v>2965</v>
      </c>
      <c r="U4945" s="347">
        <f t="shared" si="107"/>
        <v>4388.0199999999995</v>
      </c>
    </row>
    <row r="4946" spans="1:21" ht="20.399999999999999">
      <c r="A4946" s="238">
        <f t="shared" si="106"/>
        <v>4943</v>
      </c>
      <c r="B4946" s="238">
        <v>109492197</v>
      </c>
      <c r="C4946" s="349">
        <v>61030000067</v>
      </c>
      <c r="D4946" s="238" t="s">
        <v>187</v>
      </c>
      <c r="E4946" s="606" t="s">
        <v>36</v>
      </c>
      <c r="F4946" s="235">
        <v>182</v>
      </c>
      <c r="G4946" s="630" t="s">
        <v>5803</v>
      </c>
      <c r="H4946" s="241">
        <v>45517</v>
      </c>
      <c r="I4946" s="491"/>
      <c r="J4946" s="246"/>
      <c r="K4946" s="246"/>
      <c r="L4946" s="246"/>
      <c r="M4946" s="246"/>
      <c r="N4946" s="246"/>
      <c r="O4946" s="262"/>
      <c r="P4946" s="246"/>
      <c r="Q4946" s="246"/>
      <c r="R4946" s="246"/>
      <c r="S4946" s="549">
        <v>74.180000000000007</v>
      </c>
      <c r="T4946" s="467" t="s">
        <v>2965</v>
      </c>
      <c r="U4946" s="347">
        <f t="shared" si="107"/>
        <v>13500.760000000002</v>
      </c>
    </row>
    <row r="4947" spans="1:21">
      <c r="A4947" s="238">
        <f t="shared" si="106"/>
        <v>4944</v>
      </c>
      <c r="B4947" s="238">
        <v>109708574</v>
      </c>
      <c r="C4947" s="238" t="s">
        <v>2235</v>
      </c>
      <c r="D4947" s="238" t="s">
        <v>2749</v>
      </c>
      <c r="E4947" s="598" t="s">
        <v>36</v>
      </c>
      <c r="F4947" s="235">
        <v>76</v>
      </c>
      <c r="G4947" s="630" t="s">
        <v>5803</v>
      </c>
      <c r="H4947" s="241">
        <v>45517</v>
      </c>
      <c r="I4947" s="491"/>
      <c r="J4947" s="246"/>
      <c r="K4947" s="246"/>
      <c r="L4947" s="246"/>
      <c r="M4947" s="246"/>
      <c r="N4947" s="246"/>
      <c r="O4947" s="262"/>
      <c r="P4947" s="246"/>
      <c r="Q4947" s="246"/>
      <c r="R4947" s="246"/>
      <c r="S4947" s="549" t="s">
        <v>5812</v>
      </c>
      <c r="T4947" s="467" t="s">
        <v>2965</v>
      </c>
      <c r="U4947" s="347" t="e">
        <f t="shared" si="107"/>
        <v>#VALUE!</v>
      </c>
    </row>
    <row r="4948" spans="1:21">
      <c r="A4948" s="238">
        <f t="shared" si="106"/>
        <v>4945</v>
      </c>
      <c r="B4948" s="238">
        <v>110397308</v>
      </c>
      <c r="C4948" s="238" t="s">
        <v>879</v>
      </c>
      <c r="D4948" s="238" t="s">
        <v>880</v>
      </c>
      <c r="E4948" s="598" t="s">
        <v>36</v>
      </c>
      <c r="F4948" s="238">
        <v>4</v>
      </c>
      <c r="G4948" s="630" t="s">
        <v>5803</v>
      </c>
      <c r="H4948" s="241">
        <v>45517</v>
      </c>
      <c r="I4948" s="491"/>
      <c r="J4948" s="246"/>
      <c r="K4948" s="246"/>
      <c r="L4948" s="246"/>
      <c r="M4948" s="246"/>
      <c r="N4948" s="246"/>
      <c r="O4948" s="262"/>
      <c r="P4948" s="246"/>
      <c r="Q4948" s="246"/>
      <c r="R4948" s="246"/>
      <c r="S4948" s="549">
        <v>175.2</v>
      </c>
      <c r="T4948" s="467" t="s">
        <v>2965</v>
      </c>
      <c r="U4948" s="347">
        <f t="shared" si="107"/>
        <v>700.8</v>
      </c>
    </row>
    <row r="4949" spans="1:21">
      <c r="A4949" s="238">
        <f t="shared" si="106"/>
        <v>4946</v>
      </c>
      <c r="B4949" s="238">
        <v>109609628</v>
      </c>
      <c r="C4949" s="238" t="s">
        <v>1672</v>
      </c>
      <c r="D4949" s="238" t="s">
        <v>1673</v>
      </c>
      <c r="E4949" s="598" t="s">
        <v>36</v>
      </c>
      <c r="F4949" s="235">
        <v>4</v>
      </c>
      <c r="G4949" s="630" t="s">
        <v>5803</v>
      </c>
      <c r="H4949" s="241">
        <v>45517</v>
      </c>
      <c r="I4949" s="491"/>
      <c r="J4949" s="246"/>
      <c r="K4949" s="246"/>
      <c r="L4949" s="246"/>
      <c r="M4949" s="246"/>
      <c r="N4949" s="246"/>
      <c r="O4949" s="262"/>
      <c r="P4949" s="246"/>
      <c r="Q4949" s="246"/>
      <c r="R4949" s="246"/>
      <c r="S4949" s="549">
        <v>55.24</v>
      </c>
      <c r="T4949" s="467" t="s">
        <v>2965</v>
      </c>
      <c r="U4949" s="347">
        <f t="shared" si="107"/>
        <v>220.96</v>
      </c>
    </row>
    <row r="4950" spans="1:21">
      <c r="A4950" s="238">
        <f t="shared" si="106"/>
        <v>4947</v>
      </c>
      <c r="B4950" s="238">
        <v>109609637</v>
      </c>
      <c r="C4950" s="238" t="s">
        <v>573</v>
      </c>
      <c r="D4950" s="238" t="s">
        <v>574</v>
      </c>
      <c r="E4950" s="598" t="s">
        <v>36</v>
      </c>
      <c r="F4950" s="333">
        <v>80</v>
      </c>
      <c r="G4950" s="630" t="s">
        <v>5803</v>
      </c>
      <c r="H4950" s="241">
        <v>45517</v>
      </c>
      <c r="I4950" s="491"/>
      <c r="J4950" s="246"/>
      <c r="K4950" s="246"/>
      <c r="L4950" s="246"/>
      <c r="M4950" s="246"/>
      <c r="N4950" s="246"/>
      <c r="O4950" s="262"/>
      <c r="P4950" s="246"/>
      <c r="Q4950" s="246"/>
      <c r="R4950" s="246"/>
      <c r="S4950" s="549">
        <v>21.82</v>
      </c>
      <c r="T4950" s="467" t="s">
        <v>2965</v>
      </c>
      <c r="U4950" s="347">
        <f t="shared" si="107"/>
        <v>1745.6</v>
      </c>
    </row>
    <row r="4951" spans="1:21">
      <c r="A4951" s="238">
        <f t="shared" si="106"/>
        <v>4948</v>
      </c>
      <c r="B4951" s="238">
        <v>109492212</v>
      </c>
      <c r="C4951" s="238" t="s">
        <v>571</v>
      </c>
      <c r="D4951" s="238" t="s">
        <v>2741</v>
      </c>
      <c r="E4951" s="598" t="s">
        <v>36</v>
      </c>
      <c r="F4951" s="238">
        <v>194</v>
      </c>
      <c r="G4951" s="630" t="s">
        <v>5803</v>
      </c>
      <c r="H4951" s="241">
        <v>45517</v>
      </c>
      <c r="I4951" s="491"/>
      <c r="J4951" s="246"/>
      <c r="K4951" s="246"/>
      <c r="L4951" s="246"/>
      <c r="M4951" s="246"/>
      <c r="N4951" s="246"/>
      <c r="O4951" s="262"/>
      <c r="P4951" s="246"/>
      <c r="Q4951" s="246"/>
      <c r="R4951" s="246"/>
      <c r="S4951" s="549">
        <v>11.89</v>
      </c>
      <c r="T4951" s="467" t="s">
        <v>2965</v>
      </c>
      <c r="U4951" s="347">
        <f t="shared" si="107"/>
        <v>2306.6600000000003</v>
      </c>
    </row>
    <row r="4952" spans="1:21">
      <c r="A4952" s="238">
        <f t="shared" si="106"/>
        <v>4949</v>
      </c>
      <c r="B4952" s="238">
        <v>109609633</v>
      </c>
      <c r="C4952" s="238" t="s">
        <v>1078</v>
      </c>
      <c r="D4952" s="238" t="s">
        <v>1674</v>
      </c>
      <c r="E4952" s="598" t="s">
        <v>36</v>
      </c>
      <c r="F4952" s="235">
        <v>3</v>
      </c>
      <c r="G4952" s="630" t="s">
        <v>5803</v>
      </c>
      <c r="H4952" s="241">
        <v>45517</v>
      </c>
      <c r="I4952" s="491"/>
      <c r="J4952" s="246"/>
      <c r="K4952" s="246"/>
      <c r="L4952" s="246"/>
      <c r="M4952" s="246"/>
      <c r="N4952" s="246"/>
      <c r="O4952" s="262"/>
      <c r="P4952" s="246"/>
      <c r="Q4952" s="246"/>
      <c r="R4952" s="246"/>
      <c r="S4952" s="549">
        <v>102.74</v>
      </c>
      <c r="T4952" s="467" t="s">
        <v>2965</v>
      </c>
      <c r="U4952" s="347">
        <f t="shared" si="107"/>
        <v>308.21999999999997</v>
      </c>
    </row>
    <row r="4953" spans="1:21">
      <c r="A4953" s="238">
        <f t="shared" si="106"/>
        <v>4950</v>
      </c>
      <c r="B4953" s="238">
        <v>109708576</v>
      </c>
      <c r="C4953" s="238">
        <v>9330062702</v>
      </c>
      <c r="D4953" s="337" t="s">
        <v>2745</v>
      </c>
      <c r="E4953" s="598" t="s">
        <v>36</v>
      </c>
      <c r="F4953" s="238">
        <v>3</v>
      </c>
      <c r="G4953" s="630" t="s">
        <v>5803</v>
      </c>
      <c r="H4953" s="241">
        <v>45517</v>
      </c>
      <c r="I4953" s="491"/>
      <c r="J4953" s="246"/>
      <c r="K4953" s="246"/>
      <c r="L4953" s="246"/>
      <c r="M4953" s="246"/>
      <c r="N4953" s="246"/>
      <c r="O4953" s="262"/>
      <c r="P4953" s="246"/>
      <c r="Q4953" s="246"/>
      <c r="R4953" s="246"/>
      <c r="S4953" s="549" t="s">
        <v>5811</v>
      </c>
      <c r="T4953" s="467" t="s">
        <v>2965</v>
      </c>
      <c r="U4953" s="347" t="e">
        <f t="shared" si="107"/>
        <v>#VALUE!</v>
      </c>
    </row>
    <row r="4954" spans="1:21">
      <c r="A4954" s="238">
        <f t="shared" si="106"/>
        <v>4951</v>
      </c>
      <c r="B4954" s="238">
        <v>109492192</v>
      </c>
      <c r="C4954" s="238" t="s">
        <v>1290</v>
      </c>
      <c r="D4954" s="337" t="s">
        <v>2746</v>
      </c>
      <c r="E4954" s="598" t="s">
        <v>36</v>
      </c>
      <c r="F4954" s="235">
        <v>36</v>
      </c>
      <c r="G4954" s="630" t="s">
        <v>5803</v>
      </c>
      <c r="H4954" s="241">
        <v>45517</v>
      </c>
      <c r="I4954" s="491"/>
      <c r="J4954" s="246"/>
      <c r="K4954" s="246"/>
      <c r="L4954" s="246"/>
      <c r="M4954" s="246"/>
      <c r="N4954" s="246"/>
      <c r="O4954" s="262"/>
      <c r="P4954" s="246"/>
      <c r="Q4954" s="246"/>
      <c r="R4954" s="246"/>
      <c r="S4954" s="549" t="s">
        <v>5814</v>
      </c>
      <c r="T4954" s="467" t="s">
        <v>2965</v>
      </c>
      <c r="U4954" s="347" t="e">
        <f t="shared" si="107"/>
        <v>#VALUE!</v>
      </c>
    </row>
    <row r="4955" spans="1:21">
      <c r="A4955" s="238">
        <f t="shared" si="106"/>
        <v>4952</v>
      </c>
      <c r="B4955" s="238">
        <v>109609632</v>
      </c>
      <c r="C4955" s="238" t="s">
        <v>197</v>
      </c>
      <c r="D4955" s="238" t="s">
        <v>2747</v>
      </c>
      <c r="E4955" s="598" t="s">
        <v>36</v>
      </c>
      <c r="F4955" s="238">
        <v>52</v>
      </c>
      <c r="G4955" s="630" t="s">
        <v>5803</v>
      </c>
      <c r="H4955" s="241">
        <v>45517</v>
      </c>
      <c r="I4955" s="491"/>
      <c r="J4955" s="246"/>
      <c r="K4955" s="246"/>
      <c r="L4955" s="246"/>
      <c r="M4955" s="246"/>
      <c r="N4955" s="246"/>
      <c r="O4955" s="262"/>
      <c r="P4955" s="246"/>
      <c r="Q4955" s="246"/>
      <c r="R4955" s="246"/>
      <c r="S4955" s="549" t="s">
        <v>5817</v>
      </c>
      <c r="T4955" s="467" t="s">
        <v>2965</v>
      </c>
      <c r="U4955" s="347" t="e">
        <f t="shared" si="107"/>
        <v>#VALUE!</v>
      </c>
    </row>
    <row r="4956" spans="1:21">
      <c r="A4956" s="238">
        <f t="shared" si="106"/>
        <v>4953</v>
      </c>
      <c r="B4956" s="238">
        <v>110397309</v>
      </c>
      <c r="C4956" s="238" t="s">
        <v>2222</v>
      </c>
      <c r="D4956" s="337" t="s">
        <v>889</v>
      </c>
      <c r="E4956" s="598" t="s">
        <v>36</v>
      </c>
      <c r="F4956" s="238">
        <v>14</v>
      </c>
      <c r="G4956" s="630" t="s">
        <v>5803</v>
      </c>
      <c r="H4956" s="241">
        <v>45517</v>
      </c>
      <c r="I4956" s="491"/>
      <c r="J4956" s="246"/>
      <c r="K4956" s="246"/>
      <c r="L4956" s="246"/>
      <c r="M4956" s="246"/>
      <c r="N4956" s="246"/>
      <c r="O4956" s="262"/>
      <c r="P4956" s="246"/>
      <c r="Q4956" s="246"/>
      <c r="R4956" s="246"/>
      <c r="S4956" s="549" t="s">
        <v>5822</v>
      </c>
      <c r="T4956" s="467" t="s">
        <v>2965</v>
      </c>
      <c r="U4956" s="347" t="e">
        <f t="shared" si="107"/>
        <v>#VALUE!</v>
      </c>
    </row>
    <row r="4957" spans="1:21">
      <c r="A4957" s="238">
        <f t="shared" si="106"/>
        <v>4954</v>
      </c>
      <c r="B4957" s="238">
        <v>109609634</v>
      </c>
      <c r="C4957" s="238">
        <v>21038812425</v>
      </c>
      <c r="D4957" s="337" t="s">
        <v>2740</v>
      </c>
      <c r="E4957" s="598" t="s">
        <v>36</v>
      </c>
      <c r="F4957" s="333">
        <v>4</v>
      </c>
      <c r="G4957" s="630" t="s">
        <v>5803</v>
      </c>
      <c r="H4957" s="241">
        <v>45517</v>
      </c>
      <c r="I4957" s="491"/>
      <c r="J4957" s="246"/>
      <c r="K4957" s="246"/>
      <c r="L4957" s="246"/>
      <c r="M4957" s="246"/>
      <c r="N4957" s="246"/>
      <c r="O4957" s="262"/>
      <c r="P4957" s="246"/>
      <c r="Q4957" s="246"/>
      <c r="R4957" s="246"/>
      <c r="S4957" s="553">
        <v>1128.74</v>
      </c>
      <c r="T4957" s="467" t="s">
        <v>2965</v>
      </c>
      <c r="U4957" s="347">
        <f t="shared" si="107"/>
        <v>4514.96</v>
      </c>
    </row>
    <row r="4958" spans="1:21">
      <c r="A4958" s="238">
        <f t="shared" si="106"/>
        <v>4955</v>
      </c>
      <c r="B4958" s="238">
        <v>112168680</v>
      </c>
      <c r="C4958" s="238">
        <v>112168680</v>
      </c>
      <c r="D4958" s="349" t="s">
        <v>2772</v>
      </c>
      <c r="E4958" s="598" t="s">
        <v>36</v>
      </c>
      <c r="F4958" s="333">
        <v>1</v>
      </c>
      <c r="G4958" s="623" t="s">
        <v>5805</v>
      </c>
      <c r="H4958" s="485">
        <v>45517</v>
      </c>
      <c r="I4958" s="491"/>
      <c r="J4958" s="246"/>
      <c r="K4958" s="246"/>
      <c r="L4958" s="246"/>
      <c r="M4958" s="246"/>
      <c r="N4958" s="246"/>
      <c r="O4958" s="262"/>
      <c r="P4958" s="246"/>
      <c r="Q4958" s="246"/>
      <c r="R4958" s="246"/>
      <c r="S4958" s="538">
        <v>17300</v>
      </c>
      <c r="T4958" s="467" t="s">
        <v>2965</v>
      </c>
      <c r="U4958" s="347">
        <f t="shared" si="107"/>
        <v>17300</v>
      </c>
    </row>
    <row r="4959" spans="1:21" ht="20.399999999999999">
      <c r="A4959" s="238">
        <f t="shared" si="106"/>
        <v>4956</v>
      </c>
      <c r="B4959" s="238">
        <v>108137334</v>
      </c>
      <c r="C4959" s="238" t="s">
        <v>2272</v>
      </c>
      <c r="D4959" s="238" t="s">
        <v>4312</v>
      </c>
      <c r="E4959" s="598" t="s">
        <v>36</v>
      </c>
      <c r="F4959" s="333">
        <v>3</v>
      </c>
      <c r="G4959" s="626" t="s">
        <v>5741</v>
      </c>
      <c r="H4959" s="485">
        <v>45506</v>
      </c>
      <c r="I4959" s="491"/>
      <c r="J4959" s="246"/>
      <c r="K4959" s="246"/>
      <c r="L4959" s="246"/>
      <c r="M4959" s="246"/>
      <c r="N4959" s="246"/>
      <c r="O4959" s="262"/>
      <c r="P4959" s="246"/>
      <c r="Q4959" s="246"/>
      <c r="R4959" s="246"/>
      <c r="S4959" s="538">
        <v>45900</v>
      </c>
      <c r="T4959" s="467" t="s">
        <v>2965</v>
      </c>
      <c r="U4959" s="347">
        <f t="shared" si="107"/>
        <v>137700</v>
      </c>
    </row>
    <row r="4960" spans="1:21">
      <c r="A4960" s="238">
        <f t="shared" si="106"/>
        <v>4957</v>
      </c>
      <c r="B4960" s="238">
        <v>112169820</v>
      </c>
      <c r="C4960" s="337" t="s">
        <v>2939</v>
      </c>
      <c r="D4960" s="239" t="s">
        <v>2940</v>
      </c>
      <c r="E4960" s="605" t="s">
        <v>2729</v>
      </c>
      <c r="F4960" s="333">
        <v>1040</v>
      </c>
      <c r="G4960" s="630" t="s">
        <v>5803</v>
      </c>
      <c r="H4960" s="241">
        <v>45517</v>
      </c>
      <c r="I4960" s="491"/>
      <c r="J4960" s="246"/>
      <c r="K4960" s="246"/>
      <c r="L4960" s="246"/>
      <c r="M4960" s="246"/>
      <c r="N4960" s="246"/>
      <c r="O4960" s="262"/>
      <c r="P4960" s="246"/>
      <c r="Q4960" s="246"/>
      <c r="R4960" s="246"/>
      <c r="S4960" s="549" t="s">
        <v>5819</v>
      </c>
      <c r="T4960" s="467" t="s">
        <v>2965</v>
      </c>
      <c r="U4960" s="347" t="e">
        <f t="shared" si="107"/>
        <v>#VALUE!</v>
      </c>
    </row>
    <row r="4961" spans="1:21">
      <c r="A4961" s="238">
        <f t="shared" si="106"/>
        <v>4958</v>
      </c>
      <c r="B4961" s="238">
        <v>105401093</v>
      </c>
      <c r="C4961" s="238" t="s">
        <v>4662</v>
      </c>
      <c r="D4961" s="337" t="s">
        <v>4663</v>
      </c>
      <c r="E4961" s="598" t="s">
        <v>36</v>
      </c>
      <c r="F4961" s="333">
        <v>1</v>
      </c>
      <c r="G4961" s="625" t="s">
        <v>5806</v>
      </c>
      <c r="H4961" s="485">
        <v>45518</v>
      </c>
      <c r="I4961" s="491"/>
      <c r="J4961" s="246"/>
      <c r="K4961" s="246"/>
      <c r="L4961" s="246"/>
      <c r="M4961" s="246"/>
      <c r="N4961" s="246"/>
      <c r="O4961" s="262"/>
      <c r="P4961" s="246"/>
      <c r="Q4961" s="246"/>
      <c r="R4961" s="246"/>
      <c r="S4961" s="538">
        <v>133000</v>
      </c>
      <c r="T4961" s="467" t="s">
        <v>2965</v>
      </c>
      <c r="U4961" s="347">
        <f t="shared" si="107"/>
        <v>133000</v>
      </c>
    </row>
    <row r="4962" spans="1:21">
      <c r="A4962" s="238">
        <f t="shared" si="106"/>
        <v>4959</v>
      </c>
      <c r="B4962" s="238">
        <v>109492176</v>
      </c>
      <c r="C4962" s="238" t="s">
        <v>4621</v>
      </c>
      <c r="D4962" s="238" t="s">
        <v>2204</v>
      </c>
      <c r="E4962" s="600" t="s">
        <v>2729</v>
      </c>
      <c r="F4962" s="235">
        <v>67</v>
      </c>
      <c r="G4962" s="630" t="s">
        <v>5803</v>
      </c>
      <c r="H4962" s="241">
        <v>45517</v>
      </c>
      <c r="I4962" s="491"/>
      <c r="J4962" s="246"/>
      <c r="K4962" s="246"/>
      <c r="L4962" s="246"/>
      <c r="M4962" s="246"/>
      <c r="N4962" s="246"/>
      <c r="O4962" s="262"/>
      <c r="P4962" s="246"/>
      <c r="Q4962" s="246"/>
      <c r="R4962" s="246"/>
      <c r="S4962" s="549">
        <v>310.76</v>
      </c>
      <c r="T4962" s="467" t="s">
        <v>2965</v>
      </c>
      <c r="U4962" s="347">
        <f t="shared" si="107"/>
        <v>20820.919999999998</v>
      </c>
    </row>
    <row r="4963" spans="1:21" ht="20.399999999999999">
      <c r="A4963" s="238">
        <f t="shared" si="106"/>
        <v>4960</v>
      </c>
      <c r="B4963" s="238" t="s">
        <v>4919</v>
      </c>
      <c r="C4963" s="235"/>
      <c r="D4963" s="238" t="s">
        <v>2824</v>
      </c>
      <c r="E4963" s="600" t="s">
        <v>2729</v>
      </c>
      <c r="F4963" s="235">
        <v>232</v>
      </c>
      <c r="G4963" s="630" t="s">
        <v>5803</v>
      </c>
      <c r="H4963" s="241">
        <v>45517</v>
      </c>
      <c r="I4963" s="491"/>
      <c r="J4963" s="246"/>
      <c r="K4963" s="246"/>
      <c r="L4963" s="246"/>
      <c r="M4963" s="246"/>
      <c r="N4963" s="246"/>
      <c r="O4963" s="262"/>
      <c r="P4963" s="246"/>
      <c r="Q4963" s="246"/>
      <c r="R4963" s="246"/>
      <c r="S4963" s="549" t="s">
        <v>5815</v>
      </c>
      <c r="T4963" s="467" t="s">
        <v>2965</v>
      </c>
      <c r="U4963" s="347" t="e">
        <f t="shared" si="107"/>
        <v>#VALUE!</v>
      </c>
    </row>
    <row r="4964" spans="1:21">
      <c r="A4964" s="238">
        <f t="shared" si="106"/>
        <v>4961</v>
      </c>
      <c r="B4964" s="238">
        <v>113769815</v>
      </c>
      <c r="C4964" s="239" t="s">
        <v>3333</v>
      </c>
      <c r="D4964" s="239" t="s">
        <v>4895</v>
      </c>
      <c r="E4964" s="600" t="s">
        <v>2729</v>
      </c>
      <c r="F4964" s="333">
        <v>93</v>
      </c>
      <c r="G4964" s="630" t="s">
        <v>5803</v>
      </c>
      <c r="H4964" s="241">
        <v>45517</v>
      </c>
      <c r="I4964" s="491"/>
      <c r="J4964" s="246"/>
      <c r="K4964" s="246"/>
      <c r="L4964" s="246"/>
      <c r="M4964" s="246"/>
      <c r="N4964" s="246"/>
      <c r="O4964" s="262"/>
      <c r="P4964" s="246"/>
      <c r="Q4964" s="246"/>
      <c r="R4964" s="246"/>
      <c r="S4964" s="549" t="s">
        <v>5815</v>
      </c>
      <c r="T4964" s="467" t="s">
        <v>2965</v>
      </c>
      <c r="U4964" s="347" t="e">
        <f t="shared" si="107"/>
        <v>#VALUE!</v>
      </c>
    </row>
    <row r="4965" spans="1:21">
      <c r="A4965" s="238">
        <f t="shared" si="106"/>
        <v>4962</v>
      </c>
      <c r="B4965" s="354">
        <v>109447745</v>
      </c>
      <c r="C4965" s="354">
        <v>803301</v>
      </c>
      <c r="D4965" s="354" t="s">
        <v>3039</v>
      </c>
      <c r="E4965" s="600" t="s">
        <v>36</v>
      </c>
      <c r="F4965" s="333">
        <v>1</v>
      </c>
      <c r="G4965" s="625" t="s">
        <v>5807</v>
      </c>
      <c r="H4965" s="485">
        <v>45517</v>
      </c>
      <c r="I4965" s="491"/>
      <c r="J4965" s="246"/>
      <c r="K4965" s="246"/>
      <c r="L4965" s="246"/>
      <c r="M4965" s="246"/>
      <c r="N4965" s="246"/>
      <c r="O4965" s="262"/>
      <c r="P4965" s="246"/>
      <c r="Q4965" s="246"/>
      <c r="R4965" s="246"/>
      <c r="S4965" s="538">
        <v>38324.239999999998</v>
      </c>
      <c r="T4965" s="467" t="s">
        <v>2965</v>
      </c>
      <c r="U4965" s="347">
        <f t="shared" si="107"/>
        <v>38324.239999999998</v>
      </c>
    </row>
    <row r="4966" spans="1:21">
      <c r="A4966" s="238">
        <f t="shared" si="106"/>
        <v>4963</v>
      </c>
      <c r="B4966" s="238">
        <v>109609637</v>
      </c>
      <c r="C4966" s="238" t="s">
        <v>573</v>
      </c>
      <c r="D4966" s="238" t="s">
        <v>574</v>
      </c>
      <c r="E4966" s="598" t="s">
        <v>36</v>
      </c>
      <c r="F4966" s="333">
        <v>50</v>
      </c>
      <c r="G4966" s="630" t="s">
        <v>5803</v>
      </c>
      <c r="H4966" s="241">
        <v>45517</v>
      </c>
      <c r="I4966" s="491"/>
      <c r="J4966" s="246"/>
      <c r="K4966" s="246"/>
      <c r="L4966" s="246"/>
      <c r="M4966" s="246"/>
      <c r="N4966" s="246"/>
      <c r="O4966" s="262"/>
      <c r="P4966" s="246"/>
      <c r="Q4966" s="246"/>
      <c r="R4966" s="246"/>
      <c r="S4966" s="549">
        <v>21.82</v>
      </c>
      <c r="T4966" s="467" t="s">
        <v>2965</v>
      </c>
      <c r="U4966" s="347">
        <f t="shared" si="107"/>
        <v>1091</v>
      </c>
    </row>
    <row r="4967" spans="1:21">
      <c r="A4967" s="238">
        <f t="shared" si="106"/>
        <v>4964</v>
      </c>
      <c r="B4967" s="238">
        <v>112136066</v>
      </c>
      <c r="C4967" s="346" t="s">
        <v>2230</v>
      </c>
      <c r="D4967" s="346" t="s">
        <v>2745</v>
      </c>
      <c r="E4967" s="598" t="s">
        <v>36</v>
      </c>
      <c r="F4967" s="333">
        <v>23</v>
      </c>
      <c r="G4967" s="630" t="s">
        <v>5803</v>
      </c>
      <c r="H4967" s="241">
        <v>45517</v>
      </c>
      <c r="I4967" s="491"/>
      <c r="J4967" s="246"/>
      <c r="K4967" s="246"/>
      <c r="L4967" s="246"/>
      <c r="M4967" s="246"/>
      <c r="N4967" s="246"/>
      <c r="O4967" s="262"/>
      <c r="P4967" s="246"/>
      <c r="Q4967" s="246"/>
      <c r="R4967" s="246"/>
      <c r="S4967" s="549">
        <v>138.27000000000001</v>
      </c>
      <c r="T4967" s="467" t="s">
        <v>2965</v>
      </c>
      <c r="U4967" s="347">
        <f t="shared" si="107"/>
        <v>3180.21</v>
      </c>
    </row>
    <row r="4968" spans="1:21">
      <c r="A4968" s="238">
        <f t="shared" si="106"/>
        <v>4965</v>
      </c>
      <c r="B4968" s="238">
        <v>112136069</v>
      </c>
      <c r="C4968" s="346" t="s">
        <v>2235</v>
      </c>
      <c r="D4968" s="346" t="s">
        <v>2749</v>
      </c>
      <c r="E4968" s="598" t="s">
        <v>36</v>
      </c>
      <c r="F4968" s="333">
        <v>2</v>
      </c>
      <c r="G4968" s="630" t="s">
        <v>5803</v>
      </c>
      <c r="H4968" s="241">
        <v>45517</v>
      </c>
      <c r="I4968" s="491"/>
      <c r="J4968" s="246"/>
      <c r="K4968" s="246"/>
      <c r="L4968" s="246"/>
      <c r="M4968" s="246"/>
      <c r="N4968" s="246"/>
      <c r="O4968" s="262"/>
      <c r="P4968" s="246"/>
      <c r="Q4968" s="246"/>
      <c r="R4968" s="246"/>
      <c r="S4968" s="549" t="s">
        <v>5812</v>
      </c>
      <c r="T4968" s="467" t="s">
        <v>2965</v>
      </c>
      <c r="U4968" s="347" t="e">
        <f t="shared" si="107"/>
        <v>#VALUE!</v>
      </c>
    </row>
    <row r="4969" spans="1:21">
      <c r="A4969" s="238">
        <f t="shared" si="106"/>
        <v>4966</v>
      </c>
      <c r="B4969" s="238">
        <v>109492180</v>
      </c>
      <c r="C4969" s="346" t="s">
        <v>201</v>
      </c>
      <c r="D4969" s="346" t="s">
        <v>2748</v>
      </c>
      <c r="E4969" s="598" t="s">
        <v>36</v>
      </c>
      <c r="F4969" s="235">
        <v>104</v>
      </c>
      <c r="G4969" s="630" t="s">
        <v>5803</v>
      </c>
      <c r="H4969" s="241">
        <v>45517</v>
      </c>
      <c r="I4969" s="491"/>
      <c r="J4969" s="246"/>
      <c r="K4969" s="246"/>
      <c r="L4969" s="246"/>
      <c r="M4969" s="246"/>
      <c r="N4969" s="246"/>
      <c r="O4969" s="262"/>
      <c r="P4969" s="246"/>
      <c r="Q4969" s="246"/>
      <c r="R4969" s="246"/>
      <c r="S4969" s="549">
        <v>34.19</v>
      </c>
      <c r="T4969" s="467" t="s">
        <v>2965</v>
      </c>
      <c r="U4969" s="347">
        <f t="shared" si="107"/>
        <v>3555.7599999999998</v>
      </c>
    </row>
    <row r="4970" spans="1:21" ht="20.399999999999999">
      <c r="A4970" s="238">
        <f t="shared" si="106"/>
        <v>4967</v>
      </c>
      <c r="B4970" s="238">
        <v>109492181</v>
      </c>
      <c r="C4970" s="346" t="s">
        <v>170</v>
      </c>
      <c r="D4970" s="346" t="s">
        <v>171</v>
      </c>
      <c r="E4970" s="598" t="s">
        <v>36</v>
      </c>
      <c r="F4970" s="235">
        <v>416</v>
      </c>
      <c r="G4970" s="630" t="s">
        <v>5803</v>
      </c>
      <c r="H4970" s="241">
        <v>45517</v>
      </c>
      <c r="I4970" s="491"/>
      <c r="J4970" s="246"/>
      <c r="K4970" s="246"/>
      <c r="L4970" s="246"/>
      <c r="M4970" s="246"/>
      <c r="N4970" s="246"/>
      <c r="O4970" s="262"/>
      <c r="P4970" s="246"/>
      <c r="Q4970" s="246"/>
      <c r="R4970" s="246"/>
      <c r="S4970" s="549">
        <v>21.27</v>
      </c>
      <c r="T4970" s="467" t="s">
        <v>2965</v>
      </c>
      <c r="U4970" s="347">
        <f t="shared" si="107"/>
        <v>8848.32</v>
      </c>
    </row>
    <row r="4971" spans="1:21">
      <c r="A4971" s="238">
        <f t="shared" si="106"/>
        <v>4968</v>
      </c>
      <c r="B4971" s="238">
        <v>109492192</v>
      </c>
      <c r="C4971" s="238" t="s">
        <v>1290</v>
      </c>
      <c r="D4971" s="337" t="s">
        <v>2746</v>
      </c>
      <c r="E4971" s="598" t="s">
        <v>36</v>
      </c>
      <c r="F4971" s="333">
        <v>68</v>
      </c>
      <c r="G4971" s="630" t="s">
        <v>5803</v>
      </c>
      <c r="H4971" s="241">
        <v>45517</v>
      </c>
      <c r="I4971" s="491"/>
      <c r="J4971" s="246"/>
      <c r="K4971" s="246"/>
      <c r="L4971" s="246"/>
      <c r="M4971" s="246"/>
      <c r="N4971" s="246"/>
      <c r="O4971" s="262"/>
      <c r="P4971" s="246"/>
      <c r="Q4971" s="246"/>
      <c r="R4971" s="246"/>
      <c r="S4971" s="549" t="s">
        <v>5814</v>
      </c>
      <c r="T4971" s="467" t="s">
        <v>2965</v>
      </c>
      <c r="U4971" s="347" t="e">
        <f t="shared" si="107"/>
        <v>#VALUE!</v>
      </c>
    </row>
    <row r="4972" spans="1:21">
      <c r="A4972" s="238">
        <f t="shared" si="106"/>
        <v>4969</v>
      </c>
      <c r="B4972" s="238">
        <v>109492193</v>
      </c>
      <c r="C4972" s="346">
        <v>9670003576</v>
      </c>
      <c r="D4972" s="346" t="s">
        <v>2739</v>
      </c>
      <c r="E4972" s="598" t="s">
        <v>36</v>
      </c>
      <c r="F4972" s="235">
        <v>512</v>
      </c>
      <c r="G4972" s="630" t="s">
        <v>5803</v>
      </c>
      <c r="H4972" s="241">
        <v>45517</v>
      </c>
      <c r="I4972" s="491"/>
      <c r="J4972" s="246"/>
      <c r="K4972" s="246"/>
      <c r="L4972" s="246"/>
      <c r="M4972" s="246"/>
      <c r="N4972" s="246"/>
      <c r="O4972" s="262"/>
      <c r="P4972" s="246"/>
      <c r="Q4972" s="246"/>
      <c r="R4972" s="246"/>
      <c r="S4972" s="549">
        <v>11.89</v>
      </c>
      <c r="T4972" s="467" t="s">
        <v>2965</v>
      </c>
      <c r="U4972" s="347">
        <f t="shared" si="107"/>
        <v>6087.68</v>
      </c>
    </row>
    <row r="4973" spans="1:21">
      <c r="A4973" s="238">
        <f t="shared" si="106"/>
        <v>4970</v>
      </c>
      <c r="B4973" s="238">
        <v>109609633</v>
      </c>
      <c r="C4973" s="346" t="s">
        <v>1078</v>
      </c>
      <c r="D4973" s="346" t="s">
        <v>1674</v>
      </c>
      <c r="E4973" s="598" t="s">
        <v>36</v>
      </c>
      <c r="F4973" s="333">
        <v>23</v>
      </c>
      <c r="G4973" s="630" t="s">
        <v>5803</v>
      </c>
      <c r="H4973" s="241">
        <v>45517</v>
      </c>
      <c r="I4973" s="491"/>
      <c r="J4973" s="246"/>
      <c r="K4973" s="246"/>
      <c r="L4973" s="246"/>
      <c r="M4973" s="246"/>
      <c r="N4973" s="246"/>
      <c r="O4973" s="262"/>
      <c r="P4973" s="246"/>
      <c r="Q4973" s="246"/>
      <c r="R4973" s="246"/>
      <c r="S4973" s="549">
        <v>102.74</v>
      </c>
      <c r="T4973" s="467" t="s">
        <v>2965</v>
      </c>
      <c r="U4973" s="347">
        <f t="shared" si="107"/>
        <v>2363.02</v>
      </c>
    </row>
    <row r="4974" spans="1:21">
      <c r="A4974" s="238">
        <f t="shared" si="106"/>
        <v>4971</v>
      </c>
      <c r="B4974" s="238">
        <v>112136078</v>
      </c>
      <c r="C4974" s="346" t="s">
        <v>879</v>
      </c>
      <c r="D4974" s="346" t="s">
        <v>880</v>
      </c>
      <c r="E4974" s="598" t="s">
        <v>36</v>
      </c>
      <c r="F4974" s="333">
        <v>22</v>
      </c>
      <c r="G4974" s="630" t="s">
        <v>5803</v>
      </c>
      <c r="H4974" s="241">
        <v>45517</v>
      </c>
      <c r="I4974" s="491"/>
      <c r="J4974" s="246"/>
      <c r="K4974" s="246"/>
      <c r="L4974" s="246"/>
      <c r="M4974" s="246"/>
      <c r="N4974" s="246"/>
      <c r="O4974" s="262"/>
      <c r="P4974" s="246"/>
      <c r="Q4974" s="246"/>
      <c r="R4974" s="246"/>
      <c r="S4974" s="549" t="s">
        <v>5823</v>
      </c>
      <c r="T4974" s="467" t="s">
        <v>2965</v>
      </c>
      <c r="U4974" s="347" t="e">
        <f t="shared" si="107"/>
        <v>#VALUE!</v>
      </c>
    </row>
    <row r="4975" spans="1:21">
      <c r="A4975" s="238">
        <f t="shared" si="106"/>
        <v>4972</v>
      </c>
      <c r="B4975" s="238">
        <v>112136080</v>
      </c>
      <c r="C4975" s="346" t="s">
        <v>2222</v>
      </c>
      <c r="D4975" s="346" t="s">
        <v>889</v>
      </c>
      <c r="E4975" s="598" t="s">
        <v>36</v>
      </c>
      <c r="F4975" s="333">
        <v>90</v>
      </c>
      <c r="G4975" s="630" t="s">
        <v>5803</v>
      </c>
      <c r="H4975" s="241">
        <v>45517</v>
      </c>
      <c r="I4975" s="491"/>
      <c r="J4975" s="246"/>
      <c r="K4975" s="246"/>
      <c r="L4975" s="246"/>
      <c r="M4975" s="246"/>
      <c r="N4975" s="246"/>
      <c r="O4975" s="262"/>
      <c r="P4975" s="246"/>
      <c r="Q4975" s="246"/>
      <c r="R4975" s="246"/>
      <c r="S4975" s="549">
        <v>17.489999999999998</v>
      </c>
      <c r="T4975" s="467" t="s">
        <v>2965</v>
      </c>
      <c r="U4975" s="347">
        <f t="shared" si="107"/>
        <v>1574.1</v>
      </c>
    </row>
    <row r="4976" spans="1:21">
      <c r="A4976" s="238">
        <f t="shared" si="106"/>
        <v>4973</v>
      </c>
      <c r="B4976" s="238">
        <v>109609634</v>
      </c>
      <c r="C4976" s="346">
        <v>21038812425</v>
      </c>
      <c r="D4976" s="346" t="s">
        <v>2740</v>
      </c>
      <c r="E4976" s="598" t="s">
        <v>36</v>
      </c>
      <c r="F4976" s="333">
        <v>22</v>
      </c>
      <c r="G4976" s="630" t="s">
        <v>5803</v>
      </c>
      <c r="H4976" s="241">
        <v>45517</v>
      </c>
      <c r="I4976" s="491"/>
      <c r="J4976" s="246"/>
      <c r="K4976" s="246"/>
      <c r="L4976" s="246"/>
      <c r="M4976" s="246"/>
      <c r="N4976" s="246"/>
      <c r="O4976" s="262"/>
      <c r="P4976" s="246"/>
      <c r="Q4976" s="246"/>
      <c r="R4976" s="246"/>
      <c r="S4976" s="553">
        <v>1128.74</v>
      </c>
      <c r="T4976" s="467" t="s">
        <v>2965</v>
      </c>
      <c r="U4976" s="347">
        <f t="shared" si="107"/>
        <v>24832.28</v>
      </c>
    </row>
    <row r="4977" spans="1:21">
      <c r="A4977" s="238">
        <f t="shared" si="106"/>
        <v>4974</v>
      </c>
      <c r="B4977" s="238">
        <v>109609634</v>
      </c>
      <c r="C4977" s="346">
        <v>21038812425</v>
      </c>
      <c r="D4977" s="346" t="s">
        <v>2740</v>
      </c>
      <c r="E4977" s="598" t="s">
        <v>36</v>
      </c>
      <c r="F4977" s="333">
        <v>2</v>
      </c>
      <c r="G4977" s="630" t="s">
        <v>5808</v>
      </c>
      <c r="H4977" s="241">
        <v>45527</v>
      </c>
      <c r="I4977" s="491"/>
      <c r="J4977" s="246"/>
      <c r="K4977" s="246"/>
      <c r="L4977" s="246"/>
      <c r="M4977" s="246"/>
      <c r="N4977" s="246"/>
      <c r="O4977" s="262"/>
      <c r="P4977" s="246"/>
      <c r="Q4977" s="246"/>
      <c r="R4977" s="246"/>
      <c r="S4977" s="549">
        <v>1128.74</v>
      </c>
      <c r="T4977" s="467" t="s">
        <v>2965</v>
      </c>
      <c r="U4977" s="347">
        <f t="shared" si="107"/>
        <v>2257.48</v>
      </c>
    </row>
    <row r="4978" spans="1:21">
      <c r="A4978" s="238">
        <f t="shared" si="106"/>
        <v>4975</v>
      </c>
      <c r="B4978" s="238">
        <v>109492212</v>
      </c>
      <c r="C4978" s="346" t="s">
        <v>571</v>
      </c>
      <c r="D4978" s="346" t="s">
        <v>2741</v>
      </c>
      <c r="E4978" s="598" t="s">
        <v>36</v>
      </c>
      <c r="F4978" s="333">
        <v>638</v>
      </c>
      <c r="G4978" s="630" t="s">
        <v>5803</v>
      </c>
      <c r="H4978" s="241">
        <v>45517</v>
      </c>
      <c r="I4978" s="491"/>
      <c r="J4978" s="246"/>
      <c r="K4978" s="246"/>
      <c r="L4978" s="246"/>
      <c r="M4978" s="246"/>
      <c r="N4978" s="246"/>
      <c r="O4978" s="262"/>
      <c r="P4978" s="246"/>
      <c r="Q4978" s="246"/>
      <c r="R4978" s="246"/>
      <c r="S4978" s="549">
        <v>11.89</v>
      </c>
      <c r="T4978" s="467" t="s">
        <v>2965</v>
      </c>
      <c r="U4978" s="347">
        <f t="shared" si="107"/>
        <v>7585.8200000000006</v>
      </c>
    </row>
    <row r="4979" spans="1:21" ht="20.399999999999999">
      <c r="A4979" s="238">
        <f t="shared" si="106"/>
        <v>4976</v>
      </c>
      <c r="B4979" s="238">
        <v>109492194</v>
      </c>
      <c r="C4979" s="337">
        <v>61030012010</v>
      </c>
      <c r="D4979" s="346" t="s">
        <v>193</v>
      </c>
      <c r="E4979" s="598" t="s">
        <v>36</v>
      </c>
      <c r="F4979" s="235">
        <v>208</v>
      </c>
      <c r="G4979" s="630" t="s">
        <v>5803</v>
      </c>
      <c r="H4979" s="241">
        <v>45517</v>
      </c>
      <c r="I4979" s="491"/>
      <c r="J4979" s="246"/>
      <c r="K4979" s="246"/>
      <c r="L4979" s="246"/>
      <c r="M4979" s="246"/>
      <c r="N4979" s="246"/>
      <c r="O4979" s="262"/>
      <c r="P4979" s="246"/>
      <c r="Q4979" s="246"/>
      <c r="R4979" s="246"/>
      <c r="S4979" s="549">
        <v>244.56</v>
      </c>
      <c r="T4979" s="467" t="s">
        <v>2965</v>
      </c>
      <c r="U4979" s="347">
        <f t="shared" si="107"/>
        <v>50868.480000000003</v>
      </c>
    </row>
    <row r="4980" spans="1:21">
      <c r="A4980" s="238">
        <f t="shared" si="106"/>
        <v>4977</v>
      </c>
      <c r="B4980" s="355">
        <v>112139784</v>
      </c>
      <c r="C4980" s="355" t="s">
        <v>2731</v>
      </c>
      <c r="D4980" s="355" t="s">
        <v>2809</v>
      </c>
      <c r="E4980" s="600" t="s">
        <v>2729</v>
      </c>
      <c r="F4980" s="333">
        <v>494</v>
      </c>
      <c r="G4980" s="630" t="s">
        <v>5803</v>
      </c>
      <c r="H4980" s="241">
        <v>45517</v>
      </c>
      <c r="I4980" s="491"/>
      <c r="J4980" s="246"/>
      <c r="K4980" s="246"/>
      <c r="L4980" s="246"/>
      <c r="M4980" s="246"/>
      <c r="N4980" s="246"/>
      <c r="O4980" s="262"/>
      <c r="P4980" s="246"/>
      <c r="Q4980" s="246"/>
      <c r="R4980" s="246"/>
      <c r="S4980" s="549" t="s">
        <v>5820</v>
      </c>
      <c r="T4980" s="467" t="s">
        <v>2965</v>
      </c>
      <c r="U4980" s="347" t="e">
        <f t="shared" si="107"/>
        <v>#VALUE!</v>
      </c>
    </row>
    <row r="4981" spans="1:21">
      <c r="A4981" s="238">
        <f t="shared" si="106"/>
        <v>4978</v>
      </c>
      <c r="B4981" s="238">
        <v>109609628</v>
      </c>
      <c r="C4981" s="238" t="s">
        <v>1672</v>
      </c>
      <c r="D4981" s="238" t="s">
        <v>1673</v>
      </c>
      <c r="E4981" s="598" t="s">
        <v>36</v>
      </c>
      <c r="F4981" s="333">
        <v>22</v>
      </c>
      <c r="G4981" s="630" t="s">
        <v>5803</v>
      </c>
      <c r="H4981" s="241">
        <v>45517</v>
      </c>
      <c r="I4981" s="491"/>
      <c r="J4981" s="246"/>
      <c r="K4981" s="246"/>
      <c r="L4981" s="246"/>
      <c r="M4981" s="246"/>
      <c r="N4981" s="246"/>
      <c r="O4981" s="262"/>
      <c r="P4981" s="246"/>
      <c r="Q4981" s="246"/>
      <c r="R4981" s="246"/>
      <c r="S4981" s="549">
        <v>55.24</v>
      </c>
      <c r="T4981" s="467" t="s">
        <v>2965</v>
      </c>
      <c r="U4981" s="347">
        <f t="shared" si="107"/>
        <v>1215.28</v>
      </c>
    </row>
    <row r="4982" spans="1:21" ht="20.399999999999999">
      <c r="A4982" s="238">
        <f t="shared" si="106"/>
        <v>4979</v>
      </c>
      <c r="B4982" s="238">
        <v>112136072</v>
      </c>
      <c r="C4982" s="239">
        <v>19620005092</v>
      </c>
      <c r="D4982" s="238" t="s">
        <v>457</v>
      </c>
      <c r="E4982" s="606" t="s">
        <v>36</v>
      </c>
      <c r="F4982" s="235">
        <v>26</v>
      </c>
      <c r="G4982" s="630" t="s">
        <v>5803</v>
      </c>
      <c r="H4982" s="241">
        <v>45517</v>
      </c>
      <c r="I4982" s="491"/>
      <c r="J4982" s="246"/>
      <c r="K4982" s="246"/>
      <c r="L4982" s="246"/>
      <c r="M4982" s="246"/>
      <c r="N4982" s="246"/>
      <c r="O4982" s="262"/>
      <c r="P4982" s="246"/>
      <c r="Q4982" s="246"/>
      <c r="R4982" s="246"/>
      <c r="S4982" s="549">
        <v>587.69000000000005</v>
      </c>
      <c r="T4982" s="467" t="s">
        <v>2965</v>
      </c>
      <c r="U4982" s="347">
        <f t="shared" si="107"/>
        <v>15279.940000000002</v>
      </c>
    </row>
    <row r="4983" spans="1:21">
      <c r="A4983" s="238">
        <f t="shared" si="106"/>
        <v>4980</v>
      </c>
      <c r="B4983" s="238">
        <v>112170849</v>
      </c>
      <c r="C4983" s="238">
        <v>112170849</v>
      </c>
      <c r="D4983" s="238" t="s">
        <v>2382</v>
      </c>
      <c r="E4983" s="598" t="s">
        <v>36</v>
      </c>
      <c r="F4983" s="333">
        <v>216</v>
      </c>
      <c r="G4983" s="630" t="s">
        <v>5802</v>
      </c>
      <c r="H4983" s="485">
        <v>45517</v>
      </c>
      <c r="I4983" s="491"/>
      <c r="J4983" s="246"/>
      <c r="K4983" s="246"/>
      <c r="L4983" s="246"/>
      <c r="M4983" s="246"/>
      <c r="N4983" s="246"/>
      <c r="O4983" s="262"/>
      <c r="P4983" s="246"/>
      <c r="Q4983" s="246"/>
      <c r="R4983" s="246"/>
      <c r="S4983" s="538">
        <v>5.5</v>
      </c>
      <c r="T4983" s="467" t="s">
        <v>2965</v>
      </c>
      <c r="U4983" s="347">
        <f t="shared" si="107"/>
        <v>1188</v>
      </c>
    </row>
    <row r="4984" spans="1:21">
      <c r="A4984" s="238">
        <f t="shared" ref="A4984:A5047" si="108">A4983+1</f>
        <v>4981</v>
      </c>
      <c r="B4984" s="238">
        <v>112172545</v>
      </c>
      <c r="C4984" s="238">
        <v>112172545</v>
      </c>
      <c r="D4984" s="238" t="s">
        <v>2378</v>
      </c>
      <c r="E4984" s="598" t="s">
        <v>36</v>
      </c>
      <c r="F4984" s="333">
        <v>216</v>
      </c>
      <c r="G4984" s="630" t="s">
        <v>5802</v>
      </c>
      <c r="H4984" s="485">
        <v>45517</v>
      </c>
      <c r="I4984" s="491"/>
      <c r="J4984" s="246"/>
      <c r="K4984" s="246"/>
      <c r="L4984" s="246"/>
      <c r="M4984" s="246"/>
      <c r="N4984" s="246"/>
      <c r="O4984" s="262"/>
      <c r="P4984" s="246"/>
      <c r="Q4984" s="246"/>
      <c r="R4984" s="246"/>
      <c r="S4984" s="538">
        <v>4.5</v>
      </c>
      <c r="T4984" s="467" t="s">
        <v>2965</v>
      </c>
      <c r="U4984" s="347">
        <f t="shared" si="107"/>
        <v>972</v>
      </c>
    </row>
    <row r="4985" spans="1:21">
      <c r="A4985" s="238">
        <f t="shared" si="108"/>
        <v>4982</v>
      </c>
      <c r="B4985" s="238">
        <v>112172546</v>
      </c>
      <c r="C4985" s="238">
        <v>112172546</v>
      </c>
      <c r="D4985" s="238" t="s">
        <v>2380</v>
      </c>
      <c r="E4985" s="598" t="s">
        <v>36</v>
      </c>
      <c r="F4985" s="333">
        <v>144</v>
      </c>
      <c r="G4985" s="630" t="s">
        <v>5802</v>
      </c>
      <c r="H4985" s="485">
        <v>45517</v>
      </c>
      <c r="I4985" s="491"/>
      <c r="J4985" s="246"/>
      <c r="K4985" s="246"/>
      <c r="L4985" s="246"/>
      <c r="M4985" s="246"/>
      <c r="N4985" s="246"/>
      <c r="O4985" s="262"/>
      <c r="P4985" s="246"/>
      <c r="Q4985" s="246"/>
      <c r="R4985" s="246"/>
      <c r="S4985" s="538">
        <v>5.5</v>
      </c>
      <c r="T4985" s="467" t="s">
        <v>2965</v>
      </c>
      <c r="U4985" s="347">
        <f t="shared" si="107"/>
        <v>792</v>
      </c>
    </row>
    <row r="4986" spans="1:21">
      <c r="A4986" s="238">
        <f t="shared" si="108"/>
        <v>4983</v>
      </c>
      <c r="B4986" s="238">
        <v>112172541</v>
      </c>
      <c r="C4986" s="238">
        <v>112172541</v>
      </c>
      <c r="D4986" s="238" t="s">
        <v>2373</v>
      </c>
      <c r="E4986" s="598" t="s">
        <v>36</v>
      </c>
      <c r="F4986" s="333">
        <v>36</v>
      </c>
      <c r="G4986" s="630" t="s">
        <v>5802</v>
      </c>
      <c r="H4986" s="485">
        <v>45517</v>
      </c>
      <c r="I4986" s="491"/>
      <c r="J4986" s="246"/>
      <c r="K4986" s="246"/>
      <c r="L4986" s="246"/>
      <c r="M4986" s="246"/>
      <c r="N4986" s="246"/>
      <c r="O4986" s="262"/>
      <c r="P4986" s="246"/>
      <c r="Q4986" s="246"/>
      <c r="R4986" s="246"/>
      <c r="S4986" s="538">
        <v>105.5</v>
      </c>
      <c r="T4986" s="467" t="s">
        <v>2965</v>
      </c>
      <c r="U4986" s="347">
        <f t="shared" si="107"/>
        <v>3798</v>
      </c>
    </row>
    <row r="4987" spans="1:21">
      <c r="A4987" s="238">
        <f t="shared" si="108"/>
        <v>4984</v>
      </c>
      <c r="B4987" s="238">
        <v>112172542</v>
      </c>
      <c r="C4987" s="238">
        <v>112172542</v>
      </c>
      <c r="D4987" s="238" t="s">
        <v>2376</v>
      </c>
      <c r="E4987" s="598" t="s">
        <v>36</v>
      </c>
      <c r="F4987" s="333">
        <v>108</v>
      </c>
      <c r="G4987" s="630" t="s">
        <v>5802</v>
      </c>
      <c r="H4987" s="485">
        <v>45517</v>
      </c>
      <c r="I4987" s="491"/>
      <c r="J4987" s="246"/>
      <c r="K4987" s="246"/>
      <c r="L4987" s="246"/>
      <c r="M4987" s="246"/>
      <c r="N4987" s="246"/>
      <c r="O4987" s="262"/>
      <c r="P4987" s="246"/>
      <c r="Q4987" s="246"/>
      <c r="R4987" s="246"/>
      <c r="S4987" s="538">
        <v>65</v>
      </c>
      <c r="T4987" s="467" t="s">
        <v>2965</v>
      </c>
      <c r="U4987" s="347">
        <f t="shared" si="107"/>
        <v>7020</v>
      </c>
    </row>
    <row r="4988" spans="1:21">
      <c r="A4988" s="238">
        <f t="shared" si="108"/>
        <v>4985</v>
      </c>
      <c r="B4988" s="238">
        <v>112172544</v>
      </c>
      <c r="C4988" s="238">
        <v>112172544</v>
      </c>
      <c r="D4988" s="238" t="s">
        <v>2377</v>
      </c>
      <c r="E4988" s="598" t="s">
        <v>36</v>
      </c>
      <c r="F4988" s="333">
        <v>72</v>
      </c>
      <c r="G4988" s="630" t="s">
        <v>5802</v>
      </c>
      <c r="H4988" s="485">
        <v>45517</v>
      </c>
      <c r="I4988" s="491"/>
      <c r="J4988" s="246"/>
      <c r="K4988" s="246"/>
      <c r="L4988" s="246"/>
      <c r="M4988" s="246"/>
      <c r="N4988" s="246"/>
      <c r="O4988" s="262"/>
      <c r="P4988" s="246"/>
      <c r="Q4988" s="246"/>
      <c r="R4988" s="246"/>
      <c r="S4988" s="538">
        <v>166</v>
      </c>
      <c r="T4988" s="467" t="s">
        <v>2965</v>
      </c>
      <c r="U4988" s="347">
        <f t="shared" si="107"/>
        <v>11952</v>
      </c>
    </row>
    <row r="4989" spans="1:21">
      <c r="A4989" s="238">
        <f t="shared" si="108"/>
        <v>4986</v>
      </c>
      <c r="B4989" s="238">
        <v>113886704</v>
      </c>
      <c r="C4989" s="238">
        <v>113886704</v>
      </c>
      <c r="D4989" s="239" t="s">
        <v>4713</v>
      </c>
      <c r="E4989" s="600" t="s">
        <v>2729</v>
      </c>
      <c r="F4989" s="238">
        <v>108</v>
      </c>
      <c r="G4989" s="630" t="s">
        <v>5802</v>
      </c>
      <c r="H4989" s="485">
        <v>45517</v>
      </c>
      <c r="I4989" s="491"/>
      <c r="J4989" s="246"/>
      <c r="K4989" s="246"/>
      <c r="L4989" s="246"/>
      <c r="M4989" s="246"/>
      <c r="N4989" s="246"/>
      <c r="O4989" s="262"/>
      <c r="P4989" s="246"/>
      <c r="Q4989" s="246"/>
      <c r="R4989" s="246"/>
      <c r="S4989" s="538">
        <v>15.89</v>
      </c>
      <c r="T4989" s="467" t="s">
        <v>2965</v>
      </c>
      <c r="U4989" s="347">
        <f t="shared" si="107"/>
        <v>1716.1200000000001</v>
      </c>
    </row>
    <row r="4990" spans="1:21">
      <c r="A4990" s="238">
        <f t="shared" si="108"/>
        <v>4987</v>
      </c>
      <c r="B4990" s="238">
        <v>113886703</v>
      </c>
      <c r="C4990" s="238">
        <v>113886703</v>
      </c>
      <c r="D4990" s="239" t="s">
        <v>4714</v>
      </c>
      <c r="E4990" s="600" t="s">
        <v>2729</v>
      </c>
      <c r="F4990" s="238">
        <v>108</v>
      </c>
      <c r="G4990" s="630" t="s">
        <v>5802</v>
      </c>
      <c r="H4990" s="485">
        <v>45517</v>
      </c>
      <c r="I4990" s="491"/>
      <c r="J4990" s="246"/>
      <c r="K4990" s="246"/>
      <c r="L4990" s="246"/>
      <c r="M4990" s="246"/>
      <c r="N4990" s="246"/>
      <c r="O4990" s="262"/>
      <c r="P4990" s="246"/>
      <c r="Q4990" s="246"/>
      <c r="R4990" s="246"/>
      <c r="S4990" s="538">
        <v>15.89</v>
      </c>
      <c r="T4990" s="467" t="s">
        <v>2965</v>
      </c>
      <c r="U4990" s="347">
        <f t="shared" si="107"/>
        <v>1716.1200000000001</v>
      </c>
    </row>
    <row r="4991" spans="1:21">
      <c r="A4991" s="238">
        <f t="shared" si="108"/>
        <v>4988</v>
      </c>
      <c r="B4991" s="238">
        <v>112168683</v>
      </c>
      <c r="C4991" s="239" t="s">
        <v>5094</v>
      </c>
      <c r="D4991" s="239" t="s">
        <v>5263</v>
      </c>
      <c r="E4991" s="600" t="s">
        <v>36</v>
      </c>
      <c r="F4991" s="333">
        <v>1</v>
      </c>
      <c r="G4991" s="623" t="s">
        <v>5805</v>
      </c>
      <c r="H4991" s="485">
        <v>45517</v>
      </c>
      <c r="I4991" s="491"/>
      <c r="J4991" s="246"/>
      <c r="K4991" s="246"/>
      <c r="L4991" s="246"/>
      <c r="M4991" s="246"/>
      <c r="N4991" s="246"/>
      <c r="O4991" s="262"/>
      <c r="P4991" s="246"/>
      <c r="Q4991" s="246"/>
      <c r="R4991" s="246"/>
      <c r="S4991" s="538">
        <v>1176</v>
      </c>
      <c r="T4991" s="467" t="s">
        <v>2965</v>
      </c>
      <c r="U4991" s="347">
        <f t="shared" si="107"/>
        <v>1176</v>
      </c>
    </row>
    <row r="4992" spans="1:21">
      <c r="A4992" s="238">
        <f t="shared" si="108"/>
        <v>4989</v>
      </c>
      <c r="B4992" s="238">
        <v>113785068</v>
      </c>
      <c r="C4992" s="463"/>
      <c r="D4992" s="239" t="s">
        <v>5104</v>
      </c>
      <c r="E4992" s="600" t="s">
        <v>36</v>
      </c>
      <c r="F4992" s="463">
        <v>36</v>
      </c>
      <c r="G4992" s="630" t="s">
        <v>5802</v>
      </c>
      <c r="H4992" s="485">
        <v>45517</v>
      </c>
      <c r="I4992" s="491"/>
      <c r="J4992" s="246"/>
      <c r="K4992" s="246"/>
      <c r="L4992" s="246"/>
      <c r="M4992" s="246"/>
      <c r="N4992" s="246"/>
      <c r="O4992" s="262"/>
      <c r="P4992" s="246"/>
      <c r="Q4992" s="246"/>
      <c r="R4992" s="246"/>
      <c r="S4992" s="538">
        <v>64</v>
      </c>
      <c r="T4992" s="467" t="s">
        <v>2965</v>
      </c>
      <c r="U4992" s="347">
        <f t="shared" si="107"/>
        <v>2304</v>
      </c>
    </row>
    <row r="4993" spans="1:21">
      <c r="A4993" s="238">
        <f t="shared" si="108"/>
        <v>4990</v>
      </c>
      <c r="B4993" s="355">
        <v>115009323</v>
      </c>
      <c r="C4993" s="355">
        <v>115009323</v>
      </c>
      <c r="D4993" s="355" t="s">
        <v>5086</v>
      </c>
      <c r="E4993" s="600" t="s">
        <v>2729</v>
      </c>
      <c r="F4993" s="333">
        <v>10</v>
      </c>
      <c r="G4993" s="630" t="s">
        <v>5802</v>
      </c>
      <c r="H4993" s="485">
        <v>45517</v>
      </c>
      <c r="I4993" s="491"/>
      <c r="J4993" s="246"/>
      <c r="K4993" s="246"/>
      <c r="L4993" s="246"/>
      <c r="M4993" s="246"/>
      <c r="N4993" s="246"/>
      <c r="O4993" s="262"/>
      <c r="P4993" s="246"/>
      <c r="Q4993" s="246"/>
      <c r="R4993" s="246"/>
      <c r="S4993" s="538">
        <v>2.4</v>
      </c>
      <c r="T4993" s="467" t="s">
        <v>2965</v>
      </c>
      <c r="U4993" s="347">
        <f t="shared" si="107"/>
        <v>24</v>
      </c>
    </row>
    <row r="4994" spans="1:21" ht="20.399999999999999">
      <c r="A4994" s="238">
        <f t="shared" si="108"/>
        <v>4991</v>
      </c>
      <c r="B4994" s="238">
        <v>109609630</v>
      </c>
      <c r="C4994" s="337" t="s">
        <v>183</v>
      </c>
      <c r="D4994" s="238" t="s">
        <v>184</v>
      </c>
      <c r="E4994" s="600" t="s">
        <v>36</v>
      </c>
      <c r="F4994" s="238">
        <v>208</v>
      </c>
      <c r="G4994" s="630" t="s">
        <v>5803</v>
      </c>
      <c r="H4994" s="241">
        <v>45517</v>
      </c>
      <c r="I4994" s="491"/>
      <c r="J4994" s="246"/>
      <c r="K4994" s="246"/>
      <c r="L4994" s="246"/>
      <c r="M4994" s="246"/>
      <c r="N4994" s="246"/>
      <c r="O4994" s="262"/>
      <c r="P4994" s="246"/>
      <c r="Q4994" s="246"/>
      <c r="R4994" s="246"/>
      <c r="S4994" s="549" t="s">
        <v>5816</v>
      </c>
      <c r="T4994" s="467" t="s">
        <v>2965</v>
      </c>
      <c r="U4994" s="347" t="e">
        <f t="shared" si="107"/>
        <v>#VALUE!</v>
      </c>
    </row>
    <row r="4995" spans="1:21">
      <c r="A4995" s="238">
        <f t="shared" si="108"/>
        <v>4992</v>
      </c>
      <c r="B4995" s="238">
        <v>112136081</v>
      </c>
      <c r="C4995" s="238" t="s">
        <v>997</v>
      </c>
      <c r="D4995" s="238" t="s">
        <v>998</v>
      </c>
      <c r="E4995" s="598" t="s">
        <v>36</v>
      </c>
      <c r="F4995" s="238">
        <v>26</v>
      </c>
      <c r="G4995" s="630" t="s">
        <v>5803</v>
      </c>
      <c r="H4995" s="241">
        <v>45517</v>
      </c>
      <c r="I4995" s="491"/>
      <c r="J4995" s="246"/>
      <c r="K4995" s="246"/>
      <c r="L4995" s="246"/>
      <c r="M4995" s="246"/>
      <c r="N4995" s="246"/>
      <c r="O4995" s="262"/>
      <c r="P4995" s="246"/>
      <c r="Q4995" s="246"/>
      <c r="R4995" s="246"/>
      <c r="S4995" s="549">
        <v>768.78</v>
      </c>
      <c r="T4995" s="467" t="s">
        <v>2965</v>
      </c>
      <c r="U4995" s="347">
        <f t="shared" si="107"/>
        <v>19988.28</v>
      </c>
    </row>
    <row r="4996" spans="1:21">
      <c r="A4996" s="238">
        <f t="shared" si="108"/>
        <v>4993</v>
      </c>
      <c r="B4996" s="238">
        <v>109492179</v>
      </c>
      <c r="C4996" s="337" t="s">
        <v>3332</v>
      </c>
      <c r="D4996" s="238" t="s">
        <v>2134</v>
      </c>
      <c r="E4996" s="600" t="s">
        <v>2729</v>
      </c>
      <c r="F4996" s="333">
        <v>1690</v>
      </c>
      <c r="G4996" s="630" t="s">
        <v>5803</v>
      </c>
      <c r="H4996" s="241">
        <v>45517</v>
      </c>
      <c r="I4996" s="491"/>
      <c r="J4996" s="246"/>
      <c r="K4996" s="246"/>
      <c r="L4996" s="246"/>
      <c r="M4996" s="246"/>
      <c r="N4996" s="246"/>
      <c r="O4996" s="262"/>
      <c r="P4996" s="246"/>
      <c r="Q4996" s="246"/>
      <c r="R4996" s="246"/>
      <c r="S4996" s="549">
        <v>88</v>
      </c>
      <c r="T4996" s="467" t="s">
        <v>2965</v>
      </c>
      <c r="U4996" s="347">
        <f t="shared" si="107"/>
        <v>148720</v>
      </c>
    </row>
    <row r="4997" spans="1:21">
      <c r="A4997" s="238">
        <f t="shared" si="108"/>
        <v>4994</v>
      </c>
      <c r="B4997" s="238">
        <v>112169822</v>
      </c>
      <c r="C4997" s="239">
        <v>581130704</v>
      </c>
      <c r="D4997" s="239" t="s">
        <v>2942</v>
      </c>
      <c r="E4997" s="600" t="s">
        <v>2729</v>
      </c>
      <c r="F4997" s="333">
        <v>910</v>
      </c>
      <c r="G4997" s="630" t="s">
        <v>5803</v>
      </c>
      <c r="H4997" s="241">
        <v>45517</v>
      </c>
      <c r="I4997" s="491"/>
      <c r="J4997" s="246"/>
      <c r="K4997" s="246"/>
      <c r="L4997" s="246"/>
      <c r="M4997" s="246"/>
      <c r="N4997" s="246"/>
      <c r="O4997" s="262"/>
      <c r="P4997" s="246"/>
      <c r="Q4997" s="246"/>
      <c r="R4997" s="246"/>
      <c r="S4997" s="549">
        <v>20.75</v>
      </c>
      <c r="T4997" s="467" t="s">
        <v>2965</v>
      </c>
      <c r="U4997" s="347">
        <f t="shared" si="107"/>
        <v>18882.5</v>
      </c>
    </row>
    <row r="4998" spans="1:21">
      <c r="A4998" s="238">
        <f t="shared" si="108"/>
        <v>4995</v>
      </c>
      <c r="B4998" s="238">
        <v>112137134</v>
      </c>
      <c r="C4998" s="238">
        <v>21038811406</v>
      </c>
      <c r="D4998" s="337" t="s">
        <v>2415</v>
      </c>
      <c r="E4998" s="600" t="s">
        <v>36</v>
      </c>
      <c r="F4998" s="333">
        <v>93</v>
      </c>
      <c r="G4998" s="630" t="s">
        <v>5803</v>
      </c>
      <c r="H4998" s="241">
        <v>45517</v>
      </c>
      <c r="I4998" s="491"/>
      <c r="J4998" s="246"/>
      <c r="K4998" s="246"/>
      <c r="L4998" s="246"/>
      <c r="M4998" s="246"/>
      <c r="N4998" s="246"/>
      <c r="O4998" s="262"/>
      <c r="P4998" s="246"/>
      <c r="Q4998" s="246"/>
      <c r="R4998" s="246"/>
      <c r="S4998" s="549" t="s">
        <v>5818</v>
      </c>
      <c r="T4998" s="467" t="s">
        <v>2965</v>
      </c>
      <c r="U4998" s="347" t="e">
        <f t="shared" si="107"/>
        <v>#VALUE!</v>
      </c>
    </row>
    <row r="4999" spans="1:21">
      <c r="A4999" s="238">
        <f t="shared" si="108"/>
        <v>4996</v>
      </c>
      <c r="B4999" s="355">
        <v>112139784</v>
      </c>
      <c r="C4999" s="355" t="s">
        <v>2731</v>
      </c>
      <c r="D4999" s="355" t="s">
        <v>2809</v>
      </c>
      <c r="E4999" s="600" t="s">
        <v>2729</v>
      </c>
      <c r="F4999" s="333">
        <v>416</v>
      </c>
      <c r="G4999" s="630" t="s">
        <v>5803</v>
      </c>
      <c r="H4999" s="241">
        <v>45517</v>
      </c>
      <c r="I4999" s="491"/>
      <c r="J4999" s="246"/>
      <c r="K4999" s="246"/>
      <c r="L4999" s="246"/>
      <c r="M4999" s="246"/>
      <c r="N4999" s="246"/>
      <c r="O4999" s="262"/>
      <c r="P4999" s="246"/>
      <c r="Q4999" s="246"/>
      <c r="R4999" s="246"/>
      <c r="S4999" s="549" t="s">
        <v>5820</v>
      </c>
      <c r="T4999" s="467" t="s">
        <v>2965</v>
      </c>
      <c r="U4999" s="347" t="e">
        <f t="shared" si="107"/>
        <v>#VALUE!</v>
      </c>
    </row>
    <row r="5000" spans="1:21">
      <c r="A5000" s="238">
        <f t="shared" si="108"/>
        <v>4997</v>
      </c>
      <c r="B5000" s="238">
        <v>112136070</v>
      </c>
      <c r="C5000" s="239">
        <v>19628060446</v>
      </c>
      <c r="D5000" s="238" t="s">
        <v>2751</v>
      </c>
      <c r="E5000" s="600" t="s">
        <v>36</v>
      </c>
      <c r="F5000" s="235">
        <v>26</v>
      </c>
      <c r="G5000" s="630" t="s">
        <v>5803</v>
      </c>
      <c r="H5000" s="241">
        <v>45517</v>
      </c>
      <c r="I5000" s="491"/>
      <c r="J5000" s="246"/>
      <c r="K5000" s="246"/>
      <c r="L5000" s="246"/>
      <c r="M5000" s="246"/>
      <c r="N5000" s="246"/>
      <c r="O5000" s="262"/>
      <c r="P5000" s="246"/>
      <c r="Q5000" s="246"/>
      <c r="R5000" s="246"/>
      <c r="S5000" s="549" t="s">
        <v>5813</v>
      </c>
      <c r="T5000" s="467" t="s">
        <v>2965</v>
      </c>
      <c r="U5000" s="347" t="e">
        <f t="shared" si="107"/>
        <v>#VALUE!</v>
      </c>
    </row>
    <row r="5001" spans="1:21">
      <c r="A5001" s="238">
        <f t="shared" si="108"/>
        <v>4998</v>
      </c>
      <c r="B5001" s="238">
        <v>115009323</v>
      </c>
      <c r="C5001" s="355">
        <v>115009323</v>
      </c>
      <c r="D5001" s="355" t="s">
        <v>5086</v>
      </c>
      <c r="E5001" s="600" t="s">
        <v>2729</v>
      </c>
      <c r="F5001" s="333">
        <v>8</v>
      </c>
      <c r="G5001" s="630" t="s">
        <v>5802</v>
      </c>
      <c r="H5001" s="485">
        <v>45517</v>
      </c>
      <c r="I5001" s="491"/>
      <c r="J5001" s="246"/>
      <c r="K5001" s="246"/>
      <c r="L5001" s="246"/>
      <c r="M5001" s="246"/>
      <c r="N5001" s="246"/>
      <c r="O5001" s="262"/>
      <c r="P5001" s="246"/>
      <c r="Q5001" s="246"/>
      <c r="R5001" s="246"/>
      <c r="S5001" s="538">
        <v>2.4</v>
      </c>
      <c r="T5001" s="467" t="s">
        <v>2965</v>
      </c>
      <c r="U5001" s="347">
        <f t="shared" ref="U5001:U5064" si="109">S5001*F5001</f>
        <v>19.2</v>
      </c>
    </row>
    <row r="5002" spans="1:21">
      <c r="A5002" s="238">
        <f t="shared" si="108"/>
        <v>4999</v>
      </c>
      <c r="B5002" s="238">
        <v>113709555</v>
      </c>
      <c r="C5002" s="239"/>
      <c r="D5002" s="239" t="s">
        <v>5097</v>
      </c>
      <c r="E5002" s="600" t="s">
        <v>36</v>
      </c>
      <c r="F5002" s="333">
        <v>40</v>
      </c>
      <c r="G5002" s="630" t="s">
        <v>5802</v>
      </c>
      <c r="H5002" s="485">
        <v>45517</v>
      </c>
      <c r="I5002" s="491"/>
      <c r="J5002" s="246"/>
      <c r="K5002" s="246"/>
      <c r="L5002" s="246"/>
      <c r="M5002" s="246"/>
      <c r="N5002" s="246"/>
      <c r="O5002" s="262"/>
      <c r="P5002" s="246"/>
      <c r="Q5002" s="246"/>
      <c r="R5002" s="246"/>
      <c r="S5002" s="538">
        <v>4.5</v>
      </c>
      <c r="T5002" s="467" t="s">
        <v>2965</v>
      </c>
      <c r="U5002" s="347">
        <f t="shared" si="109"/>
        <v>180</v>
      </c>
    </row>
    <row r="5003" spans="1:21">
      <c r="A5003" s="238">
        <f t="shared" si="108"/>
        <v>5000</v>
      </c>
      <c r="B5003" s="355">
        <v>112170848</v>
      </c>
      <c r="C5003" s="355">
        <v>112170848</v>
      </c>
      <c r="D5003" s="355" t="s">
        <v>5083</v>
      </c>
      <c r="E5003" s="600" t="s">
        <v>36</v>
      </c>
      <c r="F5003" s="333">
        <v>96</v>
      </c>
      <c r="G5003" s="630" t="s">
        <v>5802</v>
      </c>
      <c r="H5003" s="485">
        <v>45517</v>
      </c>
      <c r="I5003" s="491"/>
      <c r="J5003" s="246"/>
      <c r="K5003" s="246"/>
      <c r="L5003" s="246"/>
      <c r="M5003" s="246"/>
      <c r="N5003" s="246"/>
      <c r="O5003" s="262"/>
      <c r="P5003" s="246"/>
      <c r="Q5003" s="246"/>
      <c r="R5003" s="246"/>
      <c r="S5003" s="538">
        <v>15.5</v>
      </c>
      <c r="T5003" s="467" t="s">
        <v>2965</v>
      </c>
      <c r="U5003" s="347">
        <f t="shared" si="109"/>
        <v>1488</v>
      </c>
    </row>
    <row r="5004" spans="1:21">
      <c r="A5004" s="238">
        <f t="shared" si="108"/>
        <v>5001</v>
      </c>
      <c r="B5004" s="238">
        <v>112136075</v>
      </c>
      <c r="C5004" s="238" t="s">
        <v>63</v>
      </c>
      <c r="D5004" s="238" t="s">
        <v>64</v>
      </c>
      <c r="E5004" s="600" t="s">
        <v>36</v>
      </c>
      <c r="F5004" s="238">
        <v>26</v>
      </c>
      <c r="G5004" s="630" t="s">
        <v>5803</v>
      </c>
      <c r="H5004" s="241">
        <v>45517</v>
      </c>
      <c r="I5004" s="491"/>
      <c r="J5004" s="246"/>
      <c r="K5004" s="246"/>
      <c r="L5004" s="246"/>
      <c r="M5004" s="246"/>
      <c r="N5004" s="246"/>
      <c r="O5004" s="262"/>
      <c r="P5004" s="246"/>
      <c r="Q5004" s="246"/>
      <c r="R5004" s="246"/>
      <c r="S5004" s="553">
        <v>1594.48</v>
      </c>
      <c r="T5004" s="467" t="s">
        <v>2965</v>
      </c>
      <c r="U5004" s="347">
        <f t="shared" si="109"/>
        <v>41456.480000000003</v>
      </c>
    </row>
    <row r="5005" spans="1:21">
      <c r="A5005" s="238">
        <f t="shared" si="108"/>
        <v>5002</v>
      </c>
      <c r="B5005" s="355">
        <v>113709550</v>
      </c>
      <c r="C5005" s="355">
        <v>113709550</v>
      </c>
      <c r="D5005" s="355" t="s">
        <v>4230</v>
      </c>
      <c r="E5005" s="600" t="s">
        <v>36</v>
      </c>
      <c r="F5005" s="463">
        <v>36</v>
      </c>
      <c r="G5005" s="630" t="s">
        <v>5802</v>
      </c>
      <c r="H5005" s="485">
        <v>45517</v>
      </c>
      <c r="I5005" s="491"/>
      <c r="J5005" s="246"/>
      <c r="K5005" s="246"/>
      <c r="L5005" s="246"/>
      <c r="M5005" s="246"/>
      <c r="N5005" s="246"/>
      <c r="O5005" s="262"/>
      <c r="P5005" s="246"/>
      <c r="Q5005" s="246"/>
      <c r="R5005" s="246"/>
      <c r="S5005" s="538">
        <v>656</v>
      </c>
      <c r="T5005" s="467" t="s">
        <v>2965</v>
      </c>
      <c r="U5005" s="347">
        <f t="shared" si="109"/>
        <v>23616</v>
      </c>
    </row>
    <row r="5006" spans="1:21">
      <c r="A5006" s="238">
        <f t="shared" si="108"/>
        <v>5003</v>
      </c>
      <c r="B5006" s="355">
        <v>113709553</v>
      </c>
      <c r="C5006" s="355">
        <v>113709553</v>
      </c>
      <c r="D5006" s="355" t="s">
        <v>5118</v>
      </c>
      <c r="E5006" s="600" t="s">
        <v>36</v>
      </c>
      <c r="F5006" s="463">
        <v>144</v>
      </c>
      <c r="G5006" s="630" t="s">
        <v>5802</v>
      </c>
      <c r="H5006" s="485">
        <v>45517</v>
      </c>
      <c r="I5006" s="491"/>
      <c r="J5006" s="246"/>
      <c r="K5006" s="246"/>
      <c r="L5006" s="246"/>
      <c r="M5006" s="246"/>
      <c r="N5006" s="246"/>
      <c r="O5006" s="262"/>
      <c r="P5006" s="246"/>
      <c r="Q5006" s="246"/>
      <c r="R5006" s="246"/>
      <c r="S5006" s="538">
        <v>5.5</v>
      </c>
      <c r="T5006" s="467" t="s">
        <v>2965</v>
      </c>
      <c r="U5006" s="347">
        <f t="shared" si="109"/>
        <v>792</v>
      </c>
    </row>
    <row r="5007" spans="1:21">
      <c r="A5007" s="238">
        <f t="shared" si="108"/>
        <v>5004</v>
      </c>
      <c r="B5007" s="238">
        <v>113709555</v>
      </c>
      <c r="C5007" s="239"/>
      <c r="D5007" s="239" t="s">
        <v>5097</v>
      </c>
      <c r="E5007" s="600" t="s">
        <v>36</v>
      </c>
      <c r="F5007" s="333">
        <v>104</v>
      </c>
      <c r="G5007" s="630" t="s">
        <v>5802</v>
      </c>
      <c r="H5007" s="485">
        <v>45517</v>
      </c>
      <c r="I5007" s="491"/>
      <c r="J5007" s="246"/>
      <c r="K5007" s="246"/>
      <c r="L5007" s="246"/>
      <c r="M5007" s="246"/>
      <c r="N5007" s="246"/>
      <c r="O5007" s="262"/>
      <c r="P5007" s="246"/>
      <c r="Q5007" s="246"/>
      <c r="R5007" s="246"/>
      <c r="S5007" s="538">
        <v>4.5</v>
      </c>
      <c r="T5007" s="467" t="s">
        <v>2965</v>
      </c>
      <c r="U5007" s="347">
        <f t="shared" si="109"/>
        <v>468</v>
      </c>
    </row>
    <row r="5008" spans="1:21">
      <c r="A5008" s="238">
        <f t="shared" si="108"/>
        <v>5005</v>
      </c>
      <c r="B5008" s="355">
        <v>113709556</v>
      </c>
      <c r="C5008" s="355">
        <v>113709556</v>
      </c>
      <c r="D5008" s="355" t="s">
        <v>4232</v>
      </c>
      <c r="E5008" s="600" t="s">
        <v>36</v>
      </c>
      <c r="F5008" s="463">
        <v>144</v>
      </c>
      <c r="G5008" s="630" t="s">
        <v>5802</v>
      </c>
      <c r="H5008" s="485">
        <v>45517</v>
      </c>
      <c r="I5008" s="491"/>
      <c r="J5008" s="246"/>
      <c r="K5008" s="246"/>
      <c r="L5008" s="246"/>
      <c r="M5008" s="246"/>
      <c r="N5008" s="246"/>
      <c r="O5008" s="262"/>
      <c r="P5008" s="246"/>
      <c r="Q5008" s="246"/>
      <c r="R5008" s="246"/>
      <c r="S5008" s="538">
        <v>22</v>
      </c>
      <c r="T5008" s="467" t="s">
        <v>2965</v>
      </c>
      <c r="U5008" s="347">
        <f t="shared" si="109"/>
        <v>3168</v>
      </c>
    </row>
    <row r="5009" spans="1:21">
      <c r="A5009" s="238">
        <f t="shared" si="108"/>
        <v>5006</v>
      </c>
      <c r="B5009" s="355">
        <v>113710208</v>
      </c>
      <c r="C5009" s="355">
        <v>113710208</v>
      </c>
      <c r="D5009" s="355" t="s">
        <v>5082</v>
      </c>
      <c r="E5009" s="600" t="s">
        <v>36</v>
      </c>
      <c r="F5009" s="463">
        <v>144</v>
      </c>
      <c r="G5009" s="630" t="s">
        <v>5802</v>
      </c>
      <c r="H5009" s="485">
        <v>45517</v>
      </c>
      <c r="I5009" s="491"/>
      <c r="J5009" s="246"/>
      <c r="K5009" s="246"/>
      <c r="L5009" s="246"/>
      <c r="M5009" s="246"/>
      <c r="N5009" s="246"/>
      <c r="O5009" s="262"/>
      <c r="P5009" s="246"/>
      <c r="Q5009" s="246"/>
      <c r="R5009" s="246"/>
      <c r="S5009" s="538">
        <v>8</v>
      </c>
      <c r="T5009" s="467" t="s">
        <v>2965</v>
      </c>
      <c r="U5009" s="347">
        <f t="shared" si="109"/>
        <v>1152</v>
      </c>
    </row>
    <row r="5010" spans="1:21">
      <c r="A5010" s="238">
        <f t="shared" si="108"/>
        <v>5007</v>
      </c>
      <c r="B5010" s="238">
        <v>113709551</v>
      </c>
      <c r="C5010" s="238">
        <v>113709551</v>
      </c>
      <c r="D5010" s="239" t="s">
        <v>4233</v>
      </c>
      <c r="E5010" s="600" t="s">
        <v>36</v>
      </c>
      <c r="F5010" s="463">
        <v>36</v>
      </c>
      <c r="G5010" s="630" t="s">
        <v>5802</v>
      </c>
      <c r="H5010" s="485">
        <v>45517</v>
      </c>
      <c r="I5010" s="491"/>
      <c r="J5010" s="246"/>
      <c r="K5010" s="246"/>
      <c r="L5010" s="246"/>
      <c r="M5010" s="246"/>
      <c r="N5010" s="246"/>
      <c r="O5010" s="262"/>
      <c r="P5010" s="246"/>
      <c r="Q5010" s="246"/>
      <c r="R5010" s="246"/>
      <c r="S5010" s="538">
        <v>3900</v>
      </c>
      <c r="T5010" s="467" t="s">
        <v>2965</v>
      </c>
      <c r="U5010" s="347">
        <f t="shared" si="109"/>
        <v>140400</v>
      </c>
    </row>
    <row r="5011" spans="1:21">
      <c r="A5011" s="238">
        <f t="shared" si="108"/>
        <v>5008</v>
      </c>
      <c r="B5011" s="355">
        <v>113709552</v>
      </c>
      <c r="C5011" s="355">
        <v>113709552</v>
      </c>
      <c r="D5011" s="355" t="s">
        <v>4234</v>
      </c>
      <c r="E5011" s="600" t="s">
        <v>36</v>
      </c>
      <c r="F5011" s="463">
        <v>144</v>
      </c>
      <c r="G5011" s="630" t="s">
        <v>5802</v>
      </c>
      <c r="H5011" s="485">
        <v>45517</v>
      </c>
      <c r="I5011" s="491"/>
      <c r="J5011" s="246"/>
      <c r="K5011" s="246"/>
      <c r="L5011" s="246"/>
      <c r="M5011" s="246"/>
      <c r="N5011" s="246"/>
      <c r="O5011" s="262"/>
      <c r="P5011" s="246"/>
      <c r="Q5011" s="246"/>
      <c r="R5011" s="246"/>
      <c r="S5011" s="538">
        <v>96.5</v>
      </c>
      <c r="T5011" s="467" t="s">
        <v>2965</v>
      </c>
      <c r="U5011" s="347">
        <f t="shared" si="109"/>
        <v>13896</v>
      </c>
    </row>
    <row r="5012" spans="1:21">
      <c r="A5012" s="238">
        <f t="shared" si="108"/>
        <v>5009</v>
      </c>
      <c r="B5012" s="355">
        <v>112170848</v>
      </c>
      <c r="C5012" s="355">
        <v>112170848</v>
      </c>
      <c r="D5012" s="355" t="s">
        <v>5083</v>
      </c>
      <c r="E5012" s="600" t="s">
        <v>36</v>
      </c>
      <c r="F5012" s="333">
        <v>48</v>
      </c>
      <c r="G5012" s="630" t="s">
        <v>5802</v>
      </c>
      <c r="H5012" s="485">
        <v>45517</v>
      </c>
      <c r="I5012" s="491"/>
      <c r="J5012" s="246"/>
      <c r="K5012" s="246"/>
      <c r="L5012" s="246"/>
      <c r="M5012" s="246"/>
      <c r="N5012" s="246"/>
      <c r="O5012" s="262"/>
      <c r="P5012" s="246"/>
      <c r="Q5012" s="246"/>
      <c r="R5012" s="246"/>
      <c r="S5012" s="538">
        <v>15.5</v>
      </c>
      <c r="T5012" s="467" t="s">
        <v>2965</v>
      </c>
      <c r="U5012" s="347">
        <f t="shared" si="109"/>
        <v>744</v>
      </c>
    </row>
    <row r="5013" spans="1:21">
      <c r="A5013" s="238">
        <f t="shared" si="108"/>
        <v>5010</v>
      </c>
      <c r="B5013" s="238">
        <v>115009322</v>
      </c>
      <c r="C5013" s="355">
        <v>115009322</v>
      </c>
      <c r="D5013" s="355" t="s">
        <v>5085</v>
      </c>
      <c r="E5013" s="600" t="s">
        <v>36</v>
      </c>
      <c r="F5013" s="238">
        <v>36</v>
      </c>
      <c r="G5013" s="630" t="s">
        <v>5802</v>
      </c>
      <c r="H5013" s="485">
        <v>45517</v>
      </c>
      <c r="I5013" s="491"/>
      <c r="J5013" s="246"/>
      <c r="K5013" s="246"/>
      <c r="L5013" s="246"/>
      <c r="M5013" s="246"/>
      <c r="N5013" s="246"/>
      <c r="O5013" s="262"/>
      <c r="P5013" s="246"/>
      <c r="Q5013" s="246"/>
      <c r="R5013" s="246"/>
      <c r="S5013" s="538">
        <v>100</v>
      </c>
      <c r="T5013" s="467" t="s">
        <v>2965</v>
      </c>
      <c r="U5013" s="347">
        <f t="shared" si="109"/>
        <v>3600</v>
      </c>
    </row>
    <row r="5014" spans="1:21" ht="20.399999999999999">
      <c r="A5014" s="238">
        <f t="shared" si="108"/>
        <v>5011</v>
      </c>
      <c r="B5014" s="238">
        <v>107171952</v>
      </c>
      <c r="C5014" s="238" t="s">
        <v>1475</v>
      </c>
      <c r="D5014" s="238" t="s">
        <v>1476</v>
      </c>
      <c r="E5014" s="600" t="s">
        <v>36</v>
      </c>
      <c r="F5014" s="333">
        <v>3</v>
      </c>
      <c r="G5014" s="630" t="s">
        <v>5803</v>
      </c>
      <c r="H5014" s="241">
        <v>45517</v>
      </c>
      <c r="I5014" s="491"/>
      <c r="J5014" s="246"/>
      <c r="K5014" s="246"/>
      <c r="L5014" s="246"/>
      <c r="M5014" s="246"/>
      <c r="N5014" s="246"/>
      <c r="O5014" s="262"/>
      <c r="P5014" s="246"/>
      <c r="Q5014" s="246"/>
      <c r="R5014" s="246"/>
      <c r="S5014" s="553">
        <v>2750</v>
      </c>
      <c r="T5014" s="467" t="s">
        <v>2965</v>
      </c>
      <c r="U5014" s="347">
        <f t="shared" si="109"/>
        <v>8250</v>
      </c>
    </row>
    <row r="5015" spans="1:21">
      <c r="A5015" s="238">
        <f t="shared" si="108"/>
        <v>5012</v>
      </c>
      <c r="B5015" s="238">
        <v>109492193</v>
      </c>
      <c r="C5015" s="346">
        <v>9670003576</v>
      </c>
      <c r="D5015" s="346" t="s">
        <v>2739</v>
      </c>
      <c r="E5015" s="598" t="s">
        <v>36</v>
      </c>
      <c r="F5015" s="333">
        <v>8</v>
      </c>
      <c r="G5015" s="630" t="s">
        <v>5803</v>
      </c>
      <c r="H5015" s="241">
        <v>45517</v>
      </c>
      <c r="I5015" s="491"/>
      <c r="J5015" s="246"/>
      <c r="K5015" s="246"/>
      <c r="L5015" s="246"/>
      <c r="M5015" s="246"/>
      <c r="N5015" s="246"/>
      <c r="O5015" s="262"/>
      <c r="P5015" s="246"/>
      <c r="Q5015" s="246"/>
      <c r="R5015" s="246"/>
      <c r="S5015" s="549">
        <v>11.89</v>
      </c>
      <c r="T5015" s="467" t="s">
        <v>2965</v>
      </c>
      <c r="U5015" s="347">
        <f t="shared" si="109"/>
        <v>95.12</v>
      </c>
    </row>
    <row r="5016" spans="1:21">
      <c r="A5016" s="238">
        <f t="shared" si="108"/>
        <v>5013</v>
      </c>
      <c r="B5016" s="238" t="s">
        <v>5543</v>
      </c>
      <c r="C5016" s="239"/>
      <c r="D5016" s="239" t="s">
        <v>5544</v>
      </c>
      <c r="E5016" s="600" t="s">
        <v>36</v>
      </c>
      <c r="F5016" s="333">
        <v>1</v>
      </c>
      <c r="G5016" s="625" t="s">
        <v>5809</v>
      </c>
      <c r="H5016" s="465">
        <v>45517</v>
      </c>
      <c r="I5016" s="491"/>
      <c r="J5016" s="246"/>
      <c r="K5016" s="246"/>
      <c r="L5016" s="246"/>
      <c r="M5016" s="246"/>
      <c r="N5016" s="246"/>
      <c r="O5016" s="262"/>
      <c r="P5016" s="246"/>
      <c r="Q5016" s="246"/>
      <c r="R5016" s="246"/>
      <c r="S5016" s="538">
        <v>10000</v>
      </c>
      <c r="T5016" s="467" t="s">
        <v>2965</v>
      </c>
      <c r="U5016" s="347">
        <f t="shared" si="109"/>
        <v>10000</v>
      </c>
    </row>
    <row r="5017" spans="1:21">
      <c r="A5017" s="238">
        <f t="shared" si="108"/>
        <v>5014</v>
      </c>
      <c r="B5017" s="238">
        <v>109492176</v>
      </c>
      <c r="C5017" s="238" t="s">
        <v>4621</v>
      </c>
      <c r="D5017" s="238" t="s">
        <v>2204</v>
      </c>
      <c r="E5017" s="600" t="s">
        <v>2729</v>
      </c>
      <c r="F5017" s="333">
        <v>973</v>
      </c>
      <c r="G5017" s="630" t="s">
        <v>5803</v>
      </c>
      <c r="H5017" s="241">
        <v>45517</v>
      </c>
      <c r="I5017" s="491"/>
      <c r="J5017" s="246"/>
      <c r="K5017" s="246"/>
      <c r="L5017" s="246"/>
      <c r="M5017" s="246"/>
      <c r="N5017" s="246"/>
      <c r="O5017" s="262"/>
      <c r="P5017" s="246"/>
      <c r="Q5017" s="246"/>
      <c r="R5017" s="246"/>
      <c r="S5017" s="549">
        <v>310.76</v>
      </c>
      <c r="T5017" s="467" t="s">
        <v>2965</v>
      </c>
      <c r="U5017" s="347">
        <f t="shared" si="109"/>
        <v>302369.48</v>
      </c>
    </row>
    <row r="5018" spans="1:21">
      <c r="A5018" s="238">
        <f t="shared" si="108"/>
        <v>5015</v>
      </c>
      <c r="B5018" s="238">
        <v>109609634</v>
      </c>
      <c r="C5018" s="346">
        <v>21038812425</v>
      </c>
      <c r="D5018" s="346" t="s">
        <v>2740</v>
      </c>
      <c r="E5018" s="598" t="s">
        <v>36</v>
      </c>
      <c r="F5018" s="333">
        <v>3</v>
      </c>
      <c r="G5018" s="625" t="s">
        <v>5808</v>
      </c>
      <c r="H5018" s="465">
        <v>45527</v>
      </c>
      <c r="I5018" s="491"/>
      <c r="J5018" s="246"/>
      <c r="K5018" s="246"/>
      <c r="L5018" s="246"/>
      <c r="M5018" s="246"/>
      <c r="N5018" s="246"/>
      <c r="O5018" s="262"/>
      <c r="P5018" s="246"/>
      <c r="Q5018" s="246"/>
      <c r="R5018" s="246"/>
      <c r="S5018" s="549">
        <v>1128.74</v>
      </c>
      <c r="T5018" s="467" t="s">
        <v>2965</v>
      </c>
      <c r="U5018" s="347">
        <f t="shared" si="109"/>
        <v>3386.2200000000003</v>
      </c>
    </row>
    <row r="5019" spans="1:21">
      <c r="A5019" s="238">
        <f t="shared" si="108"/>
        <v>5016</v>
      </c>
      <c r="B5019" s="238">
        <v>105401096</v>
      </c>
      <c r="C5019" s="239"/>
      <c r="D5019" s="337" t="s">
        <v>4665</v>
      </c>
      <c r="E5019" s="600" t="s">
        <v>36</v>
      </c>
      <c r="F5019" s="333">
        <v>2</v>
      </c>
      <c r="G5019" s="625" t="s">
        <v>5810</v>
      </c>
      <c r="H5019" s="465">
        <v>45525</v>
      </c>
      <c r="I5019" s="491"/>
      <c r="J5019" s="246"/>
      <c r="K5019" s="246"/>
      <c r="L5019" s="246"/>
      <c r="M5019" s="246"/>
      <c r="N5019" s="246"/>
      <c r="O5019" s="262"/>
      <c r="P5019" s="246"/>
      <c r="Q5019" s="246"/>
      <c r="R5019" s="246"/>
      <c r="S5019" s="538">
        <v>5000</v>
      </c>
      <c r="T5019" s="467" t="s">
        <v>2965</v>
      </c>
      <c r="U5019" s="347">
        <f t="shared" si="109"/>
        <v>10000</v>
      </c>
    </row>
    <row r="5020" spans="1:21">
      <c r="A5020" s="238">
        <f t="shared" si="108"/>
        <v>5017</v>
      </c>
      <c r="B5020" s="238">
        <v>112137134</v>
      </c>
      <c r="C5020" s="238">
        <v>21038811406</v>
      </c>
      <c r="D5020" s="337" t="s">
        <v>2415</v>
      </c>
      <c r="E5020" s="598" t="s">
        <v>36</v>
      </c>
      <c r="F5020" s="333">
        <v>115</v>
      </c>
      <c r="G5020" s="630" t="s">
        <v>5803</v>
      </c>
      <c r="H5020" s="241">
        <v>45517</v>
      </c>
      <c r="I5020" s="491"/>
      <c r="J5020" s="246"/>
      <c r="K5020" s="246"/>
      <c r="L5020" s="246"/>
      <c r="M5020" s="246"/>
      <c r="N5020" s="246"/>
      <c r="O5020" s="262"/>
      <c r="P5020" s="246"/>
      <c r="Q5020" s="246"/>
      <c r="R5020" s="246"/>
      <c r="S5020" s="549">
        <v>982.9</v>
      </c>
      <c r="T5020" s="467" t="s">
        <v>2965</v>
      </c>
      <c r="U5020" s="347">
        <f>S5020*F5020</f>
        <v>113033.5</v>
      </c>
    </row>
    <row r="5021" spans="1:21" ht="20.399999999999999">
      <c r="A5021" s="238">
        <f t="shared" si="108"/>
        <v>5018</v>
      </c>
      <c r="B5021" s="238">
        <v>115044757</v>
      </c>
      <c r="C5021" s="239" t="s">
        <v>5686</v>
      </c>
      <c r="D5021" s="239" t="s">
        <v>5687</v>
      </c>
      <c r="E5021" s="600" t="s">
        <v>36</v>
      </c>
      <c r="F5021" s="333">
        <v>36</v>
      </c>
      <c r="G5021" s="630" t="s">
        <v>5802</v>
      </c>
      <c r="H5021" s="485">
        <v>45517</v>
      </c>
      <c r="I5021" s="491"/>
      <c r="J5021" s="246"/>
      <c r="K5021" s="246"/>
      <c r="L5021" s="246"/>
      <c r="M5021" s="246"/>
      <c r="N5021" s="246"/>
      <c r="O5021" s="262"/>
      <c r="P5021" s="246"/>
      <c r="Q5021" s="246"/>
      <c r="R5021" s="246"/>
      <c r="S5021" s="538">
        <v>21.6</v>
      </c>
      <c r="T5021" s="467" t="s">
        <v>2965</v>
      </c>
      <c r="U5021" s="347">
        <f t="shared" si="109"/>
        <v>777.6</v>
      </c>
    </row>
    <row r="5022" spans="1:21">
      <c r="A5022" s="238">
        <f t="shared" si="108"/>
        <v>5019</v>
      </c>
      <c r="B5022" s="238">
        <v>113837420</v>
      </c>
      <c r="C5022" s="239" t="s">
        <v>4910</v>
      </c>
      <c r="D5022" s="239" t="s">
        <v>4911</v>
      </c>
      <c r="E5022" s="600" t="s">
        <v>36</v>
      </c>
      <c r="F5022" s="333">
        <v>36</v>
      </c>
      <c r="G5022" s="630" t="s">
        <v>5802</v>
      </c>
      <c r="H5022" s="485">
        <v>45517</v>
      </c>
      <c r="I5022" s="491"/>
      <c r="J5022" s="246"/>
      <c r="K5022" s="246"/>
      <c r="L5022" s="246"/>
      <c r="M5022" s="246"/>
      <c r="N5022" s="246"/>
      <c r="O5022" s="262"/>
      <c r="P5022" s="246"/>
      <c r="Q5022" s="246"/>
      <c r="R5022" s="246"/>
      <c r="S5022" s="538">
        <v>2550</v>
      </c>
      <c r="T5022" s="467" t="s">
        <v>2965</v>
      </c>
      <c r="U5022" s="347">
        <f t="shared" si="109"/>
        <v>91800</v>
      </c>
    </row>
    <row r="5023" spans="1:21">
      <c r="A5023" s="238">
        <f t="shared" si="108"/>
        <v>5020</v>
      </c>
      <c r="B5023" s="238">
        <v>111400054</v>
      </c>
      <c r="C5023" s="238" t="s">
        <v>3274</v>
      </c>
      <c r="D5023" s="238" t="s">
        <v>650</v>
      </c>
      <c r="E5023" s="598" t="s">
        <v>36</v>
      </c>
      <c r="F5023" s="235">
        <v>1</v>
      </c>
      <c r="G5023" s="623" t="s">
        <v>5824</v>
      </c>
      <c r="H5023" s="417">
        <v>45526</v>
      </c>
      <c r="I5023" s="491"/>
      <c r="J5023" s="246"/>
      <c r="K5023" s="246"/>
      <c r="L5023" s="246"/>
      <c r="M5023" s="246"/>
      <c r="N5023" s="246"/>
      <c r="O5023" s="262"/>
      <c r="P5023" s="246"/>
      <c r="Q5023" s="246"/>
      <c r="R5023" s="246"/>
      <c r="S5023" s="538">
        <v>1410</v>
      </c>
      <c r="T5023" s="467" t="s">
        <v>2965</v>
      </c>
      <c r="U5023" s="347">
        <f t="shared" si="109"/>
        <v>1410</v>
      </c>
    </row>
    <row r="5024" spans="1:21">
      <c r="A5024" s="238">
        <f t="shared" si="108"/>
        <v>5021</v>
      </c>
      <c r="B5024" s="238">
        <v>111400055</v>
      </c>
      <c r="C5024" s="238" t="s">
        <v>3275</v>
      </c>
      <c r="D5024" s="238" t="s">
        <v>654</v>
      </c>
      <c r="E5024" s="598" t="s">
        <v>36</v>
      </c>
      <c r="F5024" s="235">
        <v>1</v>
      </c>
      <c r="G5024" s="623" t="s">
        <v>5824</v>
      </c>
      <c r="H5024" s="417">
        <v>45526</v>
      </c>
      <c r="I5024" s="491"/>
      <c r="J5024" s="246"/>
      <c r="K5024" s="246"/>
      <c r="L5024" s="246"/>
      <c r="M5024" s="246"/>
      <c r="N5024" s="246"/>
      <c r="O5024" s="262"/>
      <c r="P5024" s="246"/>
      <c r="Q5024" s="246"/>
      <c r="R5024" s="246"/>
      <c r="S5024" s="538">
        <v>1798</v>
      </c>
      <c r="T5024" s="467" t="s">
        <v>2965</v>
      </c>
      <c r="U5024" s="347">
        <f t="shared" si="109"/>
        <v>1798</v>
      </c>
    </row>
    <row r="5025" spans="1:21" ht="20.399999999999999">
      <c r="A5025" s="238">
        <f t="shared" si="108"/>
        <v>5022</v>
      </c>
      <c r="B5025" s="238">
        <v>110408292</v>
      </c>
      <c r="C5025" s="238">
        <v>110408292</v>
      </c>
      <c r="D5025" s="238" t="s">
        <v>1310</v>
      </c>
      <c r="E5025" s="598" t="s">
        <v>36</v>
      </c>
      <c r="F5025" s="235">
        <v>60</v>
      </c>
      <c r="G5025" s="623" t="s">
        <v>5824</v>
      </c>
      <c r="H5025" s="417">
        <v>45526</v>
      </c>
      <c r="I5025" s="491"/>
      <c r="J5025" s="246"/>
      <c r="K5025" s="246"/>
      <c r="L5025" s="246"/>
      <c r="M5025" s="246"/>
      <c r="N5025" s="246"/>
      <c r="O5025" s="262"/>
      <c r="P5025" s="246"/>
      <c r="Q5025" s="246"/>
      <c r="R5025" s="246"/>
      <c r="S5025" s="538">
        <v>2.61</v>
      </c>
      <c r="T5025" s="467" t="s">
        <v>2965</v>
      </c>
      <c r="U5025" s="347">
        <f t="shared" si="109"/>
        <v>156.6</v>
      </c>
    </row>
    <row r="5026" spans="1:21">
      <c r="A5026" s="238">
        <f t="shared" si="108"/>
        <v>5023</v>
      </c>
      <c r="B5026" s="333">
        <v>110408291</v>
      </c>
      <c r="C5026" s="238" t="s">
        <v>1305</v>
      </c>
      <c r="D5026" s="238" t="s">
        <v>1306</v>
      </c>
      <c r="E5026" s="598" t="s">
        <v>36</v>
      </c>
      <c r="F5026" s="333">
        <v>12</v>
      </c>
      <c r="G5026" s="623" t="s">
        <v>5824</v>
      </c>
      <c r="H5026" s="417">
        <v>45526</v>
      </c>
      <c r="I5026" s="491"/>
      <c r="J5026" s="246"/>
      <c r="K5026" s="246"/>
      <c r="L5026" s="246"/>
      <c r="M5026" s="246"/>
      <c r="N5026" s="246"/>
      <c r="O5026" s="262"/>
      <c r="P5026" s="246"/>
      <c r="Q5026" s="246"/>
      <c r="R5026" s="246"/>
      <c r="S5026" s="538">
        <v>2.5499999999999998</v>
      </c>
      <c r="T5026" s="467" t="s">
        <v>2965</v>
      </c>
      <c r="U5026" s="347">
        <f t="shared" si="109"/>
        <v>30.599999999999998</v>
      </c>
    </row>
    <row r="5027" spans="1:21">
      <c r="A5027" s="238">
        <f t="shared" si="108"/>
        <v>5024</v>
      </c>
      <c r="B5027" s="238">
        <v>109563338</v>
      </c>
      <c r="C5027" s="238" t="s">
        <v>4029</v>
      </c>
      <c r="D5027" s="238" t="s">
        <v>4030</v>
      </c>
      <c r="E5027" s="598" t="s">
        <v>36</v>
      </c>
      <c r="F5027" s="246">
        <v>4</v>
      </c>
      <c r="G5027" s="625" t="s">
        <v>5825</v>
      </c>
      <c r="H5027" s="485">
        <v>45526</v>
      </c>
      <c r="I5027" s="491"/>
      <c r="J5027" s="246"/>
      <c r="K5027" s="246"/>
      <c r="L5027" s="246"/>
      <c r="M5027" s="246"/>
      <c r="N5027" s="246"/>
      <c r="O5027" s="262"/>
      <c r="P5027" s="246"/>
      <c r="Q5027" s="246"/>
      <c r="R5027" s="246"/>
      <c r="S5027" s="538">
        <v>14000</v>
      </c>
      <c r="T5027" s="467" t="s">
        <v>2965</v>
      </c>
      <c r="U5027" s="347">
        <f t="shared" si="109"/>
        <v>56000</v>
      </c>
    </row>
    <row r="5028" spans="1:21">
      <c r="A5028" s="238">
        <f t="shared" si="108"/>
        <v>5025</v>
      </c>
      <c r="B5028" s="238" t="s">
        <v>5543</v>
      </c>
      <c r="C5028" s="239"/>
      <c r="D5028" s="239" t="s">
        <v>5544</v>
      </c>
      <c r="E5028" s="600" t="s">
        <v>36</v>
      </c>
      <c r="F5028" s="246">
        <v>1</v>
      </c>
      <c r="G5028" s="625" t="s">
        <v>5825</v>
      </c>
      <c r="H5028" s="485">
        <v>45526</v>
      </c>
      <c r="I5028" s="491"/>
      <c r="J5028" s="246"/>
      <c r="K5028" s="246"/>
      <c r="L5028" s="246"/>
      <c r="M5028" s="246"/>
      <c r="N5028" s="246"/>
      <c r="O5028" s="262"/>
      <c r="P5028" s="246"/>
      <c r="Q5028" s="246"/>
      <c r="R5028" s="246"/>
      <c r="S5028" s="538">
        <v>5000</v>
      </c>
      <c r="T5028" s="467" t="s">
        <v>2965</v>
      </c>
      <c r="U5028" s="347">
        <f t="shared" si="109"/>
        <v>5000</v>
      </c>
    </row>
    <row r="5029" spans="1:21">
      <c r="A5029" s="238">
        <f t="shared" si="108"/>
        <v>5026</v>
      </c>
      <c r="B5029" s="238">
        <v>109563338</v>
      </c>
      <c r="C5029" s="238" t="s">
        <v>4029</v>
      </c>
      <c r="D5029" s="238" t="s">
        <v>4030</v>
      </c>
      <c r="E5029" s="598" t="s">
        <v>36</v>
      </c>
      <c r="F5029" s="246">
        <v>4</v>
      </c>
      <c r="G5029" s="625" t="s">
        <v>5826</v>
      </c>
      <c r="H5029" s="485">
        <v>45526</v>
      </c>
      <c r="I5029" s="491"/>
      <c r="J5029" s="246"/>
      <c r="K5029" s="246"/>
      <c r="L5029" s="246"/>
      <c r="M5029" s="246"/>
      <c r="N5029" s="246"/>
      <c r="O5029" s="262"/>
      <c r="P5029" s="246"/>
      <c r="Q5029" s="246"/>
      <c r="R5029" s="246"/>
      <c r="S5029" s="538">
        <v>14000</v>
      </c>
      <c r="T5029" s="467" t="s">
        <v>2965</v>
      </c>
      <c r="U5029" s="347">
        <f t="shared" si="109"/>
        <v>56000</v>
      </c>
    </row>
    <row r="5030" spans="1:21">
      <c r="A5030" s="238">
        <f t="shared" si="108"/>
        <v>5027</v>
      </c>
      <c r="B5030" s="238">
        <v>108140376</v>
      </c>
      <c r="C5030" s="238" t="s">
        <v>217</v>
      </c>
      <c r="D5030" s="238" t="s">
        <v>218</v>
      </c>
      <c r="E5030" s="598" t="s">
        <v>36</v>
      </c>
      <c r="F5030" s="246">
        <v>1</v>
      </c>
      <c r="G5030" s="623" t="s">
        <v>5827</v>
      </c>
      <c r="H5030" s="485">
        <v>45513</v>
      </c>
      <c r="I5030" s="491"/>
      <c r="J5030" s="246"/>
      <c r="K5030" s="246"/>
      <c r="L5030" s="246"/>
      <c r="M5030" s="246"/>
      <c r="N5030" s="246"/>
      <c r="O5030" s="262"/>
      <c r="P5030" s="246"/>
      <c r="Q5030" s="246"/>
      <c r="R5030" s="246"/>
      <c r="S5030" s="538">
        <v>48000</v>
      </c>
      <c r="T5030" s="467" t="s">
        <v>2965</v>
      </c>
      <c r="U5030" s="347">
        <f t="shared" si="109"/>
        <v>48000</v>
      </c>
    </row>
    <row r="5031" spans="1:21" s="332" customFormat="1" ht="10.199999999999999">
      <c r="A5031" s="238">
        <f t="shared" si="108"/>
        <v>5028</v>
      </c>
      <c r="B5031" s="238">
        <v>105988752</v>
      </c>
      <c r="C5031" s="239" t="s">
        <v>5076</v>
      </c>
      <c r="D5031" s="239" t="s">
        <v>5077</v>
      </c>
      <c r="E5031" s="598" t="s">
        <v>36</v>
      </c>
      <c r="F5031" s="333">
        <v>1</v>
      </c>
      <c r="G5031" s="625" t="s">
        <v>5833</v>
      </c>
      <c r="H5031" s="465">
        <v>45531</v>
      </c>
      <c r="I5031" s="333"/>
      <c r="J5031" s="333"/>
      <c r="K5031" s="333"/>
      <c r="L5031" s="333"/>
      <c r="M5031" s="333"/>
      <c r="N5031" s="333"/>
      <c r="O5031" s="333"/>
      <c r="P5031" s="333"/>
      <c r="Q5031" s="333"/>
      <c r="R5031" s="333"/>
      <c r="S5031" s="177">
        <v>128000</v>
      </c>
      <c r="T5031" s="467" t="s">
        <v>2965</v>
      </c>
      <c r="U5031" s="333">
        <f t="shared" si="109"/>
        <v>128000</v>
      </c>
    </row>
    <row r="5032" spans="1:21">
      <c r="A5032" s="238">
        <f t="shared" si="108"/>
        <v>5029</v>
      </c>
      <c r="B5032" s="238">
        <v>108140376</v>
      </c>
      <c r="C5032" s="238" t="s">
        <v>217</v>
      </c>
      <c r="D5032" s="238" t="s">
        <v>218</v>
      </c>
      <c r="E5032" s="598" t="s">
        <v>36</v>
      </c>
      <c r="F5032" s="246">
        <v>1</v>
      </c>
      <c r="G5032" s="623" t="s">
        <v>5831</v>
      </c>
      <c r="H5032" s="485">
        <v>45532</v>
      </c>
      <c r="I5032" s="491"/>
      <c r="J5032" s="246"/>
      <c r="K5032" s="246"/>
      <c r="L5032" s="246"/>
      <c r="M5032" s="246"/>
      <c r="N5032" s="246"/>
      <c r="O5032" s="262"/>
      <c r="P5032" s="246"/>
      <c r="Q5032" s="246"/>
      <c r="R5032" s="246"/>
      <c r="S5032" s="538">
        <v>48000</v>
      </c>
      <c r="T5032" s="467" t="s">
        <v>2965</v>
      </c>
      <c r="U5032" s="347">
        <f t="shared" si="109"/>
        <v>48000</v>
      </c>
    </row>
    <row r="5033" spans="1:21" ht="20.399999999999999">
      <c r="A5033" s="238">
        <f t="shared" si="108"/>
        <v>5030</v>
      </c>
      <c r="B5033" s="344">
        <v>108224587</v>
      </c>
      <c r="C5033" s="239">
        <v>108224587</v>
      </c>
      <c r="D5033" s="238" t="s">
        <v>2800</v>
      </c>
      <c r="E5033" s="598" t="s">
        <v>36</v>
      </c>
      <c r="F5033" s="246">
        <v>1</v>
      </c>
      <c r="G5033" s="623" t="s">
        <v>5832</v>
      </c>
      <c r="H5033" s="485">
        <v>45532</v>
      </c>
      <c r="I5033" s="491"/>
      <c r="J5033" s="246"/>
      <c r="K5033" s="246"/>
      <c r="L5033" s="246"/>
      <c r="M5033" s="246"/>
      <c r="N5033" s="246"/>
      <c r="O5033" s="262"/>
      <c r="P5033" s="246"/>
      <c r="Q5033" s="246"/>
      <c r="R5033" s="246"/>
      <c r="S5033" s="538">
        <v>31383</v>
      </c>
      <c r="T5033" s="467" t="s">
        <v>2965</v>
      </c>
      <c r="U5033" s="347">
        <f t="shared" si="109"/>
        <v>31383</v>
      </c>
    </row>
    <row r="5034" spans="1:21">
      <c r="A5034" s="238">
        <f t="shared" si="108"/>
        <v>5031</v>
      </c>
      <c r="B5034" s="238">
        <v>108140376</v>
      </c>
      <c r="C5034" s="238" t="s">
        <v>217</v>
      </c>
      <c r="D5034" s="238" t="s">
        <v>218</v>
      </c>
      <c r="E5034" s="598" t="s">
        <v>36</v>
      </c>
      <c r="F5034" s="235">
        <v>2</v>
      </c>
      <c r="G5034" s="623" t="s">
        <v>5853</v>
      </c>
      <c r="H5034" s="485">
        <v>45537</v>
      </c>
      <c r="I5034" s="491"/>
      <c r="J5034" s="246"/>
      <c r="K5034" s="246"/>
      <c r="L5034" s="246"/>
      <c r="M5034" s="246"/>
      <c r="N5034" s="246"/>
      <c r="O5034" s="262"/>
      <c r="P5034" s="246"/>
      <c r="Q5034" s="246"/>
      <c r="R5034" s="246"/>
      <c r="S5034" s="538">
        <v>48000</v>
      </c>
      <c r="T5034" s="467" t="s">
        <v>2965</v>
      </c>
      <c r="U5034" s="347">
        <f t="shared" si="109"/>
        <v>96000</v>
      </c>
    </row>
    <row r="5035" spans="1:21">
      <c r="A5035" s="238">
        <f t="shared" si="108"/>
        <v>5032</v>
      </c>
      <c r="B5035" s="238">
        <v>112129061</v>
      </c>
      <c r="C5035" s="238" t="s">
        <v>1718</v>
      </c>
      <c r="D5035" s="238" t="s">
        <v>1719</v>
      </c>
      <c r="E5035" s="598" t="s">
        <v>36</v>
      </c>
      <c r="F5035" s="235">
        <v>4</v>
      </c>
      <c r="G5035" s="623" t="s">
        <v>5854</v>
      </c>
      <c r="H5035" s="485">
        <v>45541</v>
      </c>
      <c r="I5035" s="491"/>
      <c r="J5035" s="246"/>
      <c r="K5035" s="246"/>
      <c r="L5035" s="246"/>
      <c r="M5035" s="246"/>
      <c r="N5035" s="246"/>
      <c r="O5035" s="262"/>
      <c r="P5035" s="246"/>
      <c r="Q5035" s="246"/>
      <c r="R5035" s="246"/>
      <c r="S5035" s="538">
        <v>13332</v>
      </c>
      <c r="T5035" s="467" t="s">
        <v>2965</v>
      </c>
      <c r="U5035" s="347">
        <f t="shared" si="109"/>
        <v>53328</v>
      </c>
    </row>
    <row r="5036" spans="1:21">
      <c r="A5036" s="238">
        <f t="shared" si="108"/>
        <v>5033</v>
      </c>
      <c r="B5036" s="238">
        <v>111443613</v>
      </c>
      <c r="C5036" s="238">
        <v>111443825</v>
      </c>
      <c r="D5036" s="238" t="s">
        <v>3131</v>
      </c>
      <c r="E5036" s="598" t="s">
        <v>36</v>
      </c>
      <c r="F5036" s="333">
        <v>10</v>
      </c>
      <c r="G5036" s="623" t="s">
        <v>5855</v>
      </c>
      <c r="H5036" s="485">
        <v>45537</v>
      </c>
      <c r="I5036" s="491"/>
      <c r="J5036" s="246"/>
      <c r="K5036" s="246"/>
      <c r="L5036" s="246"/>
      <c r="M5036" s="246"/>
      <c r="N5036" s="246"/>
      <c r="O5036" s="262"/>
      <c r="P5036" s="246"/>
      <c r="Q5036" s="246"/>
      <c r="R5036" s="246"/>
      <c r="S5036" s="538">
        <v>3750</v>
      </c>
      <c r="T5036" s="467" t="s">
        <v>2965</v>
      </c>
      <c r="U5036" s="347">
        <f t="shared" si="109"/>
        <v>37500</v>
      </c>
    </row>
    <row r="5037" spans="1:21">
      <c r="A5037" s="238">
        <f t="shared" si="108"/>
        <v>5034</v>
      </c>
      <c r="B5037" s="238">
        <v>111443614</v>
      </c>
      <c r="C5037" s="238">
        <v>111443828</v>
      </c>
      <c r="D5037" s="238" t="s">
        <v>1715</v>
      </c>
      <c r="E5037" s="598" t="s">
        <v>36</v>
      </c>
      <c r="F5037" s="246">
        <v>4</v>
      </c>
      <c r="G5037" s="623" t="s">
        <v>5854</v>
      </c>
      <c r="H5037" s="485">
        <v>45541</v>
      </c>
      <c r="I5037" s="491"/>
      <c r="J5037" s="246"/>
      <c r="K5037" s="246"/>
      <c r="L5037" s="246"/>
      <c r="M5037" s="246"/>
      <c r="N5037" s="246"/>
      <c r="O5037" s="262"/>
      <c r="P5037" s="246"/>
      <c r="Q5037" s="246"/>
      <c r="R5037" s="246"/>
      <c r="S5037" s="538">
        <v>2560</v>
      </c>
      <c r="T5037" s="467" t="s">
        <v>2965</v>
      </c>
      <c r="U5037" s="347">
        <f t="shared" si="109"/>
        <v>10240</v>
      </c>
    </row>
    <row r="5038" spans="1:21">
      <c r="A5038" s="238">
        <f t="shared" si="108"/>
        <v>5035</v>
      </c>
      <c r="B5038" s="238">
        <v>109447743</v>
      </c>
      <c r="C5038" s="238">
        <v>803201</v>
      </c>
      <c r="D5038" s="238" t="s">
        <v>342</v>
      </c>
      <c r="E5038" s="598" t="s">
        <v>36</v>
      </c>
      <c r="F5038" s="427">
        <v>1</v>
      </c>
      <c r="G5038" s="623" t="s">
        <v>5886</v>
      </c>
      <c r="H5038" s="485">
        <v>45553</v>
      </c>
      <c r="I5038" s="491"/>
      <c r="J5038" s="246"/>
      <c r="K5038" s="246"/>
      <c r="L5038" s="246"/>
      <c r="M5038" s="246"/>
      <c r="N5038" s="246"/>
      <c r="O5038" s="262"/>
      <c r="P5038" s="246"/>
      <c r="Q5038" s="246"/>
      <c r="R5038" s="246"/>
      <c r="S5038" s="549">
        <v>18615</v>
      </c>
      <c r="T5038" s="467" t="s">
        <v>2965</v>
      </c>
      <c r="U5038" s="347">
        <f t="shared" si="109"/>
        <v>18615</v>
      </c>
    </row>
    <row r="5039" spans="1:21">
      <c r="A5039" s="238">
        <f t="shared" si="108"/>
        <v>5036</v>
      </c>
      <c r="B5039" s="238">
        <v>105990025</v>
      </c>
      <c r="C5039" s="238" t="s">
        <v>4197</v>
      </c>
      <c r="D5039" s="337" t="s">
        <v>4198</v>
      </c>
      <c r="E5039" s="598" t="s">
        <v>36</v>
      </c>
      <c r="F5039" s="333">
        <v>1</v>
      </c>
      <c r="G5039" s="623" t="s">
        <v>5887</v>
      </c>
      <c r="H5039" s="465">
        <v>45553</v>
      </c>
      <c r="I5039" s="491"/>
      <c r="J5039" s="246"/>
      <c r="K5039" s="246"/>
      <c r="L5039" s="246"/>
      <c r="M5039" s="246"/>
      <c r="N5039" s="246"/>
      <c r="O5039" s="262"/>
      <c r="P5039" s="246"/>
      <c r="Q5039" s="246"/>
      <c r="R5039" s="246"/>
      <c r="S5039" s="549">
        <v>157700</v>
      </c>
      <c r="T5039" s="467" t="s">
        <v>2965</v>
      </c>
      <c r="U5039" s="347">
        <f t="shared" si="109"/>
        <v>157700</v>
      </c>
    </row>
    <row r="5040" spans="1:21">
      <c r="A5040" s="238">
        <f t="shared" si="108"/>
        <v>5037</v>
      </c>
      <c r="B5040" s="238">
        <v>101575929</v>
      </c>
      <c r="C5040" s="238" t="s">
        <v>4670</v>
      </c>
      <c r="D5040" s="337" t="s">
        <v>4671</v>
      </c>
      <c r="E5040" s="598" t="s">
        <v>36</v>
      </c>
      <c r="F5040" s="333">
        <v>2</v>
      </c>
      <c r="G5040" s="625" t="s">
        <v>5888</v>
      </c>
      <c r="H5040" s="465">
        <v>45552</v>
      </c>
      <c r="I5040" s="491"/>
      <c r="J5040" s="246"/>
      <c r="K5040" s="246"/>
      <c r="L5040" s="246"/>
      <c r="M5040" s="246"/>
      <c r="N5040" s="246"/>
      <c r="O5040" s="262"/>
      <c r="P5040" s="246"/>
      <c r="Q5040" s="246"/>
      <c r="R5040" s="246"/>
      <c r="S5040" s="549">
        <v>49000</v>
      </c>
      <c r="T5040" s="467" t="s">
        <v>2965</v>
      </c>
      <c r="U5040" s="347">
        <f t="shared" si="109"/>
        <v>98000</v>
      </c>
    </row>
    <row r="5041" spans="1:21">
      <c r="A5041" s="238">
        <f t="shared" si="108"/>
        <v>5038</v>
      </c>
      <c r="B5041" s="238">
        <v>113841731</v>
      </c>
      <c r="C5041" s="238" t="s">
        <v>4838</v>
      </c>
      <c r="D5041" s="238" t="s">
        <v>4839</v>
      </c>
      <c r="E5041" s="600" t="s">
        <v>36</v>
      </c>
      <c r="F5041" s="333">
        <v>1</v>
      </c>
      <c r="G5041" s="625" t="s">
        <v>5889</v>
      </c>
      <c r="H5041" s="485">
        <v>45562</v>
      </c>
      <c r="I5041" s="491"/>
      <c r="J5041" s="246"/>
      <c r="K5041" s="246"/>
      <c r="L5041" s="246"/>
      <c r="M5041" s="246"/>
      <c r="N5041" s="246"/>
      <c r="O5041" s="262"/>
      <c r="P5041" s="246"/>
      <c r="Q5041" s="246"/>
      <c r="R5041" s="246"/>
      <c r="S5041" s="538">
        <v>325</v>
      </c>
      <c r="T5041" s="467" t="s">
        <v>2965</v>
      </c>
      <c r="U5041" s="347">
        <f t="shared" si="109"/>
        <v>325</v>
      </c>
    </row>
    <row r="5042" spans="1:21">
      <c r="A5042" s="238">
        <f t="shared" si="108"/>
        <v>5039</v>
      </c>
      <c r="B5042" s="238">
        <v>111443613</v>
      </c>
      <c r="C5042" s="238">
        <v>111443825</v>
      </c>
      <c r="D5042" s="238" t="s">
        <v>3131</v>
      </c>
      <c r="E5042" s="598" t="s">
        <v>36</v>
      </c>
      <c r="F5042" s="333">
        <v>2</v>
      </c>
      <c r="G5042" s="623" t="s">
        <v>5890</v>
      </c>
      <c r="H5042" s="485">
        <v>45552</v>
      </c>
      <c r="I5042" s="491"/>
      <c r="J5042" s="246"/>
      <c r="K5042" s="246"/>
      <c r="L5042" s="246"/>
      <c r="M5042" s="246"/>
      <c r="N5042" s="246"/>
      <c r="O5042" s="262"/>
      <c r="P5042" s="246"/>
      <c r="Q5042" s="246"/>
      <c r="R5042" s="246"/>
      <c r="S5042" s="549">
        <v>3750</v>
      </c>
      <c r="T5042" s="467" t="s">
        <v>2965</v>
      </c>
      <c r="U5042" s="347">
        <f t="shared" si="109"/>
        <v>7500</v>
      </c>
    </row>
    <row r="5043" spans="1:21">
      <c r="A5043" s="238">
        <f t="shared" si="108"/>
        <v>5040</v>
      </c>
      <c r="B5043" s="238">
        <v>112173846</v>
      </c>
      <c r="C5043" s="238">
        <v>1552983</v>
      </c>
      <c r="D5043" s="337" t="s">
        <v>3758</v>
      </c>
      <c r="E5043" s="600" t="s">
        <v>36</v>
      </c>
      <c r="F5043" s="470">
        <v>1</v>
      </c>
      <c r="G5043" s="623" t="s">
        <v>5891</v>
      </c>
      <c r="H5043" s="485">
        <v>45562</v>
      </c>
      <c r="I5043" s="491"/>
      <c r="J5043" s="246"/>
      <c r="K5043" s="246"/>
      <c r="L5043" s="246"/>
      <c r="M5043" s="246"/>
      <c r="N5043" s="246"/>
      <c r="O5043" s="262"/>
      <c r="P5043" s="246"/>
      <c r="Q5043" s="246"/>
      <c r="R5043" s="246"/>
      <c r="S5043" s="538">
        <v>2350</v>
      </c>
      <c r="T5043" s="467" t="s">
        <v>2965</v>
      </c>
      <c r="U5043" s="347">
        <f t="shared" si="109"/>
        <v>2350</v>
      </c>
    </row>
    <row r="5044" spans="1:21" ht="20.399999999999999">
      <c r="A5044" s="238">
        <f t="shared" si="108"/>
        <v>5041</v>
      </c>
      <c r="B5044" s="238" t="s">
        <v>5885</v>
      </c>
      <c r="C5044" s="239" t="s">
        <v>5114</v>
      </c>
      <c r="D5044" s="239" t="s">
        <v>5115</v>
      </c>
      <c r="E5044" s="600" t="s">
        <v>36</v>
      </c>
      <c r="F5044" s="333">
        <v>1</v>
      </c>
      <c r="G5044" s="625" t="s">
        <v>5892</v>
      </c>
      <c r="H5044" s="465">
        <v>45547</v>
      </c>
      <c r="I5044" s="491"/>
      <c r="J5044" s="246"/>
      <c r="K5044" s="246"/>
      <c r="L5044" s="246"/>
      <c r="M5044" s="246"/>
      <c r="N5044" s="246"/>
      <c r="O5044" s="262"/>
      <c r="P5044" s="246"/>
      <c r="Q5044" s="246"/>
      <c r="R5044" s="246"/>
      <c r="S5044" s="549">
        <v>16608.16</v>
      </c>
      <c r="T5044" s="467" t="s">
        <v>2965</v>
      </c>
      <c r="U5044" s="347">
        <f t="shared" si="109"/>
        <v>16608.16</v>
      </c>
    </row>
    <row r="5045" spans="1:21" ht="20.399999999999999">
      <c r="A5045" s="238">
        <f t="shared" si="108"/>
        <v>5042</v>
      </c>
      <c r="B5045" s="238" t="s">
        <v>5885</v>
      </c>
      <c r="C5045" s="239" t="s">
        <v>5114</v>
      </c>
      <c r="D5045" s="239" t="s">
        <v>5115</v>
      </c>
      <c r="E5045" s="600" t="s">
        <v>36</v>
      </c>
      <c r="F5045" s="333">
        <v>1</v>
      </c>
      <c r="G5045" s="625" t="s">
        <v>5893</v>
      </c>
      <c r="H5045" s="465">
        <v>45562</v>
      </c>
      <c r="I5045" s="491"/>
      <c r="J5045" s="246"/>
      <c r="K5045" s="246"/>
      <c r="L5045" s="246"/>
      <c r="M5045" s="246"/>
      <c r="N5045" s="246"/>
      <c r="O5045" s="262"/>
      <c r="P5045" s="246"/>
      <c r="Q5045" s="246"/>
      <c r="R5045" s="246"/>
      <c r="S5045" s="549">
        <v>16608.16</v>
      </c>
      <c r="T5045" s="467" t="s">
        <v>2965</v>
      </c>
      <c r="U5045" s="347">
        <f t="shared" si="109"/>
        <v>16608.16</v>
      </c>
    </row>
    <row r="5046" spans="1:21">
      <c r="A5046" s="238">
        <f t="shared" si="108"/>
        <v>5043</v>
      </c>
      <c r="B5046" s="238" t="s">
        <v>5543</v>
      </c>
      <c r="C5046" s="239"/>
      <c r="D5046" s="239" t="s">
        <v>5544</v>
      </c>
      <c r="E5046" s="600" t="s">
        <v>36</v>
      </c>
      <c r="F5046" s="333">
        <v>1</v>
      </c>
      <c r="G5046" s="625" t="s">
        <v>5892</v>
      </c>
      <c r="H5046" s="465">
        <v>45547</v>
      </c>
      <c r="I5046" s="491"/>
      <c r="J5046" s="246"/>
      <c r="K5046" s="246"/>
      <c r="L5046" s="246"/>
      <c r="M5046" s="246"/>
      <c r="N5046" s="246"/>
      <c r="O5046" s="262"/>
      <c r="P5046" s="246"/>
      <c r="Q5046" s="246"/>
      <c r="R5046" s="246"/>
      <c r="S5046" s="538">
        <v>5000</v>
      </c>
      <c r="T5046" s="467" t="s">
        <v>2965</v>
      </c>
      <c r="U5046" s="347">
        <f t="shared" si="109"/>
        <v>5000</v>
      </c>
    </row>
    <row r="5047" spans="1:21" ht="20.399999999999999">
      <c r="A5047" s="238">
        <f t="shared" si="108"/>
        <v>5044</v>
      </c>
      <c r="B5047" s="238">
        <v>115044757</v>
      </c>
      <c r="C5047" s="239" t="s">
        <v>5686</v>
      </c>
      <c r="D5047" s="239" t="s">
        <v>5687</v>
      </c>
      <c r="E5047" s="600" t="s">
        <v>36</v>
      </c>
      <c r="F5047" s="333">
        <v>68</v>
      </c>
      <c r="G5047" s="630" t="s">
        <v>5891</v>
      </c>
      <c r="H5047" s="485">
        <v>45562</v>
      </c>
      <c r="I5047" s="491"/>
      <c r="J5047" s="246"/>
      <c r="K5047" s="246"/>
      <c r="L5047" s="246"/>
      <c r="M5047" s="246"/>
      <c r="N5047" s="246"/>
      <c r="O5047" s="262"/>
      <c r="P5047" s="246"/>
      <c r="Q5047" s="246"/>
      <c r="R5047" s="246"/>
      <c r="S5047" s="538">
        <v>21.06</v>
      </c>
      <c r="T5047" s="467" t="s">
        <v>2965</v>
      </c>
      <c r="U5047" s="347">
        <f t="shared" si="109"/>
        <v>1432.08</v>
      </c>
    </row>
    <row r="5048" spans="1:21">
      <c r="A5048" s="238">
        <f t="shared" ref="A5048:A5111" si="110">A5047+1</f>
        <v>5045</v>
      </c>
      <c r="B5048" s="238">
        <v>113837420</v>
      </c>
      <c r="C5048" s="239" t="s">
        <v>4910</v>
      </c>
      <c r="D5048" s="239" t="s">
        <v>4911</v>
      </c>
      <c r="E5048" s="600" t="s">
        <v>36</v>
      </c>
      <c r="F5048" s="333">
        <v>2</v>
      </c>
      <c r="G5048" s="630" t="s">
        <v>5894</v>
      </c>
      <c r="H5048" s="485">
        <v>45562</v>
      </c>
      <c r="I5048" s="491"/>
      <c r="J5048" s="246"/>
      <c r="K5048" s="246"/>
      <c r="L5048" s="246"/>
      <c r="M5048" s="246"/>
      <c r="N5048" s="246"/>
      <c r="O5048" s="262"/>
      <c r="P5048" s="246"/>
      <c r="Q5048" s="246"/>
      <c r="R5048" s="246"/>
      <c r="S5048" s="549">
        <v>2550</v>
      </c>
      <c r="T5048" s="467" t="s">
        <v>2965</v>
      </c>
      <c r="U5048" s="347">
        <f t="shared" si="109"/>
        <v>5100</v>
      </c>
    </row>
    <row r="5049" spans="1:21">
      <c r="A5049" s="238">
        <f t="shared" si="110"/>
        <v>5046</v>
      </c>
      <c r="B5049" s="238">
        <v>113837420</v>
      </c>
      <c r="C5049" s="239" t="s">
        <v>4910</v>
      </c>
      <c r="D5049" s="239" t="s">
        <v>4911</v>
      </c>
      <c r="E5049" s="600" t="s">
        <v>36</v>
      </c>
      <c r="F5049" s="333">
        <v>2</v>
      </c>
      <c r="G5049" s="630" t="s">
        <v>5891</v>
      </c>
      <c r="H5049" s="485">
        <v>45562</v>
      </c>
      <c r="I5049" s="491"/>
      <c r="J5049" s="246"/>
      <c r="K5049" s="246"/>
      <c r="L5049" s="246"/>
      <c r="M5049" s="246"/>
      <c r="N5049" s="246"/>
      <c r="O5049" s="262"/>
      <c r="P5049" s="246"/>
      <c r="Q5049" s="246"/>
      <c r="R5049" s="246"/>
      <c r="S5049" s="538">
        <v>2250</v>
      </c>
      <c r="T5049" s="467" t="s">
        <v>2965</v>
      </c>
      <c r="U5049" s="347">
        <f t="shared" si="109"/>
        <v>4500</v>
      </c>
    </row>
    <row r="5050" spans="1:21">
      <c r="A5050" s="238">
        <f t="shared" si="110"/>
        <v>5047</v>
      </c>
      <c r="B5050" s="238" t="s">
        <v>5766</v>
      </c>
      <c r="C5050" s="239" t="s">
        <v>5767</v>
      </c>
      <c r="D5050" s="239" t="s">
        <v>5768</v>
      </c>
      <c r="E5050" s="600" t="s">
        <v>36</v>
      </c>
      <c r="F5050" s="333">
        <v>4</v>
      </c>
      <c r="G5050" s="625" t="s">
        <v>5888</v>
      </c>
      <c r="H5050" s="465">
        <v>45552</v>
      </c>
      <c r="I5050" s="491"/>
      <c r="J5050" s="246"/>
      <c r="K5050" s="246"/>
      <c r="L5050" s="246"/>
      <c r="M5050" s="246"/>
      <c r="N5050" s="246"/>
      <c r="O5050" s="262"/>
      <c r="P5050" s="246"/>
      <c r="Q5050" s="246"/>
      <c r="R5050" s="246"/>
      <c r="S5050" s="549">
        <v>67185</v>
      </c>
      <c r="T5050" s="467" t="s">
        <v>2965</v>
      </c>
      <c r="U5050" s="347">
        <f t="shared" si="109"/>
        <v>268740</v>
      </c>
    </row>
    <row r="5051" spans="1:21">
      <c r="A5051" s="238">
        <f t="shared" si="110"/>
        <v>5048</v>
      </c>
      <c r="B5051" s="238">
        <v>105401095</v>
      </c>
      <c r="C5051" s="239" t="s">
        <v>5771</v>
      </c>
      <c r="D5051" s="239" t="s">
        <v>5772</v>
      </c>
      <c r="E5051" s="600" t="s">
        <v>36</v>
      </c>
      <c r="F5051" s="333">
        <v>2</v>
      </c>
      <c r="G5051" s="625" t="s">
        <v>5888</v>
      </c>
      <c r="H5051" s="465">
        <v>45552</v>
      </c>
      <c r="I5051" s="491"/>
      <c r="J5051" s="246"/>
      <c r="K5051" s="246"/>
      <c r="L5051" s="246"/>
      <c r="M5051" s="246"/>
      <c r="N5051" s="246"/>
      <c r="O5051" s="262"/>
      <c r="P5051" s="246"/>
      <c r="Q5051" s="246"/>
      <c r="R5051" s="246"/>
      <c r="S5051" s="549">
        <v>201000</v>
      </c>
      <c r="T5051" s="467" t="s">
        <v>2965</v>
      </c>
      <c r="U5051" s="347">
        <f t="shared" si="109"/>
        <v>402000</v>
      </c>
    </row>
    <row r="5052" spans="1:21">
      <c r="A5052" s="238">
        <f t="shared" si="110"/>
        <v>5049</v>
      </c>
      <c r="B5052" s="498">
        <v>102464571</v>
      </c>
      <c r="C5052" s="238" t="s">
        <v>1693</v>
      </c>
      <c r="D5052" s="238" t="s">
        <v>1694</v>
      </c>
      <c r="E5052" s="598" t="s">
        <v>36</v>
      </c>
      <c r="F5052" s="347">
        <v>2</v>
      </c>
      <c r="G5052" s="623" t="s">
        <v>5904</v>
      </c>
      <c r="H5052" s="485">
        <v>45558</v>
      </c>
      <c r="I5052" s="491"/>
      <c r="J5052" s="246"/>
      <c r="K5052" s="246"/>
      <c r="L5052" s="246"/>
      <c r="M5052" s="246"/>
      <c r="N5052" s="246"/>
      <c r="O5052" s="262"/>
      <c r="P5052" s="246"/>
      <c r="Q5052" s="246"/>
      <c r="R5052" s="246"/>
      <c r="S5052" s="543">
        <v>1592</v>
      </c>
      <c r="T5052" s="467" t="s">
        <v>2965</v>
      </c>
      <c r="U5052" s="347">
        <f t="shared" si="109"/>
        <v>3184</v>
      </c>
    </row>
    <row r="5053" spans="1:21">
      <c r="A5053" s="238">
        <f t="shared" si="110"/>
        <v>5050</v>
      </c>
      <c r="B5053" s="235">
        <v>102951260</v>
      </c>
      <c r="C5053" s="238" t="s">
        <v>1697</v>
      </c>
      <c r="D5053" s="238" t="s">
        <v>1698</v>
      </c>
      <c r="E5053" s="598" t="s">
        <v>36</v>
      </c>
      <c r="F5053" s="347">
        <v>2</v>
      </c>
      <c r="G5053" s="623" t="s">
        <v>5904</v>
      </c>
      <c r="H5053" s="485">
        <v>45558</v>
      </c>
      <c r="I5053" s="491"/>
      <c r="J5053" s="246"/>
      <c r="K5053" s="246"/>
      <c r="L5053" s="246"/>
      <c r="M5053" s="246"/>
      <c r="N5053" s="246"/>
      <c r="O5053" s="262"/>
      <c r="P5053" s="246"/>
      <c r="Q5053" s="246"/>
      <c r="R5053" s="246"/>
      <c r="S5053" s="543">
        <v>242</v>
      </c>
      <c r="T5053" s="467" t="s">
        <v>2965</v>
      </c>
      <c r="U5053" s="347">
        <f t="shared" si="109"/>
        <v>484</v>
      </c>
    </row>
    <row r="5054" spans="1:21" ht="20.399999999999999">
      <c r="A5054" s="238">
        <f t="shared" si="110"/>
        <v>5051</v>
      </c>
      <c r="B5054" s="235">
        <v>110710681</v>
      </c>
      <c r="C5054" s="238" t="s">
        <v>2208</v>
      </c>
      <c r="D5054" s="238" t="s">
        <v>2209</v>
      </c>
      <c r="E5054" s="598" t="s">
        <v>36</v>
      </c>
      <c r="F5054" s="347">
        <v>8</v>
      </c>
      <c r="G5054" s="623" t="s">
        <v>5904</v>
      </c>
      <c r="H5054" s="485">
        <v>45558</v>
      </c>
      <c r="I5054" s="491"/>
      <c r="J5054" s="246"/>
      <c r="K5054" s="246"/>
      <c r="L5054" s="246"/>
      <c r="M5054" s="246"/>
      <c r="N5054" s="246"/>
      <c r="O5054" s="262"/>
      <c r="P5054" s="246"/>
      <c r="Q5054" s="246"/>
      <c r="R5054" s="246"/>
      <c r="S5054" s="547">
        <v>2153</v>
      </c>
      <c r="T5054" s="467" t="s">
        <v>2965</v>
      </c>
      <c r="U5054" s="347">
        <f t="shared" si="109"/>
        <v>17224</v>
      </c>
    </row>
    <row r="5055" spans="1:21">
      <c r="A5055" s="238">
        <f t="shared" si="110"/>
        <v>5052</v>
      </c>
      <c r="B5055" s="235">
        <v>110710682</v>
      </c>
      <c r="C5055" s="238" t="s">
        <v>4488</v>
      </c>
      <c r="D5055" s="238" t="s">
        <v>2216</v>
      </c>
      <c r="E5055" s="598" t="s">
        <v>36</v>
      </c>
      <c r="F5055" s="347">
        <v>8</v>
      </c>
      <c r="G5055" s="623" t="s">
        <v>5904</v>
      </c>
      <c r="H5055" s="485">
        <v>45558</v>
      </c>
      <c r="I5055" s="491"/>
      <c r="J5055" s="246"/>
      <c r="K5055" s="246"/>
      <c r="L5055" s="246"/>
      <c r="M5055" s="246"/>
      <c r="N5055" s="246"/>
      <c r="O5055" s="262"/>
      <c r="P5055" s="246"/>
      <c r="Q5055" s="246"/>
      <c r="R5055" s="246"/>
      <c r="S5055" s="547">
        <v>2078</v>
      </c>
      <c r="T5055" s="467" t="s">
        <v>2965</v>
      </c>
      <c r="U5055" s="347">
        <f t="shared" si="109"/>
        <v>16624</v>
      </c>
    </row>
    <row r="5056" spans="1:21" ht="20.399999999999999">
      <c r="A5056" s="238">
        <f t="shared" si="110"/>
        <v>5053</v>
      </c>
      <c r="B5056" s="235">
        <v>110710684</v>
      </c>
      <c r="C5056" s="238" t="s">
        <v>2212</v>
      </c>
      <c r="D5056" s="238" t="s">
        <v>2213</v>
      </c>
      <c r="E5056" s="598" t="s">
        <v>36</v>
      </c>
      <c r="F5056" s="347">
        <v>4</v>
      </c>
      <c r="G5056" s="623" t="s">
        <v>5904</v>
      </c>
      <c r="H5056" s="485">
        <v>45558</v>
      </c>
      <c r="I5056" s="491"/>
      <c r="J5056" s="246"/>
      <c r="K5056" s="246"/>
      <c r="L5056" s="246"/>
      <c r="M5056" s="246"/>
      <c r="N5056" s="246"/>
      <c r="O5056" s="262"/>
      <c r="P5056" s="246"/>
      <c r="Q5056" s="246"/>
      <c r="R5056" s="246"/>
      <c r="S5056" s="547">
        <v>2711</v>
      </c>
      <c r="T5056" s="467" t="s">
        <v>2965</v>
      </c>
      <c r="U5056" s="347">
        <f t="shared" si="109"/>
        <v>10844</v>
      </c>
    </row>
    <row r="5057" spans="1:21">
      <c r="A5057" s="238">
        <f t="shared" si="110"/>
        <v>5054</v>
      </c>
      <c r="B5057" s="235" t="s">
        <v>2458</v>
      </c>
      <c r="C5057" s="235" t="s">
        <v>2458</v>
      </c>
      <c r="D5057" s="238" t="s">
        <v>2459</v>
      </c>
      <c r="E5057" s="598" t="s">
        <v>36</v>
      </c>
      <c r="F5057" s="347">
        <v>4</v>
      </c>
      <c r="G5057" s="623" t="s">
        <v>5904</v>
      </c>
      <c r="H5057" s="485">
        <v>45558</v>
      </c>
      <c r="I5057" s="491"/>
      <c r="J5057" s="246"/>
      <c r="K5057" s="246"/>
      <c r="L5057" s="246"/>
      <c r="M5057" s="246"/>
      <c r="N5057" s="246"/>
      <c r="O5057" s="262"/>
      <c r="P5057" s="246"/>
      <c r="Q5057" s="246"/>
      <c r="R5057" s="246"/>
      <c r="S5057" s="547">
        <v>1775.95</v>
      </c>
      <c r="T5057" s="467" t="s">
        <v>2965</v>
      </c>
      <c r="U5057" s="347">
        <f t="shared" si="109"/>
        <v>7103.8</v>
      </c>
    </row>
    <row r="5058" spans="1:21">
      <c r="A5058" s="238">
        <f t="shared" si="110"/>
        <v>5055</v>
      </c>
      <c r="B5058" s="235" t="s">
        <v>2336</v>
      </c>
      <c r="C5058" s="238" t="s">
        <v>2337</v>
      </c>
      <c r="D5058" s="238" t="s">
        <v>2605</v>
      </c>
      <c r="E5058" s="598" t="s">
        <v>36</v>
      </c>
      <c r="F5058" s="347">
        <v>8</v>
      </c>
      <c r="G5058" s="623" t="s">
        <v>5904</v>
      </c>
      <c r="H5058" s="485">
        <v>45558</v>
      </c>
      <c r="I5058" s="491"/>
      <c r="J5058" s="246"/>
      <c r="K5058" s="246"/>
      <c r="L5058" s="246"/>
      <c r="M5058" s="246"/>
      <c r="N5058" s="246"/>
      <c r="O5058" s="262"/>
      <c r="P5058" s="246"/>
      <c r="Q5058" s="246"/>
      <c r="R5058" s="246"/>
      <c r="S5058" s="547">
        <v>1779</v>
      </c>
      <c r="T5058" s="467" t="s">
        <v>2965</v>
      </c>
      <c r="U5058" s="347">
        <f t="shared" si="109"/>
        <v>14232</v>
      </c>
    </row>
    <row r="5059" spans="1:21" ht="20.399999999999999">
      <c r="A5059" s="238">
        <f t="shared" si="110"/>
        <v>5056</v>
      </c>
      <c r="B5059" s="238" t="s">
        <v>5895</v>
      </c>
      <c r="C5059" s="238" t="s">
        <v>818</v>
      </c>
      <c r="D5059" s="238" t="s">
        <v>819</v>
      </c>
      <c r="E5059" s="598" t="s">
        <v>36</v>
      </c>
      <c r="F5059" s="347">
        <v>40</v>
      </c>
      <c r="G5059" s="623" t="s">
        <v>5904</v>
      </c>
      <c r="H5059" s="485">
        <v>45558</v>
      </c>
      <c r="I5059" s="491"/>
      <c r="J5059" s="246"/>
      <c r="K5059" s="246"/>
      <c r="L5059" s="246"/>
      <c r="M5059" s="246"/>
      <c r="N5059" s="246"/>
      <c r="O5059" s="262"/>
      <c r="P5059" s="246"/>
      <c r="Q5059" s="246"/>
      <c r="R5059" s="246"/>
      <c r="S5059" s="547">
        <v>4.05</v>
      </c>
      <c r="T5059" s="467" t="s">
        <v>2965</v>
      </c>
      <c r="U5059" s="347">
        <f t="shared" si="109"/>
        <v>162</v>
      </c>
    </row>
    <row r="5060" spans="1:21" ht="20.399999999999999">
      <c r="A5060" s="238">
        <f t="shared" si="110"/>
        <v>5057</v>
      </c>
      <c r="B5060" s="238" t="s">
        <v>5896</v>
      </c>
      <c r="C5060" s="238" t="s">
        <v>820</v>
      </c>
      <c r="D5060" s="238" t="s">
        <v>821</v>
      </c>
      <c r="E5060" s="598" t="s">
        <v>36</v>
      </c>
      <c r="F5060" s="347">
        <v>40</v>
      </c>
      <c r="G5060" s="623" t="s">
        <v>5904</v>
      </c>
      <c r="H5060" s="485">
        <v>45558</v>
      </c>
      <c r="I5060" s="491"/>
      <c r="J5060" s="246"/>
      <c r="K5060" s="246"/>
      <c r="L5060" s="246"/>
      <c r="M5060" s="246"/>
      <c r="N5060" s="246"/>
      <c r="O5060" s="262"/>
      <c r="P5060" s="246"/>
      <c r="Q5060" s="246"/>
      <c r="R5060" s="246"/>
      <c r="S5060" s="547">
        <v>11.06</v>
      </c>
      <c r="T5060" s="467" t="s">
        <v>2965</v>
      </c>
      <c r="U5060" s="347">
        <f t="shared" si="109"/>
        <v>442.40000000000003</v>
      </c>
    </row>
    <row r="5061" spans="1:21" ht="20.399999999999999">
      <c r="A5061" s="238">
        <f t="shared" si="110"/>
        <v>5058</v>
      </c>
      <c r="B5061" s="238" t="s">
        <v>5897</v>
      </c>
      <c r="C5061" s="238">
        <v>107184793</v>
      </c>
      <c r="D5061" s="238" t="s">
        <v>813</v>
      </c>
      <c r="E5061" s="598" t="s">
        <v>36</v>
      </c>
      <c r="F5061" s="347">
        <v>40</v>
      </c>
      <c r="G5061" s="623" t="s">
        <v>5904</v>
      </c>
      <c r="H5061" s="485">
        <v>45558</v>
      </c>
      <c r="I5061" s="491"/>
      <c r="J5061" s="246"/>
      <c r="K5061" s="246"/>
      <c r="L5061" s="246"/>
      <c r="M5061" s="246"/>
      <c r="N5061" s="246"/>
      <c r="O5061" s="262"/>
      <c r="P5061" s="246"/>
      <c r="Q5061" s="246"/>
      <c r="R5061" s="246"/>
      <c r="S5061" s="547">
        <v>2.74</v>
      </c>
      <c r="T5061" s="467" t="s">
        <v>2965</v>
      </c>
      <c r="U5061" s="347">
        <f t="shared" si="109"/>
        <v>109.60000000000001</v>
      </c>
    </row>
    <row r="5062" spans="1:21">
      <c r="A5062" s="238">
        <f t="shared" si="110"/>
        <v>5059</v>
      </c>
      <c r="B5062" s="235">
        <v>107156657</v>
      </c>
      <c r="C5062" s="238">
        <v>107156657</v>
      </c>
      <c r="D5062" s="238" t="s">
        <v>815</v>
      </c>
      <c r="E5062" s="598" t="s">
        <v>36</v>
      </c>
      <c r="F5062" s="347">
        <v>8</v>
      </c>
      <c r="G5062" s="623" t="s">
        <v>5904</v>
      </c>
      <c r="H5062" s="485">
        <v>45558</v>
      </c>
      <c r="I5062" s="491"/>
      <c r="J5062" s="246"/>
      <c r="K5062" s="246"/>
      <c r="L5062" s="246"/>
      <c r="M5062" s="246"/>
      <c r="N5062" s="246"/>
      <c r="O5062" s="262"/>
      <c r="P5062" s="246"/>
      <c r="Q5062" s="246"/>
      <c r="R5062" s="246"/>
      <c r="S5062" s="547">
        <v>17.79</v>
      </c>
      <c r="T5062" s="467" t="s">
        <v>2965</v>
      </c>
      <c r="U5062" s="347">
        <f t="shared" si="109"/>
        <v>142.32</v>
      </c>
    </row>
    <row r="5063" spans="1:21">
      <c r="A5063" s="238">
        <f t="shared" si="110"/>
        <v>5060</v>
      </c>
      <c r="B5063" s="235">
        <v>107156629</v>
      </c>
      <c r="C5063" s="235">
        <v>107156629</v>
      </c>
      <c r="D5063" s="238" t="s">
        <v>814</v>
      </c>
      <c r="E5063" s="598" t="s">
        <v>36</v>
      </c>
      <c r="F5063" s="347">
        <v>32</v>
      </c>
      <c r="G5063" s="623" t="s">
        <v>5904</v>
      </c>
      <c r="H5063" s="485">
        <v>45558</v>
      </c>
      <c r="I5063" s="491"/>
      <c r="J5063" s="246"/>
      <c r="K5063" s="246"/>
      <c r="L5063" s="246"/>
      <c r="M5063" s="246"/>
      <c r="N5063" s="246"/>
      <c r="O5063" s="262"/>
      <c r="P5063" s="246"/>
      <c r="Q5063" s="246"/>
      <c r="R5063" s="246"/>
      <c r="S5063" s="547">
        <v>13.63</v>
      </c>
      <c r="T5063" s="467" t="s">
        <v>2965</v>
      </c>
      <c r="U5063" s="347">
        <f t="shared" si="109"/>
        <v>436.16</v>
      </c>
    </row>
    <row r="5064" spans="1:21">
      <c r="A5064" s="238">
        <f t="shared" si="110"/>
        <v>5061</v>
      </c>
      <c r="B5064" s="235">
        <v>112141777</v>
      </c>
      <c r="C5064" s="238">
        <v>112141777</v>
      </c>
      <c r="D5064" s="238" t="s">
        <v>2563</v>
      </c>
      <c r="E5064" s="598" t="s">
        <v>36</v>
      </c>
      <c r="F5064" s="347">
        <v>36</v>
      </c>
      <c r="G5064" s="623" t="s">
        <v>5904</v>
      </c>
      <c r="H5064" s="485">
        <v>45558</v>
      </c>
      <c r="I5064" s="491"/>
      <c r="J5064" s="246"/>
      <c r="K5064" s="246"/>
      <c r="L5064" s="246"/>
      <c r="M5064" s="246"/>
      <c r="N5064" s="246"/>
      <c r="O5064" s="262"/>
      <c r="P5064" s="246"/>
      <c r="Q5064" s="246"/>
      <c r="R5064" s="246"/>
      <c r="S5064" s="547">
        <v>5.3</v>
      </c>
      <c r="T5064" s="467" t="s">
        <v>2965</v>
      </c>
      <c r="U5064" s="347">
        <f t="shared" si="109"/>
        <v>190.79999999999998</v>
      </c>
    </row>
    <row r="5065" spans="1:21">
      <c r="A5065" s="238">
        <f t="shared" si="110"/>
        <v>5062</v>
      </c>
      <c r="B5065" s="235">
        <v>112141778</v>
      </c>
      <c r="C5065" s="238">
        <v>112141778</v>
      </c>
      <c r="D5065" s="238" t="s">
        <v>2566</v>
      </c>
      <c r="E5065" s="598" t="s">
        <v>36</v>
      </c>
      <c r="F5065" s="347">
        <v>20</v>
      </c>
      <c r="G5065" s="623" t="s">
        <v>5904</v>
      </c>
      <c r="H5065" s="485">
        <v>45558</v>
      </c>
      <c r="I5065" s="491"/>
      <c r="J5065" s="246"/>
      <c r="K5065" s="246"/>
      <c r="L5065" s="246"/>
      <c r="M5065" s="246"/>
      <c r="N5065" s="246"/>
      <c r="O5065" s="262"/>
      <c r="P5065" s="246"/>
      <c r="Q5065" s="246"/>
      <c r="R5065" s="246"/>
      <c r="S5065" s="547">
        <v>1.45</v>
      </c>
      <c r="T5065" s="467" t="s">
        <v>2965</v>
      </c>
      <c r="U5065" s="347">
        <f t="shared" ref="U5065:U5129" si="111">S5065*F5065</f>
        <v>29</v>
      </c>
    </row>
    <row r="5066" spans="1:21">
      <c r="A5066" s="238">
        <f t="shared" si="110"/>
        <v>5063</v>
      </c>
      <c r="B5066" s="235">
        <v>111402534</v>
      </c>
      <c r="C5066" s="238" t="s">
        <v>1083</v>
      </c>
      <c r="D5066" s="238" t="s">
        <v>1084</v>
      </c>
      <c r="E5066" s="598" t="s">
        <v>36</v>
      </c>
      <c r="F5066" s="347">
        <v>5</v>
      </c>
      <c r="G5066" s="623" t="s">
        <v>5904</v>
      </c>
      <c r="H5066" s="485">
        <v>45558</v>
      </c>
      <c r="I5066" s="491"/>
      <c r="J5066" s="246"/>
      <c r="K5066" s="246"/>
      <c r="L5066" s="246"/>
      <c r="M5066" s="246"/>
      <c r="N5066" s="246"/>
      <c r="O5066" s="262"/>
      <c r="P5066" s="246"/>
      <c r="Q5066" s="246"/>
      <c r="R5066" s="246"/>
      <c r="S5066" s="547">
        <v>442.77</v>
      </c>
      <c r="T5066" s="467" t="s">
        <v>2965</v>
      </c>
      <c r="U5066" s="347">
        <f t="shared" si="111"/>
        <v>2213.85</v>
      </c>
    </row>
    <row r="5067" spans="1:21">
      <c r="A5067" s="238">
        <f t="shared" si="110"/>
        <v>5064</v>
      </c>
      <c r="B5067" s="238">
        <v>101576439</v>
      </c>
      <c r="C5067" s="238" t="s">
        <v>655</v>
      </c>
      <c r="D5067" s="238" t="s">
        <v>656</v>
      </c>
      <c r="E5067" s="598" t="s">
        <v>36</v>
      </c>
      <c r="F5067" s="347">
        <v>2</v>
      </c>
      <c r="G5067" s="623" t="s">
        <v>5904</v>
      </c>
      <c r="H5067" s="485">
        <v>45558</v>
      </c>
      <c r="I5067" s="491"/>
      <c r="J5067" s="246"/>
      <c r="K5067" s="246"/>
      <c r="L5067" s="246"/>
      <c r="M5067" s="246"/>
      <c r="N5067" s="246"/>
      <c r="O5067" s="262"/>
      <c r="P5067" s="246"/>
      <c r="Q5067" s="246"/>
      <c r="R5067" s="246"/>
      <c r="S5067" s="547">
        <v>1394</v>
      </c>
      <c r="T5067" s="467" t="s">
        <v>2965</v>
      </c>
      <c r="U5067" s="347">
        <f t="shared" si="111"/>
        <v>2788</v>
      </c>
    </row>
    <row r="5068" spans="1:21" ht="30.6">
      <c r="A5068" s="238">
        <f t="shared" si="110"/>
        <v>5065</v>
      </c>
      <c r="B5068" s="235">
        <v>109611234</v>
      </c>
      <c r="C5068" s="238">
        <v>3742612236</v>
      </c>
      <c r="D5068" s="337" t="s">
        <v>3031</v>
      </c>
      <c r="E5068" s="598" t="s">
        <v>36</v>
      </c>
      <c r="F5068" s="347">
        <v>6</v>
      </c>
      <c r="G5068" s="623" t="s">
        <v>5904</v>
      </c>
      <c r="H5068" s="485">
        <v>45558</v>
      </c>
      <c r="I5068" s="491"/>
      <c r="J5068" s="246"/>
      <c r="K5068" s="246"/>
      <c r="L5068" s="246"/>
      <c r="M5068" s="246"/>
      <c r="N5068" s="246"/>
      <c r="O5068" s="262"/>
      <c r="P5068" s="246"/>
      <c r="Q5068" s="246"/>
      <c r="R5068" s="246"/>
      <c r="S5068" s="547">
        <v>24600</v>
      </c>
      <c r="T5068" s="467" t="s">
        <v>2965</v>
      </c>
      <c r="U5068" s="347">
        <f t="shared" si="111"/>
        <v>147600</v>
      </c>
    </row>
    <row r="5069" spans="1:21">
      <c r="A5069" s="238">
        <f t="shared" si="110"/>
        <v>5066</v>
      </c>
      <c r="B5069" s="496">
        <v>110408288</v>
      </c>
      <c r="C5069" s="238" t="s">
        <v>1749</v>
      </c>
      <c r="D5069" s="337" t="s">
        <v>1750</v>
      </c>
      <c r="E5069" s="598" t="s">
        <v>36</v>
      </c>
      <c r="F5069" s="347">
        <v>6</v>
      </c>
      <c r="G5069" s="623" t="s">
        <v>5904</v>
      </c>
      <c r="H5069" s="485">
        <v>45558</v>
      </c>
      <c r="I5069" s="491"/>
      <c r="J5069" s="246"/>
      <c r="K5069" s="246"/>
      <c r="L5069" s="246"/>
      <c r="M5069" s="246"/>
      <c r="N5069" s="246"/>
      <c r="O5069" s="262"/>
      <c r="P5069" s="246"/>
      <c r="Q5069" s="246"/>
      <c r="R5069" s="246"/>
      <c r="S5069" s="547">
        <v>2750</v>
      </c>
      <c r="T5069" s="467" t="s">
        <v>2965</v>
      </c>
      <c r="U5069" s="347">
        <f t="shared" si="111"/>
        <v>16500</v>
      </c>
    </row>
    <row r="5070" spans="1:21">
      <c r="A5070" s="238">
        <f t="shared" si="110"/>
        <v>5067</v>
      </c>
      <c r="B5070" s="235">
        <v>110408291</v>
      </c>
      <c r="C5070" s="238" t="s">
        <v>1305</v>
      </c>
      <c r="D5070" s="238" t="s">
        <v>1306</v>
      </c>
      <c r="E5070" s="598" t="s">
        <v>36</v>
      </c>
      <c r="F5070" s="347">
        <v>12</v>
      </c>
      <c r="G5070" s="623" t="s">
        <v>5904</v>
      </c>
      <c r="H5070" s="485">
        <v>45558</v>
      </c>
      <c r="I5070" s="491"/>
      <c r="J5070" s="246"/>
      <c r="K5070" s="246"/>
      <c r="L5070" s="246"/>
      <c r="M5070" s="246"/>
      <c r="N5070" s="246"/>
      <c r="O5070" s="262"/>
      <c r="P5070" s="246"/>
      <c r="Q5070" s="246"/>
      <c r="R5070" s="246"/>
      <c r="S5070" s="547">
        <v>2.5499999999999998</v>
      </c>
      <c r="T5070" s="467" t="s">
        <v>2965</v>
      </c>
      <c r="U5070" s="347">
        <f t="shared" si="111"/>
        <v>30.599999999999998</v>
      </c>
    </row>
    <row r="5071" spans="1:21" ht="20.399999999999999">
      <c r="A5071" s="238">
        <f t="shared" si="110"/>
        <v>5068</v>
      </c>
      <c r="B5071" s="496">
        <v>110408292</v>
      </c>
      <c r="C5071" s="238" t="s">
        <v>1309</v>
      </c>
      <c r="D5071" s="238" t="s">
        <v>1310</v>
      </c>
      <c r="E5071" s="598" t="s">
        <v>36</v>
      </c>
      <c r="F5071" s="350">
        <v>60</v>
      </c>
      <c r="G5071" s="623" t="s">
        <v>5904</v>
      </c>
      <c r="H5071" s="485">
        <v>45558</v>
      </c>
      <c r="I5071" s="491"/>
      <c r="J5071" s="246"/>
      <c r="K5071" s="246"/>
      <c r="L5071" s="246"/>
      <c r="M5071" s="246"/>
      <c r="N5071" s="246"/>
      <c r="O5071" s="262"/>
      <c r="P5071" s="246"/>
      <c r="Q5071" s="246"/>
      <c r="R5071" s="246"/>
      <c r="S5071" s="177">
        <v>4.5</v>
      </c>
      <c r="T5071" s="467" t="s">
        <v>2965</v>
      </c>
      <c r="U5071" s="347">
        <f t="shared" si="111"/>
        <v>270</v>
      </c>
    </row>
    <row r="5072" spans="1:21" ht="20.399999999999999">
      <c r="A5072" s="238">
        <f t="shared" si="110"/>
        <v>5069</v>
      </c>
      <c r="B5072" s="235">
        <v>110408290</v>
      </c>
      <c r="C5072" s="238" t="s">
        <v>2260</v>
      </c>
      <c r="D5072" s="337" t="s">
        <v>2775</v>
      </c>
      <c r="E5072" s="598" t="s">
        <v>36</v>
      </c>
      <c r="F5072" s="347">
        <v>6</v>
      </c>
      <c r="G5072" s="623" t="s">
        <v>5904</v>
      </c>
      <c r="H5072" s="485">
        <v>45558</v>
      </c>
      <c r="I5072" s="491"/>
      <c r="J5072" s="246"/>
      <c r="K5072" s="246"/>
      <c r="L5072" s="246"/>
      <c r="M5072" s="246"/>
      <c r="N5072" s="246"/>
      <c r="O5072" s="262"/>
      <c r="P5072" s="246"/>
      <c r="Q5072" s="246"/>
      <c r="R5072" s="246"/>
      <c r="S5072" s="547">
        <v>610</v>
      </c>
      <c r="T5072" s="467" t="s">
        <v>2965</v>
      </c>
      <c r="U5072" s="347">
        <f t="shared" si="111"/>
        <v>3660</v>
      </c>
    </row>
    <row r="5073" spans="1:21">
      <c r="A5073" s="238">
        <f t="shared" si="110"/>
        <v>5070</v>
      </c>
      <c r="B5073" s="496">
        <v>112173808</v>
      </c>
      <c r="C5073" s="239" t="s">
        <v>3421</v>
      </c>
      <c r="D5073" s="350" t="s">
        <v>2819</v>
      </c>
      <c r="E5073" s="600" t="s">
        <v>247</v>
      </c>
      <c r="F5073" s="347">
        <v>1</v>
      </c>
      <c r="G5073" s="623" t="s">
        <v>5904</v>
      </c>
      <c r="H5073" s="485">
        <v>45558</v>
      </c>
      <c r="I5073" s="491"/>
      <c r="J5073" s="246"/>
      <c r="K5073" s="246"/>
      <c r="L5073" s="246"/>
      <c r="M5073" s="246"/>
      <c r="N5073" s="246"/>
      <c r="O5073" s="262"/>
      <c r="P5073" s="246"/>
      <c r="Q5073" s="246"/>
      <c r="R5073" s="246"/>
      <c r="S5073" s="547">
        <v>6570</v>
      </c>
      <c r="T5073" s="467" t="s">
        <v>2965</v>
      </c>
      <c r="U5073" s="347">
        <f t="shared" si="111"/>
        <v>6570</v>
      </c>
    </row>
    <row r="5074" spans="1:21">
      <c r="A5074" s="238">
        <f t="shared" si="110"/>
        <v>5071</v>
      </c>
      <c r="B5074" s="235">
        <v>111400054</v>
      </c>
      <c r="C5074" s="238" t="s">
        <v>3274</v>
      </c>
      <c r="D5074" s="238" t="s">
        <v>650</v>
      </c>
      <c r="E5074" s="598" t="s">
        <v>36</v>
      </c>
      <c r="F5074" s="350">
        <v>6</v>
      </c>
      <c r="G5074" s="623" t="s">
        <v>5904</v>
      </c>
      <c r="H5074" s="485">
        <v>45558</v>
      </c>
      <c r="I5074" s="491"/>
      <c r="J5074" s="246"/>
      <c r="K5074" s="246"/>
      <c r="L5074" s="246"/>
      <c r="M5074" s="246"/>
      <c r="N5074" s="246"/>
      <c r="O5074" s="262"/>
      <c r="P5074" s="246"/>
      <c r="Q5074" s="246"/>
      <c r="R5074" s="246"/>
      <c r="S5074" s="547">
        <v>1410</v>
      </c>
      <c r="T5074" s="467" t="s">
        <v>2965</v>
      </c>
      <c r="U5074" s="347">
        <f t="shared" si="111"/>
        <v>8460</v>
      </c>
    </row>
    <row r="5075" spans="1:21">
      <c r="A5075" s="238">
        <f t="shared" si="110"/>
        <v>5072</v>
      </c>
      <c r="B5075" s="235">
        <v>111400055</v>
      </c>
      <c r="C5075" s="238" t="s">
        <v>3275</v>
      </c>
      <c r="D5075" s="238" t="s">
        <v>654</v>
      </c>
      <c r="E5075" s="598" t="s">
        <v>36</v>
      </c>
      <c r="F5075" s="347">
        <v>6</v>
      </c>
      <c r="G5075" s="623" t="s">
        <v>5904</v>
      </c>
      <c r="H5075" s="485">
        <v>45558</v>
      </c>
      <c r="I5075" s="491"/>
      <c r="J5075" s="246"/>
      <c r="K5075" s="246"/>
      <c r="L5075" s="246"/>
      <c r="M5075" s="246"/>
      <c r="N5075" s="246"/>
      <c r="O5075" s="262"/>
      <c r="P5075" s="246"/>
      <c r="Q5075" s="246"/>
      <c r="R5075" s="246"/>
      <c r="S5075" s="547">
        <v>1706.02</v>
      </c>
      <c r="T5075" s="467" t="s">
        <v>2965</v>
      </c>
      <c r="U5075" s="347">
        <f t="shared" si="111"/>
        <v>10236.119999999999</v>
      </c>
    </row>
    <row r="5076" spans="1:21" ht="20.399999999999999">
      <c r="A5076" s="238">
        <f t="shared" si="110"/>
        <v>5073</v>
      </c>
      <c r="B5076" s="238" t="s">
        <v>5898</v>
      </c>
      <c r="C5076" s="238" t="s">
        <v>5899</v>
      </c>
      <c r="D5076" s="238" t="s">
        <v>2373</v>
      </c>
      <c r="E5076" s="598" t="s">
        <v>36</v>
      </c>
      <c r="F5076" s="341">
        <v>2</v>
      </c>
      <c r="G5076" s="623" t="s">
        <v>5904</v>
      </c>
      <c r="H5076" s="485">
        <v>45558</v>
      </c>
      <c r="I5076" s="491"/>
      <c r="J5076" s="246"/>
      <c r="K5076" s="246"/>
      <c r="L5076" s="246"/>
      <c r="M5076" s="246"/>
      <c r="N5076" s="246"/>
      <c r="O5076" s="262"/>
      <c r="P5076" s="246"/>
      <c r="Q5076" s="246"/>
      <c r="R5076" s="246"/>
      <c r="S5076" s="547">
        <v>250.2</v>
      </c>
      <c r="T5076" s="467" t="s">
        <v>2965</v>
      </c>
      <c r="U5076" s="347">
        <f t="shared" si="111"/>
        <v>500.4</v>
      </c>
    </row>
    <row r="5077" spans="1:21">
      <c r="A5077" s="238">
        <f t="shared" si="110"/>
        <v>5074</v>
      </c>
      <c r="B5077" s="238">
        <v>112172542</v>
      </c>
      <c r="C5077" s="238" t="s">
        <v>5900</v>
      </c>
      <c r="D5077" s="238" t="s">
        <v>2376</v>
      </c>
      <c r="E5077" s="598" t="s">
        <v>36</v>
      </c>
      <c r="F5077" s="499">
        <v>6</v>
      </c>
      <c r="G5077" s="623" t="s">
        <v>5904</v>
      </c>
      <c r="H5077" s="485">
        <v>45558</v>
      </c>
      <c r="I5077" s="491"/>
      <c r="J5077" s="246"/>
      <c r="K5077" s="246"/>
      <c r="L5077" s="246"/>
      <c r="M5077" s="246"/>
      <c r="N5077" s="246"/>
      <c r="O5077" s="262"/>
      <c r="P5077" s="246"/>
      <c r="Q5077" s="246"/>
      <c r="R5077" s="246"/>
      <c r="S5077" s="547">
        <v>139.5</v>
      </c>
      <c r="T5077" s="467" t="s">
        <v>2965</v>
      </c>
      <c r="U5077" s="347">
        <f t="shared" si="111"/>
        <v>837</v>
      </c>
    </row>
    <row r="5078" spans="1:21">
      <c r="A5078" s="238">
        <f t="shared" si="110"/>
        <v>5075</v>
      </c>
      <c r="B5078" s="238">
        <v>112172543</v>
      </c>
      <c r="C5078" s="238" t="s">
        <v>4040</v>
      </c>
      <c r="D5078" s="238" t="s">
        <v>1145</v>
      </c>
      <c r="E5078" s="598" t="s">
        <v>36</v>
      </c>
      <c r="F5078" s="341">
        <v>2</v>
      </c>
      <c r="G5078" s="623" t="s">
        <v>5904</v>
      </c>
      <c r="H5078" s="485">
        <v>45558</v>
      </c>
      <c r="I5078" s="491"/>
      <c r="J5078" s="246"/>
      <c r="K5078" s="246"/>
      <c r="L5078" s="246"/>
      <c r="M5078" s="246"/>
      <c r="N5078" s="246"/>
      <c r="O5078" s="262"/>
      <c r="P5078" s="246"/>
      <c r="Q5078" s="246"/>
      <c r="R5078" s="246"/>
      <c r="S5078" s="547">
        <v>3147</v>
      </c>
      <c r="T5078" s="467" t="s">
        <v>2965</v>
      </c>
      <c r="U5078" s="347">
        <f t="shared" si="111"/>
        <v>6294</v>
      </c>
    </row>
    <row r="5079" spans="1:21">
      <c r="A5079" s="238">
        <f t="shared" si="110"/>
        <v>5076</v>
      </c>
      <c r="B5079" s="238">
        <v>112172544</v>
      </c>
      <c r="C5079" s="238" t="s">
        <v>5901</v>
      </c>
      <c r="D5079" s="238" t="s">
        <v>2377</v>
      </c>
      <c r="E5079" s="598" t="s">
        <v>36</v>
      </c>
      <c r="F5079" s="341">
        <v>4</v>
      </c>
      <c r="G5079" s="623" t="s">
        <v>5904</v>
      </c>
      <c r="H5079" s="485">
        <v>45558</v>
      </c>
      <c r="I5079" s="491"/>
      <c r="J5079" s="246"/>
      <c r="K5079" s="246"/>
      <c r="L5079" s="246"/>
      <c r="M5079" s="246"/>
      <c r="N5079" s="246"/>
      <c r="O5079" s="262"/>
      <c r="P5079" s="246"/>
      <c r="Q5079" s="246"/>
      <c r="R5079" s="246"/>
      <c r="S5079" s="547">
        <v>147.6</v>
      </c>
      <c r="T5079" s="467" t="s">
        <v>2965</v>
      </c>
      <c r="U5079" s="347">
        <f t="shared" si="111"/>
        <v>590.4</v>
      </c>
    </row>
    <row r="5080" spans="1:21" ht="20.399999999999999">
      <c r="A5080" s="238">
        <f t="shared" si="110"/>
        <v>5077</v>
      </c>
      <c r="B5080" s="238" t="s">
        <v>5902</v>
      </c>
      <c r="C5080" s="238"/>
      <c r="D5080" s="238" t="s">
        <v>2378</v>
      </c>
      <c r="E5080" s="598" t="s">
        <v>36</v>
      </c>
      <c r="F5080" s="341">
        <v>12</v>
      </c>
      <c r="G5080" s="623" t="s">
        <v>5904</v>
      </c>
      <c r="H5080" s="485">
        <v>45558</v>
      </c>
      <c r="I5080" s="491"/>
      <c r="J5080" s="246"/>
      <c r="K5080" s="246"/>
      <c r="L5080" s="246"/>
      <c r="M5080" s="246"/>
      <c r="N5080" s="246"/>
      <c r="O5080" s="262"/>
      <c r="P5080" s="246"/>
      <c r="Q5080" s="246"/>
      <c r="R5080" s="246"/>
      <c r="S5080" s="547">
        <v>8.8800000000000008</v>
      </c>
      <c r="T5080" s="467" t="s">
        <v>2965</v>
      </c>
      <c r="U5080" s="347">
        <f t="shared" si="111"/>
        <v>106.56</v>
      </c>
    </row>
    <row r="5081" spans="1:21" ht="20.399999999999999">
      <c r="A5081" s="238">
        <f t="shared" si="110"/>
        <v>5078</v>
      </c>
      <c r="B5081" s="238" t="s">
        <v>5903</v>
      </c>
      <c r="C5081" s="500"/>
      <c r="D5081" s="238" t="s">
        <v>2380</v>
      </c>
      <c r="E5081" s="598" t="s">
        <v>36</v>
      </c>
      <c r="F5081" s="499">
        <v>8</v>
      </c>
      <c r="G5081" s="623" t="s">
        <v>5904</v>
      </c>
      <c r="H5081" s="485">
        <v>45558</v>
      </c>
      <c r="I5081" s="491"/>
      <c r="J5081" s="246"/>
      <c r="K5081" s="246"/>
      <c r="L5081" s="246"/>
      <c r="M5081" s="246"/>
      <c r="N5081" s="246"/>
      <c r="O5081" s="262"/>
      <c r="P5081" s="246"/>
      <c r="Q5081" s="246"/>
      <c r="R5081" s="246"/>
      <c r="S5081" s="547">
        <v>8.98</v>
      </c>
      <c r="T5081" s="467" t="s">
        <v>2965</v>
      </c>
      <c r="U5081" s="347">
        <f t="shared" si="111"/>
        <v>71.84</v>
      </c>
    </row>
    <row r="5082" spans="1:21">
      <c r="A5082" s="238">
        <f t="shared" si="110"/>
        <v>5079</v>
      </c>
      <c r="B5082" s="235">
        <v>112170848</v>
      </c>
      <c r="C5082" s="235"/>
      <c r="D5082" s="355" t="s">
        <v>5083</v>
      </c>
      <c r="E5082" s="598" t="s">
        <v>36</v>
      </c>
      <c r="F5082" s="499">
        <v>12</v>
      </c>
      <c r="G5082" s="623" t="s">
        <v>5904</v>
      </c>
      <c r="H5082" s="485">
        <v>45558</v>
      </c>
      <c r="I5082" s="491"/>
      <c r="J5082" s="246"/>
      <c r="K5082" s="246"/>
      <c r="L5082" s="246"/>
      <c r="M5082" s="246"/>
      <c r="N5082" s="246"/>
      <c r="O5082" s="262"/>
      <c r="P5082" s="246"/>
      <c r="Q5082" s="246"/>
      <c r="R5082" s="246"/>
      <c r="S5082" s="547">
        <v>8.41</v>
      </c>
      <c r="T5082" s="467" t="s">
        <v>2965</v>
      </c>
      <c r="U5082" s="347">
        <f t="shared" si="111"/>
        <v>100.92</v>
      </c>
    </row>
    <row r="5083" spans="1:21">
      <c r="A5083" s="238">
        <f t="shared" si="110"/>
        <v>5080</v>
      </c>
      <c r="B5083" s="235">
        <v>112170849</v>
      </c>
      <c r="C5083" s="235"/>
      <c r="D5083" s="238" t="s">
        <v>2382</v>
      </c>
      <c r="E5083" s="598" t="s">
        <v>36</v>
      </c>
      <c r="F5083" s="499">
        <v>12</v>
      </c>
      <c r="G5083" s="623" t="s">
        <v>5904</v>
      </c>
      <c r="H5083" s="485">
        <v>45558</v>
      </c>
      <c r="I5083" s="491"/>
      <c r="J5083" s="246"/>
      <c r="K5083" s="246"/>
      <c r="L5083" s="246"/>
      <c r="M5083" s="246"/>
      <c r="N5083" s="246"/>
      <c r="O5083" s="262"/>
      <c r="P5083" s="246"/>
      <c r="Q5083" s="246"/>
      <c r="R5083" s="246"/>
      <c r="S5083" s="547">
        <v>2.89</v>
      </c>
      <c r="T5083" s="467" t="s">
        <v>2965</v>
      </c>
      <c r="U5083" s="347">
        <f t="shared" si="111"/>
        <v>34.68</v>
      </c>
    </row>
    <row r="5084" spans="1:21">
      <c r="A5084" s="238">
        <f t="shared" si="110"/>
        <v>5081</v>
      </c>
      <c r="B5084" s="493" t="s">
        <v>286</v>
      </c>
      <c r="C5084" s="501" t="s">
        <v>286</v>
      </c>
      <c r="D5084" s="238" t="s">
        <v>4072</v>
      </c>
      <c r="E5084" s="598" t="s">
        <v>247</v>
      </c>
      <c r="F5084" s="499">
        <v>1</v>
      </c>
      <c r="G5084" s="623" t="s">
        <v>5904</v>
      </c>
      <c r="H5084" s="485">
        <v>45558</v>
      </c>
      <c r="I5084" s="491"/>
      <c r="J5084" s="246"/>
      <c r="K5084" s="246"/>
      <c r="L5084" s="246"/>
      <c r="M5084" s="246"/>
      <c r="N5084" s="246"/>
      <c r="O5084" s="262"/>
      <c r="P5084" s="246"/>
      <c r="Q5084" s="246"/>
      <c r="R5084" s="246"/>
      <c r="S5084" s="540">
        <v>90729.16</v>
      </c>
      <c r="T5084" s="467" t="s">
        <v>2965</v>
      </c>
      <c r="U5084" s="347">
        <f t="shared" si="111"/>
        <v>90729.16</v>
      </c>
    </row>
    <row r="5085" spans="1:21">
      <c r="A5085" s="238">
        <f t="shared" si="110"/>
        <v>5082</v>
      </c>
      <c r="B5085" s="470">
        <v>112171911</v>
      </c>
      <c r="C5085" s="490" t="s">
        <v>3427</v>
      </c>
      <c r="D5085" s="238" t="s">
        <v>3588</v>
      </c>
      <c r="E5085" s="612" t="s">
        <v>36</v>
      </c>
      <c r="F5085" s="499">
        <v>1</v>
      </c>
      <c r="G5085" s="623" t="s">
        <v>5904</v>
      </c>
      <c r="H5085" s="485">
        <v>45558</v>
      </c>
      <c r="I5085" s="491"/>
      <c r="J5085" s="246"/>
      <c r="K5085" s="246"/>
      <c r="L5085" s="246"/>
      <c r="M5085" s="246"/>
      <c r="N5085" s="246"/>
      <c r="O5085" s="262"/>
      <c r="P5085" s="246"/>
      <c r="Q5085" s="246"/>
      <c r="R5085" s="246"/>
      <c r="S5085" s="547">
        <v>158000</v>
      </c>
      <c r="T5085" s="467" t="s">
        <v>2965</v>
      </c>
      <c r="U5085" s="347">
        <f t="shared" si="111"/>
        <v>158000</v>
      </c>
    </row>
    <row r="5086" spans="1:21">
      <c r="A5086" s="238">
        <f t="shared" si="110"/>
        <v>5083</v>
      </c>
      <c r="B5086" s="470">
        <v>112158708</v>
      </c>
      <c r="C5086" s="490"/>
      <c r="D5086" s="238" t="s">
        <v>3682</v>
      </c>
      <c r="E5086" s="612" t="s">
        <v>36</v>
      </c>
      <c r="F5086" s="499">
        <v>1</v>
      </c>
      <c r="G5086" s="623" t="s">
        <v>5904</v>
      </c>
      <c r="H5086" s="485">
        <v>45558</v>
      </c>
      <c r="I5086" s="491"/>
      <c r="J5086" s="246"/>
      <c r="K5086" s="246"/>
      <c r="L5086" s="246"/>
      <c r="M5086" s="246"/>
      <c r="N5086" s="246"/>
      <c r="O5086" s="262"/>
      <c r="P5086" s="246"/>
      <c r="Q5086" s="246"/>
      <c r="R5086" s="246"/>
      <c r="S5086" s="547">
        <v>1900</v>
      </c>
      <c r="T5086" s="467" t="s">
        <v>2965</v>
      </c>
      <c r="U5086" s="347">
        <f t="shared" si="111"/>
        <v>1900</v>
      </c>
    </row>
    <row r="5087" spans="1:21">
      <c r="A5087" s="238">
        <f t="shared" si="110"/>
        <v>5084</v>
      </c>
      <c r="B5087" s="350">
        <v>112148136</v>
      </c>
      <c r="C5087" s="490" t="s">
        <v>3726</v>
      </c>
      <c r="D5087" s="238" t="s">
        <v>3727</v>
      </c>
      <c r="E5087" s="612" t="s">
        <v>36</v>
      </c>
      <c r="F5087" s="499">
        <v>1</v>
      </c>
      <c r="G5087" s="623" t="s">
        <v>5904</v>
      </c>
      <c r="H5087" s="485">
        <v>45558</v>
      </c>
      <c r="I5087" s="491"/>
      <c r="J5087" s="246"/>
      <c r="K5087" s="246"/>
      <c r="L5087" s="246"/>
      <c r="M5087" s="246"/>
      <c r="N5087" s="246"/>
      <c r="O5087" s="262"/>
      <c r="P5087" s="246"/>
      <c r="Q5087" s="246"/>
      <c r="R5087" s="246"/>
      <c r="S5087" s="547">
        <v>14707.5</v>
      </c>
      <c r="T5087" s="467" t="s">
        <v>2965</v>
      </c>
      <c r="U5087" s="347">
        <f t="shared" si="111"/>
        <v>14707.5</v>
      </c>
    </row>
    <row r="5088" spans="1:21">
      <c r="A5088" s="238">
        <f t="shared" si="110"/>
        <v>5085</v>
      </c>
      <c r="B5088" s="470">
        <v>112173846</v>
      </c>
      <c r="C5088" s="337" t="s">
        <v>3757</v>
      </c>
      <c r="D5088" s="337" t="s">
        <v>3758</v>
      </c>
      <c r="E5088" s="599" t="s">
        <v>36</v>
      </c>
      <c r="F5088" s="341">
        <v>1</v>
      </c>
      <c r="G5088" s="623" t="s">
        <v>5904</v>
      </c>
      <c r="H5088" s="485">
        <v>45558</v>
      </c>
      <c r="I5088" s="491"/>
      <c r="J5088" s="246"/>
      <c r="K5088" s="246"/>
      <c r="L5088" s="246"/>
      <c r="M5088" s="246"/>
      <c r="N5088" s="246"/>
      <c r="O5088" s="262"/>
      <c r="P5088" s="246"/>
      <c r="Q5088" s="246"/>
      <c r="R5088" s="246"/>
      <c r="S5088" s="547">
        <v>2350</v>
      </c>
      <c r="T5088" s="467" t="s">
        <v>2965</v>
      </c>
      <c r="U5088" s="347">
        <f t="shared" si="111"/>
        <v>2350</v>
      </c>
    </row>
    <row r="5089" spans="1:21">
      <c r="A5089" s="238">
        <f t="shared" si="110"/>
        <v>5086</v>
      </c>
      <c r="B5089" s="235">
        <v>110315405</v>
      </c>
      <c r="C5089" s="355" t="s">
        <v>4747</v>
      </c>
      <c r="D5089" s="349" t="s">
        <v>2642</v>
      </c>
      <c r="E5089" s="616" t="s">
        <v>36</v>
      </c>
      <c r="F5089" s="235">
        <v>12</v>
      </c>
      <c r="G5089" s="623" t="s">
        <v>5904</v>
      </c>
      <c r="H5089" s="485">
        <v>45558</v>
      </c>
      <c r="I5089" s="491"/>
      <c r="J5089" s="246"/>
      <c r="K5089" s="246"/>
      <c r="L5089" s="246"/>
      <c r="M5089" s="246"/>
      <c r="N5089" s="246"/>
      <c r="O5089" s="262"/>
      <c r="P5089" s="246"/>
      <c r="Q5089" s="246"/>
      <c r="R5089" s="246"/>
      <c r="S5089" s="547">
        <v>48</v>
      </c>
      <c r="T5089" s="467" t="s">
        <v>2965</v>
      </c>
      <c r="U5089" s="347">
        <f t="shared" si="111"/>
        <v>576</v>
      </c>
    </row>
    <row r="5090" spans="1:21">
      <c r="A5090" s="238">
        <f t="shared" si="110"/>
        <v>5087</v>
      </c>
      <c r="B5090" s="235">
        <v>109544084</v>
      </c>
      <c r="C5090" s="238" t="s">
        <v>4004</v>
      </c>
      <c r="D5090" s="239" t="s">
        <v>4005</v>
      </c>
      <c r="E5090" s="598" t="s">
        <v>36</v>
      </c>
      <c r="F5090" s="235">
        <v>15</v>
      </c>
      <c r="G5090" s="623" t="s">
        <v>5904</v>
      </c>
      <c r="H5090" s="485">
        <v>45558</v>
      </c>
      <c r="I5090" s="491"/>
      <c r="J5090" s="246"/>
      <c r="K5090" s="246"/>
      <c r="L5090" s="246"/>
      <c r="M5090" s="246"/>
      <c r="N5090" s="246"/>
      <c r="O5090" s="262"/>
      <c r="P5090" s="246"/>
      <c r="Q5090" s="246"/>
      <c r="R5090" s="246"/>
      <c r="S5090" s="547">
        <v>14.5</v>
      </c>
      <c r="T5090" s="467" t="s">
        <v>2965</v>
      </c>
      <c r="U5090" s="347">
        <f t="shared" si="111"/>
        <v>217.5</v>
      </c>
    </row>
    <row r="5091" spans="1:21">
      <c r="A5091" s="238">
        <f t="shared" si="110"/>
        <v>5088</v>
      </c>
      <c r="B5091" s="235">
        <v>109544077</v>
      </c>
      <c r="C5091" s="238" t="s">
        <v>3973</v>
      </c>
      <c r="D5091" s="239" t="s">
        <v>3974</v>
      </c>
      <c r="E5091" s="598" t="s">
        <v>36</v>
      </c>
      <c r="F5091" s="235">
        <v>15</v>
      </c>
      <c r="G5091" s="623" t="s">
        <v>5904</v>
      </c>
      <c r="H5091" s="485">
        <v>45558</v>
      </c>
      <c r="I5091" s="491"/>
      <c r="J5091" s="246"/>
      <c r="K5091" s="246"/>
      <c r="L5091" s="246"/>
      <c r="M5091" s="246"/>
      <c r="N5091" s="246"/>
      <c r="O5091" s="262"/>
      <c r="P5091" s="246"/>
      <c r="Q5091" s="246"/>
      <c r="R5091" s="246"/>
      <c r="S5091" s="547">
        <v>14.5</v>
      </c>
      <c r="T5091" s="467" t="s">
        <v>2965</v>
      </c>
      <c r="U5091" s="347">
        <f t="shared" si="111"/>
        <v>217.5</v>
      </c>
    </row>
    <row r="5092" spans="1:21" ht="20.399999999999999">
      <c r="A5092" s="238">
        <f t="shared" si="110"/>
        <v>5089</v>
      </c>
      <c r="B5092" s="238" t="s">
        <v>3816</v>
      </c>
      <c r="C5092" s="337" t="s">
        <v>2943</v>
      </c>
      <c r="D5092" s="238" t="s">
        <v>2944</v>
      </c>
      <c r="E5092" s="605" t="s">
        <v>2729</v>
      </c>
      <c r="F5092" s="235">
        <v>40</v>
      </c>
      <c r="G5092" s="623" t="s">
        <v>5904</v>
      </c>
      <c r="H5092" s="485">
        <v>45558</v>
      </c>
      <c r="I5092" s="491"/>
      <c r="J5092" s="246"/>
      <c r="K5092" s="246"/>
      <c r="L5092" s="246"/>
      <c r="M5092" s="246"/>
      <c r="N5092" s="246"/>
      <c r="O5092" s="262"/>
      <c r="P5092" s="246"/>
      <c r="Q5092" s="246"/>
      <c r="R5092" s="246"/>
      <c r="S5092" s="547">
        <v>13.6</v>
      </c>
      <c r="T5092" s="467" t="s">
        <v>2965</v>
      </c>
      <c r="U5092" s="347">
        <f t="shared" si="111"/>
        <v>544</v>
      </c>
    </row>
    <row r="5093" spans="1:21">
      <c r="A5093" s="238">
        <f t="shared" si="110"/>
        <v>5090</v>
      </c>
      <c r="B5093" s="235">
        <v>110315212</v>
      </c>
      <c r="C5093" s="238">
        <v>110315212</v>
      </c>
      <c r="D5093" s="238" t="s">
        <v>3685</v>
      </c>
      <c r="E5093" s="605" t="s">
        <v>2729</v>
      </c>
      <c r="F5093" s="235">
        <v>3</v>
      </c>
      <c r="G5093" s="623" t="s">
        <v>5904</v>
      </c>
      <c r="H5093" s="485">
        <v>45558</v>
      </c>
      <c r="I5093" s="491"/>
      <c r="J5093" s="246"/>
      <c r="K5093" s="246"/>
      <c r="L5093" s="246"/>
      <c r="M5093" s="246"/>
      <c r="N5093" s="246"/>
      <c r="O5093" s="262"/>
      <c r="P5093" s="246"/>
      <c r="Q5093" s="246"/>
      <c r="R5093" s="246"/>
      <c r="S5093" s="547">
        <v>1.5</v>
      </c>
      <c r="T5093" s="467" t="s">
        <v>2965</v>
      </c>
      <c r="U5093" s="347">
        <f t="shared" si="111"/>
        <v>4.5</v>
      </c>
    </row>
    <row r="5094" spans="1:21">
      <c r="A5094" s="238">
        <f t="shared" si="110"/>
        <v>5091</v>
      </c>
      <c r="B5094" s="235">
        <v>115017531</v>
      </c>
      <c r="C5094" s="246"/>
      <c r="D5094" s="239" t="s">
        <v>5724</v>
      </c>
      <c r="E5094" s="600" t="s">
        <v>36</v>
      </c>
      <c r="F5094" s="235">
        <v>10</v>
      </c>
      <c r="G5094" s="623" t="s">
        <v>5904</v>
      </c>
      <c r="H5094" s="485">
        <v>45558</v>
      </c>
      <c r="I5094" s="491"/>
      <c r="J5094" s="246"/>
      <c r="K5094" s="246"/>
      <c r="L5094" s="246"/>
      <c r="M5094" s="246"/>
      <c r="N5094" s="246"/>
      <c r="O5094" s="262"/>
      <c r="P5094" s="246"/>
      <c r="Q5094" s="246"/>
      <c r="R5094" s="246"/>
      <c r="S5094" s="547">
        <v>6.2</v>
      </c>
      <c r="T5094" s="467" t="s">
        <v>2965</v>
      </c>
      <c r="U5094" s="347">
        <f t="shared" si="111"/>
        <v>62</v>
      </c>
    </row>
    <row r="5095" spans="1:21">
      <c r="A5095" s="238">
        <f t="shared" si="110"/>
        <v>5092</v>
      </c>
      <c r="B5095" s="235">
        <v>106656270</v>
      </c>
      <c r="C5095" s="239" t="s">
        <v>5250</v>
      </c>
      <c r="D5095" s="239" t="s">
        <v>5251</v>
      </c>
      <c r="E5095" s="600" t="s">
        <v>36</v>
      </c>
      <c r="F5095" s="235">
        <v>1</v>
      </c>
      <c r="G5095" s="623" t="s">
        <v>5904</v>
      </c>
      <c r="H5095" s="485">
        <v>45558</v>
      </c>
      <c r="I5095" s="491"/>
      <c r="J5095" s="246"/>
      <c r="K5095" s="246"/>
      <c r="L5095" s="246"/>
      <c r="M5095" s="246"/>
      <c r="N5095" s="246"/>
      <c r="O5095" s="262"/>
      <c r="P5095" s="246"/>
      <c r="Q5095" s="246"/>
      <c r="R5095" s="246"/>
      <c r="S5095" s="547">
        <v>517</v>
      </c>
      <c r="T5095" s="467" t="s">
        <v>2965</v>
      </c>
      <c r="U5095" s="347">
        <f t="shared" si="111"/>
        <v>517</v>
      </c>
    </row>
    <row r="5096" spans="1:21">
      <c r="A5096" s="238">
        <f t="shared" si="110"/>
        <v>5093</v>
      </c>
      <c r="B5096" s="235">
        <v>115017531</v>
      </c>
      <c r="C5096" s="246"/>
      <c r="D5096" s="239" t="s">
        <v>5724</v>
      </c>
      <c r="E5096" s="600" t="s">
        <v>36</v>
      </c>
      <c r="F5096" s="235">
        <v>6</v>
      </c>
      <c r="G5096" s="623" t="s">
        <v>5904</v>
      </c>
      <c r="H5096" s="485">
        <v>45558</v>
      </c>
      <c r="I5096" s="491"/>
      <c r="J5096" s="246"/>
      <c r="K5096" s="246"/>
      <c r="L5096" s="246"/>
      <c r="M5096" s="246"/>
      <c r="N5096" s="246"/>
      <c r="O5096" s="262"/>
      <c r="P5096" s="246"/>
      <c r="Q5096" s="246"/>
      <c r="R5096" s="246"/>
      <c r="S5096" s="547">
        <v>6.2</v>
      </c>
      <c r="T5096" s="467" t="s">
        <v>2965</v>
      </c>
      <c r="U5096" s="347">
        <f t="shared" si="111"/>
        <v>37.200000000000003</v>
      </c>
    </row>
    <row r="5097" spans="1:21">
      <c r="A5097" s="238">
        <f t="shared" si="110"/>
        <v>5094</v>
      </c>
      <c r="B5097" s="235">
        <v>113808958</v>
      </c>
      <c r="C5097" s="238" t="s">
        <v>4553</v>
      </c>
      <c r="D5097" s="238" t="s">
        <v>4554</v>
      </c>
      <c r="E5097" s="598" t="s">
        <v>36</v>
      </c>
      <c r="F5097" s="235">
        <v>10</v>
      </c>
      <c r="G5097" s="623" t="s">
        <v>5904</v>
      </c>
      <c r="H5097" s="485">
        <v>45558</v>
      </c>
      <c r="I5097" s="491"/>
      <c r="J5097" s="246"/>
      <c r="K5097" s="246"/>
      <c r="L5097" s="246"/>
      <c r="M5097" s="246"/>
      <c r="N5097" s="246"/>
      <c r="O5097" s="262"/>
      <c r="P5097" s="246"/>
      <c r="Q5097" s="246"/>
      <c r="R5097" s="246"/>
      <c r="S5097" s="547">
        <v>20</v>
      </c>
      <c r="T5097" s="467" t="s">
        <v>2965</v>
      </c>
      <c r="U5097" s="347">
        <f t="shared" si="111"/>
        <v>200</v>
      </c>
    </row>
    <row r="5098" spans="1:21">
      <c r="A5098" s="238">
        <f t="shared" si="110"/>
        <v>5095</v>
      </c>
      <c r="B5098" s="235">
        <v>113808960</v>
      </c>
      <c r="C5098" s="238">
        <v>113808960</v>
      </c>
      <c r="D5098" s="239" t="s">
        <v>4550</v>
      </c>
      <c r="E5098" s="598" t="s">
        <v>36</v>
      </c>
      <c r="F5098" s="235">
        <v>10</v>
      </c>
      <c r="G5098" s="623" t="s">
        <v>5904</v>
      </c>
      <c r="H5098" s="485">
        <v>45558</v>
      </c>
      <c r="I5098" s="491"/>
      <c r="J5098" s="246"/>
      <c r="K5098" s="246"/>
      <c r="L5098" s="246"/>
      <c r="M5098" s="246"/>
      <c r="N5098" s="246"/>
      <c r="O5098" s="262"/>
      <c r="P5098" s="246"/>
      <c r="Q5098" s="246"/>
      <c r="R5098" s="246"/>
      <c r="S5098" s="547">
        <v>5.93</v>
      </c>
      <c r="T5098" s="467" t="s">
        <v>2965</v>
      </c>
      <c r="U5098" s="347">
        <f t="shared" si="111"/>
        <v>59.3</v>
      </c>
    </row>
    <row r="5099" spans="1:21">
      <c r="A5099" s="238">
        <f t="shared" si="110"/>
        <v>5096</v>
      </c>
      <c r="B5099" s="235">
        <v>113808959</v>
      </c>
      <c r="C5099" s="238">
        <v>113808959</v>
      </c>
      <c r="D5099" s="239" t="s">
        <v>4549</v>
      </c>
      <c r="E5099" s="598" t="s">
        <v>36</v>
      </c>
      <c r="F5099" s="235">
        <v>10</v>
      </c>
      <c r="G5099" s="623" t="s">
        <v>5904</v>
      </c>
      <c r="H5099" s="485">
        <v>45558</v>
      </c>
      <c r="I5099" s="491"/>
      <c r="J5099" s="246"/>
      <c r="K5099" s="246"/>
      <c r="L5099" s="246"/>
      <c r="M5099" s="246"/>
      <c r="N5099" s="246"/>
      <c r="O5099" s="262"/>
      <c r="P5099" s="246"/>
      <c r="Q5099" s="246"/>
      <c r="R5099" s="246"/>
      <c r="S5099" s="547">
        <v>5.25</v>
      </c>
      <c r="T5099" s="467" t="s">
        <v>2965</v>
      </c>
      <c r="U5099" s="347">
        <f t="shared" si="111"/>
        <v>52.5</v>
      </c>
    </row>
    <row r="5100" spans="1:21">
      <c r="A5100" s="238">
        <f t="shared" si="110"/>
        <v>5097</v>
      </c>
      <c r="B5100" s="235">
        <v>113782133</v>
      </c>
      <c r="C5100" s="246"/>
      <c r="D5100" s="239" t="s">
        <v>4388</v>
      </c>
      <c r="E5100" s="600" t="s">
        <v>36</v>
      </c>
      <c r="F5100" s="235">
        <v>4</v>
      </c>
      <c r="G5100" s="623" t="s">
        <v>5904</v>
      </c>
      <c r="H5100" s="485">
        <v>45558</v>
      </c>
      <c r="I5100" s="491"/>
      <c r="J5100" s="246"/>
      <c r="K5100" s="246"/>
      <c r="L5100" s="246"/>
      <c r="M5100" s="246"/>
      <c r="N5100" s="246"/>
      <c r="O5100" s="262"/>
      <c r="P5100" s="246"/>
      <c r="Q5100" s="246"/>
      <c r="R5100" s="246"/>
      <c r="S5100" s="547">
        <v>105.6</v>
      </c>
      <c r="T5100" s="467" t="s">
        <v>2965</v>
      </c>
      <c r="U5100" s="347">
        <f t="shared" si="111"/>
        <v>422.4</v>
      </c>
    </row>
    <row r="5101" spans="1:21">
      <c r="A5101" s="238">
        <f t="shared" si="110"/>
        <v>5098</v>
      </c>
      <c r="B5101" s="235">
        <v>115010962</v>
      </c>
      <c r="C5101" s="246"/>
      <c r="D5101" s="239" t="s">
        <v>5297</v>
      </c>
      <c r="E5101" s="600" t="s">
        <v>36</v>
      </c>
      <c r="F5101" s="235">
        <v>8</v>
      </c>
      <c r="G5101" s="623" t="s">
        <v>5904</v>
      </c>
      <c r="H5101" s="485">
        <v>45558</v>
      </c>
      <c r="I5101" s="491"/>
      <c r="J5101" s="246"/>
      <c r="K5101" s="246"/>
      <c r="L5101" s="246"/>
      <c r="M5101" s="246"/>
      <c r="N5101" s="246"/>
      <c r="O5101" s="262"/>
      <c r="P5101" s="246"/>
      <c r="Q5101" s="246"/>
      <c r="R5101" s="246"/>
      <c r="S5101" s="547">
        <v>160</v>
      </c>
      <c r="T5101" s="467" t="s">
        <v>2965</v>
      </c>
      <c r="U5101" s="347">
        <f t="shared" si="111"/>
        <v>1280</v>
      </c>
    </row>
    <row r="5102" spans="1:21">
      <c r="A5102" s="238">
        <f t="shared" si="110"/>
        <v>5099</v>
      </c>
      <c r="B5102" s="235">
        <v>115010965</v>
      </c>
      <c r="C5102" s="246"/>
      <c r="D5102" s="239" t="s">
        <v>5298</v>
      </c>
      <c r="E5102" s="600" t="s">
        <v>36</v>
      </c>
      <c r="F5102" s="235">
        <v>8</v>
      </c>
      <c r="G5102" s="623" t="s">
        <v>5904</v>
      </c>
      <c r="H5102" s="485">
        <v>45558</v>
      </c>
      <c r="I5102" s="491"/>
      <c r="J5102" s="246"/>
      <c r="K5102" s="246"/>
      <c r="L5102" s="246"/>
      <c r="M5102" s="246"/>
      <c r="N5102" s="246"/>
      <c r="O5102" s="262"/>
      <c r="P5102" s="246"/>
      <c r="Q5102" s="246"/>
      <c r="R5102" s="246"/>
      <c r="S5102" s="547">
        <v>110</v>
      </c>
      <c r="T5102" s="467" t="s">
        <v>2965</v>
      </c>
      <c r="U5102" s="347">
        <f t="shared" si="111"/>
        <v>880</v>
      </c>
    </row>
    <row r="5103" spans="1:21" ht="20.399999999999999">
      <c r="A5103" s="238">
        <f t="shared" si="110"/>
        <v>5100</v>
      </c>
      <c r="B5103" s="235">
        <v>108137334</v>
      </c>
      <c r="C5103" s="238" t="s">
        <v>2272</v>
      </c>
      <c r="D5103" s="238" t="s">
        <v>4312</v>
      </c>
      <c r="E5103" s="598" t="s">
        <v>36</v>
      </c>
      <c r="F5103" s="235">
        <v>1</v>
      </c>
      <c r="G5103" s="623" t="s">
        <v>5904</v>
      </c>
      <c r="H5103" s="485">
        <v>45558</v>
      </c>
      <c r="I5103" s="491"/>
      <c r="J5103" s="246"/>
      <c r="K5103" s="246"/>
      <c r="L5103" s="246"/>
      <c r="M5103" s="246"/>
      <c r="N5103" s="246"/>
      <c r="O5103" s="262"/>
      <c r="P5103" s="246"/>
      <c r="Q5103" s="246"/>
      <c r="R5103" s="246"/>
      <c r="S5103" s="547">
        <v>45900</v>
      </c>
      <c r="T5103" s="467" t="s">
        <v>2965</v>
      </c>
      <c r="U5103" s="347">
        <f t="shared" si="111"/>
        <v>45900</v>
      </c>
    </row>
    <row r="5104" spans="1:21">
      <c r="A5104" s="238">
        <f t="shared" si="110"/>
        <v>5101</v>
      </c>
      <c r="B5104" s="344">
        <v>112168680</v>
      </c>
      <c r="C5104" s="238">
        <v>112168680</v>
      </c>
      <c r="D5104" s="349" t="s">
        <v>2772</v>
      </c>
      <c r="E5104" s="598" t="s">
        <v>36</v>
      </c>
      <c r="F5104" s="235">
        <v>1</v>
      </c>
      <c r="G5104" s="623" t="s">
        <v>5904</v>
      </c>
      <c r="H5104" s="485">
        <v>45558</v>
      </c>
      <c r="I5104" s="491"/>
      <c r="J5104" s="246"/>
      <c r="K5104" s="246"/>
      <c r="L5104" s="246"/>
      <c r="M5104" s="246"/>
      <c r="N5104" s="246"/>
      <c r="O5104" s="262"/>
      <c r="P5104" s="246"/>
      <c r="Q5104" s="246"/>
      <c r="R5104" s="246"/>
      <c r="S5104" s="547">
        <v>17310</v>
      </c>
      <c r="T5104" s="467" t="s">
        <v>2965</v>
      </c>
      <c r="U5104" s="347">
        <f t="shared" si="111"/>
        <v>17310</v>
      </c>
    </row>
    <row r="5105" spans="1:21">
      <c r="A5105" s="238">
        <f t="shared" si="110"/>
        <v>5102</v>
      </c>
      <c r="B5105" s="340">
        <v>112177659</v>
      </c>
      <c r="C5105" s="337">
        <v>112177659</v>
      </c>
      <c r="D5105" s="238" t="s">
        <v>3493</v>
      </c>
      <c r="E5105" s="598" t="s">
        <v>36</v>
      </c>
      <c r="F5105" s="235">
        <v>1</v>
      </c>
      <c r="G5105" s="623" t="s">
        <v>5904</v>
      </c>
      <c r="H5105" s="485">
        <v>45558</v>
      </c>
      <c r="I5105" s="491"/>
      <c r="J5105" s="246"/>
      <c r="K5105" s="246"/>
      <c r="L5105" s="246"/>
      <c r="M5105" s="246"/>
      <c r="N5105" s="246"/>
      <c r="O5105" s="262"/>
      <c r="P5105" s="246"/>
      <c r="Q5105" s="246"/>
      <c r="R5105" s="246"/>
      <c r="S5105" s="547">
        <v>101990</v>
      </c>
      <c r="T5105" s="467" t="s">
        <v>2965</v>
      </c>
      <c r="U5105" s="347">
        <f t="shared" si="111"/>
        <v>101990</v>
      </c>
    </row>
    <row r="5106" spans="1:21">
      <c r="A5106" s="238">
        <f t="shared" si="110"/>
        <v>5103</v>
      </c>
      <c r="B5106" s="344">
        <v>112170850</v>
      </c>
      <c r="C5106" s="337">
        <v>112170850</v>
      </c>
      <c r="D5106" s="238" t="s">
        <v>3533</v>
      </c>
      <c r="E5106" s="598" t="s">
        <v>36</v>
      </c>
      <c r="F5106" s="235">
        <v>1</v>
      </c>
      <c r="G5106" s="623" t="s">
        <v>5904</v>
      </c>
      <c r="H5106" s="485">
        <v>45558</v>
      </c>
      <c r="I5106" s="491"/>
      <c r="J5106" s="246"/>
      <c r="K5106" s="246"/>
      <c r="L5106" s="246"/>
      <c r="M5106" s="246"/>
      <c r="N5106" s="246"/>
      <c r="O5106" s="262"/>
      <c r="P5106" s="246"/>
      <c r="Q5106" s="246"/>
      <c r="R5106" s="246"/>
      <c r="S5106" s="547">
        <v>68000</v>
      </c>
      <c r="T5106" s="467" t="s">
        <v>2965</v>
      </c>
      <c r="U5106" s="347">
        <f t="shared" si="111"/>
        <v>68000</v>
      </c>
    </row>
    <row r="5107" spans="1:21" ht="51">
      <c r="A5107" s="238">
        <f t="shared" si="110"/>
        <v>5104</v>
      </c>
      <c r="B5107" s="502">
        <v>112977221</v>
      </c>
      <c r="C5107" s="239" t="s">
        <v>3427</v>
      </c>
      <c r="D5107" s="238" t="s">
        <v>4353</v>
      </c>
      <c r="E5107" s="600" t="s">
        <v>247</v>
      </c>
      <c r="F5107" s="235">
        <v>1</v>
      </c>
      <c r="G5107" s="623" t="s">
        <v>5904</v>
      </c>
      <c r="H5107" s="485">
        <v>45558</v>
      </c>
      <c r="I5107" s="491"/>
      <c r="J5107" s="246"/>
      <c r="K5107" s="246"/>
      <c r="L5107" s="246"/>
      <c r="M5107" s="246"/>
      <c r="N5107" s="246"/>
      <c r="O5107" s="262"/>
      <c r="P5107" s="246"/>
      <c r="Q5107" s="246"/>
      <c r="R5107" s="246"/>
      <c r="S5107" s="547">
        <v>39500</v>
      </c>
      <c r="T5107" s="467" t="s">
        <v>2965</v>
      </c>
      <c r="U5107" s="347">
        <f t="shared" si="111"/>
        <v>39500</v>
      </c>
    </row>
    <row r="5108" spans="1:21">
      <c r="A5108" s="238">
        <f t="shared" si="110"/>
        <v>5105</v>
      </c>
      <c r="B5108" s="238">
        <v>112136066</v>
      </c>
      <c r="C5108" s="346" t="s">
        <v>2230</v>
      </c>
      <c r="D5108" s="346" t="s">
        <v>2745</v>
      </c>
      <c r="E5108" s="598" t="s">
        <v>36</v>
      </c>
      <c r="F5108" s="235">
        <v>50</v>
      </c>
      <c r="G5108" s="623" t="s">
        <v>5905</v>
      </c>
      <c r="H5108" s="485">
        <v>45555</v>
      </c>
      <c r="I5108" s="503"/>
      <c r="J5108" s="350"/>
      <c r="K5108" s="350"/>
      <c r="L5108" s="350"/>
      <c r="M5108" s="350"/>
      <c r="N5108" s="350"/>
      <c r="O5108" s="349"/>
      <c r="P5108" s="350"/>
      <c r="Q5108" s="350"/>
      <c r="R5108" s="350"/>
      <c r="S5108" s="542">
        <v>138.27000000000001</v>
      </c>
      <c r="T5108" s="467" t="s">
        <v>2965</v>
      </c>
      <c r="U5108" s="347">
        <f t="shared" si="111"/>
        <v>6913.5000000000009</v>
      </c>
    </row>
    <row r="5109" spans="1:21">
      <c r="A5109" s="238">
        <f t="shared" si="110"/>
        <v>5106</v>
      </c>
      <c r="B5109" s="238">
        <v>112136069</v>
      </c>
      <c r="C5109" s="346" t="s">
        <v>2235</v>
      </c>
      <c r="D5109" s="346" t="s">
        <v>2749</v>
      </c>
      <c r="E5109" s="598" t="s">
        <v>36</v>
      </c>
      <c r="F5109" s="235">
        <v>150</v>
      </c>
      <c r="G5109" s="623" t="s">
        <v>5905</v>
      </c>
      <c r="H5109" s="485">
        <v>45555</v>
      </c>
      <c r="I5109" s="503"/>
      <c r="J5109" s="350"/>
      <c r="K5109" s="350"/>
      <c r="L5109" s="350"/>
      <c r="M5109" s="350"/>
      <c r="N5109" s="350"/>
      <c r="O5109" s="349"/>
      <c r="P5109" s="350"/>
      <c r="Q5109" s="350"/>
      <c r="R5109" s="350"/>
      <c r="S5109" s="542">
        <v>57.48</v>
      </c>
      <c r="T5109" s="467" t="s">
        <v>2965</v>
      </c>
      <c r="U5109" s="347">
        <f t="shared" si="111"/>
        <v>8622</v>
      </c>
    </row>
    <row r="5110" spans="1:21">
      <c r="A5110" s="238">
        <f t="shared" si="110"/>
        <v>5107</v>
      </c>
      <c r="B5110" s="235">
        <v>112136070</v>
      </c>
      <c r="C5110" s="239">
        <v>19628060446</v>
      </c>
      <c r="D5110" s="238" t="s">
        <v>2751</v>
      </c>
      <c r="E5110" s="598" t="s">
        <v>36</v>
      </c>
      <c r="F5110" s="235">
        <v>50</v>
      </c>
      <c r="G5110" s="623" t="s">
        <v>5905</v>
      </c>
      <c r="H5110" s="485">
        <v>45555</v>
      </c>
      <c r="I5110" s="503"/>
      <c r="J5110" s="350"/>
      <c r="K5110" s="350"/>
      <c r="L5110" s="350"/>
      <c r="M5110" s="350"/>
      <c r="N5110" s="350"/>
      <c r="O5110" s="349"/>
      <c r="P5110" s="350"/>
      <c r="Q5110" s="350"/>
      <c r="R5110" s="350"/>
      <c r="S5110" s="542">
        <v>729.43</v>
      </c>
      <c r="T5110" s="467" t="s">
        <v>2965</v>
      </c>
      <c r="U5110" s="347">
        <f t="shared" si="111"/>
        <v>36471.5</v>
      </c>
    </row>
    <row r="5111" spans="1:21" ht="20.399999999999999">
      <c r="A5111" s="238">
        <f t="shared" si="110"/>
        <v>5108</v>
      </c>
      <c r="B5111" s="235">
        <v>112136072</v>
      </c>
      <c r="C5111" s="239">
        <v>19620005092</v>
      </c>
      <c r="D5111" s="238" t="s">
        <v>457</v>
      </c>
      <c r="E5111" s="598" t="s">
        <v>36</v>
      </c>
      <c r="F5111" s="235">
        <v>50</v>
      </c>
      <c r="G5111" s="623" t="s">
        <v>5905</v>
      </c>
      <c r="H5111" s="485">
        <v>45555</v>
      </c>
      <c r="I5111" s="503"/>
      <c r="J5111" s="350"/>
      <c r="K5111" s="350"/>
      <c r="L5111" s="350"/>
      <c r="M5111" s="350"/>
      <c r="N5111" s="350"/>
      <c r="O5111" s="349"/>
      <c r="P5111" s="350"/>
      <c r="Q5111" s="350"/>
      <c r="R5111" s="350"/>
      <c r="S5111" s="542">
        <v>534.27</v>
      </c>
      <c r="T5111" s="467" t="s">
        <v>2965</v>
      </c>
      <c r="U5111" s="347">
        <f t="shared" si="111"/>
        <v>26713.5</v>
      </c>
    </row>
    <row r="5112" spans="1:21">
      <c r="A5112" s="238">
        <f t="shared" ref="A5112:A5175" si="112">A5111+1</f>
        <v>5109</v>
      </c>
      <c r="B5112" s="235">
        <v>109492180</v>
      </c>
      <c r="C5112" s="346" t="s">
        <v>201</v>
      </c>
      <c r="D5112" s="346" t="s">
        <v>2748</v>
      </c>
      <c r="E5112" s="598" t="s">
        <v>36</v>
      </c>
      <c r="F5112" s="235">
        <v>200</v>
      </c>
      <c r="G5112" s="623" t="s">
        <v>5905</v>
      </c>
      <c r="H5112" s="485">
        <v>45555</v>
      </c>
      <c r="I5112" s="503"/>
      <c r="J5112" s="350"/>
      <c r="K5112" s="350"/>
      <c r="L5112" s="350"/>
      <c r="M5112" s="350"/>
      <c r="N5112" s="350"/>
      <c r="O5112" s="349"/>
      <c r="P5112" s="350"/>
      <c r="Q5112" s="350"/>
      <c r="R5112" s="350"/>
      <c r="S5112" s="542">
        <v>34.21</v>
      </c>
      <c r="T5112" s="467" t="s">
        <v>2965</v>
      </c>
      <c r="U5112" s="347">
        <f t="shared" si="111"/>
        <v>6842</v>
      </c>
    </row>
    <row r="5113" spans="1:21" ht="20.399999999999999">
      <c r="A5113" s="238">
        <f t="shared" si="112"/>
        <v>5110</v>
      </c>
      <c r="B5113" s="235">
        <v>109492181</v>
      </c>
      <c r="C5113" s="346" t="s">
        <v>170</v>
      </c>
      <c r="D5113" s="346" t="s">
        <v>171</v>
      </c>
      <c r="E5113" s="598" t="s">
        <v>36</v>
      </c>
      <c r="F5113" s="235">
        <v>800</v>
      </c>
      <c r="G5113" s="623" t="s">
        <v>5905</v>
      </c>
      <c r="H5113" s="485">
        <v>45555</v>
      </c>
      <c r="I5113" s="503"/>
      <c r="J5113" s="350"/>
      <c r="K5113" s="350"/>
      <c r="L5113" s="350"/>
      <c r="M5113" s="350"/>
      <c r="N5113" s="350"/>
      <c r="O5113" s="349"/>
      <c r="P5113" s="350"/>
      <c r="Q5113" s="350"/>
      <c r="R5113" s="350"/>
      <c r="S5113" s="542">
        <v>21.27</v>
      </c>
      <c r="T5113" s="467" t="s">
        <v>2965</v>
      </c>
      <c r="U5113" s="347">
        <f t="shared" si="111"/>
        <v>17016</v>
      </c>
    </row>
    <row r="5114" spans="1:21" ht="20.399999999999999">
      <c r="A5114" s="238">
        <f t="shared" si="112"/>
        <v>5111</v>
      </c>
      <c r="B5114" s="238">
        <v>109492194</v>
      </c>
      <c r="C5114" s="337">
        <v>61030012010</v>
      </c>
      <c r="D5114" s="346" t="s">
        <v>193</v>
      </c>
      <c r="E5114" s="598" t="s">
        <v>36</v>
      </c>
      <c r="F5114" s="235">
        <v>200</v>
      </c>
      <c r="G5114" s="623" t="s">
        <v>5905</v>
      </c>
      <c r="H5114" s="485">
        <v>45555</v>
      </c>
      <c r="I5114" s="503"/>
      <c r="J5114" s="350"/>
      <c r="K5114" s="350"/>
      <c r="L5114" s="350"/>
      <c r="M5114" s="350"/>
      <c r="N5114" s="350"/>
      <c r="O5114" s="349"/>
      <c r="P5114" s="350"/>
      <c r="Q5114" s="350"/>
      <c r="R5114" s="350"/>
      <c r="S5114" s="542">
        <v>244.56</v>
      </c>
      <c r="T5114" s="467" t="s">
        <v>2965</v>
      </c>
      <c r="U5114" s="347">
        <f t="shared" si="111"/>
        <v>48912</v>
      </c>
    </row>
    <row r="5115" spans="1:21">
      <c r="A5115" s="238">
        <f t="shared" si="112"/>
        <v>5112</v>
      </c>
      <c r="B5115" s="238">
        <v>109492196</v>
      </c>
      <c r="C5115" s="238" t="s">
        <v>1178</v>
      </c>
      <c r="D5115" s="238" t="s">
        <v>1179</v>
      </c>
      <c r="E5115" s="598" t="s">
        <v>36</v>
      </c>
      <c r="F5115" s="235">
        <v>150</v>
      </c>
      <c r="G5115" s="623" t="s">
        <v>5905</v>
      </c>
      <c r="H5115" s="485">
        <v>45555</v>
      </c>
      <c r="I5115" s="503"/>
      <c r="J5115" s="350"/>
      <c r="K5115" s="350"/>
      <c r="L5115" s="350"/>
      <c r="M5115" s="350"/>
      <c r="N5115" s="350"/>
      <c r="O5115" s="349"/>
      <c r="P5115" s="350"/>
      <c r="Q5115" s="350"/>
      <c r="R5115" s="350"/>
      <c r="S5115" s="542">
        <v>24.106100000000001</v>
      </c>
      <c r="T5115" s="467" t="s">
        <v>2965</v>
      </c>
      <c r="U5115" s="347">
        <f t="shared" si="111"/>
        <v>3615.9150000000004</v>
      </c>
    </row>
    <row r="5116" spans="1:21" ht="20.399999999999999">
      <c r="A5116" s="238">
        <f t="shared" si="112"/>
        <v>5113</v>
      </c>
      <c r="B5116" s="238">
        <v>109492197</v>
      </c>
      <c r="C5116" s="349">
        <v>61030000067</v>
      </c>
      <c r="D5116" s="238" t="s">
        <v>187</v>
      </c>
      <c r="E5116" s="598" t="s">
        <v>36</v>
      </c>
      <c r="F5116" s="235">
        <v>150</v>
      </c>
      <c r="G5116" s="623" t="s">
        <v>5905</v>
      </c>
      <c r="H5116" s="485">
        <v>45555</v>
      </c>
      <c r="I5116" s="503"/>
      <c r="J5116" s="350"/>
      <c r="K5116" s="350"/>
      <c r="L5116" s="350"/>
      <c r="M5116" s="350"/>
      <c r="N5116" s="350"/>
      <c r="O5116" s="349"/>
      <c r="P5116" s="350"/>
      <c r="Q5116" s="350"/>
      <c r="R5116" s="350"/>
      <c r="S5116" s="542">
        <v>74.1815</v>
      </c>
      <c r="T5116" s="467" t="s">
        <v>2965</v>
      </c>
      <c r="U5116" s="347">
        <f t="shared" si="111"/>
        <v>11127.225</v>
      </c>
    </row>
    <row r="5117" spans="1:21">
      <c r="A5117" s="238">
        <f t="shared" si="112"/>
        <v>5114</v>
      </c>
      <c r="B5117" s="238">
        <v>109492192</v>
      </c>
      <c r="C5117" s="238" t="s">
        <v>1290</v>
      </c>
      <c r="D5117" s="337" t="s">
        <v>2746</v>
      </c>
      <c r="E5117" s="598" t="s">
        <v>36</v>
      </c>
      <c r="F5117" s="235">
        <v>200</v>
      </c>
      <c r="G5117" s="623" t="s">
        <v>5905</v>
      </c>
      <c r="H5117" s="485">
        <v>45555</v>
      </c>
      <c r="I5117" s="503"/>
      <c r="J5117" s="350"/>
      <c r="K5117" s="350"/>
      <c r="L5117" s="350"/>
      <c r="M5117" s="350"/>
      <c r="N5117" s="350"/>
      <c r="O5117" s="349"/>
      <c r="P5117" s="350"/>
      <c r="Q5117" s="350"/>
      <c r="R5117" s="350"/>
      <c r="S5117" s="542">
        <v>25.44</v>
      </c>
      <c r="T5117" s="467" t="s">
        <v>2965</v>
      </c>
      <c r="U5117" s="347">
        <f t="shared" si="111"/>
        <v>5088</v>
      </c>
    </row>
    <row r="5118" spans="1:21">
      <c r="A5118" s="238">
        <f t="shared" si="112"/>
        <v>5115</v>
      </c>
      <c r="B5118" s="238">
        <v>109492193</v>
      </c>
      <c r="C5118" s="346">
        <v>9670003576</v>
      </c>
      <c r="D5118" s="346" t="s">
        <v>2739</v>
      </c>
      <c r="E5118" s="598" t="s">
        <v>36</v>
      </c>
      <c r="F5118" s="235">
        <v>1000</v>
      </c>
      <c r="G5118" s="623" t="s">
        <v>5905</v>
      </c>
      <c r="H5118" s="485">
        <v>45555</v>
      </c>
      <c r="I5118" s="503"/>
      <c r="J5118" s="350"/>
      <c r="K5118" s="350"/>
      <c r="L5118" s="350"/>
      <c r="M5118" s="350"/>
      <c r="N5118" s="350"/>
      <c r="O5118" s="349"/>
      <c r="P5118" s="350"/>
      <c r="Q5118" s="350"/>
      <c r="R5118" s="350"/>
      <c r="S5118" s="542">
        <v>11.89</v>
      </c>
      <c r="T5118" s="467" t="s">
        <v>2965</v>
      </c>
      <c r="U5118" s="347">
        <f t="shared" si="111"/>
        <v>11890</v>
      </c>
    </row>
    <row r="5119" spans="1:21" ht="20.399999999999999">
      <c r="A5119" s="238">
        <f t="shared" si="112"/>
        <v>5116</v>
      </c>
      <c r="B5119" s="238">
        <v>109492194</v>
      </c>
      <c r="C5119" s="337">
        <v>61030012010</v>
      </c>
      <c r="D5119" s="346" t="s">
        <v>193</v>
      </c>
      <c r="E5119" s="598" t="s">
        <v>36</v>
      </c>
      <c r="F5119" s="235">
        <v>200</v>
      </c>
      <c r="G5119" s="623" t="s">
        <v>5905</v>
      </c>
      <c r="H5119" s="485">
        <v>45555</v>
      </c>
      <c r="I5119" s="503"/>
      <c r="J5119" s="350"/>
      <c r="K5119" s="350"/>
      <c r="L5119" s="350"/>
      <c r="M5119" s="350"/>
      <c r="N5119" s="350"/>
      <c r="O5119" s="349"/>
      <c r="P5119" s="350"/>
      <c r="Q5119" s="350"/>
      <c r="R5119" s="350"/>
      <c r="S5119" s="542">
        <v>244.56</v>
      </c>
      <c r="T5119" s="467" t="s">
        <v>2965</v>
      </c>
      <c r="U5119" s="347">
        <f t="shared" si="111"/>
        <v>48912</v>
      </c>
    </row>
    <row r="5120" spans="1:21">
      <c r="A5120" s="238">
        <f t="shared" si="112"/>
        <v>5117</v>
      </c>
      <c r="B5120" s="238">
        <v>109492196</v>
      </c>
      <c r="C5120" s="238" t="s">
        <v>1178</v>
      </c>
      <c r="D5120" s="238" t="s">
        <v>1179</v>
      </c>
      <c r="E5120" s="598" t="s">
        <v>36</v>
      </c>
      <c r="F5120" s="235">
        <v>200</v>
      </c>
      <c r="G5120" s="623" t="s">
        <v>5905</v>
      </c>
      <c r="H5120" s="485">
        <v>45555</v>
      </c>
      <c r="I5120" s="503"/>
      <c r="J5120" s="350"/>
      <c r="K5120" s="350"/>
      <c r="L5120" s="350"/>
      <c r="M5120" s="350"/>
      <c r="N5120" s="350"/>
      <c r="O5120" s="349"/>
      <c r="P5120" s="350"/>
      <c r="Q5120" s="350"/>
      <c r="R5120" s="350"/>
      <c r="S5120" s="542">
        <v>24.106100000000001</v>
      </c>
      <c r="T5120" s="467" t="s">
        <v>2965</v>
      </c>
      <c r="U5120" s="347">
        <f t="shared" si="111"/>
        <v>4821.22</v>
      </c>
    </row>
    <row r="5121" spans="1:21" ht="20.399999999999999">
      <c r="A5121" s="238">
        <f t="shared" si="112"/>
        <v>5118</v>
      </c>
      <c r="B5121" s="238">
        <v>109492197</v>
      </c>
      <c r="C5121" s="349">
        <v>61030000067</v>
      </c>
      <c r="D5121" s="238" t="s">
        <v>187</v>
      </c>
      <c r="E5121" s="598" t="s">
        <v>36</v>
      </c>
      <c r="F5121" s="235">
        <v>200</v>
      </c>
      <c r="G5121" s="623" t="s">
        <v>5905</v>
      </c>
      <c r="H5121" s="485">
        <v>45555</v>
      </c>
      <c r="I5121" s="503"/>
      <c r="J5121" s="350"/>
      <c r="K5121" s="350"/>
      <c r="L5121" s="350"/>
      <c r="M5121" s="350"/>
      <c r="N5121" s="350"/>
      <c r="O5121" s="349"/>
      <c r="P5121" s="350"/>
      <c r="Q5121" s="350"/>
      <c r="R5121" s="350"/>
      <c r="S5121" s="542">
        <v>74.1815</v>
      </c>
      <c r="T5121" s="467" t="s">
        <v>2965</v>
      </c>
      <c r="U5121" s="347">
        <f t="shared" si="111"/>
        <v>14836.3</v>
      </c>
    </row>
    <row r="5122" spans="1:21">
      <c r="A5122" s="238">
        <f t="shared" si="112"/>
        <v>5119</v>
      </c>
      <c r="B5122" s="238">
        <v>109492176</v>
      </c>
      <c r="C5122" s="238" t="s">
        <v>4621</v>
      </c>
      <c r="D5122" s="238" t="s">
        <v>2204</v>
      </c>
      <c r="E5122" s="598" t="s">
        <v>5323</v>
      </c>
      <c r="F5122" s="235">
        <v>51</v>
      </c>
      <c r="G5122" s="623" t="s">
        <v>5905</v>
      </c>
      <c r="H5122" s="485">
        <v>45555</v>
      </c>
      <c r="I5122" s="503"/>
      <c r="J5122" s="350"/>
      <c r="K5122" s="350"/>
      <c r="L5122" s="350"/>
      <c r="M5122" s="350"/>
      <c r="N5122" s="350"/>
      <c r="O5122" s="349"/>
      <c r="P5122" s="350"/>
      <c r="Q5122" s="350"/>
      <c r="R5122" s="350"/>
      <c r="S5122" s="542">
        <v>310.76</v>
      </c>
      <c r="T5122" s="467" t="s">
        <v>2965</v>
      </c>
      <c r="U5122" s="347">
        <f t="shared" si="111"/>
        <v>15848.76</v>
      </c>
    </row>
    <row r="5123" spans="1:21">
      <c r="A5123" s="238">
        <f t="shared" si="112"/>
        <v>5120</v>
      </c>
      <c r="B5123" s="238">
        <v>109492179</v>
      </c>
      <c r="C5123" s="337" t="s">
        <v>3332</v>
      </c>
      <c r="D5123" s="238" t="s">
        <v>2134</v>
      </c>
      <c r="E5123" s="600" t="s">
        <v>2729</v>
      </c>
      <c r="F5123" s="333">
        <v>2774</v>
      </c>
      <c r="G5123" s="623" t="s">
        <v>5905</v>
      </c>
      <c r="H5123" s="485">
        <v>45555</v>
      </c>
      <c r="I5123" s="503"/>
      <c r="J5123" s="350"/>
      <c r="K5123" s="350"/>
      <c r="L5123" s="350"/>
      <c r="M5123" s="350"/>
      <c r="N5123" s="350"/>
      <c r="O5123" s="349"/>
      <c r="P5123" s="350"/>
      <c r="Q5123" s="350"/>
      <c r="R5123" s="350"/>
      <c r="S5123" s="542">
        <v>88</v>
      </c>
      <c r="T5123" s="467" t="s">
        <v>2965</v>
      </c>
      <c r="U5123" s="347">
        <f t="shared" si="111"/>
        <v>244112</v>
      </c>
    </row>
    <row r="5124" spans="1:21">
      <c r="A5124" s="238">
        <f t="shared" si="112"/>
        <v>5121</v>
      </c>
      <c r="B5124" s="238">
        <v>106965044</v>
      </c>
      <c r="C5124" s="238" t="s">
        <v>1941</v>
      </c>
      <c r="D5124" s="238" t="s">
        <v>3168</v>
      </c>
      <c r="E5124" s="600"/>
      <c r="F5124" s="333">
        <v>366</v>
      </c>
      <c r="G5124" s="623" t="s">
        <v>5905</v>
      </c>
      <c r="H5124" s="485">
        <v>45555</v>
      </c>
      <c r="I5124" s="503"/>
      <c r="J5124" s="350"/>
      <c r="K5124" s="350"/>
      <c r="L5124" s="350"/>
      <c r="M5124" s="350"/>
      <c r="N5124" s="350"/>
      <c r="O5124" s="349"/>
      <c r="P5124" s="350"/>
      <c r="Q5124" s="350"/>
      <c r="R5124" s="350"/>
      <c r="S5124" s="542">
        <v>88</v>
      </c>
      <c r="T5124" s="467" t="s">
        <v>2965</v>
      </c>
      <c r="U5124" s="347">
        <f t="shared" si="111"/>
        <v>32208</v>
      </c>
    </row>
    <row r="5125" spans="1:21">
      <c r="A5125" s="238">
        <f t="shared" si="112"/>
        <v>5122</v>
      </c>
      <c r="B5125" s="238">
        <v>113769815</v>
      </c>
      <c r="C5125" s="239" t="s">
        <v>3333</v>
      </c>
      <c r="D5125" s="239" t="s">
        <v>4895</v>
      </c>
      <c r="E5125" s="598" t="s">
        <v>5323</v>
      </c>
      <c r="F5125" s="235">
        <v>542</v>
      </c>
      <c r="G5125" s="623" t="s">
        <v>5905</v>
      </c>
      <c r="H5125" s="485">
        <v>45555</v>
      </c>
      <c r="I5125" s="503"/>
      <c r="J5125" s="350"/>
      <c r="K5125" s="350"/>
      <c r="L5125" s="350"/>
      <c r="M5125" s="350"/>
      <c r="N5125" s="350"/>
      <c r="O5125" s="349"/>
      <c r="P5125" s="350"/>
      <c r="Q5125" s="350"/>
      <c r="R5125" s="350"/>
      <c r="S5125" s="542">
        <v>95.02</v>
      </c>
      <c r="T5125" s="467" t="s">
        <v>2965</v>
      </c>
      <c r="U5125" s="347">
        <f t="shared" si="111"/>
        <v>51500.84</v>
      </c>
    </row>
    <row r="5126" spans="1:21">
      <c r="A5126" s="238">
        <f t="shared" si="112"/>
        <v>5123</v>
      </c>
      <c r="B5126" s="238">
        <v>109609628</v>
      </c>
      <c r="C5126" s="238" t="s">
        <v>1672</v>
      </c>
      <c r="D5126" s="238" t="s">
        <v>1673</v>
      </c>
      <c r="E5126" s="598" t="s">
        <v>36</v>
      </c>
      <c r="F5126" s="235">
        <v>50</v>
      </c>
      <c r="G5126" s="623" t="s">
        <v>5905</v>
      </c>
      <c r="H5126" s="485">
        <v>45555</v>
      </c>
      <c r="I5126" s="503"/>
      <c r="J5126" s="350"/>
      <c r="K5126" s="350"/>
      <c r="L5126" s="350"/>
      <c r="M5126" s="350"/>
      <c r="N5126" s="350"/>
      <c r="O5126" s="349"/>
      <c r="P5126" s="350"/>
      <c r="Q5126" s="350"/>
      <c r="R5126" s="350"/>
      <c r="S5126" s="542">
        <v>55.24</v>
      </c>
      <c r="T5126" s="467" t="s">
        <v>2965</v>
      </c>
      <c r="U5126" s="347">
        <f t="shared" si="111"/>
        <v>2762</v>
      </c>
    </row>
    <row r="5127" spans="1:21" ht="20.399999999999999">
      <c r="A5127" s="238">
        <f t="shared" si="112"/>
        <v>5124</v>
      </c>
      <c r="B5127" s="238">
        <v>109609630</v>
      </c>
      <c r="C5127" s="337" t="s">
        <v>183</v>
      </c>
      <c r="D5127" s="238" t="s">
        <v>184</v>
      </c>
      <c r="E5127" s="598" t="s">
        <v>36</v>
      </c>
      <c r="F5127" s="235">
        <v>400</v>
      </c>
      <c r="G5127" s="623" t="s">
        <v>5905</v>
      </c>
      <c r="H5127" s="485">
        <v>45555</v>
      </c>
      <c r="I5127" s="503"/>
      <c r="J5127" s="350"/>
      <c r="K5127" s="350"/>
      <c r="L5127" s="350"/>
      <c r="M5127" s="350"/>
      <c r="N5127" s="350"/>
      <c r="O5127" s="349"/>
      <c r="P5127" s="350"/>
      <c r="Q5127" s="350"/>
      <c r="R5127" s="350"/>
      <c r="S5127" s="542">
        <v>24.28</v>
      </c>
      <c r="T5127" s="467" t="s">
        <v>2965</v>
      </c>
      <c r="U5127" s="347">
        <f t="shared" si="111"/>
        <v>9712</v>
      </c>
    </row>
    <row r="5128" spans="1:21">
      <c r="A5128" s="238">
        <f t="shared" si="112"/>
        <v>5125</v>
      </c>
      <c r="B5128" s="238">
        <v>109609632</v>
      </c>
      <c r="C5128" s="238" t="s">
        <v>197</v>
      </c>
      <c r="D5128" s="238" t="s">
        <v>2747</v>
      </c>
      <c r="E5128" s="598" t="s">
        <v>36</v>
      </c>
      <c r="F5128" s="235">
        <v>100</v>
      </c>
      <c r="G5128" s="623" t="s">
        <v>5905</v>
      </c>
      <c r="H5128" s="485">
        <v>45555</v>
      </c>
      <c r="I5128" s="503"/>
      <c r="J5128" s="350"/>
      <c r="K5128" s="350"/>
      <c r="L5128" s="350"/>
      <c r="M5128" s="350"/>
      <c r="N5128" s="350"/>
      <c r="O5128" s="349"/>
      <c r="P5128" s="350"/>
      <c r="Q5128" s="350"/>
      <c r="R5128" s="350"/>
      <c r="S5128" s="542">
        <v>108.82</v>
      </c>
      <c r="T5128" s="467" t="s">
        <v>2965</v>
      </c>
      <c r="U5128" s="347">
        <f t="shared" si="111"/>
        <v>10882</v>
      </c>
    </row>
    <row r="5129" spans="1:21">
      <c r="A5129" s="238">
        <f t="shared" si="112"/>
        <v>5126</v>
      </c>
      <c r="B5129" s="238">
        <v>109609633</v>
      </c>
      <c r="C5129" s="346" t="s">
        <v>1078</v>
      </c>
      <c r="D5129" s="346" t="s">
        <v>1674</v>
      </c>
      <c r="E5129" s="598" t="s">
        <v>36</v>
      </c>
      <c r="F5129" s="235">
        <v>50</v>
      </c>
      <c r="G5129" s="623" t="s">
        <v>5905</v>
      </c>
      <c r="H5129" s="485">
        <v>45555</v>
      </c>
      <c r="I5129" s="503"/>
      <c r="J5129" s="350"/>
      <c r="K5129" s="350"/>
      <c r="L5129" s="350"/>
      <c r="M5129" s="350"/>
      <c r="N5129" s="350"/>
      <c r="O5129" s="349"/>
      <c r="P5129" s="350"/>
      <c r="Q5129" s="350"/>
      <c r="R5129" s="350"/>
      <c r="S5129" s="542">
        <v>102.74</v>
      </c>
      <c r="T5129" s="467" t="s">
        <v>2965</v>
      </c>
      <c r="U5129" s="347">
        <f t="shared" si="111"/>
        <v>5137</v>
      </c>
    </row>
    <row r="5130" spans="1:21">
      <c r="A5130" s="238">
        <f t="shared" si="112"/>
        <v>5127</v>
      </c>
      <c r="B5130" s="238">
        <v>110397307</v>
      </c>
      <c r="C5130" s="238" t="s">
        <v>63</v>
      </c>
      <c r="D5130" s="238" t="s">
        <v>64</v>
      </c>
      <c r="E5130" s="598" t="s">
        <v>36</v>
      </c>
      <c r="F5130" s="235">
        <v>50</v>
      </c>
      <c r="G5130" s="623" t="s">
        <v>5905</v>
      </c>
      <c r="H5130" s="485">
        <v>45555</v>
      </c>
      <c r="I5130" s="503"/>
      <c r="J5130" s="350"/>
      <c r="K5130" s="350"/>
      <c r="L5130" s="350"/>
      <c r="M5130" s="350"/>
      <c r="N5130" s="350"/>
      <c r="O5130" s="349"/>
      <c r="P5130" s="350"/>
      <c r="Q5130" s="350"/>
      <c r="R5130" s="350"/>
      <c r="S5130" s="542">
        <v>1479.71</v>
      </c>
      <c r="T5130" s="467" t="s">
        <v>2965</v>
      </c>
      <c r="U5130" s="347">
        <f t="shared" ref="U5130:U5193" si="113">S5130*F5130</f>
        <v>73985.5</v>
      </c>
    </row>
    <row r="5131" spans="1:21">
      <c r="A5131" s="238">
        <f t="shared" si="112"/>
        <v>5128</v>
      </c>
      <c r="B5131" s="238">
        <v>110397308</v>
      </c>
      <c r="C5131" s="238" t="s">
        <v>879</v>
      </c>
      <c r="D5131" s="238" t="s">
        <v>880</v>
      </c>
      <c r="E5131" s="598" t="s">
        <v>36</v>
      </c>
      <c r="F5131" s="235">
        <v>50</v>
      </c>
      <c r="G5131" s="623" t="s">
        <v>5905</v>
      </c>
      <c r="H5131" s="485">
        <v>45555</v>
      </c>
      <c r="I5131" s="503"/>
      <c r="J5131" s="350"/>
      <c r="K5131" s="350"/>
      <c r="L5131" s="350"/>
      <c r="M5131" s="350"/>
      <c r="N5131" s="350"/>
      <c r="O5131" s="349"/>
      <c r="P5131" s="350"/>
      <c r="Q5131" s="350"/>
      <c r="R5131" s="350"/>
      <c r="S5131" s="542">
        <v>175.20000000000002</v>
      </c>
      <c r="T5131" s="467" t="s">
        <v>2965</v>
      </c>
      <c r="U5131" s="347">
        <f t="shared" si="113"/>
        <v>8760</v>
      </c>
    </row>
    <row r="5132" spans="1:21">
      <c r="A5132" s="238">
        <f t="shared" si="112"/>
        <v>5129</v>
      </c>
      <c r="B5132" s="238">
        <v>110397309</v>
      </c>
      <c r="C5132" s="238" t="s">
        <v>2222</v>
      </c>
      <c r="D5132" s="337" t="s">
        <v>889</v>
      </c>
      <c r="E5132" s="598" t="s">
        <v>36</v>
      </c>
      <c r="F5132" s="235">
        <v>200</v>
      </c>
      <c r="G5132" s="623" t="s">
        <v>5905</v>
      </c>
      <c r="H5132" s="485">
        <v>45555</v>
      </c>
      <c r="I5132" s="503"/>
      <c r="J5132" s="350"/>
      <c r="K5132" s="350"/>
      <c r="L5132" s="350"/>
      <c r="M5132" s="350"/>
      <c r="N5132" s="350"/>
      <c r="O5132" s="349"/>
      <c r="P5132" s="350"/>
      <c r="Q5132" s="350"/>
      <c r="R5132" s="350"/>
      <c r="S5132" s="542">
        <v>15.92</v>
      </c>
      <c r="T5132" s="467" t="s">
        <v>2965</v>
      </c>
      <c r="U5132" s="347">
        <f t="shared" si="113"/>
        <v>3184</v>
      </c>
    </row>
    <row r="5133" spans="1:21">
      <c r="A5133" s="238">
        <f t="shared" si="112"/>
        <v>5130</v>
      </c>
      <c r="B5133" s="238">
        <v>112136081</v>
      </c>
      <c r="C5133" s="238" t="s">
        <v>997</v>
      </c>
      <c r="D5133" s="238" t="s">
        <v>998</v>
      </c>
      <c r="E5133" s="598" t="s">
        <v>36</v>
      </c>
      <c r="F5133" s="235">
        <v>50</v>
      </c>
      <c r="G5133" s="623" t="s">
        <v>5905</v>
      </c>
      <c r="H5133" s="485">
        <v>45555</v>
      </c>
      <c r="I5133" s="503"/>
      <c r="J5133" s="350"/>
      <c r="K5133" s="350"/>
      <c r="L5133" s="350"/>
      <c r="M5133" s="350"/>
      <c r="N5133" s="350"/>
      <c r="O5133" s="349"/>
      <c r="P5133" s="350"/>
      <c r="Q5133" s="350"/>
      <c r="R5133" s="350"/>
      <c r="S5133" s="540">
        <v>698.9</v>
      </c>
      <c r="T5133" s="467" t="s">
        <v>2965</v>
      </c>
      <c r="U5133" s="347">
        <f t="shared" si="113"/>
        <v>34945</v>
      </c>
    </row>
    <row r="5134" spans="1:21">
      <c r="A5134" s="238">
        <f t="shared" si="112"/>
        <v>5131</v>
      </c>
      <c r="B5134" s="238">
        <v>109609634</v>
      </c>
      <c r="C5134" s="346">
        <v>21038812425</v>
      </c>
      <c r="D5134" s="346" t="s">
        <v>2740</v>
      </c>
      <c r="E5134" s="598" t="s">
        <v>36</v>
      </c>
      <c r="F5134" s="235">
        <v>50</v>
      </c>
      <c r="G5134" s="623" t="s">
        <v>5905</v>
      </c>
      <c r="H5134" s="485">
        <v>45555</v>
      </c>
      <c r="I5134" s="503"/>
      <c r="J5134" s="350"/>
      <c r="K5134" s="350"/>
      <c r="L5134" s="350"/>
      <c r="M5134" s="350"/>
      <c r="N5134" s="350"/>
      <c r="O5134" s="349"/>
      <c r="P5134" s="350"/>
      <c r="Q5134" s="350"/>
      <c r="R5134" s="350"/>
      <c r="S5134" s="542">
        <v>1128.74</v>
      </c>
      <c r="T5134" s="467" t="s">
        <v>2965</v>
      </c>
      <c r="U5134" s="347">
        <f t="shared" si="113"/>
        <v>56437</v>
      </c>
    </row>
    <row r="5135" spans="1:21">
      <c r="A5135" s="238">
        <f t="shared" si="112"/>
        <v>5132</v>
      </c>
      <c r="B5135" s="238">
        <v>109609637</v>
      </c>
      <c r="C5135" s="238" t="s">
        <v>573</v>
      </c>
      <c r="D5135" s="238" t="s">
        <v>574</v>
      </c>
      <c r="E5135" s="598" t="s">
        <v>36</v>
      </c>
      <c r="F5135" s="235">
        <v>250</v>
      </c>
      <c r="G5135" s="623" t="s">
        <v>5905</v>
      </c>
      <c r="H5135" s="485">
        <v>45555</v>
      </c>
      <c r="I5135" s="503"/>
      <c r="J5135" s="350"/>
      <c r="K5135" s="350"/>
      <c r="L5135" s="350"/>
      <c r="M5135" s="350"/>
      <c r="N5135" s="350"/>
      <c r="O5135" s="349"/>
      <c r="P5135" s="350"/>
      <c r="Q5135" s="350"/>
      <c r="R5135" s="350"/>
      <c r="S5135" s="542">
        <v>21.82</v>
      </c>
      <c r="T5135" s="467" t="s">
        <v>2965</v>
      </c>
      <c r="U5135" s="347">
        <f t="shared" si="113"/>
        <v>5455</v>
      </c>
    </row>
    <row r="5136" spans="1:21">
      <c r="A5136" s="238">
        <f t="shared" si="112"/>
        <v>5133</v>
      </c>
      <c r="B5136" s="238">
        <v>112137134</v>
      </c>
      <c r="C5136" s="238">
        <v>21038811406</v>
      </c>
      <c r="D5136" s="337" t="s">
        <v>2415</v>
      </c>
      <c r="E5136" s="598" t="s">
        <v>36</v>
      </c>
      <c r="F5136" s="235">
        <v>400</v>
      </c>
      <c r="G5136" s="623" t="s">
        <v>5905</v>
      </c>
      <c r="H5136" s="485">
        <v>45555</v>
      </c>
      <c r="I5136" s="503"/>
      <c r="J5136" s="350"/>
      <c r="K5136" s="350"/>
      <c r="L5136" s="350"/>
      <c r="M5136" s="350"/>
      <c r="N5136" s="350"/>
      <c r="O5136" s="349"/>
      <c r="P5136" s="350"/>
      <c r="Q5136" s="350"/>
      <c r="R5136" s="350"/>
      <c r="S5136" s="542">
        <v>982.9</v>
      </c>
      <c r="T5136" s="467" t="s">
        <v>2965</v>
      </c>
      <c r="U5136" s="347">
        <f t="shared" si="113"/>
        <v>393160</v>
      </c>
    </row>
    <row r="5137" spans="1:21">
      <c r="A5137" s="238">
        <f t="shared" si="112"/>
        <v>5134</v>
      </c>
      <c r="B5137" s="238">
        <v>109492212</v>
      </c>
      <c r="C5137" s="346" t="s">
        <v>571</v>
      </c>
      <c r="D5137" s="346" t="s">
        <v>2741</v>
      </c>
      <c r="E5137" s="598" t="s">
        <v>36</v>
      </c>
      <c r="F5137" s="235">
        <v>1600</v>
      </c>
      <c r="G5137" s="623" t="s">
        <v>5905</v>
      </c>
      <c r="H5137" s="485">
        <v>45555</v>
      </c>
      <c r="I5137" s="503"/>
      <c r="J5137" s="350"/>
      <c r="K5137" s="350"/>
      <c r="L5137" s="350"/>
      <c r="M5137" s="350"/>
      <c r="N5137" s="350"/>
      <c r="O5137" s="349"/>
      <c r="P5137" s="350"/>
      <c r="Q5137" s="350"/>
      <c r="R5137" s="350"/>
      <c r="S5137" s="542">
        <v>11.89</v>
      </c>
      <c r="T5137" s="467" t="s">
        <v>2965</v>
      </c>
      <c r="U5137" s="347">
        <f t="shared" si="113"/>
        <v>19024</v>
      </c>
    </row>
    <row r="5138" spans="1:21">
      <c r="A5138" s="238">
        <f t="shared" si="112"/>
        <v>5135</v>
      </c>
      <c r="B5138" s="238">
        <v>112169822</v>
      </c>
      <c r="C5138" s="239">
        <v>581130704</v>
      </c>
      <c r="D5138" s="239" t="s">
        <v>2942</v>
      </c>
      <c r="E5138" s="600" t="s">
        <v>2729</v>
      </c>
      <c r="F5138" s="235">
        <v>1750</v>
      </c>
      <c r="G5138" s="623" t="s">
        <v>5905</v>
      </c>
      <c r="H5138" s="485">
        <v>45555</v>
      </c>
      <c r="I5138" s="503"/>
      <c r="J5138" s="350"/>
      <c r="K5138" s="350"/>
      <c r="L5138" s="350"/>
      <c r="M5138" s="350"/>
      <c r="N5138" s="350"/>
      <c r="O5138" s="349"/>
      <c r="P5138" s="350"/>
      <c r="Q5138" s="350"/>
      <c r="R5138" s="350"/>
      <c r="S5138" s="542">
        <v>20.75</v>
      </c>
      <c r="T5138" s="467" t="s">
        <v>2965</v>
      </c>
      <c r="U5138" s="347">
        <f t="shared" si="113"/>
        <v>36312.5</v>
      </c>
    </row>
    <row r="5139" spans="1:21">
      <c r="A5139" s="238">
        <f t="shared" si="112"/>
        <v>5136</v>
      </c>
      <c r="B5139" s="238">
        <v>112169820</v>
      </c>
      <c r="C5139" s="337" t="s">
        <v>2939</v>
      </c>
      <c r="D5139" s="239" t="s">
        <v>2940</v>
      </c>
      <c r="E5139" s="605" t="s">
        <v>2729</v>
      </c>
      <c r="F5139" s="235">
        <v>2000</v>
      </c>
      <c r="G5139" s="623" t="s">
        <v>5905</v>
      </c>
      <c r="H5139" s="485">
        <v>45555</v>
      </c>
      <c r="I5139" s="503"/>
      <c r="J5139" s="350"/>
      <c r="K5139" s="350"/>
      <c r="L5139" s="350"/>
      <c r="M5139" s="350"/>
      <c r="N5139" s="350"/>
      <c r="O5139" s="349"/>
      <c r="P5139" s="350"/>
      <c r="Q5139" s="350"/>
      <c r="R5139" s="350"/>
      <c r="S5139" s="542">
        <v>32.01</v>
      </c>
      <c r="T5139" s="467" t="s">
        <v>2965</v>
      </c>
      <c r="U5139" s="347">
        <f t="shared" si="113"/>
        <v>64019.999999999993</v>
      </c>
    </row>
    <row r="5140" spans="1:21">
      <c r="A5140" s="238">
        <f t="shared" si="112"/>
        <v>5137</v>
      </c>
      <c r="B5140" s="355">
        <v>112139784</v>
      </c>
      <c r="C5140" s="355" t="s">
        <v>2731</v>
      </c>
      <c r="D5140" s="355" t="s">
        <v>2809</v>
      </c>
      <c r="E5140" s="598" t="s">
        <v>5323</v>
      </c>
      <c r="F5140" s="235">
        <v>1750</v>
      </c>
      <c r="G5140" s="623" t="s">
        <v>5905</v>
      </c>
      <c r="H5140" s="485">
        <v>45555</v>
      </c>
      <c r="I5140" s="503"/>
      <c r="J5140" s="350"/>
      <c r="K5140" s="350"/>
      <c r="L5140" s="350"/>
      <c r="M5140" s="350"/>
      <c r="N5140" s="350"/>
      <c r="O5140" s="349"/>
      <c r="P5140" s="350"/>
      <c r="Q5140" s="350"/>
      <c r="R5140" s="350"/>
      <c r="S5140" s="542">
        <v>25</v>
      </c>
      <c r="T5140" s="467" t="s">
        <v>2965</v>
      </c>
      <c r="U5140" s="347">
        <f t="shared" si="113"/>
        <v>43750</v>
      </c>
    </row>
    <row r="5141" spans="1:21" ht="20.399999999999999">
      <c r="A5141" s="238">
        <f t="shared" si="112"/>
        <v>5138</v>
      </c>
      <c r="B5141" s="238">
        <v>109492174</v>
      </c>
      <c r="C5141" s="238" t="s">
        <v>488</v>
      </c>
      <c r="D5141" s="238" t="s">
        <v>489</v>
      </c>
      <c r="E5141" s="598" t="s">
        <v>36</v>
      </c>
      <c r="F5141" s="235">
        <v>50</v>
      </c>
      <c r="G5141" s="623" t="s">
        <v>5905</v>
      </c>
      <c r="H5141" s="485">
        <v>45555</v>
      </c>
      <c r="I5141" s="503"/>
      <c r="J5141" s="350"/>
      <c r="K5141" s="350"/>
      <c r="L5141" s="350"/>
      <c r="M5141" s="350"/>
      <c r="N5141" s="350"/>
      <c r="O5141" s="349"/>
      <c r="P5141" s="350"/>
      <c r="Q5141" s="350"/>
      <c r="R5141" s="350"/>
      <c r="S5141" s="542">
        <v>4051</v>
      </c>
      <c r="T5141" s="467" t="s">
        <v>2965</v>
      </c>
      <c r="U5141" s="347">
        <f t="shared" si="113"/>
        <v>202550</v>
      </c>
    </row>
    <row r="5142" spans="1:21">
      <c r="A5142" s="238">
        <f t="shared" si="112"/>
        <v>5139</v>
      </c>
      <c r="B5142" s="238">
        <v>109492175</v>
      </c>
      <c r="C5142" s="238" t="s">
        <v>520</v>
      </c>
      <c r="D5142" s="238" t="s">
        <v>521</v>
      </c>
      <c r="E5142" s="598" t="s">
        <v>36</v>
      </c>
      <c r="F5142" s="235">
        <v>50</v>
      </c>
      <c r="G5142" s="623" t="s">
        <v>5905</v>
      </c>
      <c r="H5142" s="485">
        <v>45555</v>
      </c>
      <c r="I5142" s="503"/>
      <c r="J5142" s="350"/>
      <c r="K5142" s="350"/>
      <c r="L5142" s="350"/>
      <c r="M5142" s="350"/>
      <c r="N5142" s="350"/>
      <c r="O5142" s="349"/>
      <c r="P5142" s="350"/>
      <c r="Q5142" s="350"/>
      <c r="R5142" s="350"/>
      <c r="S5142" s="542">
        <v>1404</v>
      </c>
      <c r="T5142" s="467" t="s">
        <v>2965</v>
      </c>
      <c r="U5142" s="347">
        <f t="shared" si="113"/>
        <v>70200</v>
      </c>
    </row>
    <row r="5143" spans="1:21" ht="20.399999999999999">
      <c r="A5143" s="238">
        <f t="shared" si="112"/>
        <v>5140</v>
      </c>
      <c r="B5143" s="238">
        <v>107171952</v>
      </c>
      <c r="C5143" s="238" t="s">
        <v>1475</v>
      </c>
      <c r="D5143" s="238" t="s">
        <v>1476</v>
      </c>
      <c r="E5143" s="598" t="s">
        <v>36</v>
      </c>
      <c r="F5143" s="235">
        <v>50</v>
      </c>
      <c r="G5143" s="623" t="s">
        <v>5905</v>
      </c>
      <c r="H5143" s="485">
        <v>45555</v>
      </c>
      <c r="I5143" s="503"/>
      <c r="J5143" s="350"/>
      <c r="K5143" s="350"/>
      <c r="L5143" s="350"/>
      <c r="M5143" s="350"/>
      <c r="N5143" s="350"/>
      <c r="O5143" s="349"/>
      <c r="P5143" s="350"/>
      <c r="Q5143" s="350"/>
      <c r="R5143" s="350"/>
      <c r="S5143" s="542">
        <v>2003.5</v>
      </c>
      <c r="T5143" s="467" t="s">
        <v>2965</v>
      </c>
      <c r="U5143" s="347">
        <f t="shared" si="113"/>
        <v>100175</v>
      </c>
    </row>
    <row r="5144" spans="1:21">
      <c r="A5144" s="238">
        <f t="shared" si="112"/>
        <v>5141</v>
      </c>
      <c r="B5144" s="238">
        <v>108140376</v>
      </c>
      <c r="C5144" s="238" t="s">
        <v>217</v>
      </c>
      <c r="D5144" s="238" t="s">
        <v>218</v>
      </c>
      <c r="E5144" s="598" t="s">
        <v>36</v>
      </c>
      <c r="F5144" s="235">
        <v>1</v>
      </c>
      <c r="G5144" s="623" t="s">
        <v>5994</v>
      </c>
      <c r="H5144" s="485">
        <v>45568</v>
      </c>
      <c r="I5144" s="491"/>
      <c r="J5144" s="246"/>
      <c r="K5144" s="246"/>
      <c r="L5144" s="246"/>
      <c r="M5144" s="246"/>
      <c r="N5144" s="246"/>
      <c r="O5144" s="262"/>
      <c r="P5144" s="246"/>
      <c r="Q5144" s="246"/>
      <c r="R5144" s="246"/>
      <c r="S5144" s="171">
        <v>29845</v>
      </c>
      <c r="T5144" s="467" t="s">
        <v>2965</v>
      </c>
      <c r="U5144" s="347">
        <f t="shared" si="113"/>
        <v>29845</v>
      </c>
    </row>
    <row r="5145" spans="1:21">
      <c r="A5145" s="238">
        <f t="shared" si="112"/>
        <v>5142</v>
      </c>
      <c r="B5145" s="238">
        <v>108140376</v>
      </c>
      <c r="C5145" s="238" t="s">
        <v>217</v>
      </c>
      <c r="D5145" s="238" t="s">
        <v>218</v>
      </c>
      <c r="E5145" s="598" t="s">
        <v>36</v>
      </c>
      <c r="F5145" s="235">
        <v>1</v>
      </c>
      <c r="G5145" s="623" t="s">
        <v>5995</v>
      </c>
      <c r="H5145" s="485">
        <v>45581</v>
      </c>
      <c r="I5145" s="491"/>
      <c r="J5145" s="246"/>
      <c r="K5145" s="246"/>
      <c r="L5145" s="246"/>
      <c r="M5145" s="246"/>
      <c r="N5145" s="246"/>
      <c r="O5145" s="262"/>
      <c r="P5145" s="246"/>
      <c r="Q5145" s="246"/>
      <c r="R5145" s="246"/>
      <c r="S5145" s="171">
        <v>29845</v>
      </c>
      <c r="T5145" s="467" t="s">
        <v>2965</v>
      </c>
      <c r="U5145" s="347">
        <f t="shared" si="113"/>
        <v>29845</v>
      </c>
    </row>
    <row r="5146" spans="1:21">
      <c r="A5146" s="238">
        <f t="shared" si="112"/>
        <v>5143</v>
      </c>
      <c r="B5146" s="238">
        <v>108140376</v>
      </c>
      <c r="C5146" s="238" t="s">
        <v>217</v>
      </c>
      <c r="D5146" s="238" t="s">
        <v>218</v>
      </c>
      <c r="E5146" s="598" t="s">
        <v>36</v>
      </c>
      <c r="F5146" s="235">
        <v>1</v>
      </c>
      <c r="G5146" s="623" t="s">
        <v>5996</v>
      </c>
      <c r="H5146" s="485">
        <v>45590</v>
      </c>
      <c r="I5146" s="491"/>
      <c r="J5146" s="246"/>
      <c r="K5146" s="246"/>
      <c r="L5146" s="246"/>
      <c r="M5146" s="246"/>
      <c r="N5146" s="246"/>
      <c r="O5146" s="262"/>
      <c r="P5146" s="246"/>
      <c r="Q5146" s="246"/>
      <c r="R5146" s="246"/>
      <c r="S5146" s="171">
        <v>29845</v>
      </c>
      <c r="T5146" s="467" t="s">
        <v>2965</v>
      </c>
      <c r="U5146" s="347">
        <f t="shared" si="113"/>
        <v>29845</v>
      </c>
    </row>
    <row r="5147" spans="1:21">
      <c r="A5147" s="238">
        <f t="shared" si="112"/>
        <v>5144</v>
      </c>
      <c r="B5147" s="238">
        <v>110294841</v>
      </c>
      <c r="C5147" s="238" t="s">
        <v>1197</v>
      </c>
      <c r="D5147" s="238" t="s">
        <v>1198</v>
      </c>
      <c r="E5147" s="598" t="s">
        <v>36</v>
      </c>
      <c r="F5147" s="235">
        <v>18</v>
      </c>
      <c r="G5147" s="630" t="s">
        <v>5997</v>
      </c>
      <c r="H5147" s="485">
        <v>45590</v>
      </c>
      <c r="I5147" s="491"/>
      <c r="J5147" s="246"/>
      <c r="K5147" s="246"/>
      <c r="L5147" s="246"/>
      <c r="M5147" s="246"/>
      <c r="N5147" s="246"/>
      <c r="O5147" s="262"/>
      <c r="P5147" s="246"/>
      <c r="Q5147" s="246"/>
      <c r="R5147" s="246"/>
      <c r="S5147" s="171">
        <v>29.55</v>
      </c>
      <c r="T5147" s="467" t="s">
        <v>2965</v>
      </c>
      <c r="U5147" s="347">
        <f t="shared" si="113"/>
        <v>531.9</v>
      </c>
    </row>
    <row r="5148" spans="1:21">
      <c r="A5148" s="238">
        <f t="shared" si="112"/>
        <v>5145</v>
      </c>
      <c r="B5148" s="238">
        <v>112129061</v>
      </c>
      <c r="C5148" s="238" t="s">
        <v>1718</v>
      </c>
      <c r="D5148" s="238" t="s">
        <v>1719</v>
      </c>
      <c r="E5148" s="598" t="s">
        <v>36</v>
      </c>
      <c r="F5148" s="235">
        <v>1</v>
      </c>
      <c r="G5148" s="623" t="s">
        <v>5998</v>
      </c>
      <c r="H5148" s="465">
        <v>45590</v>
      </c>
      <c r="I5148" s="491"/>
      <c r="J5148" s="246"/>
      <c r="K5148" s="246"/>
      <c r="L5148" s="246"/>
      <c r="M5148" s="246"/>
      <c r="N5148" s="246"/>
      <c r="O5148" s="262"/>
      <c r="P5148" s="246"/>
      <c r="Q5148" s="246"/>
      <c r="R5148" s="246"/>
      <c r="S5148" s="171">
        <v>13332</v>
      </c>
      <c r="T5148" s="467" t="s">
        <v>2965</v>
      </c>
      <c r="U5148" s="347">
        <f t="shared" si="113"/>
        <v>13332</v>
      </c>
    </row>
    <row r="5149" spans="1:21" ht="20.399999999999999">
      <c r="A5149" s="238">
        <f t="shared" si="112"/>
        <v>5146</v>
      </c>
      <c r="B5149" s="238">
        <v>110294841</v>
      </c>
      <c r="C5149" s="238" t="s">
        <v>533</v>
      </c>
      <c r="D5149" s="238" t="s">
        <v>534</v>
      </c>
      <c r="E5149" s="598" t="s">
        <v>36</v>
      </c>
      <c r="F5149" s="235">
        <v>26</v>
      </c>
      <c r="G5149" s="630" t="s">
        <v>5997</v>
      </c>
      <c r="H5149" s="485">
        <v>45590</v>
      </c>
      <c r="I5149" s="491"/>
      <c r="J5149" s="246"/>
      <c r="K5149" s="246"/>
      <c r="L5149" s="246"/>
      <c r="M5149" s="246"/>
      <c r="N5149" s="246"/>
      <c r="O5149" s="262"/>
      <c r="P5149" s="246"/>
      <c r="Q5149" s="246"/>
      <c r="R5149" s="246"/>
      <c r="S5149" s="171">
        <v>29.55</v>
      </c>
      <c r="T5149" s="467" t="s">
        <v>2965</v>
      </c>
      <c r="U5149" s="347">
        <f t="shared" si="113"/>
        <v>768.30000000000007</v>
      </c>
    </row>
    <row r="5150" spans="1:21">
      <c r="A5150" s="238">
        <f t="shared" si="112"/>
        <v>5147</v>
      </c>
      <c r="B5150" s="238">
        <v>110315212</v>
      </c>
      <c r="C5150" s="238">
        <v>110315212</v>
      </c>
      <c r="D5150" s="238" t="s">
        <v>3685</v>
      </c>
      <c r="E5150" s="598" t="s">
        <v>2729</v>
      </c>
      <c r="F5150" s="235">
        <v>21</v>
      </c>
      <c r="G5150" s="623" t="s">
        <v>5999</v>
      </c>
      <c r="H5150" s="417">
        <v>45589</v>
      </c>
      <c r="I5150" s="491"/>
      <c r="J5150" s="246"/>
      <c r="K5150" s="246"/>
      <c r="L5150" s="246"/>
      <c r="M5150" s="246"/>
      <c r="N5150" s="246"/>
      <c r="O5150" s="262"/>
      <c r="P5150" s="246"/>
      <c r="Q5150" s="246"/>
      <c r="R5150" s="246"/>
      <c r="S5150" s="547">
        <v>1.5</v>
      </c>
      <c r="T5150" s="467" t="s">
        <v>2965</v>
      </c>
      <c r="U5150" s="347">
        <f t="shared" si="113"/>
        <v>31.5</v>
      </c>
    </row>
    <row r="5151" spans="1:21" ht="20.399999999999999">
      <c r="A5151" s="238">
        <f t="shared" si="112"/>
        <v>5148</v>
      </c>
      <c r="B5151" s="238" t="s">
        <v>3816</v>
      </c>
      <c r="C5151" s="238" t="s">
        <v>2943</v>
      </c>
      <c r="D5151" s="238" t="s">
        <v>2944</v>
      </c>
      <c r="E5151" s="598" t="s">
        <v>2729</v>
      </c>
      <c r="F5151" s="235">
        <v>280</v>
      </c>
      <c r="G5151" s="623" t="s">
        <v>5999</v>
      </c>
      <c r="H5151" s="417">
        <v>45589</v>
      </c>
      <c r="I5151" s="491"/>
      <c r="J5151" s="246"/>
      <c r="K5151" s="246"/>
      <c r="L5151" s="246"/>
      <c r="M5151" s="246"/>
      <c r="N5151" s="246"/>
      <c r="O5151" s="262"/>
      <c r="P5151" s="246"/>
      <c r="Q5151" s="246"/>
      <c r="R5151" s="246"/>
      <c r="S5151" s="547">
        <v>13.6</v>
      </c>
      <c r="T5151" s="467" t="s">
        <v>2965</v>
      </c>
      <c r="U5151" s="347">
        <f t="shared" si="113"/>
        <v>3808</v>
      </c>
    </row>
    <row r="5152" spans="1:21">
      <c r="A5152" s="238">
        <f t="shared" si="112"/>
        <v>5149</v>
      </c>
      <c r="B5152" s="238">
        <v>105988750</v>
      </c>
      <c r="C5152" s="239" t="s">
        <v>3624</v>
      </c>
      <c r="D5152" s="238" t="s">
        <v>3625</v>
      </c>
      <c r="E5152" s="598" t="s">
        <v>2729</v>
      </c>
      <c r="F5152" s="333">
        <v>50</v>
      </c>
      <c r="G5152" s="623" t="s">
        <v>6000</v>
      </c>
      <c r="H5152" s="485">
        <v>45590</v>
      </c>
      <c r="I5152" s="491"/>
      <c r="J5152" s="246"/>
      <c r="K5152" s="246"/>
      <c r="L5152" s="246"/>
      <c r="M5152" s="246"/>
      <c r="N5152" s="246"/>
      <c r="O5152" s="262"/>
      <c r="P5152" s="246"/>
      <c r="Q5152" s="246"/>
      <c r="R5152" s="246"/>
      <c r="S5152" s="538">
        <v>1648</v>
      </c>
      <c r="T5152" s="467" t="s">
        <v>2965</v>
      </c>
      <c r="U5152" s="347">
        <f t="shared" si="113"/>
        <v>82400</v>
      </c>
    </row>
    <row r="5153" spans="1:21" ht="51">
      <c r="A5153" s="238">
        <f t="shared" si="112"/>
        <v>5150</v>
      </c>
      <c r="B5153" s="344">
        <v>112977221</v>
      </c>
      <c r="C5153" s="239" t="s">
        <v>3427</v>
      </c>
      <c r="D5153" s="238" t="s">
        <v>4353</v>
      </c>
      <c r="E5153" s="600" t="s">
        <v>247</v>
      </c>
      <c r="F5153" s="463">
        <v>1</v>
      </c>
      <c r="G5153" s="623" t="s">
        <v>5999</v>
      </c>
      <c r="H5153" s="417">
        <v>45589</v>
      </c>
      <c r="I5153" s="491"/>
      <c r="J5153" s="246"/>
      <c r="K5153" s="246"/>
      <c r="L5153" s="246"/>
      <c r="M5153" s="246"/>
      <c r="N5153" s="246"/>
      <c r="O5153" s="262"/>
      <c r="P5153" s="246"/>
      <c r="Q5153" s="246"/>
      <c r="R5153" s="246"/>
      <c r="S5153" s="547">
        <v>5642.86</v>
      </c>
      <c r="T5153" s="467" t="s">
        <v>2965</v>
      </c>
      <c r="U5153" s="347">
        <f t="shared" si="113"/>
        <v>5642.86</v>
      </c>
    </row>
    <row r="5154" spans="1:21">
      <c r="A5154" s="238">
        <f t="shared" si="112"/>
        <v>5151</v>
      </c>
      <c r="B5154" s="238">
        <v>113562221</v>
      </c>
      <c r="C5154" s="336">
        <v>113562221</v>
      </c>
      <c r="D5154" s="238" t="s">
        <v>3768</v>
      </c>
      <c r="E5154" s="605" t="s">
        <v>36</v>
      </c>
      <c r="F5154" s="333">
        <v>1</v>
      </c>
      <c r="G5154" s="623" t="s">
        <v>5998</v>
      </c>
      <c r="H5154" s="465">
        <v>45590</v>
      </c>
      <c r="I5154" s="491"/>
      <c r="J5154" s="246"/>
      <c r="K5154" s="246"/>
      <c r="L5154" s="246"/>
      <c r="M5154" s="246"/>
      <c r="N5154" s="246"/>
      <c r="O5154" s="262"/>
      <c r="P5154" s="246"/>
      <c r="Q5154" s="246"/>
      <c r="R5154" s="246"/>
      <c r="S5154" s="538">
        <v>5500</v>
      </c>
      <c r="T5154" s="467" t="s">
        <v>2965</v>
      </c>
      <c r="U5154" s="347">
        <f t="shared" si="113"/>
        <v>5500</v>
      </c>
    </row>
    <row r="5155" spans="1:21">
      <c r="A5155" s="238">
        <f t="shared" si="112"/>
        <v>5152</v>
      </c>
      <c r="B5155" s="238">
        <v>111367611</v>
      </c>
      <c r="C5155" s="238">
        <v>111367611</v>
      </c>
      <c r="D5155" s="238" t="s">
        <v>3778</v>
      </c>
      <c r="E5155" s="598" t="s">
        <v>36</v>
      </c>
      <c r="F5155" s="333">
        <v>1</v>
      </c>
      <c r="G5155" s="623" t="s">
        <v>6001</v>
      </c>
      <c r="H5155" s="465">
        <v>45568</v>
      </c>
      <c r="I5155" s="491"/>
      <c r="J5155" s="246"/>
      <c r="K5155" s="246"/>
      <c r="L5155" s="246"/>
      <c r="M5155" s="246"/>
      <c r="N5155" s="246"/>
      <c r="O5155" s="262"/>
      <c r="P5155" s="246"/>
      <c r="Q5155" s="246"/>
      <c r="R5155" s="246"/>
      <c r="S5155" s="538">
        <v>32750</v>
      </c>
      <c r="T5155" s="467" t="s">
        <v>2965</v>
      </c>
      <c r="U5155" s="347">
        <f t="shared" si="113"/>
        <v>32750</v>
      </c>
    </row>
    <row r="5156" spans="1:21">
      <c r="A5156" s="238">
        <f t="shared" si="112"/>
        <v>5153</v>
      </c>
      <c r="B5156" s="238">
        <v>111391465</v>
      </c>
      <c r="C5156" s="239" t="s">
        <v>3968</v>
      </c>
      <c r="D5156" s="238" t="s">
        <v>3969</v>
      </c>
      <c r="E5156" s="606" t="s">
        <v>36</v>
      </c>
      <c r="F5156" s="333">
        <v>1</v>
      </c>
      <c r="G5156" s="623" t="s">
        <v>6002</v>
      </c>
      <c r="H5156" s="485">
        <v>45594</v>
      </c>
      <c r="I5156" s="491"/>
      <c r="J5156" s="246"/>
      <c r="K5156" s="246"/>
      <c r="L5156" s="246"/>
      <c r="M5156" s="246"/>
      <c r="N5156" s="246"/>
      <c r="O5156" s="262"/>
      <c r="P5156" s="246"/>
      <c r="Q5156" s="246"/>
      <c r="R5156" s="246"/>
      <c r="S5156" s="538">
        <v>8000</v>
      </c>
      <c r="T5156" s="467" t="s">
        <v>2965</v>
      </c>
      <c r="U5156" s="347">
        <f t="shared" si="113"/>
        <v>8000</v>
      </c>
    </row>
    <row r="5157" spans="1:21">
      <c r="A5157" s="238">
        <f t="shared" si="112"/>
        <v>5154</v>
      </c>
      <c r="B5157" s="238" t="s">
        <v>4098</v>
      </c>
      <c r="C5157" s="238" t="s">
        <v>4099</v>
      </c>
      <c r="D5157" s="238" t="s">
        <v>4100</v>
      </c>
      <c r="E5157" s="598" t="s">
        <v>36</v>
      </c>
      <c r="F5157" s="235">
        <v>1</v>
      </c>
      <c r="G5157" s="623" t="s">
        <v>6003</v>
      </c>
      <c r="H5157" s="485">
        <v>45568</v>
      </c>
      <c r="I5157" s="491"/>
      <c r="J5157" s="246"/>
      <c r="K5157" s="246"/>
      <c r="L5157" s="246"/>
      <c r="M5157" s="246"/>
      <c r="N5157" s="246"/>
      <c r="O5157" s="262"/>
      <c r="P5157" s="246"/>
      <c r="Q5157" s="246"/>
      <c r="R5157" s="246"/>
      <c r="S5157" s="538">
        <v>8430</v>
      </c>
      <c r="T5157" s="467" t="s">
        <v>2965</v>
      </c>
      <c r="U5157" s="347">
        <f t="shared" si="113"/>
        <v>8430</v>
      </c>
    </row>
    <row r="5158" spans="1:21">
      <c r="A5158" s="238">
        <f t="shared" si="112"/>
        <v>5155</v>
      </c>
      <c r="B5158" s="238">
        <v>105990025</v>
      </c>
      <c r="C5158" s="238" t="s">
        <v>4197</v>
      </c>
      <c r="D5158" s="337" t="s">
        <v>4198</v>
      </c>
      <c r="E5158" s="598" t="s">
        <v>36</v>
      </c>
      <c r="F5158" s="333">
        <v>1</v>
      </c>
      <c r="G5158" s="623" t="s">
        <v>6002</v>
      </c>
      <c r="H5158" s="465">
        <v>45595</v>
      </c>
      <c r="I5158" s="491"/>
      <c r="J5158" s="246"/>
      <c r="K5158" s="246"/>
      <c r="L5158" s="246"/>
      <c r="M5158" s="246"/>
      <c r="N5158" s="246"/>
      <c r="O5158" s="262"/>
      <c r="P5158" s="246"/>
      <c r="Q5158" s="246"/>
      <c r="R5158" s="246"/>
      <c r="S5158" s="408">
        <v>157700</v>
      </c>
      <c r="T5158" s="467" t="s">
        <v>2965</v>
      </c>
      <c r="U5158" s="347">
        <f t="shared" si="113"/>
        <v>157700</v>
      </c>
    </row>
    <row r="5159" spans="1:21">
      <c r="A5159" s="238">
        <f t="shared" si="112"/>
        <v>5156</v>
      </c>
      <c r="B5159" s="238">
        <v>105990025</v>
      </c>
      <c r="C5159" s="238" t="s">
        <v>4197</v>
      </c>
      <c r="D5159" s="337" t="s">
        <v>4198</v>
      </c>
      <c r="E5159" s="598" t="s">
        <v>36</v>
      </c>
      <c r="F5159" s="333">
        <v>1</v>
      </c>
      <c r="G5159" s="623" t="s">
        <v>6004</v>
      </c>
      <c r="H5159" s="465">
        <v>45579</v>
      </c>
      <c r="I5159" s="491"/>
      <c r="J5159" s="246"/>
      <c r="K5159" s="246"/>
      <c r="L5159" s="246"/>
      <c r="M5159" s="246"/>
      <c r="N5159" s="246"/>
      <c r="O5159" s="262"/>
      <c r="P5159" s="246"/>
      <c r="Q5159" s="246"/>
      <c r="R5159" s="246"/>
      <c r="S5159" s="408">
        <v>157700</v>
      </c>
      <c r="T5159" s="467" t="s">
        <v>2965</v>
      </c>
      <c r="U5159" s="347">
        <f t="shared" si="113"/>
        <v>157700</v>
      </c>
    </row>
    <row r="5160" spans="1:21">
      <c r="A5160" s="238">
        <f t="shared" si="112"/>
        <v>5157</v>
      </c>
      <c r="B5160" s="238">
        <v>105401097</v>
      </c>
      <c r="C5160" s="238" t="s">
        <v>4202</v>
      </c>
      <c r="D5160" s="337" t="s">
        <v>4203</v>
      </c>
      <c r="E5160" s="598" t="s">
        <v>36</v>
      </c>
      <c r="F5160" s="333">
        <v>2</v>
      </c>
      <c r="G5160" s="625" t="s">
        <v>6005</v>
      </c>
      <c r="H5160" s="465">
        <v>45581</v>
      </c>
      <c r="I5160" s="491"/>
      <c r="J5160" s="246"/>
      <c r="K5160" s="246"/>
      <c r="L5160" s="246"/>
      <c r="M5160" s="246"/>
      <c r="N5160" s="246"/>
      <c r="O5160" s="262"/>
      <c r="P5160" s="246"/>
      <c r="Q5160" s="246"/>
      <c r="R5160" s="246"/>
      <c r="S5160" s="538">
        <v>54800</v>
      </c>
      <c r="T5160" s="467" t="s">
        <v>2965</v>
      </c>
      <c r="U5160" s="347">
        <f t="shared" si="113"/>
        <v>109600</v>
      </c>
    </row>
    <row r="5161" spans="1:21">
      <c r="A5161" s="238">
        <f t="shared" si="112"/>
        <v>5158</v>
      </c>
      <c r="B5161" s="238">
        <v>112168680</v>
      </c>
      <c r="C5161" s="238">
        <v>112168680</v>
      </c>
      <c r="D5161" s="349" t="s">
        <v>2772</v>
      </c>
      <c r="E5161" s="598" t="s">
        <v>36</v>
      </c>
      <c r="F5161" s="238">
        <v>1</v>
      </c>
      <c r="G5161" s="623" t="s">
        <v>5999</v>
      </c>
      <c r="H5161" s="417">
        <v>45589</v>
      </c>
      <c r="I5161" s="491"/>
      <c r="J5161" s="246"/>
      <c r="K5161" s="246"/>
      <c r="L5161" s="246"/>
      <c r="M5161" s="246"/>
      <c r="N5161" s="246"/>
      <c r="O5161" s="262"/>
      <c r="P5161" s="246"/>
      <c r="Q5161" s="246"/>
      <c r="R5161" s="246"/>
      <c r="S5161" s="547">
        <v>17310</v>
      </c>
      <c r="T5161" s="467" t="s">
        <v>2965</v>
      </c>
      <c r="U5161" s="347">
        <f t="shared" si="113"/>
        <v>17310</v>
      </c>
    </row>
    <row r="5162" spans="1:21" ht="20.399999999999999">
      <c r="A5162" s="238">
        <f t="shared" si="112"/>
        <v>5159</v>
      </c>
      <c r="B5162" s="238">
        <v>108137334</v>
      </c>
      <c r="C5162" s="238" t="s">
        <v>2272</v>
      </c>
      <c r="D5162" s="238" t="s">
        <v>4312</v>
      </c>
      <c r="E5162" s="598" t="s">
        <v>36</v>
      </c>
      <c r="F5162" s="235">
        <v>1</v>
      </c>
      <c r="G5162" s="623" t="s">
        <v>5999</v>
      </c>
      <c r="H5162" s="417">
        <v>45589</v>
      </c>
      <c r="I5162" s="491"/>
      <c r="J5162" s="246"/>
      <c r="K5162" s="246"/>
      <c r="L5162" s="246"/>
      <c r="M5162" s="246"/>
      <c r="N5162" s="246"/>
      <c r="O5162" s="262"/>
      <c r="P5162" s="246"/>
      <c r="Q5162" s="246"/>
      <c r="R5162" s="246"/>
      <c r="S5162" s="547">
        <v>45900</v>
      </c>
      <c r="T5162" s="467" t="s">
        <v>2965</v>
      </c>
      <c r="U5162" s="347">
        <f t="shared" si="113"/>
        <v>45900</v>
      </c>
    </row>
    <row r="5163" spans="1:21">
      <c r="A5163" s="238">
        <f t="shared" si="112"/>
        <v>5160</v>
      </c>
      <c r="B5163" s="238">
        <v>111400054</v>
      </c>
      <c r="C5163" s="238" t="s">
        <v>3274</v>
      </c>
      <c r="D5163" s="238" t="s">
        <v>650</v>
      </c>
      <c r="E5163" s="598" t="s">
        <v>36</v>
      </c>
      <c r="F5163" s="235">
        <v>42</v>
      </c>
      <c r="G5163" s="623" t="s">
        <v>5999</v>
      </c>
      <c r="H5163" s="417">
        <v>45589</v>
      </c>
      <c r="I5163" s="491"/>
      <c r="J5163" s="246"/>
      <c r="K5163" s="246"/>
      <c r="L5163" s="246"/>
      <c r="M5163" s="246"/>
      <c r="N5163" s="246"/>
      <c r="O5163" s="262"/>
      <c r="P5163" s="246"/>
      <c r="Q5163" s="246"/>
      <c r="R5163" s="246"/>
      <c r="S5163" s="547">
        <v>1410</v>
      </c>
      <c r="T5163" s="467" t="s">
        <v>2965</v>
      </c>
      <c r="U5163" s="347">
        <f t="shared" si="113"/>
        <v>59220</v>
      </c>
    </row>
    <row r="5164" spans="1:21">
      <c r="A5164" s="238">
        <f t="shared" si="112"/>
        <v>5161</v>
      </c>
      <c r="B5164" s="238">
        <v>111400055</v>
      </c>
      <c r="C5164" s="238" t="s">
        <v>3275</v>
      </c>
      <c r="D5164" s="238" t="s">
        <v>654</v>
      </c>
      <c r="E5164" s="598" t="s">
        <v>36</v>
      </c>
      <c r="F5164" s="235">
        <v>42</v>
      </c>
      <c r="G5164" s="623" t="s">
        <v>5999</v>
      </c>
      <c r="H5164" s="417">
        <v>45589</v>
      </c>
      <c r="I5164" s="491"/>
      <c r="J5164" s="246"/>
      <c r="K5164" s="246"/>
      <c r="L5164" s="246"/>
      <c r="M5164" s="246"/>
      <c r="N5164" s="246"/>
      <c r="O5164" s="262"/>
      <c r="P5164" s="246"/>
      <c r="Q5164" s="246"/>
      <c r="R5164" s="246"/>
      <c r="S5164" s="547">
        <v>1706.02</v>
      </c>
      <c r="T5164" s="467" t="s">
        <v>2965</v>
      </c>
      <c r="U5164" s="347">
        <f t="shared" si="113"/>
        <v>71652.84</v>
      </c>
    </row>
    <row r="5165" spans="1:21">
      <c r="A5165" s="238">
        <f t="shared" si="112"/>
        <v>5162</v>
      </c>
      <c r="B5165" s="238">
        <v>113782133</v>
      </c>
      <c r="C5165" s="238" t="s">
        <v>4387</v>
      </c>
      <c r="D5165" s="337" t="s">
        <v>4388</v>
      </c>
      <c r="E5165" s="598" t="s">
        <v>36</v>
      </c>
      <c r="F5165" s="235">
        <v>28</v>
      </c>
      <c r="G5165" s="623" t="s">
        <v>5999</v>
      </c>
      <c r="H5165" s="417">
        <v>45589</v>
      </c>
      <c r="I5165" s="491"/>
      <c r="J5165" s="246"/>
      <c r="K5165" s="246"/>
      <c r="L5165" s="246"/>
      <c r="M5165" s="246"/>
      <c r="N5165" s="246"/>
      <c r="O5165" s="262"/>
      <c r="P5165" s="246"/>
      <c r="Q5165" s="246"/>
      <c r="R5165" s="246"/>
      <c r="S5165" s="547">
        <v>105.6</v>
      </c>
      <c r="T5165" s="467" t="s">
        <v>2965</v>
      </c>
      <c r="U5165" s="347">
        <f t="shared" si="113"/>
        <v>2956.7999999999997</v>
      </c>
    </row>
    <row r="5166" spans="1:21">
      <c r="A5166" s="238">
        <f t="shared" si="112"/>
        <v>5163</v>
      </c>
      <c r="B5166" s="238">
        <v>109544084</v>
      </c>
      <c r="C5166" s="238" t="s">
        <v>4004</v>
      </c>
      <c r="D5166" s="239" t="s">
        <v>4005</v>
      </c>
      <c r="E5166" s="598" t="s">
        <v>36</v>
      </c>
      <c r="F5166" s="235">
        <v>105</v>
      </c>
      <c r="G5166" s="623" t="s">
        <v>5999</v>
      </c>
      <c r="H5166" s="417">
        <v>45589</v>
      </c>
      <c r="I5166" s="491"/>
      <c r="J5166" s="246"/>
      <c r="K5166" s="246"/>
      <c r="L5166" s="246"/>
      <c r="M5166" s="246"/>
      <c r="N5166" s="246"/>
      <c r="O5166" s="262"/>
      <c r="P5166" s="246"/>
      <c r="Q5166" s="246"/>
      <c r="R5166" s="246"/>
      <c r="S5166" s="547">
        <v>14.5</v>
      </c>
      <c r="T5166" s="467" t="s">
        <v>2965</v>
      </c>
      <c r="U5166" s="347">
        <f t="shared" si="113"/>
        <v>1522.5</v>
      </c>
    </row>
    <row r="5167" spans="1:21">
      <c r="A5167" s="238">
        <f t="shared" si="112"/>
        <v>5164</v>
      </c>
      <c r="B5167" s="238">
        <v>109544077</v>
      </c>
      <c r="C5167" s="238" t="s">
        <v>3973</v>
      </c>
      <c r="D5167" s="238" t="s">
        <v>3974</v>
      </c>
      <c r="E5167" s="598" t="s">
        <v>36</v>
      </c>
      <c r="F5167" s="333">
        <v>105</v>
      </c>
      <c r="G5167" s="623" t="s">
        <v>5999</v>
      </c>
      <c r="H5167" s="417">
        <v>45589</v>
      </c>
      <c r="I5167" s="491"/>
      <c r="J5167" s="246"/>
      <c r="K5167" s="246"/>
      <c r="L5167" s="246"/>
      <c r="M5167" s="246"/>
      <c r="N5167" s="246"/>
      <c r="O5167" s="262"/>
      <c r="P5167" s="246"/>
      <c r="Q5167" s="246"/>
      <c r="R5167" s="246"/>
      <c r="S5167" s="547">
        <v>14.5</v>
      </c>
      <c r="T5167" s="467" t="s">
        <v>2965</v>
      </c>
      <c r="U5167" s="347">
        <f t="shared" si="113"/>
        <v>1522.5</v>
      </c>
    </row>
    <row r="5168" spans="1:21">
      <c r="A5168" s="238">
        <f t="shared" si="112"/>
        <v>5165</v>
      </c>
      <c r="B5168" s="238">
        <v>113808958</v>
      </c>
      <c r="C5168" s="238" t="s">
        <v>4553</v>
      </c>
      <c r="D5168" s="238" t="s">
        <v>4554</v>
      </c>
      <c r="E5168" s="598" t="s">
        <v>36</v>
      </c>
      <c r="F5168" s="235">
        <v>70</v>
      </c>
      <c r="G5168" s="623" t="s">
        <v>5999</v>
      </c>
      <c r="H5168" s="417">
        <v>45589</v>
      </c>
      <c r="I5168" s="491"/>
      <c r="J5168" s="246"/>
      <c r="K5168" s="246"/>
      <c r="L5168" s="246"/>
      <c r="M5168" s="246"/>
      <c r="N5168" s="246"/>
      <c r="O5168" s="262"/>
      <c r="P5168" s="246"/>
      <c r="Q5168" s="246"/>
      <c r="R5168" s="246"/>
      <c r="S5168" s="547">
        <v>20</v>
      </c>
      <c r="T5168" s="467" t="s">
        <v>2965</v>
      </c>
      <c r="U5168" s="347">
        <f t="shared" si="113"/>
        <v>1400</v>
      </c>
    </row>
    <row r="5169" spans="1:21">
      <c r="A5169" s="238">
        <f t="shared" si="112"/>
        <v>5166</v>
      </c>
      <c r="B5169" s="238">
        <v>112172541</v>
      </c>
      <c r="C5169" s="238">
        <v>112172541</v>
      </c>
      <c r="D5169" s="238" t="s">
        <v>2373</v>
      </c>
      <c r="E5169" s="598" t="s">
        <v>36</v>
      </c>
      <c r="F5169" s="238">
        <v>14</v>
      </c>
      <c r="G5169" s="623" t="s">
        <v>5999</v>
      </c>
      <c r="H5169" s="417">
        <v>45589</v>
      </c>
      <c r="I5169" s="491"/>
      <c r="J5169" s="246"/>
      <c r="K5169" s="246"/>
      <c r="L5169" s="246"/>
      <c r="M5169" s="246"/>
      <c r="N5169" s="246"/>
      <c r="O5169" s="262"/>
      <c r="P5169" s="246"/>
      <c r="Q5169" s="246"/>
      <c r="R5169" s="246"/>
      <c r="S5169" s="547">
        <v>250.2</v>
      </c>
      <c r="T5169" s="467" t="s">
        <v>2965</v>
      </c>
      <c r="U5169" s="347">
        <f t="shared" si="113"/>
        <v>3502.7999999999997</v>
      </c>
    </row>
    <row r="5170" spans="1:21">
      <c r="A5170" s="238">
        <f t="shared" si="112"/>
        <v>5167</v>
      </c>
      <c r="B5170" s="238">
        <v>112172542</v>
      </c>
      <c r="C5170" s="238">
        <v>112172542</v>
      </c>
      <c r="D5170" s="238" t="s">
        <v>2376</v>
      </c>
      <c r="E5170" s="598" t="s">
        <v>36</v>
      </c>
      <c r="F5170" s="238">
        <v>42</v>
      </c>
      <c r="G5170" s="623" t="s">
        <v>5999</v>
      </c>
      <c r="H5170" s="417">
        <v>45589</v>
      </c>
      <c r="I5170" s="491"/>
      <c r="J5170" s="246"/>
      <c r="K5170" s="246"/>
      <c r="L5170" s="246"/>
      <c r="M5170" s="246"/>
      <c r="N5170" s="246"/>
      <c r="O5170" s="262"/>
      <c r="P5170" s="246"/>
      <c r="Q5170" s="246"/>
      <c r="R5170" s="246"/>
      <c r="S5170" s="547">
        <v>139.5</v>
      </c>
      <c r="T5170" s="467" t="s">
        <v>2965</v>
      </c>
      <c r="U5170" s="347">
        <f t="shared" si="113"/>
        <v>5859</v>
      </c>
    </row>
    <row r="5171" spans="1:21">
      <c r="A5171" s="238">
        <f t="shared" si="112"/>
        <v>5168</v>
      </c>
      <c r="B5171" s="238">
        <v>112172543</v>
      </c>
      <c r="C5171" s="238">
        <v>112172543</v>
      </c>
      <c r="D5171" s="238" t="s">
        <v>1145</v>
      </c>
      <c r="E5171" s="598" t="s">
        <v>36</v>
      </c>
      <c r="F5171" s="238">
        <v>14</v>
      </c>
      <c r="G5171" s="623" t="s">
        <v>5999</v>
      </c>
      <c r="H5171" s="417">
        <v>45589</v>
      </c>
      <c r="I5171" s="491"/>
      <c r="J5171" s="246"/>
      <c r="K5171" s="246"/>
      <c r="L5171" s="246"/>
      <c r="M5171" s="246"/>
      <c r="N5171" s="246"/>
      <c r="O5171" s="262"/>
      <c r="P5171" s="246"/>
      <c r="Q5171" s="246"/>
      <c r="R5171" s="246"/>
      <c r="S5171" s="547">
        <v>3147</v>
      </c>
      <c r="T5171" s="467" t="s">
        <v>2965</v>
      </c>
      <c r="U5171" s="347">
        <f t="shared" si="113"/>
        <v>44058</v>
      </c>
    </row>
    <row r="5172" spans="1:21">
      <c r="A5172" s="238">
        <f t="shared" si="112"/>
        <v>5169</v>
      </c>
      <c r="B5172" s="238">
        <v>112172544</v>
      </c>
      <c r="C5172" s="238">
        <v>112172544</v>
      </c>
      <c r="D5172" s="238" t="s">
        <v>2377</v>
      </c>
      <c r="E5172" s="598" t="s">
        <v>36</v>
      </c>
      <c r="F5172" s="238">
        <v>28</v>
      </c>
      <c r="G5172" s="623" t="s">
        <v>5999</v>
      </c>
      <c r="H5172" s="417">
        <v>45589</v>
      </c>
      <c r="I5172" s="491"/>
      <c r="J5172" s="246"/>
      <c r="K5172" s="246"/>
      <c r="L5172" s="246"/>
      <c r="M5172" s="246"/>
      <c r="N5172" s="246"/>
      <c r="O5172" s="262"/>
      <c r="P5172" s="246"/>
      <c r="Q5172" s="246"/>
      <c r="R5172" s="246"/>
      <c r="S5172" s="547">
        <v>147.6</v>
      </c>
      <c r="T5172" s="467" t="s">
        <v>2965</v>
      </c>
      <c r="U5172" s="347">
        <f t="shared" si="113"/>
        <v>4132.8</v>
      </c>
    </row>
    <row r="5173" spans="1:21">
      <c r="A5173" s="238">
        <f t="shared" si="112"/>
        <v>5170</v>
      </c>
      <c r="B5173" s="238">
        <v>112172545</v>
      </c>
      <c r="C5173" s="238">
        <v>112172545</v>
      </c>
      <c r="D5173" s="238" t="s">
        <v>2378</v>
      </c>
      <c r="E5173" s="598" t="s">
        <v>36</v>
      </c>
      <c r="F5173" s="238">
        <v>84</v>
      </c>
      <c r="G5173" s="623" t="s">
        <v>5999</v>
      </c>
      <c r="H5173" s="417">
        <v>45589</v>
      </c>
      <c r="I5173" s="491"/>
      <c r="J5173" s="246"/>
      <c r="K5173" s="246"/>
      <c r="L5173" s="246"/>
      <c r="M5173" s="246"/>
      <c r="N5173" s="246"/>
      <c r="O5173" s="262"/>
      <c r="P5173" s="246"/>
      <c r="Q5173" s="246"/>
      <c r="R5173" s="246"/>
      <c r="S5173" s="547">
        <v>8.8800000000000008</v>
      </c>
      <c r="T5173" s="467" t="s">
        <v>2965</v>
      </c>
      <c r="U5173" s="347">
        <f t="shared" si="113"/>
        <v>745.92000000000007</v>
      </c>
    </row>
    <row r="5174" spans="1:21">
      <c r="A5174" s="238">
        <f t="shared" si="112"/>
        <v>5171</v>
      </c>
      <c r="B5174" s="238">
        <v>112172546</v>
      </c>
      <c r="C5174" s="238">
        <v>112172546</v>
      </c>
      <c r="D5174" s="238" t="s">
        <v>2380</v>
      </c>
      <c r="E5174" s="598" t="s">
        <v>36</v>
      </c>
      <c r="F5174" s="238">
        <v>56</v>
      </c>
      <c r="G5174" s="623" t="s">
        <v>5999</v>
      </c>
      <c r="H5174" s="417">
        <v>45589</v>
      </c>
      <c r="I5174" s="491"/>
      <c r="J5174" s="246"/>
      <c r="K5174" s="246"/>
      <c r="L5174" s="246"/>
      <c r="M5174" s="246"/>
      <c r="N5174" s="246"/>
      <c r="O5174" s="262"/>
      <c r="P5174" s="246"/>
      <c r="Q5174" s="246"/>
      <c r="R5174" s="246"/>
      <c r="S5174" s="547">
        <v>8.98</v>
      </c>
      <c r="T5174" s="467" t="s">
        <v>2965</v>
      </c>
      <c r="U5174" s="347">
        <f t="shared" si="113"/>
        <v>502.88</v>
      </c>
    </row>
    <row r="5175" spans="1:21">
      <c r="A5175" s="238">
        <f t="shared" si="112"/>
        <v>5172</v>
      </c>
      <c r="B5175" s="238">
        <v>112170848</v>
      </c>
      <c r="C5175" s="238">
        <v>112170848</v>
      </c>
      <c r="D5175" s="238" t="s">
        <v>2381</v>
      </c>
      <c r="E5175" s="598" t="s">
        <v>36</v>
      </c>
      <c r="F5175" s="235">
        <v>84</v>
      </c>
      <c r="G5175" s="623" t="s">
        <v>5999</v>
      </c>
      <c r="H5175" s="417">
        <v>45589</v>
      </c>
      <c r="I5175" s="491"/>
      <c r="J5175" s="246"/>
      <c r="K5175" s="246"/>
      <c r="L5175" s="246"/>
      <c r="M5175" s="246"/>
      <c r="N5175" s="246"/>
      <c r="O5175" s="262"/>
      <c r="P5175" s="246"/>
      <c r="Q5175" s="246"/>
      <c r="R5175" s="246"/>
      <c r="S5175" s="547">
        <v>8.41</v>
      </c>
      <c r="T5175" s="467" t="s">
        <v>2965</v>
      </c>
      <c r="U5175" s="347">
        <f t="shared" si="113"/>
        <v>706.44</v>
      </c>
    </row>
    <row r="5176" spans="1:21">
      <c r="A5176" s="238">
        <f t="shared" ref="A5176:A5239" si="114">A5175+1</f>
        <v>5173</v>
      </c>
      <c r="B5176" s="238">
        <v>112170849</v>
      </c>
      <c r="C5176" s="238">
        <v>112170849</v>
      </c>
      <c r="D5176" s="238" t="s">
        <v>2382</v>
      </c>
      <c r="E5176" s="598" t="s">
        <v>36</v>
      </c>
      <c r="F5176" s="235">
        <v>84</v>
      </c>
      <c r="G5176" s="623" t="s">
        <v>5999</v>
      </c>
      <c r="H5176" s="417">
        <v>45589</v>
      </c>
      <c r="I5176" s="491"/>
      <c r="J5176" s="246"/>
      <c r="K5176" s="246"/>
      <c r="L5176" s="246"/>
      <c r="M5176" s="246"/>
      <c r="N5176" s="246"/>
      <c r="O5176" s="262"/>
      <c r="P5176" s="246"/>
      <c r="Q5176" s="246"/>
      <c r="R5176" s="246"/>
      <c r="S5176" s="547">
        <v>2.89</v>
      </c>
      <c r="T5176" s="467" t="s">
        <v>2965</v>
      </c>
      <c r="U5176" s="347">
        <f t="shared" si="113"/>
        <v>242.76000000000002</v>
      </c>
    </row>
    <row r="5177" spans="1:21">
      <c r="A5177" s="238">
        <f t="shared" si="114"/>
        <v>5174</v>
      </c>
      <c r="B5177" s="435">
        <v>113808959</v>
      </c>
      <c r="C5177" s="435">
        <v>113808959</v>
      </c>
      <c r="D5177" s="435" t="s">
        <v>4549</v>
      </c>
      <c r="E5177" s="613" t="s">
        <v>36</v>
      </c>
      <c r="F5177" s="235">
        <v>70</v>
      </c>
      <c r="G5177" s="623" t="s">
        <v>5999</v>
      </c>
      <c r="H5177" s="417">
        <v>45589</v>
      </c>
      <c r="I5177" s="491"/>
      <c r="J5177" s="246"/>
      <c r="K5177" s="246"/>
      <c r="L5177" s="246"/>
      <c r="M5177" s="246"/>
      <c r="N5177" s="246"/>
      <c r="O5177" s="262"/>
      <c r="P5177" s="246"/>
      <c r="Q5177" s="246"/>
      <c r="R5177" s="246"/>
      <c r="S5177" s="547">
        <v>105.6</v>
      </c>
      <c r="T5177" s="467" t="s">
        <v>2965</v>
      </c>
      <c r="U5177" s="347">
        <f t="shared" si="113"/>
        <v>7392</v>
      </c>
    </row>
    <row r="5178" spans="1:21">
      <c r="A5178" s="238">
        <f t="shared" si="114"/>
        <v>5175</v>
      </c>
      <c r="B5178" s="435">
        <v>113808960</v>
      </c>
      <c r="C5178" s="435">
        <v>113808960</v>
      </c>
      <c r="D5178" s="435" t="s">
        <v>4550</v>
      </c>
      <c r="E5178" s="613" t="s">
        <v>36</v>
      </c>
      <c r="F5178" s="235">
        <v>70</v>
      </c>
      <c r="G5178" s="623" t="s">
        <v>5999</v>
      </c>
      <c r="H5178" s="417">
        <v>45589</v>
      </c>
      <c r="I5178" s="491"/>
      <c r="J5178" s="246"/>
      <c r="K5178" s="246"/>
      <c r="L5178" s="246"/>
      <c r="M5178" s="246"/>
      <c r="N5178" s="246"/>
      <c r="O5178" s="262"/>
      <c r="P5178" s="246"/>
      <c r="Q5178" s="246"/>
      <c r="R5178" s="246"/>
      <c r="S5178" s="547">
        <v>5.93</v>
      </c>
      <c r="T5178" s="467" t="s">
        <v>2965</v>
      </c>
      <c r="U5178" s="347">
        <f t="shared" si="113"/>
        <v>415.09999999999997</v>
      </c>
    </row>
    <row r="5179" spans="1:21">
      <c r="A5179" s="238">
        <f t="shared" si="114"/>
        <v>5176</v>
      </c>
      <c r="B5179" s="238">
        <v>101949310</v>
      </c>
      <c r="C5179" s="238" t="s">
        <v>4668</v>
      </c>
      <c r="D5179" s="337" t="s">
        <v>4669</v>
      </c>
      <c r="E5179" s="598" t="s">
        <v>36</v>
      </c>
      <c r="F5179" s="333">
        <v>1</v>
      </c>
      <c r="G5179" s="625" t="s">
        <v>6006</v>
      </c>
      <c r="H5179" s="485">
        <v>45590</v>
      </c>
      <c r="I5179" s="491"/>
      <c r="J5179" s="246"/>
      <c r="K5179" s="246"/>
      <c r="L5179" s="246"/>
      <c r="M5179" s="246"/>
      <c r="N5179" s="246"/>
      <c r="O5179" s="262"/>
      <c r="P5179" s="246"/>
      <c r="Q5179" s="246"/>
      <c r="R5179" s="246"/>
      <c r="S5179" s="408">
        <v>9700</v>
      </c>
      <c r="T5179" s="467" t="s">
        <v>2965</v>
      </c>
      <c r="U5179" s="347">
        <f t="shared" si="113"/>
        <v>9700</v>
      </c>
    </row>
    <row r="5180" spans="1:21">
      <c r="A5180" s="238">
        <f t="shared" si="114"/>
        <v>5177</v>
      </c>
      <c r="B5180" s="238">
        <v>101575929</v>
      </c>
      <c r="C5180" s="238" t="s">
        <v>4670</v>
      </c>
      <c r="D5180" s="337" t="s">
        <v>4671</v>
      </c>
      <c r="E5180" s="598" t="s">
        <v>36</v>
      </c>
      <c r="F5180" s="333">
        <v>1</v>
      </c>
      <c r="G5180" s="625" t="s">
        <v>6007</v>
      </c>
      <c r="H5180" s="465">
        <v>45566</v>
      </c>
      <c r="I5180" s="491"/>
      <c r="J5180" s="246"/>
      <c r="K5180" s="246"/>
      <c r="L5180" s="246"/>
      <c r="M5180" s="246"/>
      <c r="N5180" s="246"/>
      <c r="O5180" s="262"/>
      <c r="P5180" s="246"/>
      <c r="Q5180" s="246"/>
      <c r="R5180" s="246"/>
      <c r="S5180" s="408">
        <v>49000</v>
      </c>
      <c r="T5180" s="467" t="s">
        <v>2965</v>
      </c>
      <c r="U5180" s="347">
        <f t="shared" si="113"/>
        <v>49000</v>
      </c>
    </row>
    <row r="5181" spans="1:21">
      <c r="A5181" s="238">
        <f t="shared" si="114"/>
        <v>5178</v>
      </c>
      <c r="B5181" s="238">
        <v>101575929</v>
      </c>
      <c r="C5181" s="238" t="s">
        <v>4670</v>
      </c>
      <c r="D5181" s="337" t="s">
        <v>4671</v>
      </c>
      <c r="E5181" s="598" t="s">
        <v>36</v>
      </c>
      <c r="F5181" s="333">
        <v>2</v>
      </c>
      <c r="G5181" s="625" t="s">
        <v>6008</v>
      </c>
      <c r="H5181" s="465">
        <v>45590</v>
      </c>
      <c r="I5181" s="491"/>
      <c r="J5181" s="246"/>
      <c r="K5181" s="246"/>
      <c r="L5181" s="246"/>
      <c r="M5181" s="246"/>
      <c r="N5181" s="246"/>
      <c r="O5181" s="262"/>
      <c r="P5181" s="246"/>
      <c r="Q5181" s="246"/>
      <c r="R5181" s="246"/>
      <c r="S5181" s="408">
        <v>49000</v>
      </c>
      <c r="T5181" s="467" t="s">
        <v>2965</v>
      </c>
      <c r="U5181" s="347">
        <f t="shared" si="113"/>
        <v>98000</v>
      </c>
    </row>
    <row r="5182" spans="1:21">
      <c r="A5182" s="238">
        <f t="shared" si="114"/>
        <v>5179</v>
      </c>
      <c r="B5182" s="355">
        <v>110315405</v>
      </c>
      <c r="C5182" s="355" t="s">
        <v>4747</v>
      </c>
      <c r="D5182" s="504" t="s">
        <v>2642</v>
      </c>
      <c r="E5182" s="616" t="s">
        <v>36</v>
      </c>
      <c r="F5182" s="235">
        <v>84</v>
      </c>
      <c r="G5182" s="623" t="s">
        <v>5999</v>
      </c>
      <c r="H5182" s="417">
        <v>45589</v>
      </c>
      <c r="I5182" s="491"/>
      <c r="J5182" s="246"/>
      <c r="K5182" s="246"/>
      <c r="L5182" s="246"/>
      <c r="M5182" s="246"/>
      <c r="N5182" s="246"/>
      <c r="O5182" s="262"/>
      <c r="P5182" s="246"/>
      <c r="Q5182" s="246"/>
      <c r="R5182" s="246"/>
      <c r="S5182" s="547">
        <v>48</v>
      </c>
      <c r="T5182" s="467" t="s">
        <v>2965</v>
      </c>
      <c r="U5182" s="347">
        <f t="shared" si="113"/>
        <v>4032</v>
      </c>
    </row>
    <row r="5183" spans="1:21">
      <c r="A5183" s="238">
        <f t="shared" si="114"/>
        <v>5180</v>
      </c>
      <c r="B5183" s="238">
        <v>112171911</v>
      </c>
      <c r="C5183" s="238" t="s">
        <v>3427</v>
      </c>
      <c r="D5183" s="238" t="s">
        <v>3588</v>
      </c>
      <c r="E5183" s="600" t="s">
        <v>36</v>
      </c>
      <c r="F5183" s="470">
        <v>1</v>
      </c>
      <c r="G5183" s="623" t="s">
        <v>5999</v>
      </c>
      <c r="H5183" s="417">
        <v>45589</v>
      </c>
      <c r="I5183" s="491"/>
      <c r="J5183" s="246"/>
      <c r="K5183" s="246"/>
      <c r="L5183" s="246"/>
      <c r="M5183" s="246"/>
      <c r="N5183" s="246"/>
      <c r="O5183" s="262"/>
      <c r="P5183" s="246"/>
      <c r="Q5183" s="246"/>
      <c r="R5183" s="246"/>
      <c r="S5183" s="547">
        <v>158000</v>
      </c>
      <c r="T5183" s="467" t="s">
        <v>2965</v>
      </c>
      <c r="U5183" s="347">
        <f t="shared" si="113"/>
        <v>158000</v>
      </c>
    </row>
    <row r="5184" spans="1:21">
      <c r="A5184" s="238">
        <f t="shared" si="114"/>
        <v>5181</v>
      </c>
      <c r="B5184" s="238">
        <v>112148136</v>
      </c>
      <c r="C5184" s="239" t="s">
        <v>3726</v>
      </c>
      <c r="D5184" s="238" t="s">
        <v>3727</v>
      </c>
      <c r="E5184" s="600" t="s">
        <v>4864</v>
      </c>
      <c r="F5184" s="350">
        <v>1</v>
      </c>
      <c r="G5184" s="623" t="s">
        <v>5999</v>
      </c>
      <c r="H5184" s="417">
        <v>45589</v>
      </c>
      <c r="I5184" s="491"/>
      <c r="J5184" s="246"/>
      <c r="K5184" s="246"/>
      <c r="L5184" s="246"/>
      <c r="M5184" s="246"/>
      <c r="N5184" s="246"/>
      <c r="O5184" s="262"/>
      <c r="P5184" s="246"/>
      <c r="Q5184" s="246"/>
      <c r="R5184" s="246"/>
      <c r="S5184" s="547">
        <v>14707.5</v>
      </c>
      <c r="T5184" s="467" t="s">
        <v>2965</v>
      </c>
      <c r="U5184" s="347">
        <f t="shared" si="113"/>
        <v>14707.5</v>
      </c>
    </row>
    <row r="5185" spans="1:21" ht="30.6">
      <c r="A5185" s="238">
        <f t="shared" si="114"/>
        <v>5182</v>
      </c>
      <c r="B5185" s="238">
        <v>109611234</v>
      </c>
      <c r="C5185" s="239">
        <v>3742612236</v>
      </c>
      <c r="D5185" s="337" t="s">
        <v>3031</v>
      </c>
      <c r="E5185" s="600" t="s">
        <v>36</v>
      </c>
      <c r="F5185" s="235">
        <v>4</v>
      </c>
      <c r="G5185" s="623" t="s">
        <v>6009</v>
      </c>
      <c r="H5185" s="485">
        <v>45587</v>
      </c>
      <c r="I5185" s="491"/>
      <c r="J5185" s="246"/>
      <c r="K5185" s="246"/>
      <c r="L5185" s="246"/>
      <c r="M5185" s="246"/>
      <c r="N5185" s="246"/>
      <c r="O5185" s="262"/>
      <c r="P5185" s="246"/>
      <c r="Q5185" s="246"/>
      <c r="R5185" s="246"/>
      <c r="S5185" s="538">
        <v>24600</v>
      </c>
      <c r="T5185" s="467" t="s">
        <v>2965</v>
      </c>
      <c r="U5185" s="347">
        <f t="shared" si="113"/>
        <v>98400</v>
      </c>
    </row>
    <row r="5186" spans="1:21" ht="30.6">
      <c r="A5186" s="238">
        <f t="shared" si="114"/>
        <v>5183</v>
      </c>
      <c r="B5186" s="238">
        <v>109611234</v>
      </c>
      <c r="C5186" s="239">
        <v>3742612236</v>
      </c>
      <c r="D5186" s="337" t="s">
        <v>3031</v>
      </c>
      <c r="E5186" s="600" t="s">
        <v>36</v>
      </c>
      <c r="F5186" s="235">
        <v>1</v>
      </c>
      <c r="G5186" s="623" t="s">
        <v>6010</v>
      </c>
      <c r="H5186" s="485">
        <v>45587</v>
      </c>
      <c r="I5186" s="491"/>
      <c r="J5186" s="246"/>
      <c r="K5186" s="246"/>
      <c r="L5186" s="246"/>
      <c r="M5186" s="246"/>
      <c r="N5186" s="246"/>
      <c r="O5186" s="262"/>
      <c r="P5186" s="246"/>
      <c r="Q5186" s="246"/>
      <c r="R5186" s="246"/>
      <c r="S5186" s="538">
        <v>24600</v>
      </c>
      <c r="T5186" s="467" t="s">
        <v>2965</v>
      </c>
      <c r="U5186" s="347">
        <f t="shared" si="113"/>
        <v>24600</v>
      </c>
    </row>
    <row r="5187" spans="1:21" ht="30.6">
      <c r="A5187" s="238">
        <f t="shared" si="114"/>
        <v>5184</v>
      </c>
      <c r="B5187" s="238">
        <v>109611234</v>
      </c>
      <c r="C5187" s="239">
        <v>3742612236</v>
      </c>
      <c r="D5187" s="337" t="s">
        <v>3031</v>
      </c>
      <c r="E5187" s="600" t="s">
        <v>36</v>
      </c>
      <c r="F5187" s="235">
        <v>1</v>
      </c>
      <c r="G5187" s="623" t="s">
        <v>6011</v>
      </c>
      <c r="H5187" s="485">
        <v>45587</v>
      </c>
      <c r="I5187" s="491"/>
      <c r="J5187" s="246"/>
      <c r="K5187" s="246"/>
      <c r="L5187" s="246"/>
      <c r="M5187" s="246"/>
      <c r="N5187" s="246"/>
      <c r="O5187" s="262"/>
      <c r="P5187" s="246"/>
      <c r="Q5187" s="246"/>
      <c r="R5187" s="246"/>
      <c r="S5187" s="538">
        <v>24600</v>
      </c>
      <c r="T5187" s="467" t="s">
        <v>2965</v>
      </c>
      <c r="U5187" s="347">
        <f t="shared" si="113"/>
        <v>24600</v>
      </c>
    </row>
    <row r="5188" spans="1:21" ht="30.6">
      <c r="A5188" s="238">
        <f t="shared" si="114"/>
        <v>5185</v>
      </c>
      <c r="B5188" s="238">
        <v>109611234</v>
      </c>
      <c r="C5188" s="239">
        <v>3742612236</v>
      </c>
      <c r="D5188" s="337" t="s">
        <v>3031</v>
      </c>
      <c r="E5188" s="600" t="s">
        <v>36</v>
      </c>
      <c r="F5188" s="235">
        <v>6</v>
      </c>
      <c r="G5188" s="623" t="s">
        <v>5999</v>
      </c>
      <c r="H5188" s="417">
        <v>45589</v>
      </c>
      <c r="I5188" s="491"/>
      <c r="J5188" s="246"/>
      <c r="K5188" s="246"/>
      <c r="L5188" s="246"/>
      <c r="M5188" s="246"/>
      <c r="N5188" s="246"/>
      <c r="O5188" s="262"/>
      <c r="P5188" s="246"/>
      <c r="Q5188" s="246"/>
      <c r="R5188" s="246"/>
      <c r="S5188" s="547">
        <v>26302</v>
      </c>
      <c r="T5188" s="467" t="s">
        <v>2965</v>
      </c>
      <c r="U5188" s="347">
        <f t="shared" si="113"/>
        <v>157812</v>
      </c>
    </row>
    <row r="5189" spans="1:21">
      <c r="A5189" s="238">
        <f t="shared" si="114"/>
        <v>5186</v>
      </c>
      <c r="B5189" s="238">
        <v>101576439</v>
      </c>
      <c r="C5189" s="238" t="s">
        <v>655</v>
      </c>
      <c r="D5189" s="238" t="s">
        <v>656</v>
      </c>
      <c r="E5189" s="598" t="s">
        <v>36</v>
      </c>
      <c r="F5189" s="238">
        <v>1</v>
      </c>
      <c r="G5189" s="623" t="s">
        <v>5999</v>
      </c>
      <c r="H5189" s="417">
        <v>45589</v>
      </c>
      <c r="I5189" s="491"/>
      <c r="J5189" s="246"/>
      <c r="K5189" s="246"/>
      <c r="L5189" s="246"/>
      <c r="M5189" s="246"/>
      <c r="N5189" s="246"/>
      <c r="O5189" s="262"/>
      <c r="P5189" s="246"/>
      <c r="Q5189" s="246"/>
      <c r="R5189" s="246"/>
      <c r="S5189" s="547">
        <v>1394</v>
      </c>
      <c r="T5189" s="467" t="s">
        <v>2965</v>
      </c>
      <c r="U5189" s="347">
        <f t="shared" si="113"/>
        <v>1394</v>
      </c>
    </row>
    <row r="5190" spans="1:21" ht="20.399999999999999">
      <c r="A5190" s="238">
        <f t="shared" si="114"/>
        <v>5187</v>
      </c>
      <c r="B5190" s="238">
        <v>110408292</v>
      </c>
      <c r="C5190" s="238">
        <v>110408292</v>
      </c>
      <c r="D5190" s="238" t="s">
        <v>1310</v>
      </c>
      <c r="E5190" s="598" t="s">
        <v>36</v>
      </c>
      <c r="F5190" s="235">
        <v>140</v>
      </c>
      <c r="G5190" s="623" t="s">
        <v>5999</v>
      </c>
      <c r="H5190" s="417">
        <v>45589</v>
      </c>
      <c r="I5190" s="491"/>
      <c r="J5190" s="246"/>
      <c r="K5190" s="246"/>
      <c r="L5190" s="246"/>
      <c r="M5190" s="246"/>
      <c r="N5190" s="246"/>
      <c r="O5190" s="262"/>
      <c r="P5190" s="246"/>
      <c r="Q5190" s="246"/>
      <c r="R5190" s="246"/>
      <c r="S5190" s="177">
        <v>4.5</v>
      </c>
      <c r="T5190" s="467" t="s">
        <v>2965</v>
      </c>
      <c r="U5190" s="347">
        <f t="shared" si="113"/>
        <v>630</v>
      </c>
    </row>
    <row r="5191" spans="1:21">
      <c r="A5191" s="238">
        <f t="shared" si="114"/>
        <v>5188</v>
      </c>
      <c r="B5191" s="238">
        <v>111443613</v>
      </c>
      <c r="C5191" s="238">
        <v>111443825</v>
      </c>
      <c r="D5191" s="238" t="s">
        <v>3131</v>
      </c>
      <c r="E5191" s="598" t="s">
        <v>36</v>
      </c>
      <c r="F5191" s="333">
        <v>4</v>
      </c>
      <c r="G5191" s="623" t="s">
        <v>6001</v>
      </c>
      <c r="H5191" s="465">
        <v>45568</v>
      </c>
      <c r="I5191" s="491"/>
      <c r="J5191" s="246"/>
      <c r="K5191" s="246"/>
      <c r="L5191" s="246"/>
      <c r="M5191" s="246"/>
      <c r="N5191" s="246"/>
      <c r="O5191" s="262"/>
      <c r="P5191" s="246"/>
      <c r="Q5191" s="246"/>
      <c r="R5191" s="246"/>
      <c r="S5191" s="538">
        <v>3750</v>
      </c>
      <c r="T5191" s="467" t="s">
        <v>2965</v>
      </c>
      <c r="U5191" s="347">
        <f t="shared" si="113"/>
        <v>15000</v>
      </c>
    </row>
    <row r="5192" spans="1:21">
      <c r="A5192" s="238">
        <f t="shared" si="114"/>
        <v>5189</v>
      </c>
      <c r="B5192" s="238">
        <v>112158708</v>
      </c>
      <c r="C5192" s="238" t="s">
        <v>3681</v>
      </c>
      <c r="D5192" s="337" t="s">
        <v>3682</v>
      </c>
      <c r="E5192" s="598" t="s">
        <v>36</v>
      </c>
      <c r="F5192" s="470">
        <v>7</v>
      </c>
      <c r="G5192" s="623" t="s">
        <v>5999</v>
      </c>
      <c r="H5192" s="417">
        <v>45589</v>
      </c>
      <c r="I5192" s="491"/>
      <c r="J5192" s="246"/>
      <c r="K5192" s="246"/>
      <c r="L5192" s="246"/>
      <c r="M5192" s="246"/>
      <c r="N5192" s="246"/>
      <c r="O5192" s="262"/>
      <c r="P5192" s="246"/>
      <c r="Q5192" s="246"/>
      <c r="R5192" s="246"/>
      <c r="S5192" s="538">
        <v>1900</v>
      </c>
      <c r="T5192" s="467" t="s">
        <v>2965</v>
      </c>
      <c r="U5192" s="347">
        <f t="shared" si="113"/>
        <v>13300</v>
      </c>
    </row>
    <row r="5193" spans="1:21">
      <c r="A5193" s="238">
        <f t="shared" si="114"/>
        <v>5190</v>
      </c>
      <c r="B5193" s="238">
        <v>112177659</v>
      </c>
      <c r="C5193" s="337">
        <v>112177659</v>
      </c>
      <c r="D5193" s="238" t="s">
        <v>3493</v>
      </c>
      <c r="E5193" s="603" t="s">
        <v>36</v>
      </c>
      <c r="F5193" s="333">
        <v>1</v>
      </c>
      <c r="G5193" s="623" t="s">
        <v>6012</v>
      </c>
      <c r="H5193" s="465">
        <v>45566</v>
      </c>
      <c r="I5193" s="491"/>
      <c r="J5193" s="246"/>
      <c r="K5193" s="246"/>
      <c r="L5193" s="246"/>
      <c r="M5193" s="246"/>
      <c r="N5193" s="246"/>
      <c r="O5193" s="262"/>
      <c r="P5193" s="246"/>
      <c r="Q5193" s="246"/>
      <c r="R5193" s="246"/>
      <c r="S5193" s="408">
        <v>101990</v>
      </c>
      <c r="T5193" s="467" t="s">
        <v>2965</v>
      </c>
      <c r="U5193" s="347">
        <f t="shared" si="113"/>
        <v>101990</v>
      </c>
    </row>
    <row r="5194" spans="1:21">
      <c r="A5194" s="238">
        <f t="shared" si="114"/>
        <v>5191</v>
      </c>
      <c r="B5194" s="238">
        <v>112177659</v>
      </c>
      <c r="C5194" s="337">
        <v>112177659</v>
      </c>
      <c r="D5194" s="238" t="s">
        <v>3493</v>
      </c>
      <c r="E5194" s="603" t="s">
        <v>36</v>
      </c>
      <c r="F5194" s="333">
        <v>1</v>
      </c>
      <c r="G5194" s="623" t="s">
        <v>5999</v>
      </c>
      <c r="H5194" s="417">
        <v>45589</v>
      </c>
      <c r="I5194" s="491"/>
      <c r="J5194" s="246"/>
      <c r="K5194" s="246"/>
      <c r="L5194" s="246"/>
      <c r="M5194" s="246"/>
      <c r="N5194" s="246"/>
      <c r="O5194" s="262"/>
      <c r="P5194" s="246"/>
      <c r="Q5194" s="246"/>
      <c r="R5194" s="246"/>
      <c r="S5194" s="547">
        <v>101990</v>
      </c>
      <c r="T5194" s="467" t="s">
        <v>2965</v>
      </c>
      <c r="U5194" s="347">
        <f t="shared" ref="U5194:U5257" si="115">S5194*F5194</f>
        <v>101990</v>
      </c>
    </row>
    <row r="5195" spans="1:21">
      <c r="A5195" s="238">
        <f t="shared" si="114"/>
        <v>5192</v>
      </c>
      <c r="B5195" s="238">
        <v>112170850</v>
      </c>
      <c r="C5195" s="337">
        <v>112170850</v>
      </c>
      <c r="D5195" s="238" t="s">
        <v>3533</v>
      </c>
      <c r="E5195" s="603" t="s">
        <v>36</v>
      </c>
      <c r="F5195" s="333">
        <v>1</v>
      </c>
      <c r="G5195" s="623" t="s">
        <v>6012</v>
      </c>
      <c r="H5195" s="465">
        <v>45566</v>
      </c>
      <c r="I5195" s="491"/>
      <c r="J5195" s="246"/>
      <c r="K5195" s="246"/>
      <c r="L5195" s="246"/>
      <c r="M5195" s="246"/>
      <c r="N5195" s="246"/>
      <c r="O5195" s="262"/>
      <c r="P5195" s="246"/>
      <c r="Q5195" s="246"/>
      <c r="R5195" s="246"/>
      <c r="S5195" s="408">
        <v>68000</v>
      </c>
      <c r="T5195" s="467" t="s">
        <v>2965</v>
      </c>
      <c r="U5195" s="347">
        <f t="shared" si="115"/>
        <v>68000</v>
      </c>
    </row>
    <row r="5196" spans="1:21">
      <c r="A5196" s="238">
        <f t="shared" si="114"/>
        <v>5193</v>
      </c>
      <c r="B5196" s="238">
        <v>112170850</v>
      </c>
      <c r="C5196" s="337">
        <v>112170850</v>
      </c>
      <c r="D5196" s="238" t="s">
        <v>3533</v>
      </c>
      <c r="E5196" s="603" t="s">
        <v>36</v>
      </c>
      <c r="F5196" s="333">
        <v>1</v>
      </c>
      <c r="G5196" s="623" t="s">
        <v>5999</v>
      </c>
      <c r="H5196" s="417">
        <v>45589</v>
      </c>
      <c r="I5196" s="491"/>
      <c r="J5196" s="246"/>
      <c r="K5196" s="246"/>
      <c r="L5196" s="246"/>
      <c r="M5196" s="246"/>
      <c r="N5196" s="246"/>
      <c r="O5196" s="262"/>
      <c r="P5196" s="246"/>
      <c r="Q5196" s="246"/>
      <c r="R5196" s="246"/>
      <c r="S5196" s="547">
        <v>68000</v>
      </c>
      <c r="T5196" s="467" t="s">
        <v>2965</v>
      </c>
      <c r="U5196" s="347">
        <f t="shared" si="115"/>
        <v>68000</v>
      </c>
    </row>
    <row r="5197" spans="1:21" ht="20.399999999999999">
      <c r="A5197" s="238">
        <f t="shared" si="114"/>
        <v>5194</v>
      </c>
      <c r="B5197" s="238" t="s">
        <v>5885</v>
      </c>
      <c r="C5197" s="239" t="s">
        <v>5114</v>
      </c>
      <c r="D5197" s="239" t="s">
        <v>5115</v>
      </c>
      <c r="E5197" s="600" t="s">
        <v>36</v>
      </c>
      <c r="F5197" s="333">
        <v>1</v>
      </c>
      <c r="G5197" s="625" t="s">
        <v>6013</v>
      </c>
      <c r="H5197" s="465">
        <v>45568</v>
      </c>
      <c r="I5197" s="491"/>
      <c r="J5197" s="246"/>
      <c r="K5197" s="246"/>
      <c r="L5197" s="246"/>
      <c r="M5197" s="246"/>
      <c r="N5197" s="246"/>
      <c r="O5197" s="262"/>
      <c r="P5197" s="246"/>
      <c r="Q5197" s="246"/>
      <c r="R5197" s="246"/>
      <c r="S5197" s="408">
        <v>16608.16</v>
      </c>
      <c r="T5197" s="467" t="s">
        <v>2965</v>
      </c>
      <c r="U5197" s="347">
        <f t="shared" si="115"/>
        <v>16608.16</v>
      </c>
    </row>
    <row r="5198" spans="1:21" ht="20.399999999999999">
      <c r="A5198" s="238">
        <f t="shared" si="114"/>
        <v>5195</v>
      </c>
      <c r="B5198" s="238" t="s">
        <v>5885</v>
      </c>
      <c r="C5198" s="239" t="s">
        <v>5114</v>
      </c>
      <c r="D5198" s="239" t="s">
        <v>5115</v>
      </c>
      <c r="E5198" s="600" t="s">
        <v>36</v>
      </c>
      <c r="F5198" s="333">
        <v>1</v>
      </c>
      <c r="G5198" s="625" t="s">
        <v>6014</v>
      </c>
      <c r="H5198" s="465">
        <v>45574</v>
      </c>
      <c r="I5198" s="491"/>
      <c r="J5198" s="246"/>
      <c r="K5198" s="246"/>
      <c r="L5198" s="246"/>
      <c r="M5198" s="246"/>
      <c r="N5198" s="246"/>
      <c r="O5198" s="262"/>
      <c r="P5198" s="246"/>
      <c r="Q5198" s="246"/>
      <c r="R5198" s="246"/>
      <c r="S5198" s="408">
        <v>16608.16</v>
      </c>
      <c r="T5198" s="467" t="s">
        <v>2965</v>
      </c>
      <c r="U5198" s="347">
        <f t="shared" si="115"/>
        <v>16608.16</v>
      </c>
    </row>
    <row r="5199" spans="1:21" ht="20.399999999999999">
      <c r="A5199" s="238">
        <f t="shared" si="114"/>
        <v>5196</v>
      </c>
      <c r="B5199" s="238" t="s">
        <v>5885</v>
      </c>
      <c r="C5199" s="239" t="s">
        <v>5114</v>
      </c>
      <c r="D5199" s="239" t="s">
        <v>5115</v>
      </c>
      <c r="E5199" s="600" t="s">
        <v>36</v>
      </c>
      <c r="F5199" s="333">
        <v>1</v>
      </c>
      <c r="G5199" s="625" t="s">
        <v>6015</v>
      </c>
      <c r="H5199" s="465">
        <v>45590</v>
      </c>
      <c r="I5199" s="491"/>
      <c r="J5199" s="246"/>
      <c r="K5199" s="246"/>
      <c r="L5199" s="246"/>
      <c r="M5199" s="246"/>
      <c r="N5199" s="246"/>
      <c r="O5199" s="262"/>
      <c r="P5199" s="246"/>
      <c r="Q5199" s="246"/>
      <c r="R5199" s="246"/>
      <c r="S5199" s="408">
        <v>16608.16</v>
      </c>
      <c r="T5199" s="467" t="s">
        <v>2965</v>
      </c>
      <c r="U5199" s="347">
        <f t="shared" si="115"/>
        <v>16608.16</v>
      </c>
    </row>
    <row r="5200" spans="1:21">
      <c r="A5200" s="238">
        <f t="shared" si="114"/>
        <v>5197</v>
      </c>
      <c r="B5200" s="238">
        <v>106656270</v>
      </c>
      <c r="C5200" s="239" t="s">
        <v>5250</v>
      </c>
      <c r="D5200" s="239" t="s">
        <v>5251</v>
      </c>
      <c r="E5200" s="600" t="s">
        <v>36</v>
      </c>
      <c r="F5200" s="235">
        <v>7</v>
      </c>
      <c r="G5200" s="623" t="s">
        <v>5999</v>
      </c>
      <c r="H5200" s="417">
        <v>45589</v>
      </c>
      <c r="I5200" s="491"/>
      <c r="J5200" s="246"/>
      <c r="K5200" s="246"/>
      <c r="L5200" s="246"/>
      <c r="M5200" s="246"/>
      <c r="N5200" s="246"/>
      <c r="O5200" s="262"/>
      <c r="P5200" s="246"/>
      <c r="Q5200" s="246"/>
      <c r="R5200" s="246"/>
      <c r="S5200" s="547">
        <v>517</v>
      </c>
      <c r="T5200" s="467" t="s">
        <v>2965</v>
      </c>
      <c r="U5200" s="347">
        <f t="shared" si="115"/>
        <v>3619</v>
      </c>
    </row>
    <row r="5201" spans="1:21">
      <c r="A5201" s="238">
        <f t="shared" si="114"/>
        <v>5198</v>
      </c>
      <c r="B5201" s="238">
        <v>102464571</v>
      </c>
      <c r="C5201" s="238" t="s">
        <v>1693</v>
      </c>
      <c r="D5201" s="238" t="s">
        <v>1694</v>
      </c>
      <c r="E5201" s="600" t="s">
        <v>36</v>
      </c>
      <c r="F5201" s="235">
        <v>14</v>
      </c>
      <c r="G5201" s="623" t="s">
        <v>5999</v>
      </c>
      <c r="H5201" s="417">
        <v>45589</v>
      </c>
      <c r="I5201" s="491"/>
      <c r="J5201" s="246"/>
      <c r="K5201" s="246"/>
      <c r="L5201" s="246"/>
      <c r="M5201" s="246"/>
      <c r="N5201" s="246"/>
      <c r="O5201" s="262"/>
      <c r="P5201" s="246"/>
      <c r="Q5201" s="246"/>
      <c r="R5201" s="246"/>
      <c r="S5201" s="543">
        <v>1592</v>
      </c>
      <c r="T5201" s="467" t="s">
        <v>2965</v>
      </c>
      <c r="U5201" s="347">
        <f t="shared" si="115"/>
        <v>22288</v>
      </c>
    </row>
    <row r="5202" spans="1:21">
      <c r="A5202" s="238">
        <f t="shared" si="114"/>
        <v>5199</v>
      </c>
      <c r="B5202" s="238"/>
      <c r="C5202" s="238"/>
      <c r="D5202" s="337" t="s">
        <v>4072</v>
      </c>
      <c r="E5202" s="600" t="s">
        <v>36</v>
      </c>
      <c r="F5202" s="238">
        <v>3</v>
      </c>
      <c r="G5202" s="623" t="s">
        <v>5999</v>
      </c>
      <c r="H5202" s="417">
        <v>45589</v>
      </c>
      <c r="I5202" s="491"/>
      <c r="J5202" s="246"/>
      <c r="K5202" s="246"/>
      <c r="L5202" s="246"/>
      <c r="M5202" s="246"/>
      <c r="N5202" s="246"/>
      <c r="O5202" s="262"/>
      <c r="P5202" s="246"/>
      <c r="Q5202" s="246"/>
      <c r="R5202" s="246"/>
      <c r="S5202" s="540">
        <v>90729.16</v>
      </c>
      <c r="T5202" s="467" t="s">
        <v>2965</v>
      </c>
      <c r="U5202" s="347">
        <f t="shared" si="115"/>
        <v>272187.48</v>
      </c>
    </row>
    <row r="5203" spans="1:21">
      <c r="A5203" s="238">
        <f t="shared" si="114"/>
        <v>5200</v>
      </c>
      <c r="B5203" s="238">
        <v>115010962</v>
      </c>
      <c r="C5203" s="239"/>
      <c r="D5203" s="239" t="s">
        <v>5297</v>
      </c>
      <c r="E5203" s="600" t="s">
        <v>36</v>
      </c>
      <c r="F5203" s="235">
        <v>56</v>
      </c>
      <c r="G5203" s="623" t="s">
        <v>5999</v>
      </c>
      <c r="H5203" s="417">
        <v>45589</v>
      </c>
      <c r="I5203" s="491"/>
      <c r="J5203" s="246"/>
      <c r="K5203" s="246"/>
      <c r="L5203" s="246"/>
      <c r="M5203" s="246"/>
      <c r="N5203" s="246"/>
      <c r="O5203" s="262"/>
      <c r="P5203" s="246"/>
      <c r="Q5203" s="246"/>
      <c r="R5203" s="246"/>
      <c r="S5203" s="547">
        <v>160</v>
      </c>
      <c r="T5203" s="467" t="s">
        <v>2965</v>
      </c>
      <c r="U5203" s="347">
        <f t="shared" si="115"/>
        <v>8960</v>
      </c>
    </row>
    <row r="5204" spans="1:21">
      <c r="A5204" s="238">
        <f t="shared" si="114"/>
        <v>5201</v>
      </c>
      <c r="B5204" s="238">
        <v>115010965</v>
      </c>
      <c r="C5204" s="239"/>
      <c r="D5204" s="239" t="s">
        <v>5298</v>
      </c>
      <c r="E5204" s="600" t="s">
        <v>36</v>
      </c>
      <c r="F5204" s="235">
        <v>56</v>
      </c>
      <c r="G5204" s="623" t="s">
        <v>5999</v>
      </c>
      <c r="H5204" s="417">
        <v>45589</v>
      </c>
      <c r="I5204" s="491"/>
      <c r="J5204" s="246"/>
      <c r="K5204" s="246"/>
      <c r="L5204" s="246"/>
      <c r="M5204" s="246"/>
      <c r="N5204" s="246"/>
      <c r="O5204" s="262"/>
      <c r="P5204" s="246"/>
      <c r="Q5204" s="246"/>
      <c r="R5204" s="246"/>
      <c r="S5204" s="547">
        <v>110</v>
      </c>
      <c r="T5204" s="467" t="s">
        <v>2965</v>
      </c>
      <c r="U5204" s="347">
        <f t="shared" si="115"/>
        <v>6160</v>
      </c>
    </row>
    <row r="5205" spans="1:21">
      <c r="A5205" s="238">
        <f t="shared" si="114"/>
        <v>5202</v>
      </c>
      <c r="B5205" s="238">
        <v>102951260</v>
      </c>
      <c r="C5205" s="238" t="s">
        <v>1697</v>
      </c>
      <c r="D5205" s="238" t="s">
        <v>1698</v>
      </c>
      <c r="E5205" s="598" t="s">
        <v>36</v>
      </c>
      <c r="F5205" s="235">
        <v>14</v>
      </c>
      <c r="G5205" s="623" t="s">
        <v>5999</v>
      </c>
      <c r="H5205" s="417">
        <v>45589</v>
      </c>
      <c r="I5205" s="491"/>
      <c r="J5205" s="246"/>
      <c r="K5205" s="246"/>
      <c r="L5205" s="246"/>
      <c r="M5205" s="246"/>
      <c r="N5205" s="246"/>
      <c r="O5205" s="262"/>
      <c r="P5205" s="246"/>
      <c r="Q5205" s="246"/>
      <c r="R5205" s="246"/>
      <c r="S5205" s="543">
        <v>242</v>
      </c>
      <c r="T5205" s="467" t="s">
        <v>2965</v>
      </c>
      <c r="U5205" s="347">
        <f t="shared" si="115"/>
        <v>3388</v>
      </c>
    </row>
    <row r="5206" spans="1:21">
      <c r="A5206" s="238">
        <f t="shared" si="114"/>
        <v>5203</v>
      </c>
      <c r="B5206" s="238">
        <v>101576439</v>
      </c>
      <c r="C5206" s="238" t="s">
        <v>655</v>
      </c>
      <c r="D5206" s="238" t="s">
        <v>656</v>
      </c>
      <c r="E5206" s="598" t="s">
        <v>36</v>
      </c>
      <c r="F5206" s="333">
        <v>13</v>
      </c>
      <c r="G5206" s="623" t="s">
        <v>5999</v>
      </c>
      <c r="H5206" s="417">
        <v>45589</v>
      </c>
      <c r="I5206" s="491"/>
      <c r="J5206" s="246"/>
      <c r="K5206" s="246"/>
      <c r="L5206" s="246"/>
      <c r="M5206" s="246"/>
      <c r="N5206" s="246"/>
      <c r="O5206" s="262"/>
      <c r="P5206" s="246"/>
      <c r="Q5206" s="246"/>
      <c r="R5206" s="246"/>
      <c r="S5206" s="547">
        <v>1394</v>
      </c>
      <c r="T5206" s="467" t="s">
        <v>2965</v>
      </c>
      <c r="U5206" s="347">
        <f t="shared" si="115"/>
        <v>18122</v>
      </c>
    </row>
    <row r="5207" spans="1:21">
      <c r="A5207" s="238">
        <f t="shared" si="114"/>
        <v>5204</v>
      </c>
      <c r="B5207" s="238">
        <v>112148136</v>
      </c>
      <c r="C5207" s="239" t="s">
        <v>3726</v>
      </c>
      <c r="D5207" s="238" t="s">
        <v>3727</v>
      </c>
      <c r="E5207" s="600" t="s">
        <v>36</v>
      </c>
      <c r="F5207" s="333">
        <v>6</v>
      </c>
      <c r="G5207" s="623" t="s">
        <v>5999</v>
      </c>
      <c r="H5207" s="417">
        <v>45589</v>
      </c>
      <c r="I5207" s="491"/>
      <c r="J5207" s="246"/>
      <c r="K5207" s="246"/>
      <c r="L5207" s="246"/>
      <c r="M5207" s="246"/>
      <c r="N5207" s="246"/>
      <c r="O5207" s="262"/>
      <c r="P5207" s="246"/>
      <c r="Q5207" s="246"/>
      <c r="R5207" s="246"/>
      <c r="S5207" s="547">
        <v>14707.5</v>
      </c>
      <c r="T5207" s="467" t="s">
        <v>2965</v>
      </c>
      <c r="U5207" s="347">
        <f t="shared" si="115"/>
        <v>88245</v>
      </c>
    </row>
    <row r="5208" spans="1:21">
      <c r="A5208" s="238">
        <f t="shared" si="114"/>
        <v>5205</v>
      </c>
      <c r="B5208" s="238">
        <v>112141777</v>
      </c>
      <c r="C5208" s="238">
        <v>112141777</v>
      </c>
      <c r="D5208" s="238" t="s">
        <v>2563</v>
      </c>
      <c r="E5208" s="600" t="s">
        <v>36</v>
      </c>
      <c r="F5208" s="235">
        <v>252</v>
      </c>
      <c r="G5208" s="623" t="s">
        <v>5999</v>
      </c>
      <c r="H5208" s="417">
        <v>45589</v>
      </c>
      <c r="I5208" s="491"/>
      <c r="J5208" s="246"/>
      <c r="K5208" s="246"/>
      <c r="L5208" s="246"/>
      <c r="M5208" s="246"/>
      <c r="N5208" s="246"/>
      <c r="O5208" s="262"/>
      <c r="P5208" s="246"/>
      <c r="Q5208" s="246"/>
      <c r="R5208" s="246"/>
      <c r="S5208" s="547">
        <v>5.3</v>
      </c>
      <c r="T5208" s="467" t="s">
        <v>2965</v>
      </c>
      <c r="U5208" s="347">
        <f t="shared" si="115"/>
        <v>1335.6</v>
      </c>
    </row>
    <row r="5209" spans="1:21">
      <c r="A5209" s="238">
        <f t="shared" si="114"/>
        <v>5206</v>
      </c>
      <c r="B5209" s="238">
        <v>112141778</v>
      </c>
      <c r="C5209" s="238">
        <v>112141778</v>
      </c>
      <c r="D5209" s="238" t="s">
        <v>2566</v>
      </c>
      <c r="E5209" s="598" t="s">
        <v>36</v>
      </c>
      <c r="F5209" s="235">
        <v>140</v>
      </c>
      <c r="G5209" s="623" t="s">
        <v>5999</v>
      </c>
      <c r="H5209" s="417">
        <v>45589</v>
      </c>
      <c r="I5209" s="491"/>
      <c r="J5209" s="246"/>
      <c r="K5209" s="246"/>
      <c r="L5209" s="246"/>
      <c r="M5209" s="246"/>
      <c r="N5209" s="246"/>
      <c r="O5209" s="262"/>
      <c r="P5209" s="246"/>
      <c r="Q5209" s="246"/>
      <c r="R5209" s="246"/>
      <c r="S5209" s="547">
        <v>1.45</v>
      </c>
      <c r="T5209" s="467" t="s">
        <v>2965</v>
      </c>
      <c r="U5209" s="347">
        <f t="shared" si="115"/>
        <v>203</v>
      </c>
    </row>
    <row r="5210" spans="1:21">
      <c r="A5210" s="238">
        <f t="shared" si="114"/>
        <v>5207</v>
      </c>
      <c r="B5210" s="333">
        <v>108214979</v>
      </c>
      <c r="C5210" s="333">
        <v>108214979</v>
      </c>
      <c r="D5210" s="238" t="s">
        <v>819</v>
      </c>
      <c r="E5210" s="598" t="s">
        <v>36</v>
      </c>
      <c r="F5210" s="333">
        <v>280</v>
      </c>
      <c r="G5210" s="623" t="s">
        <v>5999</v>
      </c>
      <c r="H5210" s="417">
        <v>45589</v>
      </c>
      <c r="I5210" s="491"/>
      <c r="J5210" s="246"/>
      <c r="K5210" s="246"/>
      <c r="L5210" s="246"/>
      <c r="M5210" s="246"/>
      <c r="N5210" s="246"/>
      <c r="O5210" s="262"/>
      <c r="P5210" s="246"/>
      <c r="Q5210" s="246"/>
      <c r="R5210" s="246"/>
      <c r="S5210" s="547">
        <v>4.05</v>
      </c>
      <c r="T5210" s="467" t="s">
        <v>2965</v>
      </c>
      <c r="U5210" s="347">
        <f t="shared" si="115"/>
        <v>1134</v>
      </c>
    </row>
    <row r="5211" spans="1:21">
      <c r="A5211" s="238">
        <f t="shared" si="114"/>
        <v>5208</v>
      </c>
      <c r="B5211" s="333">
        <v>107186267</v>
      </c>
      <c r="C5211" s="238">
        <v>107186267</v>
      </c>
      <c r="D5211" s="238" t="s">
        <v>821</v>
      </c>
      <c r="E5211" s="598" t="s">
        <v>36</v>
      </c>
      <c r="F5211" s="333">
        <v>280</v>
      </c>
      <c r="G5211" s="623" t="s">
        <v>5999</v>
      </c>
      <c r="H5211" s="417">
        <v>45589</v>
      </c>
      <c r="I5211" s="491"/>
      <c r="J5211" s="246"/>
      <c r="K5211" s="246"/>
      <c r="L5211" s="246"/>
      <c r="M5211" s="246"/>
      <c r="N5211" s="246"/>
      <c r="O5211" s="262"/>
      <c r="P5211" s="246"/>
      <c r="Q5211" s="246"/>
      <c r="R5211" s="246"/>
      <c r="S5211" s="547">
        <v>11.06</v>
      </c>
      <c r="T5211" s="467" t="s">
        <v>2965</v>
      </c>
      <c r="U5211" s="347">
        <f t="shared" si="115"/>
        <v>3096.8</v>
      </c>
    </row>
    <row r="5212" spans="1:21">
      <c r="A5212" s="238">
        <f t="shared" si="114"/>
        <v>5209</v>
      </c>
      <c r="B5212" s="333">
        <v>107184793</v>
      </c>
      <c r="C5212" s="238">
        <v>107184793</v>
      </c>
      <c r="D5212" s="238" t="s">
        <v>813</v>
      </c>
      <c r="E5212" s="598" t="s">
        <v>36</v>
      </c>
      <c r="F5212" s="235">
        <v>280</v>
      </c>
      <c r="G5212" s="623" t="s">
        <v>5999</v>
      </c>
      <c r="H5212" s="417">
        <v>45589</v>
      </c>
      <c r="I5212" s="491"/>
      <c r="J5212" s="246"/>
      <c r="K5212" s="246"/>
      <c r="L5212" s="246"/>
      <c r="M5212" s="246"/>
      <c r="N5212" s="246"/>
      <c r="O5212" s="262"/>
      <c r="P5212" s="246"/>
      <c r="Q5212" s="246"/>
      <c r="R5212" s="246"/>
      <c r="S5212" s="547">
        <v>2.74</v>
      </c>
      <c r="T5212" s="467" t="s">
        <v>2965</v>
      </c>
      <c r="U5212" s="347">
        <f t="shared" si="115"/>
        <v>767.2</v>
      </c>
    </row>
    <row r="5213" spans="1:21">
      <c r="A5213" s="238">
        <f t="shared" si="114"/>
        <v>5210</v>
      </c>
      <c r="B5213" s="333">
        <v>107156657</v>
      </c>
      <c r="C5213" s="238">
        <v>107156657</v>
      </c>
      <c r="D5213" s="238" t="s">
        <v>815</v>
      </c>
      <c r="E5213" s="598" t="s">
        <v>36</v>
      </c>
      <c r="F5213" s="235">
        <v>56</v>
      </c>
      <c r="G5213" s="623" t="s">
        <v>5999</v>
      </c>
      <c r="H5213" s="417">
        <v>45589</v>
      </c>
      <c r="I5213" s="491"/>
      <c r="J5213" s="246"/>
      <c r="K5213" s="246"/>
      <c r="L5213" s="246"/>
      <c r="M5213" s="246"/>
      <c r="N5213" s="246"/>
      <c r="O5213" s="262"/>
      <c r="P5213" s="246"/>
      <c r="Q5213" s="246"/>
      <c r="R5213" s="246"/>
      <c r="S5213" s="547">
        <v>17.79</v>
      </c>
      <c r="T5213" s="467" t="s">
        <v>2965</v>
      </c>
      <c r="U5213" s="347">
        <f t="shared" si="115"/>
        <v>996.24</v>
      </c>
    </row>
    <row r="5214" spans="1:21">
      <c r="A5214" s="238">
        <f t="shared" si="114"/>
        <v>5211</v>
      </c>
      <c r="B5214" s="333">
        <v>107156629</v>
      </c>
      <c r="C5214" s="238">
        <v>107156629</v>
      </c>
      <c r="D5214" s="238" t="s">
        <v>814</v>
      </c>
      <c r="E5214" s="598"/>
      <c r="F5214" s="333">
        <v>224</v>
      </c>
      <c r="G5214" s="623" t="s">
        <v>5999</v>
      </c>
      <c r="H5214" s="417">
        <v>45589</v>
      </c>
      <c r="I5214" s="491"/>
      <c r="J5214" s="246"/>
      <c r="K5214" s="246"/>
      <c r="L5214" s="246"/>
      <c r="M5214" s="246"/>
      <c r="N5214" s="246"/>
      <c r="O5214" s="262"/>
      <c r="P5214" s="246"/>
      <c r="Q5214" s="246"/>
      <c r="R5214" s="246"/>
      <c r="S5214" s="547">
        <v>13.63</v>
      </c>
      <c r="T5214" s="467" t="s">
        <v>2965</v>
      </c>
      <c r="U5214" s="347">
        <f t="shared" si="115"/>
        <v>3053.1200000000003</v>
      </c>
    </row>
    <row r="5215" spans="1:21">
      <c r="A5215" s="238">
        <f t="shared" si="114"/>
        <v>5212</v>
      </c>
      <c r="B5215" s="333">
        <v>110408291</v>
      </c>
      <c r="C5215" s="238" t="s">
        <v>1305</v>
      </c>
      <c r="D5215" s="238" t="s">
        <v>1306</v>
      </c>
      <c r="E5215" s="598" t="s">
        <v>36</v>
      </c>
      <c r="F5215" s="235">
        <v>84</v>
      </c>
      <c r="G5215" s="623" t="s">
        <v>5999</v>
      </c>
      <c r="H5215" s="417">
        <v>45589</v>
      </c>
      <c r="I5215" s="491"/>
      <c r="J5215" s="246"/>
      <c r="K5215" s="246"/>
      <c r="L5215" s="246"/>
      <c r="M5215" s="246"/>
      <c r="N5215" s="246"/>
      <c r="O5215" s="262"/>
      <c r="P5215" s="246"/>
      <c r="Q5215" s="246"/>
      <c r="R5215" s="246"/>
      <c r="S5215" s="547">
        <v>2.5499999999999998</v>
      </c>
      <c r="T5215" s="467" t="s">
        <v>2965</v>
      </c>
      <c r="U5215" s="347">
        <f t="shared" si="115"/>
        <v>214.2</v>
      </c>
    </row>
    <row r="5216" spans="1:21" ht="20.399999999999999">
      <c r="A5216" s="238">
        <f t="shared" si="114"/>
        <v>5213</v>
      </c>
      <c r="B5216" s="333">
        <v>110408292</v>
      </c>
      <c r="C5216" s="238">
        <v>110408292</v>
      </c>
      <c r="D5216" s="238" t="s">
        <v>1310</v>
      </c>
      <c r="E5216" s="598" t="s">
        <v>36</v>
      </c>
      <c r="F5216" s="333">
        <v>280</v>
      </c>
      <c r="G5216" s="623" t="s">
        <v>5999</v>
      </c>
      <c r="H5216" s="417">
        <v>45589</v>
      </c>
      <c r="I5216" s="491"/>
      <c r="J5216" s="246"/>
      <c r="K5216" s="246"/>
      <c r="L5216" s="246"/>
      <c r="M5216" s="246"/>
      <c r="N5216" s="246"/>
      <c r="O5216" s="262"/>
      <c r="P5216" s="246"/>
      <c r="Q5216" s="246"/>
      <c r="R5216" s="246"/>
      <c r="S5216" s="177">
        <v>4.5</v>
      </c>
      <c r="T5216" s="467" t="s">
        <v>2965</v>
      </c>
      <c r="U5216" s="347">
        <f t="shared" si="115"/>
        <v>1260</v>
      </c>
    </row>
    <row r="5217" spans="1:21" ht="20.399999999999999">
      <c r="A5217" s="238">
        <f t="shared" si="114"/>
        <v>5214</v>
      </c>
      <c r="B5217" s="238">
        <v>110408290</v>
      </c>
      <c r="C5217" s="238" t="s">
        <v>4382</v>
      </c>
      <c r="D5217" s="337" t="s">
        <v>2775</v>
      </c>
      <c r="E5217" s="598" t="s">
        <v>36</v>
      </c>
      <c r="F5217" s="235">
        <v>42</v>
      </c>
      <c r="G5217" s="623" t="s">
        <v>5999</v>
      </c>
      <c r="H5217" s="417">
        <v>45589</v>
      </c>
      <c r="I5217" s="491"/>
      <c r="J5217" s="246"/>
      <c r="K5217" s="246"/>
      <c r="L5217" s="246"/>
      <c r="M5217" s="246"/>
      <c r="N5217" s="246"/>
      <c r="O5217" s="262"/>
      <c r="P5217" s="246"/>
      <c r="Q5217" s="246"/>
      <c r="R5217" s="246"/>
      <c r="S5217" s="547">
        <v>610</v>
      </c>
      <c r="T5217" s="467" t="s">
        <v>2965</v>
      </c>
      <c r="U5217" s="347">
        <f t="shared" si="115"/>
        <v>25620</v>
      </c>
    </row>
    <row r="5218" spans="1:21">
      <c r="A5218" s="238">
        <f t="shared" si="114"/>
        <v>5215</v>
      </c>
      <c r="B5218" s="235">
        <v>111381214</v>
      </c>
      <c r="C5218" s="235" t="s">
        <v>5574</v>
      </c>
      <c r="D5218" s="235" t="s">
        <v>241</v>
      </c>
      <c r="E5218" s="598" t="s">
        <v>36</v>
      </c>
      <c r="F5218" s="333">
        <v>1</v>
      </c>
      <c r="G5218" s="625" t="s">
        <v>6014</v>
      </c>
      <c r="H5218" s="465">
        <v>45574</v>
      </c>
      <c r="I5218" s="491"/>
      <c r="J5218" s="246"/>
      <c r="K5218" s="246"/>
      <c r="L5218" s="246"/>
      <c r="M5218" s="246"/>
      <c r="N5218" s="246"/>
      <c r="O5218" s="262"/>
      <c r="P5218" s="246"/>
      <c r="Q5218" s="246"/>
      <c r="R5218" s="246"/>
      <c r="S5218" s="408">
        <v>131449.20000000001</v>
      </c>
      <c r="T5218" s="467" t="s">
        <v>2965</v>
      </c>
      <c r="U5218" s="347">
        <f t="shared" si="115"/>
        <v>131449.20000000001</v>
      </c>
    </row>
    <row r="5219" spans="1:21">
      <c r="A5219" s="238">
        <f t="shared" si="114"/>
        <v>5216</v>
      </c>
      <c r="B5219" s="235">
        <v>111381214</v>
      </c>
      <c r="C5219" s="235" t="s">
        <v>5574</v>
      </c>
      <c r="D5219" s="235" t="s">
        <v>241</v>
      </c>
      <c r="E5219" s="598" t="s">
        <v>36</v>
      </c>
      <c r="F5219" s="333">
        <v>1</v>
      </c>
      <c r="G5219" s="625" t="s">
        <v>6016</v>
      </c>
      <c r="H5219" s="465">
        <v>45574</v>
      </c>
      <c r="I5219" s="491"/>
      <c r="J5219" s="246"/>
      <c r="K5219" s="246"/>
      <c r="L5219" s="246"/>
      <c r="M5219" s="246"/>
      <c r="N5219" s="246"/>
      <c r="O5219" s="262"/>
      <c r="P5219" s="246"/>
      <c r="Q5219" s="246"/>
      <c r="R5219" s="246"/>
      <c r="S5219" s="408">
        <v>131449.20000000001</v>
      </c>
      <c r="T5219" s="467" t="s">
        <v>2965</v>
      </c>
      <c r="U5219" s="347">
        <f t="shared" si="115"/>
        <v>131449.20000000001</v>
      </c>
    </row>
    <row r="5220" spans="1:21" ht="20.399999999999999">
      <c r="A5220" s="238">
        <f t="shared" si="114"/>
        <v>5217</v>
      </c>
      <c r="B5220" s="238">
        <v>115044757</v>
      </c>
      <c r="C5220" s="239" t="s">
        <v>5686</v>
      </c>
      <c r="D5220" s="239" t="s">
        <v>5687</v>
      </c>
      <c r="E5220" s="600" t="s">
        <v>36</v>
      </c>
      <c r="F5220" s="333">
        <v>130</v>
      </c>
      <c r="G5220" s="630" t="s">
        <v>6017</v>
      </c>
      <c r="H5220" s="485">
        <v>45574</v>
      </c>
      <c r="I5220" s="491"/>
      <c r="J5220" s="246"/>
      <c r="K5220" s="246"/>
      <c r="L5220" s="246"/>
      <c r="M5220" s="246"/>
      <c r="N5220" s="246"/>
      <c r="O5220" s="262"/>
      <c r="P5220" s="246"/>
      <c r="Q5220" s="246"/>
      <c r="R5220" s="246"/>
      <c r="S5220" s="408">
        <v>21.06</v>
      </c>
      <c r="T5220" s="467" t="s">
        <v>2965</v>
      </c>
      <c r="U5220" s="347">
        <f t="shared" si="115"/>
        <v>2737.7999999999997</v>
      </c>
    </row>
    <row r="5221" spans="1:21" ht="20.399999999999999">
      <c r="A5221" s="238">
        <f t="shared" si="114"/>
        <v>5218</v>
      </c>
      <c r="B5221" s="238">
        <v>115044757</v>
      </c>
      <c r="C5221" s="239" t="s">
        <v>5686</v>
      </c>
      <c r="D5221" s="239" t="s">
        <v>5687</v>
      </c>
      <c r="E5221" s="600" t="s">
        <v>36</v>
      </c>
      <c r="F5221" s="333">
        <v>30</v>
      </c>
      <c r="G5221" s="630" t="s">
        <v>6018</v>
      </c>
      <c r="H5221" s="485">
        <v>45574</v>
      </c>
      <c r="I5221" s="491"/>
      <c r="J5221" s="246"/>
      <c r="K5221" s="246"/>
      <c r="L5221" s="246"/>
      <c r="M5221" s="246"/>
      <c r="N5221" s="246"/>
      <c r="O5221" s="262"/>
      <c r="P5221" s="246"/>
      <c r="Q5221" s="246"/>
      <c r="R5221" s="246"/>
      <c r="S5221" s="408">
        <v>21.06</v>
      </c>
      <c r="T5221" s="467" t="s">
        <v>2965</v>
      </c>
      <c r="U5221" s="347">
        <f t="shared" si="115"/>
        <v>631.79999999999995</v>
      </c>
    </row>
    <row r="5222" spans="1:21" ht="20.399999999999999">
      <c r="A5222" s="238">
        <f t="shared" si="114"/>
        <v>5219</v>
      </c>
      <c r="B5222" s="238">
        <v>115044757</v>
      </c>
      <c r="C5222" s="239" t="s">
        <v>5686</v>
      </c>
      <c r="D5222" s="239" t="s">
        <v>5687</v>
      </c>
      <c r="E5222" s="600" t="s">
        <v>36</v>
      </c>
      <c r="F5222" s="333">
        <v>64</v>
      </c>
      <c r="G5222" s="630" t="s">
        <v>6019</v>
      </c>
      <c r="H5222" s="485">
        <v>45574</v>
      </c>
      <c r="I5222" s="491"/>
      <c r="J5222" s="246"/>
      <c r="K5222" s="246"/>
      <c r="L5222" s="246"/>
      <c r="M5222" s="246"/>
      <c r="N5222" s="246"/>
      <c r="O5222" s="262"/>
      <c r="P5222" s="246"/>
      <c r="Q5222" s="246"/>
      <c r="R5222" s="246"/>
      <c r="S5222" s="408">
        <v>21.06</v>
      </c>
      <c r="T5222" s="467" t="s">
        <v>2965</v>
      </c>
      <c r="U5222" s="347">
        <f t="shared" si="115"/>
        <v>1347.84</v>
      </c>
    </row>
    <row r="5223" spans="1:21" ht="20.399999999999999">
      <c r="A5223" s="238">
        <f t="shared" si="114"/>
        <v>5220</v>
      </c>
      <c r="B5223" s="238">
        <v>115044757</v>
      </c>
      <c r="C5223" s="239" t="s">
        <v>5686</v>
      </c>
      <c r="D5223" s="239" t="s">
        <v>5687</v>
      </c>
      <c r="E5223" s="600" t="s">
        <v>36</v>
      </c>
      <c r="F5223" s="333">
        <v>60</v>
      </c>
      <c r="G5223" s="630" t="s">
        <v>6020</v>
      </c>
      <c r="H5223" s="485">
        <v>45574</v>
      </c>
      <c r="I5223" s="491"/>
      <c r="J5223" s="246"/>
      <c r="K5223" s="246"/>
      <c r="L5223" s="246"/>
      <c r="M5223" s="246"/>
      <c r="N5223" s="246"/>
      <c r="O5223" s="262"/>
      <c r="P5223" s="246"/>
      <c r="Q5223" s="246"/>
      <c r="R5223" s="246"/>
      <c r="S5223" s="408">
        <v>21.06</v>
      </c>
      <c r="T5223" s="467" t="s">
        <v>2965</v>
      </c>
      <c r="U5223" s="347">
        <f t="shared" si="115"/>
        <v>1263.5999999999999</v>
      </c>
    </row>
    <row r="5224" spans="1:21">
      <c r="A5224" s="238">
        <f t="shared" si="114"/>
        <v>5221</v>
      </c>
      <c r="B5224" s="238">
        <v>111443613</v>
      </c>
      <c r="C5224" s="238">
        <v>111443825</v>
      </c>
      <c r="D5224" s="238" t="s">
        <v>3131</v>
      </c>
      <c r="E5224" s="605" t="s">
        <v>36</v>
      </c>
      <c r="F5224" s="333">
        <v>1</v>
      </c>
      <c r="G5224" s="623" t="s">
        <v>6001</v>
      </c>
      <c r="H5224" s="465">
        <v>45568</v>
      </c>
      <c r="I5224" s="491"/>
      <c r="J5224" s="246"/>
      <c r="K5224" s="246"/>
      <c r="L5224" s="246"/>
      <c r="M5224" s="246"/>
      <c r="N5224" s="246"/>
      <c r="O5224" s="262"/>
      <c r="P5224" s="246"/>
      <c r="Q5224" s="246"/>
      <c r="R5224" s="246"/>
      <c r="S5224" s="538">
        <v>3750</v>
      </c>
      <c r="T5224" s="467" t="s">
        <v>2965</v>
      </c>
      <c r="U5224" s="347">
        <f t="shared" si="115"/>
        <v>3750</v>
      </c>
    </row>
    <row r="5225" spans="1:21">
      <c r="A5225" s="238">
        <f t="shared" si="114"/>
        <v>5222</v>
      </c>
      <c r="B5225" s="238">
        <v>111443613</v>
      </c>
      <c r="C5225" s="238">
        <v>111443825</v>
      </c>
      <c r="D5225" s="238" t="s">
        <v>3131</v>
      </c>
      <c r="E5225" s="605"/>
      <c r="F5225" s="333">
        <v>2</v>
      </c>
      <c r="G5225" s="623" t="s">
        <v>5998</v>
      </c>
      <c r="H5225" s="465">
        <v>45590</v>
      </c>
      <c r="I5225" s="491"/>
      <c r="J5225" s="246"/>
      <c r="K5225" s="246"/>
      <c r="L5225" s="246"/>
      <c r="M5225" s="246"/>
      <c r="N5225" s="246"/>
      <c r="O5225" s="262"/>
      <c r="P5225" s="246"/>
      <c r="Q5225" s="246"/>
      <c r="R5225" s="246"/>
      <c r="S5225" s="538">
        <v>3750</v>
      </c>
      <c r="T5225" s="467" t="s">
        <v>2965</v>
      </c>
      <c r="U5225" s="347">
        <f t="shared" si="115"/>
        <v>7500</v>
      </c>
    </row>
    <row r="5226" spans="1:21">
      <c r="A5226" s="238">
        <f t="shared" si="114"/>
        <v>5223</v>
      </c>
      <c r="B5226" s="238">
        <v>115017531</v>
      </c>
      <c r="C5226" s="239"/>
      <c r="D5226" s="239" t="s">
        <v>5724</v>
      </c>
      <c r="E5226" s="600" t="s">
        <v>36</v>
      </c>
      <c r="F5226" s="235">
        <v>112</v>
      </c>
      <c r="G5226" s="623" t="s">
        <v>5999</v>
      </c>
      <c r="H5226" s="417">
        <v>45589</v>
      </c>
      <c r="I5226" s="491"/>
      <c r="J5226" s="246"/>
      <c r="K5226" s="246"/>
      <c r="L5226" s="246"/>
      <c r="M5226" s="246"/>
      <c r="N5226" s="246"/>
      <c r="O5226" s="262"/>
      <c r="P5226" s="246"/>
      <c r="Q5226" s="246"/>
      <c r="R5226" s="246"/>
      <c r="S5226" s="547">
        <v>6.2</v>
      </c>
      <c r="T5226" s="467" t="s">
        <v>2965</v>
      </c>
      <c r="U5226" s="347">
        <f t="shared" si="115"/>
        <v>694.4</v>
      </c>
    </row>
    <row r="5227" spans="1:21" ht="20.399999999999999">
      <c r="A5227" s="238">
        <f t="shared" si="114"/>
        <v>5224</v>
      </c>
      <c r="B5227" s="238">
        <v>110710681</v>
      </c>
      <c r="C5227" s="239" t="s">
        <v>5775</v>
      </c>
      <c r="D5227" s="239" t="s">
        <v>2209</v>
      </c>
      <c r="E5227" s="600" t="s">
        <v>36</v>
      </c>
      <c r="F5227" s="333">
        <v>56</v>
      </c>
      <c r="G5227" s="623" t="s">
        <v>5999</v>
      </c>
      <c r="H5227" s="417">
        <v>45589</v>
      </c>
      <c r="I5227" s="491"/>
      <c r="J5227" s="246"/>
      <c r="K5227" s="246"/>
      <c r="L5227" s="246"/>
      <c r="M5227" s="246"/>
      <c r="N5227" s="246"/>
      <c r="O5227" s="262"/>
      <c r="P5227" s="246"/>
      <c r="Q5227" s="246"/>
      <c r="R5227" s="246"/>
      <c r="S5227" s="547">
        <v>2153</v>
      </c>
      <c r="T5227" s="467" t="s">
        <v>2965</v>
      </c>
      <c r="U5227" s="347">
        <f t="shared" si="115"/>
        <v>120568</v>
      </c>
    </row>
    <row r="5228" spans="1:21" ht="20.399999999999999">
      <c r="A5228" s="238">
        <f t="shared" si="114"/>
        <v>5225</v>
      </c>
      <c r="B5228" s="238">
        <v>110710682</v>
      </c>
      <c r="C5228" s="239" t="s">
        <v>5777</v>
      </c>
      <c r="D5228" s="239" t="s">
        <v>2216</v>
      </c>
      <c r="E5228" s="600" t="s">
        <v>36</v>
      </c>
      <c r="F5228" s="333">
        <v>56</v>
      </c>
      <c r="G5228" s="623" t="s">
        <v>5999</v>
      </c>
      <c r="H5228" s="417">
        <v>45589</v>
      </c>
      <c r="I5228" s="491"/>
      <c r="J5228" s="246"/>
      <c r="K5228" s="246"/>
      <c r="L5228" s="246"/>
      <c r="M5228" s="246"/>
      <c r="N5228" s="246"/>
      <c r="O5228" s="262"/>
      <c r="P5228" s="246"/>
      <c r="Q5228" s="246"/>
      <c r="R5228" s="246"/>
      <c r="S5228" s="547">
        <v>2078</v>
      </c>
      <c r="T5228" s="467" t="s">
        <v>2965</v>
      </c>
      <c r="U5228" s="347">
        <f t="shared" si="115"/>
        <v>116368</v>
      </c>
    </row>
    <row r="5229" spans="1:21" ht="20.399999999999999">
      <c r="A5229" s="238">
        <f t="shared" si="114"/>
        <v>5226</v>
      </c>
      <c r="B5229" s="238">
        <v>110710684</v>
      </c>
      <c r="C5229" s="239" t="s">
        <v>5778</v>
      </c>
      <c r="D5229" s="239" t="s">
        <v>2213</v>
      </c>
      <c r="E5229" s="600" t="s">
        <v>36</v>
      </c>
      <c r="F5229" s="333">
        <v>28</v>
      </c>
      <c r="G5229" s="623" t="s">
        <v>5999</v>
      </c>
      <c r="H5229" s="417">
        <v>45589</v>
      </c>
      <c r="I5229" s="491"/>
      <c r="J5229" s="246"/>
      <c r="K5229" s="246"/>
      <c r="L5229" s="246"/>
      <c r="M5229" s="246"/>
      <c r="N5229" s="246"/>
      <c r="O5229" s="262"/>
      <c r="P5229" s="246"/>
      <c r="Q5229" s="246"/>
      <c r="R5229" s="246"/>
      <c r="S5229" s="547">
        <v>2711</v>
      </c>
      <c r="T5229" s="467" t="s">
        <v>2965</v>
      </c>
      <c r="U5229" s="347">
        <f t="shared" si="115"/>
        <v>75908</v>
      </c>
    </row>
    <row r="5230" spans="1:21">
      <c r="A5230" s="238">
        <f t="shared" si="114"/>
        <v>5227</v>
      </c>
      <c r="B5230" s="238" t="s">
        <v>5681</v>
      </c>
      <c r="C5230" s="238" t="s">
        <v>5682</v>
      </c>
      <c r="D5230" s="238" t="s">
        <v>5683</v>
      </c>
      <c r="E5230" s="598" t="s">
        <v>36</v>
      </c>
      <c r="F5230" s="333">
        <v>1</v>
      </c>
      <c r="G5230" s="625" t="s">
        <v>6021</v>
      </c>
      <c r="H5230" s="465">
        <v>45581</v>
      </c>
      <c r="I5230" s="491"/>
      <c r="J5230" s="246"/>
      <c r="K5230" s="246"/>
      <c r="L5230" s="246"/>
      <c r="M5230" s="246"/>
      <c r="N5230" s="246"/>
      <c r="O5230" s="262"/>
      <c r="P5230" s="246"/>
      <c r="Q5230" s="246"/>
      <c r="R5230" s="246"/>
      <c r="S5230" s="408">
        <v>378167</v>
      </c>
      <c r="T5230" s="467" t="s">
        <v>2965</v>
      </c>
      <c r="U5230" s="347">
        <f t="shared" si="115"/>
        <v>378167</v>
      </c>
    </row>
    <row r="5231" spans="1:21">
      <c r="A5231" s="238">
        <f t="shared" si="114"/>
        <v>5228</v>
      </c>
      <c r="B5231" s="238" t="s">
        <v>5681</v>
      </c>
      <c r="C5231" s="238" t="s">
        <v>5682</v>
      </c>
      <c r="D5231" s="238" t="s">
        <v>5683</v>
      </c>
      <c r="E5231" s="598" t="s">
        <v>36</v>
      </c>
      <c r="F5231" s="333">
        <v>2</v>
      </c>
      <c r="G5231" s="625" t="s">
        <v>6002</v>
      </c>
      <c r="H5231" s="465">
        <v>45595</v>
      </c>
      <c r="I5231" s="491"/>
      <c r="J5231" s="246"/>
      <c r="K5231" s="246"/>
      <c r="L5231" s="246"/>
      <c r="M5231" s="246"/>
      <c r="N5231" s="246"/>
      <c r="O5231" s="262"/>
      <c r="P5231" s="246"/>
      <c r="Q5231" s="246"/>
      <c r="R5231" s="246"/>
      <c r="S5231" s="408">
        <v>378167</v>
      </c>
      <c r="T5231" s="467" t="s">
        <v>2965</v>
      </c>
      <c r="U5231" s="347">
        <f t="shared" si="115"/>
        <v>756334</v>
      </c>
    </row>
    <row r="5232" spans="1:21">
      <c r="A5232" s="238">
        <f t="shared" si="114"/>
        <v>5229</v>
      </c>
      <c r="B5232" s="238" t="s">
        <v>2458</v>
      </c>
      <c r="C5232" s="239" t="s">
        <v>2458</v>
      </c>
      <c r="D5232" s="238" t="s">
        <v>2459</v>
      </c>
      <c r="E5232" s="598" t="s">
        <v>36</v>
      </c>
      <c r="F5232" s="333">
        <v>14</v>
      </c>
      <c r="G5232" s="623" t="s">
        <v>5999</v>
      </c>
      <c r="H5232" s="417">
        <v>45589</v>
      </c>
      <c r="I5232" s="491"/>
      <c r="J5232" s="246"/>
      <c r="K5232" s="246"/>
      <c r="L5232" s="246"/>
      <c r="M5232" s="246"/>
      <c r="N5232" s="246"/>
      <c r="O5232" s="262"/>
      <c r="P5232" s="246"/>
      <c r="Q5232" s="246"/>
      <c r="R5232" s="246"/>
      <c r="S5232" s="547">
        <v>1775.95</v>
      </c>
      <c r="T5232" s="467" t="s">
        <v>2965</v>
      </c>
      <c r="U5232" s="347">
        <f t="shared" si="115"/>
        <v>24863.3</v>
      </c>
    </row>
    <row r="5233" spans="1:21">
      <c r="A5233" s="238">
        <f t="shared" si="114"/>
        <v>5230</v>
      </c>
      <c r="B5233" s="238" t="s">
        <v>2336</v>
      </c>
      <c r="C5233" s="239" t="s">
        <v>2804</v>
      </c>
      <c r="D5233" s="238" t="s">
        <v>2605</v>
      </c>
      <c r="E5233" s="598" t="s">
        <v>36</v>
      </c>
      <c r="F5233" s="235">
        <v>9</v>
      </c>
      <c r="G5233" s="623" t="s">
        <v>5999</v>
      </c>
      <c r="H5233" s="417">
        <v>45589</v>
      </c>
      <c r="I5233" s="491"/>
      <c r="J5233" s="246"/>
      <c r="K5233" s="246"/>
      <c r="L5233" s="246"/>
      <c r="M5233" s="246"/>
      <c r="N5233" s="246"/>
      <c r="O5233" s="262"/>
      <c r="P5233" s="246"/>
      <c r="Q5233" s="246"/>
      <c r="R5233" s="246"/>
      <c r="S5233" s="547">
        <v>1779</v>
      </c>
      <c r="T5233" s="467" t="s">
        <v>2965</v>
      </c>
      <c r="U5233" s="347">
        <f t="shared" si="115"/>
        <v>16011</v>
      </c>
    </row>
    <row r="5234" spans="1:21">
      <c r="A5234" s="238">
        <f t="shared" si="114"/>
        <v>5231</v>
      </c>
      <c r="B5234" s="238">
        <v>111402534</v>
      </c>
      <c r="C5234" s="238" t="s">
        <v>1083</v>
      </c>
      <c r="D5234" s="238" t="s">
        <v>1084</v>
      </c>
      <c r="E5234" s="598" t="s">
        <v>36</v>
      </c>
      <c r="F5234" s="235">
        <v>35</v>
      </c>
      <c r="G5234" s="623" t="s">
        <v>5999</v>
      </c>
      <c r="H5234" s="417">
        <v>45589</v>
      </c>
      <c r="I5234" s="491"/>
      <c r="J5234" s="246"/>
      <c r="K5234" s="246"/>
      <c r="L5234" s="246"/>
      <c r="M5234" s="246"/>
      <c r="N5234" s="246"/>
      <c r="O5234" s="262"/>
      <c r="P5234" s="246"/>
      <c r="Q5234" s="246"/>
      <c r="R5234" s="246"/>
      <c r="S5234" s="547">
        <v>442.77</v>
      </c>
      <c r="T5234" s="467" t="s">
        <v>2965</v>
      </c>
      <c r="U5234" s="347">
        <f t="shared" si="115"/>
        <v>15496.949999999999</v>
      </c>
    </row>
    <row r="5235" spans="1:21">
      <c r="A5235" s="238">
        <f t="shared" si="114"/>
        <v>5232</v>
      </c>
      <c r="B5235" s="238">
        <v>112173846</v>
      </c>
      <c r="C5235" s="238">
        <v>1552983</v>
      </c>
      <c r="D5235" s="239" t="s">
        <v>3758</v>
      </c>
      <c r="E5235" s="598" t="s">
        <v>36</v>
      </c>
      <c r="F5235" s="333">
        <v>7</v>
      </c>
      <c r="G5235" s="623" t="s">
        <v>5999</v>
      </c>
      <c r="H5235" s="417">
        <v>45589</v>
      </c>
      <c r="I5235" s="491"/>
      <c r="J5235" s="246"/>
      <c r="K5235" s="246"/>
      <c r="L5235" s="246"/>
      <c r="M5235" s="246"/>
      <c r="N5235" s="246"/>
      <c r="O5235" s="262"/>
      <c r="P5235" s="246"/>
      <c r="Q5235" s="246"/>
      <c r="R5235" s="246"/>
      <c r="S5235" s="538">
        <v>2350</v>
      </c>
      <c r="T5235" s="467" t="s">
        <v>2965</v>
      </c>
      <c r="U5235" s="347">
        <f t="shared" si="115"/>
        <v>16450</v>
      </c>
    </row>
    <row r="5236" spans="1:21">
      <c r="A5236" s="238">
        <f t="shared" si="114"/>
        <v>5233</v>
      </c>
      <c r="B5236" s="238" t="s">
        <v>2458</v>
      </c>
      <c r="C5236" s="239" t="s">
        <v>2458</v>
      </c>
      <c r="D5236" s="238" t="s">
        <v>2459</v>
      </c>
      <c r="E5236" s="598" t="s">
        <v>36</v>
      </c>
      <c r="F5236" s="333">
        <v>14</v>
      </c>
      <c r="G5236" s="623" t="s">
        <v>5999</v>
      </c>
      <c r="H5236" s="417">
        <v>45589</v>
      </c>
      <c r="I5236" s="491"/>
      <c r="J5236" s="246"/>
      <c r="K5236" s="246"/>
      <c r="L5236" s="246"/>
      <c r="M5236" s="246"/>
      <c r="N5236" s="246"/>
      <c r="O5236" s="262"/>
      <c r="P5236" s="246"/>
      <c r="Q5236" s="246"/>
      <c r="R5236" s="246"/>
      <c r="S5236" s="547">
        <v>1775.95</v>
      </c>
      <c r="T5236" s="467" t="s">
        <v>2965</v>
      </c>
      <c r="U5236" s="347">
        <f t="shared" si="115"/>
        <v>24863.3</v>
      </c>
    </row>
    <row r="5237" spans="1:21">
      <c r="A5237" s="238">
        <f t="shared" si="114"/>
        <v>5234</v>
      </c>
      <c r="B5237" s="238" t="s">
        <v>2336</v>
      </c>
      <c r="C5237" s="239" t="s">
        <v>2804</v>
      </c>
      <c r="D5237" s="238" t="s">
        <v>2605</v>
      </c>
      <c r="E5237" s="598" t="s">
        <v>36</v>
      </c>
      <c r="F5237" s="333">
        <v>47</v>
      </c>
      <c r="G5237" s="623" t="s">
        <v>5999</v>
      </c>
      <c r="H5237" s="417">
        <v>45589</v>
      </c>
      <c r="I5237" s="491"/>
      <c r="J5237" s="246"/>
      <c r="K5237" s="246"/>
      <c r="L5237" s="246"/>
      <c r="M5237" s="246"/>
      <c r="N5237" s="246"/>
      <c r="O5237" s="262"/>
      <c r="P5237" s="246"/>
      <c r="Q5237" s="246"/>
      <c r="R5237" s="246"/>
      <c r="S5237" s="547">
        <v>1779</v>
      </c>
      <c r="T5237" s="467" t="s">
        <v>2965</v>
      </c>
      <c r="U5237" s="347">
        <f t="shared" si="115"/>
        <v>83613</v>
      </c>
    </row>
    <row r="5238" spans="1:21">
      <c r="A5238" s="238">
        <f t="shared" si="114"/>
        <v>5235</v>
      </c>
      <c r="B5238" s="238">
        <v>110408288</v>
      </c>
      <c r="C5238" s="238" t="s">
        <v>1749</v>
      </c>
      <c r="D5238" s="337" t="s">
        <v>1750</v>
      </c>
      <c r="E5238" s="598" t="s">
        <v>36</v>
      </c>
      <c r="F5238" s="333">
        <v>2</v>
      </c>
      <c r="G5238" s="623" t="s">
        <v>6022</v>
      </c>
      <c r="H5238" s="485">
        <v>45576</v>
      </c>
      <c r="I5238" s="491"/>
      <c r="J5238" s="246"/>
      <c r="K5238" s="246"/>
      <c r="L5238" s="246"/>
      <c r="M5238" s="246"/>
      <c r="N5238" s="246"/>
      <c r="O5238" s="262"/>
      <c r="P5238" s="246"/>
      <c r="Q5238" s="246"/>
      <c r="R5238" s="246"/>
      <c r="S5238" s="538">
        <v>2750</v>
      </c>
      <c r="T5238" s="467" t="s">
        <v>2965</v>
      </c>
      <c r="U5238" s="347">
        <f t="shared" si="115"/>
        <v>5500</v>
      </c>
    </row>
    <row r="5239" spans="1:21">
      <c r="A5239" s="238">
        <f t="shared" si="114"/>
        <v>5236</v>
      </c>
      <c r="B5239" s="238">
        <v>110408288</v>
      </c>
      <c r="C5239" s="238" t="s">
        <v>1749</v>
      </c>
      <c r="D5239" s="337" t="s">
        <v>1750</v>
      </c>
      <c r="E5239" s="598" t="s">
        <v>36</v>
      </c>
      <c r="F5239" s="235">
        <v>42</v>
      </c>
      <c r="G5239" s="623" t="s">
        <v>5999</v>
      </c>
      <c r="H5239" s="417">
        <v>45589</v>
      </c>
      <c r="I5239" s="491"/>
      <c r="J5239" s="246"/>
      <c r="K5239" s="246"/>
      <c r="L5239" s="246"/>
      <c r="M5239" s="246"/>
      <c r="N5239" s="246"/>
      <c r="O5239" s="262"/>
      <c r="P5239" s="246"/>
      <c r="Q5239" s="246"/>
      <c r="R5239" s="246"/>
      <c r="S5239" s="547">
        <v>2750</v>
      </c>
      <c r="T5239" s="467" t="s">
        <v>2965</v>
      </c>
      <c r="U5239" s="347">
        <f t="shared" si="115"/>
        <v>115500</v>
      </c>
    </row>
    <row r="5240" spans="1:21">
      <c r="A5240" s="238">
        <f t="shared" ref="A5240:A5303" si="116">A5239+1</f>
        <v>5237</v>
      </c>
      <c r="B5240" s="238"/>
      <c r="C5240" s="239"/>
      <c r="D5240" s="337" t="s">
        <v>4072</v>
      </c>
      <c r="E5240" s="598" t="s">
        <v>36</v>
      </c>
      <c r="F5240" s="333">
        <v>4</v>
      </c>
      <c r="G5240" s="623" t="s">
        <v>5999</v>
      </c>
      <c r="H5240" s="417">
        <v>45589</v>
      </c>
      <c r="I5240" s="491"/>
      <c r="J5240" s="246"/>
      <c r="K5240" s="246"/>
      <c r="L5240" s="246"/>
      <c r="M5240" s="246"/>
      <c r="N5240" s="246"/>
      <c r="O5240" s="262"/>
      <c r="P5240" s="246"/>
      <c r="Q5240" s="246"/>
      <c r="R5240" s="246"/>
      <c r="S5240" s="540">
        <v>90729.16</v>
      </c>
      <c r="T5240" s="467" t="s">
        <v>2965</v>
      </c>
      <c r="U5240" s="347">
        <f t="shared" si="115"/>
        <v>362916.64</v>
      </c>
    </row>
    <row r="5241" spans="1:21">
      <c r="A5241" s="238">
        <f t="shared" si="116"/>
        <v>5238</v>
      </c>
      <c r="B5241" s="238">
        <v>107081840</v>
      </c>
      <c r="C5241" s="239" t="s">
        <v>5922</v>
      </c>
      <c r="D5241" s="239" t="s">
        <v>5923</v>
      </c>
      <c r="E5241" s="600" t="s">
        <v>36</v>
      </c>
      <c r="F5241" s="333">
        <v>1</v>
      </c>
      <c r="G5241" s="625" t="s">
        <v>6008</v>
      </c>
      <c r="H5241" s="465">
        <v>45590</v>
      </c>
      <c r="I5241" s="491"/>
      <c r="J5241" s="246"/>
      <c r="K5241" s="246"/>
      <c r="L5241" s="246"/>
      <c r="M5241" s="246"/>
      <c r="N5241" s="246"/>
      <c r="O5241" s="262"/>
      <c r="P5241" s="246"/>
      <c r="Q5241" s="246"/>
      <c r="R5241" s="246"/>
      <c r="S5241" s="538">
        <v>28200</v>
      </c>
      <c r="T5241" s="467" t="s">
        <v>2965</v>
      </c>
      <c r="U5241" s="347">
        <f t="shared" si="115"/>
        <v>28200</v>
      </c>
    </row>
    <row r="5242" spans="1:21">
      <c r="A5242" s="238">
        <f t="shared" si="116"/>
        <v>5239</v>
      </c>
      <c r="B5242" s="238">
        <v>105401095</v>
      </c>
      <c r="C5242" s="239" t="s">
        <v>5771</v>
      </c>
      <c r="D5242" s="239" t="s">
        <v>5772</v>
      </c>
      <c r="E5242" s="600" t="s">
        <v>36</v>
      </c>
      <c r="F5242" s="333">
        <v>1</v>
      </c>
      <c r="G5242" s="625" t="s">
        <v>6008</v>
      </c>
      <c r="H5242" s="465">
        <v>45590</v>
      </c>
      <c r="I5242" s="491"/>
      <c r="J5242" s="246"/>
      <c r="K5242" s="246"/>
      <c r="L5242" s="246"/>
      <c r="M5242" s="246"/>
      <c r="N5242" s="246"/>
      <c r="O5242" s="262"/>
      <c r="P5242" s="246"/>
      <c r="Q5242" s="246"/>
      <c r="R5242" s="246"/>
      <c r="S5242" s="408">
        <v>201000</v>
      </c>
      <c r="T5242" s="467" t="s">
        <v>2965</v>
      </c>
      <c r="U5242" s="347">
        <f t="shared" si="115"/>
        <v>201000</v>
      </c>
    </row>
    <row r="5243" spans="1:21" ht="30.6">
      <c r="A5243" s="238">
        <f t="shared" si="116"/>
        <v>5240</v>
      </c>
      <c r="B5243" s="238">
        <v>109611234</v>
      </c>
      <c r="C5243" s="239">
        <v>3742612236</v>
      </c>
      <c r="D5243" s="337" t="s">
        <v>3031</v>
      </c>
      <c r="E5243" s="600" t="s">
        <v>36</v>
      </c>
      <c r="F5243" s="333">
        <v>30</v>
      </c>
      <c r="G5243" s="623" t="s">
        <v>5999</v>
      </c>
      <c r="H5243" s="417">
        <v>45589</v>
      </c>
      <c r="I5243" s="491"/>
      <c r="J5243" s="246"/>
      <c r="K5243" s="246"/>
      <c r="L5243" s="246"/>
      <c r="M5243" s="246"/>
      <c r="N5243" s="246"/>
      <c r="O5243" s="262"/>
      <c r="P5243" s="246"/>
      <c r="Q5243" s="246"/>
      <c r="R5243" s="246"/>
      <c r="S5243" s="547">
        <v>26302</v>
      </c>
      <c r="T5243" s="467" t="s">
        <v>2965</v>
      </c>
      <c r="U5243" s="347">
        <f t="shared" si="115"/>
        <v>789060</v>
      </c>
    </row>
    <row r="5244" spans="1:21">
      <c r="A5244" s="238">
        <f t="shared" si="116"/>
        <v>5241</v>
      </c>
      <c r="B5244" s="238">
        <v>106176636</v>
      </c>
      <c r="C5244" s="239"/>
      <c r="D5244" s="239" t="s">
        <v>5955</v>
      </c>
      <c r="E5244" s="598" t="s">
        <v>36</v>
      </c>
      <c r="F5244" s="333">
        <v>1</v>
      </c>
      <c r="G5244" s="625" t="s">
        <v>6023</v>
      </c>
      <c r="H5244" s="465">
        <v>45594</v>
      </c>
      <c r="I5244" s="491"/>
      <c r="J5244" s="246"/>
      <c r="K5244" s="246"/>
      <c r="L5244" s="246"/>
      <c r="M5244" s="246"/>
      <c r="N5244" s="246"/>
      <c r="O5244" s="262"/>
      <c r="P5244" s="246"/>
      <c r="Q5244" s="246"/>
      <c r="R5244" s="246"/>
      <c r="S5244" s="538">
        <v>21000</v>
      </c>
      <c r="T5244" s="467" t="s">
        <v>2965</v>
      </c>
      <c r="U5244" s="347">
        <f t="shared" si="115"/>
        <v>21000</v>
      </c>
    </row>
    <row r="5245" spans="1:21">
      <c r="A5245" s="238">
        <f t="shared" si="116"/>
        <v>5242</v>
      </c>
      <c r="B5245" s="238">
        <v>106176636</v>
      </c>
      <c r="C5245" s="239"/>
      <c r="D5245" s="239" t="s">
        <v>5955</v>
      </c>
      <c r="E5245" s="598" t="s">
        <v>36</v>
      </c>
      <c r="F5245" s="333">
        <v>3</v>
      </c>
      <c r="G5245" s="625" t="s">
        <v>6024</v>
      </c>
      <c r="H5245" s="465">
        <v>45575</v>
      </c>
      <c r="I5245" s="491"/>
      <c r="J5245" s="246"/>
      <c r="K5245" s="246"/>
      <c r="L5245" s="246"/>
      <c r="M5245" s="246"/>
      <c r="N5245" s="246"/>
      <c r="O5245" s="262"/>
      <c r="P5245" s="246"/>
      <c r="Q5245" s="246"/>
      <c r="R5245" s="246"/>
      <c r="S5245" s="538">
        <v>21000</v>
      </c>
      <c r="T5245" s="467" t="s">
        <v>2965</v>
      </c>
      <c r="U5245" s="347">
        <f t="shared" si="115"/>
        <v>63000</v>
      </c>
    </row>
    <row r="5246" spans="1:21" ht="30.6">
      <c r="A5246" s="238">
        <f t="shared" si="116"/>
        <v>5243</v>
      </c>
      <c r="B5246" s="238">
        <v>109611234</v>
      </c>
      <c r="C5246" s="239">
        <v>3742612236</v>
      </c>
      <c r="D5246" s="337" t="s">
        <v>3031</v>
      </c>
      <c r="E5246" s="600" t="s">
        <v>36</v>
      </c>
      <c r="F5246" s="333">
        <v>6</v>
      </c>
      <c r="G5246" s="623" t="s">
        <v>5999</v>
      </c>
      <c r="H5246" s="417">
        <v>45589</v>
      </c>
      <c r="I5246" s="491"/>
      <c r="J5246" s="246"/>
      <c r="K5246" s="246"/>
      <c r="L5246" s="246"/>
      <c r="M5246" s="246"/>
      <c r="N5246" s="246"/>
      <c r="O5246" s="262"/>
      <c r="P5246" s="246"/>
      <c r="Q5246" s="246"/>
      <c r="R5246" s="246"/>
      <c r="S5246" s="547">
        <v>26302</v>
      </c>
      <c r="T5246" s="467" t="s">
        <v>2965</v>
      </c>
      <c r="U5246" s="347">
        <f t="shared" si="115"/>
        <v>157812</v>
      </c>
    </row>
    <row r="5247" spans="1:21">
      <c r="A5247" s="238">
        <f t="shared" si="116"/>
        <v>5244</v>
      </c>
      <c r="B5247" s="238">
        <v>112173808</v>
      </c>
      <c r="C5247" s="239" t="s">
        <v>3421</v>
      </c>
      <c r="D5247" s="350" t="s">
        <v>2819</v>
      </c>
      <c r="E5247" s="600" t="s">
        <v>36</v>
      </c>
      <c r="F5247" s="333">
        <v>3</v>
      </c>
      <c r="G5247" s="623" t="s">
        <v>5999</v>
      </c>
      <c r="H5247" s="417">
        <v>45589</v>
      </c>
      <c r="I5247" s="491"/>
      <c r="J5247" s="246"/>
      <c r="K5247" s="246"/>
      <c r="L5247" s="246"/>
      <c r="M5247" s="246"/>
      <c r="N5247" s="246"/>
      <c r="O5247" s="262"/>
      <c r="P5247" s="246"/>
      <c r="Q5247" s="246"/>
      <c r="R5247" s="246"/>
      <c r="S5247" s="547">
        <v>65700</v>
      </c>
      <c r="T5247" s="467" t="s">
        <v>2965</v>
      </c>
      <c r="U5247" s="347">
        <f t="shared" si="115"/>
        <v>197100</v>
      </c>
    </row>
    <row r="5248" spans="1:21" ht="31.8">
      <c r="A5248" s="238">
        <f t="shared" si="116"/>
        <v>5245</v>
      </c>
      <c r="B5248" s="238">
        <v>112173808</v>
      </c>
      <c r="C5248" s="239" t="s">
        <v>3421</v>
      </c>
      <c r="D5248" s="349" t="s">
        <v>2819</v>
      </c>
      <c r="E5248" s="600" t="s">
        <v>36</v>
      </c>
      <c r="F5248" s="333">
        <v>2</v>
      </c>
      <c r="G5248" s="623" t="s">
        <v>5999</v>
      </c>
      <c r="H5248" s="417">
        <v>45589</v>
      </c>
      <c r="I5248" s="491"/>
      <c r="J5248" s="246"/>
      <c r="K5248" s="246"/>
      <c r="L5248" s="246"/>
      <c r="M5248" s="246"/>
      <c r="N5248" s="246"/>
      <c r="O5248" s="262"/>
      <c r="P5248" s="246"/>
      <c r="Q5248" s="246"/>
      <c r="R5248" s="246"/>
      <c r="S5248" s="547">
        <v>65700</v>
      </c>
      <c r="T5248" s="467" t="s">
        <v>2965</v>
      </c>
      <c r="U5248" s="347">
        <f t="shared" si="115"/>
        <v>131400</v>
      </c>
    </row>
    <row r="5249" spans="1:21">
      <c r="A5249" s="238">
        <f t="shared" si="116"/>
        <v>5246</v>
      </c>
      <c r="B5249" s="238">
        <v>110294841</v>
      </c>
      <c r="C5249" s="239" t="s">
        <v>5970</v>
      </c>
      <c r="D5249" s="238" t="s">
        <v>1198</v>
      </c>
      <c r="E5249" s="600" t="s">
        <v>36</v>
      </c>
      <c r="F5249" s="333">
        <v>24</v>
      </c>
      <c r="G5249" s="630" t="s">
        <v>5997</v>
      </c>
      <c r="H5249" s="485">
        <v>45590</v>
      </c>
      <c r="I5249" s="491"/>
      <c r="J5249" s="246"/>
      <c r="K5249" s="246"/>
      <c r="L5249" s="246"/>
      <c r="M5249" s="246"/>
      <c r="N5249" s="246"/>
      <c r="O5249" s="262"/>
      <c r="P5249" s="246"/>
      <c r="Q5249" s="246"/>
      <c r="R5249" s="246"/>
      <c r="S5249" s="408">
        <v>59.54</v>
      </c>
      <c r="T5249" s="467" t="s">
        <v>2965</v>
      </c>
      <c r="U5249" s="347">
        <f t="shared" si="115"/>
        <v>1428.96</v>
      </c>
    </row>
    <row r="5250" spans="1:21">
      <c r="A5250" s="238">
        <f t="shared" si="116"/>
        <v>5247</v>
      </c>
      <c r="B5250" s="238">
        <v>110294841</v>
      </c>
      <c r="C5250" s="239" t="s">
        <v>5970</v>
      </c>
      <c r="D5250" s="238" t="s">
        <v>1198</v>
      </c>
      <c r="E5250" s="600" t="s">
        <v>36</v>
      </c>
      <c r="F5250" s="333">
        <v>64</v>
      </c>
      <c r="G5250" s="630" t="s">
        <v>6025</v>
      </c>
      <c r="H5250" s="485">
        <v>45590</v>
      </c>
      <c r="I5250" s="491"/>
      <c r="J5250" s="246"/>
      <c r="K5250" s="246"/>
      <c r="L5250" s="246"/>
      <c r="M5250" s="246"/>
      <c r="N5250" s="246"/>
      <c r="O5250" s="262"/>
      <c r="P5250" s="246"/>
      <c r="Q5250" s="246"/>
      <c r="R5250" s="246"/>
      <c r="S5250" s="408">
        <v>59.54</v>
      </c>
      <c r="T5250" s="467" t="s">
        <v>2965</v>
      </c>
      <c r="U5250" s="347">
        <f t="shared" si="115"/>
        <v>3810.56</v>
      </c>
    </row>
    <row r="5251" spans="1:21">
      <c r="A5251" s="238">
        <f t="shared" si="116"/>
        <v>5248</v>
      </c>
      <c r="B5251" s="238">
        <v>110294841</v>
      </c>
      <c r="C5251" s="239" t="s">
        <v>5970</v>
      </c>
      <c r="D5251" s="238" t="s">
        <v>1198</v>
      </c>
      <c r="E5251" s="600" t="s">
        <v>36</v>
      </c>
      <c r="F5251" s="333">
        <v>30</v>
      </c>
      <c r="G5251" s="630" t="s">
        <v>6026</v>
      </c>
      <c r="H5251" s="485">
        <v>45590</v>
      </c>
      <c r="I5251" s="491"/>
      <c r="J5251" s="246"/>
      <c r="K5251" s="246"/>
      <c r="L5251" s="246"/>
      <c r="M5251" s="246"/>
      <c r="N5251" s="246"/>
      <c r="O5251" s="262"/>
      <c r="P5251" s="246"/>
      <c r="Q5251" s="246"/>
      <c r="R5251" s="246"/>
      <c r="S5251" s="408">
        <v>59.54</v>
      </c>
      <c r="T5251" s="467" t="s">
        <v>2965</v>
      </c>
      <c r="U5251" s="347">
        <f t="shared" si="115"/>
        <v>1786.2</v>
      </c>
    </row>
    <row r="5252" spans="1:21">
      <c r="A5252" s="238">
        <f t="shared" si="116"/>
        <v>5249</v>
      </c>
      <c r="B5252" s="238">
        <v>110294841</v>
      </c>
      <c r="C5252" s="239" t="s">
        <v>5970</v>
      </c>
      <c r="D5252" s="238" t="s">
        <v>1198</v>
      </c>
      <c r="E5252" s="600" t="s">
        <v>36</v>
      </c>
      <c r="F5252" s="333">
        <v>60</v>
      </c>
      <c r="G5252" s="630" t="s">
        <v>6027</v>
      </c>
      <c r="H5252" s="485">
        <v>45590</v>
      </c>
      <c r="I5252" s="491"/>
      <c r="J5252" s="246"/>
      <c r="K5252" s="246"/>
      <c r="L5252" s="246"/>
      <c r="M5252" s="246"/>
      <c r="N5252" s="246"/>
      <c r="O5252" s="262"/>
      <c r="P5252" s="246"/>
      <c r="Q5252" s="246"/>
      <c r="R5252" s="246"/>
      <c r="S5252" s="408">
        <v>59.54</v>
      </c>
      <c r="T5252" s="467" t="s">
        <v>2965</v>
      </c>
      <c r="U5252" s="347">
        <f t="shared" si="115"/>
        <v>3572.4</v>
      </c>
    </row>
    <row r="5253" spans="1:21">
      <c r="A5253" s="238">
        <f t="shared" si="116"/>
        <v>5250</v>
      </c>
      <c r="B5253" s="238">
        <v>110294841</v>
      </c>
      <c r="C5253" s="239" t="s">
        <v>5970</v>
      </c>
      <c r="D5253" s="238" t="s">
        <v>1198</v>
      </c>
      <c r="E5253" s="600" t="s">
        <v>36</v>
      </c>
      <c r="F5253" s="333">
        <v>130</v>
      </c>
      <c r="G5253" s="630" t="s">
        <v>6028</v>
      </c>
      <c r="H5253" s="485">
        <v>45590</v>
      </c>
      <c r="I5253" s="491"/>
      <c r="J5253" s="246"/>
      <c r="K5253" s="246"/>
      <c r="L5253" s="246"/>
      <c r="M5253" s="246"/>
      <c r="N5253" s="246"/>
      <c r="O5253" s="262"/>
      <c r="P5253" s="246"/>
      <c r="Q5253" s="246"/>
      <c r="R5253" s="246"/>
      <c r="S5253" s="408">
        <v>59.54</v>
      </c>
      <c r="T5253" s="467" t="s">
        <v>2965</v>
      </c>
      <c r="U5253" s="347">
        <f t="shared" si="115"/>
        <v>7740.2</v>
      </c>
    </row>
    <row r="5254" spans="1:21">
      <c r="A5254" s="238">
        <f t="shared" si="116"/>
        <v>5251</v>
      </c>
      <c r="B5254" s="238">
        <v>115032745</v>
      </c>
      <c r="C5254" s="239" t="s">
        <v>5973</v>
      </c>
      <c r="D5254" s="239" t="s">
        <v>5974</v>
      </c>
      <c r="E5254" s="600" t="s">
        <v>36</v>
      </c>
      <c r="F5254" s="333">
        <v>5</v>
      </c>
      <c r="G5254" s="623" t="s">
        <v>5999</v>
      </c>
      <c r="H5254" s="417">
        <v>45589</v>
      </c>
      <c r="I5254" s="491"/>
      <c r="J5254" s="246"/>
      <c r="K5254" s="246"/>
      <c r="L5254" s="246"/>
      <c r="M5254" s="246"/>
      <c r="N5254" s="246"/>
      <c r="O5254" s="262"/>
      <c r="P5254" s="246"/>
      <c r="Q5254" s="246"/>
      <c r="R5254" s="246"/>
      <c r="S5254" s="547">
        <v>204250</v>
      </c>
      <c r="T5254" s="467" t="s">
        <v>2965</v>
      </c>
      <c r="U5254" s="347">
        <f t="shared" si="115"/>
        <v>1021250</v>
      </c>
    </row>
    <row r="5255" spans="1:21">
      <c r="A5255" s="238">
        <f t="shared" si="116"/>
        <v>5252</v>
      </c>
      <c r="B5255" s="238">
        <v>109492176</v>
      </c>
      <c r="C5255" s="238" t="s">
        <v>4621</v>
      </c>
      <c r="D5255" s="238" t="s">
        <v>2204</v>
      </c>
      <c r="E5255" s="600" t="s">
        <v>2729</v>
      </c>
      <c r="F5255" s="333">
        <v>1950</v>
      </c>
      <c r="G5255" s="625" t="s">
        <v>6029</v>
      </c>
      <c r="H5255" s="465">
        <v>45587</v>
      </c>
      <c r="I5255" s="491"/>
      <c r="J5255" s="246"/>
      <c r="K5255" s="246"/>
      <c r="L5255" s="246"/>
      <c r="M5255" s="246"/>
      <c r="N5255" s="246"/>
      <c r="O5255" s="262"/>
      <c r="P5255" s="246"/>
      <c r="Q5255" s="246"/>
      <c r="R5255" s="246"/>
      <c r="S5255" s="408">
        <v>293.43</v>
      </c>
      <c r="T5255" s="467" t="s">
        <v>2965</v>
      </c>
      <c r="U5255" s="347">
        <f t="shared" si="115"/>
        <v>572188.5</v>
      </c>
    </row>
    <row r="5256" spans="1:21">
      <c r="A5256" s="238">
        <f t="shared" si="116"/>
        <v>5253</v>
      </c>
      <c r="B5256" s="238">
        <v>109492176</v>
      </c>
      <c r="C5256" s="238" t="s">
        <v>4621</v>
      </c>
      <c r="D5256" s="238" t="s">
        <v>2204</v>
      </c>
      <c r="E5256" s="600" t="s">
        <v>2729</v>
      </c>
      <c r="F5256" s="333">
        <v>160</v>
      </c>
      <c r="G5256" s="625" t="s">
        <v>6030</v>
      </c>
      <c r="H5256" s="465">
        <v>45589</v>
      </c>
      <c r="I5256" s="491"/>
      <c r="J5256" s="246"/>
      <c r="K5256" s="246"/>
      <c r="L5256" s="246"/>
      <c r="M5256" s="246"/>
      <c r="N5256" s="246"/>
      <c r="O5256" s="262"/>
      <c r="P5256" s="246"/>
      <c r="Q5256" s="246"/>
      <c r="R5256" s="246"/>
      <c r="S5256" s="408">
        <v>293.43</v>
      </c>
      <c r="T5256" s="467" t="s">
        <v>2965</v>
      </c>
      <c r="U5256" s="347">
        <f t="shared" si="115"/>
        <v>46948.800000000003</v>
      </c>
    </row>
    <row r="5257" spans="1:21" ht="31.8">
      <c r="A5257" s="238">
        <f t="shared" si="116"/>
        <v>5254</v>
      </c>
      <c r="B5257" s="238">
        <v>112173808</v>
      </c>
      <c r="C5257" s="239" t="s">
        <v>3421</v>
      </c>
      <c r="D5257" s="349" t="s">
        <v>2819</v>
      </c>
      <c r="E5257" s="600" t="s">
        <v>36</v>
      </c>
      <c r="F5257" s="333">
        <v>2</v>
      </c>
      <c r="G5257" s="625" t="s">
        <v>6031</v>
      </c>
      <c r="H5257" s="465">
        <v>45591</v>
      </c>
      <c r="I5257" s="491"/>
      <c r="J5257" s="246"/>
      <c r="K5257" s="246"/>
      <c r="L5257" s="246"/>
      <c r="M5257" s="246"/>
      <c r="N5257" s="246"/>
      <c r="O5257" s="262"/>
      <c r="P5257" s="246"/>
      <c r="Q5257" s="246"/>
      <c r="R5257" s="246"/>
      <c r="S5257" s="408">
        <v>65700</v>
      </c>
      <c r="T5257" s="467" t="s">
        <v>2965</v>
      </c>
      <c r="U5257" s="347">
        <f t="shared" si="115"/>
        <v>131400</v>
      </c>
    </row>
    <row r="5258" spans="1:21">
      <c r="A5258" s="238">
        <f t="shared" si="116"/>
        <v>5255</v>
      </c>
      <c r="B5258" s="238">
        <v>115032745</v>
      </c>
      <c r="C5258" s="239" t="s">
        <v>5973</v>
      </c>
      <c r="D5258" s="239" t="s">
        <v>5974</v>
      </c>
      <c r="E5258" s="600" t="s">
        <v>36</v>
      </c>
      <c r="F5258" s="333">
        <v>1</v>
      </c>
      <c r="G5258" s="625" t="s">
        <v>6032</v>
      </c>
      <c r="H5258" s="465">
        <v>45595</v>
      </c>
      <c r="I5258" s="491"/>
      <c r="J5258" s="246"/>
      <c r="K5258" s="246"/>
      <c r="L5258" s="246"/>
      <c r="M5258" s="246"/>
      <c r="N5258" s="246"/>
      <c r="O5258" s="262"/>
      <c r="P5258" s="246"/>
      <c r="Q5258" s="246"/>
      <c r="R5258" s="246"/>
      <c r="S5258" s="408">
        <v>204250</v>
      </c>
      <c r="T5258" s="467" t="s">
        <v>2965</v>
      </c>
      <c r="U5258" s="347">
        <f t="shared" ref="U5258:U5321" si="117">S5258*F5258</f>
        <v>204250</v>
      </c>
    </row>
    <row r="5259" spans="1:21">
      <c r="A5259" s="238">
        <f t="shared" si="116"/>
        <v>5256</v>
      </c>
      <c r="B5259" s="238">
        <v>108140376</v>
      </c>
      <c r="C5259" s="238" t="s">
        <v>217</v>
      </c>
      <c r="D5259" s="238" t="s">
        <v>218</v>
      </c>
      <c r="E5259" s="598" t="s">
        <v>36</v>
      </c>
      <c r="F5259" s="235">
        <v>2</v>
      </c>
      <c r="G5259" s="623" t="s">
        <v>6048</v>
      </c>
      <c r="H5259" s="485">
        <v>45604</v>
      </c>
      <c r="I5259" s="505"/>
      <c r="J5259" s="249"/>
      <c r="K5259" s="249"/>
      <c r="L5259" s="249"/>
      <c r="M5259" s="246"/>
      <c r="N5259" s="249"/>
      <c r="O5259" s="506"/>
      <c r="P5259" s="249"/>
      <c r="Q5259" s="249"/>
      <c r="R5259" s="249"/>
      <c r="S5259" s="538">
        <v>29845</v>
      </c>
      <c r="T5259" s="467" t="s">
        <v>2965</v>
      </c>
      <c r="U5259" s="347">
        <f t="shared" si="117"/>
        <v>59690</v>
      </c>
    </row>
    <row r="5260" spans="1:21">
      <c r="A5260" s="238">
        <f t="shared" si="116"/>
        <v>5257</v>
      </c>
      <c r="B5260" s="238">
        <v>108140376</v>
      </c>
      <c r="C5260" s="238" t="s">
        <v>217</v>
      </c>
      <c r="D5260" s="238" t="s">
        <v>218</v>
      </c>
      <c r="E5260" s="598" t="s">
        <v>36</v>
      </c>
      <c r="F5260" s="235">
        <v>1</v>
      </c>
      <c r="G5260" s="623" t="s">
        <v>6049</v>
      </c>
      <c r="H5260" s="485">
        <v>45604</v>
      </c>
      <c r="I5260" s="505"/>
      <c r="J5260" s="249"/>
      <c r="K5260" s="249"/>
      <c r="L5260" s="249"/>
      <c r="M5260" s="246"/>
      <c r="N5260" s="249"/>
      <c r="O5260" s="506"/>
      <c r="P5260" s="249"/>
      <c r="Q5260" s="249"/>
      <c r="R5260" s="249"/>
      <c r="S5260" s="538">
        <v>29845</v>
      </c>
      <c r="T5260" s="467" t="s">
        <v>2965</v>
      </c>
      <c r="U5260" s="347">
        <f t="shared" si="117"/>
        <v>29845</v>
      </c>
    </row>
    <row r="5261" spans="1:21">
      <c r="A5261" s="238">
        <f t="shared" si="116"/>
        <v>5258</v>
      </c>
      <c r="B5261" s="238">
        <v>110315212</v>
      </c>
      <c r="C5261" s="238">
        <v>110315212</v>
      </c>
      <c r="D5261" s="238" t="s">
        <v>3685</v>
      </c>
      <c r="E5261" s="598" t="s">
        <v>2729</v>
      </c>
      <c r="F5261" s="235">
        <v>33</v>
      </c>
      <c r="G5261" s="623" t="s">
        <v>6050</v>
      </c>
      <c r="H5261" s="417">
        <v>45601</v>
      </c>
      <c r="I5261" s="505"/>
      <c r="J5261" s="249"/>
      <c r="K5261" s="249"/>
      <c r="L5261" s="249"/>
      <c r="M5261" s="246"/>
      <c r="N5261" s="249"/>
      <c r="O5261" s="506"/>
      <c r="P5261" s="249"/>
      <c r="Q5261" s="249"/>
      <c r="R5261" s="249"/>
      <c r="S5261" s="538">
        <v>1.5</v>
      </c>
      <c r="T5261" s="467" t="s">
        <v>2965</v>
      </c>
      <c r="U5261" s="347">
        <f t="shared" si="117"/>
        <v>49.5</v>
      </c>
    </row>
    <row r="5262" spans="1:21">
      <c r="A5262" s="238">
        <f t="shared" si="116"/>
        <v>5259</v>
      </c>
      <c r="B5262" s="238">
        <v>110315212</v>
      </c>
      <c r="C5262" s="238">
        <v>110315212</v>
      </c>
      <c r="D5262" s="238" t="s">
        <v>3685</v>
      </c>
      <c r="E5262" s="598" t="s">
        <v>2729</v>
      </c>
      <c r="F5262" s="235">
        <v>42</v>
      </c>
      <c r="G5262" s="623" t="s">
        <v>6051</v>
      </c>
      <c r="H5262" s="461">
        <v>45611</v>
      </c>
      <c r="I5262" s="505"/>
      <c r="J5262" s="249"/>
      <c r="K5262" s="249"/>
      <c r="L5262" s="249"/>
      <c r="M5262" s="246"/>
      <c r="N5262" s="249"/>
      <c r="O5262" s="506"/>
      <c r="P5262" s="249"/>
      <c r="Q5262" s="249"/>
      <c r="R5262" s="249"/>
      <c r="S5262" s="538">
        <v>1.5</v>
      </c>
      <c r="T5262" s="467" t="s">
        <v>2965</v>
      </c>
      <c r="U5262" s="347">
        <f t="shared" si="117"/>
        <v>63</v>
      </c>
    </row>
    <row r="5263" spans="1:21">
      <c r="A5263" s="238">
        <f t="shared" si="116"/>
        <v>5260</v>
      </c>
      <c r="B5263" s="238">
        <v>110315371</v>
      </c>
      <c r="C5263" s="238">
        <v>110315371</v>
      </c>
      <c r="D5263" s="238" t="s">
        <v>2696</v>
      </c>
      <c r="E5263" s="598" t="s">
        <v>36</v>
      </c>
      <c r="F5263" s="463">
        <v>8</v>
      </c>
      <c r="G5263" s="630" t="s">
        <v>6052</v>
      </c>
      <c r="H5263" s="485">
        <v>45604</v>
      </c>
      <c r="I5263" s="505"/>
      <c r="J5263" s="249"/>
      <c r="K5263" s="249"/>
      <c r="L5263" s="249"/>
      <c r="M5263" s="246"/>
      <c r="N5263" s="249"/>
      <c r="O5263" s="506"/>
      <c r="P5263" s="249"/>
      <c r="Q5263" s="249"/>
      <c r="R5263" s="249"/>
      <c r="S5263" s="248">
        <v>0.6</v>
      </c>
      <c r="T5263" s="467" t="s">
        <v>2965</v>
      </c>
      <c r="U5263" s="347">
        <f t="shared" si="117"/>
        <v>4.8</v>
      </c>
    </row>
    <row r="5264" spans="1:21" ht="20.399999999999999">
      <c r="A5264" s="238">
        <f t="shared" si="116"/>
        <v>5261</v>
      </c>
      <c r="B5264" s="238" t="s">
        <v>3816</v>
      </c>
      <c r="C5264" s="238" t="s">
        <v>2943</v>
      </c>
      <c r="D5264" s="238" t="s">
        <v>2944</v>
      </c>
      <c r="E5264" s="598" t="s">
        <v>2729</v>
      </c>
      <c r="F5264" s="235">
        <v>440</v>
      </c>
      <c r="G5264" s="623" t="s">
        <v>6050</v>
      </c>
      <c r="H5264" s="417">
        <v>45601</v>
      </c>
      <c r="I5264" s="505"/>
      <c r="J5264" s="249"/>
      <c r="K5264" s="249"/>
      <c r="L5264" s="249"/>
      <c r="M5264" s="246"/>
      <c r="N5264" s="249"/>
      <c r="O5264" s="506"/>
      <c r="P5264" s="249"/>
      <c r="Q5264" s="249"/>
      <c r="R5264" s="249"/>
      <c r="S5264" s="538">
        <v>13.6</v>
      </c>
      <c r="T5264" s="467" t="s">
        <v>2965</v>
      </c>
      <c r="U5264" s="347">
        <f t="shared" si="117"/>
        <v>5984</v>
      </c>
    </row>
    <row r="5265" spans="1:21" ht="20.399999999999999">
      <c r="A5265" s="238">
        <f t="shared" si="116"/>
        <v>5262</v>
      </c>
      <c r="B5265" s="238" t="s">
        <v>3816</v>
      </c>
      <c r="C5265" s="238" t="s">
        <v>2943</v>
      </c>
      <c r="D5265" s="238" t="s">
        <v>2944</v>
      </c>
      <c r="E5265" s="598" t="s">
        <v>2729</v>
      </c>
      <c r="F5265" s="235">
        <v>560</v>
      </c>
      <c r="G5265" s="623" t="s">
        <v>6051</v>
      </c>
      <c r="H5265" s="461">
        <v>45611</v>
      </c>
      <c r="I5265" s="505"/>
      <c r="J5265" s="249"/>
      <c r="K5265" s="249"/>
      <c r="L5265" s="249"/>
      <c r="M5265" s="246"/>
      <c r="N5265" s="249"/>
      <c r="O5265" s="506"/>
      <c r="P5265" s="249"/>
      <c r="Q5265" s="249"/>
      <c r="R5265" s="249"/>
      <c r="S5265" s="538">
        <v>13.6</v>
      </c>
      <c r="T5265" s="467" t="s">
        <v>2965</v>
      </c>
      <c r="U5265" s="347">
        <f t="shared" si="117"/>
        <v>7616</v>
      </c>
    </row>
    <row r="5266" spans="1:21">
      <c r="A5266" s="238">
        <f t="shared" si="116"/>
        <v>5263</v>
      </c>
      <c r="B5266" s="238">
        <v>109492196</v>
      </c>
      <c r="C5266" s="238" t="s">
        <v>1178</v>
      </c>
      <c r="D5266" s="238" t="s">
        <v>1179</v>
      </c>
      <c r="E5266" s="606" t="s">
        <v>36</v>
      </c>
      <c r="F5266" s="235">
        <v>101</v>
      </c>
      <c r="G5266" s="623" t="s">
        <v>6053</v>
      </c>
      <c r="H5266" s="485">
        <v>45602</v>
      </c>
      <c r="I5266" s="505"/>
      <c r="J5266" s="249"/>
      <c r="K5266" s="249"/>
      <c r="L5266" s="249"/>
      <c r="M5266" s="246"/>
      <c r="N5266" s="249"/>
      <c r="O5266" s="506"/>
      <c r="P5266" s="249"/>
      <c r="Q5266" s="249"/>
      <c r="R5266" s="249"/>
      <c r="S5266" s="538">
        <v>25.44</v>
      </c>
      <c r="T5266" s="467" t="s">
        <v>2965</v>
      </c>
      <c r="U5266" s="347">
        <f t="shared" si="117"/>
        <v>2569.44</v>
      </c>
    </row>
    <row r="5267" spans="1:21" ht="20.399999999999999">
      <c r="A5267" s="238">
        <f t="shared" si="116"/>
        <v>5264</v>
      </c>
      <c r="B5267" s="238">
        <v>109492197</v>
      </c>
      <c r="C5267" s="349">
        <v>61030000067</v>
      </c>
      <c r="D5267" s="238" t="s">
        <v>187</v>
      </c>
      <c r="E5267" s="606" t="s">
        <v>36</v>
      </c>
      <c r="F5267" s="235">
        <v>26</v>
      </c>
      <c r="G5267" s="623" t="s">
        <v>6053</v>
      </c>
      <c r="H5267" s="485">
        <v>45602</v>
      </c>
      <c r="I5267" s="505"/>
      <c r="J5267" s="249"/>
      <c r="K5267" s="249"/>
      <c r="L5267" s="249"/>
      <c r="M5267" s="246"/>
      <c r="N5267" s="249"/>
      <c r="O5267" s="506"/>
      <c r="P5267" s="249"/>
      <c r="Q5267" s="249"/>
      <c r="R5267" s="249"/>
      <c r="S5267" s="538">
        <v>81.510000000000005</v>
      </c>
      <c r="T5267" s="467" t="s">
        <v>2965</v>
      </c>
      <c r="U5267" s="347">
        <f t="shared" si="117"/>
        <v>2119.2600000000002</v>
      </c>
    </row>
    <row r="5268" spans="1:21">
      <c r="A5268" s="238">
        <f t="shared" si="116"/>
        <v>5265</v>
      </c>
      <c r="B5268" s="238">
        <v>109492221</v>
      </c>
      <c r="C5268" s="349">
        <v>21038212505</v>
      </c>
      <c r="D5268" s="238" t="s">
        <v>1684</v>
      </c>
      <c r="E5268" s="606" t="s">
        <v>36</v>
      </c>
      <c r="F5268" s="238">
        <v>20</v>
      </c>
      <c r="G5268" s="623" t="s">
        <v>6051</v>
      </c>
      <c r="H5268" s="461">
        <v>45611</v>
      </c>
      <c r="I5268" s="505"/>
      <c r="J5268" s="249"/>
      <c r="K5268" s="249"/>
      <c r="L5268" s="249"/>
      <c r="M5268" s="246"/>
      <c r="N5268" s="249"/>
      <c r="O5268" s="506"/>
      <c r="P5268" s="249"/>
      <c r="Q5268" s="249"/>
      <c r="R5268" s="249"/>
      <c r="S5268" s="538">
        <v>953.86</v>
      </c>
      <c r="T5268" s="467" t="s">
        <v>2965</v>
      </c>
      <c r="U5268" s="347">
        <f t="shared" si="117"/>
        <v>19077.2</v>
      </c>
    </row>
    <row r="5269" spans="1:21" ht="20.399999999999999">
      <c r="A5269" s="238">
        <f t="shared" si="116"/>
        <v>5266</v>
      </c>
      <c r="B5269" s="238">
        <v>112172592</v>
      </c>
      <c r="C5269" s="239" t="s">
        <v>3948</v>
      </c>
      <c r="D5269" s="238" t="s">
        <v>3949</v>
      </c>
      <c r="E5269" s="606" t="s">
        <v>36</v>
      </c>
      <c r="F5269" s="333">
        <v>1</v>
      </c>
      <c r="G5269" s="623" t="s">
        <v>6054</v>
      </c>
      <c r="H5269" s="485">
        <v>45607</v>
      </c>
      <c r="I5269" s="505"/>
      <c r="J5269" s="249"/>
      <c r="K5269" s="249"/>
      <c r="L5269" s="249"/>
      <c r="M5269" s="246"/>
      <c r="N5269" s="249"/>
      <c r="O5269" s="506"/>
      <c r="P5269" s="249"/>
      <c r="Q5269" s="249"/>
      <c r="R5269" s="249"/>
      <c r="S5269" s="171">
        <v>296000</v>
      </c>
      <c r="T5269" s="467" t="s">
        <v>2965</v>
      </c>
      <c r="U5269" s="347">
        <f t="shared" si="117"/>
        <v>296000</v>
      </c>
    </row>
    <row r="5270" spans="1:21">
      <c r="A5270" s="238">
        <f t="shared" si="116"/>
        <v>5267</v>
      </c>
      <c r="B5270" s="238">
        <v>109492196</v>
      </c>
      <c r="C5270" s="238" t="s">
        <v>1178</v>
      </c>
      <c r="D5270" s="238" t="s">
        <v>1179</v>
      </c>
      <c r="E5270" s="598" t="s">
        <v>36</v>
      </c>
      <c r="F5270" s="333">
        <v>200</v>
      </c>
      <c r="G5270" s="623" t="s">
        <v>6053</v>
      </c>
      <c r="H5270" s="485">
        <v>45602</v>
      </c>
      <c r="I5270" s="505"/>
      <c r="J5270" s="249"/>
      <c r="K5270" s="249"/>
      <c r="L5270" s="249"/>
      <c r="M5270" s="246"/>
      <c r="N5270" s="249"/>
      <c r="O5270" s="506"/>
      <c r="P5270" s="249"/>
      <c r="Q5270" s="249"/>
      <c r="R5270" s="249"/>
      <c r="S5270" s="538">
        <v>25.44</v>
      </c>
      <c r="T5270" s="467" t="s">
        <v>2965</v>
      </c>
      <c r="U5270" s="347">
        <f t="shared" si="117"/>
        <v>5088</v>
      </c>
    </row>
    <row r="5271" spans="1:21" ht="20.399999999999999">
      <c r="A5271" s="238">
        <f t="shared" si="116"/>
        <v>5268</v>
      </c>
      <c r="B5271" s="238">
        <v>109492197</v>
      </c>
      <c r="C5271" s="238">
        <v>61030000067</v>
      </c>
      <c r="D5271" s="238" t="s">
        <v>187</v>
      </c>
      <c r="E5271" s="598" t="s">
        <v>36</v>
      </c>
      <c r="F5271" s="333">
        <v>200</v>
      </c>
      <c r="G5271" s="623" t="s">
        <v>6053</v>
      </c>
      <c r="H5271" s="485">
        <v>45602</v>
      </c>
      <c r="I5271" s="505"/>
      <c r="J5271" s="249"/>
      <c r="K5271" s="249"/>
      <c r="L5271" s="249"/>
      <c r="M5271" s="246"/>
      <c r="N5271" s="249"/>
      <c r="O5271" s="506"/>
      <c r="P5271" s="249"/>
      <c r="Q5271" s="249"/>
      <c r="R5271" s="249"/>
      <c r="S5271" s="538">
        <v>81.510000000000005</v>
      </c>
      <c r="T5271" s="467" t="s">
        <v>2965</v>
      </c>
      <c r="U5271" s="347">
        <f t="shared" si="117"/>
        <v>16302.000000000002</v>
      </c>
    </row>
    <row r="5272" spans="1:21">
      <c r="A5272" s="238">
        <f t="shared" si="116"/>
        <v>5269</v>
      </c>
      <c r="B5272" s="238">
        <v>112169820</v>
      </c>
      <c r="C5272" s="337" t="s">
        <v>2939</v>
      </c>
      <c r="D5272" s="239" t="s">
        <v>2940</v>
      </c>
      <c r="E5272" s="605" t="s">
        <v>2729</v>
      </c>
      <c r="F5272" s="333">
        <v>2000</v>
      </c>
      <c r="G5272" s="623" t="s">
        <v>6053</v>
      </c>
      <c r="H5272" s="485">
        <v>45602</v>
      </c>
      <c r="I5272" s="505"/>
      <c r="J5272" s="249"/>
      <c r="K5272" s="249"/>
      <c r="L5272" s="249"/>
      <c r="M5272" s="246"/>
      <c r="N5272" s="249"/>
      <c r="O5272" s="506"/>
      <c r="P5272" s="249"/>
      <c r="Q5272" s="249"/>
      <c r="R5272" s="249"/>
      <c r="S5272" s="171">
        <v>32.01</v>
      </c>
      <c r="T5272" s="467" t="s">
        <v>2965</v>
      </c>
      <c r="U5272" s="347">
        <f t="shared" si="117"/>
        <v>64019.999999999993</v>
      </c>
    </row>
    <row r="5273" spans="1:21">
      <c r="A5273" s="238">
        <f t="shared" si="116"/>
        <v>5270</v>
      </c>
      <c r="B5273" s="238">
        <v>111400054</v>
      </c>
      <c r="C5273" s="238" t="s">
        <v>3274</v>
      </c>
      <c r="D5273" s="238" t="s">
        <v>650</v>
      </c>
      <c r="E5273" s="598" t="s">
        <v>36</v>
      </c>
      <c r="F5273" s="235">
        <v>28</v>
      </c>
      <c r="G5273" s="623" t="s">
        <v>6050</v>
      </c>
      <c r="H5273" s="417">
        <v>45601</v>
      </c>
      <c r="I5273" s="505"/>
      <c r="J5273" s="249"/>
      <c r="K5273" s="249"/>
      <c r="L5273" s="249"/>
      <c r="M5273" s="246"/>
      <c r="N5273" s="249"/>
      <c r="O5273" s="506"/>
      <c r="P5273" s="249"/>
      <c r="Q5273" s="249"/>
      <c r="R5273" s="249"/>
      <c r="S5273" s="538">
        <v>1410</v>
      </c>
      <c r="T5273" s="467" t="s">
        <v>2965</v>
      </c>
      <c r="U5273" s="347">
        <f t="shared" si="117"/>
        <v>39480</v>
      </c>
    </row>
    <row r="5274" spans="1:21">
      <c r="A5274" s="238">
        <f t="shared" si="116"/>
        <v>5271</v>
      </c>
      <c r="B5274" s="238">
        <v>111400055</v>
      </c>
      <c r="C5274" s="238" t="s">
        <v>3275</v>
      </c>
      <c r="D5274" s="238" t="s">
        <v>654</v>
      </c>
      <c r="E5274" s="598" t="s">
        <v>36</v>
      </c>
      <c r="F5274" s="235">
        <v>29</v>
      </c>
      <c r="G5274" s="623" t="s">
        <v>6050</v>
      </c>
      <c r="H5274" s="417">
        <v>45601</v>
      </c>
      <c r="I5274" s="505"/>
      <c r="J5274" s="249"/>
      <c r="K5274" s="249"/>
      <c r="L5274" s="249"/>
      <c r="M5274" s="246"/>
      <c r="N5274" s="249"/>
      <c r="O5274" s="506"/>
      <c r="P5274" s="249"/>
      <c r="Q5274" s="249"/>
      <c r="R5274" s="249"/>
      <c r="S5274" s="538">
        <v>1706.02</v>
      </c>
      <c r="T5274" s="467" t="s">
        <v>2965</v>
      </c>
      <c r="U5274" s="347">
        <f t="shared" si="117"/>
        <v>49474.58</v>
      </c>
    </row>
    <row r="5275" spans="1:21">
      <c r="A5275" s="238">
        <f t="shared" si="116"/>
        <v>5272</v>
      </c>
      <c r="B5275" s="238">
        <v>113782133</v>
      </c>
      <c r="C5275" s="238" t="s">
        <v>4387</v>
      </c>
      <c r="D5275" s="337" t="s">
        <v>4388</v>
      </c>
      <c r="E5275" s="598" t="s">
        <v>36</v>
      </c>
      <c r="F5275" s="235">
        <v>44</v>
      </c>
      <c r="G5275" s="623" t="s">
        <v>6050</v>
      </c>
      <c r="H5275" s="417">
        <v>45601</v>
      </c>
      <c r="I5275" s="505"/>
      <c r="J5275" s="249"/>
      <c r="K5275" s="249"/>
      <c r="L5275" s="249"/>
      <c r="M5275" s="246"/>
      <c r="N5275" s="249"/>
      <c r="O5275" s="506"/>
      <c r="P5275" s="249"/>
      <c r="Q5275" s="249"/>
      <c r="R5275" s="249"/>
      <c r="S5275" s="538">
        <v>105.6</v>
      </c>
      <c r="T5275" s="467" t="s">
        <v>2965</v>
      </c>
      <c r="U5275" s="347">
        <f t="shared" si="117"/>
        <v>4646.3999999999996</v>
      </c>
    </row>
    <row r="5276" spans="1:21">
      <c r="A5276" s="238">
        <f t="shared" si="116"/>
        <v>5273</v>
      </c>
      <c r="B5276" s="238">
        <v>113782133</v>
      </c>
      <c r="C5276" s="238" t="s">
        <v>4387</v>
      </c>
      <c r="D5276" s="337" t="s">
        <v>4388</v>
      </c>
      <c r="E5276" s="598" t="s">
        <v>36</v>
      </c>
      <c r="F5276" s="235">
        <v>56</v>
      </c>
      <c r="G5276" s="623" t="s">
        <v>6051</v>
      </c>
      <c r="H5276" s="461">
        <v>45611</v>
      </c>
      <c r="I5276" s="505"/>
      <c r="J5276" s="249"/>
      <c r="K5276" s="249"/>
      <c r="L5276" s="249"/>
      <c r="M5276" s="246"/>
      <c r="N5276" s="249"/>
      <c r="O5276" s="506"/>
      <c r="P5276" s="249"/>
      <c r="Q5276" s="249"/>
      <c r="R5276" s="249"/>
      <c r="S5276" s="538">
        <v>105.6</v>
      </c>
      <c r="T5276" s="467" t="s">
        <v>2965</v>
      </c>
      <c r="U5276" s="347">
        <f t="shared" si="117"/>
        <v>5913.5999999999995</v>
      </c>
    </row>
    <row r="5277" spans="1:21">
      <c r="A5277" s="238">
        <f t="shared" si="116"/>
        <v>5274</v>
      </c>
      <c r="B5277" s="344">
        <v>109544084</v>
      </c>
      <c r="C5277" s="238" t="s">
        <v>4004</v>
      </c>
      <c r="D5277" s="239" t="s">
        <v>4005</v>
      </c>
      <c r="E5277" s="598" t="s">
        <v>36</v>
      </c>
      <c r="F5277" s="235">
        <v>165</v>
      </c>
      <c r="G5277" s="623" t="s">
        <v>6050</v>
      </c>
      <c r="H5277" s="417">
        <v>45601</v>
      </c>
      <c r="I5277" s="505"/>
      <c r="J5277" s="249"/>
      <c r="K5277" s="249"/>
      <c r="L5277" s="249"/>
      <c r="M5277" s="246"/>
      <c r="N5277" s="249"/>
      <c r="O5277" s="506"/>
      <c r="P5277" s="249"/>
      <c r="Q5277" s="249"/>
      <c r="R5277" s="249"/>
      <c r="S5277" s="538">
        <v>14.5</v>
      </c>
      <c r="T5277" s="467" t="s">
        <v>2965</v>
      </c>
      <c r="U5277" s="347">
        <f t="shared" si="117"/>
        <v>2392.5</v>
      </c>
    </row>
    <row r="5278" spans="1:21">
      <c r="A5278" s="238">
        <f t="shared" si="116"/>
        <v>5275</v>
      </c>
      <c r="B5278" s="344">
        <v>109544084</v>
      </c>
      <c r="C5278" s="238" t="s">
        <v>4004</v>
      </c>
      <c r="D5278" s="239" t="s">
        <v>4005</v>
      </c>
      <c r="E5278" s="598" t="s">
        <v>36</v>
      </c>
      <c r="F5278" s="235">
        <v>210</v>
      </c>
      <c r="G5278" s="623" t="s">
        <v>6051</v>
      </c>
      <c r="H5278" s="461">
        <v>45611</v>
      </c>
      <c r="I5278" s="505"/>
      <c r="J5278" s="249"/>
      <c r="K5278" s="249"/>
      <c r="L5278" s="249"/>
      <c r="M5278" s="246"/>
      <c r="N5278" s="249"/>
      <c r="O5278" s="506"/>
      <c r="P5278" s="249"/>
      <c r="Q5278" s="249"/>
      <c r="R5278" s="249"/>
      <c r="S5278" s="538">
        <v>14.5</v>
      </c>
      <c r="T5278" s="467" t="s">
        <v>2965</v>
      </c>
      <c r="U5278" s="347">
        <f t="shared" si="117"/>
        <v>3045</v>
      </c>
    </row>
    <row r="5279" spans="1:21">
      <c r="A5279" s="238">
        <f t="shared" si="116"/>
        <v>5276</v>
      </c>
      <c r="B5279" s="238">
        <v>109544077</v>
      </c>
      <c r="C5279" s="238" t="s">
        <v>3973</v>
      </c>
      <c r="D5279" s="238" t="s">
        <v>3974</v>
      </c>
      <c r="E5279" s="598" t="s">
        <v>36</v>
      </c>
      <c r="F5279" s="333">
        <v>165</v>
      </c>
      <c r="G5279" s="623" t="s">
        <v>6050</v>
      </c>
      <c r="H5279" s="417">
        <v>45601</v>
      </c>
      <c r="I5279" s="505"/>
      <c r="J5279" s="249"/>
      <c r="K5279" s="249"/>
      <c r="L5279" s="249"/>
      <c r="M5279" s="246"/>
      <c r="N5279" s="249"/>
      <c r="O5279" s="506"/>
      <c r="P5279" s="249"/>
      <c r="Q5279" s="249"/>
      <c r="R5279" s="249"/>
      <c r="S5279" s="538">
        <v>14.5</v>
      </c>
      <c r="T5279" s="467" t="s">
        <v>2965</v>
      </c>
      <c r="U5279" s="347">
        <f t="shared" si="117"/>
        <v>2392.5</v>
      </c>
    </row>
    <row r="5280" spans="1:21">
      <c r="A5280" s="238">
        <f t="shared" si="116"/>
        <v>5277</v>
      </c>
      <c r="B5280" s="238">
        <v>109544077</v>
      </c>
      <c r="C5280" s="238" t="s">
        <v>3973</v>
      </c>
      <c r="D5280" s="238" t="s">
        <v>3974</v>
      </c>
      <c r="E5280" s="598" t="s">
        <v>36</v>
      </c>
      <c r="F5280" s="333">
        <v>210</v>
      </c>
      <c r="G5280" s="623" t="s">
        <v>6051</v>
      </c>
      <c r="H5280" s="461">
        <v>45611</v>
      </c>
      <c r="I5280" s="505"/>
      <c r="J5280" s="249"/>
      <c r="K5280" s="249"/>
      <c r="L5280" s="249"/>
      <c r="M5280" s="246"/>
      <c r="N5280" s="249"/>
      <c r="O5280" s="506"/>
      <c r="P5280" s="249"/>
      <c r="Q5280" s="249"/>
      <c r="R5280" s="249"/>
      <c r="S5280" s="538">
        <v>14.5</v>
      </c>
      <c r="T5280" s="467" t="s">
        <v>2965</v>
      </c>
      <c r="U5280" s="347">
        <f t="shared" si="117"/>
        <v>3045</v>
      </c>
    </row>
    <row r="5281" spans="1:21">
      <c r="A5281" s="238">
        <f t="shared" si="116"/>
        <v>5278</v>
      </c>
      <c r="B5281" s="238">
        <v>113808958</v>
      </c>
      <c r="C5281" s="238" t="s">
        <v>4553</v>
      </c>
      <c r="D5281" s="238" t="s">
        <v>4554</v>
      </c>
      <c r="E5281" s="598" t="s">
        <v>36</v>
      </c>
      <c r="F5281" s="235">
        <v>110</v>
      </c>
      <c r="G5281" s="623" t="s">
        <v>6050</v>
      </c>
      <c r="H5281" s="417">
        <v>45601</v>
      </c>
      <c r="I5281" s="505"/>
      <c r="J5281" s="249"/>
      <c r="K5281" s="249"/>
      <c r="L5281" s="249"/>
      <c r="M5281" s="246"/>
      <c r="N5281" s="249"/>
      <c r="O5281" s="506"/>
      <c r="P5281" s="249"/>
      <c r="Q5281" s="249"/>
      <c r="R5281" s="249"/>
      <c r="S5281" s="538">
        <v>20</v>
      </c>
      <c r="T5281" s="467" t="s">
        <v>2965</v>
      </c>
      <c r="U5281" s="347">
        <f t="shared" si="117"/>
        <v>2200</v>
      </c>
    </row>
    <row r="5282" spans="1:21">
      <c r="A5282" s="238">
        <f t="shared" si="116"/>
        <v>5279</v>
      </c>
      <c r="B5282" s="238">
        <v>113808958</v>
      </c>
      <c r="C5282" s="238" t="s">
        <v>4553</v>
      </c>
      <c r="D5282" s="238" t="s">
        <v>4554</v>
      </c>
      <c r="E5282" s="598" t="s">
        <v>36</v>
      </c>
      <c r="F5282" s="235">
        <v>140</v>
      </c>
      <c r="G5282" s="623" t="s">
        <v>6051</v>
      </c>
      <c r="H5282" s="461">
        <v>45611</v>
      </c>
      <c r="I5282" s="505"/>
      <c r="J5282" s="249"/>
      <c r="K5282" s="249"/>
      <c r="L5282" s="249"/>
      <c r="M5282" s="246"/>
      <c r="N5282" s="249"/>
      <c r="O5282" s="506"/>
      <c r="P5282" s="249"/>
      <c r="Q5282" s="249"/>
      <c r="R5282" s="249"/>
      <c r="S5282" s="538">
        <v>20</v>
      </c>
      <c r="T5282" s="467" t="s">
        <v>2965</v>
      </c>
      <c r="U5282" s="347">
        <f t="shared" si="117"/>
        <v>2800</v>
      </c>
    </row>
    <row r="5283" spans="1:21">
      <c r="A5283" s="238">
        <f t="shared" si="116"/>
        <v>5280</v>
      </c>
      <c r="B5283" s="238">
        <v>112172541</v>
      </c>
      <c r="C5283" s="238">
        <v>112172541</v>
      </c>
      <c r="D5283" s="238" t="s">
        <v>2373</v>
      </c>
      <c r="E5283" s="598" t="s">
        <v>36</v>
      </c>
      <c r="F5283" s="238">
        <v>14</v>
      </c>
      <c r="G5283" s="623" t="s">
        <v>6050</v>
      </c>
      <c r="H5283" s="417">
        <v>45601</v>
      </c>
      <c r="I5283" s="505"/>
      <c r="J5283" s="249"/>
      <c r="K5283" s="249"/>
      <c r="L5283" s="249"/>
      <c r="M5283" s="246"/>
      <c r="N5283" s="249"/>
      <c r="O5283" s="506"/>
      <c r="P5283" s="249"/>
      <c r="Q5283" s="249"/>
      <c r="R5283" s="249"/>
      <c r="S5283" s="538">
        <v>250.2</v>
      </c>
      <c r="T5283" s="467" t="s">
        <v>2965</v>
      </c>
      <c r="U5283" s="347">
        <f t="shared" si="117"/>
        <v>3502.7999999999997</v>
      </c>
    </row>
    <row r="5284" spans="1:21">
      <c r="A5284" s="238">
        <f t="shared" si="116"/>
        <v>5281</v>
      </c>
      <c r="B5284" s="238">
        <v>112172542</v>
      </c>
      <c r="C5284" s="238">
        <v>112172542</v>
      </c>
      <c r="D5284" s="238" t="s">
        <v>2376</v>
      </c>
      <c r="E5284" s="598" t="s">
        <v>36</v>
      </c>
      <c r="F5284" s="238">
        <v>39</v>
      </c>
      <c r="G5284" s="623" t="s">
        <v>6050</v>
      </c>
      <c r="H5284" s="417">
        <v>45601</v>
      </c>
      <c r="I5284" s="505"/>
      <c r="J5284" s="249"/>
      <c r="K5284" s="249"/>
      <c r="L5284" s="249"/>
      <c r="M5284" s="246"/>
      <c r="N5284" s="249"/>
      <c r="O5284" s="506"/>
      <c r="P5284" s="249"/>
      <c r="Q5284" s="249"/>
      <c r="R5284" s="249"/>
      <c r="S5284" s="538">
        <v>139.5</v>
      </c>
      <c r="T5284" s="467" t="s">
        <v>2965</v>
      </c>
      <c r="U5284" s="347">
        <f t="shared" si="117"/>
        <v>5440.5</v>
      </c>
    </row>
    <row r="5285" spans="1:21">
      <c r="A5285" s="238">
        <f t="shared" si="116"/>
        <v>5282</v>
      </c>
      <c r="B5285" s="238">
        <v>112172543</v>
      </c>
      <c r="C5285" s="238">
        <v>112172543</v>
      </c>
      <c r="D5285" s="238" t="s">
        <v>1145</v>
      </c>
      <c r="E5285" s="598" t="s">
        <v>36</v>
      </c>
      <c r="F5285" s="238">
        <v>5</v>
      </c>
      <c r="G5285" s="623" t="s">
        <v>6050</v>
      </c>
      <c r="H5285" s="417">
        <v>45601</v>
      </c>
      <c r="I5285" s="505"/>
      <c r="J5285" s="249"/>
      <c r="K5285" s="249"/>
      <c r="L5285" s="249"/>
      <c r="M5285" s="246"/>
      <c r="N5285" s="249"/>
      <c r="O5285" s="506"/>
      <c r="P5285" s="249"/>
      <c r="Q5285" s="249"/>
      <c r="R5285" s="249"/>
      <c r="S5285" s="538">
        <v>3147</v>
      </c>
      <c r="T5285" s="467" t="s">
        <v>2965</v>
      </c>
      <c r="U5285" s="347">
        <f t="shared" si="117"/>
        <v>15735</v>
      </c>
    </row>
    <row r="5286" spans="1:21">
      <c r="A5286" s="238">
        <f t="shared" si="116"/>
        <v>5283</v>
      </c>
      <c r="B5286" s="238">
        <v>112172544</v>
      </c>
      <c r="C5286" s="238">
        <v>112172544</v>
      </c>
      <c r="D5286" s="238" t="s">
        <v>2377</v>
      </c>
      <c r="E5286" s="598" t="s">
        <v>36</v>
      </c>
      <c r="F5286" s="238">
        <v>26</v>
      </c>
      <c r="G5286" s="623" t="s">
        <v>6050</v>
      </c>
      <c r="H5286" s="417">
        <v>45601</v>
      </c>
      <c r="I5286" s="505"/>
      <c r="J5286" s="249"/>
      <c r="K5286" s="249"/>
      <c r="L5286" s="249"/>
      <c r="M5286" s="246"/>
      <c r="N5286" s="249"/>
      <c r="O5286" s="506"/>
      <c r="P5286" s="249"/>
      <c r="Q5286" s="249"/>
      <c r="R5286" s="249"/>
      <c r="S5286" s="538">
        <v>147.6</v>
      </c>
      <c r="T5286" s="467" t="s">
        <v>2965</v>
      </c>
      <c r="U5286" s="347">
        <f t="shared" si="117"/>
        <v>3837.6</v>
      </c>
    </row>
    <row r="5287" spans="1:21">
      <c r="A5287" s="238">
        <f t="shared" si="116"/>
        <v>5284</v>
      </c>
      <c r="B5287" s="238">
        <v>112172545</v>
      </c>
      <c r="C5287" s="238">
        <v>112172545</v>
      </c>
      <c r="D5287" s="238" t="s">
        <v>2378</v>
      </c>
      <c r="E5287" s="598" t="s">
        <v>36</v>
      </c>
      <c r="F5287" s="238">
        <v>78</v>
      </c>
      <c r="G5287" s="623" t="s">
        <v>6050</v>
      </c>
      <c r="H5287" s="417">
        <v>45601</v>
      </c>
      <c r="I5287" s="505"/>
      <c r="J5287" s="249"/>
      <c r="K5287" s="249"/>
      <c r="L5287" s="249"/>
      <c r="M5287" s="246"/>
      <c r="N5287" s="249"/>
      <c r="O5287" s="506"/>
      <c r="P5287" s="249"/>
      <c r="Q5287" s="249"/>
      <c r="R5287" s="249"/>
      <c r="S5287" s="538">
        <v>8.8800000000000008</v>
      </c>
      <c r="T5287" s="467" t="s">
        <v>2965</v>
      </c>
      <c r="U5287" s="347">
        <f t="shared" si="117"/>
        <v>692.6400000000001</v>
      </c>
    </row>
    <row r="5288" spans="1:21">
      <c r="A5288" s="238">
        <f t="shared" si="116"/>
        <v>5285</v>
      </c>
      <c r="B5288" s="238">
        <v>112172546</v>
      </c>
      <c r="C5288" s="238">
        <v>112172546</v>
      </c>
      <c r="D5288" s="238" t="s">
        <v>2380</v>
      </c>
      <c r="E5288" s="598" t="s">
        <v>36</v>
      </c>
      <c r="F5288" s="238">
        <v>52</v>
      </c>
      <c r="G5288" s="623" t="s">
        <v>6050</v>
      </c>
      <c r="H5288" s="417">
        <v>45601</v>
      </c>
      <c r="I5288" s="505"/>
      <c r="J5288" s="249"/>
      <c r="K5288" s="249"/>
      <c r="L5288" s="249"/>
      <c r="M5288" s="246"/>
      <c r="N5288" s="249"/>
      <c r="O5288" s="506"/>
      <c r="P5288" s="249"/>
      <c r="Q5288" s="249"/>
      <c r="R5288" s="249"/>
      <c r="S5288" s="538">
        <v>8.98</v>
      </c>
      <c r="T5288" s="467" t="s">
        <v>2965</v>
      </c>
      <c r="U5288" s="347">
        <f t="shared" si="117"/>
        <v>466.96000000000004</v>
      </c>
    </row>
    <row r="5289" spans="1:21">
      <c r="A5289" s="238">
        <f t="shared" si="116"/>
        <v>5286</v>
      </c>
      <c r="B5289" s="238">
        <v>112170848</v>
      </c>
      <c r="C5289" s="238">
        <v>112170848</v>
      </c>
      <c r="D5289" s="238" t="s">
        <v>2381</v>
      </c>
      <c r="E5289" s="598" t="s">
        <v>36</v>
      </c>
      <c r="F5289" s="235">
        <v>78</v>
      </c>
      <c r="G5289" s="623" t="s">
        <v>6050</v>
      </c>
      <c r="H5289" s="417">
        <v>45601</v>
      </c>
      <c r="I5289" s="505"/>
      <c r="J5289" s="249"/>
      <c r="K5289" s="249"/>
      <c r="L5289" s="249"/>
      <c r="M5289" s="246"/>
      <c r="N5289" s="249"/>
      <c r="O5289" s="506"/>
      <c r="P5289" s="249"/>
      <c r="Q5289" s="249"/>
      <c r="R5289" s="249"/>
      <c r="S5289" s="538">
        <v>8.41</v>
      </c>
      <c r="T5289" s="467" t="s">
        <v>2965</v>
      </c>
      <c r="U5289" s="347">
        <f t="shared" si="117"/>
        <v>655.98</v>
      </c>
    </row>
    <row r="5290" spans="1:21">
      <c r="A5290" s="238">
        <f t="shared" si="116"/>
        <v>5287</v>
      </c>
      <c r="B5290" s="238">
        <v>112170849</v>
      </c>
      <c r="C5290" s="238">
        <v>112170849</v>
      </c>
      <c r="D5290" s="238" t="s">
        <v>2382</v>
      </c>
      <c r="E5290" s="598" t="s">
        <v>36</v>
      </c>
      <c r="F5290" s="235">
        <v>78</v>
      </c>
      <c r="G5290" s="623" t="s">
        <v>6050</v>
      </c>
      <c r="H5290" s="417">
        <v>45601</v>
      </c>
      <c r="I5290" s="505"/>
      <c r="J5290" s="249"/>
      <c r="K5290" s="249"/>
      <c r="L5290" s="249"/>
      <c r="M5290" s="246"/>
      <c r="N5290" s="249"/>
      <c r="O5290" s="506"/>
      <c r="P5290" s="249"/>
      <c r="Q5290" s="249"/>
      <c r="R5290" s="249"/>
      <c r="S5290" s="538">
        <v>2.89</v>
      </c>
      <c r="T5290" s="467" t="s">
        <v>2965</v>
      </c>
      <c r="U5290" s="347">
        <f t="shared" si="117"/>
        <v>225.42000000000002</v>
      </c>
    </row>
    <row r="5291" spans="1:21" ht="20.399999999999999">
      <c r="A5291" s="238">
        <f t="shared" si="116"/>
        <v>5288</v>
      </c>
      <c r="B5291" s="444">
        <v>109492197</v>
      </c>
      <c r="C5291" s="444">
        <v>61030000067</v>
      </c>
      <c r="D5291" s="238" t="s">
        <v>187</v>
      </c>
      <c r="E5291" s="614" t="s">
        <v>36</v>
      </c>
      <c r="F5291" s="443">
        <v>124</v>
      </c>
      <c r="G5291" s="623" t="s">
        <v>6053</v>
      </c>
      <c r="H5291" s="485">
        <v>45602</v>
      </c>
      <c r="I5291" s="505"/>
      <c r="J5291" s="249"/>
      <c r="K5291" s="249"/>
      <c r="L5291" s="249"/>
      <c r="M5291" s="246"/>
      <c r="N5291" s="249"/>
      <c r="O5291" s="506"/>
      <c r="P5291" s="249"/>
      <c r="Q5291" s="249"/>
      <c r="R5291" s="249"/>
      <c r="S5291" s="538">
        <v>81.510000000000005</v>
      </c>
      <c r="T5291" s="467" t="s">
        <v>2965</v>
      </c>
      <c r="U5291" s="347">
        <f t="shared" si="117"/>
        <v>10107.24</v>
      </c>
    </row>
    <row r="5292" spans="1:21" ht="20.399999999999999">
      <c r="A5292" s="238">
        <f t="shared" si="116"/>
        <v>5289</v>
      </c>
      <c r="B5292" s="444">
        <v>109492197</v>
      </c>
      <c r="C5292" s="444">
        <v>61030000067</v>
      </c>
      <c r="D5292" s="238" t="s">
        <v>187</v>
      </c>
      <c r="E5292" s="614" t="s">
        <v>36</v>
      </c>
      <c r="F5292" s="238">
        <v>20</v>
      </c>
      <c r="G5292" s="623" t="s">
        <v>6051</v>
      </c>
      <c r="H5292" s="461">
        <v>45611</v>
      </c>
      <c r="I5292" s="505"/>
      <c r="J5292" s="249"/>
      <c r="K5292" s="249"/>
      <c r="L5292" s="249"/>
      <c r="M5292" s="246"/>
      <c r="N5292" s="249"/>
      <c r="O5292" s="506"/>
      <c r="P5292" s="249"/>
      <c r="Q5292" s="249"/>
      <c r="R5292" s="249"/>
      <c r="S5292" s="538">
        <v>81.510000000000005</v>
      </c>
      <c r="T5292" s="467" t="s">
        <v>2965</v>
      </c>
      <c r="U5292" s="347">
        <f t="shared" si="117"/>
        <v>1630.2</v>
      </c>
    </row>
    <row r="5293" spans="1:21">
      <c r="A5293" s="238">
        <f t="shared" si="116"/>
        <v>5290</v>
      </c>
      <c r="B5293" s="444">
        <v>109492196</v>
      </c>
      <c r="C5293" s="444" t="s">
        <v>1178</v>
      </c>
      <c r="D5293" s="238" t="s">
        <v>1179</v>
      </c>
      <c r="E5293" s="614" t="s">
        <v>36</v>
      </c>
      <c r="F5293" s="443">
        <v>49</v>
      </c>
      <c r="G5293" s="623" t="s">
        <v>6053</v>
      </c>
      <c r="H5293" s="485">
        <v>45602</v>
      </c>
      <c r="I5293" s="505"/>
      <c r="J5293" s="249"/>
      <c r="K5293" s="249"/>
      <c r="L5293" s="249"/>
      <c r="M5293" s="246"/>
      <c r="N5293" s="249"/>
      <c r="O5293" s="506"/>
      <c r="P5293" s="249"/>
      <c r="Q5293" s="249"/>
      <c r="R5293" s="249"/>
      <c r="S5293" s="538">
        <v>25.44</v>
      </c>
      <c r="T5293" s="467" t="s">
        <v>2965</v>
      </c>
      <c r="U5293" s="347">
        <f t="shared" si="117"/>
        <v>1246.5600000000002</v>
      </c>
    </row>
    <row r="5294" spans="1:21">
      <c r="A5294" s="238">
        <f t="shared" si="116"/>
        <v>5291</v>
      </c>
      <c r="B5294" s="444">
        <v>109492196</v>
      </c>
      <c r="C5294" s="444" t="s">
        <v>1178</v>
      </c>
      <c r="D5294" s="238" t="s">
        <v>1179</v>
      </c>
      <c r="E5294" s="614" t="s">
        <v>36</v>
      </c>
      <c r="F5294" s="333">
        <v>20</v>
      </c>
      <c r="G5294" s="623" t="s">
        <v>6051</v>
      </c>
      <c r="H5294" s="461">
        <v>45611</v>
      </c>
      <c r="I5294" s="505"/>
      <c r="J5294" s="249"/>
      <c r="K5294" s="249"/>
      <c r="L5294" s="249"/>
      <c r="M5294" s="246"/>
      <c r="N5294" s="249"/>
      <c r="O5294" s="506"/>
      <c r="P5294" s="249"/>
      <c r="Q5294" s="249"/>
      <c r="R5294" s="249"/>
      <c r="S5294" s="538">
        <v>25.44</v>
      </c>
      <c r="T5294" s="467" t="s">
        <v>2965</v>
      </c>
      <c r="U5294" s="347">
        <f t="shared" si="117"/>
        <v>508.8</v>
      </c>
    </row>
    <row r="5295" spans="1:21">
      <c r="A5295" s="238">
        <f t="shared" si="116"/>
        <v>5292</v>
      </c>
      <c r="B5295" s="435">
        <v>113808959</v>
      </c>
      <c r="C5295" s="435">
        <v>113808959</v>
      </c>
      <c r="D5295" s="435" t="s">
        <v>4549</v>
      </c>
      <c r="E5295" s="613" t="s">
        <v>36</v>
      </c>
      <c r="F5295" s="235">
        <v>110</v>
      </c>
      <c r="G5295" s="623" t="s">
        <v>6050</v>
      </c>
      <c r="H5295" s="417">
        <v>45601</v>
      </c>
      <c r="I5295" s="505"/>
      <c r="J5295" s="249"/>
      <c r="K5295" s="249"/>
      <c r="L5295" s="249"/>
      <c r="M5295" s="246"/>
      <c r="N5295" s="249"/>
      <c r="O5295" s="506"/>
      <c r="P5295" s="249"/>
      <c r="Q5295" s="249"/>
      <c r="R5295" s="249"/>
      <c r="S5295" s="538">
        <v>5.25</v>
      </c>
      <c r="T5295" s="467" t="s">
        <v>2965</v>
      </c>
      <c r="U5295" s="347">
        <f t="shared" si="117"/>
        <v>577.5</v>
      </c>
    </row>
    <row r="5296" spans="1:21">
      <c r="A5296" s="238">
        <f t="shared" si="116"/>
        <v>5293</v>
      </c>
      <c r="B5296" s="435">
        <v>113808959</v>
      </c>
      <c r="C5296" s="435">
        <v>113808959</v>
      </c>
      <c r="D5296" s="435" t="s">
        <v>4549</v>
      </c>
      <c r="E5296" s="613" t="s">
        <v>36</v>
      </c>
      <c r="F5296" s="235">
        <v>140</v>
      </c>
      <c r="G5296" s="623" t="s">
        <v>6051</v>
      </c>
      <c r="H5296" s="461">
        <v>45611</v>
      </c>
      <c r="I5296" s="505"/>
      <c r="J5296" s="249"/>
      <c r="K5296" s="249"/>
      <c r="L5296" s="249"/>
      <c r="M5296" s="246"/>
      <c r="N5296" s="249"/>
      <c r="O5296" s="506"/>
      <c r="P5296" s="249"/>
      <c r="Q5296" s="249"/>
      <c r="R5296" s="249"/>
      <c r="S5296" s="538">
        <v>5.25</v>
      </c>
      <c r="T5296" s="467" t="s">
        <v>2965</v>
      </c>
      <c r="U5296" s="347">
        <f t="shared" si="117"/>
        <v>735</v>
      </c>
    </row>
    <row r="5297" spans="1:21">
      <c r="A5297" s="238">
        <f t="shared" si="116"/>
        <v>5294</v>
      </c>
      <c r="B5297" s="435">
        <v>113808960</v>
      </c>
      <c r="C5297" s="435">
        <v>113808960</v>
      </c>
      <c r="D5297" s="435" t="s">
        <v>4550</v>
      </c>
      <c r="E5297" s="613" t="s">
        <v>36</v>
      </c>
      <c r="F5297" s="235">
        <v>110</v>
      </c>
      <c r="G5297" s="623" t="s">
        <v>6050</v>
      </c>
      <c r="H5297" s="417">
        <v>45601</v>
      </c>
      <c r="I5297" s="505"/>
      <c r="J5297" s="249"/>
      <c r="K5297" s="249"/>
      <c r="L5297" s="249"/>
      <c r="M5297" s="246"/>
      <c r="N5297" s="249"/>
      <c r="O5297" s="506"/>
      <c r="P5297" s="249"/>
      <c r="Q5297" s="249"/>
      <c r="R5297" s="249"/>
      <c r="S5297" s="538">
        <v>5.93</v>
      </c>
      <c r="T5297" s="467" t="s">
        <v>2965</v>
      </c>
      <c r="U5297" s="347">
        <f t="shared" si="117"/>
        <v>652.29999999999995</v>
      </c>
    </row>
    <row r="5298" spans="1:21">
      <c r="A5298" s="238">
        <f t="shared" si="116"/>
        <v>5295</v>
      </c>
      <c r="B5298" s="435">
        <v>113808960</v>
      </c>
      <c r="C5298" s="435">
        <v>113808960</v>
      </c>
      <c r="D5298" s="435" t="s">
        <v>4550</v>
      </c>
      <c r="E5298" s="613" t="s">
        <v>36</v>
      </c>
      <c r="F5298" s="235">
        <v>140</v>
      </c>
      <c r="G5298" s="623" t="s">
        <v>6051</v>
      </c>
      <c r="H5298" s="461">
        <v>45611</v>
      </c>
      <c r="I5298" s="505"/>
      <c r="J5298" s="249"/>
      <c r="K5298" s="249"/>
      <c r="L5298" s="249"/>
      <c r="M5298" s="246"/>
      <c r="N5298" s="249"/>
      <c r="O5298" s="506"/>
      <c r="P5298" s="249"/>
      <c r="Q5298" s="249"/>
      <c r="R5298" s="249"/>
      <c r="S5298" s="538">
        <v>5.93</v>
      </c>
      <c r="T5298" s="467" t="s">
        <v>2965</v>
      </c>
      <c r="U5298" s="347">
        <f t="shared" si="117"/>
        <v>830.19999999999993</v>
      </c>
    </row>
    <row r="5299" spans="1:21">
      <c r="A5299" s="238">
        <f t="shared" si="116"/>
        <v>5296</v>
      </c>
      <c r="B5299" s="238" t="s">
        <v>4672</v>
      </c>
      <c r="C5299" s="238" t="s">
        <v>4673</v>
      </c>
      <c r="D5299" s="337" t="s">
        <v>4674</v>
      </c>
      <c r="E5299" s="598" t="s">
        <v>36</v>
      </c>
      <c r="F5299" s="333">
        <v>2</v>
      </c>
      <c r="G5299" s="625" t="s">
        <v>6055</v>
      </c>
      <c r="H5299" s="465">
        <v>45604</v>
      </c>
      <c r="I5299" s="505"/>
      <c r="J5299" s="249"/>
      <c r="K5299" s="249"/>
      <c r="L5299" s="249"/>
      <c r="M5299" s="246"/>
      <c r="N5299" s="249"/>
      <c r="O5299" s="506"/>
      <c r="P5299" s="249"/>
      <c r="Q5299" s="249"/>
      <c r="R5299" s="249"/>
      <c r="S5299" s="538">
        <v>48000</v>
      </c>
      <c r="T5299" s="467" t="s">
        <v>2965</v>
      </c>
      <c r="U5299" s="347">
        <f t="shared" si="117"/>
        <v>96000</v>
      </c>
    </row>
    <row r="5300" spans="1:21">
      <c r="A5300" s="238">
        <f t="shared" si="116"/>
        <v>5297</v>
      </c>
      <c r="B5300" s="238" t="s">
        <v>4672</v>
      </c>
      <c r="C5300" s="238" t="s">
        <v>4673</v>
      </c>
      <c r="D5300" s="337" t="s">
        <v>4674</v>
      </c>
      <c r="E5300" s="598" t="s">
        <v>36</v>
      </c>
      <c r="F5300" s="333">
        <v>2</v>
      </c>
      <c r="G5300" s="625" t="s">
        <v>6056</v>
      </c>
      <c r="H5300" s="465">
        <v>45604</v>
      </c>
      <c r="I5300" s="505"/>
      <c r="J5300" s="249"/>
      <c r="K5300" s="249"/>
      <c r="L5300" s="249"/>
      <c r="M5300" s="246"/>
      <c r="N5300" s="249"/>
      <c r="O5300" s="506"/>
      <c r="P5300" s="249"/>
      <c r="Q5300" s="249"/>
      <c r="R5300" s="249"/>
      <c r="S5300" s="538">
        <v>48000</v>
      </c>
      <c r="T5300" s="467" t="s">
        <v>2965</v>
      </c>
      <c r="U5300" s="347">
        <f t="shared" si="117"/>
        <v>96000</v>
      </c>
    </row>
    <row r="5301" spans="1:21">
      <c r="A5301" s="238">
        <f t="shared" si="116"/>
        <v>5298</v>
      </c>
      <c r="B5301" s="238" t="s">
        <v>4672</v>
      </c>
      <c r="C5301" s="238" t="s">
        <v>4673</v>
      </c>
      <c r="D5301" s="337" t="s">
        <v>4674</v>
      </c>
      <c r="E5301" s="598" t="s">
        <v>36</v>
      </c>
      <c r="F5301" s="333">
        <v>2</v>
      </c>
      <c r="G5301" s="625" t="s">
        <v>6057</v>
      </c>
      <c r="H5301" s="465">
        <v>45610</v>
      </c>
      <c r="I5301" s="505"/>
      <c r="J5301" s="249"/>
      <c r="K5301" s="249"/>
      <c r="L5301" s="249"/>
      <c r="M5301" s="246"/>
      <c r="N5301" s="249"/>
      <c r="O5301" s="506"/>
      <c r="P5301" s="249"/>
      <c r="Q5301" s="249"/>
      <c r="R5301" s="249"/>
      <c r="S5301" s="538">
        <v>48000</v>
      </c>
      <c r="T5301" s="467" t="s">
        <v>2965</v>
      </c>
      <c r="U5301" s="347">
        <f t="shared" si="117"/>
        <v>96000</v>
      </c>
    </row>
    <row r="5302" spans="1:21">
      <c r="A5302" s="238">
        <f t="shared" si="116"/>
        <v>5299</v>
      </c>
      <c r="B5302" s="238" t="s">
        <v>4672</v>
      </c>
      <c r="C5302" s="238" t="s">
        <v>4673</v>
      </c>
      <c r="D5302" s="337" t="s">
        <v>4674</v>
      </c>
      <c r="E5302" s="598" t="s">
        <v>36</v>
      </c>
      <c r="F5302" s="333">
        <v>2</v>
      </c>
      <c r="G5302" s="625" t="s">
        <v>6058</v>
      </c>
      <c r="H5302" s="465">
        <v>45616</v>
      </c>
      <c r="I5302" s="505"/>
      <c r="J5302" s="249"/>
      <c r="K5302" s="249"/>
      <c r="L5302" s="249"/>
      <c r="M5302" s="246"/>
      <c r="N5302" s="249"/>
      <c r="O5302" s="506"/>
      <c r="P5302" s="249"/>
      <c r="Q5302" s="249"/>
      <c r="R5302" s="249"/>
      <c r="S5302" s="538">
        <v>48000</v>
      </c>
      <c r="T5302" s="467" t="s">
        <v>2965</v>
      </c>
      <c r="U5302" s="347">
        <f t="shared" si="117"/>
        <v>96000</v>
      </c>
    </row>
    <row r="5303" spans="1:21">
      <c r="A5303" s="238">
        <f t="shared" si="116"/>
        <v>5300</v>
      </c>
      <c r="B5303" s="355">
        <v>110315405</v>
      </c>
      <c r="C5303" s="355" t="s">
        <v>4747</v>
      </c>
      <c r="D5303" s="349" t="s">
        <v>2642</v>
      </c>
      <c r="E5303" s="616" t="s">
        <v>36</v>
      </c>
      <c r="F5303" s="235">
        <v>132</v>
      </c>
      <c r="G5303" s="623" t="s">
        <v>6050</v>
      </c>
      <c r="H5303" s="417">
        <v>45601</v>
      </c>
      <c r="I5303" s="505"/>
      <c r="J5303" s="249"/>
      <c r="K5303" s="249"/>
      <c r="L5303" s="249"/>
      <c r="M5303" s="246"/>
      <c r="N5303" s="249"/>
      <c r="O5303" s="506"/>
      <c r="P5303" s="249"/>
      <c r="Q5303" s="249"/>
      <c r="R5303" s="249"/>
      <c r="S5303" s="538">
        <v>48</v>
      </c>
      <c r="T5303" s="467" t="s">
        <v>2965</v>
      </c>
      <c r="U5303" s="347">
        <f t="shared" si="117"/>
        <v>6336</v>
      </c>
    </row>
    <row r="5304" spans="1:21">
      <c r="A5304" s="238">
        <f t="shared" ref="A5304:A5367" si="118">A5303+1</f>
        <v>5301</v>
      </c>
      <c r="B5304" s="355">
        <v>110315405</v>
      </c>
      <c r="C5304" s="355" t="s">
        <v>4747</v>
      </c>
      <c r="D5304" s="349" t="s">
        <v>2642</v>
      </c>
      <c r="E5304" s="616" t="s">
        <v>36</v>
      </c>
      <c r="F5304" s="235">
        <v>168</v>
      </c>
      <c r="G5304" s="623" t="s">
        <v>6051</v>
      </c>
      <c r="H5304" s="461">
        <v>45611</v>
      </c>
      <c r="I5304" s="505"/>
      <c r="J5304" s="249"/>
      <c r="K5304" s="249"/>
      <c r="L5304" s="249"/>
      <c r="M5304" s="246"/>
      <c r="N5304" s="249"/>
      <c r="O5304" s="506"/>
      <c r="P5304" s="249"/>
      <c r="Q5304" s="249"/>
      <c r="R5304" s="249"/>
      <c r="S5304" s="538">
        <v>48</v>
      </c>
      <c r="T5304" s="467" t="s">
        <v>2965</v>
      </c>
      <c r="U5304" s="347">
        <f t="shared" si="117"/>
        <v>8064</v>
      </c>
    </row>
    <row r="5305" spans="1:21">
      <c r="A5305" s="238">
        <f t="shared" si="118"/>
        <v>5302</v>
      </c>
      <c r="B5305" s="238">
        <v>111393237</v>
      </c>
      <c r="C5305" s="238" t="s">
        <v>4366</v>
      </c>
      <c r="D5305" s="238" t="s">
        <v>4367</v>
      </c>
      <c r="E5305" s="598" t="s">
        <v>36</v>
      </c>
      <c r="F5305" s="333">
        <v>16</v>
      </c>
      <c r="G5305" s="623" t="s">
        <v>6050</v>
      </c>
      <c r="H5305" s="417">
        <v>45601</v>
      </c>
      <c r="I5305" s="505"/>
      <c r="J5305" s="249"/>
      <c r="K5305" s="249"/>
      <c r="L5305" s="249"/>
      <c r="M5305" s="246"/>
      <c r="N5305" s="249"/>
      <c r="O5305" s="506"/>
      <c r="P5305" s="249"/>
      <c r="Q5305" s="249"/>
      <c r="R5305" s="249"/>
      <c r="S5305" s="171">
        <v>178635.05416666699</v>
      </c>
      <c r="T5305" s="467" t="s">
        <v>2965</v>
      </c>
      <c r="U5305" s="347">
        <f t="shared" si="117"/>
        <v>2858160.8666666718</v>
      </c>
    </row>
    <row r="5306" spans="1:21">
      <c r="A5306" s="238">
        <f t="shared" si="118"/>
        <v>5303</v>
      </c>
      <c r="B5306" s="238">
        <v>112158708</v>
      </c>
      <c r="C5306" s="238" t="s">
        <v>3681</v>
      </c>
      <c r="D5306" s="337" t="s">
        <v>3682</v>
      </c>
      <c r="E5306" s="598" t="s">
        <v>36</v>
      </c>
      <c r="F5306" s="470">
        <v>10</v>
      </c>
      <c r="G5306" s="623" t="s">
        <v>6050</v>
      </c>
      <c r="H5306" s="417">
        <v>45601</v>
      </c>
      <c r="I5306" s="505"/>
      <c r="J5306" s="249"/>
      <c r="K5306" s="249"/>
      <c r="L5306" s="249"/>
      <c r="M5306" s="246"/>
      <c r="N5306" s="249"/>
      <c r="O5306" s="506"/>
      <c r="P5306" s="249"/>
      <c r="Q5306" s="249"/>
      <c r="R5306" s="249"/>
      <c r="S5306" s="538">
        <v>1900</v>
      </c>
      <c r="T5306" s="467" t="s">
        <v>2965</v>
      </c>
      <c r="U5306" s="347">
        <f t="shared" si="117"/>
        <v>19000</v>
      </c>
    </row>
    <row r="5307" spans="1:21">
      <c r="A5307" s="238">
        <f t="shared" si="118"/>
        <v>5304</v>
      </c>
      <c r="B5307" s="238">
        <v>105988752</v>
      </c>
      <c r="C5307" s="239" t="s">
        <v>5076</v>
      </c>
      <c r="D5307" s="239" t="s">
        <v>5077</v>
      </c>
      <c r="E5307" s="600" t="s">
        <v>36</v>
      </c>
      <c r="F5307" s="333">
        <v>1</v>
      </c>
      <c r="G5307" s="625" t="s">
        <v>6059</v>
      </c>
      <c r="H5307" s="465">
        <v>45614</v>
      </c>
      <c r="I5307" s="505"/>
      <c r="J5307" s="249"/>
      <c r="K5307" s="249"/>
      <c r="L5307" s="249"/>
      <c r="M5307" s="246"/>
      <c r="N5307" s="249"/>
      <c r="O5307" s="506"/>
      <c r="P5307" s="249"/>
      <c r="Q5307" s="249"/>
      <c r="R5307" s="249"/>
      <c r="S5307" s="538">
        <v>128000</v>
      </c>
      <c r="T5307" s="467" t="s">
        <v>2965</v>
      </c>
      <c r="U5307" s="347">
        <f t="shared" si="117"/>
        <v>128000</v>
      </c>
    </row>
    <row r="5308" spans="1:21">
      <c r="A5308" s="238">
        <f t="shared" si="118"/>
        <v>5305</v>
      </c>
      <c r="B5308" s="238">
        <v>112170849</v>
      </c>
      <c r="C5308" s="238">
        <v>112170849</v>
      </c>
      <c r="D5308" s="238" t="s">
        <v>2382</v>
      </c>
      <c r="E5308" s="598"/>
      <c r="F5308" s="333">
        <v>48</v>
      </c>
      <c r="G5308" s="630" t="s">
        <v>6052</v>
      </c>
      <c r="H5308" s="485">
        <v>45604</v>
      </c>
      <c r="I5308" s="505"/>
      <c r="J5308" s="249"/>
      <c r="K5308" s="249"/>
      <c r="L5308" s="249"/>
      <c r="M5308" s="246"/>
      <c r="N5308" s="249"/>
      <c r="O5308" s="506"/>
      <c r="P5308" s="249"/>
      <c r="Q5308" s="249"/>
      <c r="R5308" s="249"/>
      <c r="S5308" s="538">
        <v>2.89</v>
      </c>
      <c r="T5308" s="467" t="s">
        <v>2965</v>
      </c>
      <c r="U5308" s="347">
        <f t="shared" si="117"/>
        <v>138.72</v>
      </c>
    </row>
    <row r="5309" spans="1:21">
      <c r="A5309" s="238">
        <f t="shared" si="118"/>
        <v>5306</v>
      </c>
      <c r="B5309" s="238">
        <v>112172545</v>
      </c>
      <c r="C5309" s="238">
        <v>112172545</v>
      </c>
      <c r="D5309" s="238" t="s">
        <v>2378</v>
      </c>
      <c r="E5309" s="598" t="s">
        <v>36</v>
      </c>
      <c r="F5309" s="333">
        <v>48</v>
      </c>
      <c r="G5309" s="630" t="s">
        <v>6052</v>
      </c>
      <c r="H5309" s="485">
        <v>45604</v>
      </c>
      <c r="I5309" s="505"/>
      <c r="J5309" s="249"/>
      <c r="K5309" s="249"/>
      <c r="L5309" s="249"/>
      <c r="M5309" s="246"/>
      <c r="N5309" s="249"/>
      <c r="O5309" s="506"/>
      <c r="P5309" s="249"/>
      <c r="Q5309" s="249"/>
      <c r="R5309" s="249"/>
      <c r="S5309" s="538">
        <v>8.8800000000000008</v>
      </c>
      <c r="T5309" s="467" t="s">
        <v>2965</v>
      </c>
      <c r="U5309" s="347">
        <f t="shared" si="117"/>
        <v>426.24</v>
      </c>
    </row>
    <row r="5310" spans="1:21">
      <c r="A5310" s="238">
        <f t="shared" si="118"/>
        <v>5307</v>
      </c>
      <c r="B5310" s="238">
        <v>112172546</v>
      </c>
      <c r="C5310" s="238">
        <v>112172546</v>
      </c>
      <c r="D5310" s="238" t="s">
        <v>2380</v>
      </c>
      <c r="E5310" s="598" t="s">
        <v>36</v>
      </c>
      <c r="F5310" s="333">
        <v>32</v>
      </c>
      <c r="G5310" s="630" t="s">
        <v>6052</v>
      </c>
      <c r="H5310" s="485">
        <v>45604</v>
      </c>
      <c r="I5310" s="505"/>
      <c r="J5310" s="249"/>
      <c r="K5310" s="249"/>
      <c r="L5310" s="249"/>
      <c r="M5310" s="246"/>
      <c r="N5310" s="249"/>
      <c r="O5310" s="506"/>
      <c r="P5310" s="249"/>
      <c r="Q5310" s="249"/>
      <c r="R5310" s="249"/>
      <c r="S5310" s="538">
        <v>8.98</v>
      </c>
      <c r="T5310" s="467" t="s">
        <v>2965</v>
      </c>
      <c r="U5310" s="347">
        <f t="shared" si="117"/>
        <v>287.36</v>
      </c>
    </row>
    <row r="5311" spans="1:21">
      <c r="A5311" s="238">
        <f t="shared" si="118"/>
        <v>5308</v>
      </c>
      <c r="B5311" s="238">
        <v>112172541</v>
      </c>
      <c r="C5311" s="238">
        <v>112172541</v>
      </c>
      <c r="D5311" s="238" t="s">
        <v>2373</v>
      </c>
      <c r="E5311" s="598"/>
      <c r="F5311" s="333">
        <v>8</v>
      </c>
      <c r="G5311" s="630" t="s">
        <v>6052</v>
      </c>
      <c r="H5311" s="485">
        <v>45604</v>
      </c>
      <c r="I5311" s="505"/>
      <c r="J5311" s="249"/>
      <c r="K5311" s="249"/>
      <c r="L5311" s="249"/>
      <c r="M5311" s="246"/>
      <c r="N5311" s="249"/>
      <c r="O5311" s="506"/>
      <c r="P5311" s="249"/>
      <c r="Q5311" s="249"/>
      <c r="R5311" s="249"/>
      <c r="S5311" s="538">
        <v>250.2</v>
      </c>
      <c r="T5311" s="467" t="s">
        <v>2965</v>
      </c>
      <c r="U5311" s="347">
        <f t="shared" si="117"/>
        <v>2001.6</v>
      </c>
    </row>
    <row r="5312" spans="1:21">
      <c r="A5312" s="238">
        <f t="shared" si="118"/>
        <v>5309</v>
      </c>
      <c r="B5312" s="238">
        <v>112172542</v>
      </c>
      <c r="C5312" s="238">
        <v>112172542</v>
      </c>
      <c r="D5312" s="238" t="s">
        <v>2376</v>
      </c>
      <c r="E5312" s="598" t="s">
        <v>36</v>
      </c>
      <c r="F5312" s="333">
        <v>24</v>
      </c>
      <c r="G5312" s="630" t="s">
        <v>6052</v>
      </c>
      <c r="H5312" s="485">
        <v>45604</v>
      </c>
      <c r="I5312" s="505"/>
      <c r="J5312" s="249"/>
      <c r="K5312" s="249"/>
      <c r="L5312" s="249"/>
      <c r="M5312" s="246"/>
      <c r="N5312" s="249"/>
      <c r="O5312" s="506"/>
      <c r="P5312" s="249"/>
      <c r="Q5312" s="249"/>
      <c r="R5312" s="249"/>
      <c r="S5312" s="538">
        <v>139.5</v>
      </c>
      <c r="T5312" s="467" t="s">
        <v>2965</v>
      </c>
      <c r="U5312" s="347">
        <f t="shared" si="117"/>
        <v>3348</v>
      </c>
    </row>
    <row r="5313" spans="1:21">
      <c r="A5313" s="238">
        <f t="shared" si="118"/>
        <v>5310</v>
      </c>
      <c r="B5313" s="238">
        <v>112172544</v>
      </c>
      <c r="C5313" s="238">
        <v>112172544</v>
      </c>
      <c r="D5313" s="238" t="s">
        <v>2377</v>
      </c>
      <c r="E5313" s="598" t="s">
        <v>36</v>
      </c>
      <c r="F5313" s="333">
        <v>16</v>
      </c>
      <c r="G5313" s="630" t="s">
        <v>6052</v>
      </c>
      <c r="H5313" s="485">
        <v>45604</v>
      </c>
      <c r="I5313" s="505"/>
      <c r="J5313" s="249"/>
      <c r="K5313" s="249"/>
      <c r="L5313" s="249"/>
      <c r="M5313" s="246"/>
      <c r="N5313" s="249"/>
      <c r="O5313" s="506"/>
      <c r="P5313" s="249"/>
      <c r="Q5313" s="249"/>
      <c r="R5313" s="249"/>
      <c r="S5313" s="538">
        <v>147.6</v>
      </c>
      <c r="T5313" s="467" t="s">
        <v>2965</v>
      </c>
      <c r="U5313" s="347">
        <f t="shared" si="117"/>
        <v>2361.6</v>
      </c>
    </row>
    <row r="5314" spans="1:21">
      <c r="A5314" s="238">
        <f t="shared" si="118"/>
        <v>5311</v>
      </c>
      <c r="B5314" s="238">
        <v>113886704</v>
      </c>
      <c r="C5314" s="238">
        <v>113886704</v>
      </c>
      <c r="D5314" s="239" t="s">
        <v>4713</v>
      </c>
      <c r="E5314" s="600" t="s">
        <v>2729</v>
      </c>
      <c r="F5314" s="238">
        <v>24</v>
      </c>
      <c r="G5314" s="630" t="s">
        <v>6052</v>
      </c>
      <c r="H5314" s="485">
        <v>45604</v>
      </c>
      <c r="I5314" s="505"/>
      <c r="J5314" s="249"/>
      <c r="K5314" s="249"/>
      <c r="L5314" s="249"/>
      <c r="M5314" s="246"/>
      <c r="N5314" s="249"/>
      <c r="O5314" s="506"/>
      <c r="P5314" s="249"/>
      <c r="Q5314" s="249"/>
      <c r="R5314" s="249"/>
      <c r="S5314" s="248">
        <v>15.89</v>
      </c>
      <c r="T5314" s="467" t="s">
        <v>2965</v>
      </c>
      <c r="U5314" s="347">
        <f t="shared" si="117"/>
        <v>381.36</v>
      </c>
    </row>
    <row r="5315" spans="1:21">
      <c r="A5315" s="238">
        <f t="shared" si="118"/>
        <v>5312</v>
      </c>
      <c r="B5315" s="238">
        <v>113886703</v>
      </c>
      <c r="C5315" s="238">
        <v>113886703</v>
      </c>
      <c r="D5315" s="239" t="s">
        <v>4714</v>
      </c>
      <c r="E5315" s="600" t="s">
        <v>2729</v>
      </c>
      <c r="F5315" s="238">
        <v>24</v>
      </c>
      <c r="G5315" s="630" t="s">
        <v>6052</v>
      </c>
      <c r="H5315" s="485">
        <v>45604</v>
      </c>
      <c r="I5315" s="505"/>
      <c r="J5315" s="249"/>
      <c r="K5315" s="249"/>
      <c r="L5315" s="249"/>
      <c r="M5315" s="246"/>
      <c r="N5315" s="249"/>
      <c r="O5315" s="506"/>
      <c r="P5315" s="249"/>
      <c r="Q5315" s="249"/>
      <c r="R5315" s="249"/>
      <c r="S5315" s="248">
        <v>15.89</v>
      </c>
      <c r="T5315" s="467" t="s">
        <v>2965</v>
      </c>
      <c r="U5315" s="347">
        <f t="shared" si="117"/>
        <v>381.36</v>
      </c>
    </row>
    <row r="5316" spans="1:21">
      <c r="A5316" s="238">
        <f t="shared" si="118"/>
        <v>5313</v>
      </c>
      <c r="B5316" s="238">
        <v>113785068</v>
      </c>
      <c r="C5316" s="463"/>
      <c r="D5316" s="239" t="s">
        <v>5104</v>
      </c>
      <c r="E5316" s="600" t="s">
        <v>36</v>
      </c>
      <c r="F5316" s="463">
        <v>8</v>
      </c>
      <c r="G5316" s="630" t="s">
        <v>6052</v>
      </c>
      <c r="H5316" s="485">
        <v>45604</v>
      </c>
      <c r="I5316" s="505"/>
      <c r="J5316" s="249"/>
      <c r="K5316" s="249"/>
      <c r="L5316" s="249"/>
      <c r="M5316" s="246"/>
      <c r="N5316" s="249"/>
      <c r="O5316" s="506"/>
      <c r="P5316" s="249"/>
      <c r="Q5316" s="249"/>
      <c r="R5316" s="249"/>
      <c r="S5316" s="248">
        <v>64</v>
      </c>
      <c r="T5316" s="467" t="s">
        <v>2965</v>
      </c>
      <c r="U5316" s="347">
        <f t="shared" si="117"/>
        <v>512</v>
      </c>
    </row>
    <row r="5317" spans="1:21">
      <c r="A5317" s="238">
        <f t="shared" si="118"/>
        <v>5314</v>
      </c>
      <c r="B5317" s="238">
        <v>112169822</v>
      </c>
      <c r="C5317" s="239">
        <v>581130704</v>
      </c>
      <c r="D5317" s="239" t="s">
        <v>2942</v>
      </c>
      <c r="E5317" s="600" t="s">
        <v>2729</v>
      </c>
      <c r="F5317" s="333">
        <v>750</v>
      </c>
      <c r="G5317" s="623" t="s">
        <v>6053</v>
      </c>
      <c r="H5317" s="485">
        <v>45602</v>
      </c>
      <c r="I5317" s="505"/>
      <c r="J5317" s="249"/>
      <c r="K5317" s="249"/>
      <c r="L5317" s="249"/>
      <c r="M5317" s="246"/>
      <c r="N5317" s="249"/>
      <c r="O5317" s="506"/>
      <c r="P5317" s="249"/>
      <c r="Q5317" s="249"/>
      <c r="R5317" s="249"/>
      <c r="S5317" s="538">
        <v>20.5</v>
      </c>
      <c r="T5317" s="467" t="s">
        <v>2965</v>
      </c>
      <c r="U5317" s="347">
        <f t="shared" si="117"/>
        <v>15375</v>
      </c>
    </row>
    <row r="5318" spans="1:21">
      <c r="A5318" s="238">
        <f t="shared" si="118"/>
        <v>5315</v>
      </c>
      <c r="B5318" s="238">
        <v>112136070</v>
      </c>
      <c r="C5318" s="239">
        <v>19628060446</v>
      </c>
      <c r="D5318" s="238" t="s">
        <v>2751</v>
      </c>
      <c r="E5318" s="600" t="s">
        <v>36</v>
      </c>
      <c r="F5318" s="235">
        <v>50</v>
      </c>
      <c r="G5318" s="623" t="s">
        <v>6053</v>
      </c>
      <c r="H5318" s="485">
        <v>45602</v>
      </c>
      <c r="I5318" s="505"/>
      <c r="J5318" s="249"/>
      <c r="K5318" s="249"/>
      <c r="L5318" s="249"/>
      <c r="M5318" s="246"/>
      <c r="N5318" s="249"/>
      <c r="O5318" s="506"/>
      <c r="P5318" s="249"/>
      <c r="Q5318" s="249"/>
      <c r="R5318" s="249"/>
      <c r="S5318" s="171">
        <v>729.43</v>
      </c>
      <c r="T5318" s="467" t="s">
        <v>2965</v>
      </c>
      <c r="U5318" s="347">
        <f t="shared" si="117"/>
        <v>36471.5</v>
      </c>
    </row>
    <row r="5319" spans="1:21">
      <c r="A5319" s="238">
        <f t="shared" si="118"/>
        <v>5316</v>
      </c>
      <c r="B5319" s="238">
        <v>115009323</v>
      </c>
      <c r="C5319" s="355">
        <v>115009323</v>
      </c>
      <c r="D5319" s="355" t="s">
        <v>5086</v>
      </c>
      <c r="E5319" s="600" t="s">
        <v>2729</v>
      </c>
      <c r="F5319" s="333">
        <v>4</v>
      </c>
      <c r="G5319" s="630" t="s">
        <v>6052</v>
      </c>
      <c r="H5319" s="485">
        <v>45604</v>
      </c>
      <c r="I5319" s="505"/>
      <c r="J5319" s="249"/>
      <c r="K5319" s="249"/>
      <c r="L5319" s="249"/>
      <c r="M5319" s="246"/>
      <c r="N5319" s="249"/>
      <c r="O5319" s="506"/>
      <c r="P5319" s="249"/>
      <c r="Q5319" s="249"/>
      <c r="R5319" s="249"/>
      <c r="S5319" s="248">
        <v>2.4</v>
      </c>
      <c r="T5319" s="467" t="s">
        <v>2965</v>
      </c>
      <c r="U5319" s="347">
        <f t="shared" si="117"/>
        <v>9.6</v>
      </c>
    </row>
    <row r="5320" spans="1:21">
      <c r="A5320" s="238">
        <f t="shared" si="118"/>
        <v>5317</v>
      </c>
      <c r="B5320" s="238">
        <v>106656270</v>
      </c>
      <c r="C5320" s="239" t="s">
        <v>5250</v>
      </c>
      <c r="D5320" s="239" t="s">
        <v>5251</v>
      </c>
      <c r="E5320" s="600" t="s">
        <v>36</v>
      </c>
      <c r="F5320" s="333">
        <v>11</v>
      </c>
      <c r="G5320" s="623" t="s">
        <v>6050</v>
      </c>
      <c r="H5320" s="417">
        <v>45601</v>
      </c>
      <c r="I5320" s="505"/>
      <c r="J5320" s="249"/>
      <c r="K5320" s="249"/>
      <c r="L5320" s="249"/>
      <c r="M5320" s="246"/>
      <c r="N5320" s="249"/>
      <c r="O5320" s="506"/>
      <c r="P5320" s="249"/>
      <c r="Q5320" s="249"/>
      <c r="R5320" s="249"/>
      <c r="S5320" s="538">
        <v>517</v>
      </c>
      <c r="T5320" s="467" t="s">
        <v>2965</v>
      </c>
      <c r="U5320" s="347">
        <f t="shared" si="117"/>
        <v>5687</v>
      </c>
    </row>
    <row r="5321" spans="1:21">
      <c r="A5321" s="238">
        <f t="shared" si="118"/>
        <v>5318</v>
      </c>
      <c r="B5321" s="238">
        <v>106656270</v>
      </c>
      <c r="C5321" s="239" t="s">
        <v>5250</v>
      </c>
      <c r="D5321" s="239" t="s">
        <v>5251</v>
      </c>
      <c r="E5321" s="600" t="s">
        <v>36</v>
      </c>
      <c r="F5321" s="235">
        <v>14</v>
      </c>
      <c r="G5321" s="623" t="s">
        <v>6051</v>
      </c>
      <c r="H5321" s="461">
        <v>45611</v>
      </c>
      <c r="I5321" s="505"/>
      <c r="J5321" s="249"/>
      <c r="K5321" s="249"/>
      <c r="L5321" s="249"/>
      <c r="M5321" s="246"/>
      <c r="N5321" s="249"/>
      <c r="O5321" s="506"/>
      <c r="P5321" s="249"/>
      <c r="Q5321" s="249"/>
      <c r="R5321" s="249"/>
      <c r="S5321" s="538">
        <v>517</v>
      </c>
      <c r="T5321" s="467" t="s">
        <v>2965</v>
      </c>
      <c r="U5321" s="347">
        <f t="shared" si="117"/>
        <v>7238</v>
      </c>
    </row>
    <row r="5322" spans="1:21">
      <c r="A5322" s="238">
        <f t="shared" si="118"/>
        <v>5319</v>
      </c>
      <c r="B5322" s="238">
        <v>102464571</v>
      </c>
      <c r="C5322" s="238" t="s">
        <v>1693</v>
      </c>
      <c r="D5322" s="238" t="s">
        <v>1694</v>
      </c>
      <c r="E5322" s="600" t="s">
        <v>36</v>
      </c>
      <c r="F5322" s="235">
        <v>10</v>
      </c>
      <c r="G5322" s="623" t="s">
        <v>6050</v>
      </c>
      <c r="H5322" s="417">
        <v>45601</v>
      </c>
      <c r="I5322" s="505"/>
      <c r="J5322" s="249"/>
      <c r="K5322" s="249"/>
      <c r="L5322" s="249"/>
      <c r="M5322" s="246"/>
      <c r="N5322" s="249"/>
      <c r="O5322" s="506"/>
      <c r="P5322" s="249"/>
      <c r="Q5322" s="249"/>
      <c r="R5322" s="249"/>
      <c r="S5322" s="538">
        <v>1592</v>
      </c>
      <c r="T5322" s="467" t="s">
        <v>2965</v>
      </c>
      <c r="U5322" s="347">
        <f t="shared" ref="U5322:U5385" si="119">S5322*F5322</f>
        <v>15920</v>
      </c>
    </row>
    <row r="5323" spans="1:21">
      <c r="A5323" s="238">
        <f t="shared" si="118"/>
        <v>5320</v>
      </c>
      <c r="B5323" s="355">
        <v>113709550</v>
      </c>
      <c r="C5323" s="355">
        <v>113709550</v>
      </c>
      <c r="D5323" s="355" t="s">
        <v>4230</v>
      </c>
      <c r="E5323" s="600" t="s">
        <v>36</v>
      </c>
      <c r="F5323" s="463">
        <v>8</v>
      </c>
      <c r="G5323" s="630" t="s">
        <v>6052</v>
      </c>
      <c r="H5323" s="485">
        <v>45604</v>
      </c>
      <c r="I5323" s="505"/>
      <c r="J5323" s="249"/>
      <c r="K5323" s="249"/>
      <c r="L5323" s="249"/>
      <c r="M5323" s="246"/>
      <c r="N5323" s="249"/>
      <c r="O5323" s="506"/>
      <c r="P5323" s="249"/>
      <c r="Q5323" s="249"/>
      <c r="R5323" s="249"/>
      <c r="S5323" s="248">
        <v>656</v>
      </c>
      <c r="T5323" s="467" t="s">
        <v>2965</v>
      </c>
      <c r="U5323" s="347">
        <f t="shared" si="119"/>
        <v>5248</v>
      </c>
    </row>
    <row r="5324" spans="1:21">
      <c r="A5324" s="238">
        <f t="shared" si="118"/>
        <v>5321</v>
      </c>
      <c r="B5324" s="355">
        <v>113709553</v>
      </c>
      <c r="C5324" s="355">
        <v>113709553</v>
      </c>
      <c r="D5324" s="355" t="s">
        <v>5118</v>
      </c>
      <c r="E5324" s="600" t="s">
        <v>36</v>
      </c>
      <c r="F5324" s="463">
        <v>32</v>
      </c>
      <c r="G5324" s="630" t="s">
        <v>6052</v>
      </c>
      <c r="H5324" s="485">
        <v>45604</v>
      </c>
      <c r="I5324" s="505"/>
      <c r="J5324" s="249"/>
      <c r="K5324" s="249"/>
      <c r="L5324" s="249"/>
      <c r="M5324" s="246"/>
      <c r="N5324" s="249"/>
      <c r="O5324" s="506"/>
      <c r="P5324" s="249"/>
      <c r="Q5324" s="249"/>
      <c r="R5324" s="249"/>
      <c r="S5324" s="248">
        <v>5.5</v>
      </c>
      <c r="T5324" s="467" t="s">
        <v>2965</v>
      </c>
      <c r="U5324" s="347">
        <f t="shared" si="119"/>
        <v>176</v>
      </c>
    </row>
    <row r="5325" spans="1:21">
      <c r="A5325" s="238">
        <f t="shared" si="118"/>
        <v>5322</v>
      </c>
      <c r="B5325" s="238">
        <v>113709555</v>
      </c>
      <c r="C5325" s="239"/>
      <c r="D5325" s="239" t="s">
        <v>5097</v>
      </c>
      <c r="E5325" s="600" t="s">
        <v>36</v>
      </c>
      <c r="F5325" s="333">
        <v>32</v>
      </c>
      <c r="G5325" s="630" t="s">
        <v>6052</v>
      </c>
      <c r="H5325" s="485">
        <v>45604</v>
      </c>
      <c r="I5325" s="505"/>
      <c r="J5325" s="249"/>
      <c r="K5325" s="249"/>
      <c r="L5325" s="249"/>
      <c r="M5325" s="246"/>
      <c r="N5325" s="249"/>
      <c r="O5325" s="506"/>
      <c r="P5325" s="249"/>
      <c r="Q5325" s="249"/>
      <c r="R5325" s="249"/>
      <c r="S5325" s="248">
        <v>4.5</v>
      </c>
      <c r="T5325" s="467" t="s">
        <v>2965</v>
      </c>
      <c r="U5325" s="347">
        <f t="shared" si="119"/>
        <v>144</v>
      </c>
    </row>
    <row r="5326" spans="1:21">
      <c r="A5326" s="238">
        <f t="shared" si="118"/>
        <v>5323</v>
      </c>
      <c r="B5326" s="355">
        <v>113709556</v>
      </c>
      <c r="C5326" s="355">
        <v>113709556</v>
      </c>
      <c r="D5326" s="355" t="s">
        <v>4232</v>
      </c>
      <c r="E5326" s="600" t="s">
        <v>36</v>
      </c>
      <c r="F5326" s="463">
        <v>32</v>
      </c>
      <c r="G5326" s="630" t="s">
        <v>6052</v>
      </c>
      <c r="H5326" s="485">
        <v>45604</v>
      </c>
      <c r="I5326" s="505"/>
      <c r="J5326" s="249"/>
      <c r="K5326" s="249"/>
      <c r="L5326" s="249"/>
      <c r="M5326" s="246"/>
      <c r="N5326" s="249"/>
      <c r="O5326" s="506"/>
      <c r="P5326" s="249"/>
      <c r="Q5326" s="249"/>
      <c r="R5326" s="249"/>
      <c r="S5326" s="538">
        <v>22</v>
      </c>
      <c r="T5326" s="467" t="s">
        <v>2965</v>
      </c>
      <c r="U5326" s="347">
        <f t="shared" si="119"/>
        <v>704</v>
      </c>
    </row>
    <row r="5327" spans="1:21">
      <c r="A5327" s="238">
        <f t="shared" si="118"/>
        <v>5324</v>
      </c>
      <c r="B5327" s="355">
        <v>113710208</v>
      </c>
      <c r="C5327" s="355">
        <v>113710208</v>
      </c>
      <c r="D5327" s="355" t="s">
        <v>5082</v>
      </c>
      <c r="E5327" s="600"/>
      <c r="F5327" s="463">
        <v>32</v>
      </c>
      <c r="G5327" s="630" t="s">
        <v>6052</v>
      </c>
      <c r="H5327" s="485">
        <v>45604</v>
      </c>
      <c r="I5327" s="505"/>
      <c r="J5327" s="249"/>
      <c r="K5327" s="249"/>
      <c r="L5327" s="249"/>
      <c r="M5327" s="246"/>
      <c r="N5327" s="249"/>
      <c r="O5327" s="506"/>
      <c r="P5327" s="249"/>
      <c r="Q5327" s="249"/>
      <c r="R5327" s="249"/>
      <c r="S5327" s="538">
        <v>8</v>
      </c>
      <c r="T5327" s="467" t="s">
        <v>2965</v>
      </c>
      <c r="U5327" s="347">
        <f t="shared" si="119"/>
        <v>256</v>
      </c>
    </row>
    <row r="5328" spans="1:21">
      <c r="A5328" s="238">
        <f t="shared" si="118"/>
        <v>5325</v>
      </c>
      <c r="B5328" s="238">
        <v>113709551</v>
      </c>
      <c r="C5328" s="238">
        <v>113709551</v>
      </c>
      <c r="D5328" s="239" t="s">
        <v>4233</v>
      </c>
      <c r="E5328" s="600"/>
      <c r="F5328" s="463">
        <v>8</v>
      </c>
      <c r="G5328" s="630" t="s">
        <v>6052</v>
      </c>
      <c r="H5328" s="485">
        <v>45604</v>
      </c>
      <c r="I5328" s="505"/>
      <c r="J5328" s="249"/>
      <c r="K5328" s="249"/>
      <c r="L5328" s="249"/>
      <c r="M5328" s="246"/>
      <c r="N5328" s="249"/>
      <c r="O5328" s="506"/>
      <c r="P5328" s="249"/>
      <c r="Q5328" s="249"/>
      <c r="R5328" s="249"/>
      <c r="S5328" s="248" t="s">
        <v>6087</v>
      </c>
      <c r="T5328" s="467" t="s">
        <v>2965</v>
      </c>
      <c r="U5328" s="347" t="e">
        <f t="shared" si="119"/>
        <v>#VALUE!</v>
      </c>
    </row>
    <row r="5329" spans="1:21">
      <c r="A5329" s="238">
        <f t="shared" si="118"/>
        <v>5326</v>
      </c>
      <c r="B5329" s="355">
        <v>112170848</v>
      </c>
      <c r="C5329" s="355">
        <v>112170848</v>
      </c>
      <c r="D5329" s="355" t="s">
        <v>5083</v>
      </c>
      <c r="E5329" s="600" t="s">
        <v>36</v>
      </c>
      <c r="F5329" s="333">
        <v>32</v>
      </c>
      <c r="G5329" s="630" t="s">
        <v>6052</v>
      </c>
      <c r="H5329" s="485">
        <v>45604</v>
      </c>
      <c r="I5329" s="505"/>
      <c r="J5329" s="249"/>
      <c r="K5329" s="249"/>
      <c r="L5329" s="249"/>
      <c r="M5329" s="246"/>
      <c r="N5329" s="249"/>
      <c r="O5329" s="506"/>
      <c r="P5329" s="249"/>
      <c r="Q5329" s="249"/>
      <c r="R5329" s="249"/>
      <c r="S5329" s="538">
        <v>8.41</v>
      </c>
      <c r="T5329" s="467" t="s">
        <v>2965</v>
      </c>
      <c r="U5329" s="347">
        <f t="shared" si="119"/>
        <v>269.12</v>
      </c>
    </row>
    <row r="5330" spans="1:21">
      <c r="A5330" s="238">
        <f t="shared" si="118"/>
        <v>5327</v>
      </c>
      <c r="B5330" s="238">
        <v>115009322</v>
      </c>
      <c r="C5330" s="355">
        <v>115009322</v>
      </c>
      <c r="D5330" s="355" t="s">
        <v>5085</v>
      </c>
      <c r="E5330" s="600" t="s">
        <v>36</v>
      </c>
      <c r="F5330" s="238">
        <v>8</v>
      </c>
      <c r="G5330" s="630" t="s">
        <v>6052</v>
      </c>
      <c r="H5330" s="485">
        <v>45604</v>
      </c>
      <c r="I5330" s="505"/>
      <c r="J5330" s="249"/>
      <c r="K5330" s="249"/>
      <c r="L5330" s="249"/>
      <c r="M5330" s="246"/>
      <c r="N5330" s="249"/>
      <c r="O5330" s="506"/>
      <c r="P5330" s="249"/>
      <c r="Q5330" s="249"/>
      <c r="R5330" s="249"/>
      <c r="S5330" s="248">
        <v>100</v>
      </c>
      <c r="T5330" s="467" t="s">
        <v>2965</v>
      </c>
      <c r="U5330" s="347">
        <f t="shared" si="119"/>
        <v>800</v>
      </c>
    </row>
    <row r="5331" spans="1:21">
      <c r="A5331" s="238">
        <f t="shared" si="118"/>
        <v>5328</v>
      </c>
      <c r="B5331" s="238">
        <v>115010962</v>
      </c>
      <c r="C5331" s="240"/>
      <c r="D5331" s="239" t="s">
        <v>5297</v>
      </c>
      <c r="E5331" s="600" t="s">
        <v>36</v>
      </c>
      <c r="F5331" s="235">
        <v>80</v>
      </c>
      <c r="G5331" s="623" t="s">
        <v>6050</v>
      </c>
      <c r="H5331" s="417">
        <v>45601</v>
      </c>
      <c r="I5331" s="505"/>
      <c r="J5331" s="249"/>
      <c r="K5331" s="249"/>
      <c r="L5331" s="249"/>
      <c r="M5331" s="246"/>
      <c r="N5331" s="249"/>
      <c r="O5331" s="506"/>
      <c r="P5331" s="249"/>
      <c r="Q5331" s="249"/>
      <c r="R5331" s="249"/>
      <c r="S5331" s="538">
        <v>160</v>
      </c>
      <c r="T5331" s="467" t="s">
        <v>2965</v>
      </c>
      <c r="U5331" s="347">
        <f t="shared" si="119"/>
        <v>12800</v>
      </c>
    </row>
    <row r="5332" spans="1:21">
      <c r="A5332" s="238">
        <f t="shared" si="118"/>
        <v>5329</v>
      </c>
      <c r="B5332" s="238">
        <v>115010965</v>
      </c>
      <c r="C5332" s="239"/>
      <c r="D5332" s="239" t="s">
        <v>5298</v>
      </c>
      <c r="E5332" s="600" t="s">
        <v>36</v>
      </c>
      <c r="F5332" s="235">
        <v>80</v>
      </c>
      <c r="G5332" s="623" t="s">
        <v>6050</v>
      </c>
      <c r="H5332" s="417">
        <v>45601</v>
      </c>
      <c r="I5332" s="505"/>
      <c r="J5332" s="249"/>
      <c r="K5332" s="249"/>
      <c r="L5332" s="249"/>
      <c r="M5332" s="246"/>
      <c r="N5332" s="249"/>
      <c r="O5332" s="506"/>
      <c r="P5332" s="249"/>
      <c r="Q5332" s="249"/>
      <c r="R5332" s="249"/>
      <c r="S5332" s="538">
        <v>110</v>
      </c>
      <c r="T5332" s="467" t="s">
        <v>2965</v>
      </c>
      <c r="U5332" s="347">
        <f t="shared" si="119"/>
        <v>8800</v>
      </c>
    </row>
    <row r="5333" spans="1:21">
      <c r="A5333" s="238">
        <f t="shared" si="118"/>
        <v>5330</v>
      </c>
      <c r="B5333" s="238">
        <v>102951260</v>
      </c>
      <c r="C5333" s="238" t="s">
        <v>1697</v>
      </c>
      <c r="D5333" s="238" t="s">
        <v>1698</v>
      </c>
      <c r="E5333" s="598" t="s">
        <v>36</v>
      </c>
      <c r="F5333" s="235">
        <v>4</v>
      </c>
      <c r="G5333" s="623" t="s">
        <v>6050</v>
      </c>
      <c r="H5333" s="417">
        <v>45601</v>
      </c>
      <c r="I5333" s="505"/>
      <c r="J5333" s="249"/>
      <c r="K5333" s="249"/>
      <c r="L5333" s="249"/>
      <c r="M5333" s="246"/>
      <c r="N5333" s="249"/>
      <c r="O5333" s="506"/>
      <c r="P5333" s="249"/>
      <c r="Q5333" s="249"/>
      <c r="R5333" s="249"/>
      <c r="S5333" s="538">
        <v>242</v>
      </c>
      <c r="T5333" s="467" t="s">
        <v>2965</v>
      </c>
      <c r="U5333" s="347">
        <f t="shared" si="119"/>
        <v>968</v>
      </c>
    </row>
    <row r="5334" spans="1:21">
      <c r="A5334" s="238">
        <f t="shared" si="118"/>
        <v>5331</v>
      </c>
      <c r="B5334" s="238">
        <v>101576439</v>
      </c>
      <c r="C5334" s="238" t="s">
        <v>655</v>
      </c>
      <c r="D5334" s="238" t="s">
        <v>656</v>
      </c>
      <c r="E5334" s="598" t="s">
        <v>36</v>
      </c>
      <c r="F5334" s="333">
        <v>22</v>
      </c>
      <c r="G5334" s="623" t="s">
        <v>6050</v>
      </c>
      <c r="H5334" s="417">
        <v>45601</v>
      </c>
      <c r="I5334" s="505"/>
      <c r="J5334" s="249"/>
      <c r="K5334" s="249"/>
      <c r="L5334" s="249"/>
      <c r="M5334" s="246"/>
      <c r="N5334" s="249"/>
      <c r="O5334" s="506"/>
      <c r="P5334" s="249"/>
      <c r="Q5334" s="249"/>
      <c r="R5334" s="249"/>
      <c r="S5334" s="538">
        <v>1394</v>
      </c>
      <c r="T5334" s="467" t="s">
        <v>2965</v>
      </c>
      <c r="U5334" s="347">
        <f t="shared" si="119"/>
        <v>30668</v>
      </c>
    </row>
    <row r="5335" spans="1:21">
      <c r="A5335" s="238">
        <f t="shared" si="118"/>
        <v>5332</v>
      </c>
      <c r="B5335" s="238">
        <v>101576439</v>
      </c>
      <c r="C5335" s="238" t="s">
        <v>655</v>
      </c>
      <c r="D5335" s="238" t="s">
        <v>656</v>
      </c>
      <c r="E5335" s="598"/>
      <c r="F5335" s="333">
        <v>9</v>
      </c>
      <c r="G5335" s="623" t="s">
        <v>6051</v>
      </c>
      <c r="H5335" s="461">
        <v>45611</v>
      </c>
      <c r="I5335" s="505"/>
      <c r="J5335" s="249"/>
      <c r="K5335" s="249"/>
      <c r="L5335" s="249"/>
      <c r="M5335" s="246"/>
      <c r="N5335" s="249"/>
      <c r="O5335" s="506"/>
      <c r="P5335" s="249"/>
      <c r="Q5335" s="249"/>
      <c r="R5335" s="249"/>
      <c r="S5335" s="538">
        <v>1394</v>
      </c>
      <c r="T5335" s="467" t="s">
        <v>2965</v>
      </c>
      <c r="U5335" s="347">
        <f t="shared" si="119"/>
        <v>12546</v>
      </c>
    </row>
    <row r="5336" spans="1:21">
      <c r="A5336" s="238">
        <f t="shared" si="118"/>
        <v>5333</v>
      </c>
      <c r="B5336" s="238">
        <v>112169822</v>
      </c>
      <c r="C5336" s="239">
        <v>581130704</v>
      </c>
      <c r="D5336" s="239" t="s">
        <v>2942</v>
      </c>
      <c r="E5336" s="600" t="s">
        <v>2729</v>
      </c>
      <c r="F5336" s="333">
        <v>1000</v>
      </c>
      <c r="G5336" s="623" t="s">
        <v>6053</v>
      </c>
      <c r="H5336" s="485">
        <v>45602</v>
      </c>
      <c r="I5336" s="505"/>
      <c r="J5336" s="249"/>
      <c r="K5336" s="249"/>
      <c r="L5336" s="249"/>
      <c r="M5336" s="246"/>
      <c r="N5336" s="249"/>
      <c r="O5336" s="506"/>
      <c r="P5336" s="249"/>
      <c r="Q5336" s="249"/>
      <c r="R5336" s="249"/>
      <c r="S5336" s="538">
        <v>20.5</v>
      </c>
      <c r="T5336" s="467" t="s">
        <v>2965</v>
      </c>
      <c r="U5336" s="347">
        <f t="shared" si="119"/>
        <v>20500</v>
      </c>
    </row>
    <row r="5337" spans="1:21">
      <c r="A5337" s="238">
        <f t="shared" si="118"/>
        <v>5334</v>
      </c>
      <c r="B5337" s="238">
        <v>112169822</v>
      </c>
      <c r="C5337" s="239">
        <v>581130704</v>
      </c>
      <c r="D5337" s="239" t="s">
        <v>2942</v>
      </c>
      <c r="E5337" s="600" t="s">
        <v>2729</v>
      </c>
      <c r="F5337" s="416">
        <v>400</v>
      </c>
      <c r="G5337" s="623" t="s">
        <v>6051</v>
      </c>
      <c r="H5337" s="461">
        <v>45611</v>
      </c>
      <c r="I5337" s="505"/>
      <c r="J5337" s="249"/>
      <c r="K5337" s="249"/>
      <c r="L5337" s="249"/>
      <c r="M5337" s="246"/>
      <c r="N5337" s="249"/>
      <c r="O5337" s="506"/>
      <c r="P5337" s="249"/>
      <c r="Q5337" s="249"/>
      <c r="R5337" s="249"/>
      <c r="S5337" s="538">
        <v>20.5</v>
      </c>
      <c r="T5337" s="467" t="s">
        <v>2965</v>
      </c>
      <c r="U5337" s="347">
        <f t="shared" si="119"/>
        <v>8200</v>
      </c>
    </row>
    <row r="5338" spans="1:21">
      <c r="A5338" s="238">
        <f t="shared" si="118"/>
        <v>5335</v>
      </c>
      <c r="B5338" s="238">
        <v>112148136</v>
      </c>
      <c r="C5338" s="239" t="s">
        <v>3726</v>
      </c>
      <c r="D5338" s="238" t="s">
        <v>3727</v>
      </c>
      <c r="E5338" s="600" t="s">
        <v>36</v>
      </c>
      <c r="F5338" s="333">
        <v>4</v>
      </c>
      <c r="G5338" s="623" t="s">
        <v>6050</v>
      </c>
      <c r="H5338" s="417">
        <v>45601</v>
      </c>
      <c r="I5338" s="505"/>
      <c r="J5338" s="249"/>
      <c r="K5338" s="249"/>
      <c r="L5338" s="249"/>
      <c r="M5338" s="246"/>
      <c r="N5338" s="249"/>
      <c r="O5338" s="506"/>
      <c r="P5338" s="249"/>
      <c r="Q5338" s="249"/>
      <c r="R5338" s="249"/>
      <c r="S5338" s="538">
        <v>14707.5</v>
      </c>
      <c r="T5338" s="467" t="s">
        <v>2965</v>
      </c>
      <c r="U5338" s="347">
        <f t="shared" si="119"/>
        <v>58830</v>
      </c>
    </row>
    <row r="5339" spans="1:21">
      <c r="A5339" s="238">
        <f t="shared" si="118"/>
        <v>5336</v>
      </c>
      <c r="B5339" s="238">
        <v>112148136</v>
      </c>
      <c r="C5339" s="239" t="s">
        <v>3726</v>
      </c>
      <c r="D5339" s="238" t="s">
        <v>3727</v>
      </c>
      <c r="E5339" s="600" t="s">
        <v>36</v>
      </c>
      <c r="F5339" s="333">
        <v>1</v>
      </c>
      <c r="G5339" s="623" t="s">
        <v>6050</v>
      </c>
      <c r="H5339" s="417">
        <v>45601</v>
      </c>
      <c r="I5339" s="505"/>
      <c r="J5339" s="249"/>
      <c r="K5339" s="249"/>
      <c r="L5339" s="249"/>
      <c r="M5339" s="246"/>
      <c r="N5339" s="249"/>
      <c r="O5339" s="506"/>
      <c r="P5339" s="249"/>
      <c r="Q5339" s="249"/>
      <c r="R5339" s="249"/>
      <c r="S5339" s="547">
        <v>14707.5</v>
      </c>
      <c r="T5339" s="467" t="s">
        <v>2965</v>
      </c>
      <c r="U5339" s="347">
        <f t="shared" si="119"/>
        <v>14707.5</v>
      </c>
    </row>
    <row r="5340" spans="1:21">
      <c r="A5340" s="238">
        <f t="shared" si="118"/>
        <v>5337</v>
      </c>
      <c r="B5340" s="238">
        <v>112141777</v>
      </c>
      <c r="C5340" s="238">
        <v>112141777</v>
      </c>
      <c r="D5340" s="238" t="s">
        <v>2563</v>
      </c>
      <c r="E5340" s="600" t="s">
        <v>36</v>
      </c>
      <c r="F5340" s="235">
        <v>396</v>
      </c>
      <c r="G5340" s="623" t="s">
        <v>6050</v>
      </c>
      <c r="H5340" s="417">
        <v>45601</v>
      </c>
      <c r="I5340" s="505"/>
      <c r="J5340" s="249"/>
      <c r="K5340" s="249"/>
      <c r="L5340" s="249"/>
      <c r="M5340" s="246"/>
      <c r="N5340" s="249"/>
      <c r="O5340" s="506"/>
      <c r="P5340" s="249"/>
      <c r="Q5340" s="249"/>
      <c r="R5340" s="249"/>
      <c r="S5340" s="538">
        <v>5.3</v>
      </c>
      <c r="T5340" s="467" t="s">
        <v>2965</v>
      </c>
      <c r="U5340" s="347">
        <f t="shared" si="119"/>
        <v>2098.7999999999997</v>
      </c>
    </row>
    <row r="5341" spans="1:21">
      <c r="A5341" s="238">
        <f t="shared" si="118"/>
        <v>5338</v>
      </c>
      <c r="B5341" s="238">
        <v>112141777</v>
      </c>
      <c r="C5341" s="238">
        <v>112141777</v>
      </c>
      <c r="D5341" s="238" t="s">
        <v>2563</v>
      </c>
      <c r="E5341" s="600" t="s">
        <v>36</v>
      </c>
      <c r="F5341" s="235">
        <v>504</v>
      </c>
      <c r="G5341" s="623" t="s">
        <v>6051</v>
      </c>
      <c r="H5341" s="461">
        <v>45611</v>
      </c>
      <c r="I5341" s="505"/>
      <c r="J5341" s="249"/>
      <c r="K5341" s="249"/>
      <c r="L5341" s="249"/>
      <c r="M5341" s="246"/>
      <c r="N5341" s="249"/>
      <c r="O5341" s="506"/>
      <c r="P5341" s="249"/>
      <c r="Q5341" s="249"/>
      <c r="R5341" s="249"/>
      <c r="S5341" s="538">
        <v>5.3</v>
      </c>
      <c r="T5341" s="467" t="s">
        <v>2965</v>
      </c>
      <c r="U5341" s="347">
        <f t="shared" si="119"/>
        <v>2671.2</v>
      </c>
    </row>
    <row r="5342" spans="1:21">
      <c r="A5342" s="238">
        <f t="shared" si="118"/>
        <v>5339</v>
      </c>
      <c r="B5342" s="238">
        <v>112141778</v>
      </c>
      <c r="C5342" s="238">
        <v>112141778</v>
      </c>
      <c r="D5342" s="238" t="s">
        <v>2566</v>
      </c>
      <c r="E5342" s="598" t="s">
        <v>36</v>
      </c>
      <c r="F5342" s="235">
        <v>220</v>
      </c>
      <c r="G5342" s="623" t="s">
        <v>6050</v>
      </c>
      <c r="H5342" s="417">
        <v>45601</v>
      </c>
      <c r="I5342" s="505"/>
      <c r="J5342" s="249"/>
      <c r="K5342" s="249"/>
      <c r="L5342" s="249"/>
      <c r="M5342" s="246"/>
      <c r="N5342" s="249"/>
      <c r="O5342" s="506"/>
      <c r="P5342" s="249"/>
      <c r="Q5342" s="249"/>
      <c r="R5342" s="249"/>
      <c r="S5342" s="538">
        <v>1.45</v>
      </c>
      <c r="T5342" s="467" t="s">
        <v>2965</v>
      </c>
      <c r="U5342" s="347">
        <f t="shared" si="119"/>
        <v>319</v>
      </c>
    </row>
    <row r="5343" spans="1:21">
      <c r="A5343" s="238">
        <f t="shared" si="118"/>
        <v>5340</v>
      </c>
      <c r="B5343" s="238">
        <v>112141778</v>
      </c>
      <c r="C5343" s="238">
        <v>112141778</v>
      </c>
      <c r="D5343" s="238" t="s">
        <v>2566</v>
      </c>
      <c r="E5343" s="598" t="s">
        <v>36</v>
      </c>
      <c r="F5343" s="235">
        <v>280</v>
      </c>
      <c r="G5343" s="623" t="s">
        <v>6051</v>
      </c>
      <c r="H5343" s="461">
        <v>45611</v>
      </c>
      <c r="I5343" s="505"/>
      <c r="J5343" s="249"/>
      <c r="K5343" s="249"/>
      <c r="L5343" s="249"/>
      <c r="M5343" s="246"/>
      <c r="N5343" s="249"/>
      <c r="O5343" s="506"/>
      <c r="P5343" s="249"/>
      <c r="Q5343" s="249"/>
      <c r="R5343" s="249"/>
      <c r="S5343" s="538">
        <v>1.45</v>
      </c>
      <c r="T5343" s="467" t="s">
        <v>2965</v>
      </c>
      <c r="U5343" s="347">
        <f t="shared" si="119"/>
        <v>406</v>
      </c>
    </row>
    <row r="5344" spans="1:21" ht="20.399999999999999">
      <c r="A5344" s="238">
        <f t="shared" si="118"/>
        <v>5341</v>
      </c>
      <c r="B5344" s="238">
        <v>107171952</v>
      </c>
      <c r="C5344" s="238">
        <v>99148781208</v>
      </c>
      <c r="D5344" s="238" t="s">
        <v>1476</v>
      </c>
      <c r="E5344" s="600" t="s">
        <v>36</v>
      </c>
      <c r="F5344" s="235">
        <v>50</v>
      </c>
      <c r="G5344" s="623" t="s">
        <v>6053</v>
      </c>
      <c r="H5344" s="485">
        <v>45602</v>
      </c>
      <c r="I5344" s="505"/>
      <c r="J5344" s="249"/>
      <c r="K5344" s="249"/>
      <c r="L5344" s="249"/>
      <c r="M5344" s="246"/>
      <c r="N5344" s="249"/>
      <c r="O5344" s="506"/>
      <c r="P5344" s="249"/>
      <c r="Q5344" s="249"/>
      <c r="R5344" s="249"/>
      <c r="S5344" s="408">
        <v>2003.5</v>
      </c>
      <c r="T5344" s="467" t="s">
        <v>2965</v>
      </c>
      <c r="U5344" s="347">
        <f t="shared" si="119"/>
        <v>100175</v>
      </c>
    </row>
    <row r="5345" spans="1:21">
      <c r="A5345" s="238">
        <f t="shared" si="118"/>
        <v>5342</v>
      </c>
      <c r="B5345" s="238">
        <v>109492180</v>
      </c>
      <c r="C5345" s="346" t="s">
        <v>201</v>
      </c>
      <c r="D5345" s="346" t="s">
        <v>2748</v>
      </c>
      <c r="E5345" s="598" t="s">
        <v>36</v>
      </c>
      <c r="F5345" s="235">
        <v>200</v>
      </c>
      <c r="G5345" s="623" t="s">
        <v>6053</v>
      </c>
      <c r="H5345" s="485">
        <v>45602</v>
      </c>
      <c r="I5345" s="505"/>
      <c r="J5345" s="249"/>
      <c r="K5345" s="249"/>
      <c r="L5345" s="249"/>
      <c r="M5345" s="246"/>
      <c r="N5345" s="249"/>
      <c r="O5345" s="506"/>
      <c r="P5345" s="249"/>
      <c r="Q5345" s="249"/>
      <c r="R5345" s="249"/>
      <c r="S5345" s="538">
        <v>34.21</v>
      </c>
      <c r="T5345" s="467" t="s">
        <v>2965</v>
      </c>
      <c r="U5345" s="347">
        <f t="shared" si="119"/>
        <v>6842</v>
      </c>
    </row>
    <row r="5346" spans="1:21">
      <c r="A5346" s="238">
        <f t="shared" si="118"/>
        <v>5343</v>
      </c>
      <c r="B5346" s="238">
        <v>109492180</v>
      </c>
      <c r="C5346" s="346" t="s">
        <v>201</v>
      </c>
      <c r="D5346" s="346" t="s">
        <v>2748</v>
      </c>
      <c r="E5346" s="598" t="s">
        <v>36</v>
      </c>
      <c r="F5346" s="238">
        <v>20</v>
      </c>
      <c r="G5346" s="623" t="s">
        <v>6051</v>
      </c>
      <c r="H5346" s="461">
        <v>45611</v>
      </c>
      <c r="I5346" s="505"/>
      <c r="J5346" s="249"/>
      <c r="K5346" s="249"/>
      <c r="L5346" s="249"/>
      <c r="M5346" s="246"/>
      <c r="N5346" s="249"/>
      <c r="O5346" s="506"/>
      <c r="P5346" s="249"/>
      <c r="Q5346" s="249"/>
      <c r="R5346" s="249"/>
      <c r="S5346" s="538">
        <v>34.21</v>
      </c>
      <c r="T5346" s="467" t="s">
        <v>2965</v>
      </c>
      <c r="U5346" s="347">
        <f t="shared" si="119"/>
        <v>684.2</v>
      </c>
    </row>
    <row r="5347" spans="1:21" ht="20.399999999999999">
      <c r="A5347" s="238">
        <f t="shared" si="118"/>
        <v>5344</v>
      </c>
      <c r="B5347" s="238">
        <v>109492181</v>
      </c>
      <c r="C5347" s="346" t="s">
        <v>170</v>
      </c>
      <c r="D5347" s="346" t="s">
        <v>171</v>
      </c>
      <c r="E5347" s="600" t="s">
        <v>36</v>
      </c>
      <c r="F5347" s="235">
        <v>800</v>
      </c>
      <c r="G5347" s="623" t="s">
        <v>6053</v>
      </c>
      <c r="H5347" s="485">
        <v>45602</v>
      </c>
      <c r="I5347" s="505"/>
      <c r="J5347" s="249"/>
      <c r="K5347" s="249"/>
      <c r="L5347" s="249"/>
      <c r="M5347" s="246"/>
      <c r="N5347" s="249"/>
      <c r="O5347" s="506"/>
      <c r="P5347" s="249"/>
      <c r="Q5347" s="249"/>
      <c r="R5347" s="249"/>
      <c r="S5347" s="538">
        <v>21.27</v>
      </c>
      <c r="T5347" s="467" t="s">
        <v>2965</v>
      </c>
      <c r="U5347" s="347">
        <f t="shared" si="119"/>
        <v>17016</v>
      </c>
    </row>
    <row r="5348" spans="1:21" ht="20.399999999999999">
      <c r="A5348" s="238">
        <f t="shared" si="118"/>
        <v>5345</v>
      </c>
      <c r="B5348" s="238">
        <v>109492181</v>
      </c>
      <c r="C5348" s="346" t="s">
        <v>170</v>
      </c>
      <c r="D5348" s="346" t="s">
        <v>171</v>
      </c>
      <c r="E5348" s="600" t="s">
        <v>36</v>
      </c>
      <c r="F5348" s="238">
        <v>240</v>
      </c>
      <c r="G5348" s="623" t="s">
        <v>6051</v>
      </c>
      <c r="H5348" s="461">
        <v>45611</v>
      </c>
      <c r="I5348" s="505"/>
      <c r="J5348" s="249"/>
      <c r="K5348" s="249"/>
      <c r="L5348" s="249"/>
      <c r="M5348" s="246"/>
      <c r="N5348" s="249"/>
      <c r="O5348" s="506"/>
      <c r="P5348" s="249"/>
      <c r="Q5348" s="249"/>
      <c r="R5348" s="249"/>
      <c r="S5348" s="538">
        <v>21.27</v>
      </c>
      <c r="T5348" s="467" t="s">
        <v>2965</v>
      </c>
      <c r="U5348" s="347">
        <f t="shared" si="119"/>
        <v>5104.8</v>
      </c>
    </row>
    <row r="5349" spans="1:21">
      <c r="A5349" s="238">
        <f t="shared" si="118"/>
        <v>5346</v>
      </c>
      <c r="B5349" s="238">
        <v>109492192</v>
      </c>
      <c r="C5349" s="346" t="s">
        <v>1290</v>
      </c>
      <c r="D5349" s="337" t="s">
        <v>2746</v>
      </c>
      <c r="E5349" s="600" t="s">
        <v>36</v>
      </c>
      <c r="F5349" s="235">
        <v>200</v>
      </c>
      <c r="G5349" s="623" t="s">
        <v>6053</v>
      </c>
      <c r="H5349" s="485">
        <v>45602</v>
      </c>
      <c r="I5349" s="505"/>
      <c r="J5349" s="249"/>
      <c r="K5349" s="249"/>
      <c r="L5349" s="249"/>
      <c r="M5349" s="246"/>
      <c r="N5349" s="249"/>
      <c r="O5349" s="506"/>
      <c r="P5349" s="249"/>
      <c r="Q5349" s="249"/>
      <c r="R5349" s="249"/>
      <c r="S5349" s="171">
        <v>25.44</v>
      </c>
      <c r="T5349" s="467" t="s">
        <v>2965</v>
      </c>
      <c r="U5349" s="347">
        <f t="shared" si="119"/>
        <v>5088</v>
      </c>
    </row>
    <row r="5350" spans="1:21">
      <c r="A5350" s="238">
        <f t="shared" si="118"/>
        <v>5347</v>
      </c>
      <c r="B5350" s="238">
        <v>109492193</v>
      </c>
      <c r="C5350" s="346">
        <v>9670003576</v>
      </c>
      <c r="D5350" s="346" t="s">
        <v>2739</v>
      </c>
      <c r="E5350" s="598" t="s">
        <v>36</v>
      </c>
      <c r="F5350" s="235">
        <v>1000</v>
      </c>
      <c r="G5350" s="623" t="s">
        <v>6053</v>
      </c>
      <c r="H5350" s="485">
        <v>45602</v>
      </c>
      <c r="I5350" s="505"/>
      <c r="J5350" s="249"/>
      <c r="K5350" s="249"/>
      <c r="L5350" s="249"/>
      <c r="M5350" s="246"/>
      <c r="N5350" s="249"/>
      <c r="O5350" s="506"/>
      <c r="P5350" s="249"/>
      <c r="Q5350" s="249"/>
      <c r="R5350" s="249"/>
      <c r="S5350" s="408">
        <v>11.89</v>
      </c>
      <c r="T5350" s="467" t="s">
        <v>2965</v>
      </c>
      <c r="U5350" s="347">
        <f t="shared" si="119"/>
        <v>11890</v>
      </c>
    </row>
    <row r="5351" spans="1:21" ht="20.399999999999999">
      <c r="A5351" s="238">
        <f t="shared" si="118"/>
        <v>5348</v>
      </c>
      <c r="B5351" s="238">
        <v>109609630</v>
      </c>
      <c r="C5351" s="337" t="s">
        <v>183</v>
      </c>
      <c r="D5351" s="238" t="s">
        <v>184</v>
      </c>
      <c r="E5351" s="598" t="s">
        <v>36</v>
      </c>
      <c r="F5351" s="235">
        <v>400</v>
      </c>
      <c r="G5351" s="623" t="s">
        <v>6053</v>
      </c>
      <c r="H5351" s="485">
        <v>45602</v>
      </c>
      <c r="I5351" s="505"/>
      <c r="J5351" s="249"/>
      <c r="K5351" s="249"/>
      <c r="L5351" s="249"/>
      <c r="M5351" s="246"/>
      <c r="N5351" s="249"/>
      <c r="O5351" s="506"/>
      <c r="P5351" s="249"/>
      <c r="Q5351" s="249"/>
      <c r="R5351" s="249"/>
      <c r="S5351" s="171">
        <v>24.28</v>
      </c>
      <c r="T5351" s="467" t="s">
        <v>2965</v>
      </c>
      <c r="U5351" s="347">
        <f t="shared" si="119"/>
        <v>9712</v>
      </c>
    </row>
    <row r="5352" spans="1:21">
      <c r="A5352" s="238">
        <f t="shared" si="118"/>
        <v>5349</v>
      </c>
      <c r="B5352" s="238">
        <v>112136078</v>
      </c>
      <c r="C5352" s="346" t="s">
        <v>879</v>
      </c>
      <c r="D5352" s="346" t="s">
        <v>880</v>
      </c>
      <c r="E5352" s="598" t="s">
        <v>36</v>
      </c>
      <c r="F5352" s="238">
        <v>50</v>
      </c>
      <c r="G5352" s="623" t="s">
        <v>6053</v>
      </c>
      <c r="H5352" s="485">
        <v>45602</v>
      </c>
      <c r="I5352" s="505"/>
      <c r="J5352" s="249"/>
      <c r="K5352" s="249"/>
      <c r="L5352" s="249"/>
      <c r="M5352" s="246"/>
      <c r="N5352" s="249"/>
      <c r="O5352" s="506"/>
      <c r="P5352" s="249"/>
      <c r="Q5352" s="249"/>
      <c r="R5352" s="249"/>
      <c r="S5352" s="542">
        <v>175.20000000000002</v>
      </c>
      <c r="T5352" s="467" t="s">
        <v>2965</v>
      </c>
      <c r="U5352" s="347">
        <f t="shared" si="119"/>
        <v>8760</v>
      </c>
    </row>
    <row r="5353" spans="1:21">
      <c r="A5353" s="238">
        <f t="shared" si="118"/>
        <v>5350</v>
      </c>
      <c r="B5353" s="238">
        <v>112136080</v>
      </c>
      <c r="C5353" s="346" t="s">
        <v>2222</v>
      </c>
      <c r="D5353" s="346" t="s">
        <v>889</v>
      </c>
      <c r="E5353" s="598" t="s">
        <v>36</v>
      </c>
      <c r="F5353" s="333">
        <v>200</v>
      </c>
      <c r="G5353" s="623" t="s">
        <v>6053</v>
      </c>
      <c r="H5353" s="485">
        <v>45602</v>
      </c>
      <c r="I5353" s="505"/>
      <c r="J5353" s="249"/>
      <c r="K5353" s="249"/>
      <c r="L5353" s="249"/>
      <c r="M5353" s="246"/>
      <c r="N5353" s="249"/>
      <c r="O5353" s="506"/>
      <c r="P5353" s="249"/>
      <c r="Q5353" s="249"/>
      <c r="R5353" s="249"/>
      <c r="S5353" s="171">
        <v>15.92</v>
      </c>
      <c r="T5353" s="467" t="s">
        <v>2965</v>
      </c>
      <c r="U5353" s="347">
        <f t="shared" si="119"/>
        <v>3184</v>
      </c>
    </row>
    <row r="5354" spans="1:21">
      <c r="A5354" s="238">
        <f t="shared" si="118"/>
        <v>5351</v>
      </c>
      <c r="B5354" s="238">
        <v>112136069</v>
      </c>
      <c r="C5354" s="346" t="s">
        <v>2235</v>
      </c>
      <c r="D5354" s="346" t="s">
        <v>2749</v>
      </c>
      <c r="E5354" s="598" t="s">
        <v>36</v>
      </c>
      <c r="F5354" s="235">
        <v>150</v>
      </c>
      <c r="G5354" s="623" t="s">
        <v>6053</v>
      </c>
      <c r="H5354" s="485">
        <v>45602</v>
      </c>
      <c r="I5354" s="505"/>
      <c r="J5354" s="249"/>
      <c r="K5354" s="249"/>
      <c r="L5354" s="249"/>
      <c r="M5354" s="246"/>
      <c r="N5354" s="249"/>
      <c r="O5354" s="506"/>
      <c r="P5354" s="249"/>
      <c r="Q5354" s="249"/>
      <c r="R5354" s="249"/>
      <c r="S5354" s="171">
        <v>57.48</v>
      </c>
      <c r="T5354" s="467" t="s">
        <v>2965</v>
      </c>
      <c r="U5354" s="347">
        <f t="shared" si="119"/>
        <v>8622</v>
      </c>
    </row>
    <row r="5355" spans="1:21">
      <c r="A5355" s="238">
        <f t="shared" si="118"/>
        <v>5352</v>
      </c>
      <c r="B5355" s="238">
        <v>109609632</v>
      </c>
      <c r="C5355" s="238" t="s">
        <v>197</v>
      </c>
      <c r="D5355" s="238" t="s">
        <v>2747</v>
      </c>
      <c r="E5355" s="598" t="s">
        <v>36</v>
      </c>
      <c r="F5355" s="235">
        <v>100</v>
      </c>
      <c r="G5355" s="623" t="s">
        <v>6053</v>
      </c>
      <c r="H5355" s="485">
        <v>45602</v>
      </c>
      <c r="I5355" s="505"/>
      <c r="J5355" s="249"/>
      <c r="K5355" s="249"/>
      <c r="L5355" s="249"/>
      <c r="M5355" s="246"/>
      <c r="N5355" s="249"/>
      <c r="O5355" s="506"/>
      <c r="P5355" s="249"/>
      <c r="Q5355" s="249"/>
      <c r="R5355" s="249"/>
      <c r="S5355" s="171">
        <v>108.82</v>
      </c>
      <c r="T5355" s="467" t="s">
        <v>2965</v>
      </c>
      <c r="U5355" s="347">
        <f t="shared" si="119"/>
        <v>10882</v>
      </c>
    </row>
    <row r="5356" spans="1:21">
      <c r="A5356" s="238">
        <f t="shared" si="118"/>
        <v>5353</v>
      </c>
      <c r="B5356" s="333">
        <v>108214979</v>
      </c>
      <c r="C5356" s="333">
        <v>108214979</v>
      </c>
      <c r="D5356" s="238" t="s">
        <v>819</v>
      </c>
      <c r="E5356" s="598" t="s">
        <v>36</v>
      </c>
      <c r="F5356" s="333">
        <v>440</v>
      </c>
      <c r="G5356" s="623" t="s">
        <v>6050</v>
      </c>
      <c r="H5356" s="417">
        <v>45601</v>
      </c>
      <c r="I5356" s="505"/>
      <c r="J5356" s="249"/>
      <c r="K5356" s="249"/>
      <c r="L5356" s="249"/>
      <c r="M5356" s="246"/>
      <c r="N5356" s="249"/>
      <c r="O5356" s="506"/>
      <c r="P5356" s="249"/>
      <c r="Q5356" s="249"/>
      <c r="R5356" s="249"/>
      <c r="S5356" s="538">
        <v>4.05</v>
      </c>
      <c r="T5356" s="467" t="s">
        <v>2965</v>
      </c>
      <c r="U5356" s="347">
        <f t="shared" si="119"/>
        <v>1782</v>
      </c>
    </row>
    <row r="5357" spans="1:21">
      <c r="A5357" s="238">
        <f t="shared" si="118"/>
        <v>5354</v>
      </c>
      <c r="B5357" s="333">
        <v>108214979</v>
      </c>
      <c r="C5357" s="333">
        <v>108214979</v>
      </c>
      <c r="D5357" s="238" t="s">
        <v>819</v>
      </c>
      <c r="E5357" s="598"/>
      <c r="F5357" s="333">
        <v>560</v>
      </c>
      <c r="G5357" s="623" t="s">
        <v>6051</v>
      </c>
      <c r="H5357" s="461">
        <v>45611</v>
      </c>
      <c r="I5357" s="505"/>
      <c r="J5357" s="249"/>
      <c r="K5357" s="249"/>
      <c r="L5357" s="249"/>
      <c r="M5357" s="246"/>
      <c r="N5357" s="249"/>
      <c r="O5357" s="506"/>
      <c r="P5357" s="249"/>
      <c r="Q5357" s="249"/>
      <c r="R5357" s="249"/>
      <c r="S5357" s="538">
        <v>4.05</v>
      </c>
      <c r="T5357" s="467" t="s">
        <v>2965</v>
      </c>
      <c r="U5357" s="347">
        <f t="shared" si="119"/>
        <v>2268</v>
      </c>
    </row>
    <row r="5358" spans="1:21">
      <c r="A5358" s="238">
        <f t="shared" si="118"/>
        <v>5355</v>
      </c>
      <c r="B5358" s="333">
        <v>107186267</v>
      </c>
      <c r="C5358" s="238">
        <v>107186267</v>
      </c>
      <c r="D5358" s="238" t="s">
        <v>821</v>
      </c>
      <c r="E5358" s="598" t="s">
        <v>36</v>
      </c>
      <c r="F5358" s="333">
        <v>440</v>
      </c>
      <c r="G5358" s="623" t="s">
        <v>6050</v>
      </c>
      <c r="H5358" s="417">
        <v>45601</v>
      </c>
      <c r="I5358" s="505"/>
      <c r="J5358" s="249"/>
      <c r="K5358" s="249"/>
      <c r="L5358" s="249"/>
      <c r="M5358" s="246"/>
      <c r="N5358" s="249"/>
      <c r="O5358" s="506"/>
      <c r="P5358" s="249"/>
      <c r="Q5358" s="249"/>
      <c r="R5358" s="249"/>
      <c r="S5358" s="538">
        <v>11.06</v>
      </c>
      <c r="T5358" s="467" t="s">
        <v>2965</v>
      </c>
      <c r="U5358" s="347">
        <f t="shared" si="119"/>
        <v>4866.4000000000005</v>
      </c>
    </row>
    <row r="5359" spans="1:21">
      <c r="A5359" s="238">
        <f t="shared" si="118"/>
        <v>5356</v>
      </c>
      <c r="B5359" s="333">
        <v>107186267</v>
      </c>
      <c r="C5359" s="238">
        <v>107186267</v>
      </c>
      <c r="D5359" s="238" t="s">
        <v>821</v>
      </c>
      <c r="E5359" s="598" t="s">
        <v>36</v>
      </c>
      <c r="F5359" s="333">
        <v>560</v>
      </c>
      <c r="G5359" s="623" t="s">
        <v>6051</v>
      </c>
      <c r="H5359" s="461">
        <v>45611</v>
      </c>
      <c r="I5359" s="505"/>
      <c r="J5359" s="249"/>
      <c r="K5359" s="249"/>
      <c r="L5359" s="249"/>
      <c r="M5359" s="246"/>
      <c r="N5359" s="249"/>
      <c r="O5359" s="506"/>
      <c r="P5359" s="249"/>
      <c r="Q5359" s="249"/>
      <c r="R5359" s="249"/>
      <c r="S5359" s="538">
        <v>11.06</v>
      </c>
      <c r="T5359" s="467" t="s">
        <v>2965</v>
      </c>
      <c r="U5359" s="347">
        <f t="shared" si="119"/>
        <v>6193.6</v>
      </c>
    </row>
    <row r="5360" spans="1:21">
      <c r="A5360" s="238">
        <f t="shared" si="118"/>
        <v>5357</v>
      </c>
      <c r="B5360" s="333">
        <v>107184793</v>
      </c>
      <c r="C5360" s="238">
        <v>107184793</v>
      </c>
      <c r="D5360" s="238" t="s">
        <v>813</v>
      </c>
      <c r="E5360" s="598" t="s">
        <v>36</v>
      </c>
      <c r="F5360" s="235">
        <v>440</v>
      </c>
      <c r="G5360" s="623" t="s">
        <v>6050</v>
      </c>
      <c r="H5360" s="417">
        <v>45601</v>
      </c>
      <c r="I5360" s="505"/>
      <c r="J5360" s="249"/>
      <c r="K5360" s="249"/>
      <c r="L5360" s="249"/>
      <c r="M5360" s="246"/>
      <c r="N5360" s="249"/>
      <c r="O5360" s="506"/>
      <c r="P5360" s="249"/>
      <c r="Q5360" s="249"/>
      <c r="R5360" s="249"/>
      <c r="S5360" s="538">
        <v>2.74</v>
      </c>
      <c r="T5360" s="467" t="s">
        <v>2965</v>
      </c>
      <c r="U5360" s="347">
        <f t="shared" si="119"/>
        <v>1205.6000000000001</v>
      </c>
    </row>
    <row r="5361" spans="1:21">
      <c r="A5361" s="238">
        <f t="shared" si="118"/>
        <v>5358</v>
      </c>
      <c r="B5361" s="333">
        <v>107184793</v>
      </c>
      <c r="C5361" s="238">
        <v>107184793</v>
      </c>
      <c r="D5361" s="238" t="s">
        <v>813</v>
      </c>
      <c r="E5361" s="598" t="s">
        <v>36</v>
      </c>
      <c r="F5361" s="235">
        <v>560</v>
      </c>
      <c r="G5361" s="623" t="s">
        <v>6051</v>
      </c>
      <c r="H5361" s="461">
        <v>45611</v>
      </c>
      <c r="I5361" s="505"/>
      <c r="J5361" s="249"/>
      <c r="K5361" s="249"/>
      <c r="L5361" s="249"/>
      <c r="M5361" s="246"/>
      <c r="N5361" s="249"/>
      <c r="O5361" s="506"/>
      <c r="P5361" s="249"/>
      <c r="Q5361" s="249"/>
      <c r="R5361" s="249"/>
      <c r="S5361" s="538">
        <v>2.74</v>
      </c>
      <c r="T5361" s="467" t="s">
        <v>2965</v>
      </c>
      <c r="U5361" s="347">
        <f t="shared" si="119"/>
        <v>1534.4</v>
      </c>
    </row>
    <row r="5362" spans="1:21">
      <c r="A5362" s="238">
        <f t="shared" si="118"/>
        <v>5359</v>
      </c>
      <c r="B5362" s="333">
        <v>107156657</v>
      </c>
      <c r="C5362" s="238">
        <v>107156657</v>
      </c>
      <c r="D5362" s="238" t="s">
        <v>815</v>
      </c>
      <c r="E5362" s="598" t="s">
        <v>36</v>
      </c>
      <c r="F5362" s="235">
        <v>88</v>
      </c>
      <c r="G5362" s="623" t="s">
        <v>6050</v>
      </c>
      <c r="H5362" s="417">
        <v>45601</v>
      </c>
      <c r="I5362" s="505"/>
      <c r="J5362" s="249"/>
      <c r="K5362" s="249"/>
      <c r="L5362" s="249"/>
      <c r="M5362" s="246"/>
      <c r="N5362" s="249"/>
      <c r="O5362" s="506"/>
      <c r="P5362" s="249"/>
      <c r="Q5362" s="249"/>
      <c r="R5362" s="249"/>
      <c r="S5362" s="538">
        <v>17.79</v>
      </c>
      <c r="T5362" s="467" t="s">
        <v>2965</v>
      </c>
      <c r="U5362" s="347">
        <f t="shared" si="119"/>
        <v>1565.52</v>
      </c>
    </row>
    <row r="5363" spans="1:21">
      <c r="A5363" s="238">
        <f t="shared" si="118"/>
        <v>5360</v>
      </c>
      <c r="B5363" s="333">
        <v>107156657</v>
      </c>
      <c r="C5363" s="238">
        <v>107156657</v>
      </c>
      <c r="D5363" s="238" t="s">
        <v>815</v>
      </c>
      <c r="E5363" s="598"/>
      <c r="F5363" s="235">
        <v>112</v>
      </c>
      <c r="G5363" s="623" t="s">
        <v>6051</v>
      </c>
      <c r="H5363" s="461">
        <v>45611</v>
      </c>
      <c r="I5363" s="505"/>
      <c r="J5363" s="249"/>
      <c r="K5363" s="249"/>
      <c r="L5363" s="249"/>
      <c r="M5363" s="246"/>
      <c r="N5363" s="249"/>
      <c r="O5363" s="506"/>
      <c r="P5363" s="249"/>
      <c r="Q5363" s="249"/>
      <c r="R5363" s="249"/>
      <c r="S5363" s="538">
        <v>17.79</v>
      </c>
      <c r="T5363" s="467" t="s">
        <v>2965</v>
      </c>
      <c r="U5363" s="347">
        <f t="shared" si="119"/>
        <v>1992.48</v>
      </c>
    </row>
    <row r="5364" spans="1:21">
      <c r="A5364" s="238">
        <f t="shared" si="118"/>
        <v>5361</v>
      </c>
      <c r="B5364" s="333">
        <v>107156629</v>
      </c>
      <c r="C5364" s="238">
        <v>107156629</v>
      </c>
      <c r="D5364" s="238" t="s">
        <v>814</v>
      </c>
      <c r="E5364" s="598" t="s">
        <v>36</v>
      </c>
      <c r="F5364" s="333">
        <v>352</v>
      </c>
      <c r="G5364" s="623" t="s">
        <v>6050</v>
      </c>
      <c r="H5364" s="417">
        <v>45601</v>
      </c>
      <c r="I5364" s="505"/>
      <c r="J5364" s="249"/>
      <c r="K5364" s="249"/>
      <c r="L5364" s="249"/>
      <c r="M5364" s="246"/>
      <c r="N5364" s="249"/>
      <c r="O5364" s="506"/>
      <c r="P5364" s="249"/>
      <c r="Q5364" s="249"/>
      <c r="R5364" s="249"/>
      <c r="S5364" s="538">
        <v>13.63</v>
      </c>
      <c r="T5364" s="467" t="s">
        <v>2965</v>
      </c>
      <c r="U5364" s="347">
        <f t="shared" si="119"/>
        <v>4797.76</v>
      </c>
    </row>
    <row r="5365" spans="1:21">
      <c r="A5365" s="238">
        <f t="shared" si="118"/>
        <v>5362</v>
      </c>
      <c r="B5365" s="333">
        <v>107156629</v>
      </c>
      <c r="C5365" s="238">
        <v>107156629</v>
      </c>
      <c r="D5365" s="238" t="s">
        <v>814</v>
      </c>
      <c r="E5365" s="598"/>
      <c r="F5365" s="333">
        <v>448</v>
      </c>
      <c r="G5365" s="623" t="s">
        <v>6051</v>
      </c>
      <c r="H5365" s="461">
        <v>45611</v>
      </c>
      <c r="I5365" s="505"/>
      <c r="J5365" s="249"/>
      <c r="K5365" s="249"/>
      <c r="L5365" s="249"/>
      <c r="M5365" s="246"/>
      <c r="N5365" s="249"/>
      <c r="O5365" s="506"/>
      <c r="P5365" s="249"/>
      <c r="Q5365" s="249"/>
      <c r="R5365" s="249"/>
      <c r="S5365" s="538">
        <v>13.63</v>
      </c>
      <c r="T5365" s="467" t="s">
        <v>2965</v>
      </c>
      <c r="U5365" s="347">
        <f t="shared" si="119"/>
        <v>6106.2400000000007</v>
      </c>
    </row>
    <row r="5366" spans="1:21">
      <c r="A5366" s="238">
        <f t="shared" si="118"/>
        <v>5363</v>
      </c>
      <c r="B5366" s="333">
        <v>110408291</v>
      </c>
      <c r="C5366" s="238" t="s">
        <v>1305</v>
      </c>
      <c r="D5366" s="238" t="s">
        <v>1306</v>
      </c>
      <c r="E5366" s="598" t="s">
        <v>36</v>
      </c>
      <c r="F5366" s="235">
        <v>132</v>
      </c>
      <c r="G5366" s="623" t="s">
        <v>6050</v>
      </c>
      <c r="H5366" s="417">
        <v>45601</v>
      </c>
      <c r="I5366" s="505"/>
      <c r="J5366" s="249"/>
      <c r="K5366" s="249"/>
      <c r="L5366" s="249"/>
      <c r="M5366" s="246"/>
      <c r="N5366" s="249"/>
      <c r="O5366" s="506"/>
      <c r="P5366" s="249"/>
      <c r="Q5366" s="249"/>
      <c r="R5366" s="249"/>
      <c r="S5366" s="538">
        <v>2.5499999999999998</v>
      </c>
      <c r="T5366" s="467" t="s">
        <v>2965</v>
      </c>
      <c r="U5366" s="347">
        <f t="shared" si="119"/>
        <v>336.59999999999997</v>
      </c>
    </row>
    <row r="5367" spans="1:21">
      <c r="A5367" s="238">
        <f t="shared" si="118"/>
        <v>5364</v>
      </c>
      <c r="B5367" s="333">
        <v>110408291</v>
      </c>
      <c r="C5367" s="238" t="s">
        <v>1305</v>
      </c>
      <c r="D5367" s="238" t="s">
        <v>1306</v>
      </c>
      <c r="E5367" s="598" t="s">
        <v>36</v>
      </c>
      <c r="F5367" s="235">
        <v>168</v>
      </c>
      <c r="G5367" s="623" t="s">
        <v>6051</v>
      </c>
      <c r="H5367" s="461">
        <v>45611</v>
      </c>
      <c r="I5367" s="505"/>
      <c r="J5367" s="249"/>
      <c r="K5367" s="249"/>
      <c r="L5367" s="249"/>
      <c r="M5367" s="246"/>
      <c r="N5367" s="249"/>
      <c r="O5367" s="506"/>
      <c r="P5367" s="249"/>
      <c r="Q5367" s="249"/>
      <c r="R5367" s="249"/>
      <c r="S5367" s="538">
        <v>2.5499999999999998</v>
      </c>
      <c r="T5367" s="467" t="s">
        <v>2965</v>
      </c>
      <c r="U5367" s="347">
        <f t="shared" si="119"/>
        <v>428.4</v>
      </c>
    </row>
    <row r="5368" spans="1:21" ht="20.399999999999999">
      <c r="A5368" s="238">
        <f t="shared" ref="A5368:A5431" si="120">A5367+1</f>
        <v>5365</v>
      </c>
      <c r="B5368" s="333">
        <v>110408292</v>
      </c>
      <c r="C5368" s="238">
        <v>110408292</v>
      </c>
      <c r="D5368" s="238" t="s">
        <v>1310</v>
      </c>
      <c r="E5368" s="598" t="s">
        <v>36</v>
      </c>
      <c r="F5368" s="235">
        <v>660</v>
      </c>
      <c r="G5368" s="623" t="s">
        <v>6050</v>
      </c>
      <c r="H5368" s="417">
        <v>45601</v>
      </c>
      <c r="I5368" s="505"/>
      <c r="J5368" s="249"/>
      <c r="K5368" s="249"/>
      <c r="L5368" s="249"/>
      <c r="M5368" s="246"/>
      <c r="N5368" s="249"/>
      <c r="O5368" s="506"/>
      <c r="P5368" s="249"/>
      <c r="Q5368" s="249"/>
      <c r="R5368" s="249"/>
      <c r="S5368" s="538">
        <v>4.5</v>
      </c>
      <c r="T5368" s="467" t="s">
        <v>2965</v>
      </c>
      <c r="U5368" s="347">
        <f t="shared" si="119"/>
        <v>2970</v>
      </c>
    </row>
    <row r="5369" spans="1:21" ht="20.399999999999999">
      <c r="A5369" s="238">
        <f t="shared" si="120"/>
        <v>5366</v>
      </c>
      <c r="B5369" s="333">
        <v>110408292</v>
      </c>
      <c r="C5369" s="238">
        <v>110408292</v>
      </c>
      <c r="D5369" s="238" t="s">
        <v>1310</v>
      </c>
      <c r="E5369" s="598" t="s">
        <v>36</v>
      </c>
      <c r="F5369" s="235">
        <v>840</v>
      </c>
      <c r="G5369" s="623" t="s">
        <v>6051</v>
      </c>
      <c r="H5369" s="461">
        <v>45611</v>
      </c>
      <c r="I5369" s="505"/>
      <c r="J5369" s="249"/>
      <c r="K5369" s="249"/>
      <c r="L5369" s="249"/>
      <c r="M5369" s="246"/>
      <c r="N5369" s="249"/>
      <c r="O5369" s="506"/>
      <c r="P5369" s="249"/>
      <c r="Q5369" s="249"/>
      <c r="R5369" s="249"/>
      <c r="S5369" s="538">
        <v>4.5</v>
      </c>
      <c r="T5369" s="467" t="s">
        <v>2965</v>
      </c>
      <c r="U5369" s="347">
        <f t="shared" si="119"/>
        <v>3780</v>
      </c>
    </row>
    <row r="5370" spans="1:21">
      <c r="A5370" s="238">
        <f t="shared" si="120"/>
        <v>5367</v>
      </c>
      <c r="B5370" s="238">
        <v>102464571</v>
      </c>
      <c r="C5370" s="238" t="s">
        <v>1693</v>
      </c>
      <c r="D5370" s="238" t="s">
        <v>1694</v>
      </c>
      <c r="E5370" s="600" t="s">
        <v>36</v>
      </c>
      <c r="F5370" s="333">
        <v>12</v>
      </c>
      <c r="G5370" s="623" t="s">
        <v>6050</v>
      </c>
      <c r="H5370" s="417">
        <v>45601</v>
      </c>
      <c r="I5370" s="505"/>
      <c r="J5370" s="249"/>
      <c r="K5370" s="249"/>
      <c r="L5370" s="249"/>
      <c r="M5370" s="246"/>
      <c r="N5370" s="249"/>
      <c r="O5370" s="506"/>
      <c r="P5370" s="249"/>
      <c r="Q5370" s="249"/>
      <c r="R5370" s="249"/>
      <c r="S5370" s="538">
        <v>1592</v>
      </c>
      <c r="T5370" s="467" t="s">
        <v>2965</v>
      </c>
      <c r="U5370" s="347">
        <f t="shared" si="119"/>
        <v>19104</v>
      </c>
    </row>
    <row r="5371" spans="1:21">
      <c r="A5371" s="238">
        <f t="shared" si="120"/>
        <v>5368</v>
      </c>
      <c r="B5371" s="238">
        <v>102464571</v>
      </c>
      <c r="C5371" s="238" t="s">
        <v>1693</v>
      </c>
      <c r="D5371" s="238" t="s">
        <v>1694</v>
      </c>
      <c r="E5371" s="600" t="s">
        <v>36</v>
      </c>
      <c r="F5371" s="235">
        <v>28</v>
      </c>
      <c r="G5371" s="623" t="s">
        <v>6051</v>
      </c>
      <c r="H5371" s="461">
        <v>45611</v>
      </c>
      <c r="I5371" s="505"/>
      <c r="J5371" s="249"/>
      <c r="K5371" s="249"/>
      <c r="L5371" s="249"/>
      <c r="M5371" s="246"/>
      <c r="N5371" s="249"/>
      <c r="O5371" s="506"/>
      <c r="P5371" s="249"/>
      <c r="Q5371" s="249"/>
      <c r="R5371" s="249"/>
      <c r="S5371" s="538">
        <v>1592</v>
      </c>
      <c r="T5371" s="467" t="s">
        <v>2965</v>
      </c>
      <c r="U5371" s="347">
        <f t="shared" si="119"/>
        <v>44576</v>
      </c>
    </row>
    <row r="5372" spans="1:21">
      <c r="A5372" s="238">
        <f t="shared" si="120"/>
        <v>5369</v>
      </c>
      <c r="B5372" s="238">
        <v>102951260</v>
      </c>
      <c r="C5372" s="238" t="s">
        <v>1697</v>
      </c>
      <c r="D5372" s="238" t="s">
        <v>1698</v>
      </c>
      <c r="E5372" s="600" t="s">
        <v>36</v>
      </c>
      <c r="F5372" s="333">
        <v>18</v>
      </c>
      <c r="G5372" s="623" t="s">
        <v>6050</v>
      </c>
      <c r="H5372" s="417">
        <v>45601</v>
      </c>
      <c r="I5372" s="505"/>
      <c r="J5372" s="249"/>
      <c r="K5372" s="249"/>
      <c r="L5372" s="249"/>
      <c r="M5372" s="246"/>
      <c r="N5372" s="249"/>
      <c r="O5372" s="506"/>
      <c r="P5372" s="249"/>
      <c r="Q5372" s="249"/>
      <c r="R5372" s="249"/>
      <c r="S5372" s="538">
        <v>242</v>
      </c>
      <c r="T5372" s="467" t="s">
        <v>2965</v>
      </c>
      <c r="U5372" s="347">
        <f t="shared" si="119"/>
        <v>4356</v>
      </c>
    </row>
    <row r="5373" spans="1:21">
      <c r="A5373" s="238">
        <f t="shared" si="120"/>
        <v>5370</v>
      </c>
      <c r="B5373" s="238">
        <v>102951260</v>
      </c>
      <c r="C5373" s="238" t="s">
        <v>1697</v>
      </c>
      <c r="D5373" s="238" t="s">
        <v>1698</v>
      </c>
      <c r="E5373" s="600" t="s">
        <v>36</v>
      </c>
      <c r="F5373" s="333">
        <v>28</v>
      </c>
      <c r="G5373" s="623" t="s">
        <v>6051</v>
      </c>
      <c r="H5373" s="461">
        <v>45611</v>
      </c>
      <c r="I5373" s="505"/>
      <c r="J5373" s="249"/>
      <c r="K5373" s="249"/>
      <c r="L5373" s="249"/>
      <c r="M5373" s="246"/>
      <c r="N5373" s="249"/>
      <c r="O5373" s="506"/>
      <c r="P5373" s="249"/>
      <c r="Q5373" s="249"/>
      <c r="R5373" s="249"/>
      <c r="S5373" s="538">
        <v>242</v>
      </c>
      <c r="T5373" s="467" t="s">
        <v>2965</v>
      </c>
      <c r="U5373" s="347">
        <f t="shared" si="119"/>
        <v>6776</v>
      </c>
    </row>
    <row r="5374" spans="1:21">
      <c r="A5374" s="238">
        <f t="shared" si="120"/>
        <v>5371</v>
      </c>
      <c r="B5374" s="238">
        <v>101576439</v>
      </c>
      <c r="C5374" s="238" t="s">
        <v>655</v>
      </c>
      <c r="D5374" s="238" t="s">
        <v>656</v>
      </c>
      <c r="E5374" s="600" t="s">
        <v>36</v>
      </c>
      <c r="F5374" s="333">
        <v>19</v>
      </c>
      <c r="G5374" s="623" t="s">
        <v>6051</v>
      </c>
      <c r="H5374" s="461">
        <v>45611</v>
      </c>
      <c r="I5374" s="505"/>
      <c r="J5374" s="249"/>
      <c r="K5374" s="249"/>
      <c r="L5374" s="249"/>
      <c r="M5374" s="246"/>
      <c r="N5374" s="249"/>
      <c r="O5374" s="506"/>
      <c r="P5374" s="249"/>
      <c r="Q5374" s="249"/>
      <c r="R5374" s="249"/>
      <c r="S5374" s="538">
        <v>1394</v>
      </c>
      <c r="T5374" s="467" t="s">
        <v>2965</v>
      </c>
      <c r="U5374" s="347">
        <f t="shared" si="119"/>
        <v>26486</v>
      </c>
    </row>
    <row r="5375" spans="1:21">
      <c r="A5375" s="238">
        <f t="shared" si="120"/>
        <v>5372</v>
      </c>
      <c r="B5375" s="238">
        <v>109609633</v>
      </c>
      <c r="C5375" s="346" t="s">
        <v>1078</v>
      </c>
      <c r="D5375" s="346" t="s">
        <v>1674</v>
      </c>
      <c r="E5375" s="598" t="s">
        <v>36</v>
      </c>
      <c r="F5375" s="333">
        <v>50</v>
      </c>
      <c r="G5375" s="623" t="s">
        <v>6053</v>
      </c>
      <c r="H5375" s="485">
        <v>45602</v>
      </c>
      <c r="I5375" s="505"/>
      <c r="J5375" s="249"/>
      <c r="K5375" s="249"/>
      <c r="L5375" s="249"/>
      <c r="M5375" s="246"/>
      <c r="N5375" s="249"/>
      <c r="O5375" s="506"/>
      <c r="P5375" s="249"/>
      <c r="Q5375" s="249"/>
      <c r="R5375" s="249"/>
      <c r="S5375" s="171">
        <v>102.74</v>
      </c>
      <c r="T5375" s="467" t="s">
        <v>2965</v>
      </c>
      <c r="U5375" s="347">
        <f t="shared" si="119"/>
        <v>5137</v>
      </c>
    </row>
    <row r="5376" spans="1:21">
      <c r="A5376" s="238">
        <f t="shared" si="120"/>
        <v>5373</v>
      </c>
      <c r="B5376" s="238">
        <v>109609634</v>
      </c>
      <c r="C5376" s="346">
        <v>21038812425</v>
      </c>
      <c r="D5376" s="346" t="s">
        <v>2740</v>
      </c>
      <c r="E5376" s="598" t="s">
        <v>36</v>
      </c>
      <c r="F5376" s="238">
        <v>50</v>
      </c>
      <c r="G5376" s="623" t="s">
        <v>6053</v>
      </c>
      <c r="H5376" s="485">
        <v>45602</v>
      </c>
      <c r="I5376" s="505"/>
      <c r="J5376" s="249"/>
      <c r="K5376" s="249"/>
      <c r="L5376" s="249"/>
      <c r="M5376" s="246"/>
      <c r="N5376" s="249"/>
      <c r="O5376" s="506"/>
      <c r="P5376" s="249"/>
      <c r="Q5376" s="249"/>
      <c r="R5376" s="249"/>
      <c r="S5376" s="171">
        <v>1128.74</v>
      </c>
      <c r="T5376" s="467" t="s">
        <v>2965</v>
      </c>
      <c r="U5376" s="347">
        <f t="shared" si="119"/>
        <v>56437</v>
      </c>
    </row>
    <row r="5377" spans="1:21">
      <c r="A5377" s="238">
        <f t="shared" si="120"/>
        <v>5374</v>
      </c>
      <c r="B5377" s="238">
        <v>109609637</v>
      </c>
      <c r="C5377" s="238" t="s">
        <v>573</v>
      </c>
      <c r="D5377" s="238" t="s">
        <v>574</v>
      </c>
      <c r="E5377" s="598" t="s">
        <v>36</v>
      </c>
      <c r="F5377" s="235">
        <v>250</v>
      </c>
      <c r="G5377" s="623" t="s">
        <v>6053</v>
      </c>
      <c r="H5377" s="485">
        <v>45602</v>
      </c>
      <c r="I5377" s="505"/>
      <c r="J5377" s="249"/>
      <c r="K5377" s="249"/>
      <c r="L5377" s="249"/>
      <c r="M5377" s="246"/>
      <c r="N5377" s="249"/>
      <c r="O5377" s="506"/>
      <c r="P5377" s="249"/>
      <c r="Q5377" s="249"/>
      <c r="R5377" s="249"/>
      <c r="S5377" s="171">
        <v>21.82</v>
      </c>
      <c r="T5377" s="467" t="s">
        <v>2965</v>
      </c>
      <c r="U5377" s="347">
        <f t="shared" si="119"/>
        <v>5455</v>
      </c>
    </row>
    <row r="5378" spans="1:21">
      <c r="A5378" s="238">
        <f t="shared" si="120"/>
        <v>5375</v>
      </c>
      <c r="B5378" s="238">
        <v>112136066</v>
      </c>
      <c r="C5378" s="346" t="s">
        <v>2230</v>
      </c>
      <c r="D5378" s="346" t="s">
        <v>2745</v>
      </c>
      <c r="E5378" s="598" t="s">
        <v>36</v>
      </c>
      <c r="F5378" s="235">
        <v>50</v>
      </c>
      <c r="G5378" s="623" t="s">
        <v>6053</v>
      </c>
      <c r="H5378" s="485">
        <v>45602</v>
      </c>
      <c r="I5378" s="505"/>
      <c r="J5378" s="249"/>
      <c r="K5378" s="249"/>
      <c r="L5378" s="249"/>
      <c r="M5378" s="246"/>
      <c r="N5378" s="249"/>
      <c r="O5378" s="506"/>
      <c r="P5378" s="249"/>
      <c r="Q5378" s="249"/>
      <c r="R5378" s="249"/>
      <c r="S5378" s="171">
        <v>138.27000000000001</v>
      </c>
      <c r="T5378" s="467" t="s">
        <v>2965</v>
      </c>
      <c r="U5378" s="347">
        <f t="shared" si="119"/>
        <v>6913.5000000000009</v>
      </c>
    </row>
    <row r="5379" spans="1:21" ht="20.399999999999999">
      <c r="A5379" s="238">
        <f t="shared" si="120"/>
        <v>5376</v>
      </c>
      <c r="B5379" s="238">
        <v>110408290</v>
      </c>
      <c r="C5379" s="238" t="s">
        <v>4382</v>
      </c>
      <c r="D5379" s="337" t="s">
        <v>2775</v>
      </c>
      <c r="E5379" s="598" t="s">
        <v>36</v>
      </c>
      <c r="F5379" s="235">
        <v>30</v>
      </c>
      <c r="G5379" s="623" t="s">
        <v>6050</v>
      </c>
      <c r="H5379" s="417">
        <v>45601</v>
      </c>
      <c r="I5379" s="505"/>
      <c r="J5379" s="249"/>
      <c r="K5379" s="249"/>
      <c r="L5379" s="249"/>
      <c r="M5379" s="246"/>
      <c r="N5379" s="249"/>
      <c r="O5379" s="506"/>
      <c r="P5379" s="249"/>
      <c r="Q5379" s="249"/>
      <c r="R5379" s="249"/>
      <c r="S5379" s="538">
        <v>610</v>
      </c>
      <c r="T5379" s="467" t="s">
        <v>2965</v>
      </c>
      <c r="U5379" s="347">
        <f t="shared" si="119"/>
        <v>18300</v>
      </c>
    </row>
    <row r="5380" spans="1:21" ht="20.399999999999999">
      <c r="A5380" s="238">
        <f t="shared" si="120"/>
        <v>5377</v>
      </c>
      <c r="B5380" s="238">
        <v>109492194</v>
      </c>
      <c r="C5380" s="346">
        <v>61030012010</v>
      </c>
      <c r="D5380" s="346" t="s">
        <v>193</v>
      </c>
      <c r="E5380" s="598" t="s">
        <v>36</v>
      </c>
      <c r="F5380" s="333">
        <v>400</v>
      </c>
      <c r="G5380" s="623" t="s">
        <v>6053</v>
      </c>
      <c r="H5380" s="485">
        <v>45602</v>
      </c>
      <c r="I5380" s="505"/>
      <c r="J5380" s="249"/>
      <c r="K5380" s="249"/>
      <c r="L5380" s="249"/>
      <c r="M5380" s="246"/>
      <c r="N5380" s="249"/>
      <c r="O5380" s="506"/>
      <c r="P5380" s="249"/>
      <c r="Q5380" s="249"/>
      <c r="R5380" s="249"/>
      <c r="S5380" s="538">
        <v>244.56</v>
      </c>
      <c r="T5380" s="467" t="s">
        <v>2965</v>
      </c>
      <c r="U5380" s="347">
        <f t="shared" si="119"/>
        <v>97824</v>
      </c>
    </row>
    <row r="5381" spans="1:21" ht="20.399999999999999">
      <c r="A5381" s="238">
        <f t="shared" si="120"/>
        <v>5378</v>
      </c>
      <c r="B5381" s="238">
        <v>109492194</v>
      </c>
      <c r="C5381" s="346">
        <v>61030012010</v>
      </c>
      <c r="D5381" s="346" t="s">
        <v>193</v>
      </c>
      <c r="E5381" s="598" t="s">
        <v>36</v>
      </c>
      <c r="F5381" s="238">
        <v>20</v>
      </c>
      <c r="G5381" s="623" t="s">
        <v>6051</v>
      </c>
      <c r="H5381" s="461">
        <v>45611</v>
      </c>
      <c r="I5381" s="505"/>
      <c r="J5381" s="249"/>
      <c r="K5381" s="249"/>
      <c r="L5381" s="249"/>
      <c r="M5381" s="246"/>
      <c r="N5381" s="249"/>
      <c r="O5381" s="506"/>
      <c r="P5381" s="249"/>
      <c r="Q5381" s="249"/>
      <c r="R5381" s="249"/>
      <c r="S5381" s="538">
        <v>244.56</v>
      </c>
      <c r="T5381" s="467" t="s">
        <v>2965</v>
      </c>
      <c r="U5381" s="347">
        <f t="shared" si="119"/>
        <v>4891.2</v>
      </c>
    </row>
    <row r="5382" spans="1:21">
      <c r="A5382" s="238">
        <f t="shared" si="120"/>
        <v>5379</v>
      </c>
      <c r="B5382" s="344">
        <v>112136075</v>
      </c>
      <c r="C5382" s="238" t="s">
        <v>63</v>
      </c>
      <c r="D5382" s="238" t="s">
        <v>64</v>
      </c>
      <c r="E5382" s="598" t="s">
        <v>36</v>
      </c>
      <c r="F5382" s="333">
        <v>50</v>
      </c>
      <c r="G5382" s="623" t="s">
        <v>6053</v>
      </c>
      <c r="H5382" s="485">
        <v>45602</v>
      </c>
      <c r="I5382" s="505"/>
      <c r="J5382" s="249"/>
      <c r="K5382" s="249"/>
      <c r="L5382" s="249"/>
      <c r="M5382" s="246"/>
      <c r="N5382" s="249"/>
      <c r="O5382" s="506"/>
      <c r="P5382" s="249"/>
      <c r="Q5382" s="249"/>
      <c r="R5382" s="249"/>
      <c r="S5382" s="171">
        <v>1479.71</v>
      </c>
      <c r="T5382" s="467" t="s">
        <v>2965</v>
      </c>
      <c r="U5382" s="347">
        <f t="shared" si="119"/>
        <v>73985.5</v>
      </c>
    </row>
    <row r="5383" spans="1:21">
      <c r="A5383" s="238">
        <f t="shared" si="120"/>
        <v>5380</v>
      </c>
      <c r="B5383" s="238">
        <v>112136081</v>
      </c>
      <c r="C5383" s="238" t="s">
        <v>997</v>
      </c>
      <c r="D5383" s="238" t="s">
        <v>998</v>
      </c>
      <c r="E5383" s="598" t="s">
        <v>36</v>
      </c>
      <c r="F5383" s="238">
        <v>50</v>
      </c>
      <c r="G5383" s="623" t="s">
        <v>6053</v>
      </c>
      <c r="H5383" s="485">
        <v>45602</v>
      </c>
      <c r="I5383" s="505"/>
      <c r="J5383" s="249"/>
      <c r="K5383" s="249"/>
      <c r="L5383" s="249"/>
      <c r="M5383" s="246"/>
      <c r="N5383" s="249"/>
      <c r="O5383" s="506"/>
      <c r="P5383" s="249"/>
      <c r="Q5383" s="249"/>
      <c r="R5383" s="249"/>
      <c r="S5383" s="249">
        <v>698.9</v>
      </c>
      <c r="T5383" s="467" t="s">
        <v>2965</v>
      </c>
      <c r="U5383" s="347">
        <f t="shared" si="119"/>
        <v>34945</v>
      </c>
    </row>
    <row r="5384" spans="1:21">
      <c r="A5384" s="238">
        <f t="shared" si="120"/>
        <v>5381</v>
      </c>
      <c r="B5384" s="238">
        <v>111400054</v>
      </c>
      <c r="C5384" s="238" t="s">
        <v>3274</v>
      </c>
      <c r="D5384" s="238" t="s">
        <v>650</v>
      </c>
      <c r="E5384" s="598" t="s">
        <v>36</v>
      </c>
      <c r="F5384" s="333">
        <v>38</v>
      </c>
      <c r="G5384" s="623" t="s">
        <v>6050</v>
      </c>
      <c r="H5384" s="417">
        <v>45601</v>
      </c>
      <c r="I5384" s="505"/>
      <c r="J5384" s="249"/>
      <c r="K5384" s="249"/>
      <c r="L5384" s="249"/>
      <c r="M5384" s="246"/>
      <c r="N5384" s="249"/>
      <c r="O5384" s="506"/>
      <c r="P5384" s="249"/>
      <c r="Q5384" s="249"/>
      <c r="R5384" s="249"/>
      <c r="S5384" s="538">
        <v>1410</v>
      </c>
      <c r="T5384" s="467" t="s">
        <v>2965</v>
      </c>
      <c r="U5384" s="347">
        <f t="shared" si="119"/>
        <v>53580</v>
      </c>
    </row>
    <row r="5385" spans="1:21">
      <c r="A5385" s="238">
        <f t="shared" si="120"/>
        <v>5382</v>
      </c>
      <c r="B5385" s="238">
        <v>111400054</v>
      </c>
      <c r="C5385" s="238" t="s">
        <v>3274</v>
      </c>
      <c r="D5385" s="238" t="s">
        <v>650</v>
      </c>
      <c r="E5385" s="598" t="s">
        <v>36</v>
      </c>
      <c r="F5385" s="235">
        <v>84</v>
      </c>
      <c r="G5385" s="623" t="s">
        <v>6051</v>
      </c>
      <c r="H5385" s="461">
        <v>45611</v>
      </c>
      <c r="I5385" s="505"/>
      <c r="J5385" s="249"/>
      <c r="K5385" s="249"/>
      <c r="L5385" s="249"/>
      <c r="M5385" s="246"/>
      <c r="N5385" s="249"/>
      <c r="O5385" s="506"/>
      <c r="P5385" s="249"/>
      <c r="Q5385" s="249"/>
      <c r="R5385" s="249"/>
      <c r="S5385" s="538">
        <v>1410</v>
      </c>
      <c r="T5385" s="467" t="s">
        <v>2965</v>
      </c>
      <c r="U5385" s="347">
        <f t="shared" si="119"/>
        <v>118440</v>
      </c>
    </row>
    <row r="5386" spans="1:21" ht="20.399999999999999">
      <c r="A5386" s="238">
        <f t="shared" si="120"/>
        <v>5383</v>
      </c>
      <c r="B5386" s="238">
        <v>112136072</v>
      </c>
      <c r="C5386" s="239">
        <v>19620005092</v>
      </c>
      <c r="D5386" s="238" t="s">
        <v>457</v>
      </c>
      <c r="E5386" s="606" t="s">
        <v>36</v>
      </c>
      <c r="F5386" s="235">
        <v>50</v>
      </c>
      <c r="G5386" s="623" t="s">
        <v>6053</v>
      </c>
      <c r="H5386" s="485">
        <v>45602</v>
      </c>
      <c r="I5386" s="505"/>
      <c r="J5386" s="249"/>
      <c r="K5386" s="249"/>
      <c r="L5386" s="249"/>
      <c r="M5386" s="246"/>
      <c r="N5386" s="249"/>
      <c r="O5386" s="506"/>
      <c r="P5386" s="249"/>
      <c r="Q5386" s="249"/>
      <c r="R5386" s="249"/>
      <c r="S5386" s="171">
        <v>534.27</v>
      </c>
      <c r="T5386" s="467" t="s">
        <v>2965</v>
      </c>
      <c r="U5386" s="347">
        <f t="shared" ref="U5386:U5449" si="121">S5386*F5386</f>
        <v>26713.5</v>
      </c>
    </row>
    <row r="5387" spans="1:21" ht="20.399999999999999">
      <c r="A5387" s="238">
        <f t="shared" si="120"/>
        <v>5384</v>
      </c>
      <c r="B5387" s="238">
        <v>110408290</v>
      </c>
      <c r="C5387" s="238" t="s">
        <v>4382</v>
      </c>
      <c r="D5387" s="337" t="s">
        <v>2775</v>
      </c>
      <c r="E5387" s="598" t="s">
        <v>36</v>
      </c>
      <c r="F5387" s="333">
        <v>36</v>
      </c>
      <c r="G5387" s="623" t="s">
        <v>6050</v>
      </c>
      <c r="H5387" s="417">
        <v>45601</v>
      </c>
      <c r="I5387" s="505"/>
      <c r="J5387" s="249"/>
      <c r="K5387" s="249"/>
      <c r="L5387" s="249"/>
      <c r="M5387" s="246"/>
      <c r="N5387" s="249"/>
      <c r="O5387" s="506"/>
      <c r="P5387" s="249"/>
      <c r="Q5387" s="249"/>
      <c r="R5387" s="249"/>
      <c r="S5387" s="538">
        <v>610</v>
      </c>
      <c r="T5387" s="467" t="s">
        <v>2965</v>
      </c>
      <c r="U5387" s="347">
        <f t="shared" si="121"/>
        <v>21960</v>
      </c>
    </row>
    <row r="5388" spans="1:21" ht="20.399999999999999">
      <c r="A5388" s="238">
        <f t="shared" si="120"/>
        <v>5385</v>
      </c>
      <c r="B5388" s="238">
        <v>110408290</v>
      </c>
      <c r="C5388" s="238" t="s">
        <v>4382</v>
      </c>
      <c r="D5388" s="337" t="s">
        <v>2775</v>
      </c>
      <c r="E5388" s="598" t="s">
        <v>36</v>
      </c>
      <c r="F5388" s="235">
        <v>84</v>
      </c>
      <c r="G5388" s="623" t="s">
        <v>6051</v>
      </c>
      <c r="H5388" s="461">
        <v>45611</v>
      </c>
      <c r="I5388" s="505"/>
      <c r="J5388" s="249"/>
      <c r="K5388" s="249"/>
      <c r="L5388" s="249"/>
      <c r="M5388" s="246"/>
      <c r="N5388" s="249"/>
      <c r="O5388" s="506"/>
      <c r="P5388" s="249"/>
      <c r="Q5388" s="249"/>
      <c r="R5388" s="249"/>
      <c r="S5388" s="538">
        <v>610</v>
      </c>
      <c r="T5388" s="467" t="s">
        <v>2965</v>
      </c>
      <c r="U5388" s="347">
        <f t="shared" si="121"/>
        <v>51240</v>
      </c>
    </row>
    <row r="5389" spans="1:21">
      <c r="A5389" s="238">
        <f t="shared" si="120"/>
        <v>5386</v>
      </c>
      <c r="B5389" s="238">
        <v>112158708</v>
      </c>
      <c r="C5389" s="238" t="s">
        <v>3681</v>
      </c>
      <c r="D5389" s="337" t="s">
        <v>3682</v>
      </c>
      <c r="E5389" s="600" t="s">
        <v>36</v>
      </c>
      <c r="F5389" s="333">
        <v>1</v>
      </c>
      <c r="G5389" s="623" t="s">
        <v>6050</v>
      </c>
      <c r="H5389" s="417">
        <v>45601</v>
      </c>
      <c r="I5389" s="505"/>
      <c r="J5389" s="249"/>
      <c r="K5389" s="249"/>
      <c r="L5389" s="249"/>
      <c r="M5389" s="246"/>
      <c r="N5389" s="249"/>
      <c r="O5389" s="506"/>
      <c r="P5389" s="249"/>
      <c r="Q5389" s="249"/>
      <c r="R5389" s="249"/>
      <c r="S5389" s="538">
        <v>1900</v>
      </c>
      <c r="T5389" s="467" t="s">
        <v>2965</v>
      </c>
      <c r="U5389" s="347">
        <f t="shared" si="121"/>
        <v>1900</v>
      </c>
    </row>
    <row r="5390" spans="1:21">
      <c r="A5390" s="238">
        <f t="shared" si="120"/>
        <v>5387</v>
      </c>
      <c r="B5390" s="238">
        <v>112158708</v>
      </c>
      <c r="C5390" s="238" t="s">
        <v>3681</v>
      </c>
      <c r="D5390" s="337" t="s">
        <v>3682</v>
      </c>
      <c r="E5390" s="600" t="s">
        <v>36</v>
      </c>
      <c r="F5390" s="470">
        <v>14</v>
      </c>
      <c r="G5390" s="623" t="s">
        <v>6051</v>
      </c>
      <c r="H5390" s="461">
        <v>45611</v>
      </c>
      <c r="I5390" s="505"/>
      <c r="J5390" s="249"/>
      <c r="K5390" s="249"/>
      <c r="L5390" s="249"/>
      <c r="M5390" s="246"/>
      <c r="N5390" s="249"/>
      <c r="O5390" s="506"/>
      <c r="P5390" s="249"/>
      <c r="Q5390" s="249"/>
      <c r="R5390" s="249"/>
      <c r="S5390" s="538">
        <v>1900</v>
      </c>
      <c r="T5390" s="467" t="s">
        <v>2965</v>
      </c>
      <c r="U5390" s="347">
        <f t="shared" si="121"/>
        <v>26600</v>
      </c>
    </row>
    <row r="5391" spans="1:21">
      <c r="A5391" s="238">
        <f t="shared" si="120"/>
        <v>5388</v>
      </c>
      <c r="B5391" s="238">
        <v>111400055</v>
      </c>
      <c r="C5391" s="238" t="s">
        <v>3275</v>
      </c>
      <c r="D5391" s="238" t="s">
        <v>654</v>
      </c>
      <c r="E5391" s="598" t="s">
        <v>36</v>
      </c>
      <c r="F5391" s="333">
        <v>37</v>
      </c>
      <c r="G5391" s="623" t="s">
        <v>6050</v>
      </c>
      <c r="H5391" s="417">
        <v>45601</v>
      </c>
      <c r="I5391" s="505"/>
      <c r="J5391" s="249"/>
      <c r="K5391" s="249"/>
      <c r="L5391" s="249"/>
      <c r="M5391" s="246"/>
      <c r="N5391" s="249"/>
      <c r="O5391" s="506"/>
      <c r="P5391" s="249"/>
      <c r="Q5391" s="249"/>
      <c r="R5391" s="249"/>
      <c r="S5391" s="538">
        <v>1706.02</v>
      </c>
      <c r="T5391" s="467" t="s">
        <v>2965</v>
      </c>
      <c r="U5391" s="347">
        <f t="shared" si="121"/>
        <v>63122.74</v>
      </c>
    </row>
    <row r="5392" spans="1:21">
      <c r="A5392" s="238">
        <f t="shared" si="120"/>
        <v>5389</v>
      </c>
      <c r="B5392" s="238">
        <v>111400055</v>
      </c>
      <c r="C5392" s="238" t="s">
        <v>3275</v>
      </c>
      <c r="D5392" s="238" t="s">
        <v>654</v>
      </c>
      <c r="E5392" s="598" t="s">
        <v>36</v>
      </c>
      <c r="F5392" s="333">
        <v>84</v>
      </c>
      <c r="G5392" s="623" t="s">
        <v>6051</v>
      </c>
      <c r="H5392" s="461">
        <v>45611</v>
      </c>
      <c r="I5392" s="505"/>
      <c r="J5392" s="249"/>
      <c r="K5392" s="249"/>
      <c r="L5392" s="249"/>
      <c r="M5392" s="246"/>
      <c r="N5392" s="249"/>
      <c r="O5392" s="506"/>
      <c r="P5392" s="249"/>
      <c r="Q5392" s="249"/>
      <c r="R5392" s="249"/>
      <c r="S5392" s="538">
        <v>1706.02</v>
      </c>
      <c r="T5392" s="467" t="s">
        <v>2965</v>
      </c>
      <c r="U5392" s="347">
        <f t="shared" si="121"/>
        <v>143305.68</v>
      </c>
    </row>
    <row r="5393" spans="1:21">
      <c r="A5393" s="238">
        <f t="shared" si="120"/>
        <v>5390</v>
      </c>
      <c r="B5393" s="238">
        <v>109492212</v>
      </c>
      <c r="C5393" s="346" t="s">
        <v>571</v>
      </c>
      <c r="D5393" s="346" t="s">
        <v>2741</v>
      </c>
      <c r="E5393" s="598" t="s">
        <v>36</v>
      </c>
      <c r="F5393" s="238">
        <v>1600</v>
      </c>
      <c r="G5393" s="623" t="s">
        <v>6053</v>
      </c>
      <c r="H5393" s="485">
        <v>45602</v>
      </c>
      <c r="I5393" s="505"/>
      <c r="J5393" s="249"/>
      <c r="K5393" s="249"/>
      <c r="L5393" s="249"/>
      <c r="M5393" s="246"/>
      <c r="N5393" s="249"/>
      <c r="O5393" s="506"/>
      <c r="P5393" s="249"/>
      <c r="Q5393" s="249"/>
      <c r="R5393" s="249"/>
      <c r="S5393" s="171">
        <v>11.89</v>
      </c>
      <c r="T5393" s="467" t="s">
        <v>2965</v>
      </c>
      <c r="U5393" s="347">
        <f t="shared" si="121"/>
        <v>19024</v>
      </c>
    </row>
    <row r="5394" spans="1:21">
      <c r="A5394" s="238">
        <f t="shared" si="120"/>
        <v>5391</v>
      </c>
      <c r="B5394" s="355">
        <v>112139784</v>
      </c>
      <c r="C5394" s="355" t="s">
        <v>2731</v>
      </c>
      <c r="D5394" s="355" t="s">
        <v>2809</v>
      </c>
      <c r="E5394" s="600" t="s">
        <v>2729</v>
      </c>
      <c r="F5394" s="235">
        <v>1750</v>
      </c>
      <c r="G5394" s="623" t="s">
        <v>6053</v>
      </c>
      <c r="H5394" s="485">
        <v>45602</v>
      </c>
      <c r="I5394" s="505"/>
      <c r="J5394" s="249"/>
      <c r="K5394" s="249"/>
      <c r="L5394" s="249"/>
      <c r="M5394" s="246"/>
      <c r="N5394" s="249"/>
      <c r="O5394" s="506"/>
      <c r="P5394" s="249"/>
      <c r="Q5394" s="249"/>
      <c r="R5394" s="249"/>
      <c r="S5394" s="171">
        <v>25</v>
      </c>
      <c r="T5394" s="467" t="s">
        <v>2965</v>
      </c>
      <c r="U5394" s="347">
        <f t="shared" si="121"/>
        <v>43750</v>
      </c>
    </row>
    <row r="5395" spans="1:21" ht="20.399999999999999">
      <c r="A5395" s="238">
        <f t="shared" si="120"/>
        <v>5392</v>
      </c>
      <c r="B5395" s="238">
        <v>115044757</v>
      </c>
      <c r="C5395" s="239" t="s">
        <v>5686</v>
      </c>
      <c r="D5395" s="239" t="s">
        <v>5687</v>
      </c>
      <c r="E5395" s="600" t="s">
        <v>36</v>
      </c>
      <c r="F5395" s="333">
        <v>8</v>
      </c>
      <c r="G5395" s="630" t="s">
        <v>6052</v>
      </c>
      <c r="H5395" s="485">
        <v>45604</v>
      </c>
      <c r="I5395" s="505"/>
      <c r="J5395" s="249"/>
      <c r="K5395" s="249"/>
      <c r="L5395" s="249"/>
      <c r="M5395" s="246"/>
      <c r="N5395" s="249"/>
      <c r="O5395" s="506"/>
      <c r="P5395" s="249"/>
      <c r="Q5395" s="249"/>
      <c r="R5395" s="249"/>
      <c r="S5395" s="554">
        <v>42.12</v>
      </c>
      <c r="T5395" s="467" t="s">
        <v>2965</v>
      </c>
      <c r="U5395" s="347">
        <f t="shared" si="121"/>
        <v>336.96</v>
      </c>
    </row>
    <row r="5396" spans="1:21">
      <c r="A5396" s="238">
        <f t="shared" si="120"/>
        <v>5393</v>
      </c>
      <c r="B5396" s="238">
        <v>113837420</v>
      </c>
      <c r="C5396" s="239" t="s">
        <v>4910</v>
      </c>
      <c r="D5396" s="239" t="s">
        <v>4911</v>
      </c>
      <c r="E5396" s="600" t="s">
        <v>36</v>
      </c>
      <c r="F5396" s="333">
        <v>8</v>
      </c>
      <c r="G5396" s="630" t="s">
        <v>6052</v>
      </c>
      <c r="H5396" s="485">
        <v>45604</v>
      </c>
      <c r="I5396" s="505"/>
      <c r="J5396" s="249"/>
      <c r="K5396" s="249"/>
      <c r="L5396" s="249"/>
      <c r="M5396" s="246"/>
      <c r="N5396" s="249"/>
      <c r="O5396" s="506"/>
      <c r="P5396" s="249"/>
      <c r="Q5396" s="249"/>
      <c r="R5396" s="249"/>
      <c r="S5396" s="248" t="s">
        <v>6088</v>
      </c>
      <c r="T5396" s="467" t="s">
        <v>2965</v>
      </c>
      <c r="U5396" s="347" t="e">
        <f t="shared" si="121"/>
        <v>#VALUE!</v>
      </c>
    </row>
    <row r="5397" spans="1:21">
      <c r="A5397" s="238">
        <f t="shared" si="120"/>
        <v>5394</v>
      </c>
      <c r="B5397" s="238">
        <v>113837420</v>
      </c>
      <c r="C5397" s="239" t="s">
        <v>4910</v>
      </c>
      <c r="D5397" s="239" t="s">
        <v>4911</v>
      </c>
      <c r="E5397" s="600" t="s">
        <v>36</v>
      </c>
      <c r="F5397" s="333">
        <v>3</v>
      </c>
      <c r="G5397" s="630" t="s">
        <v>6060</v>
      </c>
      <c r="H5397" s="485">
        <v>45610</v>
      </c>
      <c r="I5397" s="505"/>
      <c r="J5397" s="249"/>
      <c r="K5397" s="249"/>
      <c r="L5397" s="249"/>
      <c r="M5397" s="246"/>
      <c r="N5397" s="249"/>
      <c r="O5397" s="506"/>
      <c r="P5397" s="249"/>
      <c r="Q5397" s="249"/>
      <c r="R5397" s="249"/>
      <c r="S5397" s="408">
        <v>2550</v>
      </c>
      <c r="T5397" s="467" t="s">
        <v>2965</v>
      </c>
      <c r="U5397" s="347">
        <f t="shared" si="121"/>
        <v>7650</v>
      </c>
    </row>
    <row r="5398" spans="1:21">
      <c r="A5398" s="238">
        <f t="shared" si="120"/>
        <v>5395</v>
      </c>
      <c r="B5398" s="238">
        <v>115017531</v>
      </c>
      <c r="C5398" s="239"/>
      <c r="D5398" s="239" t="s">
        <v>5724</v>
      </c>
      <c r="E5398" s="600" t="s">
        <v>36</v>
      </c>
      <c r="F5398" s="235">
        <v>176</v>
      </c>
      <c r="G5398" s="623" t="s">
        <v>6050</v>
      </c>
      <c r="H5398" s="417">
        <v>45601</v>
      </c>
      <c r="I5398" s="505"/>
      <c r="J5398" s="249"/>
      <c r="K5398" s="249"/>
      <c r="L5398" s="249"/>
      <c r="M5398" s="246"/>
      <c r="N5398" s="249"/>
      <c r="O5398" s="506"/>
      <c r="P5398" s="249"/>
      <c r="Q5398" s="249"/>
      <c r="R5398" s="249"/>
      <c r="S5398" s="538">
        <v>6.2</v>
      </c>
      <c r="T5398" s="467" t="s">
        <v>2965</v>
      </c>
      <c r="U5398" s="347">
        <f t="shared" si="121"/>
        <v>1091.2</v>
      </c>
    </row>
    <row r="5399" spans="1:21">
      <c r="A5399" s="238">
        <f t="shared" si="120"/>
        <v>5396</v>
      </c>
      <c r="B5399" s="238">
        <v>115017531</v>
      </c>
      <c r="C5399" s="239"/>
      <c r="D5399" s="239" t="s">
        <v>5724</v>
      </c>
      <c r="E5399" s="600" t="s">
        <v>36</v>
      </c>
      <c r="F5399" s="235">
        <v>224</v>
      </c>
      <c r="G5399" s="623" t="s">
        <v>6051</v>
      </c>
      <c r="H5399" s="461">
        <v>45611</v>
      </c>
      <c r="I5399" s="505"/>
      <c r="J5399" s="249"/>
      <c r="K5399" s="249"/>
      <c r="L5399" s="249"/>
      <c r="M5399" s="246"/>
      <c r="N5399" s="249"/>
      <c r="O5399" s="506"/>
      <c r="P5399" s="249"/>
      <c r="Q5399" s="249"/>
      <c r="R5399" s="249"/>
      <c r="S5399" s="538">
        <v>6.2</v>
      </c>
      <c r="T5399" s="467" t="s">
        <v>2965</v>
      </c>
      <c r="U5399" s="347">
        <f t="shared" si="121"/>
        <v>1388.8</v>
      </c>
    </row>
    <row r="5400" spans="1:21">
      <c r="A5400" s="238">
        <f t="shared" si="120"/>
        <v>5397</v>
      </c>
      <c r="B5400" s="238">
        <v>112137134</v>
      </c>
      <c r="C5400" s="239">
        <v>21038811406</v>
      </c>
      <c r="D5400" s="337" t="s">
        <v>2415</v>
      </c>
      <c r="E5400" s="600" t="s">
        <v>36</v>
      </c>
      <c r="F5400" s="238">
        <v>330</v>
      </c>
      <c r="G5400" s="623" t="s">
        <v>6053</v>
      </c>
      <c r="H5400" s="485">
        <v>45602</v>
      </c>
      <c r="I5400" s="505"/>
      <c r="J5400" s="249"/>
      <c r="K5400" s="249"/>
      <c r="L5400" s="249"/>
      <c r="M5400" s="246"/>
      <c r="N5400" s="249"/>
      <c r="O5400" s="506"/>
      <c r="P5400" s="249"/>
      <c r="Q5400" s="249"/>
      <c r="R5400" s="249"/>
      <c r="S5400" s="171">
        <v>982.9</v>
      </c>
      <c r="T5400" s="467" t="s">
        <v>2965</v>
      </c>
      <c r="U5400" s="347">
        <f t="shared" si="121"/>
        <v>324357</v>
      </c>
    </row>
    <row r="5401" spans="1:21" ht="20.399999999999999">
      <c r="A5401" s="238">
        <f t="shared" si="120"/>
        <v>5398</v>
      </c>
      <c r="B5401" s="238">
        <v>110710681</v>
      </c>
      <c r="C5401" s="239" t="s">
        <v>5775</v>
      </c>
      <c r="D5401" s="239" t="s">
        <v>2209</v>
      </c>
      <c r="E5401" s="600" t="s">
        <v>36</v>
      </c>
      <c r="F5401" s="235">
        <v>88</v>
      </c>
      <c r="G5401" s="623" t="s">
        <v>6050</v>
      </c>
      <c r="H5401" s="417">
        <v>45601</v>
      </c>
      <c r="I5401" s="505"/>
      <c r="J5401" s="249"/>
      <c r="K5401" s="249"/>
      <c r="L5401" s="249"/>
      <c r="M5401" s="246"/>
      <c r="N5401" s="249"/>
      <c r="O5401" s="506"/>
      <c r="P5401" s="249"/>
      <c r="Q5401" s="249"/>
      <c r="R5401" s="249"/>
      <c r="S5401" s="538">
        <v>2153</v>
      </c>
      <c r="T5401" s="467" t="s">
        <v>2965</v>
      </c>
      <c r="U5401" s="347">
        <f t="shared" si="121"/>
        <v>189464</v>
      </c>
    </row>
    <row r="5402" spans="1:21" ht="20.399999999999999">
      <c r="A5402" s="238">
        <f t="shared" si="120"/>
        <v>5399</v>
      </c>
      <c r="B5402" s="238">
        <v>110710681</v>
      </c>
      <c r="C5402" s="239" t="s">
        <v>5775</v>
      </c>
      <c r="D5402" s="239" t="s">
        <v>2209</v>
      </c>
      <c r="E5402" s="600" t="s">
        <v>36</v>
      </c>
      <c r="F5402" s="235">
        <v>112</v>
      </c>
      <c r="G5402" s="623" t="s">
        <v>6051</v>
      </c>
      <c r="H5402" s="461">
        <v>45611</v>
      </c>
      <c r="I5402" s="505"/>
      <c r="J5402" s="249"/>
      <c r="K5402" s="249"/>
      <c r="L5402" s="249"/>
      <c r="M5402" s="246"/>
      <c r="N5402" s="249"/>
      <c r="O5402" s="506"/>
      <c r="P5402" s="249"/>
      <c r="Q5402" s="249"/>
      <c r="R5402" s="249"/>
      <c r="S5402" s="538">
        <v>2153</v>
      </c>
      <c r="T5402" s="467" t="s">
        <v>2965</v>
      </c>
      <c r="U5402" s="347">
        <f t="shared" si="121"/>
        <v>241136</v>
      </c>
    </row>
    <row r="5403" spans="1:21" ht="20.399999999999999">
      <c r="A5403" s="238">
        <f t="shared" si="120"/>
        <v>5400</v>
      </c>
      <c r="B5403" s="238">
        <v>110710682</v>
      </c>
      <c r="C5403" s="239" t="s">
        <v>5777</v>
      </c>
      <c r="D5403" s="239" t="s">
        <v>2216</v>
      </c>
      <c r="E5403" s="600" t="s">
        <v>36</v>
      </c>
      <c r="F5403" s="333">
        <v>88</v>
      </c>
      <c r="G5403" s="623" t="s">
        <v>6050</v>
      </c>
      <c r="H5403" s="417">
        <v>45601</v>
      </c>
      <c r="I5403" s="505"/>
      <c r="J5403" s="249"/>
      <c r="K5403" s="249"/>
      <c r="L5403" s="249"/>
      <c r="M5403" s="246"/>
      <c r="N5403" s="249"/>
      <c r="O5403" s="506"/>
      <c r="P5403" s="249"/>
      <c r="Q5403" s="249"/>
      <c r="R5403" s="249"/>
      <c r="S5403" s="538">
        <v>2078</v>
      </c>
      <c r="T5403" s="467" t="s">
        <v>2965</v>
      </c>
      <c r="U5403" s="347">
        <f t="shared" si="121"/>
        <v>182864</v>
      </c>
    </row>
    <row r="5404" spans="1:21" ht="20.399999999999999">
      <c r="A5404" s="238">
        <f t="shared" si="120"/>
        <v>5401</v>
      </c>
      <c r="B5404" s="238">
        <v>110710682</v>
      </c>
      <c r="C5404" s="239" t="s">
        <v>5777</v>
      </c>
      <c r="D5404" s="239" t="s">
        <v>2216</v>
      </c>
      <c r="E5404" s="600" t="s">
        <v>36</v>
      </c>
      <c r="F5404" s="333">
        <v>112</v>
      </c>
      <c r="G5404" s="623" t="s">
        <v>6051</v>
      </c>
      <c r="H5404" s="461">
        <v>45611</v>
      </c>
      <c r="I5404" s="505"/>
      <c r="J5404" s="249"/>
      <c r="K5404" s="249"/>
      <c r="L5404" s="249"/>
      <c r="M5404" s="246"/>
      <c r="N5404" s="249"/>
      <c r="O5404" s="506"/>
      <c r="P5404" s="249"/>
      <c r="Q5404" s="249"/>
      <c r="R5404" s="249"/>
      <c r="S5404" s="538">
        <v>2078</v>
      </c>
      <c r="T5404" s="467" t="s">
        <v>2965</v>
      </c>
      <c r="U5404" s="347">
        <f t="shared" si="121"/>
        <v>232736</v>
      </c>
    </row>
    <row r="5405" spans="1:21" ht="20.399999999999999">
      <c r="A5405" s="238">
        <f t="shared" si="120"/>
        <v>5402</v>
      </c>
      <c r="B5405" s="238">
        <v>110710684</v>
      </c>
      <c r="C5405" s="239" t="s">
        <v>5778</v>
      </c>
      <c r="D5405" s="239" t="s">
        <v>2213</v>
      </c>
      <c r="E5405" s="600" t="s">
        <v>36</v>
      </c>
      <c r="F5405" s="333">
        <v>44</v>
      </c>
      <c r="G5405" s="623" t="s">
        <v>6050</v>
      </c>
      <c r="H5405" s="417">
        <v>45601</v>
      </c>
      <c r="I5405" s="505"/>
      <c r="J5405" s="249"/>
      <c r="K5405" s="249"/>
      <c r="L5405" s="249"/>
      <c r="M5405" s="246"/>
      <c r="N5405" s="249"/>
      <c r="O5405" s="506"/>
      <c r="P5405" s="249"/>
      <c r="Q5405" s="249"/>
      <c r="R5405" s="249"/>
      <c r="S5405" s="538">
        <v>2711</v>
      </c>
      <c r="T5405" s="467" t="s">
        <v>2965</v>
      </c>
      <c r="U5405" s="347">
        <f t="shared" si="121"/>
        <v>119284</v>
      </c>
    </row>
    <row r="5406" spans="1:21" ht="20.399999999999999">
      <c r="A5406" s="238">
        <f t="shared" si="120"/>
        <v>5403</v>
      </c>
      <c r="B5406" s="238">
        <v>110710684</v>
      </c>
      <c r="C5406" s="239" t="s">
        <v>5778</v>
      </c>
      <c r="D5406" s="239" t="s">
        <v>2213</v>
      </c>
      <c r="E5406" s="600" t="s">
        <v>36</v>
      </c>
      <c r="F5406" s="333">
        <v>56</v>
      </c>
      <c r="G5406" s="623" t="s">
        <v>6051</v>
      </c>
      <c r="H5406" s="461">
        <v>45611</v>
      </c>
      <c r="I5406" s="505"/>
      <c r="J5406" s="249"/>
      <c r="K5406" s="249"/>
      <c r="L5406" s="249"/>
      <c r="M5406" s="246"/>
      <c r="N5406" s="249"/>
      <c r="O5406" s="506"/>
      <c r="P5406" s="249"/>
      <c r="Q5406" s="249"/>
      <c r="R5406" s="249"/>
      <c r="S5406" s="538">
        <v>2711</v>
      </c>
      <c r="T5406" s="467" t="s">
        <v>2965</v>
      </c>
      <c r="U5406" s="347">
        <f t="shared" si="121"/>
        <v>151816</v>
      </c>
    </row>
    <row r="5407" spans="1:21">
      <c r="A5407" s="238">
        <f t="shared" si="120"/>
        <v>5404</v>
      </c>
      <c r="B5407" s="238">
        <v>112172541</v>
      </c>
      <c r="C5407" s="238">
        <v>112172541</v>
      </c>
      <c r="D5407" s="238" t="s">
        <v>2373</v>
      </c>
      <c r="E5407" s="598" t="s">
        <v>36</v>
      </c>
      <c r="F5407" s="333">
        <v>8</v>
      </c>
      <c r="G5407" s="623" t="s">
        <v>6050</v>
      </c>
      <c r="H5407" s="417">
        <v>45601</v>
      </c>
      <c r="I5407" s="505"/>
      <c r="J5407" s="249"/>
      <c r="K5407" s="249"/>
      <c r="L5407" s="249"/>
      <c r="M5407" s="246"/>
      <c r="N5407" s="249"/>
      <c r="O5407" s="506"/>
      <c r="P5407" s="249"/>
      <c r="Q5407" s="249"/>
      <c r="R5407" s="249"/>
      <c r="S5407" s="538">
        <v>250.2</v>
      </c>
      <c r="T5407" s="467" t="s">
        <v>2965</v>
      </c>
      <c r="U5407" s="347">
        <f t="shared" si="121"/>
        <v>2001.6</v>
      </c>
    </row>
    <row r="5408" spans="1:21">
      <c r="A5408" s="238">
        <f t="shared" si="120"/>
        <v>5405</v>
      </c>
      <c r="B5408" s="238">
        <v>112172541</v>
      </c>
      <c r="C5408" s="238">
        <v>112172541</v>
      </c>
      <c r="D5408" s="238" t="s">
        <v>2373</v>
      </c>
      <c r="E5408" s="598" t="s">
        <v>36</v>
      </c>
      <c r="F5408" s="333">
        <v>28</v>
      </c>
      <c r="G5408" s="623" t="s">
        <v>6051</v>
      </c>
      <c r="H5408" s="461">
        <v>45611</v>
      </c>
      <c r="I5408" s="505"/>
      <c r="J5408" s="249"/>
      <c r="K5408" s="249"/>
      <c r="L5408" s="249"/>
      <c r="M5408" s="246"/>
      <c r="N5408" s="249"/>
      <c r="O5408" s="506"/>
      <c r="P5408" s="249"/>
      <c r="Q5408" s="249"/>
      <c r="R5408" s="249"/>
      <c r="S5408" s="538">
        <v>250.2</v>
      </c>
      <c r="T5408" s="467" t="s">
        <v>2965</v>
      </c>
      <c r="U5408" s="347">
        <f t="shared" si="121"/>
        <v>7005.5999999999995</v>
      </c>
    </row>
    <row r="5409" spans="1:21">
      <c r="A5409" s="238">
        <f t="shared" si="120"/>
        <v>5406</v>
      </c>
      <c r="B5409" s="238">
        <v>112172542</v>
      </c>
      <c r="C5409" s="238">
        <v>112172542</v>
      </c>
      <c r="D5409" s="238" t="s">
        <v>2376</v>
      </c>
      <c r="E5409" s="598" t="s">
        <v>36</v>
      </c>
      <c r="F5409" s="333">
        <v>27</v>
      </c>
      <c r="G5409" s="623" t="s">
        <v>6050</v>
      </c>
      <c r="H5409" s="417">
        <v>45601</v>
      </c>
      <c r="I5409" s="505"/>
      <c r="J5409" s="249"/>
      <c r="K5409" s="249"/>
      <c r="L5409" s="249"/>
      <c r="M5409" s="246"/>
      <c r="N5409" s="249"/>
      <c r="O5409" s="506"/>
      <c r="P5409" s="249"/>
      <c r="Q5409" s="249"/>
      <c r="R5409" s="249"/>
      <c r="S5409" s="538">
        <v>139.5</v>
      </c>
      <c r="T5409" s="467" t="s">
        <v>2965</v>
      </c>
      <c r="U5409" s="347">
        <f t="shared" si="121"/>
        <v>3766.5</v>
      </c>
    </row>
    <row r="5410" spans="1:21">
      <c r="A5410" s="238">
        <f t="shared" si="120"/>
        <v>5407</v>
      </c>
      <c r="B5410" s="238">
        <v>112172542</v>
      </c>
      <c r="C5410" s="238">
        <v>112172542</v>
      </c>
      <c r="D5410" s="238" t="s">
        <v>2376</v>
      </c>
      <c r="E5410" s="598" t="s">
        <v>36</v>
      </c>
      <c r="F5410" s="333">
        <v>84</v>
      </c>
      <c r="G5410" s="623" t="s">
        <v>6051</v>
      </c>
      <c r="H5410" s="461">
        <v>45611</v>
      </c>
      <c r="I5410" s="505"/>
      <c r="J5410" s="249"/>
      <c r="K5410" s="249"/>
      <c r="L5410" s="249"/>
      <c r="M5410" s="246"/>
      <c r="N5410" s="249"/>
      <c r="O5410" s="506"/>
      <c r="P5410" s="249"/>
      <c r="Q5410" s="249"/>
      <c r="R5410" s="249"/>
      <c r="S5410" s="538">
        <v>139.5</v>
      </c>
      <c r="T5410" s="467" t="s">
        <v>2965</v>
      </c>
      <c r="U5410" s="347">
        <f t="shared" si="121"/>
        <v>11718</v>
      </c>
    </row>
    <row r="5411" spans="1:21">
      <c r="A5411" s="238">
        <f t="shared" si="120"/>
        <v>5408</v>
      </c>
      <c r="B5411" s="238">
        <v>112172543</v>
      </c>
      <c r="C5411" s="238">
        <v>112172543</v>
      </c>
      <c r="D5411" s="238" t="s">
        <v>1145</v>
      </c>
      <c r="E5411" s="598" t="s">
        <v>36</v>
      </c>
      <c r="F5411" s="333">
        <v>17</v>
      </c>
      <c r="G5411" s="623" t="s">
        <v>6050</v>
      </c>
      <c r="H5411" s="417">
        <v>45601</v>
      </c>
      <c r="I5411" s="505"/>
      <c r="J5411" s="249"/>
      <c r="K5411" s="249"/>
      <c r="L5411" s="249"/>
      <c r="M5411" s="246"/>
      <c r="N5411" s="249"/>
      <c r="O5411" s="506"/>
      <c r="P5411" s="249"/>
      <c r="Q5411" s="249"/>
      <c r="R5411" s="249"/>
      <c r="S5411" s="538">
        <v>3147</v>
      </c>
      <c r="T5411" s="467" t="s">
        <v>2965</v>
      </c>
      <c r="U5411" s="347">
        <f t="shared" si="121"/>
        <v>53499</v>
      </c>
    </row>
    <row r="5412" spans="1:21">
      <c r="A5412" s="238">
        <f t="shared" si="120"/>
        <v>5409</v>
      </c>
      <c r="B5412" s="238">
        <v>112172543</v>
      </c>
      <c r="C5412" s="238">
        <v>112172543</v>
      </c>
      <c r="D5412" s="238" t="s">
        <v>1145</v>
      </c>
      <c r="E5412" s="598" t="s">
        <v>36</v>
      </c>
      <c r="F5412" s="333">
        <v>28</v>
      </c>
      <c r="G5412" s="623" t="s">
        <v>6051</v>
      </c>
      <c r="H5412" s="461">
        <v>45611</v>
      </c>
      <c r="I5412" s="505"/>
      <c r="J5412" s="249"/>
      <c r="K5412" s="249"/>
      <c r="L5412" s="249"/>
      <c r="M5412" s="246"/>
      <c r="N5412" s="249"/>
      <c r="O5412" s="506"/>
      <c r="P5412" s="249"/>
      <c r="Q5412" s="249"/>
      <c r="R5412" s="249"/>
      <c r="S5412" s="538">
        <v>3147</v>
      </c>
      <c r="T5412" s="467" t="s">
        <v>2965</v>
      </c>
      <c r="U5412" s="347">
        <f t="shared" si="121"/>
        <v>88116</v>
      </c>
    </row>
    <row r="5413" spans="1:21">
      <c r="A5413" s="238">
        <f t="shared" si="120"/>
        <v>5410</v>
      </c>
      <c r="B5413" s="238">
        <v>112172544</v>
      </c>
      <c r="C5413" s="238">
        <v>112172544</v>
      </c>
      <c r="D5413" s="238" t="s">
        <v>2377</v>
      </c>
      <c r="E5413" s="598" t="s">
        <v>36</v>
      </c>
      <c r="F5413" s="333">
        <v>18</v>
      </c>
      <c r="G5413" s="623" t="s">
        <v>6050</v>
      </c>
      <c r="H5413" s="417">
        <v>45601</v>
      </c>
      <c r="I5413" s="505"/>
      <c r="J5413" s="249"/>
      <c r="K5413" s="249"/>
      <c r="L5413" s="249"/>
      <c r="M5413" s="246"/>
      <c r="N5413" s="249"/>
      <c r="O5413" s="506"/>
      <c r="P5413" s="249"/>
      <c r="Q5413" s="249"/>
      <c r="R5413" s="249"/>
      <c r="S5413" s="538">
        <v>147.6</v>
      </c>
      <c r="T5413" s="467" t="s">
        <v>2965</v>
      </c>
      <c r="U5413" s="347">
        <f t="shared" si="121"/>
        <v>2656.7999999999997</v>
      </c>
    </row>
    <row r="5414" spans="1:21">
      <c r="A5414" s="238">
        <f t="shared" si="120"/>
        <v>5411</v>
      </c>
      <c r="B5414" s="238">
        <v>112172544</v>
      </c>
      <c r="C5414" s="238">
        <v>112172544</v>
      </c>
      <c r="D5414" s="238" t="s">
        <v>2377</v>
      </c>
      <c r="E5414" s="598" t="s">
        <v>36</v>
      </c>
      <c r="F5414" s="333">
        <v>56</v>
      </c>
      <c r="G5414" s="623" t="s">
        <v>6051</v>
      </c>
      <c r="H5414" s="461">
        <v>45611</v>
      </c>
      <c r="I5414" s="505"/>
      <c r="J5414" s="249"/>
      <c r="K5414" s="249"/>
      <c r="L5414" s="249"/>
      <c r="M5414" s="246"/>
      <c r="N5414" s="249"/>
      <c r="O5414" s="506"/>
      <c r="P5414" s="249"/>
      <c r="Q5414" s="249"/>
      <c r="R5414" s="249"/>
      <c r="S5414" s="538">
        <v>147.6</v>
      </c>
      <c r="T5414" s="467" t="s">
        <v>2965</v>
      </c>
      <c r="U5414" s="347">
        <f t="shared" si="121"/>
        <v>8265.6</v>
      </c>
    </row>
    <row r="5415" spans="1:21">
      <c r="A5415" s="238">
        <f t="shared" si="120"/>
        <v>5412</v>
      </c>
      <c r="B5415" s="238">
        <v>112172545</v>
      </c>
      <c r="C5415" s="238">
        <v>112172545</v>
      </c>
      <c r="D5415" s="238" t="s">
        <v>2378</v>
      </c>
      <c r="E5415" s="598" t="s">
        <v>36</v>
      </c>
      <c r="F5415" s="333">
        <v>54</v>
      </c>
      <c r="G5415" s="623" t="s">
        <v>6050</v>
      </c>
      <c r="H5415" s="417">
        <v>45601</v>
      </c>
      <c r="I5415" s="505"/>
      <c r="J5415" s="249"/>
      <c r="K5415" s="249"/>
      <c r="L5415" s="249"/>
      <c r="M5415" s="246"/>
      <c r="N5415" s="249"/>
      <c r="O5415" s="506"/>
      <c r="P5415" s="249"/>
      <c r="Q5415" s="249"/>
      <c r="R5415" s="249"/>
      <c r="S5415" s="538">
        <v>8.8800000000000008</v>
      </c>
      <c r="T5415" s="467" t="s">
        <v>2965</v>
      </c>
      <c r="U5415" s="347">
        <f t="shared" si="121"/>
        <v>479.52000000000004</v>
      </c>
    </row>
    <row r="5416" spans="1:21">
      <c r="A5416" s="238">
        <f t="shared" si="120"/>
        <v>5413</v>
      </c>
      <c r="B5416" s="238">
        <v>112172545</v>
      </c>
      <c r="C5416" s="238">
        <v>112172545</v>
      </c>
      <c r="D5416" s="238" t="s">
        <v>2378</v>
      </c>
      <c r="E5416" s="598" t="s">
        <v>36</v>
      </c>
      <c r="F5416" s="333">
        <v>168</v>
      </c>
      <c r="G5416" s="623" t="s">
        <v>6051</v>
      </c>
      <c r="H5416" s="461">
        <v>45611</v>
      </c>
      <c r="I5416" s="505"/>
      <c r="J5416" s="249"/>
      <c r="K5416" s="249"/>
      <c r="L5416" s="249"/>
      <c r="M5416" s="246"/>
      <c r="N5416" s="249"/>
      <c r="O5416" s="506"/>
      <c r="P5416" s="249"/>
      <c r="Q5416" s="249"/>
      <c r="R5416" s="249"/>
      <c r="S5416" s="538">
        <v>8.8800000000000008</v>
      </c>
      <c r="T5416" s="467" t="s">
        <v>2965</v>
      </c>
      <c r="U5416" s="347">
        <f t="shared" si="121"/>
        <v>1491.8400000000001</v>
      </c>
    </row>
    <row r="5417" spans="1:21">
      <c r="A5417" s="238">
        <f t="shared" si="120"/>
        <v>5414</v>
      </c>
      <c r="B5417" s="238">
        <v>112172546</v>
      </c>
      <c r="C5417" s="238">
        <v>112172546</v>
      </c>
      <c r="D5417" s="238" t="s">
        <v>2380</v>
      </c>
      <c r="E5417" s="598" t="s">
        <v>36</v>
      </c>
      <c r="F5417" s="333">
        <v>36</v>
      </c>
      <c r="G5417" s="623" t="s">
        <v>6050</v>
      </c>
      <c r="H5417" s="417">
        <v>45601</v>
      </c>
      <c r="I5417" s="505"/>
      <c r="J5417" s="249"/>
      <c r="K5417" s="249"/>
      <c r="L5417" s="249"/>
      <c r="M5417" s="246"/>
      <c r="N5417" s="249"/>
      <c r="O5417" s="506"/>
      <c r="P5417" s="249"/>
      <c r="Q5417" s="249"/>
      <c r="R5417" s="249"/>
      <c r="S5417" s="538">
        <v>8.98</v>
      </c>
      <c r="T5417" s="467" t="s">
        <v>2965</v>
      </c>
      <c r="U5417" s="347">
        <f t="shared" si="121"/>
        <v>323.28000000000003</v>
      </c>
    </row>
    <row r="5418" spans="1:21">
      <c r="A5418" s="238">
        <f t="shared" si="120"/>
        <v>5415</v>
      </c>
      <c r="B5418" s="238">
        <v>112172546</v>
      </c>
      <c r="C5418" s="238">
        <v>112172546</v>
      </c>
      <c r="D5418" s="238" t="s">
        <v>2380</v>
      </c>
      <c r="E5418" s="598" t="s">
        <v>36</v>
      </c>
      <c r="F5418" s="333">
        <v>112</v>
      </c>
      <c r="G5418" s="623" t="s">
        <v>6051</v>
      </c>
      <c r="H5418" s="461">
        <v>45611</v>
      </c>
      <c r="I5418" s="505"/>
      <c r="J5418" s="249"/>
      <c r="K5418" s="249"/>
      <c r="L5418" s="249"/>
      <c r="M5418" s="246"/>
      <c r="N5418" s="249"/>
      <c r="O5418" s="506"/>
      <c r="P5418" s="249"/>
      <c r="Q5418" s="249"/>
      <c r="R5418" s="249"/>
      <c r="S5418" s="538">
        <v>8.98</v>
      </c>
      <c r="T5418" s="467" t="s">
        <v>2965</v>
      </c>
      <c r="U5418" s="347">
        <f t="shared" si="121"/>
        <v>1005.76</v>
      </c>
    </row>
    <row r="5419" spans="1:21">
      <c r="A5419" s="238">
        <f t="shared" si="120"/>
        <v>5416</v>
      </c>
      <c r="B5419" s="238">
        <v>112170848</v>
      </c>
      <c r="C5419" s="238">
        <v>112170848</v>
      </c>
      <c r="D5419" s="238" t="s">
        <v>2381</v>
      </c>
      <c r="E5419" s="598" t="s">
        <v>36</v>
      </c>
      <c r="F5419" s="333">
        <v>54</v>
      </c>
      <c r="G5419" s="623" t="s">
        <v>6050</v>
      </c>
      <c r="H5419" s="417">
        <v>45601</v>
      </c>
      <c r="I5419" s="505"/>
      <c r="J5419" s="249"/>
      <c r="K5419" s="249"/>
      <c r="L5419" s="249"/>
      <c r="M5419" s="246"/>
      <c r="N5419" s="249"/>
      <c r="O5419" s="506"/>
      <c r="P5419" s="249"/>
      <c r="Q5419" s="249"/>
      <c r="R5419" s="249"/>
      <c r="S5419" s="538">
        <v>8.41</v>
      </c>
      <c r="T5419" s="467" t="s">
        <v>2965</v>
      </c>
      <c r="U5419" s="347">
        <f t="shared" si="121"/>
        <v>454.14</v>
      </c>
    </row>
    <row r="5420" spans="1:21">
      <c r="A5420" s="238">
        <f t="shared" si="120"/>
        <v>5417</v>
      </c>
      <c r="B5420" s="238">
        <v>112170848</v>
      </c>
      <c r="C5420" s="238">
        <v>112170848</v>
      </c>
      <c r="D5420" s="238" t="s">
        <v>2381</v>
      </c>
      <c r="E5420" s="598"/>
      <c r="F5420" s="333">
        <v>168</v>
      </c>
      <c r="G5420" s="623" t="s">
        <v>6051</v>
      </c>
      <c r="H5420" s="461">
        <v>45611</v>
      </c>
      <c r="I5420" s="505"/>
      <c r="J5420" s="249"/>
      <c r="K5420" s="249"/>
      <c r="L5420" s="249"/>
      <c r="M5420" s="246"/>
      <c r="N5420" s="249"/>
      <c r="O5420" s="506"/>
      <c r="P5420" s="249"/>
      <c r="Q5420" s="249"/>
      <c r="R5420" s="249"/>
      <c r="S5420" s="538">
        <v>8.41</v>
      </c>
      <c r="T5420" s="467" t="s">
        <v>2965</v>
      </c>
      <c r="U5420" s="347">
        <f t="shared" si="121"/>
        <v>1412.88</v>
      </c>
    </row>
    <row r="5421" spans="1:21">
      <c r="A5421" s="238">
        <f t="shared" si="120"/>
        <v>5418</v>
      </c>
      <c r="B5421" s="238">
        <v>112170849</v>
      </c>
      <c r="C5421" s="238">
        <v>112170849</v>
      </c>
      <c r="D5421" s="238" t="s">
        <v>2382</v>
      </c>
      <c r="E5421" s="598" t="s">
        <v>36</v>
      </c>
      <c r="F5421" s="333">
        <v>54</v>
      </c>
      <c r="G5421" s="623" t="s">
        <v>6050</v>
      </c>
      <c r="H5421" s="417">
        <v>45601</v>
      </c>
      <c r="I5421" s="505"/>
      <c r="J5421" s="249"/>
      <c r="K5421" s="249"/>
      <c r="L5421" s="249"/>
      <c r="M5421" s="246"/>
      <c r="N5421" s="249"/>
      <c r="O5421" s="506"/>
      <c r="P5421" s="249"/>
      <c r="Q5421" s="249"/>
      <c r="R5421" s="249"/>
      <c r="S5421" s="538">
        <v>2.89</v>
      </c>
      <c r="T5421" s="467" t="s">
        <v>2965</v>
      </c>
      <c r="U5421" s="347">
        <f t="shared" si="121"/>
        <v>156.06</v>
      </c>
    </row>
    <row r="5422" spans="1:21">
      <c r="A5422" s="238">
        <f t="shared" si="120"/>
        <v>5419</v>
      </c>
      <c r="B5422" s="238">
        <v>112170849</v>
      </c>
      <c r="C5422" s="238">
        <v>112170849</v>
      </c>
      <c r="D5422" s="238" t="s">
        <v>2382</v>
      </c>
      <c r="E5422" s="598" t="s">
        <v>36</v>
      </c>
      <c r="F5422" s="333">
        <v>168</v>
      </c>
      <c r="G5422" s="623" t="s">
        <v>6051</v>
      </c>
      <c r="H5422" s="461">
        <v>45611</v>
      </c>
      <c r="I5422" s="505"/>
      <c r="J5422" s="249"/>
      <c r="K5422" s="249"/>
      <c r="L5422" s="249"/>
      <c r="M5422" s="246"/>
      <c r="N5422" s="249"/>
      <c r="O5422" s="506"/>
      <c r="P5422" s="249"/>
      <c r="Q5422" s="249"/>
      <c r="R5422" s="249"/>
      <c r="S5422" s="538">
        <v>2.89</v>
      </c>
      <c r="T5422" s="467" t="s">
        <v>2965</v>
      </c>
      <c r="U5422" s="347">
        <f t="shared" si="121"/>
        <v>485.52000000000004</v>
      </c>
    </row>
    <row r="5423" spans="1:21">
      <c r="A5423" s="238">
        <f t="shared" si="120"/>
        <v>5420</v>
      </c>
      <c r="B5423" s="236">
        <v>112173846</v>
      </c>
      <c r="C5423" s="238">
        <v>1552983</v>
      </c>
      <c r="D5423" s="239" t="s">
        <v>3758</v>
      </c>
      <c r="E5423" s="598" t="s">
        <v>36</v>
      </c>
      <c r="F5423" s="470">
        <v>11</v>
      </c>
      <c r="G5423" s="623" t="s">
        <v>6050</v>
      </c>
      <c r="H5423" s="417">
        <v>45601</v>
      </c>
      <c r="I5423" s="505"/>
      <c r="J5423" s="249"/>
      <c r="K5423" s="249"/>
      <c r="L5423" s="249"/>
      <c r="M5423" s="246"/>
      <c r="N5423" s="249"/>
      <c r="O5423" s="506"/>
      <c r="P5423" s="249"/>
      <c r="Q5423" s="249"/>
      <c r="R5423" s="249"/>
      <c r="S5423" s="538">
        <v>2350</v>
      </c>
      <c r="T5423" s="467" t="s">
        <v>2965</v>
      </c>
      <c r="U5423" s="347">
        <f t="shared" si="121"/>
        <v>25850</v>
      </c>
    </row>
    <row r="5424" spans="1:21">
      <c r="A5424" s="238">
        <f t="shared" si="120"/>
        <v>5421</v>
      </c>
      <c r="B5424" s="236">
        <v>112173846</v>
      </c>
      <c r="C5424" s="238">
        <v>1552983</v>
      </c>
      <c r="D5424" s="239" t="s">
        <v>3758</v>
      </c>
      <c r="E5424" s="598" t="s">
        <v>36</v>
      </c>
      <c r="F5424" s="470">
        <v>14</v>
      </c>
      <c r="G5424" s="623" t="s">
        <v>6051</v>
      </c>
      <c r="H5424" s="461">
        <v>45611</v>
      </c>
      <c r="I5424" s="505"/>
      <c r="J5424" s="249"/>
      <c r="K5424" s="249"/>
      <c r="L5424" s="249"/>
      <c r="M5424" s="246"/>
      <c r="N5424" s="249"/>
      <c r="O5424" s="506"/>
      <c r="P5424" s="249"/>
      <c r="Q5424" s="249"/>
      <c r="R5424" s="249"/>
      <c r="S5424" s="538">
        <v>2350</v>
      </c>
      <c r="T5424" s="467" t="s">
        <v>2965</v>
      </c>
      <c r="U5424" s="347">
        <f t="shared" si="121"/>
        <v>32900</v>
      </c>
    </row>
    <row r="5425" spans="1:21">
      <c r="A5425" s="238">
        <f t="shared" si="120"/>
        <v>5422</v>
      </c>
      <c r="B5425" s="238" t="s">
        <v>2458</v>
      </c>
      <c r="C5425" s="239" t="s">
        <v>2458</v>
      </c>
      <c r="D5425" s="238" t="s">
        <v>2459</v>
      </c>
      <c r="E5425" s="598" t="s">
        <v>36</v>
      </c>
      <c r="F5425" s="235">
        <v>44</v>
      </c>
      <c r="G5425" s="623" t="s">
        <v>6050</v>
      </c>
      <c r="H5425" s="417">
        <v>45601</v>
      </c>
      <c r="I5425" s="505"/>
      <c r="J5425" s="249"/>
      <c r="K5425" s="249"/>
      <c r="L5425" s="249"/>
      <c r="M5425" s="246"/>
      <c r="N5425" s="249"/>
      <c r="O5425" s="506"/>
      <c r="P5425" s="249"/>
      <c r="Q5425" s="249"/>
      <c r="R5425" s="249"/>
      <c r="S5425" s="538">
        <v>1775.95</v>
      </c>
      <c r="T5425" s="467" t="s">
        <v>2965</v>
      </c>
      <c r="U5425" s="347">
        <f t="shared" si="121"/>
        <v>78141.8</v>
      </c>
    </row>
    <row r="5426" spans="1:21">
      <c r="A5426" s="238">
        <f t="shared" si="120"/>
        <v>5423</v>
      </c>
      <c r="B5426" s="238" t="s">
        <v>2458</v>
      </c>
      <c r="C5426" s="239" t="s">
        <v>2458</v>
      </c>
      <c r="D5426" s="238" t="s">
        <v>2459</v>
      </c>
      <c r="E5426" s="598" t="s">
        <v>36</v>
      </c>
      <c r="F5426" s="235">
        <v>15</v>
      </c>
      <c r="G5426" s="623" t="s">
        <v>6051</v>
      </c>
      <c r="H5426" s="461">
        <v>45611</v>
      </c>
      <c r="I5426" s="505"/>
      <c r="J5426" s="249"/>
      <c r="K5426" s="249"/>
      <c r="L5426" s="249"/>
      <c r="M5426" s="246"/>
      <c r="N5426" s="249"/>
      <c r="O5426" s="506"/>
      <c r="P5426" s="249"/>
      <c r="Q5426" s="249"/>
      <c r="R5426" s="249"/>
      <c r="S5426" s="538">
        <v>1775.95</v>
      </c>
      <c r="T5426" s="467" t="s">
        <v>2965</v>
      </c>
      <c r="U5426" s="347">
        <f t="shared" si="121"/>
        <v>26639.25</v>
      </c>
    </row>
    <row r="5427" spans="1:21">
      <c r="A5427" s="238">
        <f t="shared" si="120"/>
        <v>5424</v>
      </c>
      <c r="B5427" s="238" t="s">
        <v>2336</v>
      </c>
      <c r="C5427" s="239" t="s">
        <v>2804</v>
      </c>
      <c r="D5427" s="238" t="s">
        <v>2605</v>
      </c>
      <c r="E5427" s="598" t="s">
        <v>36</v>
      </c>
      <c r="F5427" s="235">
        <v>88</v>
      </c>
      <c r="G5427" s="623" t="s">
        <v>6050</v>
      </c>
      <c r="H5427" s="417">
        <v>45601</v>
      </c>
      <c r="I5427" s="505"/>
      <c r="J5427" s="249"/>
      <c r="K5427" s="249"/>
      <c r="L5427" s="249"/>
      <c r="M5427" s="246"/>
      <c r="N5427" s="249"/>
      <c r="O5427" s="506"/>
      <c r="P5427" s="249"/>
      <c r="Q5427" s="249"/>
      <c r="R5427" s="249"/>
      <c r="S5427" s="538">
        <v>1779</v>
      </c>
      <c r="T5427" s="467" t="s">
        <v>2965</v>
      </c>
      <c r="U5427" s="347">
        <f t="shared" si="121"/>
        <v>156552</v>
      </c>
    </row>
    <row r="5428" spans="1:21">
      <c r="A5428" s="238">
        <f t="shared" si="120"/>
        <v>5425</v>
      </c>
      <c r="B5428" s="238" t="s">
        <v>2336</v>
      </c>
      <c r="C5428" s="239" t="s">
        <v>2804</v>
      </c>
      <c r="D5428" s="238" t="s">
        <v>2605</v>
      </c>
      <c r="E5428" s="598" t="s">
        <v>36</v>
      </c>
      <c r="F5428" s="235">
        <v>12</v>
      </c>
      <c r="G5428" s="623" t="s">
        <v>6051</v>
      </c>
      <c r="H5428" s="461">
        <v>45611</v>
      </c>
      <c r="I5428" s="505"/>
      <c r="J5428" s="249"/>
      <c r="K5428" s="249"/>
      <c r="L5428" s="249"/>
      <c r="M5428" s="246"/>
      <c r="N5428" s="249"/>
      <c r="O5428" s="506"/>
      <c r="P5428" s="249"/>
      <c r="Q5428" s="249"/>
      <c r="R5428" s="249"/>
      <c r="S5428" s="538">
        <v>1779</v>
      </c>
      <c r="T5428" s="467" t="s">
        <v>2965</v>
      </c>
      <c r="U5428" s="347">
        <f t="shared" si="121"/>
        <v>21348</v>
      </c>
    </row>
    <row r="5429" spans="1:21">
      <c r="A5429" s="238">
        <f t="shared" si="120"/>
        <v>5426</v>
      </c>
      <c r="B5429" s="238">
        <v>111402534</v>
      </c>
      <c r="C5429" s="238" t="s">
        <v>1083</v>
      </c>
      <c r="D5429" s="238" t="s">
        <v>1084</v>
      </c>
      <c r="E5429" s="598" t="s">
        <v>36</v>
      </c>
      <c r="F5429" s="333">
        <v>55</v>
      </c>
      <c r="G5429" s="623" t="s">
        <v>6050</v>
      </c>
      <c r="H5429" s="417">
        <v>45601</v>
      </c>
      <c r="I5429" s="505"/>
      <c r="J5429" s="249"/>
      <c r="K5429" s="249"/>
      <c r="L5429" s="249"/>
      <c r="M5429" s="246"/>
      <c r="N5429" s="249"/>
      <c r="O5429" s="506"/>
      <c r="P5429" s="249"/>
      <c r="Q5429" s="249"/>
      <c r="R5429" s="249"/>
      <c r="S5429" s="538">
        <v>442.77</v>
      </c>
      <c r="T5429" s="467" t="s">
        <v>2965</v>
      </c>
      <c r="U5429" s="347">
        <f t="shared" si="121"/>
        <v>24352.35</v>
      </c>
    </row>
    <row r="5430" spans="1:21">
      <c r="A5430" s="238">
        <f t="shared" si="120"/>
        <v>5427</v>
      </c>
      <c r="B5430" s="238">
        <v>111402534</v>
      </c>
      <c r="C5430" s="238" t="s">
        <v>1083</v>
      </c>
      <c r="D5430" s="238" t="s">
        <v>1084</v>
      </c>
      <c r="E5430" s="598" t="s">
        <v>36</v>
      </c>
      <c r="F5430" s="333">
        <v>45</v>
      </c>
      <c r="G5430" s="623" t="s">
        <v>6051</v>
      </c>
      <c r="H5430" s="461">
        <v>45611</v>
      </c>
      <c r="I5430" s="505"/>
      <c r="J5430" s="249"/>
      <c r="K5430" s="249"/>
      <c r="L5430" s="249"/>
      <c r="M5430" s="246"/>
      <c r="N5430" s="249"/>
      <c r="O5430" s="506"/>
      <c r="P5430" s="249"/>
      <c r="Q5430" s="249"/>
      <c r="R5430" s="249"/>
      <c r="S5430" s="538">
        <v>442.77</v>
      </c>
      <c r="T5430" s="467" t="s">
        <v>2965</v>
      </c>
      <c r="U5430" s="347">
        <f t="shared" si="121"/>
        <v>19924.649999999998</v>
      </c>
    </row>
    <row r="5431" spans="1:21">
      <c r="A5431" s="238">
        <f t="shared" si="120"/>
        <v>5428</v>
      </c>
      <c r="B5431" s="236">
        <v>110408288</v>
      </c>
      <c r="C5431" s="238" t="s">
        <v>1749</v>
      </c>
      <c r="D5431" s="337" t="s">
        <v>1750</v>
      </c>
      <c r="E5431" s="598" t="s">
        <v>36</v>
      </c>
      <c r="F5431" s="235">
        <v>66</v>
      </c>
      <c r="G5431" s="623" t="s">
        <v>6050</v>
      </c>
      <c r="H5431" s="417">
        <v>45601</v>
      </c>
      <c r="I5431" s="505"/>
      <c r="J5431" s="249"/>
      <c r="K5431" s="249"/>
      <c r="L5431" s="249"/>
      <c r="M5431" s="246"/>
      <c r="N5431" s="249"/>
      <c r="O5431" s="506"/>
      <c r="P5431" s="249"/>
      <c r="Q5431" s="249"/>
      <c r="R5431" s="249"/>
      <c r="S5431" s="538">
        <v>2750</v>
      </c>
      <c r="T5431" s="467" t="s">
        <v>2965</v>
      </c>
      <c r="U5431" s="347">
        <f t="shared" si="121"/>
        <v>181500</v>
      </c>
    </row>
    <row r="5432" spans="1:21">
      <c r="A5432" s="238">
        <f t="shared" ref="A5432:A5495" si="122">A5431+1</f>
        <v>5429</v>
      </c>
      <c r="B5432" s="236">
        <v>110408288</v>
      </c>
      <c r="C5432" s="238" t="s">
        <v>1749</v>
      </c>
      <c r="D5432" s="337" t="s">
        <v>1750</v>
      </c>
      <c r="E5432" s="598" t="s">
        <v>36</v>
      </c>
      <c r="F5432" s="235">
        <v>84</v>
      </c>
      <c r="G5432" s="623" t="s">
        <v>6051</v>
      </c>
      <c r="H5432" s="461">
        <v>45611</v>
      </c>
      <c r="I5432" s="505"/>
      <c r="J5432" s="249"/>
      <c r="K5432" s="249"/>
      <c r="L5432" s="249"/>
      <c r="M5432" s="246"/>
      <c r="N5432" s="249"/>
      <c r="O5432" s="506"/>
      <c r="P5432" s="249"/>
      <c r="Q5432" s="249"/>
      <c r="R5432" s="249"/>
      <c r="S5432" s="538">
        <v>2750</v>
      </c>
      <c r="T5432" s="467" t="s">
        <v>2965</v>
      </c>
      <c r="U5432" s="347">
        <f t="shared" si="121"/>
        <v>231000</v>
      </c>
    </row>
    <row r="5433" spans="1:21" ht="20.399999999999999">
      <c r="A5433" s="238">
        <f t="shared" si="122"/>
        <v>5430</v>
      </c>
      <c r="B5433" s="238">
        <v>109492174</v>
      </c>
      <c r="C5433" s="336" t="s">
        <v>488</v>
      </c>
      <c r="D5433" s="238" t="s">
        <v>489</v>
      </c>
      <c r="E5433" s="605" t="s">
        <v>36</v>
      </c>
      <c r="F5433" s="333">
        <v>50</v>
      </c>
      <c r="G5433" s="623" t="s">
        <v>6053</v>
      </c>
      <c r="H5433" s="485">
        <v>45602</v>
      </c>
      <c r="I5433" s="505"/>
      <c r="J5433" s="249"/>
      <c r="K5433" s="249"/>
      <c r="L5433" s="249"/>
      <c r="M5433" s="246"/>
      <c r="N5433" s="249"/>
      <c r="O5433" s="506"/>
      <c r="P5433" s="249"/>
      <c r="Q5433" s="249"/>
      <c r="R5433" s="249"/>
      <c r="S5433" s="171">
        <v>4377</v>
      </c>
      <c r="T5433" s="467" t="s">
        <v>2965</v>
      </c>
      <c r="U5433" s="347">
        <f t="shared" si="121"/>
        <v>218850</v>
      </c>
    </row>
    <row r="5434" spans="1:21">
      <c r="A5434" s="238">
        <f t="shared" si="122"/>
        <v>5431</v>
      </c>
      <c r="B5434" s="238">
        <v>109492175</v>
      </c>
      <c r="C5434" s="238" t="s">
        <v>520</v>
      </c>
      <c r="D5434" s="238" t="s">
        <v>521</v>
      </c>
      <c r="E5434" s="598" t="s">
        <v>36</v>
      </c>
      <c r="F5434" s="235">
        <v>50</v>
      </c>
      <c r="G5434" s="623" t="s">
        <v>6053</v>
      </c>
      <c r="H5434" s="485">
        <v>45602</v>
      </c>
      <c r="I5434" s="505"/>
      <c r="J5434" s="249"/>
      <c r="K5434" s="249"/>
      <c r="L5434" s="249"/>
      <c r="M5434" s="246"/>
      <c r="N5434" s="249"/>
      <c r="O5434" s="506"/>
      <c r="P5434" s="249"/>
      <c r="Q5434" s="249"/>
      <c r="R5434" s="249"/>
      <c r="S5434" s="408">
        <v>1517</v>
      </c>
      <c r="T5434" s="467" t="s">
        <v>2965</v>
      </c>
      <c r="U5434" s="347">
        <f t="shared" si="121"/>
        <v>75850</v>
      </c>
    </row>
    <row r="5435" spans="1:21">
      <c r="A5435" s="238">
        <f t="shared" si="122"/>
        <v>5432</v>
      </c>
      <c r="B5435" s="238"/>
      <c r="C5435" s="238"/>
      <c r="D5435" s="337" t="s">
        <v>4072</v>
      </c>
      <c r="E5435" s="598" t="s">
        <v>36</v>
      </c>
      <c r="F5435" s="238">
        <v>9</v>
      </c>
      <c r="G5435" s="623" t="s">
        <v>6050</v>
      </c>
      <c r="H5435" s="417">
        <v>45601</v>
      </c>
      <c r="I5435" s="505"/>
      <c r="J5435" s="249"/>
      <c r="K5435" s="249"/>
      <c r="L5435" s="249"/>
      <c r="M5435" s="246"/>
      <c r="N5435" s="249"/>
      <c r="O5435" s="506"/>
      <c r="P5435" s="249"/>
      <c r="Q5435" s="249"/>
      <c r="R5435" s="249"/>
      <c r="S5435" s="408">
        <v>7750</v>
      </c>
      <c r="T5435" s="467" t="s">
        <v>2965</v>
      </c>
      <c r="U5435" s="347">
        <f t="shared" si="121"/>
        <v>69750</v>
      </c>
    </row>
    <row r="5436" spans="1:21">
      <c r="A5436" s="238">
        <f t="shared" si="122"/>
        <v>5433</v>
      </c>
      <c r="B5436" s="238">
        <v>109609628</v>
      </c>
      <c r="C5436" s="238" t="s">
        <v>1672</v>
      </c>
      <c r="D5436" s="238" t="s">
        <v>1673</v>
      </c>
      <c r="E5436" s="598" t="s">
        <v>36</v>
      </c>
      <c r="F5436" s="333">
        <v>50</v>
      </c>
      <c r="G5436" s="623" t="s">
        <v>6053</v>
      </c>
      <c r="H5436" s="485">
        <v>45602</v>
      </c>
      <c r="I5436" s="505"/>
      <c r="J5436" s="249"/>
      <c r="K5436" s="249"/>
      <c r="L5436" s="249"/>
      <c r="M5436" s="246"/>
      <c r="N5436" s="249"/>
      <c r="O5436" s="506"/>
      <c r="P5436" s="249"/>
      <c r="Q5436" s="249"/>
      <c r="R5436" s="249"/>
      <c r="S5436" s="171">
        <v>55.24</v>
      </c>
      <c r="T5436" s="467" t="s">
        <v>2965</v>
      </c>
      <c r="U5436" s="347">
        <f t="shared" si="121"/>
        <v>2762</v>
      </c>
    </row>
    <row r="5437" spans="1:21">
      <c r="A5437" s="238">
        <f t="shared" si="122"/>
        <v>5434</v>
      </c>
      <c r="B5437" s="236" t="s">
        <v>2458</v>
      </c>
      <c r="C5437" s="239" t="s">
        <v>2458</v>
      </c>
      <c r="D5437" s="238" t="s">
        <v>2459</v>
      </c>
      <c r="E5437" s="598" t="s">
        <v>36</v>
      </c>
      <c r="F5437" s="333">
        <v>41</v>
      </c>
      <c r="G5437" s="623" t="s">
        <v>6051</v>
      </c>
      <c r="H5437" s="461">
        <v>45611</v>
      </c>
      <c r="I5437" s="505"/>
      <c r="J5437" s="249"/>
      <c r="K5437" s="249"/>
      <c r="L5437" s="249"/>
      <c r="M5437" s="246"/>
      <c r="N5437" s="249"/>
      <c r="O5437" s="506"/>
      <c r="P5437" s="249"/>
      <c r="Q5437" s="249"/>
      <c r="R5437" s="249"/>
      <c r="S5437" s="538">
        <v>1775.95</v>
      </c>
      <c r="T5437" s="467" t="s">
        <v>2965</v>
      </c>
      <c r="U5437" s="347">
        <f t="shared" si="121"/>
        <v>72813.95</v>
      </c>
    </row>
    <row r="5438" spans="1:21">
      <c r="A5438" s="238">
        <f t="shared" si="122"/>
        <v>5435</v>
      </c>
      <c r="B5438" s="236" t="s">
        <v>2336</v>
      </c>
      <c r="C5438" s="239" t="s">
        <v>2804</v>
      </c>
      <c r="D5438" s="238" t="s">
        <v>2605</v>
      </c>
      <c r="E5438" s="598" t="s">
        <v>36</v>
      </c>
      <c r="F5438" s="333">
        <v>100</v>
      </c>
      <c r="G5438" s="623" t="s">
        <v>6051</v>
      </c>
      <c r="H5438" s="461">
        <v>45611</v>
      </c>
      <c r="I5438" s="505"/>
      <c r="J5438" s="249"/>
      <c r="K5438" s="249"/>
      <c r="L5438" s="249"/>
      <c r="M5438" s="246"/>
      <c r="N5438" s="249"/>
      <c r="O5438" s="506"/>
      <c r="P5438" s="249"/>
      <c r="Q5438" s="249"/>
      <c r="R5438" s="249"/>
      <c r="S5438" s="538">
        <v>1779</v>
      </c>
      <c r="T5438" s="467" t="s">
        <v>2965</v>
      </c>
      <c r="U5438" s="347">
        <f t="shared" si="121"/>
        <v>177900</v>
      </c>
    </row>
    <row r="5439" spans="1:21">
      <c r="A5439" s="238">
        <f t="shared" si="122"/>
        <v>5436</v>
      </c>
      <c r="B5439" s="236">
        <v>111402534</v>
      </c>
      <c r="C5439" s="238" t="s">
        <v>1083</v>
      </c>
      <c r="D5439" s="238" t="s">
        <v>1084</v>
      </c>
      <c r="E5439" s="598" t="s">
        <v>36</v>
      </c>
      <c r="F5439" s="333">
        <v>25</v>
      </c>
      <c r="G5439" s="623" t="s">
        <v>6051</v>
      </c>
      <c r="H5439" s="461">
        <v>45611</v>
      </c>
      <c r="I5439" s="505"/>
      <c r="J5439" s="249"/>
      <c r="K5439" s="249"/>
      <c r="L5439" s="249"/>
      <c r="M5439" s="246"/>
      <c r="N5439" s="249"/>
      <c r="O5439" s="506"/>
      <c r="P5439" s="249"/>
      <c r="Q5439" s="249"/>
      <c r="R5439" s="249"/>
      <c r="S5439" s="538">
        <v>442.77</v>
      </c>
      <c r="T5439" s="467" t="s">
        <v>2965</v>
      </c>
      <c r="U5439" s="347">
        <f t="shared" si="121"/>
        <v>11069.25</v>
      </c>
    </row>
    <row r="5440" spans="1:21">
      <c r="A5440" s="238">
        <f t="shared" si="122"/>
        <v>5437</v>
      </c>
      <c r="B5440" s="238">
        <v>112148136</v>
      </c>
      <c r="C5440" s="239" t="s">
        <v>3726</v>
      </c>
      <c r="D5440" s="238" t="s">
        <v>3727</v>
      </c>
      <c r="E5440" s="600" t="s">
        <v>36</v>
      </c>
      <c r="F5440" s="333">
        <v>6</v>
      </c>
      <c r="G5440" s="623" t="s">
        <v>6050</v>
      </c>
      <c r="H5440" s="417">
        <v>45601</v>
      </c>
      <c r="I5440" s="505"/>
      <c r="J5440" s="249"/>
      <c r="K5440" s="249"/>
      <c r="L5440" s="249"/>
      <c r="M5440" s="246"/>
      <c r="N5440" s="249"/>
      <c r="O5440" s="506"/>
      <c r="P5440" s="249"/>
      <c r="Q5440" s="249"/>
      <c r="R5440" s="249"/>
      <c r="S5440" s="547">
        <v>14707.5</v>
      </c>
      <c r="T5440" s="467" t="s">
        <v>2965</v>
      </c>
      <c r="U5440" s="347">
        <f t="shared" si="121"/>
        <v>88245</v>
      </c>
    </row>
    <row r="5441" spans="1:21">
      <c r="A5441" s="238">
        <f t="shared" si="122"/>
        <v>5438</v>
      </c>
      <c r="B5441" s="238">
        <v>112148136</v>
      </c>
      <c r="C5441" s="239" t="s">
        <v>3726</v>
      </c>
      <c r="D5441" s="238" t="s">
        <v>3727</v>
      </c>
      <c r="E5441" s="600" t="s">
        <v>36</v>
      </c>
      <c r="F5441" s="350">
        <v>14</v>
      </c>
      <c r="G5441" s="623" t="s">
        <v>6051</v>
      </c>
      <c r="H5441" s="461">
        <v>45611</v>
      </c>
      <c r="I5441" s="505"/>
      <c r="J5441" s="249"/>
      <c r="K5441" s="249"/>
      <c r="L5441" s="249"/>
      <c r="M5441" s="246"/>
      <c r="N5441" s="249"/>
      <c r="O5441" s="506"/>
      <c r="P5441" s="249"/>
      <c r="Q5441" s="249"/>
      <c r="R5441" s="249"/>
      <c r="S5441" s="547">
        <v>14707.5</v>
      </c>
      <c r="T5441" s="467" t="s">
        <v>2965</v>
      </c>
      <c r="U5441" s="347">
        <f t="shared" si="121"/>
        <v>205905</v>
      </c>
    </row>
    <row r="5442" spans="1:21" ht="30.6">
      <c r="A5442" s="238">
        <f t="shared" si="122"/>
        <v>5439</v>
      </c>
      <c r="B5442" s="238">
        <v>109611234</v>
      </c>
      <c r="C5442" s="239">
        <v>3742612236</v>
      </c>
      <c r="D5442" s="337" t="s">
        <v>3031</v>
      </c>
      <c r="E5442" s="600" t="s">
        <v>36</v>
      </c>
      <c r="F5442" s="235">
        <v>66</v>
      </c>
      <c r="G5442" s="623" t="s">
        <v>6050</v>
      </c>
      <c r="H5442" s="417">
        <v>45601</v>
      </c>
      <c r="I5442" s="505"/>
      <c r="J5442" s="249"/>
      <c r="K5442" s="249"/>
      <c r="L5442" s="249"/>
      <c r="M5442" s="246"/>
      <c r="N5442" s="249"/>
      <c r="O5442" s="506"/>
      <c r="P5442" s="249"/>
      <c r="Q5442" s="249"/>
      <c r="R5442" s="249"/>
      <c r="S5442" s="538">
        <v>26302</v>
      </c>
      <c r="T5442" s="467" t="s">
        <v>2965</v>
      </c>
      <c r="U5442" s="347">
        <f t="shared" si="121"/>
        <v>1735932</v>
      </c>
    </row>
    <row r="5443" spans="1:21" ht="30.6">
      <c r="A5443" s="238">
        <f t="shared" si="122"/>
        <v>5440</v>
      </c>
      <c r="B5443" s="238">
        <v>109611234</v>
      </c>
      <c r="C5443" s="239">
        <v>3742612236</v>
      </c>
      <c r="D5443" s="337" t="s">
        <v>3031</v>
      </c>
      <c r="E5443" s="600" t="s">
        <v>36</v>
      </c>
      <c r="F5443" s="235">
        <v>30</v>
      </c>
      <c r="G5443" s="623" t="s">
        <v>6051</v>
      </c>
      <c r="H5443" s="461">
        <v>45611</v>
      </c>
      <c r="I5443" s="505"/>
      <c r="J5443" s="249"/>
      <c r="K5443" s="249"/>
      <c r="L5443" s="249"/>
      <c r="M5443" s="246"/>
      <c r="N5443" s="249"/>
      <c r="O5443" s="506"/>
      <c r="P5443" s="249"/>
      <c r="Q5443" s="249"/>
      <c r="R5443" s="249"/>
      <c r="S5443" s="538">
        <v>26302</v>
      </c>
      <c r="T5443" s="467" t="s">
        <v>2965</v>
      </c>
      <c r="U5443" s="347">
        <f t="shared" si="121"/>
        <v>789060</v>
      </c>
    </row>
    <row r="5444" spans="1:21">
      <c r="A5444" s="238">
        <f t="shared" si="122"/>
        <v>5441</v>
      </c>
      <c r="B5444" s="236">
        <v>110294841</v>
      </c>
      <c r="C5444" s="361" t="s">
        <v>5970</v>
      </c>
      <c r="D5444" s="238" t="s">
        <v>1198</v>
      </c>
      <c r="E5444" s="600" t="s">
        <v>36</v>
      </c>
      <c r="F5444" s="333">
        <v>8</v>
      </c>
      <c r="G5444" s="630" t="s">
        <v>6052</v>
      </c>
      <c r="H5444" s="485">
        <v>45604</v>
      </c>
      <c r="I5444" s="505"/>
      <c r="J5444" s="249"/>
      <c r="K5444" s="249"/>
      <c r="L5444" s="249"/>
      <c r="M5444" s="246"/>
      <c r="N5444" s="249"/>
      <c r="O5444" s="506"/>
      <c r="P5444" s="249"/>
      <c r="Q5444" s="249"/>
      <c r="R5444" s="249"/>
      <c r="S5444" s="248">
        <v>29.55</v>
      </c>
      <c r="T5444" s="467" t="s">
        <v>2965</v>
      </c>
      <c r="U5444" s="347">
        <f t="shared" si="121"/>
        <v>236.4</v>
      </c>
    </row>
    <row r="5445" spans="1:21">
      <c r="A5445" s="238">
        <f t="shared" si="122"/>
        <v>5442</v>
      </c>
      <c r="B5445" s="238">
        <v>109492179</v>
      </c>
      <c r="C5445" s="337" t="s">
        <v>3332</v>
      </c>
      <c r="D5445" s="238" t="s">
        <v>2134</v>
      </c>
      <c r="E5445" s="600" t="s">
        <v>36</v>
      </c>
      <c r="F5445" s="333">
        <v>3250</v>
      </c>
      <c r="G5445" s="623" t="s">
        <v>6053</v>
      </c>
      <c r="H5445" s="485">
        <v>45602</v>
      </c>
      <c r="I5445" s="505"/>
      <c r="J5445" s="249"/>
      <c r="K5445" s="249"/>
      <c r="L5445" s="249"/>
      <c r="M5445" s="246"/>
      <c r="N5445" s="249"/>
      <c r="O5445" s="506"/>
      <c r="P5445" s="249"/>
      <c r="Q5445" s="249"/>
      <c r="R5445" s="249"/>
      <c r="S5445" s="171">
        <v>82.11</v>
      </c>
      <c r="T5445" s="467" t="s">
        <v>2965</v>
      </c>
      <c r="U5445" s="347">
        <f t="shared" si="121"/>
        <v>266857.5</v>
      </c>
    </row>
    <row r="5446" spans="1:21">
      <c r="A5446" s="238">
        <f t="shared" si="122"/>
        <v>5443</v>
      </c>
      <c r="B5446" s="238">
        <v>109492176</v>
      </c>
      <c r="C5446" s="238" t="s">
        <v>4621</v>
      </c>
      <c r="D5446" s="238" t="s">
        <v>2204</v>
      </c>
      <c r="E5446" s="600" t="s">
        <v>2729</v>
      </c>
      <c r="F5446" s="235">
        <v>1840</v>
      </c>
      <c r="G5446" s="623" t="s">
        <v>6053</v>
      </c>
      <c r="H5446" s="485">
        <v>45602</v>
      </c>
      <c r="I5446" s="505"/>
      <c r="J5446" s="249"/>
      <c r="K5446" s="249"/>
      <c r="L5446" s="249"/>
      <c r="M5446" s="246"/>
      <c r="N5446" s="249"/>
      <c r="O5446" s="506"/>
      <c r="P5446" s="249"/>
      <c r="Q5446" s="249"/>
      <c r="R5446" s="249"/>
      <c r="S5446" s="538">
        <v>293.43</v>
      </c>
      <c r="T5446" s="467" t="s">
        <v>2965</v>
      </c>
      <c r="U5446" s="347">
        <f t="shared" si="121"/>
        <v>539911.20000000007</v>
      </c>
    </row>
    <row r="5447" spans="1:21" ht="31.8">
      <c r="A5447" s="238">
        <f t="shared" si="122"/>
        <v>5444</v>
      </c>
      <c r="B5447" s="236">
        <v>112173808</v>
      </c>
      <c r="C5447" s="239" t="s">
        <v>3421</v>
      </c>
      <c r="D5447" s="349" t="s">
        <v>2819</v>
      </c>
      <c r="E5447" s="600" t="s">
        <v>36</v>
      </c>
      <c r="F5447" s="333">
        <v>2</v>
      </c>
      <c r="G5447" s="623" t="s">
        <v>6050</v>
      </c>
      <c r="H5447" s="417">
        <v>45601</v>
      </c>
      <c r="I5447" s="505"/>
      <c r="J5447" s="249"/>
      <c r="K5447" s="249"/>
      <c r="L5447" s="249"/>
      <c r="M5447" s="246"/>
      <c r="N5447" s="249"/>
      <c r="O5447" s="506"/>
      <c r="P5447" s="249"/>
      <c r="Q5447" s="249"/>
      <c r="R5447" s="249"/>
      <c r="S5447" s="538">
        <v>65700</v>
      </c>
      <c r="T5447" s="467" t="s">
        <v>2965</v>
      </c>
      <c r="U5447" s="347">
        <f t="shared" si="121"/>
        <v>131400</v>
      </c>
    </row>
    <row r="5448" spans="1:21" ht="31.8">
      <c r="A5448" s="238">
        <f t="shared" si="122"/>
        <v>5445</v>
      </c>
      <c r="B5448" s="236">
        <v>112173808</v>
      </c>
      <c r="C5448" s="239" t="s">
        <v>3421</v>
      </c>
      <c r="D5448" s="349" t="s">
        <v>2819</v>
      </c>
      <c r="E5448" s="600" t="s">
        <v>36</v>
      </c>
      <c r="F5448" s="333">
        <v>3</v>
      </c>
      <c r="G5448" s="623" t="s">
        <v>6050</v>
      </c>
      <c r="H5448" s="417">
        <v>45601</v>
      </c>
      <c r="I5448" s="505"/>
      <c r="J5448" s="249"/>
      <c r="K5448" s="249"/>
      <c r="L5448" s="249"/>
      <c r="M5448" s="246"/>
      <c r="N5448" s="249"/>
      <c r="O5448" s="506"/>
      <c r="P5448" s="249"/>
      <c r="Q5448" s="249"/>
      <c r="R5448" s="249"/>
      <c r="S5448" s="538">
        <v>65700</v>
      </c>
      <c r="T5448" s="467" t="s">
        <v>2965</v>
      </c>
      <c r="U5448" s="347">
        <f t="shared" si="121"/>
        <v>197100</v>
      </c>
    </row>
    <row r="5449" spans="1:21">
      <c r="A5449" s="238">
        <f t="shared" si="122"/>
        <v>5446</v>
      </c>
      <c r="B5449" s="236">
        <v>115032745</v>
      </c>
      <c r="C5449" s="361" t="s">
        <v>5973</v>
      </c>
      <c r="D5449" s="361" t="s">
        <v>5974</v>
      </c>
      <c r="E5449" s="600" t="s">
        <v>36</v>
      </c>
      <c r="F5449" s="342">
        <v>11</v>
      </c>
      <c r="G5449" s="623" t="s">
        <v>6050</v>
      </c>
      <c r="H5449" s="417">
        <v>45601</v>
      </c>
      <c r="I5449" s="505"/>
      <c r="J5449" s="249"/>
      <c r="K5449" s="249"/>
      <c r="L5449" s="249"/>
      <c r="M5449" s="246"/>
      <c r="N5449" s="249"/>
      <c r="O5449" s="506"/>
      <c r="P5449" s="249"/>
      <c r="Q5449" s="249"/>
      <c r="R5449" s="249"/>
      <c r="S5449" s="538">
        <v>204250</v>
      </c>
      <c r="T5449" s="467" t="s">
        <v>2965</v>
      </c>
      <c r="U5449" s="347">
        <f t="shared" si="121"/>
        <v>2246750</v>
      </c>
    </row>
    <row r="5450" spans="1:21">
      <c r="A5450" s="238">
        <f t="shared" si="122"/>
        <v>5447</v>
      </c>
      <c r="B5450" s="236">
        <v>115032745</v>
      </c>
      <c r="C5450" s="361" t="s">
        <v>5973</v>
      </c>
      <c r="D5450" s="361" t="s">
        <v>5974</v>
      </c>
      <c r="E5450" s="600"/>
      <c r="F5450" s="342">
        <v>8</v>
      </c>
      <c r="G5450" s="623" t="s">
        <v>6051</v>
      </c>
      <c r="H5450" s="461">
        <v>45611</v>
      </c>
      <c r="I5450" s="505"/>
      <c r="J5450" s="249"/>
      <c r="K5450" s="249"/>
      <c r="L5450" s="249"/>
      <c r="M5450" s="246"/>
      <c r="N5450" s="249"/>
      <c r="O5450" s="506"/>
      <c r="P5450" s="249"/>
      <c r="Q5450" s="249"/>
      <c r="R5450" s="249"/>
      <c r="S5450" s="538">
        <v>204250</v>
      </c>
      <c r="T5450" s="467" t="s">
        <v>2965</v>
      </c>
      <c r="U5450" s="347">
        <f t="shared" ref="U5450:U5513" si="123">S5450*F5450</f>
        <v>1634000</v>
      </c>
    </row>
    <row r="5451" spans="1:21" ht="31.8">
      <c r="A5451" s="238">
        <f t="shared" si="122"/>
        <v>5448</v>
      </c>
      <c r="B5451" s="236">
        <v>112173808</v>
      </c>
      <c r="C5451" s="239" t="s">
        <v>3421</v>
      </c>
      <c r="D5451" s="349" t="s">
        <v>2819</v>
      </c>
      <c r="E5451" s="600" t="s">
        <v>36</v>
      </c>
      <c r="F5451" s="333">
        <v>3</v>
      </c>
      <c r="G5451" s="623" t="s">
        <v>6050</v>
      </c>
      <c r="H5451" s="417">
        <v>45601</v>
      </c>
      <c r="I5451" s="505"/>
      <c r="J5451" s="249"/>
      <c r="K5451" s="249"/>
      <c r="L5451" s="249"/>
      <c r="M5451" s="246"/>
      <c r="N5451" s="249"/>
      <c r="O5451" s="506"/>
      <c r="P5451" s="249"/>
      <c r="Q5451" s="249"/>
      <c r="R5451" s="249"/>
      <c r="S5451" s="538">
        <v>65700</v>
      </c>
      <c r="T5451" s="467" t="s">
        <v>2965</v>
      </c>
      <c r="U5451" s="347">
        <f t="shared" si="123"/>
        <v>197100</v>
      </c>
    </row>
    <row r="5452" spans="1:21">
      <c r="A5452" s="238">
        <f t="shared" si="122"/>
        <v>5449</v>
      </c>
      <c r="B5452" s="238">
        <v>107105353</v>
      </c>
      <c r="C5452" s="239" t="s">
        <v>3333</v>
      </c>
      <c r="D5452" s="239" t="s">
        <v>4895</v>
      </c>
      <c r="E5452" s="600" t="s">
        <v>2729</v>
      </c>
      <c r="F5452" s="333">
        <v>625</v>
      </c>
      <c r="G5452" s="623" t="s">
        <v>6053</v>
      </c>
      <c r="H5452" s="485">
        <v>45602</v>
      </c>
      <c r="I5452" s="505"/>
      <c r="J5452" s="249"/>
      <c r="K5452" s="249"/>
      <c r="L5452" s="249"/>
      <c r="M5452" s="246"/>
      <c r="N5452" s="249"/>
      <c r="O5452" s="506"/>
      <c r="P5452" s="249"/>
      <c r="Q5452" s="249"/>
      <c r="R5452" s="249"/>
      <c r="S5452" s="171">
        <v>293.43</v>
      </c>
      <c r="T5452" s="467" t="s">
        <v>2965</v>
      </c>
      <c r="U5452" s="347">
        <f t="shared" si="123"/>
        <v>183393.75</v>
      </c>
    </row>
    <row r="5453" spans="1:21">
      <c r="A5453" s="238">
        <f t="shared" si="122"/>
        <v>5450</v>
      </c>
      <c r="B5453" s="238">
        <v>113709552</v>
      </c>
      <c r="C5453" s="355">
        <v>113709552</v>
      </c>
      <c r="D5453" s="355" t="s">
        <v>4234</v>
      </c>
      <c r="E5453" s="598" t="s">
        <v>36</v>
      </c>
      <c r="F5453" s="333">
        <v>32</v>
      </c>
      <c r="G5453" s="630" t="s">
        <v>6052</v>
      </c>
      <c r="H5453" s="485">
        <v>45604</v>
      </c>
      <c r="I5453" s="505"/>
      <c r="J5453" s="249"/>
      <c r="K5453" s="249"/>
      <c r="L5453" s="249"/>
      <c r="M5453" s="246"/>
      <c r="N5453" s="249"/>
      <c r="O5453" s="506"/>
      <c r="P5453" s="249"/>
      <c r="Q5453" s="249"/>
      <c r="R5453" s="249"/>
      <c r="S5453" s="248">
        <v>32</v>
      </c>
      <c r="T5453" s="467" t="s">
        <v>2965</v>
      </c>
      <c r="U5453" s="347">
        <f t="shared" si="123"/>
        <v>1024</v>
      </c>
    </row>
    <row r="5454" spans="1:21">
      <c r="A5454" s="238">
        <f t="shared" si="122"/>
        <v>5451</v>
      </c>
      <c r="B5454" s="236"/>
      <c r="C5454" s="361"/>
      <c r="D5454" s="361" t="s">
        <v>4072</v>
      </c>
      <c r="E5454" s="598" t="s">
        <v>36</v>
      </c>
      <c r="F5454" s="333">
        <v>14</v>
      </c>
      <c r="G5454" s="623" t="s">
        <v>6051</v>
      </c>
      <c r="H5454" s="461">
        <v>45611</v>
      </c>
      <c r="I5454" s="505"/>
      <c r="J5454" s="249"/>
      <c r="K5454" s="249"/>
      <c r="L5454" s="249"/>
      <c r="M5454" s="246"/>
      <c r="N5454" s="249"/>
      <c r="O5454" s="506"/>
      <c r="P5454" s="249"/>
      <c r="Q5454" s="249"/>
      <c r="R5454" s="249"/>
      <c r="S5454" s="538">
        <v>7750</v>
      </c>
      <c r="T5454" s="467" t="s">
        <v>2965</v>
      </c>
      <c r="U5454" s="347">
        <f t="shared" si="123"/>
        <v>108500</v>
      </c>
    </row>
    <row r="5455" spans="1:21">
      <c r="A5455" s="238">
        <f t="shared" si="122"/>
        <v>5452</v>
      </c>
      <c r="B5455" s="236">
        <v>115032745</v>
      </c>
      <c r="C5455" s="361" t="s">
        <v>5973</v>
      </c>
      <c r="D5455" s="361" t="s">
        <v>5974</v>
      </c>
      <c r="E5455" s="598" t="s">
        <v>36</v>
      </c>
      <c r="F5455" s="333">
        <v>6</v>
      </c>
      <c r="G5455" s="623" t="s">
        <v>6051</v>
      </c>
      <c r="H5455" s="461">
        <v>45611</v>
      </c>
      <c r="I5455" s="505"/>
      <c r="J5455" s="249"/>
      <c r="K5455" s="249"/>
      <c r="L5455" s="249"/>
      <c r="M5455" s="246"/>
      <c r="N5455" s="249"/>
      <c r="O5455" s="506"/>
      <c r="P5455" s="249"/>
      <c r="Q5455" s="249"/>
      <c r="R5455" s="249"/>
      <c r="S5455" s="538">
        <v>204250</v>
      </c>
      <c r="T5455" s="467" t="s">
        <v>2965</v>
      </c>
      <c r="U5455" s="347">
        <f t="shared" si="123"/>
        <v>1225500</v>
      </c>
    </row>
    <row r="5456" spans="1:21" ht="30.6">
      <c r="A5456" s="238">
        <f t="shared" si="122"/>
        <v>5453</v>
      </c>
      <c r="B5456" s="238">
        <v>109611234</v>
      </c>
      <c r="C5456" s="239">
        <v>3742612236</v>
      </c>
      <c r="D5456" s="337" t="s">
        <v>3031</v>
      </c>
      <c r="E5456" s="600" t="s">
        <v>36</v>
      </c>
      <c r="F5456" s="333">
        <v>54</v>
      </c>
      <c r="G5456" s="623" t="s">
        <v>6051</v>
      </c>
      <c r="H5456" s="461">
        <v>45611</v>
      </c>
      <c r="I5456" s="505"/>
      <c r="J5456" s="249"/>
      <c r="K5456" s="249"/>
      <c r="L5456" s="249"/>
      <c r="M5456" s="246"/>
      <c r="N5456" s="249"/>
      <c r="O5456" s="506"/>
      <c r="P5456" s="249"/>
      <c r="Q5456" s="249"/>
      <c r="R5456" s="249"/>
      <c r="S5456" s="538">
        <v>26302</v>
      </c>
      <c r="T5456" s="467" t="s">
        <v>2965</v>
      </c>
      <c r="U5456" s="347">
        <f t="shared" si="123"/>
        <v>1420308</v>
      </c>
    </row>
    <row r="5457" spans="1:21">
      <c r="A5457" s="238">
        <f t="shared" si="122"/>
        <v>5454</v>
      </c>
      <c r="B5457" s="238" t="s">
        <v>4672</v>
      </c>
      <c r="C5457" s="238" t="s">
        <v>4673</v>
      </c>
      <c r="D5457" s="337" t="s">
        <v>4674</v>
      </c>
      <c r="E5457" s="598" t="s">
        <v>36</v>
      </c>
      <c r="F5457" s="333">
        <v>1</v>
      </c>
      <c r="G5457" s="625" t="s">
        <v>6083</v>
      </c>
      <c r="H5457" s="465">
        <v>45621</v>
      </c>
      <c r="I5457" s="505"/>
      <c r="J5457" s="249"/>
      <c r="K5457" s="249"/>
      <c r="L5457" s="249"/>
      <c r="M5457" s="246"/>
      <c r="N5457" s="249"/>
      <c r="O5457" s="506"/>
      <c r="P5457" s="249"/>
      <c r="Q5457" s="249"/>
      <c r="R5457" s="249"/>
      <c r="S5457" s="538">
        <v>48000</v>
      </c>
      <c r="T5457" s="467" t="s">
        <v>2965</v>
      </c>
      <c r="U5457" s="347">
        <f t="shared" si="123"/>
        <v>48000</v>
      </c>
    </row>
    <row r="5458" spans="1:21" ht="20.399999999999999">
      <c r="A5458" s="238">
        <f t="shared" si="122"/>
        <v>5455</v>
      </c>
      <c r="B5458" s="238" t="s">
        <v>4534</v>
      </c>
      <c r="C5458" s="238" t="s">
        <v>4535</v>
      </c>
      <c r="D5458" s="238" t="s">
        <v>4536</v>
      </c>
      <c r="E5458" s="598" t="s">
        <v>36</v>
      </c>
      <c r="F5458" s="333">
        <v>3</v>
      </c>
      <c r="G5458" s="625" t="s">
        <v>6084</v>
      </c>
      <c r="H5458" s="465">
        <v>45624</v>
      </c>
      <c r="I5458" s="505"/>
      <c r="J5458" s="249"/>
      <c r="K5458" s="249"/>
      <c r="L5458" s="249"/>
      <c r="M5458" s="246"/>
      <c r="N5458" s="249"/>
      <c r="O5458" s="506"/>
      <c r="P5458" s="249"/>
      <c r="Q5458" s="249"/>
      <c r="R5458" s="249"/>
      <c r="S5458" s="538">
        <v>5200</v>
      </c>
      <c r="T5458" s="467" t="s">
        <v>2965</v>
      </c>
      <c r="U5458" s="347">
        <f t="shared" si="123"/>
        <v>15600</v>
      </c>
    </row>
    <row r="5459" spans="1:21" ht="20.399999999999999">
      <c r="A5459" s="238">
        <f t="shared" si="122"/>
        <v>5456</v>
      </c>
      <c r="B5459" s="238" t="s">
        <v>4534</v>
      </c>
      <c r="C5459" s="238" t="s">
        <v>4535</v>
      </c>
      <c r="D5459" s="238" t="s">
        <v>4536</v>
      </c>
      <c r="E5459" s="598" t="s">
        <v>36</v>
      </c>
      <c r="F5459" s="333">
        <v>5</v>
      </c>
      <c r="G5459" s="625" t="s">
        <v>6084</v>
      </c>
      <c r="H5459" s="465">
        <v>45624</v>
      </c>
      <c r="I5459" s="505"/>
      <c r="J5459" s="249"/>
      <c r="K5459" s="249"/>
      <c r="L5459" s="249"/>
      <c r="M5459" s="246"/>
      <c r="N5459" s="249"/>
      <c r="O5459" s="506"/>
      <c r="P5459" s="249"/>
      <c r="Q5459" s="249"/>
      <c r="R5459" s="249"/>
      <c r="S5459" s="538">
        <v>5200</v>
      </c>
      <c r="T5459" s="467" t="s">
        <v>2965</v>
      </c>
      <c r="U5459" s="347">
        <f t="shared" si="123"/>
        <v>26000</v>
      </c>
    </row>
    <row r="5460" spans="1:21" ht="20.399999999999999">
      <c r="A5460" s="238">
        <f t="shared" si="122"/>
        <v>5457</v>
      </c>
      <c r="B5460" s="238" t="s">
        <v>4534</v>
      </c>
      <c r="C5460" s="238" t="s">
        <v>4535</v>
      </c>
      <c r="D5460" s="238" t="s">
        <v>4536</v>
      </c>
      <c r="E5460" s="600" t="s">
        <v>36</v>
      </c>
      <c r="F5460" s="333">
        <v>3</v>
      </c>
      <c r="G5460" s="625" t="s">
        <v>6084</v>
      </c>
      <c r="H5460" s="465">
        <v>45624</v>
      </c>
      <c r="I5460" s="505"/>
      <c r="J5460" s="249"/>
      <c r="K5460" s="249"/>
      <c r="L5460" s="249"/>
      <c r="M5460" s="246"/>
      <c r="N5460" s="249"/>
      <c r="O5460" s="506"/>
      <c r="P5460" s="249"/>
      <c r="Q5460" s="249"/>
      <c r="R5460" s="249"/>
      <c r="S5460" s="538">
        <v>5200</v>
      </c>
      <c r="T5460" s="467" t="s">
        <v>2965</v>
      </c>
      <c r="U5460" s="347">
        <f t="shared" si="123"/>
        <v>15600</v>
      </c>
    </row>
    <row r="5461" spans="1:21" ht="20.399999999999999">
      <c r="A5461" s="238">
        <f t="shared" si="122"/>
        <v>5458</v>
      </c>
      <c r="B5461" s="238" t="s">
        <v>4534</v>
      </c>
      <c r="C5461" s="238" t="s">
        <v>4535</v>
      </c>
      <c r="D5461" s="238" t="s">
        <v>4536</v>
      </c>
      <c r="E5461" s="600" t="s">
        <v>36</v>
      </c>
      <c r="F5461" s="333">
        <v>14</v>
      </c>
      <c r="G5461" s="625" t="s">
        <v>6084</v>
      </c>
      <c r="H5461" s="465">
        <v>45624</v>
      </c>
      <c r="I5461" s="505"/>
      <c r="J5461" s="249"/>
      <c r="K5461" s="249"/>
      <c r="L5461" s="249"/>
      <c r="M5461" s="246"/>
      <c r="N5461" s="249"/>
      <c r="O5461" s="506"/>
      <c r="P5461" s="249"/>
      <c r="Q5461" s="249"/>
      <c r="R5461" s="249"/>
      <c r="S5461" s="538">
        <v>5200</v>
      </c>
      <c r="T5461" s="467" t="s">
        <v>2965</v>
      </c>
      <c r="U5461" s="347">
        <f t="shared" si="123"/>
        <v>72800</v>
      </c>
    </row>
    <row r="5462" spans="1:21" ht="20.399999999999999">
      <c r="A5462" s="238">
        <f t="shared" si="122"/>
        <v>5459</v>
      </c>
      <c r="B5462" s="238" t="s">
        <v>4534</v>
      </c>
      <c r="C5462" s="238" t="s">
        <v>4535</v>
      </c>
      <c r="D5462" s="238" t="s">
        <v>4536</v>
      </c>
      <c r="E5462" s="600" t="s">
        <v>36</v>
      </c>
      <c r="F5462" s="333">
        <v>5</v>
      </c>
      <c r="G5462" s="625" t="s">
        <v>6084</v>
      </c>
      <c r="H5462" s="465">
        <v>45624</v>
      </c>
      <c r="I5462" s="505"/>
      <c r="J5462" s="249"/>
      <c r="K5462" s="249"/>
      <c r="L5462" s="249"/>
      <c r="M5462" s="246"/>
      <c r="N5462" s="249"/>
      <c r="O5462" s="506"/>
      <c r="P5462" s="249"/>
      <c r="Q5462" s="249"/>
      <c r="R5462" s="249"/>
      <c r="S5462" s="538">
        <v>5200</v>
      </c>
      <c r="T5462" s="467" t="s">
        <v>2965</v>
      </c>
      <c r="U5462" s="347">
        <f t="shared" si="123"/>
        <v>26000</v>
      </c>
    </row>
    <row r="5463" spans="1:21" ht="30.6">
      <c r="A5463" s="238">
        <f t="shared" si="122"/>
        <v>5460</v>
      </c>
      <c r="B5463" s="238">
        <v>109611234</v>
      </c>
      <c r="C5463" s="239">
        <v>3742612236</v>
      </c>
      <c r="D5463" s="337" t="s">
        <v>3031</v>
      </c>
      <c r="E5463" s="600" t="s">
        <v>36</v>
      </c>
      <c r="F5463" s="333">
        <v>2</v>
      </c>
      <c r="G5463" s="623" t="s">
        <v>6085</v>
      </c>
      <c r="H5463" s="461">
        <v>45617</v>
      </c>
      <c r="I5463" s="505"/>
      <c r="J5463" s="249"/>
      <c r="K5463" s="249"/>
      <c r="L5463" s="249"/>
      <c r="M5463" s="246"/>
      <c r="N5463" s="249"/>
      <c r="O5463" s="506"/>
      <c r="P5463" s="249"/>
      <c r="Q5463" s="249"/>
      <c r="R5463" s="249"/>
      <c r="S5463" s="538">
        <v>5200</v>
      </c>
      <c r="T5463" s="467" t="s">
        <v>2965</v>
      </c>
      <c r="U5463" s="347">
        <f t="shared" si="123"/>
        <v>10400</v>
      </c>
    </row>
    <row r="5464" spans="1:21">
      <c r="A5464" s="238">
        <f t="shared" si="122"/>
        <v>5461</v>
      </c>
      <c r="B5464" s="238">
        <v>106909628</v>
      </c>
      <c r="C5464" s="346" t="s">
        <v>1672</v>
      </c>
      <c r="D5464" s="507" t="s">
        <v>1673</v>
      </c>
      <c r="E5464" s="600" t="s">
        <v>36</v>
      </c>
      <c r="F5464" s="333">
        <v>2</v>
      </c>
      <c r="G5464" s="623" t="s">
        <v>6095</v>
      </c>
      <c r="H5464" s="485">
        <v>45611</v>
      </c>
      <c r="I5464" s="505"/>
      <c r="J5464" s="249"/>
      <c r="K5464" s="249"/>
      <c r="L5464" s="249"/>
      <c r="M5464" s="246"/>
      <c r="N5464" s="249"/>
      <c r="O5464" s="506"/>
      <c r="P5464" s="249"/>
      <c r="Q5464" s="249"/>
      <c r="R5464" s="249"/>
      <c r="S5464" s="538">
        <v>55.24</v>
      </c>
      <c r="T5464" s="467" t="s">
        <v>2965</v>
      </c>
      <c r="U5464" s="347">
        <f t="shared" si="123"/>
        <v>110.48</v>
      </c>
    </row>
    <row r="5465" spans="1:21">
      <c r="A5465" s="238">
        <f t="shared" si="122"/>
        <v>5462</v>
      </c>
      <c r="B5465" s="238">
        <v>109492192</v>
      </c>
      <c r="C5465" s="346" t="s">
        <v>1290</v>
      </c>
      <c r="D5465" s="508" t="s">
        <v>2746</v>
      </c>
      <c r="E5465" s="600" t="s">
        <v>36</v>
      </c>
      <c r="F5465" s="235">
        <v>1</v>
      </c>
      <c r="G5465" s="623" t="s">
        <v>6095</v>
      </c>
      <c r="H5465" s="485">
        <v>45611</v>
      </c>
      <c r="I5465" s="505"/>
      <c r="J5465" s="249"/>
      <c r="K5465" s="249"/>
      <c r="L5465" s="249"/>
      <c r="M5465" s="246"/>
      <c r="N5465" s="249"/>
      <c r="O5465" s="506"/>
      <c r="P5465" s="249"/>
      <c r="Q5465" s="249"/>
      <c r="R5465" s="249"/>
      <c r="S5465" s="538">
        <v>25.44</v>
      </c>
      <c r="T5465" s="467" t="s">
        <v>2965</v>
      </c>
      <c r="U5465" s="347">
        <f t="shared" si="123"/>
        <v>25.44</v>
      </c>
    </row>
    <row r="5466" spans="1:21">
      <c r="A5466" s="238">
        <f t="shared" si="122"/>
        <v>5463</v>
      </c>
      <c r="B5466" s="238">
        <v>109492193</v>
      </c>
      <c r="C5466" s="346">
        <v>9670003576</v>
      </c>
      <c r="D5466" s="508" t="s">
        <v>2739</v>
      </c>
      <c r="E5466" s="598" t="s">
        <v>36</v>
      </c>
      <c r="F5466" s="238">
        <v>4</v>
      </c>
      <c r="G5466" s="623" t="s">
        <v>6095</v>
      </c>
      <c r="H5466" s="485">
        <v>45611</v>
      </c>
      <c r="I5466" s="505"/>
      <c r="J5466" s="249"/>
      <c r="K5466" s="249"/>
      <c r="L5466" s="249"/>
      <c r="M5466" s="246"/>
      <c r="N5466" s="249"/>
      <c r="O5466" s="506"/>
      <c r="P5466" s="249"/>
      <c r="Q5466" s="249"/>
      <c r="R5466" s="249"/>
      <c r="S5466" s="538">
        <v>11.89</v>
      </c>
      <c r="T5466" s="467" t="s">
        <v>2965</v>
      </c>
      <c r="U5466" s="347">
        <f t="shared" si="123"/>
        <v>47.56</v>
      </c>
    </row>
    <row r="5467" spans="1:21" ht="20.399999999999999">
      <c r="A5467" s="238">
        <f t="shared" si="122"/>
        <v>5464</v>
      </c>
      <c r="B5467" s="238">
        <v>109609630</v>
      </c>
      <c r="C5467" s="337" t="s">
        <v>183</v>
      </c>
      <c r="D5467" s="507" t="s">
        <v>184</v>
      </c>
      <c r="E5467" s="598" t="s">
        <v>36</v>
      </c>
      <c r="F5467" s="235">
        <v>4</v>
      </c>
      <c r="G5467" s="623" t="s">
        <v>6095</v>
      </c>
      <c r="H5467" s="485">
        <v>45611</v>
      </c>
      <c r="I5467" s="505"/>
      <c r="J5467" s="249"/>
      <c r="K5467" s="249"/>
      <c r="L5467" s="249"/>
      <c r="M5467" s="246"/>
      <c r="N5467" s="249"/>
      <c r="O5467" s="506"/>
      <c r="P5467" s="249"/>
      <c r="Q5467" s="249"/>
      <c r="R5467" s="249"/>
      <c r="S5467" s="538">
        <v>24.28</v>
      </c>
      <c r="T5467" s="467" t="s">
        <v>2965</v>
      </c>
      <c r="U5467" s="347">
        <f t="shared" si="123"/>
        <v>97.12</v>
      </c>
    </row>
    <row r="5468" spans="1:21">
      <c r="A5468" s="238">
        <f t="shared" si="122"/>
        <v>5465</v>
      </c>
      <c r="B5468" s="238">
        <v>109609632</v>
      </c>
      <c r="C5468" s="238" t="s">
        <v>197</v>
      </c>
      <c r="D5468" s="507" t="s">
        <v>2747</v>
      </c>
      <c r="E5468" s="598" t="s">
        <v>36</v>
      </c>
      <c r="F5468" s="235">
        <v>1</v>
      </c>
      <c r="G5468" s="623" t="s">
        <v>6095</v>
      </c>
      <c r="H5468" s="485">
        <v>45611</v>
      </c>
      <c r="I5468" s="505"/>
      <c r="J5468" s="249"/>
      <c r="K5468" s="249"/>
      <c r="L5468" s="249"/>
      <c r="M5468" s="246"/>
      <c r="N5468" s="249"/>
      <c r="O5468" s="506"/>
      <c r="P5468" s="249"/>
      <c r="Q5468" s="249"/>
      <c r="R5468" s="249"/>
      <c r="S5468" s="538">
        <v>108.8</v>
      </c>
      <c r="T5468" s="467" t="s">
        <v>2965</v>
      </c>
      <c r="U5468" s="347">
        <f t="shared" si="123"/>
        <v>108.8</v>
      </c>
    </row>
    <row r="5469" spans="1:21" ht="20.399999999999999">
      <c r="A5469" s="238">
        <f t="shared" si="122"/>
        <v>5466</v>
      </c>
      <c r="B5469" s="238">
        <v>109492194</v>
      </c>
      <c r="C5469" s="346">
        <v>61030012010</v>
      </c>
      <c r="D5469" s="508" t="s">
        <v>193</v>
      </c>
      <c r="E5469" s="598" t="s">
        <v>36</v>
      </c>
      <c r="F5469" s="238">
        <v>1</v>
      </c>
      <c r="G5469" s="623" t="s">
        <v>6095</v>
      </c>
      <c r="H5469" s="485">
        <v>45611</v>
      </c>
      <c r="I5469" s="505"/>
      <c r="J5469" s="249"/>
      <c r="K5469" s="249"/>
      <c r="L5469" s="249"/>
      <c r="M5469" s="246"/>
      <c r="N5469" s="249"/>
      <c r="O5469" s="506"/>
      <c r="P5469" s="249"/>
      <c r="Q5469" s="249"/>
      <c r="R5469" s="249"/>
      <c r="S5469" s="538">
        <v>244.6</v>
      </c>
      <c r="T5469" s="467" t="s">
        <v>2965</v>
      </c>
      <c r="U5469" s="347">
        <f t="shared" si="123"/>
        <v>244.6</v>
      </c>
    </row>
    <row r="5470" spans="1:21">
      <c r="A5470" s="238">
        <f t="shared" si="122"/>
        <v>5467</v>
      </c>
      <c r="B5470" s="238">
        <v>109492176</v>
      </c>
      <c r="C5470" s="238" t="s">
        <v>4621</v>
      </c>
      <c r="D5470" s="507" t="s">
        <v>2204</v>
      </c>
      <c r="E5470" s="600" t="s">
        <v>2729</v>
      </c>
      <c r="F5470" s="235">
        <v>10</v>
      </c>
      <c r="G5470" s="623" t="s">
        <v>6095</v>
      </c>
      <c r="H5470" s="485">
        <v>45611</v>
      </c>
      <c r="I5470" s="505"/>
      <c r="J5470" s="249"/>
      <c r="K5470" s="249"/>
      <c r="L5470" s="249"/>
      <c r="M5470" s="246"/>
      <c r="N5470" s="249"/>
      <c r="O5470" s="506"/>
      <c r="P5470" s="249"/>
      <c r="Q5470" s="249"/>
      <c r="R5470" s="249"/>
      <c r="S5470" s="538">
        <v>293.43</v>
      </c>
      <c r="T5470" s="467" t="s">
        <v>2965</v>
      </c>
      <c r="U5470" s="347">
        <f t="shared" si="123"/>
        <v>2934.3</v>
      </c>
    </row>
    <row r="5471" spans="1:21">
      <c r="A5471" s="238">
        <f t="shared" si="122"/>
        <v>5468</v>
      </c>
      <c r="B5471" s="238">
        <v>111401272</v>
      </c>
      <c r="C5471" s="238" t="s">
        <v>682</v>
      </c>
      <c r="D5471" s="238" t="s">
        <v>683</v>
      </c>
      <c r="E5471" s="598" t="s">
        <v>36</v>
      </c>
      <c r="F5471" s="235">
        <v>100</v>
      </c>
      <c r="G5471" s="633" t="s">
        <v>6112</v>
      </c>
      <c r="H5471" s="485">
        <v>45631</v>
      </c>
      <c r="I5471" s="505"/>
      <c r="J5471" s="249"/>
      <c r="K5471" s="249"/>
      <c r="L5471" s="249"/>
      <c r="M5471" s="246"/>
      <c r="N5471" s="249"/>
      <c r="O5471" s="506"/>
      <c r="P5471" s="249"/>
      <c r="Q5471" s="249"/>
      <c r="R5471" s="249"/>
      <c r="S5471" s="549">
        <v>6.52</v>
      </c>
      <c r="T5471" s="467" t="s">
        <v>2965</v>
      </c>
      <c r="U5471" s="347">
        <f t="shared" si="123"/>
        <v>652</v>
      </c>
    </row>
    <row r="5472" spans="1:21">
      <c r="A5472" s="238">
        <f t="shared" si="122"/>
        <v>5469</v>
      </c>
      <c r="B5472" s="238"/>
      <c r="C5472" s="238" t="s">
        <v>1072</v>
      </c>
      <c r="D5472" s="238" t="s">
        <v>1073</v>
      </c>
      <c r="E5472" s="598" t="s">
        <v>36</v>
      </c>
      <c r="F5472" s="235">
        <v>80</v>
      </c>
      <c r="G5472" s="633" t="s">
        <v>6112</v>
      </c>
      <c r="H5472" s="485">
        <v>45631</v>
      </c>
      <c r="I5472" s="505"/>
      <c r="J5472" s="249"/>
      <c r="K5472" s="249"/>
      <c r="L5472" s="249"/>
      <c r="M5472" s="246"/>
      <c r="N5472" s="249"/>
      <c r="O5472" s="506"/>
      <c r="P5472" s="249"/>
      <c r="Q5472" s="249"/>
      <c r="R5472" s="249"/>
      <c r="S5472" s="549">
        <v>4.2</v>
      </c>
      <c r="T5472" s="467" t="s">
        <v>2965</v>
      </c>
      <c r="U5472" s="347">
        <f t="shared" si="123"/>
        <v>336</v>
      </c>
    </row>
    <row r="5473" spans="1:21">
      <c r="A5473" s="238">
        <f t="shared" si="122"/>
        <v>5470</v>
      </c>
      <c r="B5473" s="238">
        <v>112169820</v>
      </c>
      <c r="C5473" s="337" t="s">
        <v>2939</v>
      </c>
      <c r="D5473" s="239" t="s">
        <v>2940</v>
      </c>
      <c r="E5473" s="605" t="s">
        <v>2729</v>
      </c>
      <c r="F5473" s="236">
        <v>2000</v>
      </c>
      <c r="G5473" s="635" t="s">
        <v>6113</v>
      </c>
      <c r="H5473" s="241">
        <v>45631</v>
      </c>
      <c r="I5473" s="505"/>
      <c r="J5473" s="249"/>
      <c r="K5473" s="249"/>
      <c r="L5473" s="249"/>
      <c r="M5473" s="246"/>
      <c r="N5473" s="249"/>
      <c r="O5473" s="506"/>
      <c r="P5473" s="249"/>
      <c r="Q5473" s="249"/>
      <c r="R5473" s="249"/>
      <c r="S5473" s="171">
        <v>32.01</v>
      </c>
      <c r="T5473" s="467" t="s">
        <v>2965</v>
      </c>
      <c r="U5473" s="347">
        <f t="shared" si="123"/>
        <v>64019.999999999993</v>
      </c>
    </row>
    <row r="5474" spans="1:21" ht="20.399999999999999">
      <c r="A5474" s="238">
        <f t="shared" si="122"/>
        <v>5471</v>
      </c>
      <c r="B5474" s="444">
        <v>109492197</v>
      </c>
      <c r="C5474" s="444">
        <v>61030000067</v>
      </c>
      <c r="D5474" s="445" t="s">
        <v>187</v>
      </c>
      <c r="E5474" s="614" t="s">
        <v>36</v>
      </c>
      <c r="F5474" s="238">
        <v>350</v>
      </c>
      <c r="G5474" s="635" t="s">
        <v>6113</v>
      </c>
      <c r="H5474" s="241">
        <v>45631</v>
      </c>
      <c r="I5474" s="505"/>
      <c r="J5474" s="249"/>
      <c r="K5474" s="249"/>
      <c r="L5474" s="249"/>
      <c r="M5474" s="246"/>
      <c r="N5474" s="249"/>
      <c r="O5474" s="506"/>
      <c r="P5474" s="249"/>
      <c r="Q5474" s="249"/>
      <c r="R5474" s="249"/>
      <c r="S5474" s="171">
        <v>74.1815</v>
      </c>
      <c r="T5474" s="467" t="s">
        <v>2965</v>
      </c>
      <c r="U5474" s="347">
        <f t="shared" si="123"/>
        <v>25963.525000000001</v>
      </c>
    </row>
    <row r="5475" spans="1:21">
      <c r="A5475" s="238">
        <f t="shared" si="122"/>
        <v>5472</v>
      </c>
      <c r="B5475" s="444">
        <v>109492196</v>
      </c>
      <c r="C5475" s="444" t="s">
        <v>1178</v>
      </c>
      <c r="D5475" s="445" t="s">
        <v>1179</v>
      </c>
      <c r="E5475" s="614" t="s">
        <v>36</v>
      </c>
      <c r="F5475" s="333">
        <v>350</v>
      </c>
      <c r="G5475" s="635" t="s">
        <v>6113</v>
      </c>
      <c r="H5475" s="241">
        <v>45631</v>
      </c>
      <c r="I5475" s="505"/>
      <c r="J5475" s="249"/>
      <c r="K5475" s="249"/>
      <c r="L5475" s="249"/>
      <c r="M5475" s="246"/>
      <c r="N5475" s="249"/>
      <c r="O5475" s="506"/>
      <c r="P5475" s="249"/>
      <c r="Q5475" s="249"/>
      <c r="R5475" s="249"/>
      <c r="S5475" s="171">
        <v>24.106100000000001</v>
      </c>
      <c r="T5475" s="467" t="s">
        <v>2965</v>
      </c>
      <c r="U5475" s="347">
        <f t="shared" si="123"/>
        <v>8437.1350000000002</v>
      </c>
    </row>
    <row r="5476" spans="1:21">
      <c r="A5476" s="238">
        <f t="shared" si="122"/>
        <v>5473</v>
      </c>
      <c r="B5476" s="238" t="s">
        <v>4672</v>
      </c>
      <c r="C5476" s="238" t="s">
        <v>4673</v>
      </c>
      <c r="D5476" s="337" t="s">
        <v>4674</v>
      </c>
      <c r="E5476" s="598" t="s">
        <v>36</v>
      </c>
      <c r="F5476" s="333">
        <v>1</v>
      </c>
      <c r="G5476" s="625" t="s">
        <v>6114</v>
      </c>
      <c r="H5476" s="465">
        <v>45635</v>
      </c>
      <c r="I5476" s="505"/>
      <c r="J5476" s="249"/>
      <c r="K5476" s="249"/>
      <c r="L5476" s="249"/>
      <c r="M5476" s="246"/>
      <c r="N5476" s="249"/>
      <c r="O5476" s="506"/>
      <c r="P5476" s="249"/>
      <c r="Q5476" s="249"/>
      <c r="R5476" s="249"/>
      <c r="S5476" s="549">
        <v>48000</v>
      </c>
      <c r="T5476" s="467" t="s">
        <v>2965</v>
      </c>
      <c r="U5476" s="347">
        <f t="shared" si="123"/>
        <v>48000</v>
      </c>
    </row>
    <row r="5477" spans="1:21">
      <c r="A5477" s="238">
        <f t="shared" si="122"/>
        <v>5474</v>
      </c>
      <c r="B5477" s="238">
        <v>105988752</v>
      </c>
      <c r="C5477" s="239" t="s">
        <v>5076</v>
      </c>
      <c r="D5477" s="239" t="s">
        <v>5077</v>
      </c>
      <c r="E5477" s="600" t="s">
        <v>36</v>
      </c>
      <c r="F5477" s="333">
        <v>1</v>
      </c>
      <c r="G5477" s="625" t="s">
        <v>6115</v>
      </c>
      <c r="H5477" s="465">
        <v>45629</v>
      </c>
      <c r="I5477" s="505"/>
      <c r="J5477" s="249"/>
      <c r="K5477" s="249"/>
      <c r="L5477" s="249"/>
      <c r="M5477" s="246"/>
      <c r="N5477" s="249"/>
      <c r="O5477" s="506"/>
      <c r="P5477" s="249"/>
      <c r="Q5477" s="249"/>
      <c r="R5477" s="249"/>
      <c r="S5477" s="549">
        <v>128000</v>
      </c>
      <c r="T5477" s="467" t="s">
        <v>2965</v>
      </c>
      <c r="U5477" s="347">
        <f t="shared" si="123"/>
        <v>128000</v>
      </c>
    </row>
    <row r="5478" spans="1:21" ht="20.399999999999999">
      <c r="A5478" s="238">
        <f t="shared" si="122"/>
        <v>5475</v>
      </c>
      <c r="B5478" s="238" t="s">
        <v>5885</v>
      </c>
      <c r="C5478" s="239" t="s">
        <v>5114</v>
      </c>
      <c r="D5478" s="239" t="s">
        <v>5115</v>
      </c>
      <c r="E5478" s="600" t="s">
        <v>36</v>
      </c>
      <c r="F5478" s="333">
        <v>2</v>
      </c>
      <c r="G5478" s="625" t="s">
        <v>6116</v>
      </c>
      <c r="H5478" s="465">
        <v>45632</v>
      </c>
      <c r="I5478" s="505"/>
      <c r="J5478" s="249"/>
      <c r="K5478" s="249"/>
      <c r="L5478" s="249"/>
      <c r="M5478" s="246"/>
      <c r="N5478" s="249"/>
      <c r="O5478" s="506"/>
      <c r="P5478" s="249"/>
      <c r="Q5478" s="249"/>
      <c r="R5478" s="249"/>
      <c r="S5478" s="549">
        <v>16608.16</v>
      </c>
      <c r="T5478" s="467" t="s">
        <v>2965</v>
      </c>
      <c r="U5478" s="347">
        <f t="shared" si="123"/>
        <v>33216.32</v>
      </c>
    </row>
    <row r="5479" spans="1:21">
      <c r="A5479" s="238">
        <f t="shared" si="122"/>
        <v>5476</v>
      </c>
      <c r="B5479" s="238">
        <v>112136070</v>
      </c>
      <c r="C5479" s="239">
        <v>19628060446</v>
      </c>
      <c r="D5479" s="238" t="s">
        <v>2751</v>
      </c>
      <c r="E5479" s="600" t="s">
        <v>36</v>
      </c>
      <c r="F5479" s="240">
        <v>2</v>
      </c>
      <c r="G5479" s="635" t="s">
        <v>6113</v>
      </c>
      <c r="H5479" s="241">
        <v>45631</v>
      </c>
      <c r="I5479" s="505"/>
      <c r="J5479" s="249"/>
      <c r="K5479" s="249"/>
      <c r="L5479" s="249"/>
      <c r="M5479" s="246"/>
      <c r="N5479" s="249"/>
      <c r="O5479" s="506"/>
      <c r="P5479" s="249"/>
      <c r="Q5479" s="249"/>
      <c r="R5479" s="249"/>
      <c r="S5479" s="171">
        <v>729.43</v>
      </c>
      <c r="T5479" s="467" t="s">
        <v>2965</v>
      </c>
      <c r="U5479" s="347">
        <f t="shared" si="123"/>
        <v>1458.86</v>
      </c>
    </row>
    <row r="5480" spans="1:21">
      <c r="A5480" s="238">
        <f t="shared" si="122"/>
        <v>5477</v>
      </c>
      <c r="B5480" s="238">
        <v>112169822</v>
      </c>
      <c r="C5480" s="239">
        <v>581130704</v>
      </c>
      <c r="D5480" s="239" t="s">
        <v>2942</v>
      </c>
      <c r="E5480" s="600" t="s">
        <v>2729</v>
      </c>
      <c r="F5480" s="238">
        <v>1285</v>
      </c>
      <c r="G5480" s="635" t="s">
        <v>6113</v>
      </c>
      <c r="H5480" s="241">
        <v>45631</v>
      </c>
      <c r="I5480" s="505"/>
      <c r="J5480" s="249"/>
      <c r="K5480" s="249"/>
      <c r="L5480" s="249"/>
      <c r="M5480" s="246"/>
      <c r="N5480" s="249"/>
      <c r="O5480" s="506"/>
      <c r="P5480" s="249"/>
      <c r="Q5480" s="249"/>
      <c r="R5480" s="249"/>
      <c r="S5480" s="171">
        <v>20.5</v>
      </c>
      <c r="T5480" s="467" t="s">
        <v>2965</v>
      </c>
      <c r="U5480" s="347">
        <f t="shared" si="123"/>
        <v>26342.5</v>
      </c>
    </row>
    <row r="5481" spans="1:21" ht="20.399999999999999">
      <c r="A5481" s="238">
        <f t="shared" si="122"/>
        <v>5478</v>
      </c>
      <c r="B5481" s="238">
        <v>107171952</v>
      </c>
      <c r="C5481" s="238">
        <v>99148781208</v>
      </c>
      <c r="D5481" s="238" t="s">
        <v>1476</v>
      </c>
      <c r="E5481" s="600" t="s">
        <v>36</v>
      </c>
      <c r="F5481" s="240">
        <v>50</v>
      </c>
      <c r="G5481" s="635" t="s">
        <v>6113</v>
      </c>
      <c r="H5481" s="241">
        <v>45631</v>
      </c>
      <c r="I5481" s="505"/>
      <c r="J5481" s="249"/>
      <c r="K5481" s="249"/>
      <c r="L5481" s="249"/>
      <c r="M5481" s="246"/>
      <c r="N5481" s="249"/>
      <c r="O5481" s="506"/>
      <c r="P5481" s="249"/>
      <c r="Q5481" s="249"/>
      <c r="R5481" s="249"/>
      <c r="S5481" s="408">
        <v>2003.5</v>
      </c>
      <c r="T5481" s="467" t="s">
        <v>2965</v>
      </c>
      <c r="U5481" s="347">
        <f t="shared" si="123"/>
        <v>100175</v>
      </c>
    </row>
    <row r="5482" spans="1:21">
      <c r="A5482" s="238">
        <f t="shared" si="122"/>
        <v>5479</v>
      </c>
      <c r="B5482" s="238">
        <v>109492180</v>
      </c>
      <c r="C5482" s="346" t="s">
        <v>201</v>
      </c>
      <c r="D5482" s="346" t="s">
        <v>2748</v>
      </c>
      <c r="E5482" s="598" t="s">
        <v>36</v>
      </c>
      <c r="F5482" s="509">
        <v>200</v>
      </c>
      <c r="G5482" s="635" t="s">
        <v>6113</v>
      </c>
      <c r="H5482" s="241">
        <v>45631</v>
      </c>
      <c r="I5482" s="505"/>
      <c r="J5482" s="249"/>
      <c r="K5482" s="249"/>
      <c r="L5482" s="249"/>
      <c r="M5482" s="246"/>
      <c r="N5482" s="249"/>
      <c r="O5482" s="506"/>
      <c r="P5482" s="249"/>
      <c r="Q5482" s="249"/>
      <c r="R5482" s="249"/>
      <c r="S5482" s="171">
        <v>34.21</v>
      </c>
      <c r="T5482" s="467" t="s">
        <v>2965</v>
      </c>
      <c r="U5482" s="347">
        <f t="shared" si="123"/>
        <v>6842</v>
      </c>
    </row>
    <row r="5483" spans="1:21" ht="20.399999999999999">
      <c r="A5483" s="238">
        <f t="shared" si="122"/>
        <v>5480</v>
      </c>
      <c r="B5483" s="238">
        <v>109492181</v>
      </c>
      <c r="C5483" s="346" t="s">
        <v>170</v>
      </c>
      <c r="D5483" s="346" t="s">
        <v>171</v>
      </c>
      <c r="E5483" s="600" t="s">
        <v>36</v>
      </c>
      <c r="F5483" s="238">
        <v>800</v>
      </c>
      <c r="G5483" s="635" t="s">
        <v>6113</v>
      </c>
      <c r="H5483" s="241">
        <v>45631</v>
      </c>
      <c r="I5483" s="505"/>
      <c r="J5483" s="249"/>
      <c r="K5483" s="249"/>
      <c r="L5483" s="249"/>
      <c r="M5483" s="246"/>
      <c r="N5483" s="249"/>
      <c r="O5483" s="506"/>
      <c r="P5483" s="249"/>
      <c r="Q5483" s="249"/>
      <c r="R5483" s="249"/>
      <c r="S5483" s="171">
        <v>21.27</v>
      </c>
      <c r="T5483" s="467" t="s">
        <v>2965</v>
      </c>
      <c r="U5483" s="347">
        <f t="shared" si="123"/>
        <v>17016</v>
      </c>
    </row>
    <row r="5484" spans="1:21">
      <c r="A5484" s="238">
        <f t="shared" si="122"/>
        <v>5481</v>
      </c>
      <c r="B5484" s="238">
        <v>109492192</v>
      </c>
      <c r="C5484" s="346" t="s">
        <v>1290</v>
      </c>
      <c r="D5484" s="346" t="s">
        <v>2746</v>
      </c>
      <c r="E5484" s="600" t="s">
        <v>36</v>
      </c>
      <c r="F5484" s="235">
        <v>200</v>
      </c>
      <c r="G5484" s="635" t="s">
        <v>6113</v>
      </c>
      <c r="H5484" s="241">
        <v>45631</v>
      </c>
      <c r="I5484" s="505"/>
      <c r="J5484" s="249"/>
      <c r="K5484" s="249"/>
      <c r="L5484" s="249"/>
      <c r="M5484" s="246"/>
      <c r="N5484" s="249"/>
      <c r="O5484" s="506"/>
      <c r="P5484" s="249"/>
      <c r="Q5484" s="249"/>
      <c r="R5484" s="249"/>
      <c r="S5484" s="171">
        <v>25.44</v>
      </c>
      <c r="T5484" s="467" t="s">
        <v>2965</v>
      </c>
      <c r="U5484" s="347">
        <f t="shared" si="123"/>
        <v>5088</v>
      </c>
    </row>
    <row r="5485" spans="1:21">
      <c r="A5485" s="238">
        <f t="shared" si="122"/>
        <v>5482</v>
      </c>
      <c r="B5485" s="238">
        <v>109492193</v>
      </c>
      <c r="C5485" s="346">
        <v>9670003576</v>
      </c>
      <c r="D5485" s="346" t="s">
        <v>2739</v>
      </c>
      <c r="E5485" s="598" t="s">
        <v>36</v>
      </c>
      <c r="F5485" s="509">
        <v>1000</v>
      </c>
      <c r="G5485" s="635" t="s">
        <v>6113</v>
      </c>
      <c r="H5485" s="241">
        <v>45631</v>
      </c>
      <c r="I5485" s="505"/>
      <c r="J5485" s="249"/>
      <c r="K5485" s="249"/>
      <c r="L5485" s="249"/>
      <c r="M5485" s="246"/>
      <c r="N5485" s="249"/>
      <c r="O5485" s="506"/>
      <c r="P5485" s="249"/>
      <c r="Q5485" s="249"/>
      <c r="R5485" s="249"/>
      <c r="S5485" s="408">
        <v>11.89</v>
      </c>
      <c r="T5485" s="467" t="s">
        <v>2965</v>
      </c>
      <c r="U5485" s="347">
        <f t="shared" si="123"/>
        <v>11890</v>
      </c>
    </row>
    <row r="5486" spans="1:21" ht="20.399999999999999">
      <c r="A5486" s="238">
        <f t="shared" si="122"/>
        <v>5483</v>
      </c>
      <c r="B5486" s="238">
        <v>109609630</v>
      </c>
      <c r="C5486" s="337" t="s">
        <v>183</v>
      </c>
      <c r="D5486" s="238" t="s">
        <v>184</v>
      </c>
      <c r="E5486" s="598" t="s">
        <v>36</v>
      </c>
      <c r="F5486" s="240">
        <v>400</v>
      </c>
      <c r="G5486" s="635" t="s">
        <v>6113</v>
      </c>
      <c r="H5486" s="241">
        <v>45631</v>
      </c>
      <c r="I5486" s="505"/>
      <c r="J5486" s="249"/>
      <c r="K5486" s="249"/>
      <c r="L5486" s="249"/>
      <c r="M5486" s="246"/>
      <c r="N5486" s="249"/>
      <c r="O5486" s="506"/>
      <c r="P5486" s="249"/>
      <c r="Q5486" s="249"/>
      <c r="R5486" s="249"/>
      <c r="S5486" s="171">
        <v>24.28</v>
      </c>
      <c r="T5486" s="467" t="s">
        <v>2965</v>
      </c>
      <c r="U5486" s="347">
        <f t="shared" si="123"/>
        <v>9712</v>
      </c>
    </row>
    <row r="5487" spans="1:21">
      <c r="A5487" s="238">
        <f t="shared" si="122"/>
        <v>5484</v>
      </c>
      <c r="B5487" s="238">
        <v>112136078</v>
      </c>
      <c r="C5487" s="346" t="s">
        <v>879</v>
      </c>
      <c r="D5487" s="346" t="s">
        <v>880</v>
      </c>
      <c r="E5487" s="598" t="s">
        <v>36</v>
      </c>
      <c r="F5487" s="510">
        <v>50</v>
      </c>
      <c r="G5487" s="635" t="s">
        <v>6113</v>
      </c>
      <c r="H5487" s="241">
        <v>45631</v>
      </c>
      <c r="I5487" s="505"/>
      <c r="J5487" s="249"/>
      <c r="K5487" s="249"/>
      <c r="L5487" s="249"/>
      <c r="M5487" s="246"/>
      <c r="N5487" s="249"/>
      <c r="O5487" s="506"/>
      <c r="P5487" s="249"/>
      <c r="Q5487" s="249"/>
      <c r="R5487" s="249"/>
      <c r="S5487" s="542">
        <v>175.20000000000002</v>
      </c>
      <c r="T5487" s="467" t="s">
        <v>2965</v>
      </c>
      <c r="U5487" s="347">
        <f t="shared" si="123"/>
        <v>8760</v>
      </c>
    </row>
    <row r="5488" spans="1:21">
      <c r="A5488" s="238">
        <f t="shared" si="122"/>
        <v>5485</v>
      </c>
      <c r="B5488" s="238">
        <v>112136080</v>
      </c>
      <c r="C5488" s="346" t="s">
        <v>2222</v>
      </c>
      <c r="D5488" s="346" t="s">
        <v>889</v>
      </c>
      <c r="E5488" s="598" t="s">
        <v>36</v>
      </c>
      <c r="F5488" s="333">
        <v>200</v>
      </c>
      <c r="G5488" s="635" t="s">
        <v>6113</v>
      </c>
      <c r="H5488" s="241">
        <v>45631</v>
      </c>
      <c r="I5488" s="505"/>
      <c r="J5488" s="249"/>
      <c r="K5488" s="249"/>
      <c r="L5488" s="249"/>
      <c r="M5488" s="246"/>
      <c r="N5488" s="249"/>
      <c r="O5488" s="506"/>
      <c r="P5488" s="249"/>
      <c r="Q5488" s="249"/>
      <c r="R5488" s="249"/>
      <c r="S5488" s="171">
        <v>15.92</v>
      </c>
      <c r="T5488" s="467" t="s">
        <v>2965</v>
      </c>
      <c r="U5488" s="347">
        <f t="shared" si="123"/>
        <v>3184</v>
      </c>
    </row>
    <row r="5489" spans="1:21">
      <c r="A5489" s="238">
        <f t="shared" si="122"/>
        <v>5486</v>
      </c>
      <c r="B5489" s="238">
        <v>112136069</v>
      </c>
      <c r="C5489" s="346" t="s">
        <v>2235</v>
      </c>
      <c r="D5489" s="346" t="s">
        <v>2749</v>
      </c>
      <c r="E5489" s="598" t="s">
        <v>36</v>
      </c>
      <c r="F5489" s="509">
        <v>150</v>
      </c>
      <c r="G5489" s="635" t="s">
        <v>6113</v>
      </c>
      <c r="H5489" s="241">
        <v>45631</v>
      </c>
      <c r="I5489" s="505"/>
      <c r="J5489" s="249"/>
      <c r="K5489" s="249"/>
      <c r="L5489" s="249"/>
      <c r="M5489" s="246"/>
      <c r="N5489" s="249"/>
      <c r="O5489" s="506"/>
      <c r="P5489" s="249"/>
      <c r="Q5489" s="249"/>
      <c r="R5489" s="249"/>
      <c r="S5489" s="171">
        <v>57.48</v>
      </c>
      <c r="T5489" s="467" t="s">
        <v>2965</v>
      </c>
      <c r="U5489" s="347">
        <f t="shared" si="123"/>
        <v>8622</v>
      </c>
    </row>
    <row r="5490" spans="1:21">
      <c r="A5490" s="238">
        <f t="shared" si="122"/>
        <v>5487</v>
      </c>
      <c r="B5490" s="238">
        <v>109609632</v>
      </c>
      <c r="C5490" s="238" t="s">
        <v>197</v>
      </c>
      <c r="D5490" s="238" t="s">
        <v>2747</v>
      </c>
      <c r="E5490" s="598" t="s">
        <v>36</v>
      </c>
      <c r="F5490" s="240">
        <v>100</v>
      </c>
      <c r="G5490" s="635" t="s">
        <v>6113</v>
      </c>
      <c r="H5490" s="241">
        <v>45631</v>
      </c>
      <c r="I5490" s="505"/>
      <c r="J5490" s="249"/>
      <c r="K5490" s="249"/>
      <c r="L5490" s="249"/>
      <c r="M5490" s="246"/>
      <c r="N5490" s="249"/>
      <c r="O5490" s="506"/>
      <c r="P5490" s="249"/>
      <c r="Q5490" s="249"/>
      <c r="R5490" s="249"/>
      <c r="S5490" s="171">
        <v>108.82</v>
      </c>
      <c r="T5490" s="467" t="s">
        <v>2965</v>
      </c>
      <c r="U5490" s="347">
        <f t="shared" si="123"/>
        <v>10882</v>
      </c>
    </row>
    <row r="5491" spans="1:21">
      <c r="A5491" s="238">
        <f t="shared" si="122"/>
        <v>5488</v>
      </c>
      <c r="B5491" s="238">
        <v>109609633</v>
      </c>
      <c r="C5491" s="346" t="s">
        <v>1078</v>
      </c>
      <c r="D5491" s="346" t="s">
        <v>1674</v>
      </c>
      <c r="E5491" s="598" t="s">
        <v>36</v>
      </c>
      <c r="F5491" s="240">
        <v>50</v>
      </c>
      <c r="G5491" s="635" t="s">
        <v>6113</v>
      </c>
      <c r="H5491" s="241">
        <v>45631</v>
      </c>
      <c r="I5491" s="505"/>
      <c r="J5491" s="249"/>
      <c r="K5491" s="249"/>
      <c r="L5491" s="249"/>
      <c r="M5491" s="246"/>
      <c r="N5491" s="249"/>
      <c r="O5491" s="506"/>
      <c r="P5491" s="249"/>
      <c r="Q5491" s="249"/>
      <c r="R5491" s="249"/>
      <c r="S5491" s="171">
        <v>102.74</v>
      </c>
      <c r="T5491" s="467" t="s">
        <v>2965</v>
      </c>
      <c r="U5491" s="347">
        <f t="shared" si="123"/>
        <v>5137</v>
      </c>
    </row>
    <row r="5492" spans="1:21">
      <c r="A5492" s="238">
        <f t="shared" si="122"/>
        <v>5489</v>
      </c>
      <c r="B5492" s="238">
        <v>109609634</v>
      </c>
      <c r="C5492" s="346">
        <v>21038812425</v>
      </c>
      <c r="D5492" s="346" t="s">
        <v>2740</v>
      </c>
      <c r="E5492" s="598" t="s">
        <v>36</v>
      </c>
      <c r="F5492" s="240">
        <v>50</v>
      </c>
      <c r="G5492" s="635" t="s">
        <v>6113</v>
      </c>
      <c r="H5492" s="241">
        <v>45631</v>
      </c>
      <c r="I5492" s="505"/>
      <c r="J5492" s="249"/>
      <c r="K5492" s="249"/>
      <c r="L5492" s="249"/>
      <c r="M5492" s="246"/>
      <c r="N5492" s="249"/>
      <c r="O5492" s="506"/>
      <c r="P5492" s="249"/>
      <c r="Q5492" s="249"/>
      <c r="R5492" s="249"/>
      <c r="S5492" s="171">
        <v>1128.74</v>
      </c>
      <c r="T5492" s="467" t="s">
        <v>2965</v>
      </c>
      <c r="U5492" s="347">
        <f t="shared" si="123"/>
        <v>56437</v>
      </c>
    </row>
    <row r="5493" spans="1:21">
      <c r="A5493" s="238">
        <f t="shared" si="122"/>
        <v>5490</v>
      </c>
      <c r="B5493" s="238">
        <v>109609637</v>
      </c>
      <c r="C5493" s="238" t="s">
        <v>573</v>
      </c>
      <c r="D5493" s="238" t="s">
        <v>574</v>
      </c>
      <c r="E5493" s="598" t="s">
        <v>36</v>
      </c>
      <c r="F5493" s="240">
        <v>250</v>
      </c>
      <c r="G5493" s="635" t="s">
        <v>6113</v>
      </c>
      <c r="H5493" s="241">
        <v>45631</v>
      </c>
      <c r="I5493" s="505"/>
      <c r="J5493" s="249"/>
      <c r="K5493" s="249"/>
      <c r="L5493" s="249"/>
      <c r="M5493" s="246"/>
      <c r="N5493" s="249"/>
      <c r="O5493" s="506"/>
      <c r="P5493" s="249"/>
      <c r="Q5493" s="249"/>
      <c r="R5493" s="249"/>
      <c r="S5493" s="171">
        <v>21.82</v>
      </c>
      <c r="T5493" s="467" t="s">
        <v>2965</v>
      </c>
      <c r="U5493" s="347">
        <f t="shared" si="123"/>
        <v>5455</v>
      </c>
    </row>
    <row r="5494" spans="1:21">
      <c r="A5494" s="238">
        <f t="shared" si="122"/>
        <v>5491</v>
      </c>
      <c r="B5494" s="238">
        <v>112136066</v>
      </c>
      <c r="C5494" s="346" t="s">
        <v>2230</v>
      </c>
      <c r="D5494" s="346" t="s">
        <v>2745</v>
      </c>
      <c r="E5494" s="598" t="s">
        <v>36</v>
      </c>
      <c r="F5494" s="235">
        <v>50</v>
      </c>
      <c r="G5494" s="635" t="s">
        <v>6113</v>
      </c>
      <c r="H5494" s="241">
        <v>45631</v>
      </c>
      <c r="I5494" s="505"/>
      <c r="J5494" s="249"/>
      <c r="K5494" s="249"/>
      <c r="L5494" s="249"/>
      <c r="M5494" s="246"/>
      <c r="N5494" s="249"/>
      <c r="O5494" s="506"/>
      <c r="P5494" s="249"/>
      <c r="Q5494" s="249"/>
      <c r="R5494" s="249"/>
      <c r="S5494" s="171">
        <v>138.27000000000001</v>
      </c>
      <c r="T5494" s="467" t="s">
        <v>2965</v>
      </c>
      <c r="U5494" s="347">
        <f t="shared" si="123"/>
        <v>6913.5000000000009</v>
      </c>
    </row>
    <row r="5495" spans="1:21">
      <c r="A5495" s="238">
        <f t="shared" si="122"/>
        <v>5492</v>
      </c>
      <c r="B5495" s="238">
        <v>112136070</v>
      </c>
      <c r="C5495" s="239">
        <v>19628060446</v>
      </c>
      <c r="D5495" s="238" t="s">
        <v>2751</v>
      </c>
      <c r="E5495" s="598" t="s">
        <v>36</v>
      </c>
      <c r="F5495" s="333">
        <v>48</v>
      </c>
      <c r="G5495" s="635" t="s">
        <v>6113</v>
      </c>
      <c r="H5495" s="241">
        <v>45631</v>
      </c>
      <c r="I5495" s="505"/>
      <c r="J5495" s="249"/>
      <c r="K5495" s="249"/>
      <c r="L5495" s="249"/>
      <c r="M5495" s="246"/>
      <c r="N5495" s="249"/>
      <c r="O5495" s="506"/>
      <c r="P5495" s="249"/>
      <c r="Q5495" s="249"/>
      <c r="R5495" s="249"/>
      <c r="S5495" s="171">
        <v>729.43</v>
      </c>
      <c r="T5495" s="467" t="s">
        <v>2965</v>
      </c>
      <c r="U5495" s="347">
        <f t="shared" si="123"/>
        <v>35012.639999999999</v>
      </c>
    </row>
    <row r="5496" spans="1:21" ht="20.399999999999999">
      <c r="A5496" s="238">
        <f t="shared" ref="A5496:A5559" si="124">A5495+1</f>
        <v>5493</v>
      </c>
      <c r="B5496" s="238">
        <v>109492194</v>
      </c>
      <c r="C5496" s="346">
        <v>61030012010</v>
      </c>
      <c r="D5496" s="346" t="s">
        <v>193</v>
      </c>
      <c r="E5496" s="598" t="s">
        <v>36</v>
      </c>
      <c r="F5496" s="238">
        <v>400</v>
      </c>
      <c r="G5496" s="635" t="s">
        <v>6113</v>
      </c>
      <c r="H5496" s="241">
        <v>45631</v>
      </c>
      <c r="I5496" s="505"/>
      <c r="J5496" s="249"/>
      <c r="K5496" s="249"/>
      <c r="L5496" s="249"/>
      <c r="M5496" s="246"/>
      <c r="N5496" s="249"/>
      <c r="O5496" s="506"/>
      <c r="P5496" s="249"/>
      <c r="Q5496" s="249"/>
      <c r="R5496" s="249"/>
      <c r="S5496" s="408">
        <v>244.56</v>
      </c>
      <c r="T5496" s="467" t="s">
        <v>2965</v>
      </c>
      <c r="U5496" s="347">
        <f t="shared" si="123"/>
        <v>97824</v>
      </c>
    </row>
    <row r="5497" spans="1:21">
      <c r="A5497" s="238">
        <f t="shared" si="124"/>
        <v>5494</v>
      </c>
      <c r="B5497" s="238">
        <v>112136075</v>
      </c>
      <c r="C5497" s="238" t="s">
        <v>63</v>
      </c>
      <c r="D5497" s="238" t="s">
        <v>64</v>
      </c>
      <c r="E5497" s="598" t="s">
        <v>36</v>
      </c>
      <c r="F5497" s="333">
        <v>50</v>
      </c>
      <c r="G5497" s="635" t="s">
        <v>6113</v>
      </c>
      <c r="H5497" s="241">
        <v>45631</v>
      </c>
      <c r="I5497" s="505"/>
      <c r="J5497" s="249"/>
      <c r="K5497" s="249"/>
      <c r="L5497" s="249"/>
      <c r="M5497" s="246"/>
      <c r="N5497" s="249"/>
      <c r="O5497" s="506"/>
      <c r="P5497" s="249"/>
      <c r="Q5497" s="249"/>
      <c r="R5497" s="249"/>
      <c r="S5497" s="171">
        <v>1479.71</v>
      </c>
      <c r="T5497" s="467" t="s">
        <v>2965</v>
      </c>
      <c r="U5497" s="347">
        <f t="shared" si="123"/>
        <v>73985.5</v>
      </c>
    </row>
    <row r="5498" spans="1:21">
      <c r="A5498" s="238">
        <f t="shared" si="124"/>
        <v>5495</v>
      </c>
      <c r="B5498" s="238">
        <v>112136081</v>
      </c>
      <c r="C5498" s="238" t="s">
        <v>997</v>
      </c>
      <c r="D5498" s="238" t="s">
        <v>998</v>
      </c>
      <c r="E5498" s="598" t="s">
        <v>36</v>
      </c>
      <c r="F5498" s="240">
        <v>50</v>
      </c>
      <c r="G5498" s="635" t="s">
        <v>6113</v>
      </c>
      <c r="H5498" s="241">
        <v>45631</v>
      </c>
      <c r="I5498" s="505"/>
      <c r="J5498" s="249"/>
      <c r="K5498" s="249"/>
      <c r="L5498" s="249"/>
      <c r="M5498" s="246"/>
      <c r="N5498" s="249"/>
      <c r="O5498" s="506"/>
      <c r="P5498" s="249"/>
      <c r="Q5498" s="249"/>
      <c r="R5498" s="249"/>
      <c r="S5498" s="538">
        <v>698.9</v>
      </c>
      <c r="T5498" s="467" t="s">
        <v>2965</v>
      </c>
      <c r="U5498" s="347">
        <f t="shared" si="123"/>
        <v>34945</v>
      </c>
    </row>
    <row r="5499" spans="1:21" ht="20.399999999999999">
      <c r="A5499" s="238">
        <f t="shared" si="124"/>
        <v>5496</v>
      </c>
      <c r="B5499" s="238">
        <v>112136072</v>
      </c>
      <c r="C5499" s="239">
        <v>19620005092</v>
      </c>
      <c r="D5499" s="238" t="s">
        <v>457</v>
      </c>
      <c r="E5499" s="606" t="s">
        <v>36</v>
      </c>
      <c r="F5499" s="509">
        <v>50</v>
      </c>
      <c r="G5499" s="635" t="s">
        <v>6113</v>
      </c>
      <c r="H5499" s="241">
        <v>45631</v>
      </c>
      <c r="I5499" s="505"/>
      <c r="J5499" s="249"/>
      <c r="K5499" s="249"/>
      <c r="L5499" s="249"/>
      <c r="M5499" s="246"/>
      <c r="N5499" s="249"/>
      <c r="O5499" s="506"/>
      <c r="P5499" s="249"/>
      <c r="Q5499" s="249"/>
      <c r="R5499" s="249"/>
      <c r="S5499" s="171">
        <v>534.27</v>
      </c>
      <c r="T5499" s="467" t="s">
        <v>2965</v>
      </c>
      <c r="U5499" s="347">
        <f t="shared" si="123"/>
        <v>26713.5</v>
      </c>
    </row>
    <row r="5500" spans="1:21">
      <c r="A5500" s="238">
        <f t="shared" si="124"/>
        <v>5497</v>
      </c>
      <c r="B5500" s="238">
        <v>109492212</v>
      </c>
      <c r="C5500" s="346" t="s">
        <v>571</v>
      </c>
      <c r="D5500" s="346" t="s">
        <v>2741</v>
      </c>
      <c r="E5500" s="598" t="s">
        <v>36</v>
      </c>
      <c r="F5500" s="238">
        <v>1600</v>
      </c>
      <c r="G5500" s="635" t="s">
        <v>6113</v>
      </c>
      <c r="H5500" s="241">
        <v>45631</v>
      </c>
      <c r="I5500" s="505"/>
      <c r="J5500" s="249"/>
      <c r="K5500" s="249"/>
      <c r="L5500" s="249"/>
      <c r="M5500" s="246"/>
      <c r="N5500" s="249"/>
      <c r="O5500" s="506"/>
      <c r="P5500" s="249"/>
      <c r="Q5500" s="249"/>
      <c r="R5500" s="249"/>
      <c r="S5500" s="171">
        <v>11.89</v>
      </c>
      <c r="T5500" s="467" t="s">
        <v>2965</v>
      </c>
      <c r="U5500" s="347">
        <f t="shared" si="123"/>
        <v>19024</v>
      </c>
    </row>
    <row r="5501" spans="1:21">
      <c r="A5501" s="238">
        <f t="shared" si="124"/>
        <v>5498</v>
      </c>
      <c r="B5501" s="238">
        <v>112137134</v>
      </c>
      <c r="C5501" s="239">
        <v>21038811406</v>
      </c>
      <c r="D5501" s="337" t="s">
        <v>2415</v>
      </c>
      <c r="E5501" s="600" t="s">
        <v>36</v>
      </c>
      <c r="F5501" s="240">
        <v>320</v>
      </c>
      <c r="G5501" s="635" t="s">
        <v>6113</v>
      </c>
      <c r="H5501" s="241">
        <v>45631</v>
      </c>
      <c r="I5501" s="505"/>
      <c r="J5501" s="249"/>
      <c r="K5501" s="249"/>
      <c r="L5501" s="249"/>
      <c r="M5501" s="246"/>
      <c r="N5501" s="249"/>
      <c r="O5501" s="506"/>
      <c r="P5501" s="249"/>
      <c r="Q5501" s="249"/>
      <c r="R5501" s="249"/>
      <c r="S5501" s="171">
        <v>982.9</v>
      </c>
      <c r="T5501" s="467" t="s">
        <v>2965</v>
      </c>
      <c r="U5501" s="347">
        <f t="shared" si="123"/>
        <v>314528</v>
      </c>
    </row>
    <row r="5502" spans="1:21" ht="20.399999999999999">
      <c r="A5502" s="238">
        <f t="shared" si="124"/>
        <v>5499</v>
      </c>
      <c r="B5502" s="238">
        <v>109492174</v>
      </c>
      <c r="C5502" s="336" t="s">
        <v>488</v>
      </c>
      <c r="D5502" s="238" t="s">
        <v>489</v>
      </c>
      <c r="E5502" s="605" t="s">
        <v>36</v>
      </c>
      <c r="F5502" s="240">
        <v>50</v>
      </c>
      <c r="G5502" s="635" t="s">
        <v>6113</v>
      </c>
      <c r="H5502" s="241">
        <v>45631</v>
      </c>
      <c r="I5502" s="505"/>
      <c r="J5502" s="249"/>
      <c r="K5502" s="249"/>
      <c r="L5502" s="249"/>
      <c r="M5502" s="246"/>
      <c r="N5502" s="249"/>
      <c r="O5502" s="506"/>
      <c r="P5502" s="249"/>
      <c r="Q5502" s="249"/>
      <c r="R5502" s="249"/>
      <c r="S5502" s="171">
        <v>4377</v>
      </c>
      <c r="T5502" s="467" t="s">
        <v>2965</v>
      </c>
      <c r="U5502" s="347">
        <f t="shared" si="123"/>
        <v>218850</v>
      </c>
    </row>
    <row r="5503" spans="1:21">
      <c r="A5503" s="238">
        <f t="shared" si="124"/>
        <v>5500</v>
      </c>
      <c r="B5503" s="238">
        <v>109492175</v>
      </c>
      <c r="C5503" s="238" t="s">
        <v>520</v>
      </c>
      <c r="D5503" s="238" t="s">
        <v>521</v>
      </c>
      <c r="E5503" s="598" t="s">
        <v>36</v>
      </c>
      <c r="F5503" s="240">
        <v>50</v>
      </c>
      <c r="G5503" s="635" t="s">
        <v>6113</v>
      </c>
      <c r="H5503" s="241">
        <v>45631</v>
      </c>
      <c r="I5503" s="505"/>
      <c r="J5503" s="249"/>
      <c r="K5503" s="249"/>
      <c r="L5503" s="249"/>
      <c r="M5503" s="246"/>
      <c r="N5503" s="249"/>
      <c r="O5503" s="506"/>
      <c r="P5503" s="249"/>
      <c r="Q5503" s="249"/>
      <c r="R5503" s="249"/>
      <c r="S5503" s="408">
        <v>1517</v>
      </c>
      <c r="T5503" s="467" t="s">
        <v>2965</v>
      </c>
      <c r="U5503" s="347">
        <f t="shared" si="123"/>
        <v>75850</v>
      </c>
    </row>
    <row r="5504" spans="1:21">
      <c r="A5504" s="238">
        <f t="shared" si="124"/>
        <v>5501</v>
      </c>
      <c r="B5504" s="236">
        <v>112169822</v>
      </c>
      <c r="C5504" s="361"/>
      <c r="D5504" s="239" t="s">
        <v>2942</v>
      </c>
      <c r="E5504" s="600" t="s">
        <v>2729</v>
      </c>
      <c r="F5504" s="333">
        <v>465</v>
      </c>
      <c r="G5504" s="635" t="s">
        <v>6113</v>
      </c>
      <c r="H5504" s="241">
        <v>45631</v>
      </c>
      <c r="I5504" s="505"/>
      <c r="J5504" s="249"/>
      <c r="K5504" s="249"/>
      <c r="L5504" s="249"/>
      <c r="M5504" s="246"/>
      <c r="N5504" s="249"/>
      <c r="O5504" s="506"/>
      <c r="P5504" s="249"/>
      <c r="Q5504" s="249"/>
      <c r="R5504" s="249"/>
      <c r="S5504" s="171">
        <v>20.5</v>
      </c>
      <c r="T5504" s="467" t="s">
        <v>2965</v>
      </c>
      <c r="U5504" s="347">
        <f t="shared" si="123"/>
        <v>9532.5</v>
      </c>
    </row>
    <row r="5505" spans="1:21">
      <c r="A5505" s="238">
        <f t="shared" si="124"/>
        <v>5502</v>
      </c>
      <c r="B5505" s="238">
        <v>109609628</v>
      </c>
      <c r="C5505" s="238" t="s">
        <v>1672</v>
      </c>
      <c r="D5505" s="238" t="s">
        <v>1673</v>
      </c>
      <c r="E5505" s="598" t="s">
        <v>36</v>
      </c>
      <c r="F5505" s="333">
        <v>50</v>
      </c>
      <c r="G5505" s="635" t="s">
        <v>6113</v>
      </c>
      <c r="H5505" s="241">
        <v>45631</v>
      </c>
      <c r="I5505" s="505"/>
      <c r="J5505" s="249"/>
      <c r="K5505" s="249"/>
      <c r="L5505" s="249"/>
      <c r="M5505" s="246"/>
      <c r="N5505" s="249"/>
      <c r="O5505" s="506"/>
      <c r="P5505" s="249"/>
      <c r="Q5505" s="249"/>
      <c r="R5505" s="249"/>
      <c r="S5505" s="171">
        <v>55.24</v>
      </c>
      <c r="T5505" s="467" t="s">
        <v>2965</v>
      </c>
      <c r="U5505" s="347">
        <f t="shared" si="123"/>
        <v>2762</v>
      </c>
    </row>
    <row r="5506" spans="1:21">
      <c r="A5506" s="238">
        <f t="shared" si="124"/>
        <v>5503</v>
      </c>
      <c r="B5506" s="236">
        <v>106176636</v>
      </c>
      <c r="C5506" s="361"/>
      <c r="D5506" s="239" t="s">
        <v>5955</v>
      </c>
      <c r="E5506" s="598" t="s">
        <v>36</v>
      </c>
      <c r="F5506" s="333">
        <v>1</v>
      </c>
      <c r="G5506" s="625" t="s">
        <v>6117</v>
      </c>
      <c r="H5506" s="462">
        <v>45632</v>
      </c>
      <c r="I5506" s="505"/>
      <c r="J5506" s="249"/>
      <c r="K5506" s="249"/>
      <c r="L5506" s="249"/>
      <c r="M5506" s="246"/>
      <c r="N5506" s="249"/>
      <c r="O5506" s="506"/>
      <c r="P5506" s="249"/>
      <c r="Q5506" s="249"/>
      <c r="R5506" s="249"/>
      <c r="S5506" s="549">
        <v>21000</v>
      </c>
      <c r="T5506" s="467" t="s">
        <v>2965</v>
      </c>
      <c r="U5506" s="347">
        <f t="shared" si="123"/>
        <v>21000</v>
      </c>
    </row>
    <row r="5507" spans="1:21">
      <c r="A5507" s="238">
        <f t="shared" si="124"/>
        <v>5504</v>
      </c>
      <c r="B5507" s="238">
        <v>109492179</v>
      </c>
      <c r="C5507" s="337" t="s">
        <v>3332</v>
      </c>
      <c r="D5507" s="238" t="s">
        <v>2134</v>
      </c>
      <c r="E5507" s="600" t="s">
        <v>36</v>
      </c>
      <c r="F5507" s="236">
        <v>1841</v>
      </c>
      <c r="G5507" s="635" t="s">
        <v>6113</v>
      </c>
      <c r="H5507" s="241">
        <v>45631</v>
      </c>
      <c r="I5507" s="505"/>
      <c r="J5507" s="249"/>
      <c r="K5507" s="249"/>
      <c r="L5507" s="249"/>
      <c r="M5507" s="246"/>
      <c r="N5507" s="249"/>
      <c r="O5507" s="506"/>
      <c r="P5507" s="249"/>
      <c r="Q5507" s="249"/>
      <c r="R5507" s="249"/>
      <c r="S5507" s="171">
        <v>82.11</v>
      </c>
      <c r="T5507" s="467" t="s">
        <v>2965</v>
      </c>
      <c r="U5507" s="347">
        <f t="shared" si="123"/>
        <v>151164.51</v>
      </c>
    </row>
    <row r="5508" spans="1:21">
      <c r="A5508" s="238">
        <f t="shared" si="124"/>
        <v>5505</v>
      </c>
      <c r="B5508" s="238">
        <v>109492176</v>
      </c>
      <c r="C5508" s="238" t="s">
        <v>4621</v>
      </c>
      <c r="D5508" s="238" t="s">
        <v>2204</v>
      </c>
      <c r="E5508" s="600" t="s">
        <v>2729</v>
      </c>
      <c r="F5508" s="240">
        <v>2050</v>
      </c>
      <c r="G5508" s="635" t="s">
        <v>6113</v>
      </c>
      <c r="H5508" s="241">
        <v>45631</v>
      </c>
      <c r="I5508" s="505"/>
      <c r="J5508" s="249"/>
      <c r="K5508" s="249"/>
      <c r="L5508" s="249"/>
      <c r="M5508" s="246"/>
      <c r="N5508" s="249"/>
      <c r="O5508" s="506"/>
      <c r="P5508" s="249"/>
      <c r="Q5508" s="249"/>
      <c r="R5508" s="249"/>
      <c r="S5508" s="171">
        <v>293.43</v>
      </c>
      <c r="T5508" s="467" t="s">
        <v>2965</v>
      </c>
      <c r="U5508" s="347">
        <f t="shared" si="123"/>
        <v>601531.5</v>
      </c>
    </row>
    <row r="5509" spans="1:21">
      <c r="A5509" s="238">
        <f t="shared" si="124"/>
        <v>5506</v>
      </c>
      <c r="B5509" s="238">
        <v>109492179</v>
      </c>
      <c r="C5509" s="337" t="s">
        <v>3332</v>
      </c>
      <c r="D5509" s="238" t="s">
        <v>2134</v>
      </c>
      <c r="E5509" s="600" t="s">
        <v>36</v>
      </c>
      <c r="F5509" s="333">
        <v>1409</v>
      </c>
      <c r="G5509" s="635" t="s">
        <v>6113</v>
      </c>
      <c r="H5509" s="241">
        <v>45631</v>
      </c>
      <c r="I5509" s="505"/>
      <c r="J5509" s="249"/>
      <c r="K5509" s="249"/>
      <c r="L5509" s="249"/>
      <c r="M5509" s="246"/>
      <c r="N5509" s="249"/>
      <c r="O5509" s="506"/>
      <c r="P5509" s="249"/>
      <c r="Q5509" s="249"/>
      <c r="R5509" s="249"/>
      <c r="S5509" s="171">
        <v>82.11</v>
      </c>
      <c r="T5509" s="467" t="s">
        <v>2965</v>
      </c>
      <c r="U5509" s="347">
        <f t="shared" si="123"/>
        <v>115692.99</v>
      </c>
    </row>
    <row r="5510" spans="1:21">
      <c r="A5510" s="238">
        <f t="shared" si="124"/>
        <v>5507</v>
      </c>
      <c r="B5510" s="236">
        <v>107105353</v>
      </c>
      <c r="C5510" s="239" t="s">
        <v>3333</v>
      </c>
      <c r="D5510" s="239" t="s">
        <v>4895</v>
      </c>
      <c r="E5510" s="600" t="s">
        <v>2729</v>
      </c>
      <c r="F5510" s="240">
        <v>625</v>
      </c>
      <c r="G5510" s="635" t="s">
        <v>6113</v>
      </c>
      <c r="H5510" s="241">
        <v>45631</v>
      </c>
      <c r="I5510" s="505"/>
      <c r="J5510" s="249"/>
      <c r="K5510" s="249"/>
      <c r="L5510" s="249"/>
      <c r="M5510" s="246"/>
      <c r="N5510" s="249"/>
      <c r="O5510" s="506"/>
      <c r="P5510" s="249"/>
      <c r="Q5510" s="249"/>
      <c r="R5510" s="249"/>
      <c r="S5510" s="171">
        <v>98.05</v>
      </c>
      <c r="T5510" s="467" t="s">
        <v>2965</v>
      </c>
      <c r="U5510" s="347">
        <f t="shared" si="123"/>
        <v>61281.25</v>
      </c>
    </row>
    <row r="5511" spans="1:21" ht="30.6">
      <c r="A5511" s="238">
        <f t="shared" si="124"/>
        <v>5508</v>
      </c>
      <c r="B5511" s="238">
        <v>109611234</v>
      </c>
      <c r="C5511" s="239">
        <v>3742612236</v>
      </c>
      <c r="D5511" s="337" t="s">
        <v>3031</v>
      </c>
      <c r="E5511" s="600" t="s">
        <v>36</v>
      </c>
      <c r="F5511" s="333">
        <v>4</v>
      </c>
      <c r="G5511" s="623" t="s">
        <v>6118</v>
      </c>
      <c r="H5511" s="461">
        <v>45631</v>
      </c>
      <c r="I5511" s="505"/>
      <c r="J5511" s="249"/>
      <c r="K5511" s="249"/>
      <c r="L5511" s="249"/>
      <c r="M5511" s="246"/>
      <c r="N5511" s="249"/>
      <c r="O5511" s="506"/>
      <c r="P5511" s="249"/>
      <c r="Q5511" s="249"/>
      <c r="R5511" s="249"/>
      <c r="S5511" s="549">
        <v>26302</v>
      </c>
      <c r="T5511" s="467" t="s">
        <v>2965</v>
      </c>
      <c r="U5511" s="347">
        <f t="shared" si="123"/>
        <v>105208</v>
      </c>
    </row>
    <row r="5512" spans="1:21">
      <c r="A5512" s="238">
        <f t="shared" si="124"/>
        <v>5509</v>
      </c>
      <c r="B5512" s="238">
        <v>110315371</v>
      </c>
      <c r="C5512" s="238">
        <v>110315371</v>
      </c>
      <c r="D5512" s="238" t="s">
        <v>2696</v>
      </c>
      <c r="E5512" s="598" t="s">
        <v>36</v>
      </c>
      <c r="F5512" s="463">
        <v>40</v>
      </c>
      <c r="G5512" s="630" t="s">
        <v>6133</v>
      </c>
      <c r="H5512" s="485">
        <v>45643</v>
      </c>
      <c r="I5512" s="505"/>
      <c r="J5512" s="249"/>
      <c r="K5512" s="249"/>
      <c r="L5512" s="249"/>
      <c r="M5512" s="246"/>
      <c r="N5512" s="249"/>
      <c r="O5512" s="506"/>
      <c r="P5512" s="249"/>
      <c r="Q5512" s="249"/>
      <c r="R5512" s="249"/>
      <c r="S5512" s="252">
        <v>0.6</v>
      </c>
      <c r="T5512" s="467" t="s">
        <v>2965</v>
      </c>
      <c r="U5512" s="347">
        <f t="shared" si="123"/>
        <v>24</v>
      </c>
    </row>
    <row r="5513" spans="1:21">
      <c r="A5513" s="238">
        <f t="shared" si="124"/>
        <v>5510</v>
      </c>
      <c r="B5513" s="238">
        <v>110315371</v>
      </c>
      <c r="C5513" s="238">
        <v>110315371</v>
      </c>
      <c r="D5513" s="238" t="s">
        <v>2696</v>
      </c>
      <c r="E5513" s="598" t="s">
        <v>36</v>
      </c>
      <c r="F5513" s="463">
        <v>14</v>
      </c>
      <c r="G5513" s="630" t="s">
        <v>6134</v>
      </c>
      <c r="H5513" s="485">
        <v>45643</v>
      </c>
      <c r="I5513" s="505"/>
      <c r="J5513" s="249"/>
      <c r="K5513" s="249"/>
      <c r="L5513" s="249"/>
      <c r="M5513" s="246"/>
      <c r="N5513" s="249"/>
      <c r="O5513" s="506"/>
      <c r="P5513" s="249"/>
      <c r="Q5513" s="249"/>
      <c r="R5513" s="249"/>
      <c r="S5513" s="252">
        <v>0.6</v>
      </c>
      <c r="T5513" s="467" t="s">
        <v>2965</v>
      </c>
      <c r="U5513" s="347">
        <f t="shared" si="123"/>
        <v>8.4</v>
      </c>
    </row>
    <row r="5514" spans="1:21">
      <c r="A5514" s="238">
        <f t="shared" si="124"/>
        <v>5511</v>
      </c>
      <c r="B5514" s="238">
        <v>110315371</v>
      </c>
      <c r="C5514" s="238">
        <v>110315371</v>
      </c>
      <c r="D5514" s="238" t="s">
        <v>2696</v>
      </c>
      <c r="E5514" s="598" t="s">
        <v>36</v>
      </c>
      <c r="F5514" s="463">
        <v>18</v>
      </c>
      <c r="G5514" s="630" t="s">
        <v>6135</v>
      </c>
      <c r="H5514" s="485">
        <v>45643</v>
      </c>
      <c r="I5514" s="505"/>
      <c r="J5514" s="249"/>
      <c r="K5514" s="249"/>
      <c r="L5514" s="249"/>
      <c r="M5514" s="246"/>
      <c r="N5514" s="249"/>
      <c r="O5514" s="506"/>
      <c r="P5514" s="249"/>
      <c r="Q5514" s="249"/>
      <c r="R5514" s="249"/>
      <c r="S5514" s="252">
        <v>0.6</v>
      </c>
      <c r="T5514" s="467" t="s">
        <v>2965</v>
      </c>
      <c r="U5514" s="347">
        <f t="shared" ref="U5514:U5577" si="125">S5514*F5514</f>
        <v>10.799999999999999</v>
      </c>
    </row>
    <row r="5515" spans="1:21">
      <c r="A5515" s="238">
        <f t="shared" si="124"/>
        <v>5512</v>
      </c>
      <c r="B5515" s="238">
        <v>113562220</v>
      </c>
      <c r="C5515" s="336">
        <v>113562220</v>
      </c>
      <c r="D5515" s="238" t="s">
        <v>3767</v>
      </c>
      <c r="E5515" s="605" t="s">
        <v>36</v>
      </c>
      <c r="F5515" s="336">
        <v>1</v>
      </c>
      <c r="G5515" s="623" t="s">
        <v>6136</v>
      </c>
      <c r="H5515" s="465">
        <v>45639</v>
      </c>
      <c r="I5515" s="505"/>
      <c r="J5515" s="249"/>
      <c r="K5515" s="249"/>
      <c r="L5515" s="249"/>
      <c r="M5515" s="246"/>
      <c r="N5515" s="249"/>
      <c r="O5515" s="506"/>
      <c r="P5515" s="249"/>
      <c r="Q5515" s="249"/>
      <c r="R5515" s="249"/>
      <c r="S5515" s="538">
        <v>250</v>
      </c>
      <c r="T5515" s="467" t="s">
        <v>2965</v>
      </c>
      <c r="U5515" s="347">
        <f t="shared" si="125"/>
        <v>250</v>
      </c>
    </row>
    <row r="5516" spans="1:21">
      <c r="A5516" s="238">
        <f t="shared" si="124"/>
        <v>5513</v>
      </c>
      <c r="B5516" s="238">
        <v>100761947</v>
      </c>
      <c r="C5516" s="238" t="s">
        <v>4103</v>
      </c>
      <c r="D5516" s="238" t="s">
        <v>4104</v>
      </c>
      <c r="E5516" s="598" t="s">
        <v>36</v>
      </c>
      <c r="F5516" s="235">
        <v>1</v>
      </c>
      <c r="G5516" s="625" t="s">
        <v>6137</v>
      </c>
      <c r="H5516" s="485">
        <v>45644</v>
      </c>
      <c r="I5516" s="505"/>
      <c r="J5516" s="249"/>
      <c r="K5516" s="249"/>
      <c r="L5516" s="249"/>
      <c r="M5516" s="246"/>
      <c r="N5516" s="249"/>
      <c r="O5516" s="506"/>
      <c r="P5516" s="249"/>
      <c r="Q5516" s="249"/>
      <c r="R5516" s="249"/>
      <c r="S5516" s="549">
        <v>15</v>
      </c>
      <c r="T5516" s="467" t="s">
        <v>2965</v>
      </c>
      <c r="U5516" s="347">
        <f t="shared" si="125"/>
        <v>15</v>
      </c>
    </row>
    <row r="5517" spans="1:21">
      <c r="A5517" s="238">
        <f t="shared" si="124"/>
        <v>5514</v>
      </c>
      <c r="B5517" s="238">
        <v>111473169</v>
      </c>
      <c r="C5517" s="238" t="s">
        <v>4107</v>
      </c>
      <c r="D5517" s="238" t="s">
        <v>4108</v>
      </c>
      <c r="E5517" s="598" t="s">
        <v>36</v>
      </c>
      <c r="F5517" s="235">
        <v>1</v>
      </c>
      <c r="G5517" s="625" t="s">
        <v>6137</v>
      </c>
      <c r="H5517" s="485">
        <v>45644</v>
      </c>
      <c r="I5517" s="505"/>
      <c r="J5517" s="249"/>
      <c r="K5517" s="249"/>
      <c r="L5517" s="249"/>
      <c r="M5517" s="246"/>
      <c r="N5517" s="249"/>
      <c r="O5517" s="506"/>
      <c r="P5517" s="249"/>
      <c r="Q5517" s="249"/>
      <c r="R5517" s="249"/>
      <c r="S5517" s="549">
        <v>25</v>
      </c>
      <c r="T5517" s="467" t="s">
        <v>2965</v>
      </c>
      <c r="U5517" s="347">
        <f t="shared" si="125"/>
        <v>25</v>
      </c>
    </row>
    <row r="5518" spans="1:21">
      <c r="A5518" s="238">
        <f t="shared" si="124"/>
        <v>5515</v>
      </c>
      <c r="B5518" s="238">
        <v>105989985</v>
      </c>
      <c r="C5518" s="238" t="s">
        <v>4111</v>
      </c>
      <c r="D5518" s="238" t="s">
        <v>4112</v>
      </c>
      <c r="E5518" s="598" t="s">
        <v>36</v>
      </c>
      <c r="F5518" s="235">
        <v>1</v>
      </c>
      <c r="G5518" s="625" t="s">
        <v>6137</v>
      </c>
      <c r="H5518" s="485">
        <v>45644</v>
      </c>
      <c r="I5518" s="505"/>
      <c r="J5518" s="249"/>
      <c r="K5518" s="249"/>
      <c r="L5518" s="249"/>
      <c r="M5518" s="246"/>
      <c r="N5518" s="249"/>
      <c r="O5518" s="506"/>
      <c r="P5518" s="249"/>
      <c r="Q5518" s="249"/>
      <c r="R5518" s="249"/>
      <c r="S5518" s="538">
        <v>100</v>
      </c>
      <c r="T5518" s="467" t="s">
        <v>2965</v>
      </c>
      <c r="U5518" s="347">
        <f t="shared" si="125"/>
        <v>100</v>
      </c>
    </row>
    <row r="5519" spans="1:21">
      <c r="A5519" s="238">
        <f t="shared" si="124"/>
        <v>5516</v>
      </c>
      <c r="B5519" s="238">
        <v>105989933</v>
      </c>
      <c r="C5519" s="238" t="s">
        <v>4413</v>
      </c>
      <c r="D5519" s="337" t="s">
        <v>4414</v>
      </c>
      <c r="E5519" s="598" t="s">
        <v>36</v>
      </c>
      <c r="F5519" s="333">
        <v>1</v>
      </c>
      <c r="G5519" s="625" t="s">
        <v>6137</v>
      </c>
      <c r="H5519" s="485">
        <v>45644</v>
      </c>
      <c r="I5519" s="505"/>
      <c r="J5519" s="249"/>
      <c r="K5519" s="249"/>
      <c r="L5519" s="249"/>
      <c r="M5519" s="246"/>
      <c r="N5519" s="249"/>
      <c r="O5519" s="506"/>
      <c r="P5519" s="249"/>
      <c r="Q5519" s="249"/>
      <c r="R5519" s="249"/>
      <c r="S5519" s="549">
        <v>2200</v>
      </c>
      <c r="T5519" s="467" t="s">
        <v>2965</v>
      </c>
      <c r="U5519" s="347">
        <f t="shared" si="125"/>
        <v>2200</v>
      </c>
    </row>
    <row r="5520" spans="1:21">
      <c r="A5520" s="238">
        <f t="shared" si="124"/>
        <v>5517</v>
      </c>
      <c r="B5520" s="238">
        <v>105989942</v>
      </c>
      <c r="C5520" s="238" t="s">
        <v>4666</v>
      </c>
      <c r="D5520" s="337" t="s">
        <v>4667</v>
      </c>
      <c r="E5520" s="598" t="s">
        <v>36</v>
      </c>
      <c r="F5520" s="333">
        <v>1</v>
      </c>
      <c r="G5520" s="625" t="s">
        <v>6137</v>
      </c>
      <c r="H5520" s="485">
        <v>45644</v>
      </c>
      <c r="I5520" s="505"/>
      <c r="J5520" s="249"/>
      <c r="K5520" s="249"/>
      <c r="L5520" s="249"/>
      <c r="M5520" s="246"/>
      <c r="N5520" s="249"/>
      <c r="O5520" s="506"/>
      <c r="P5520" s="249"/>
      <c r="Q5520" s="249"/>
      <c r="R5520" s="249"/>
      <c r="S5520" s="549">
        <v>19000</v>
      </c>
      <c r="T5520" s="467" t="s">
        <v>2965</v>
      </c>
      <c r="U5520" s="347">
        <f t="shared" si="125"/>
        <v>19000</v>
      </c>
    </row>
    <row r="5521" spans="1:21">
      <c r="A5521" s="238">
        <f t="shared" si="124"/>
        <v>5518</v>
      </c>
      <c r="B5521" s="238">
        <v>101575929</v>
      </c>
      <c r="C5521" s="238" t="s">
        <v>4670</v>
      </c>
      <c r="D5521" s="337" t="s">
        <v>4671</v>
      </c>
      <c r="E5521" s="598" t="s">
        <v>36</v>
      </c>
      <c r="F5521" s="333">
        <v>1</v>
      </c>
      <c r="G5521" s="625" t="s">
        <v>6137</v>
      </c>
      <c r="H5521" s="485">
        <v>45644</v>
      </c>
      <c r="I5521" s="505"/>
      <c r="J5521" s="249"/>
      <c r="K5521" s="249"/>
      <c r="L5521" s="249"/>
      <c r="M5521" s="246"/>
      <c r="N5521" s="249"/>
      <c r="O5521" s="506"/>
      <c r="P5521" s="249"/>
      <c r="Q5521" s="249"/>
      <c r="R5521" s="249"/>
      <c r="S5521" s="549">
        <v>49000</v>
      </c>
      <c r="T5521" s="467" t="s">
        <v>2965</v>
      </c>
      <c r="U5521" s="347">
        <f t="shared" si="125"/>
        <v>49000</v>
      </c>
    </row>
    <row r="5522" spans="1:21">
      <c r="A5522" s="238">
        <f t="shared" si="124"/>
        <v>5519</v>
      </c>
      <c r="B5522" s="238" t="s">
        <v>4672</v>
      </c>
      <c r="C5522" s="238" t="s">
        <v>4673</v>
      </c>
      <c r="D5522" s="337" t="s">
        <v>4674</v>
      </c>
      <c r="E5522" s="598" t="s">
        <v>36</v>
      </c>
      <c r="F5522" s="333">
        <v>1</v>
      </c>
      <c r="G5522" s="625" t="s">
        <v>6138</v>
      </c>
      <c r="H5522" s="465">
        <v>45639</v>
      </c>
      <c r="I5522" s="505"/>
      <c r="J5522" s="249"/>
      <c r="K5522" s="249"/>
      <c r="L5522" s="249"/>
      <c r="M5522" s="246"/>
      <c r="N5522" s="249"/>
      <c r="O5522" s="506"/>
      <c r="P5522" s="249"/>
      <c r="Q5522" s="249"/>
      <c r="R5522" s="249"/>
      <c r="S5522" s="538">
        <v>48000</v>
      </c>
      <c r="T5522" s="467" t="s">
        <v>2965</v>
      </c>
      <c r="U5522" s="347">
        <f t="shared" si="125"/>
        <v>48000</v>
      </c>
    </row>
    <row r="5523" spans="1:21">
      <c r="A5523" s="238">
        <f t="shared" si="124"/>
        <v>5520</v>
      </c>
      <c r="B5523" s="238" t="s">
        <v>4672</v>
      </c>
      <c r="C5523" s="238" t="s">
        <v>4673</v>
      </c>
      <c r="D5523" s="337" t="s">
        <v>4674</v>
      </c>
      <c r="E5523" s="598" t="s">
        <v>36</v>
      </c>
      <c r="F5523" s="333">
        <v>1</v>
      </c>
      <c r="G5523" s="625" t="s">
        <v>6137</v>
      </c>
      <c r="H5523" s="485">
        <v>45644</v>
      </c>
      <c r="I5523" s="505"/>
      <c r="J5523" s="249"/>
      <c r="K5523" s="249"/>
      <c r="L5523" s="249"/>
      <c r="M5523" s="246"/>
      <c r="N5523" s="249"/>
      <c r="O5523" s="506"/>
      <c r="P5523" s="249"/>
      <c r="Q5523" s="249"/>
      <c r="R5523" s="249"/>
      <c r="S5523" s="549">
        <v>48000</v>
      </c>
      <c r="T5523" s="467" t="s">
        <v>2965</v>
      </c>
      <c r="U5523" s="347">
        <f t="shared" si="125"/>
        <v>48000</v>
      </c>
    </row>
    <row r="5524" spans="1:21">
      <c r="A5524" s="238">
        <f t="shared" si="124"/>
        <v>5521</v>
      </c>
      <c r="B5524" s="238">
        <v>112170849</v>
      </c>
      <c r="C5524" s="238">
        <v>112170849</v>
      </c>
      <c r="D5524" s="238" t="s">
        <v>2382</v>
      </c>
      <c r="E5524" s="598" t="s">
        <v>36</v>
      </c>
      <c r="F5524" s="333">
        <v>72</v>
      </c>
      <c r="G5524" s="630" t="s">
        <v>6134</v>
      </c>
      <c r="H5524" s="485">
        <v>45643</v>
      </c>
      <c r="I5524" s="505"/>
      <c r="J5524" s="249"/>
      <c r="K5524" s="249"/>
      <c r="L5524" s="249"/>
      <c r="M5524" s="246"/>
      <c r="N5524" s="249"/>
      <c r="O5524" s="506"/>
      <c r="P5524" s="249"/>
      <c r="Q5524" s="249"/>
      <c r="R5524" s="249"/>
      <c r="S5524" s="252">
        <v>7</v>
      </c>
      <c r="T5524" s="467" t="s">
        <v>2965</v>
      </c>
      <c r="U5524" s="347">
        <f t="shared" si="125"/>
        <v>504</v>
      </c>
    </row>
    <row r="5525" spans="1:21">
      <c r="A5525" s="238">
        <f t="shared" si="124"/>
        <v>5522</v>
      </c>
      <c r="B5525" s="238">
        <v>112172545</v>
      </c>
      <c r="C5525" s="238">
        <v>112172545</v>
      </c>
      <c r="D5525" s="238" t="s">
        <v>2378</v>
      </c>
      <c r="E5525" s="598" t="s">
        <v>36</v>
      </c>
      <c r="F5525" s="333">
        <v>72</v>
      </c>
      <c r="G5525" s="630" t="s">
        <v>6134</v>
      </c>
      <c r="H5525" s="485">
        <v>45643</v>
      </c>
      <c r="I5525" s="505"/>
      <c r="J5525" s="249"/>
      <c r="K5525" s="249"/>
      <c r="L5525" s="249"/>
      <c r="M5525" s="246"/>
      <c r="N5525" s="249"/>
      <c r="O5525" s="506"/>
      <c r="P5525" s="249"/>
      <c r="Q5525" s="249"/>
      <c r="R5525" s="249"/>
      <c r="S5525" s="252">
        <v>5</v>
      </c>
      <c r="T5525" s="467" t="s">
        <v>2965</v>
      </c>
      <c r="U5525" s="347">
        <f t="shared" si="125"/>
        <v>360</v>
      </c>
    </row>
    <row r="5526" spans="1:21">
      <c r="A5526" s="238">
        <f t="shared" si="124"/>
        <v>5523</v>
      </c>
      <c r="B5526" s="238">
        <v>112172546</v>
      </c>
      <c r="C5526" s="238">
        <v>112172546</v>
      </c>
      <c r="D5526" s="238" t="s">
        <v>2380</v>
      </c>
      <c r="E5526" s="598" t="s">
        <v>36</v>
      </c>
      <c r="F5526" s="333">
        <v>48</v>
      </c>
      <c r="G5526" s="630" t="s">
        <v>6134</v>
      </c>
      <c r="H5526" s="485">
        <v>45643</v>
      </c>
      <c r="I5526" s="505"/>
      <c r="J5526" s="249"/>
      <c r="K5526" s="249"/>
      <c r="L5526" s="249"/>
      <c r="M5526" s="246"/>
      <c r="N5526" s="249"/>
      <c r="O5526" s="506"/>
      <c r="P5526" s="249"/>
      <c r="Q5526" s="249"/>
      <c r="R5526" s="249"/>
      <c r="S5526" s="252">
        <v>7</v>
      </c>
      <c r="T5526" s="467" t="s">
        <v>2965</v>
      </c>
      <c r="U5526" s="347">
        <f t="shared" si="125"/>
        <v>336</v>
      </c>
    </row>
    <row r="5527" spans="1:21">
      <c r="A5527" s="238">
        <f t="shared" si="124"/>
        <v>5524</v>
      </c>
      <c r="B5527" s="238">
        <v>112172541</v>
      </c>
      <c r="C5527" s="238">
        <v>112172541</v>
      </c>
      <c r="D5527" s="238" t="s">
        <v>2373</v>
      </c>
      <c r="E5527" s="598" t="s">
        <v>36</v>
      </c>
      <c r="F5527" s="333">
        <v>12</v>
      </c>
      <c r="G5527" s="630" t="s">
        <v>6134</v>
      </c>
      <c r="H5527" s="485">
        <v>45643</v>
      </c>
      <c r="I5527" s="505"/>
      <c r="J5527" s="249"/>
      <c r="K5527" s="249"/>
      <c r="L5527" s="249"/>
      <c r="M5527" s="246"/>
      <c r="N5527" s="249"/>
      <c r="O5527" s="506"/>
      <c r="P5527" s="249"/>
      <c r="Q5527" s="249"/>
      <c r="R5527" s="249"/>
      <c r="S5527" s="252">
        <v>105.5</v>
      </c>
      <c r="T5527" s="467" t="s">
        <v>2965</v>
      </c>
      <c r="U5527" s="347">
        <f t="shared" si="125"/>
        <v>1266</v>
      </c>
    </row>
    <row r="5528" spans="1:21">
      <c r="A5528" s="238">
        <f t="shared" si="124"/>
        <v>5525</v>
      </c>
      <c r="B5528" s="238">
        <v>112172542</v>
      </c>
      <c r="C5528" s="238">
        <v>112172542</v>
      </c>
      <c r="D5528" s="238" t="s">
        <v>2376</v>
      </c>
      <c r="E5528" s="598" t="s">
        <v>36</v>
      </c>
      <c r="F5528" s="463">
        <v>36</v>
      </c>
      <c r="G5528" s="630" t="s">
        <v>6134</v>
      </c>
      <c r="H5528" s="485">
        <v>45643</v>
      </c>
      <c r="I5528" s="505"/>
      <c r="J5528" s="249"/>
      <c r="K5528" s="249"/>
      <c r="L5528" s="249"/>
      <c r="M5528" s="246"/>
      <c r="N5528" s="249"/>
      <c r="O5528" s="506"/>
      <c r="P5528" s="249"/>
      <c r="Q5528" s="249"/>
      <c r="R5528" s="249"/>
      <c r="S5528" s="252">
        <v>65</v>
      </c>
      <c r="T5528" s="467" t="s">
        <v>2965</v>
      </c>
      <c r="U5528" s="347">
        <f t="shared" si="125"/>
        <v>2340</v>
      </c>
    </row>
    <row r="5529" spans="1:21">
      <c r="A5529" s="238">
        <f t="shared" si="124"/>
        <v>5526</v>
      </c>
      <c r="B5529" s="238">
        <v>112172544</v>
      </c>
      <c r="C5529" s="238">
        <v>112172544</v>
      </c>
      <c r="D5529" s="238" t="s">
        <v>2377</v>
      </c>
      <c r="E5529" s="598" t="s">
        <v>36</v>
      </c>
      <c r="F5529" s="333">
        <v>24</v>
      </c>
      <c r="G5529" s="630" t="s">
        <v>6134</v>
      </c>
      <c r="H5529" s="485">
        <v>45643</v>
      </c>
      <c r="I5529" s="505"/>
      <c r="J5529" s="249"/>
      <c r="K5529" s="249"/>
      <c r="L5529" s="249"/>
      <c r="M5529" s="246"/>
      <c r="N5529" s="249"/>
      <c r="O5529" s="506"/>
      <c r="P5529" s="249"/>
      <c r="Q5529" s="249"/>
      <c r="R5529" s="249"/>
      <c r="S5529" s="252">
        <v>166</v>
      </c>
      <c r="T5529" s="467" t="s">
        <v>2965</v>
      </c>
      <c r="U5529" s="347">
        <f t="shared" si="125"/>
        <v>3984</v>
      </c>
    </row>
    <row r="5530" spans="1:21">
      <c r="A5530" s="238">
        <f t="shared" si="124"/>
        <v>5527</v>
      </c>
      <c r="B5530" s="238">
        <v>113886704</v>
      </c>
      <c r="C5530" s="238">
        <v>113886704</v>
      </c>
      <c r="D5530" s="239" t="s">
        <v>4713</v>
      </c>
      <c r="E5530" s="600" t="s">
        <v>2729</v>
      </c>
      <c r="F5530" s="238">
        <v>54</v>
      </c>
      <c r="G5530" s="630" t="s">
        <v>6135</v>
      </c>
      <c r="H5530" s="485">
        <v>45643</v>
      </c>
      <c r="I5530" s="505"/>
      <c r="J5530" s="249"/>
      <c r="K5530" s="249"/>
      <c r="L5530" s="249"/>
      <c r="M5530" s="246"/>
      <c r="N5530" s="249"/>
      <c r="O5530" s="506"/>
      <c r="P5530" s="249"/>
      <c r="Q5530" s="249"/>
      <c r="R5530" s="249"/>
      <c r="S5530" s="509">
        <v>16.91</v>
      </c>
      <c r="T5530" s="467" t="s">
        <v>2965</v>
      </c>
      <c r="U5530" s="347">
        <f t="shared" si="125"/>
        <v>913.14</v>
      </c>
    </row>
    <row r="5531" spans="1:21">
      <c r="A5531" s="238">
        <f t="shared" si="124"/>
        <v>5528</v>
      </c>
      <c r="B5531" s="238">
        <v>113886704</v>
      </c>
      <c r="C5531" s="238">
        <v>113886704</v>
      </c>
      <c r="D5531" s="239" t="s">
        <v>4713</v>
      </c>
      <c r="E5531" s="600" t="s">
        <v>2729</v>
      </c>
      <c r="F5531" s="238">
        <v>2</v>
      </c>
      <c r="G5531" s="630" t="s">
        <v>6134</v>
      </c>
      <c r="H5531" s="485">
        <v>45643</v>
      </c>
      <c r="I5531" s="505"/>
      <c r="J5531" s="249"/>
      <c r="K5531" s="249"/>
      <c r="L5531" s="249"/>
      <c r="M5531" s="246"/>
      <c r="N5531" s="249"/>
      <c r="O5531" s="506"/>
      <c r="P5531" s="249"/>
      <c r="Q5531" s="249"/>
      <c r="R5531" s="249"/>
      <c r="S5531" s="509">
        <v>16.91</v>
      </c>
      <c r="T5531" s="467" t="s">
        <v>2965</v>
      </c>
      <c r="U5531" s="347">
        <f t="shared" si="125"/>
        <v>33.82</v>
      </c>
    </row>
    <row r="5532" spans="1:21">
      <c r="A5532" s="238">
        <f t="shared" si="124"/>
        <v>5529</v>
      </c>
      <c r="B5532" s="238">
        <v>113886703</v>
      </c>
      <c r="C5532" s="238">
        <v>113886703</v>
      </c>
      <c r="D5532" s="239" t="s">
        <v>4714</v>
      </c>
      <c r="E5532" s="600" t="s">
        <v>2729</v>
      </c>
      <c r="F5532" s="236">
        <v>54</v>
      </c>
      <c r="G5532" s="630" t="s">
        <v>6135</v>
      </c>
      <c r="H5532" s="485">
        <v>45643</v>
      </c>
      <c r="I5532" s="505"/>
      <c r="J5532" s="249"/>
      <c r="K5532" s="249"/>
      <c r="L5532" s="249"/>
      <c r="M5532" s="246"/>
      <c r="N5532" s="249"/>
      <c r="O5532" s="506"/>
      <c r="P5532" s="249"/>
      <c r="Q5532" s="249"/>
      <c r="R5532" s="249"/>
      <c r="S5532" s="509">
        <v>16.91</v>
      </c>
      <c r="T5532" s="467" t="s">
        <v>2965</v>
      </c>
      <c r="U5532" s="347">
        <f t="shared" si="125"/>
        <v>913.14</v>
      </c>
    </row>
    <row r="5533" spans="1:21">
      <c r="A5533" s="238">
        <f t="shared" si="124"/>
        <v>5530</v>
      </c>
      <c r="B5533" s="238">
        <v>113886703</v>
      </c>
      <c r="C5533" s="238">
        <v>113886703</v>
      </c>
      <c r="D5533" s="239" t="s">
        <v>4714</v>
      </c>
      <c r="E5533" s="600" t="s">
        <v>2729</v>
      </c>
      <c r="F5533" s="238">
        <v>2</v>
      </c>
      <c r="G5533" s="630" t="s">
        <v>6134</v>
      </c>
      <c r="H5533" s="485">
        <v>45643</v>
      </c>
      <c r="I5533" s="505"/>
      <c r="J5533" s="249"/>
      <c r="K5533" s="249"/>
      <c r="L5533" s="249"/>
      <c r="M5533" s="246"/>
      <c r="N5533" s="249"/>
      <c r="O5533" s="506"/>
      <c r="P5533" s="249"/>
      <c r="Q5533" s="249"/>
      <c r="R5533" s="249"/>
      <c r="S5533" s="509">
        <v>16.91</v>
      </c>
      <c r="T5533" s="467" t="s">
        <v>2965</v>
      </c>
      <c r="U5533" s="347">
        <f t="shared" si="125"/>
        <v>33.82</v>
      </c>
    </row>
    <row r="5534" spans="1:21">
      <c r="A5534" s="238">
        <f t="shared" si="124"/>
        <v>5531</v>
      </c>
      <c r="B5534" s="238">
        <v>113785068</v>
      </c>
      <c r="C5534" s="463"/>
      <c r="D5534" s="239" t="s">
        <v>5104</v>
      </c>
      <c r="E5534" s="600" t="s">
        <v>36</v>
      </c>
      <c r="F5534" s="463">
        <v>2</v>
      </c>
      <c r="G5534" s="630" t="s">
        <v>6134</v>
      </c>
      <c r="H5534" s="485">
        <v>45643</v>
      </c>
      <c r="I5534" s="505"/>
      <c r="J5534" s="249"/>
      <c r="K5534" s="249"/>
      <c r="L5534" s="249"/>
      <c r="M5534" s="246"/>
      <c r="N5534" s="249"/>
      <c r="O5534" s="506"/>
      <c r="P5534" s="249"/>
      <c r="Q5534" s="249"/>
      <c r="R5534" s="249"/>
      <c r="S5534" s="252">
        <v>64</v>
      </c>
      <c r="T5534" s="467" t="s">
        <v>2965</v>
      </c>
      <c r="U5534" s="347">
        <f t="shared" si="125"/>
        <v>128</v>
      </c>
    </row>
    <row r="5535" spans="1:21">
      <c r="A5535" s="238">
        <f t="shared" si="124"/>
        <v>5532</v>
      </c>
      <c r="B5535" s="355">
        <v>112170849</v>
      </c>
      <c r="C5535" s="355">
        <v>112170849</v>
      </c>
      <c r="D5535" s="355" t="s">
        <v>2382</v>
      </c>
      <c r="E5535" s="600" t="s">
        <v>36</v>
      </c>
      <c r="F5535" s="333">
        <v>12</v>
      </c>
      <c r="G5535" s="630" t="s">
        <v>6134</v>
      </c>
      <c r="H5535" s="485">
        <v>45643</v>
      </c>
      <c r="I5535" s="505"/>
      <c r="J5535" s="249"/>
      <c r="K5535" s="249"/>
      <c r="L5535" s="249"/>
      <c r="M5535" s="246"/>
      <c r="N5535" s="249"/>
      <c r="O5535" s="506"/>
      <c r="P5535" s="249"/>
      <c r="Q5535" s="249"/>
      <c r="R5535" s="249"/>
      <c r="S5535" s="252">
        <v>7</v>
      </c>
      <c r="T5535" s="467" t="s">
        <v>2965</v>
      </c>
      <c r="U5535" s="347">
        <f t="shared" si="125"/>
        <v>84</v>
      </c>
    </row>
    <row r="5536" spans="1:21">
      <c r="A5536" s="238">
        <f t="shared" si="124"/>
        <v>5533</v>
      </c>
      <c r="B5536" s="355">
        <v>112170849</v>
      </c>
      <c r="C5536" s="355">
        <v>112170849</v>
      </c>
      <c r="D5536" s="355" t="s">
        <v>2382</v>
      </c>
      <c r="E5536" s="600" t="s">
        <v>36</v>
      </c>
      <c r="F5536" s="333">
        <v>240</v>
      </c>
      <c r="G5536" s="630" t="s">
        <v>6133</v>
      </c>
      <c r="H5536" s="485">
        <v>45643</v>
      </c>
      <c r="I5536" s="505"/>
      <c r="J5536" s="249"/>
      <c r="K5536" s="249"/>
      <c r="L5536" s="249"/>
      <c r="M5536" s="246"/>
      <c r="N5536" s="249"/>
      <c r="O5536" s="506"/>
      <c r="P5536" s="249"/>
      <c r="Q5536" s="249"/>
      <c r="R5536" s="249"/>
      <c r="S5536" s="252">
        <v>7</v>
      </c>
      <c r="T5536" s="467" t="s">
        <v>2965</v>
      </c>
      <c r="U5536" s="347">
        <f t="shared" si="125"/>
        <v>1680</v>
      </c>
    </row>
    <row r="5537" spans="1:21">
      <c r="A5537" s="238">
        <f t="shared" si="124"/>
        <v>5534</v>
      </c>
      <c r="B5537" s="355">
        <v>112170849</v>
      </c>
      <c r="C5537" s="355">
        <v>112170849</v>
      </c>
      <c r="D5537" s="355" t="s">
        <v>2382</v>
      </c>
      <c r="E5537" s="600" t="s">
        <v>36</v>
      </c>
      <c r="F5537" s="333">
        <v>108</v>
      </c>
      <c r="G5537" s="630" t="s">
        <v>6135</v>
      </c>
      <c r="H5537" s="485">
        <v>45643</v>
      </c>
      <c r="I5537" s="505"/>
      <c r="J5537" s="249"/>
      <c r="K5537" s="249"/>
      <c r="L5537" s="249"/>
      <c r="M5537" s="246"/>
      <c r="N5537" s="249"/>
      <c r="O5537" s="506"/>
      <c r="P5537" s="249"/>
      <c r="Q5537" s="249"/>
      <c r="R5537" s="249"/>
      <c r="S5537" s="252">
        <v>7</v>
      </c>
      <c r="T5537" s="467" t="s">
        <v>2965</v>
      </c>
      <c r="U5537" s="347">
        <f t="shared" si="125"/>
        <v>756</v>
      </c>
    </row>
    <row r="5538" spans="1:21">
      <c r="A5538" s="238">
        <f t="shared" si="124"/>
        <v>5535</v>
      </c>
      <c r="B5538" s="355">
        <v>112172545</v>
      </c>
      <c r="C5538" s="355">
        <v>112172545</v>
      </c>
      <c r="D5538" s="355" t="s">
        <v>2378</v>
      </c>
      <c r="E5538" s="600" t="s">
        <v>36</v>
      </c>
      <c r="F5538" s="333">
        <v>12</v>
      </c>
      <c r="G5538" s="630" t="s">
        <v>6134</v>
      </c>
      <c r="H5538" s="485">
        <v>45643</v>
      </c>
      <c r="I5538" s="505"/>
      <c r="J5538" s="249"/>
      <c r="K5538" s="249"/>
      <c r="L5538" s="249"/>
      <c r="M5538" s="246"/>
      <c r="N5538" s="249"/>
      <c r="O5538" s="506"/>
      <c r="P5538" s="249"/>
      <c r="Q5538" s="249"/>
      <c r="R5538" s="249"/>
      <c r="S5538" s="252">
        <v>5</v>
      </c>
      <c r="T5538" s="467" t="s">
        <v>2965</v>
      </c>
      <c r="U5538" s="347">
        <f t="shared" si="125"/>
        <v>60</v>
      </c>
    </row>
    <row r="5539" spans="1:21">
      <c r="A5539" s="238">
        <f t="shared" si="124"/>
        <v>5536</v>
      </c>
      <c r="B5539" s="355">
        <v>112172545</v>
      </c>
      <c r="C5539" s="355">
        <v>112172545</v>
      </c>
      <c r="D5539" s="355" t="s">
        <v>2378</v>
      </c>
      <c r="E5539" s="600" t="s">
        <v>36</v>
      </c>
      <c r="F5539" s="333">
        <v>240</v>
      </c>
      <c r="G5539" s="630" t="s">
        <v>6133</v>
      </c>
      <c r="H5539" s="485">
        <v>45643</v>
      </c>
      <c r="I5539" s="505"/>
      <c r="J5539" s="249"/>
      <c r="K5539" s="249"/>
      <c r="L5539" s="249"/>
      <c r="M5539" s="246"/>
      <c r="N5539" s="249"/>
      <c r="O5539" s="506"/>
      <c r="P5539" s="249"/>
      <c r="Q5539" s="249"/>
      <c r="R5539" s="249"/>
      <c r="S5539" s="252">
        <v>5</v>
      </c>
      <c r="T5539" s="467" t="s">
        <v>2965</v>
      </c>
      <c r="U5539" s="347">
        <f t="shared" si="125"/>
        <v>1200</v>
      </c>
    </row>
    <row r="5540" spans="1:21">
      <c r="A5540" s="238">
        <f t="shared" si="124"/>
        <v>5537</v>
      </c>
      <c r="B5540" s="355">
        <v>112172545</v>
      </c>
      <c r="C5540" s="355">
        <v>112172545</v>
      </c>
      <c r="D5540" s="355" t="s">
        <v>2378</v>
      </c>
      <c r="E5540" s="600" t="s">
        <v>36</v>
      </c>
      <c r="F5540" s="333">
        <v>108</v>
      </c>
      <c r="G5540" s="630" t="s">
        <v>6135</v>
      </c>
      <c r="H5540" s="485">
        <v>45643</v>
      </c>
      <c r="I5540" s="505"/>
      <c r="J5540" s="249"/>
      <c r="K5540" s="249"/>
      <c r="L5540" s="249"/>
      <c r="M5540" s="246"/>
      <c r="N5540" s="249"/>
      <c r="O5540" s="506"/>
      <c r="P5540" s="249"/>
      <c r="Q5540" s="249"/>
      <c r="R5540" s="249"/>
      <c r="S5540" s="252">
        <v>5</v>
      </c>
      <c r="T5540" s="467" t="s">
        <v>2965</v>
      </c>
      <c r="U5540" s="347">
        <f t="shared" si="125"/>
        <v>540</v>
      </c>
    </row>
    <row r="5541" spans="1:21">
      <c r="A5541" s="238">
        <f t="shared" si="124"/>
        <v>5538</v>
      </c>
      <c r="B5541" s="355">
        <v>112172546</v>
      </c>
      <c r="C5541" s="355">
        <v>112172546</v>
      </c>
      <c r="D5541" s="355" t="s">
        <v>2380</v>
      </c>
      <c r="E5541" s="600" t="s">
        <v>36</v>
      </c>
      <c r="F5541" s="333">
        <v>8</v>
      </c>
      <c r="G5541" s="630" t="s">
        <v>6134</v>
      </c>
      <c r="H5541" s="485">
        <v>45643</v>
      </c>
      <c r="I5541" s="505"/>
      <c r="J5541" s="249"/>
      <c r="K5541" s="249"/>
      <c r="L5541" s="249"/>
      <c r="M5541" s="246"/>
      <c r="N5541" s="249"/>
      <c r="O5541" s="506"/>
      <c r="P5541" s="249"/>
      <c r="Q5541" s="249"/>
      <c r="R5541" s="249"/>
      <c r="S5541" s="252">
        <v>7</v>
      </c>
      <c r="T5541" s="467" t="s">
        <v>2965</v>
      </c>
      <c r="U5541" s="347">
        <f t="shared" si="125"/>
        <v>56</v>
      </c>
    </row>
    <row r="5542" spans="1:21">
      <c r="A5542" s="238">
        <f t="shared" si="124"/>
        <v>5539</v>
      </c>
      <c r="B5542" s="355">
        <v>112172546</v>
      </c>
      <c r="C5542" s="355">
        <v>112172546</v>
      </c>
      <c r="D5542" s="355" t="s">
        <v>2380</v>
      </c>
      <c r="E5542" s="600" t="s">
        <v>36</v>
      </c>
      <c r="F5542" s="333">
        <v>160</v>
      </c>
      <c r="G5542" s="630" t="s">
        <v>6133</v>
      </c>
      <c r="H5542" s="485">
        <v>45643</v>
      </c>
      <c r="I5542" s="505"/>
      <c r="J5542" s="249"/>
      <c r="K5542" s="249"/>
      <c r="L5542" s="249"/>
      <c r="M5542" s="246"/>
      <c r="N5542" s="249"/>
      <c r="O5542" s="506"/>
      <c r="P5542" s="249"/>
      <c r="Q5542" s="249"/>
      <c r="R5542" s="249"/>
      <c r="S5542" s="252">
        <v>7</v>
      </c>
      <c r="T5542" s="467" t="s">
        <v>2965</v>
      </c>
      <c r="U5542" s="347">
        <f t="shared" si="125"/>
        <v>1120</v>
      </c>
    </row>
    <row r="5543" spans="1:21">
      <c r="A5543" s="238">
        <f t="shared" si="124"/>
        <v>5540</v>
      </c>
      <c r="B5543" s="355">
        <v>112172546</v>
      </c>
      <c r="C5543" s="355">
        <v>112172546</v>
      </c>
      <c r="D5543" s="355" t="s">
        <v>2380</v>
      </c>
      <c r="E5543" s="600" t="s">
        <v>36</v>
      </c>
      <c r="F5543" s="333">
        <v>72</v>
      </c>
      <c r="G5543" s="630" t="s">
        <v>6135</v>
      </c>
      <c r="H5543" s="485">
        <v>45643</v>
      </c>
      <c r="I5543" s="505"/>
      <c r="J5543" s="249"/>
      <c r="K5543" s="249"/>
      <c r="L5543" s="249"/>
      <c r="M5543" s="246"/>
      <c r="N5543" s="249"/>
      <c r="O5543" s="506"/>
      <c r="P5543" s="249"/>
      <c r="Q5543" s="249"/>
      <c r="R5543" s="249"/>
      <c r="S5543" s="252">
        <v>7</v>
      </c>
      <c r="T5543" s="467" t="s">
        <v>2965</v>
      </c>
      <c r="U5543" s="347">
        <f t="shared" si="125"/>
        <v>504</v>
      </c>
    </row>
    <row r="5544" spans="1:21">
      <c r="A5544" s="238">
        <f t="shared" si="124"/>
        <v>5541</v>
      </c>
      <c r="B5544" s="355">
        <v>112172541</v>
      </c>
      <c r="C5544" s="355">
        <v>112172541</v>
      </c>
      <c r="D5544" s="355" t="s">
        <v>2373</v>
      </c>
      <c r="E5544" s="600" t="s">
        <v>36</v>
      </c>
      <c r="F5544" s="333">
        <v>2</v>
      </c>
      <c r="G5544" s="630" t="s">
        <v>6134</v>
      </c>
      <c r="H5544" s="485">
        <v>45643</v>
      </c>
      <c r="I5544" s="505"/>
      <c r="J5544" s="249"/>
      <c r="K5544" s="249"/>
      <c r="L5544" s="249"/>
      <c r="M5544" s="246"/>
      <c r="N5544" s="249"/>
      <c r="O5544" s="506"/>
      <c r="P5544" s="249"/>
      <c r="Q5544" s="249"/>
      <c r="R5544" s="249"/>
      <c r="S5544" s="252">
        <v>105.5</v>
      </c>
      <c r="T5544" s="467" t="s">
        <v>2965</v>
      </c>
      <c r="U5544" s="347">
        <f t="shared" si="125"/>
        <v>211</v>
      </c>
    </row>
    <row r="5545" spans="1:21">
      <c r="A5545" s="238">
        <f t="shared" si="124"/>
        <v>5542</v>
      </c>
      <c r="B5545" s="355">
        <v>112172541</v>
      </c>
      <c r="C5545" s="355">
        <v>112172541</v>
      </c>
      <c r="D5545" s="355" t="s">
        <v>2373</v>
      </c>
      <c r="E5545" s="600" t="s">
        <v>36</v>
      </c>
      <c r="F5545" s="333">
        <v>40</v>
      </c>
      <c r="G5545" s="630" t="s">
        <v>6133</v>
      </c>
      <c r="H5545" s="485">
        <v>45643</v>
      </c>
      <c r="I5545" s="505"/>
      <c r="J5545" s="249"/>
      <c r="K5545" s="249"/>
      <c r="L5545" s="249"/>
      <c r="M5545" s="246"/>
      <c r="N5545" s="249"/>
      <c r="O5545" s="506"/>
      <c r="P5545" s="249"/>
      <c r="Q5545" s="249"/>
      <c r="R5545" s="249"/>
      <c r="S5545" s="252">
        <v>105.5</v>
      </c>
      <c r="T5545" s="467" t="s">
        <v>2965</v>
      </c>
      <c r="U5545" s="347">
        <f t="shared" si="125"/>
        <v>4220</v>
      </c>
    </row>
    <row r="5546" spans="1:21">
      <c r="A5546" s="238">
        <f t="shared" si="124"/>
        <v>5543</v>
      </c>
      <c r="B5546" s="355">
        <v>112172541</v>
      </c>
      <c r="C5546" s="355">
        <v>112172541</v>
      </c>
      <c r="D5546" s="355" t="s">
        <v>2373</v>
      </c>
      <c r="E5546" s="600" t="s">
        <v>36</v>
      </c>
      <c r="F5546" s="333">
        <v>18</v>
      </c>
      <c r="G5546" s="630" t="s">
        <v>6135</v>
      </c>
      <c r="H5546" s="485">
        <v>45643</v>
      </c>
      <c r="I5546" s="505"/>
      <c r="J5546" s="249"/>
      <c r="K5546" s="249"/>
      <c r="L5546" s="249"/>
      <c r="M5546" s="246"/>
      <c r="N5546" s="249"/>
      <c r="O5546" s="506"/>
      <c r="P5546" s="249"/>
      <c r="Q5546" s="249"/>
      <c r="R5546" s="249"/>
      <c r="S5546" s="252">
        <v>105.5</v>
      </c>
      <c r="T5546" s="467" t="s">
        <v>2965</v>
      </c>
      <c r="U5546" s="347">
        <f t="shared" si="125"/>
        <v>1899</v>
      </c>
    </row>
    <row r="5547" spans="1:21">
      <c r="A5547" s="238">
        <f t="shared" si="124"/>
        <v>5544</v>
      </c>
      <c r="B5547" s="355">
        <v>112172542</v>
      </c>
      <c r="C5547" s="355">
        <v>112172542</v>
      </c>
      <c r="D5547" s="355" t="s">
        <v>2376</v>
      </c>
      <c r="E5547" s="600" t="s">
        <v>36</v>
      </c>
      <c r="F5547" s="333">
        <v>6</v>
      </c>
      <c r="G5547" s="630" t="s">
        <v>6134</v>
      </c>
      <c r="H5547" s="485">
        <v>45643</v>
      </c>
      <c r="I5547" s="505"/>
      <c r="J5547" s="249"/>
      <c r="K5547" s="249"/>
      <c r="L5547" s="249"/>
      <c r="M5547" s="246"/>
      <c r="N5547" s="249"/>
      <c r="O5547" s="506"/>
      <c r="P5547" s="249"/>
      <c r="Q5547" s="249"/>
      <c r="R5547" s="249"/>
      <c r="S5547" s="252">
        <v>65</v>
      </c>
      <c r="T5547" s="467" t="s">
        <v>2965</v>
      </c>
      <c r="U5547" s="347">
        <f t="shared" si="125"/>
        <v>390</v>
      </c>
    </row>
    <row r="5548" spans="1:21">
      <c r="A5548" s="238">
        <f t="shared" si="124"/>
        <v>5545</v>
      </c>
      <c r="B5548" s="355">
        <v>112172542</v>
      </c>
      <c r="C5548" s="355">
        <v>112172542</v>
      </c>
      <c r="D5548" s="355" t="s">
        <v>2376</v>
      </c>
      <c r="E5548" s="600" t="s">
        <v>36</v>
      </c>
      <c r="F5548" s="333">
        <v>120</v>
      </c>
      <c r="G5548" s="630" t="s">
        <v>6133</v>
      </c>
      <c r="H5548" s="485">
        <v>45643</v>
      </c>
      <c r="I5548" s="505"/>
      <c r="J5548" s="249"/>
      <c r="K5548" s="249"/>
      <c r="L5548" s="249"/>
      <c r="M5548" s="246"/>
      <c r="N5548" s="249"/>
      <c r="O5548" s="506"/>
      <c r="P5548" s="249"/>
      <c r="Q5548" s="249"/>
      <c r="R5548" s="249"/>
      <c r="S5548" s="252">
        <v>65</v>
      </c>
      <c r="T5548" s="467" t="s">
        <v>2965</v>
      </c>
      <c r="U5548" s="347">
        <f t="shared" si="125"/>
        <v>7800</v>
      </c>
    </row>
    <row r="5549" spans="1:21">
      <c r="A5549" s="238">
        <f t="shared" si="124"/>
        <v>5546</v>
      </c>
      <c r="B5549" s="355">
        <v>112172542</v>
      </c>
      <c r="C5549" s="355">
        <v>112172542</v>
      </c>
      <c r="D5549" s="355" t="s">
        <v>2376</v>
      </c>
      <c r="E5549" s="600" t="s">
        <v>36</v>
      </c>
      <c r="F5549" s="333">
        <v>54</v>
      </c>
      <c r="G5549" s="630" t="s">
        <v>6135</v>
      </c>
      <c r="H5549" s="485">
        <v>45643</v>
      </c>
      <c r="I5549" s="505"/>
      <c r="J5549" s="249"/>
      <c r="K5549" s="249"/>
      <c r="L5549" s="249"/>
      <c r="M5549" s="246"/>
      <c r="N5549" s="249"/>
      <c r="O5549" s="506"/>
      <c r="P5549" s="249"/>
      <c r="Q5549" s="249"/>
      <c r="R5549" s="249"/>
      <c r="S5549" s="252">
        <v>65</v>
      </c>
      <c r="T5549" s="467" t="s">
        <v>2965</v>
      </c>
      <c r="U5549" s="347">
        <f t="shared" si="125"/>
        <v>3510</v>
      </c>
    </row>
    <row r="5550" spans="1:21">
      <c r="A5550" s="238">
        <f t="shared" si="124"/>
        <v>5547</v>
      </c>
      <c r="B5550" s="355">
        <v>112172544</v>
      </c>
      <c r="C5550" s="355">
        <v>112172544</v>
      </c>
      <c r="D5550" s="355" t="s">
        <v>2377</v>
      </c>
      <c r="E5550" s="600" t="s">
        <v>36</v>
      </c>
      <c r="F5550" s="333">
        <v>4</v>
      </c>
      <c r="G5550" s="630" t="s">
        <v>6134</v>
      </c>
      <c r="H5550" s="485">
        <v>45643</v>
      </c>
      <c r="I5550" s="505"/>
      <c r="J5550" s="249"/>
      <c r="K5550" s="249"/>
      <c r="L5550" s="249"/>
      <c r="M5550" s="246"/>
      <c r="N5550" s="249"/>
      <c r="O5550" s="506"/>
      <c r="P5550" s="249"/>
      <c r="Q5550" s="249"/>
      <c r="R5550" s="249"/>
      <c r="S5550" s="252">
        <v>166</v>
      </c>
      <c r="T5550" s="467" t="s">
        <v>2965</v>
      </c>
      <c r="U5550" s="347">
        <f t="shared" si="125"/>
        <v>664</v>
      </c>
    </row>
    <row r="5551" spans="1:21">
      <c r="A5551" s="238">
        <f t="shared" si="124"/>
        <v>5548</v>
      </c>
      <c r="B5551" s="355">
        <v>112172544</v>
      </c>
      <c r="C5551" s="355">
        <v>112172544</v>
      </c>
      <c r="D5551" s="355" t="s">
        <v>2377</v>
      </c>
      <c r="E5551" s="600" t="s">
        <v>36</v>
      </c>
      <c r="F5551" s="333">
        <v>80</v>
      </c>
      <c r="G5551" s="630" t="s">
        <v>6133</v>
      </c>
      <c r="H5551" s="485">
        <v>45643</v>
      </c>
      <c r="I5551" s="505"/>
      <c r="J5551" s="249"/>
      <c r="K5551" s="249"/>
      <c r="L5551" s="249"/>
      <c r="M5551" s="246"/>
      <c r="N5551" s="249"/>
      <c r="O5551" s="506"/>
      <c r="P5551" s="249"/>
      <c r="Q5551" s="249"/>
      <c r="R5551" s="249"/>
      <c r="S5551" s="252">
        <v>166</v>
      </c>
      <c r="T5551" s="467" t="s">
        <v>2965</v>
      </c>
      <c r="U5551" s="347">
        <f t="shared" si="125"/>
        <v>13280</v>
      </c>
    </row>
    <row r="5552" spans="1:21">
      <c r="A5552" s="238">
        <f t="shared" si="124"/>
        <v>5549</v>
      </c>
      <c r="B5552" s="355">
        <v>112172544</v>
      </c>
      <c r="C5552" s="355">
        <v>112172544</v>
      </c>
      <c r="D5552" s="355" t="s">
        <v>2377</v>
      </c>
      <c r="E5552" s="600" t="s">
        <v>36</v>
      </c>
      <c r="F5552" s="333">
        <v>36</v>
      </c>
      <c r="G5552" s="630" t="s">
        <v>6135</v>
      </c>
      <c r="H5552" s="485">
        <v>45643</v>
      </c>
      <c r="I5552" s="505"/>
      <c r="J5552" s="249"/>
      <c r="K5552" s="249"/>
      <c r="L5552" s="249"/>
      <c r="M5552" s="246"/>
      <c r="N5552" s="249"/>
      <c r="O5552" s="506"/>
      <c r="P5552" s="249"/>
      <c r="Q5552" s="249"/>
      <c r="R5552" s="249"/>
      <c r="S5552" s="252">
        <v>166</v>
      </c>
      <c r="T5552" s="467" t="s">
        <v>2965</v>
      </c>
      <c r="U5552" s="347">
        <f t="shared" si="125"/>
        <v>5976</v>
      </c>
    </row>
    <row r="5553" spans="1:21">
      <c r="A5553" s="238">
        <f t="shared" si="124"/>
        <v>5550</v>
      </c>
      <c r="B5553" s="238">
        <v>115009323</v>
      </c>
      <c r="C5553" s="355">
        <v>115009323</v>
      </c>
      <c r="D5553" s="355" t="s">
        <v>5086</v>
      </c>
      <c r="E5553" s="600" t="s">
        <v>2729</v>
      </c>
      <c r="F5553" s="333">
        <v>20</v>
      </c>
      <c r="G5553" s="630" t="s">
        <v>6133</v>
      </c>
      <c r="H5553" s="485">
        <v>45643</v>
      </c>
      <c r="I5553" s="505"/>
      <c r="J5553" s="249"/>
      <c r="K5553" s="249"/>
      <c r="L5553" s="249"/>
      <c r="M5553" s="246"/>
      <c r="N5553" s="249"/>
      <c r="O5553" s="506"/>
      <c r="P5553" s="249"/>
      <c r="Q5553" s="249"/>
      <c r="R5553" s="249"/>
      <c r="S5553" s="252">
        <v>6</v>
      </c>
      <c r="T5553" s="467" t="s">
        <v>2965</v>
      </c>
      <c r="U5553" s="347">
        <f t="shared" si="125"/>
        <v>120</v>
      </c>
    </row>
    <row r="5554" spans="1:21">
      <c r="A5554" s="238">
        <f t="shared" si="124"/>
        <v>5551</v>
      </c>
      <c r="B5554" s="238">
        <v>115009323</v>
      </c>
      <c r="C5554" s="355">
        <v>115009323</v>
      </c>
      <c r="D5554" s="355" t="s">
        <v>5086</v>
      </c>
      <c r="E5554" s="600" t="s">
        <v>2729</v>
      </c>
      <c r="F5554" s="333">
        <v>7</v>
      </c>
      <c r="G5554" s="630" t="s">
        <v>6134</v>
      </c>
      <c r="H5554" s="485">
        <v>45643</v>
      </c>
      <c r="I5554" s="505"/>
      <c r="J5554" s="249"/>
      <c r="K5554" s="249"/>
      <c r="L5554" s="249"/>
      <c r="M5554" s="246"/>
      <c r="N5554" s="249"/>
      <c r="O5554" s="506"/>
      <c r="P5554" s="249"/>
      <c r="Q5554" s="249"/>
      <c r="R5554" s="249"/>
      <c r="S5554" s="252">
        <v>6</v>
      </c>
      <c r="T5554" s="467" t="s">
        <v>2965</v>
      </c>
      <c r="U5554" s="347">
        <f t="shared" si="125"/>
        <v>42</v>
      </c>
    </row>
    <row r="5555" spans="1:21">
      <c r="A5555" s="238">
        <f t="shared" si="124"/>
        <v>5552</v>
      </c>
      <c r="B5555" s="238">
        <v>115009323</v>
      </c>
      <c r="C5555" s="355">
        <v>115009323</v>
      </c>
      <c r="D5555" s="355" t="s">
        <v>5086</v>
      </c>
      <c r="E5555" s="600" t="s">
        <v>2729</v>
      </c>
      <c r="F5555" s="238">
        <v>9</v>
      </c>
      <c r="G5555" s="630" t="s">
        <v>6135</v>
      </c>
      <c r="H5555" s="485">
        <v>45643</v>
      </c>
      <c r="I5555" s="505"/>
      <c r="J5555" s="249"/>
      <c r="K5555" s="249"/>
      <c r="L5555" s="249"/>
      <c r="M5555" s="246"/>
      <c r="N5555" s="249"/>
      <c r="O5555" s="506"/>
      <c r="P5555" s="249"/>
      <c r="Q5555" s="249"/>
      <c r="R5555" s="249"/>
      <c r="S5555" s="252">
        <v>6</v>
      </c>
      <c r="T5555" s="467" t="s">
        <v>2965</v>
      </c>
      <c r="U5555" s="347">
        <f t="shared" si="125"/>
        <v>54</v>
      </c>
    </row>
    <row r="5556" spans="1:21">
      <c r="A5556" s="238">
        <f t="shared" si="124"/>
        <v>5553</v>
      </c>
      <c r="B5556" s="355">
        <v>113709550</v>
      </c>
      <c r="C5556" s="355">
        <v>113709550</v>
      </c>
      <c r="D5556" s="355" t="s">
        <v>4230</v>
      </c>
      <c r="E5556" s="600" t="s">
        <v>36</v>
      </c>
      <c r="F5556" s="463">
        <v>2</v>
      </c>
      <c r="G5556" s="630" t="s">
        <v>6134</v>
      </c>
      <c r="H5556" s="485">
        <v>45643</v>
      </c>
      <c r="I5556" s="505"/>
      <c r="J5556" s="249"/>
      <c r="K5556" s="249"/>
      <c r="L5556" s="249"/>
      <c r="M5556" s="246"/>
      <c r="N5556" s="249"/>
      <c r="O5556" s="506"/>
      <c r="P5556" s="249"/>
      <c r="Q5556" s="249"/>
      <c r="R5556" s="249"/>
      <c r="S5556" s="538">
        <v>771</v>
      </c>
      <c r="T5556" s="467" t="s">
        <v>2965</v>
      </c>
      <c r="U5556" s="347">
        <f t="shared" si="125"/>
        <v>1542</v>
      </c>
    </row>
    <row r="5557" spans="1:21">
      <c r="A5557" s="238">
        <f t="shared" si="124"/>
        <v>5554</v>
      </c>
      <c r="B5557" s="355">
        <v>113709553</v>
      </c>
      <c r="C5557" s="355">
        <v>113709553</v>
      </c>
      <c r="D5557" s="355" t="s">
        <v>5118</v>
      </c>
      <c r="E5557" s="600" t="s">
        <v>36</v>
      </c>
      <c r="F5557" s="463">
        <v>56</v>
      </c>
      <c r="G5557" s="630" t="s">
        <v>6134</v>
      </c>
      <c r="H5557" s="485">
        <v>45643</v>
      </c>
      <c r="I5557" s="505"/>
      <c r="J5557" s="249"/>
      <c r="K5557" s="249"/>
      <c r="L5557" s="249"/>
      <c r="M5557" s="246"/>
      <c r="N5557" s="249"/>
      <c r="O5557" s="506"/>
      <c r="P5557" s="249"/>
      <c r="Q5557" s="249"/>
      <c r="R5557" s="249"/>
      <c r="S5557" s="252">
        <v>7</v>
      </c>
      <c r="T5557" s="467" t="s">
        <v>2965</v>
      </c>
      <c r="U5557" s="347">
        <f t="shared" si="125"/>
        <v>392</v>
      </c>
    </row>
    <row r="5558" spans="1:21">
      <c r="A5558" s="238">
        <f t="shared" si="124"/>
        <v>5555</v>
      </c>
      <c r="B5558" s="355">
        <v>113709553</v>
      </c>
      <c r="C5558" s="355">
        <v>113709553</v>
      </c>
      <c r="D5558" s="355" t="s">
        <v>5118</v>
      </c>
      <c r="E5558" s="600" t="s">
        <v>36</v>
      </c>
      <c r="F5558" s="463">
        <v>112</v>
      </c>
      <c r="G5558" s="630" t="s">
        <v>6133</v>
      </c>
      <c r="H5558" s="485">
        <v>45643</v>
      </c>
      <c r="I5558" s="505"/>
      <c r="J5558" s="249"/>
      <c r="K5558" s="249"/>
      <c r="L5558" s="249"/>
      <c r="M5558" s="246"/>
      <c r="N5558" s="249"/>
      <c r="O5558" s="506"/>
      <c r="P5558" s="249"/>
      <c r="Q5558" s="249"/>
      <c r="R5558" s="249"/>
      <c r="S5558" s="252">
        <v>7</v>
      </c>
      <c r="T5558" s="467" t="s">
        <v>2965</v>
      </c>
      <c r="U5558" s="347">
        <f t="shared" si="125"/>
        <v>784</v>
      </c>
    </row>
    <row r="5559" spans="1:21">
      <c r="A5559" s="238">
        <f t="shared" si="124"/>
        <v>5556</v>
      </c>
      <c r="B5559" s="238">
        <v>113709555</v>
      </c>
      <c r="C5559" s="239"/>
      <c r="D5559" s="239" t="s">
        <v>5097</v>
      </c>
      <c r="E5559" s="600" t="s">
        <v>36</v>
      </c>
      <c r="F5559" s="333">
        <v>160</v>
      </c>
      <c r="G5559" s="630" t="s">
        <v>6133</v>
      </c>
      <c r="H5559" s="485">
        <v>45643</v>
      </c>
      <c r="I5559" s="505"/>
      <c r="J5559" s="249"/>
      <c r="K5559" s="249"/>
      <c r="L5559" s="249"/>
      <c r="M5559" s="246"/>
      <c r="N5559" s="249"/>
      <c r="O5559" s="506"/>
      <c r="P5559" s="249"/>
      <c r="Q5559" s="249"/>
      <c r="R5559" s="249"/>
      <c r="S5559" s="547">
        <v>5</v>
      </c>
      <c r="T5559" s="467" t="s">
        <v>2965</v>
      </c>
      <c r="U5559" s="347">
        <f t="shared" si="125"/>
        <v>800</v>
      </c>
    </row>
    <row r="5560" spans="1:21">
      <c r="A5560" s="238">
        <f t="shared" ref="A5560:A5623" si="126">A5559+1</f>
        <v>5557</v>
      </c>
      <c r="B5560" s="238">
        <v>113709555</v>
      </c>
      <c r="C5560" s="239"/>
      <c r="D5560" s="239" t="s">
        <v>5097</v>
      </c>
      <c r="E5560" s="600" t="s">
        <v>36</v>
      </c>
      <c r="F5560" s="333">
        <v>72</v>
      </c>
      <c r="G5560" s="630" t="s">
        <v>6135</v>
      </c>
      <c r="H5560" s="485">
        <v>45643</v>
      </c>
      <c r="I5560" s="505"/>
      <c r="J5560" s="249"/>
      <c r="K5560" s="249"/>
      <c r="L5560" s="249"/>
      <c r="M5560" s="246"/>
      <c r="N5560" s="249"/>
      <c r="O5560" s="506"/>
      <c r="P5560" s="249"/>
      <c r="Q5560" s="249"/>
      <c r="R5560" s="249"/>
      <c r="S5560" s="547">
        <v>5</v>
      </c>
      <c r="T5560" s="467" t="s">
        <v>2965</v>
      </c>
      <c r="U5560" s="347">
        <f t="shared" si="125"/>
        <v>360</v>
      </c>
    </row>
    <row r="5561" spans="1:21">
      <c r="A5561" s="238">
        <f t="shared" si="126"/>
        <v>5558</v>
      </c>
      <c r="B5561" s="238">
        <v>113709555</v>
      </c>
      <c r="C5561" s="239"/>
      <c r="D5561" s="239" t="s">
        <v>5097</v>
      </c>
      <c r="E5561" s="600" t="s">
        <v>36</v>
      </c>
      <c r="F5561" s="333">
        <v>56</v>
      </c>
      <c r="G5561" s="630" t="s">
        <v>6134</v>
      </c>
      <c r="H5561" s="485">
        <v>45643</v>
      </c>
      <c r="I5561" s="505"/>
      <c r="J5561" s="249"/>
      <c r="K5561" s="249"/>
      <c r="L5561" s="249"/>
      <c r="M5561" s="246"/>
      <c r="N5561" s="249"/>
      <c r="O5561" s="506"/>
      <c r="P5561" s="249"/>
      <c r="Q5561" s="249"/>
      <c r="R5561" s="249"/>
      <c r="S5561" s="547">
        <v>5</v>
      </c>
      <c r="T5561" s="467" t="s">
        <v>2965</v>
      </c>
      <c r="U5561" s="347">
        <f t="shared" si="125"/>
        <v>280</v>
      </c>
    </row>
    <row r="5562" spans="1:21">
      <c r="A5562" s="238">
        <f t="shared" si="126"/>
        <v>5559</v>
      </c>
      <c r="B5562" s="355">
        <v>113709556</v>
      </c>
      <c r="C5562" s="355">
        <v>113709556</v>
      </c>
      <c r="D5562" s="355" t="s">
        <v>4232</v>
      </c>
      <c r="E5562" s="600" t="s">
        <v>36</v>
      </c>
      <c r="F5562" s="463">
        <v>8</v>
      </c>
      <c r="G5562" s="630" t="s">
        <v>6134</v>
      </c>
      <c r="H5562" s="485">
        <v>45643</v>
      </c>
      <c r="I5562" s="505"/>
      <c r="J5562" s="249"/>
      <c r="K5562" s="249"/>
      <c r="L5562" s="249"/>
      <c r="M5562" s="246"/>
      <c r="N5562" s="249"/>
      <c r="O5562" s="506"/>
      <c r="P5562" s="249"/>
      <c r="Q5562" s="249"/>
      <c r="R5562" s="249"/>
      <c r="S5562" s="252">
        <v>26</v>
      </c>
      <c r="T5562" s="467" t="s">
        <v>2965</v>
      </c>
      <c r="U5562" s="347">
        <f t="shared" si="125"/>
        <v>208</v>
      </c>
    </row>
    <row r="5563" spans="1:21">
      <c r="A5563" s="238">
        <f t="shared" si="126"/>
        <v>5560</v>
      </c>
      <c r="B5563" s="355">
        <v>113710208</v>
      </c>
      <c r="C5563" s="355">
        <v>113710208</v>
      </c>
      <c r="D5563" s="355" t="s">
        <v>5082</v>
      </c>
      <c r="E5563" s="600" t="s">
        <v>36</v>
      </c>
      <c r="F5563" s="463">
        <v>8</v>
      </c>
      <c r="G5563" s="630" t="s">
        <v>6134</v>
      </c>
      <c r="H5563" s="485">
        <v>45643</v>
      </c>
      <c r="I5563" s="505"/>
      <c r="J5563" s="249"/>
      <c r="K5563" s="249"/>
      <c r="L5563" s="249"/>
      <c r="M5563" s="246"/>
      <c r="N5563" s="249"/>
      <c r="O5563" s="506"/>
      <c r="P5563" s="249"/>
      <c r="Q5563" s="249"/>
      <c r="R5563" s="249"/>
      <c r="S5563" s="252">
        <v>10</v>
      </c>
      <c r="T5563" s="467" t="s">
        <v>2965</v>
      </c>
      <c r="U5563" s="347">
        <f t="shared" si="125"/>
        <v>80</v>
      </c>
    </row>
    <row r="5564" spans="1:21">
      <c r="A5564" s="238">
        <f t="shared" si="126"/>
        <v>5561</v>
      </c>
      <c r="B5564" s="238">
        <v>113709551</v>
      </c>
      <c r="C5564" s="238">
        <v>113709551</v>
      </c>
      <c r="D5564" s="239" t="s">
        <v>4233</v>
      </c>
      <c r="E5564" s="600" t="s">
        <v>36</v>
      </c>
      <c r="F5564" s="463">
        <v>2</v>
      </c>
      <c r="G5564" s="630" t="s">
        <v>6134</v>
      </c>
      <c r="H5564" s="485">
        <v>45643</v>
      </c>
      <c r="I5564" s="505"/>
      <c r="J5564" s="249"/>
      <c r="K5564" s="249"/>
      <c r="L5564" s="249"/>
      <c r="M5564" s="246"/>
      <c r="N5564" s="249"/>
      <c r="O5564" s="506"/>
      <c r="P5564" s="249"/>
      <c r="Q5564" s="249"/>
      <c r="R5564" s="249"/>
      <c r="S5564" s="171">
        <v>4779</v>
      </c>
      <c r="T5564" s="467" t="s">
        <v>2965</v>
      </c>
      <c r="U5564" s="347">
        <f t="shared" si="125"/>
        <v>9558</v>
      </c>
    </row>
    <row r="5565" spans="1:21">
      <c r="A5565" s="238">
        <f t="shared" si="126"/>
        <v>5562</v>
      </c>
      <c r="B5565" s="355">
        <v>112170848</v>
      </c>
      <c r="C5565" s="355">
        <v>112170848</v>
      </c>
      <c r="D5565" s="355" t="s">
        <v>5083</v>
      </c>
      <c r="E5565" s="600" t="s">
        <v>36</v>
      </c>
      <c r="F5565" s="333">
        <v>56</v>
      </c>
      <c r="G5565" s="630" t="s">
        <v>6134</v>
      </c>
      <c r="H5565" s="485">
        <v>45643</v>
      </c>
      <c r="I5565" s="505"/>
      <c r="J5565" s="249"/>
      <c r="K5565" s="249"/>
      <c r="L5565" s="249"/>
      <c r="M5565" s="246"/>
      <c r="N5565" s="249"/>
      <c r="O5565" s="506"/>
      <c r="P5565" s="249"/>
      <c r="Q5565" s="249"/>
      <c r="R5565" s="249"/>
      <c r="S5565" s="171">
        <v>18</v>
      </c>
      <c r="T5565" s="467" t="s">
        <v>2965</v>
      </c>
      <c r="U5565" s="347">
        <f t="shared" si="125"/>
        <v>1008</v>
      </c>
    </row>
    <row r="5566" spans="1:21">
      <c r="A5566" s="238">
        <f t="shared" si="126"/>
        <v>5563</v>
      </c>
      <c r="B5566" s="355">
        <v>112170848</v>
      </c>
      <c r="C5566" s="355">
        <v>112170848</v>
      </c>
      <c r="D5566" s="355" t="s">
        <v>5083</v>
      </c>
      <c r="E5566" s="600" t="s">
        <v>36</v>
      </c>
      <c r="F5566" s="333">
        <v>160</v>
      </c>
      <c r="G5566" s="630" t="s">
        <v>6133</v>
      </c>
      <c r="H5566" s="485">
        <v>45643</v>
      </c>
      <c r="I5566" s="505"/>
      <c r="J5566" s="249"/>
      <c r="K5566" s="249"/>
      <c r="L5566" s="249"/>
      <c r="M5566" s="246"/>
      <c r="N5566" s="249"/>
      <c r="O5566" s="506"/>
      <c r="P5566" s="249"/>
      <c r="Q5566" s="249"/>
      <c r="R5566" s="249"/>
      <c r="S5566" s="171">
        <v>18</v>
      </c>
      <c r="T5566" s="467" t="s">
        <v>2965</v>
      </c>
      <c r="U5566" s="347">
        <f t="shared" si="125"/>
        <v>2880</v>
      </c>
    </row>
    <row r="5567" spans="1:21">
      <c r="A5567" s="238">
        <f t="shared" si="126"/>
        <v>5564</v>
      </c>
      <c r="B5567" s="355">
        <v>112170848</v>
      </c>
      <c r="C5567" s="355">
        <v>112170848</v>
      </c>
      <c r="D5567" s="355" t="s">
        <v>5083</v>
      </c>
      <c r="E5567" s="600" t="s">
        <v>36</v>
      </c>
      <c r="F5567" s="463">
        <v>72</v>
      </c>
      <c r="G5567" s="630" t="s">
        <v>6135</v>
      </c>
      <c r="H5567" s="485">
        <v>45643</v>
      </c>
      <c r="I5567" s="505"/>
      <c r="J5567" s="249"/>
      <c r="K5567" s="249"/>
      <c r="L5567" s="249"/>
      <c r="M5567" s="246"/>
      <c r="N5567" s="249"/>
      <c r="O5567" s="506"/>
      <c r="P5567" s="249"/>
      <c r="Q5567" s="249"/>
      <c r="R5567" s="249"/>
      <c r="S5567" s="171">
        <v>18</v>
      </c>
      <c r="T5567" s="467" t="s">
        <v>2965</v>
      </c>
      <c r="U5567" s="347">
        <f t="shared" si="125"/>
        <v>1296</v>
      </c>
    </row>
    <row r="5568" spans="1:21">
      <c r="A5568" s="238">
        <f t="shared" si="126"/>
        <v>5565</v>
      </c>
      <c r="B5568" s="238">
        <v>115009322</v>
      </c>
      <c r="C5568" s="355">
        <v>115009322</v>
      </c>
      <c r="D5568" s="355" t="s">
        <v>5085</v>
      </c>
      <c r="E5568" s="600" t="s">
        <v>36</v>
      </c>
      <c r="F5568" s="238">
        <v>2</v>
      </c>
      <c r="G5568" s="630" t="s">
        <v>6134</v>
      </c>
      <c r="H5568" s="485">
        <v>45643</v>
      </c>
      <c r="I5568" s="505"/>
      <c r="J5568" s="249"/>
      <c r="K5568" s="249"/>
      <c r="L5568" s="249"/>
      <c r="M5568" s="246"/>
      <c r="N5568" s="249"/>
      <c r="O5568" s="506"/>
      <c r="P5568" s="249"/>
      <c r="Q5568" s="249"/>
      <c r="R5568" s="249"/>
      <c r="S5568" s="252">
        <v>117</v>
      </c>
      <c r="T5568" s="467" t="s">
        <v>2965</v>
      </c>
      <c r="U5568" s="347">
        <f t="shared" si="125"/>
        <v>234</v>
      </c>
    </row>
    <row r="5569" spans="1:21">
      <c r="A5569" s="238">
        <f t="shared" si="126"/>
        <v>5566</v>
      </c>
      <c r="B5569" s="238">
        <v>105401096</v>
      </c>
      <c r="C5569" s="239"/>
      <c r="D5569" s="337" t="s">
        <v>4665</v>
      </c>
      <c r="E5569" s="600" t="s">
        <v>36</v>
      </c>
      <c r="F5569" s="333">
        <v>1</v>
      </c>
      <c r="G5569" s="625" t="s">
        <v>6137</v>
      </c>
      <c r="H5569" s="485">
        <v>45644</v>
      </c>
      <c r="I5569" s="505"/>
      <c r="J5569" s="249"/>
      <c r="K5569" s="249"/>
      <c r="L5569" s="249"/>
      <c r="M5569" s="246"/>
      <c r="N5569" s="249"/>
      <c r="O5569" s="506"/>
      <c r="P5569" s="249"/>
      <c r="Q5569" s="249"/>
      <c r="R5569" s="249"/>
      <c r="S5569" s="549">
        <v>500</v>
      </c>
      <c r="T5569" s="467" t="s">
        <v>2965</v>
      </c>
      <c r="U5569" s="347">
        <f t="shared" si="125"/>
        <v>500</v>
      </c>
    </row>
    <row r="5570" spans="1:21">
      <c r="A5570" s="238">
        <f t="shared" si="126"/>
        <v>5567</v>
      </c>
      <c r="B5570" s="238" t="s">
        <v>5681</v>
      </c>
      <c r="C5570" s="238" t="s">
        <v>5682</v>
      </c>
      <c r="D5570" s="238" t="s">
        <v>5683</v>
      </c>
      <c r="E5570" s="598" t="s">
        <v>36</v>
      </c>
      <c r="F5570" s="333">
        <v>1</v>
      </c>
      <c r="G5570" s="625" t="s">
        <v>6137</v>
      </c>
      <c r="H5570" s="485">
        <v>45644</v>
      </c>
      <c r="I5570" s="505"/>
      <c r="J5570" s="249"/>
      <c r="K5570" s="249"/>
      <c r="L5570" s="249"/>
      <c r="M5570" s="246"/>
      <c r="N5570" s="249"/>
      <c r="O5570" s="506"/>
      <c r="P5570" s="249"/>
      <c r="Q5570" s="249"/>
      <c r="R5570" s="249"/>
      <c r="S5570" s="549">
        <v>840500</v>
      </c>
      <c r="T5570" s="467" t="s">
        <v>2965</v>
      </c>
      <c r="U5570" s="347">
        <f t="shared" si="125"/>
        <v>840500</v>
      </c>
    </row>
    <row r="5571" spans="1:21" ht="20.399999999999999">
      <c r="A5571" s="238">
        <f t="shared" si="126"/>
        <v>5568</v>
      </c>
      <c r="B5571" s="238">
        <v>115044757</v>
      </c>
      <c r="C5571" s="239" t="s">
        <v>5686</v>
      </c>
      <c r="D5571" s="239" t="s">
        <v>5687</v>
      </c>
      <c r="E5571" s="600" t="s">
        <v>36</v>
      </c>
      <c r="F5571" s="333">
        <v>14</v>
      </c>
      <c r="G5571" s="630" t="s">
        <v>6134</v>
      </c>
      <c r="H5571" s="485">
        <v>45643</v>
      </c>
      <c r="I5571" s="505"/>
      <c r="J5571" s="249"/>
      <c r="K5571" s="249"/>
      <c r="L5571" s="249"/>
      <c r="M5571" s="246"/>
      <c r="N5571" s="249"/>
      <c r="O5571" s="506"/>
      <c r="P5571" s="249"/>
      <c r="Q5571" s="249"/>
      <c r="R5571" s="249"/>
      <c r="S5571" s="252">
        <v>21.06</v>
      </c>
      <c r="T5571" s="467" t="s">
        <v>2965</v>
      </c>
      <c r="U5571" s="347">
        <f t="shared" si="125"/>
        <v>294.83999999999997</v>
      </c>
    </row>
    <row r="5572" spans="1:21" ht="20.399999999999999">
      <c r="A5572" s="238">
        <f t="shared" si="126"/>
        <v>5569</v>
      </c>
      <c r="B5572" s="238">
        <v>115044757</v>
      </c>
      <c r="C5572" s="239" t="s">
        <v>5686</v>
      </c>
      <c r="D5572" s="239" t="s">
        <v>5687</v>
      </c>
      <c r="E5572" s="600" t="s">
        <v>36</v>
      </c>
      <c r="F5572" s="333">
        <v>18</v>
      </c>
      <c r="G5572" s="630" t="s">
        <v>6135</v>
      </c>
      <c r="H5572" s="485">
        <v>45643</v>
      </c>
      <c r="I5572" s="505"/>
      <c r="J5572" s="249"/>
      <c r="K5572" s="249"/>
      <c r="L5572" s="249"/>
      <c r="M5572" s="246"/>
      <c r="N5572" s="249"/>
      <c r="O5572" s="506"/>
      <c r="P5572" s="249"/>
      <c r="Q5572" s="249"/>
      <c r="R5572" s="249"/>
      <c r="S5572" s="252">
        <v>21.06</v>
      </c>
      <c r="T5572" s="467" t="s">
        <v>2965</v>
      </c>
      <c r="U5572" s="347">
        <f t="shared" si="125"/>
        <v>379.08</v>
      </c>
    </row>
    <row r="5573" spans="1:21" ht="20.399999999999999">
      <c r="A5573" s="238">
        <f t="shared" si="126"/>
        <v>5570</v>
      </c>
      <c r="B5573" s="238">
        <v>115044757</v>
      </c>
      <c r="C5573" s="239" t="s">
        <v>5686</v>
      </c>
      <c r="D5573" s="239" t="s">
        <v>5687</v>
      </c>
      <c r="E5573" s="600" t="s">
        <v>36</v>
      </c>
      <c r="F5573" s="463">
        <v>40</v>
      </c>
      <c r="G5573" s="630" t="s">
        <v>6133</v>
      </c>
      <c r="H5573" s="485">
        <v>45643</v>
      </c>
      <c r="I5573" s="505"/>
      <c r="J5573" s="249"/>
      <c r="K5573" s="249"/>
      <c r="L5573" s="249"/>
      <c r="M5573" s="246"/>
      <c r="N5573" s="249"/>
      <c r="O5573" s="506"/>
      <c r="P5573" s="249"/>
      <c r="Q5573" s="249"/>
      <c r="R5573" s="249"/>
      <c r="S5573" s="252">
        <v>21.06</v>
      </c>
      <c r="T5573" s="467" t="s">
        <v>2965</v>
      </c>
      <c r="U5573" s="347">
        <f t="shared" si="125"/>
        <v>842.4</v>
      </c>
    </row>
    <row r="5574" spans="1:21">
      <c r="A5574" s="238">
        <f t="shared" si="126"/>
        <v>5571</v>
      </c>
      <c r="B5574" s="238">
        <v>111443613</v>
      </c>
      <c r="C5574" s="238">
        <v>111443825</v>
      </c>
      <c r="D5574" s="238" t="s">
        <v>3131</v>
      </c>
      <c r="E5574" s="605" t="s">
        <v>36</v>
      </c>
      <c r="F5574" s="333">
        <v>3</v>
      </c>
      <c r="G5574" s="623" t="s">
        <v>6136</v>
      </c>
      <c r="H5574" s="465">
        <v>45639</v>
      </c>
      <c r="I5574" s="505"/>
      <c r="J5574" s="249"/>
      <c r="K5574" s="249"/>
      <c r="L5574" s="249"/>
      <c r="M5574" s="246"/>
      <c r="N5574" s="249"/>
      <c r="O5574" s="506"/>
      <c r="P5574" s="249"/>
      <c r="Q5574" s="249"/>
      <c r="R5574" s="249"/>
      <c r="S5574" s="538">
        <v>3750</v>
      </c>
      <c r="T5574" s="467" t="s">
        <v>2965</v>
      </c>
      <c r="U5574" s="347">
        <f t="shared" si="125"/>
        <v>11250</v>
      </c>
    </row>
    <row r="5575" spans="1:21">
      <c r="A5575" s="238">
        <f t="shared" si="126"/>
        <v>5572</v>
      </c>
      <c r="B5575" s="238">
        <v>113837420</v>
      </c>
      <c r="C5575" s="239" t="s">
        <v>4910</v>
      </c>
      <c r="D5575" s="239" t="s">
        <v>4911</v>
      </c>
      <c r="E5575" s="600" t="s">
        <v>36</v>
      </c>
      <c r="F5575" s="333">
        <v>14</v>
      </c>
      <c r="G5575" s="630" t="s">
        <v>6134</v>
      </c>
      <c r="H5575" s="485">
        <v>45643</v>
      </c>
      <c r="I5575" s="505"/>
      <c r="J5575" s="249"/>
      <c r="K5575" s="249"/>
      <c r="L5575" s="249"/>
      <c r="M5575" s="246"/>
      <c r="N5575" s="249"/>
      <c r="O5575" s="506"/>
      <c r="P5575" s="249"/>
      <c r="Q5575" s="249"/>
      <c r="R5575" s="249"/>
      <c r="S5575" s="171">
        <v>2550</v>
      </c>
      <c r="T5575" s="467" t="s">
        <v>2965</v>
      </c>
      <c r="U5575" s="347">
        <f t="shared" si="125"/>
        <v>35700</v>
      </c>
    </row>
    <row r="5576" spans="1:21">
      <c r="A5576" s="238">
        <f t="shared" si="126"/>
        <v>5573</v>
      </c>
      <c r="B5576" s="238">
        <v>113837420</v>
      </c>
      <c r="C5576" s="239" t="s">
        <v>4910</v>
      </c>
      <c r="D5576" s="239" t="s">
        <v>4911</v>
      </c>
      <c r="E5576" s="600" t="s">
        <v>36</v>
      </c>
      <c r="F5576" s="333">
        <v>18</v>
      </c>
      <c r="G5576" s="630" t="s">
        <v>6135</v>
      </c>
      <c r="H5576" s="485">
        <v>45643</v>
      </c>
      <c r="I5576" s="505"/>
      <c r="J5576" s="249"/>
      <c r="K5576" s="249"/>
      <c r="L5576" s="249"/>
      <c r="M5576" s="246"/>
      <c r="N5576" s="249"/>
      <c r="O5576" s="506"/>
      <c r="P5576" s="249"/>
      <c r="Q5576" s="249"/>
      <c r="R5576" s="249"/>
      <c r="S5576" s="171">
        <v>2550</v>
      </c>
      <c r="T5576" s="467" t="s">
        <v>2965</v>
      </c>
      <c r="U5576" s="347">
        <f t="shared" si="125"/>
        <v>45900</v>
      </c>
    </row>
    <row r="5577" spans="1:21">
      <c r="A5577" s="238">
        <f t="shared" si="126"/>
        <v>5574</v>
      </c>
      <c r="B5577" s="238">
        <v>113837420</v>
      </c>
      <c r="C5577" s="239" t="s">
        <v>4910</v>
      </c>
      <c r="D5577" s="239" t="s">
        <v>4911</v>
      </c>
      <c r="E5577" s="600" t="s">
        <v>36</v>
      </c>
      <c r="F5577" s="238">
        <v>40</v>
      </c>
      <c r="G5577" s="630" t="s">
        <v>6133</v>
      </c>
      <c r="H5577" s="485">
        <v>45643</v>
      </c>
      <c r="I5577" s="505"/>
      <c r="J5577" s="249"/>
      <c r="K5577" s="249"/>
      <c r="L5577" s="249"/>
      <c r="M5577" s="246"/>
      <c r="N5577" s="249"/>
      <c r="O5577" s="506"/>
      <c r="P5577" s="249"/>
      <c r="Q5577" s="249"/>
      <c r="R5577" s="249"/>
      <c r="S5577" s="171">
        <v>2550</v>
      </c>
      <c r="T5577" s="467" t="s">
        <v>2965</v>
      </c>
      <c r="U5577" s="347">
        <f t="shared" si="125"/>
        <v>102000</v>
      </c>
    </row>
    <row r="5578" spans="1:21">
      <c r="A5578" s="238">
        <f t="shared" si="126"/>
        <v>5575</v>
      </c>
      <c r="B5578" s="238">
        <v>113785068</v>
      </c>
      <c r="C5578" s="239"/>
      <c r="D5578" s="239" t="s">
        <v>5104</v>
      </c>
      <c r="E5578" s="600" t="s">
        <v>36</v>
      </c>
      <c r="F5578" s="333">
        <v>12</v>
      </c>
      <c r="G5578" s="630" t="s">
        <v>6134</v>
      </c>
      <c r="H5578" s="485">
        <v>45643</v>
      </c>
      <c r="I5578" s="505"/>
      <c r="J5578" s="249"/>
      <c r="K5578" s="249"/>
      <c r="L5578" s="249"/>
      <c r="M5578" s="246"/>
      <c r="N5578" s="249"/>
      <c r="O5578" s="506"/>
      <c r="P5578" s="249"/>
      <c r="Q5578" s="249"/>
      <c r="R5578" s="249"/>
      <c r="S5578" s="252">
        <v>64</v>
      </c>
      <c r="T5578" s="467" t="s">
        <v>2965</v>
      </c>
      <c r="U5578" s="347">
        <f t="shared" ref="U5578:U5641" si="127">S5578*F5578</f>
        <v>768</v>
      </c>
    </row>
    <row r="5579" spans="1:21">
      <c r="A5579" s="238">
        <f t="shared" si="126"/>
        <v>5576</v>
      </c>
      <c r="B5579" s="238">
        <v>113785068</v>
      </c>
      <c r="C5579" s="239"/>
      <c r="D5579" s="239" t="s">
        <v>5104</v>
      </c>
      <c r="E5579" s="600" t="s">
        <v>36</v>
      </c>
      <c r="F5579" s="333">
        <v>18</v>
      </c>
      <c r="G5579" s="630" t="s">
        <v>6135</v>
      </c>
      <c r="H5579" s="485">
        <v>45643</v>
      </c>
      <c r="I5579" s="505"/>
      <c r="J5579" s="249"/>
      <c r="K5579" s="249"/>
      <c r="L5579" s="249"/>
      <c r="M5579" s="246"/>
      <c r="N5579" s="249"/>
      <c r="O5579" s="506"/>
      <c r="P5579" s="249"/>
      <c r="Q5579" s="249"/>
      <c r="R5579" s="249"/>
      <c r="S5579" s="252">
        <v>64</v>
      </c>
      <c r="T5579" s="467" t="s">
        <v>2965</v>
      </c>
      <c r="U5579" s="347">
        <f t="shared" si="127"/>
        <v>1152</v>
      </c>
    </row>
    <row r="5580" spans="1:21">
      <c r="A5580" s="238">
        <f t="shared" si="126"/>
        <v>5577</v>
      </c>
      <c r="B5580" s="238">
        <v>113785068</v>
      </c>
      <c r="C5580" s="239"/>
      <c r="D5580" s="239" t="s">
        <v>5104</v>
      </c>
      <c r="E5580" s="600" t="s">
        <v>36</v>
      </c>
      <c r="F5580" s="333">
        <v>40</v>
      </c>
      <c r="G5580" s="630" t="s">
        <v>6133</v>
      </c>
      <c r="H5580" s="485">
        <v>45643</v>
      </c>
      <c r="I5580" s="505"/>
      <c r="J5580" s="249"/>
      <c r="K5580" s="249"/>
      <c r="L5580" s="249"/>
      <c r="M5580" s="246"/>
      <c r="N5580" s="249"/>
      <c r="O5580" s="506"/>
      <c r="P5580" s="249"/>
      <c r="Q5580" s="249"/>
      <c r="R5580" s="249"/>
      <c r="S5580" s="252">
        <v>64</v>
      </c>
      <c r="T5580" s="467" t="s">
        <v>2965</v>
      </c>
      <c r="U5580" s="347">
        <f t="shared" si="127"/>
        <v>2560</v>
      </c>
    </row>
    <row r="5581" spans="1:21">
      <c r="A5581" s="238">
        <f t="shared" si="126"/>
        <v>5578</v>
      </c>
      <c r="B5581" s="238">
        <v>113886703</v>
      </c>
      <c r="C5581" s="238">
        <v>113886703</v>
      </c>
      <c r="D5581" s="239" t="s">
        <v>4714</v>
      </c>
      <c r="E5581" s="600" t="s">
        <v>2729</v>
      </c>
      <c r="F5581" s="333">
        <v>40</v>
      </c>
      <c r="G5581" s="630" t="s">
        <v>6134</v>
      </c>
      <c r="H5581" s="485">
        <v>45643</v>
      </c>
      <c r="I5581" s="505"/>
      <c r="J5581" s="249"/>
      <c r="K5581" s="249"/>
      <c r="L5581" s="249"/>
      <c r="M5581" s="246"/>
      <c r="N5581" s="249"/>
      <c r="O5581" s="506"/>
      <c r="P5581" s="249"/>
      <c r="Q5581" s="249"/>
      <c r="R5581" s="249"/>
      <c r="S5581" s="509">
        <v>16.91</v>
      </c>
      <c r="T5581" s="467" t="s">
        <v>2965</v>
      </c>
      <c r="U5581" s="347">
        <f t="shared" si="127"/>
        <v>676.4</v>
      </c>
    </row>
    <row r="5582" spans="1:21">
      <c r="A5582" s="238">
        <f t="shared" si="126"/>
        <v>5579</v>
      </c>
      <c r="B5582" s="238">
        <v>113886703</v>
      </c>
      <c r="C5582" s="238">
        <v>113886703</v>
      </c>
      <c r="D5582" s="239" t="s">
        <v>4714</v>
      </c>
      <c r="E5582" s="600" t="s">
        <v>2729</v>
      </c>
      <c r="F5582" s="236">
        <v>120</v>
      </c>
      <c r="G5582" s="630" t="s">
        <v>6133</v>
      </c>
      <c r="H5582" s="485">
        <v>45643</v>
      </c>
      <c r="I5582" s="505"/>
      <c r="J5582" s="249"/>
      <c r="K5582" s="249"/>
      <c r="L5582" s="249"/>
      <c r="M5582" s="246"/>
      <c r="N5582" s="249"/>
      <c r="O5582" s="506"/>
      <c r="P5582" s="249"/>
      <c r="Q5582" s="249"/>
      <c r="R5582" s="249"/>
      <c r="S5582" s="509">
        <v>16.91</v>
      </c>
      <c r="T5582" s="467" t="s">
        <v>2965</v>
      </c>
      <c r="U5582" s="347">
        <f t="shared" si="127"/>
        <v>2029.2</v>
      </c>
    </row>
    <row r="5583" spans="1:21">
      <c r="A5583" s="238">
        <f t="shared" si="126"/>
        <v>5580</v>
      </c>
      <c r="B5583" s="238">
        <v>113886704</v>
      </c>
      <c r="C5583" s="238">
        <v>113886704</v>
      </c>
      <c r="D5583" s="239" t="s">
        <v>4713</v>
      </c>
      <c r="E5583" s="600" t="s">
        <v>2729</v>
      </c>
      <c r="F5583" s="333">
        <v>40</v>
      </c>
      <c r="G5583" s="630" t="s">
        <v>6134</v>
      </c>
      <c r="H5583" s="485">
        <v>45643</v>
      </c>
      <c r="I5583" s="505"/>
      <c r="J5583" s="249"/>
      <c r="K5583" s="249"/>
      <c r="L5583" s="249"/>
      <c r="M5583" s="246"/>
      <c r="N5583" s="249"/>
      <c r="O5583" s="506"/>
      <c r="P5583" s="249"/>
      <c r="Q5583" s="249"/>
      <c r="R5583" s="249"/>
      <c r="S5583" s="509">
        <v>16.91</v>
      </c>
      <c r="T5583" s="467" t="s">
        <v>2965</v>
      </c>
      <c r="U5583" s="347">
        <f t="shared" si="127"/>
        <v>676.4</v>
      </c>
    </row>
    <row r="5584" spans="1:21">
      <c r="A5584" s="238">
        <f t="shared" si="126"/>
        <v>5581</v>
      </c>
      <c r="B5584" s="238">
        <v>113886704</v>
      </c>
      <c r="C5584" s="238">
        <v>113886704</v>
      </c>
      <c r="D5584" s="239" t="s">
        <v>4713</v>
      </c>
      <c r="E5584" s="600" t="s">
        <v>2729</v>
      </c>
      <c r="F5584" s="333">
        <v>120</v>
      </c>
      <c r="G5584" s="630" t="s">
        <v>6133</v>
      </c>
      <c r="H5584" s="485">
        <v>45643</v>
      </c>
      <c r="I5584" s="505"/>
      <c r="J5584" s="249"/>
      <c r="K5584" s="249"/>
      <c r="L5584" s="249"/>
      <c r="M5584" s="246"/>
      <c r="N5584" s="249"/>
      <c r="O5584" s="506"/>
      <c r="P5584" s="249"/>
      <c r="Q5584" s="249"/>
      <c r="R5584" s="249"/>
      <c r="S5584" s="509">
        <v>16.91</v>
      </c>
      <c r="T5584" s="467" t="s">
        <v>2965</v>
      </c>
      <c r="U5584" s="347">
        <f t="shared" si="127"/>
        <v>2029.2</v>
      </c>
    </row>
    <row r="5585" spans="1:21">
      <c r="A5585" s="238">
        <f t="shared" si="126"/>
        <v>5582</v>
      </c>
      <c r="B5585" s="236" t="s">
        <v>5766</v>
      </c>
      <c r="C5585" s="361" t="s">
        <v>5924</v>
      </c>
      <c r="D5585" s="239" t="s">
        <v>5768</v>
      </c>
      <c r="E5585" s="600" t="s">
        <v>36</v>
      </c>
      <c r="F5585" s="333">
        <v>1</v>
      </c>
      <c r="G5585" s="625" t="s">
        <v>6137</v>
      </c>
      <c r="H5585" s="485">
        <v>45644</v>
      </c>
      <c r="I5585" s="505"/>
      <c r="J5585" s="249"/>
      <c r="K5585" s="249"/>
      <c r="L5585" s="249"/>
      <c r="M5585" s="246"/>
      <c r="N5585" s="249"/>
      <c r="O5585" s="506"/>
      <c r="P5585" s="249"/>
      <c r="Q5585" s="249"/>
      <c r="R5585" s="249"/>
      <c r="S5585" s="549">
        <v>67185</v>
      </c>
      <c r="T5585" s="467" t="s">
        <v>2965</v>
      </c>
      <c r="U5585" s="347">
        <f t="shared" si="127"/>
        <v>67185</v>
      </c>
    </row>
    <row r="5586" spans="1:21">
      <c r="A5586" s="238">
        <f t="shared" si="126"/>
        <v>5583</v>
      </c>
      <c r="B5586" s="236">
        <v>106176636</v>
      </c>
      <c r="C5586" s="361"/>
      <c r="D5586" s="239" t="s">
        <v>5955</v>
      </c>
      <c r="E5586" s="598" t="s">
        <v>36</v>
      </c>
      <c r="F5586" s="333">
        <v>1</v>
      </c>
      <c r="G5586" s="625" t="s">
        <v>6137</v>
      </c>
      <c r="H5586" s="485">
        <v>45644</v>
      </c>
      <c r="I5586" s="505"/>
      <c r="J5586" s="249"/>
      <c r="K5586" s="249"/>
      <c r="L5586" s="249"/>
      <c r="M5586" s="246"/>
      <c r="N5586" s="249"/>
      <c r="O5586" s="506"/>
      <c r="P5586" s="249"/>
      <c r="Q5586" s="249"/>
      <c r="R5586" s="249"/>
      <c r="S5586" s="549">
        <v>21000</v>
      </c>
      <c r="T5586" s="467" t="s">
        <v>2965</v>
      </c>
      <c r="U5586" s="347">
        <f t="shared" si="127"/>
        <v>21000</v>
      </c>
    </row>
    <row r="5587" spans="1:21">
      <c r="A5587" s="238">
        <f t="shared" si="126"/>
        <v>5584</v>
      </c>
      <c r="B5587" s="236">
        <v>110294841</v>
      </c>
      <c r="C5587" s="361" t="s">
        <v>5970</v>
      </c>
      <c r="D5587" s="238" t="s">
        <v>1198</v>
      </c>
      <c r="E5587" s="600" t="s">
        <v>36</v>
      </c>
      <c r="F5587" s="333">
        <v>14</v>
      </c>
      <c r="G5587" s="630" t="s">
        <v>6134</v>
      </c>
      <c r="H5587" s="485">
        <v>45643</v>
      </c>
      <c r="I5587" s="505"/>
      <c r="J5587" s="249"/>
      <c r="K5587" s="249"/>
      <c r="L5587" s="249"/>
      <c r="M5587" s="246"/>
      <c r="N5587" s="249"/>
      <c r="O5587" s="506"/>
      <c r="P5587" s="249"/>
      <c r="Q5587" s="249"/>
      <c r="R5587" s="249"/>
      <c r="S5587" s="252">
        <v>29.55</v>
      </c>
      <c r="T5587" s="467" t="s">
        <v>2965</v>
      </c>
      <c r="U5587" s="347">
        <f t="shared" si="127"/>
        <v>413.7</v>
      </c>
    </row>
    <row r="5588" spans="1:21">
      <c r="A5588" s="238">
        <f t="shared" si="126"/>
        <v>5585</v>
      </c>
      <c r="B5588" s="236">
        <v>110294841</v>
      </c>
      <c r="C5588" s="361" t="s">
        <v>5970</v>
      </c>
      <c r="D5588" s="238" t="s">
        <v>1198</v>
      </c>
      <c r="E5588" s="600" t="s">
        <v>36</v>
      </c>
      <c r="F5588" s="333">
        <v>40</v>
      </c>
      <c r="G5588" s="630" t="s">
        <v>6133</v>
      </c>
      <c r="H5588" s="485">
        <v>45643</v>
      </c>
      <c r="I5588" s="505"/>
      <c r="J5588" s="249"/>
      <c r="K5588" s="249"/>
      <c r="L5588" s="249"/>
      <c r="M5588" s="246"/>
      <c r="N5588" s="249"/>
      <c r="O5588" s="506"/>
      <c r="P5588" s="249"/>
      <c r="Q5588" s="249"/>
      <c r="R5588" s="249"/>
      <c r="S5588" s="252">
        <v>29.55</v>
      </c>
      <c r="T5588" s="467" t="s">
        <v>2965</v>
      </c>
      <c r="U5588" s="347">
        <f t="shared" si="127"/>
        <v>1182</v>
      </c>
    </row>
    <row r="5589" spans="1:21">
      <c r="A5589" s="238">
        <f t="shared" si="126"/>
        <v>5586</v>
      </c>
      <c r="B5589" s="236">
        <v>110294841</v>
      </c>
      <c r="C5589" s="361" t="s">
        <v>5970</v>
      </c>
      <c r="D5589" s="238" t="s">
        <v>1198</v>
      </c>
      <c r="E5589" s="600" t="s">
        <v>36</v>
      </c>
      <c r="F5589" s="333">
        <v>18</v>
      </c>
      <c r="G5589" s="630" t="s">
        <v>6135</v>
      </c>
      <c r="H5589" s="485">
        <v>45643</v>
      </c>
      <c r="I5589" s="505"/>
      <c r="J5589" s="249"/>
      <c r="K5589" s="249"/>
      <c r="L5589" s="249"/>
      <c r="M5589" s="246"/>
      <c r="N5589" s="249"/>
      <c r="O5589" s="506"/>
      <c r="P5589" s="249"/>
      <c r="Q5589" s="249"/>
      <c r="R5589" s="249"/>
      <c r="S5589" s="252">
        <v>29.55</v>
      </c>
      <c r="T5589" s="467" t="s">
        <v>2965</v>
      </c>
      <c r="U5589" s="347">
        <f t="shared" si="127"/>
        <v>531.9</v>
      </c>
    </row>
    <row r="5590" spans="1:21">
      <c r="A5590" s="238">
        <f t="shared" si="126"/>
        <v>5587</v>
      </c>
      <c r="B5590" s="238">
        <v>113709552</v>
      </c>
      <c r="C5590" s="355">
        <v>113709552</v>
      </c>
      <c r="D5590" s="355" t="s">
        <v>4234</v>
      </c>
      <c r="E5590" s="598" t="s">
        <v>36</v>
      </c>
      <c r="F5590" s="463">
        <v>56</v>
      </c>
      <c r="G5590" s="630" t="s">
        <v>6134</v>
      </c>
      <c r="H5590" s="485">
        <v>45643</v>
      </c>
      <c r="I5590" s="505"/>
      <c r="J5590" s="249"/>
      <c r="K5590" s="249"/>
      <c r="L5590" s="249"/>
      <c r="M5590" s="246"/>
      <c r="N5590" s="249"/>
      <c r="O5590" s="506"/>
      <c r="P5590" s="249"/>
      <c r="Q5590" s="249"/>
      <c r="R5590" s="249"/>
      <c r="S5590" s="252">
        <v>114</v>
      </c>
      <c r="T5590" s="467" t="s">
        <v>2965</v>
      </c>
      <c r="U5590" s="347">
        <f t="shared" si="127"/>
        <v>6384</v>
      </c>
    </row>
    <row r="5591" spans="1:21">
      <c r="A5591" s="238">
        <f t="shared" si="126"/>
        <v>5588</v>
      </c>
      <c r="B5591" s="238">
        <v>113709552</v>
      </c>
      <c r="C5591" s="355">
        <v>113709552</v>
      </c>
      <c r="D5591" s="355" t="s">
        <v>4234</v>
      </c>
      <c r="E5591" s="598" t="s">
        <v>36</v>
      </c>
      <c r="F5591" s="463">
        <v>160</v>
      </c>
      <c r="G5591" s="630" t="s">
        <v>6133</v>
      </c>
      <c r="H5591" s="485">
        <v>45643</v>
      </c>
      <c r="I5591" s="505"/>
      <c r="J5591" s="249"/>
      <c r="K5591" s="249"/>
      <c r="L5591" s="249"/>
      <c r="M5591" s="246"/>
      <c r="N5591" s="249"/>
      <c r="O5591" s="506"/>
      <c r="P5591" s="249"/>
      <c r="Q5591" s="249"/>
      <c r="R5591" s="249"/>
      <c r="S5591" s="252">
        <v>114</v>
      </c>
      <c r="T5591" s="467" t="s">
        <v>2965</v>
      </c>
      <c r="U5591" s="347">
        <f t="shared" si="127"/>
        <v>18240</v>
      </c>
    </row>
    <row r="5592" spans="1:21">
      <c r="A5592" s="238">
        <f t="shared" si="126"/>
        <v>5589</v>
      </c>
      <c r="B5592" s="238">
        <v>113709552</v>
      </c>
      <c r="C5592" s="355">
        <v>113709552</v>
      </c>
      <c r="D5592" s="355" t="s">
        <v>4234</v>
      </c>
      <c r="E5592" s="598" t="s">
        <v>36</v>
      </c>
      <c r="F5592" s="463">
        <v>72</v>
      </c>
      <c r="G5592" s="630" t="s">
        <v>6135</v>
      </c>
      <c r="H5592" s="485">
        <v>45643</v>
      </c>
      <c r="I5592" s="505"/>
      <c r="J5592" s="249"/>
      <c r="K5592" s="249"/>
      <c r="L5592" s="249"/>
      <c r="M5592" s="246"/>
      <c r="N5592" s="249"/>
      <c r="O5592" s="506"/>
      <c r="P5592" s="249"/>
      <c r="Q5592" s="249"/>
      <c r="R5592" s="249"/>
      <c r="S5592" s="252">
        <v>114</v>
      </c>
      <c r="T5592" s="467" t="s">
        <v>2965</v>
      </c>
      <c r="U5592" s="347">
        <f t="shared" si="127"/>
        <v>8208</v>
      </c>
    </row>
    <row r="5593" spans="1:21">
      <c r="A5593" s="238">
        <f t="shared" si="126"/>
        <v>5590</v>
      </c>
      <c r="B5593" s="355">
        <v>113709550</v>
      </c>
      <c r="C5593" s="355">
        <v>113709550</v>
      </c>
      <c r="D5593" s="355" t="s">
        <v>4230</v>
      </c>
      <c r="E5593" s="600" t="s">
        <v>36</v>
      </c>
      <c r="F5593" s="333">
        <v>12</v>
      </c>
      <c r="G5593" s="630" t="s">
        <v>6134</v>
      </c>
      <c r="H5593" s="485">
        <v>45643</v>
      </c>
      <c r="I5593" s="505"/>
      <c r="J5593" s="249"/>
      <c r="K5593" s="249"/>
      <c r="L5593" s="249"/>
      <c r="M5593" s="246"/>
      <c r="N5593" s="249"/>
      <c r="O5593" s="506"/>
      <c r="P5593" s="249"/>
      <c r="Q5593" s="249"/>
      <c r="R5593" s="249"/>
      <c r="S5593" s="538">
        <v>771</v>
      </c>
      <c r="T5593" s="467" t="s">
        <v>2965</v>
      </c>
      <c r="U5593" s="347">
        <f t="shared" si="127"/>
        <v>9252</v>
      </c>
    </row>
    <row r="5594" spans="1:21">
      <c r="A5594" s="238">
        <f t="shared" si="126"/>
        <v>5591</v>
      </c>
      <c r="B5594" s="355">
        <v>113709550</v>
      </c>
      <c r="C5594" s="355">
        <v>113709550</v>
      </c>
      <c r="D5594" s="355" t="s">
        <v>4230</v>
      </c>
      <c r="E5594" s="600" t="s">
        <v>36</v>
      </c>
      <c r="F5594" s="333">
        <v>40</v>
      </c>
      <c r="G5594" s="630" t="s">
        <v>6133</v>
      </c>
      <c r="H5594" s="485">
        <v>45643</v>
      </c>
      <c r="I5594" s="505"/>
      <c r="J5594" s="249"/>
      <c r="K5594" s="249"/>
      <c r="L5594" s="249"/>
      <c r="M5594" s="246"/>
      <c r="N5594" s="249"/>
      <c r="O5594" s="506"/>
      <c r="P5594" s="249"/>
      <c r="Q5594" s="249"/>
      <c r="R5594" s="249"/>
      <c r="S5594" s="538">
        <v>771</v>
      </c>
      <c r="T5594" s="467" t="s">
        <v>2965</v>
      </c>
      <c r="U5594" s="347">
        <f t="shared" si="127"/>
        <v>30840</v>
      </c>
    </row>
    <row r="5595" spans="1:21">
      <c r="A5595" s="238">
        <f t="shared" si="126"/>
        <v>5592</v>
      </c>
      <c r="B5595" s="355">
        <v>113709550</v>
      </c>
      <c r="C5595" s="355">
        <v>113709550</v>
      </c>
      <c r="D5595" s="355" t="s">
        <v>4230</v>
      </c>
      <c r="E5595" s="600" t="s">
        <v>36</v>
      </c>
      <c r="F5595" s="333">
        <v>18</v>
      </c>
      <c r="G5595" s="630" t="s">
        <v>6135</v>
      </c>
      <c r="H5595" s="485">
        <v>45643</v>
      </c>
      <c r="I5595" s="505"/>
      <c r="J5595" s="249"/>
      <c r="K5595" s="249"/>
      <c r="L5595" s="249"/>
      <c r="M5595" s="246"/>
      <c r="N5595" s="249"/>
      <c r="O5595" s="506"/>
      <c r="P5595" s="249"/>
      <c r="Q5595" s="249"/>
      <c r="R5595" s="249"/>
      <c r="S5595" s="538">
        <v>771</v>
      </c>
      <c r="T5595" s="467" t="s">
        <v>2965</v>
      </c>
      <c r="U5595" s="347">
        <f t="shared" si="127"/>
        <v>13878</v>
      </c>
    </row>
    <row r="5596" spans="1:21">
      <c r="A5596" s="238">
        <f t="shared" si="126"/>
        <v>5593</v>
      </c>
      <c r="B5596" s="355">
        <v>113709556</v>
      </c>
      <c r="C5596" s="355">
        <v>113709556</v>
      </c>
      <c r="D5596" s="355" t="s">
        <v>4232</v>
      </c>
      <c r="E5596" s="600" t="s">
        <v>36</v>
      </c>
      <c r="F5596" s="333">
        <v>48</v>
      </c>
      <c r="G5596" s="630" t="s">
        <v>6134</v>
      </c>
      <c r="H5596" s="485">
        <v>45643</v>
      </c>
      <c r="I5596" s="505"/>
      <c r="J5596" s="249"/>
      <c r="K5596" s="249"/>
      <c r="L5596" s="249"/>
      <c r="M5596" s="246"/>
      <c r="N5596" s="249"/>
      <c r="O5596" s="506"/>
      <c r="P5596" s="249"/>
      <c r="Q5596" s="249"/>
      <c r="R5596" s="249"/>
      <c r="S5596" s="252">
        <v>26</v>
      </c>
      <c r="T5596" s="467" t="s">
        <v>2965</v>
      </c>
      <c r="U5596" s="347">
        <f t="shared" si="127"/>
        <v>1248</v>
      </c>
    </row>
    <row r="5597" spans="1:21">
      <c r="A5597" s="238">
        <f t="shared" si="126"/>
        <v>5594</v>
      </c>
      <c r="B5597" s="355">
        <v>113709556</v>
      </c>
      <c r="C5597" s="355">
        <v>113709556</v>
      </c>
      <c r="D5597" s="355" t="s">
        <v>4232</v>
      </c>
      <c r="E5597" s="600" t="s">
        <v>36</v>
      </c>
      <c r="F5597" s="333">
        <v>160</v>
      </c>
      <c r="G5597" s="630" t="s">
        <v>6133</v>
      </c>
      <c r="H5597" s="485">
        <v>45643</v>
      </c>
      <c r="I5597" s="505"/>
      <c r="J5597" s="249"/>
      <c r="K5597" s="249"/>
      <c r="L5597" s="249"/>
      <c r="M5597" s="246"/>
      <c r="N5597" s="249"/>
      <c r="O5597" s="506"/>
      <c r="P5597" s="249"/>
      <c r="Q5597" s="249"/>
      <c r="R5597" s="249"/>
      <c r="S5597" s="252">
        <v>26</v>
      </c>
      <c r="T5597" s="467" t="s">
        <v>2965</v>
      </c>
      <c r="U5597" s="347">
        <f t="shared" si="127"/>
        <v>4160</v>
      </c>
    </row>
    <row r="5598" spans="1:21">
      <c r="A5598" s="238">
        <f t="shared" si="126"/>
        <v>5595</v>
      </c>
      <c r="B5598" s="355">
        <v>113709556</v>
      </c>
      <c r="C5598" s="355">
        <v>113709556</v>
      </c>
      <c r="D5598" s="355" t="s">
        <v>4232</v>
      </c>
      <c r="E5598" s="600" t="s">
        <v>36</v>
      </c>
      <c r="F5598" s="333">
        <v>72</v>
      </c>
      <c r="G5598" s="630" t="s">
        <v>6135</v>
      </c>
      <c r="H5598" s="485">
        <v>45643</v>
      </c>
      <c r="I5598" s="505"/>
      <c r="J5598" s="249"/>
      <c r="K5598" s="249"/>
      <c r="L5598" s="249"/>
      <c r="M5598" s="246"/>
      <c r="N5598" s="249"/>
      <c r="O5598" s="506"/>
      <c r="P5598" s="249"/>
      <c r="Q5598" s="249"/>
      <c r="R5598" s="249"/>
      <c r="S5598" s="252">
        <v>26</v>
      </c>
      <c r="T5598" s="467" t="s">
        <v>2965</v>
      </c>
      <c r="U5598" s="347">
        <f t="shared" si="127"/>
        <v>1872</v>
      </c>
    </row>
    <row r="5599" spans="1:21">
      <c r="A5599" s="238">
        <f t="shared" si="126"/>
        <v>5596</v>
      </c>
      <c r="B5599" s="355">
        <v>113710208</v>
      </c>
      <c r="C5599" s="355">
        <v>113710208</v>
      </c>
      <c r="D5599" s="355" t="s">
        <v>5082</v>
      </c>
      <c r="E5599" s="600" t="s">
        <v>36</v>
      </c>
      <c r="F5599" s="333">
        <v>48</v>
      </c>
      <c r="G5599" s="630" t="s">
        <v>6134</v>
      </c>
      <c r="H5599" s="485">
        <v>45643</v>
      </c>
      <c r="I5599" s="505"/>
      <c r="J5599" s="249"/>
      <c r="K5599" s="249"/>
      <c r="L5599" s="249"/>
      <c r="M5599" s="246"/>
      <c r="N5599" s="249"/>
      <c r="O5599" s="506"/>
      <c r="P5599" s="249"/>
      <c r="Q5599" s="249"/>
      <c r="R5599" s="249"/>
      <c r="S5599" s="252">
        <v>10</v>
      </c>
      <c r="T5599" s="467" t="s">
        <v>2965</v>
      </c>
      <c r="U5599" s="347">
        <f t="shared" si="127"/>
        <v>480</v>
      </c>
    </row>
    <row r="5600" spans="1:21">
      <c r="A5600" s="238">
        <f t="shared" si="126"/>
        <v>5597</v>
      </c>
      <c r="B5600" s="355">
        <v>113710208</v>
      </c>
      <c r="C5600" s="355">
        <v>113710208</v>
      </c>
      <c r="D5600" s="355" t="s">
        <v>5082</v>
      </c>
      <c r="E5600" s="600" t="s">
        <v>36</v>
      </c>
      <c r="F5600" s="333">
        <v>160</v>
      </c>
      <c r="G5600" s="630" t="s">
        <v>6133</v>
      </c>
      <c r="H5600" s="485">
        <v>45643</v>
      </c>
      <c r="I5600" s="505"/>
      <c r="J5600" s="249"/>
      <c r="K5600" s="249"/>
      <c r="L5600" s="249"/>
      <c r="M5600" s="246"/>
      <c r="N5600" s="249"/>
      <c r="O5600" s="506"/>
      <c r="P5600" s="249"/>
      <c r="Q5600" s="249"/>
      <c r="R5600" s="249"/>
      <c r="S5600" s="252">
        <v>10</v>
      </c>
      <c r="T5600" s="467" t="s">
        <v>2965</v>
      </c>
      <c r="U5600" s="347">
        <f t="shared" si="127"/>
        <v>1600</v>
      </c>
    </row>
    <row r="5601" spans="1:21">
      <c r="A5601" s="238">
        <f t="shared" si="126"/>
        <v>5598</v>
      </c>
      <c r="B5601" s="355">
        <v>113710208</v>
      </c>
      <c r="C5601" s="355">
        <v>113710208</v>
      </c>
      <c r="D5601" s="355" t="s">
        <v>5082</v>
      </c>
      <c r="E5601" s="600" t="s">
        <v>36</v>
      </c>
      <c r="F5601" s="333">
        <v>72</v>
      </c>
      <c r="G5601" s="630" t="s">
        <v>6135</v>
      </c>
      <c r="H5601" s="485">
        <v>45643</v>
      </c>
      <c r="I5601" s="505"/>
      <c r="J5601" s="249"/>
      <c r="K5601" s="249"/>
      <c r="L5601" s="249"/>
      <c r="M5601" s="246"/>
      <c r="N5601" s="249"/>
      <c r="O5601" s="506"/>
      <c r="P5601" s="249"/>
      <c r="Q5601" s="249"/>
      <c r="R5601" s="249"/>
      <c r="S5601" s="252">
        <v>10</v>
      </c>
      <c r="T5601" s="467" t="s">
        <v>2965</v>
      </c>
      <c r="U5601" s="347">
        <f t="shared" si="127"/>
        <v>720</v>
      </c>
    </row>
    <row r="5602" spans="1:21">
      <c r="A5602" s="238">
        <f t="shared" si="126"/>
        <v>5599</v>
      </c>
      <c r="B5602" s="238">
        <v>115009322</v>
      </c>
      <c r="C5602" s="355">
        <v>115009322</v>
      </c>
      <c r="D5602" s="355" t="s">
        <v>5085</v>
      </c>
      <c r="E5602" s="600" t="s">
        <v>36</v>
      </c>
      <c r="F5602" s="333">
        <v>12</v>
      </c>
      <c r="G5602" s="630" t="s">
        <v>6134</v>
      </c>
      <c r="H5602" s="485">
        <v>45643</v>
      </c>
      <c r="I5602" s="505"/>
      <c r="J5602" s="249"/>
      <c r="K5602" s="249"/>
      <c r="L5602" s="249"/>
      <c r="M5602" s="246"/>
      <c r="N5602" s="249"/>
      <c r="O5602" s="506"/>
      <c r="P5602" s="249"/>
      <c r="Q5602" s="249"/>
      <c r="R5602" s="249"/>
      <c r="S5602" s="252">
        <v>117</v>
      </c>
      <c r="T5602" s="467" t="s">
        <v>2965</v>
      </c>
      <c r="U5602" s="347">
        <f t="shared" si="127"/>
        <v>1404</v>
      </c>
    </row>
    <row r="5603" spans="1:21">
      <c r="A5603" s="238">
        <f t="shared" si="126"/>
        <v>5600</v>
      </c>
      <c r="B5603" s="238">
        <v>115009322</v>
      </c>
      <c r="C5603" s="355">
        <v>115009322</v>
      </c>
      <c r="D5603" s="355" t="s">
        <v>5085</v>
      </c>
      <c r="E5603" s="600" t="s">
        <v>36</v>
      </c>
      <c r="F5603" s="333">
        <v>40</v>
      </c>
      <c r="G5603" s="630" t="s">
        <v>6133</v>
      </c>
      <c r="H5603" s="485">
        <v>45643</v>
      </c>
      <c r="I5603" s="505"/>
      <c r="J5603" s="249"/>
      <c r="K5603" s="249"/>
      <c r="L5603" s="249"/>
      <c r="M5603" s="246"/>
      <c r="N5603" s="249"/>
      <c r="O5603" s="506"/>
      <c r="P5603" s="249"/>
      <c r="Q5603" s="249"/>
      <c r="R5603" s="249"/>
      <c r="S5603" s="252">
        <v>117</v>
      </c>
      <c r="T5603" s="467" t="s">
        <v>2965</v>
      </c>
      <c r="U5603" s="347">
        <f t="shared" si="127"/>
        <v>4680</v>
      </c>
    </row>
    <row r="5604" spans="1:21">
      <c r="A5604" s="238">
        <f t="shared" si="126"/>
        <v>5601</v>
      </c>
      <c r="B5604" s="238">
        <v>115009322</v>
      </c>
      <c r="C5604" s="355">
        <v>115009322</v>
      </c>
      <c r="D5604" s="355" t="s">
        <v>5085</v>
      </c>
      <c r="E5604" s="600" t="s">
        <v>36</v>
      </c>
      <c r="F5604" s="333">
        <v>18</v>
      </c>
      <c r="G5604" s="630" t="s">
        <v>6135</v>
      </c>
      <c r="H5604" s="485">
        <v>45643</v>
      </c>
      <c r="I5604" s="505"/>
      <c r="J5604" s="249"/>
      <c r="K5604" s="249"/>
      <c r="L5604" s="249"/>
      <c r="M5604" s="246"/>
      <c r="N5604" s="249"/>
      <c r="O5604" s="506"/>
      <c r="P5604" s="249"/>
      <c r="Q5604" s="249"/>
      <c r="R5604" s="249"/>
      <c r="S5604" s="252">
        <v>117</v>
      </c>
      <c r="T5604" s="467" t="s">
        <v>2965</v>
      </c>
      <c r="U5604" s="347">
        <f t="shared" si="127"/>
        <v>2106</v>
      </c>
    </row>
    <row r="5605" spans="1:21">
      <c r="A5605" s="238">
        <f t="shared" si="126"/>
        <v>5602</v>
      </c>
      <c r="B5605" s="355">
        <v>113709553</v>
      </c>
      <c r="C5605" s="355">
        <v>113709553</v>
      </c>
      <c r="D5605" s="355" t="s">
        <v>5118</v>
      </c>
      <c r="E5605" s="600" t="s">
        <v>36</v>
      </c>
      <c r="F5605" s="333">
        <v>48</v>
      </c>
      <c r="G5605" s="630" t="s">
        <v>6133</v>
      </c>
      <c r="H5605" s="485">
        <v>45643</v>
      </c>
      <c r="I5605" s="505"/>
      <c r="J5605" s="249"/>
      <c r="K5605" s="249"/>
      <c r="L5605" s="249"/>
      <c r="M5605" s="246"/>
      <c r="N5605" s="249"/>
      <c r="O5605" s="506"/>
      <c r="P5605" s="249"/>
      <c r="Q5605" s="249"/>
      <c r="R5605" s="249"/>
      <c r="S5605" s="252">
        <v>7</v>
      </c>
      <c r="T5605" s="467" t="s">
        <v>2965</v>
      </c>
      <c r="U5605" s="347">
        <f t="shared" si="127"/>
        <v>336</v>
      </c>
    </row>
    <row r="5606" spans="1:21">
      <c r="A5606" s="238">
        <f t="shared" si="126"/>
        <v>5603</v>
      </c>
      <c r="B5606" s="355">
        <v>113709553</v>
      </c>
      <c r="C5606" s="355">
        <v>113709553</v>
      </c>
      <c r="D5606" s="355" t="s">
        <v>5118</v>
      </c>
      <c r="E5606" s="600" t="s">
        <v>36</v>
      </c>
      <c r="F5606" s="333">
        <v>72</v>
      </c>
      <c r="G5606" s="630" t="s">
        <v>6135</v>
      </c>
      <c r="H5606" s="485">
        <v>45643</v>
      </c>
      <c r="I5606" s="505"/>
      <c r="J5606" s="249"/>
      <c r="K5606" s="249"/>
      <c r="L5606" s="249"/>
      <c r="M5606" s="246"/>
      <c r="N5606" s="249"/>
      <c r="O5606" s="506"/>
      <c r="P5606" s="249"/>
      <c r="Q5606" s="249"/>
      <c r="R5606" s="249"/>
      <c r="S5606" s="252">
        <v>7</v>
      </c>
      <c r="T5606" s="467" t="s">
        <v>2965</v>
      </c>
      <c r="U5606" s="347">
        <f t="shared" si="127"/>
        <v>504</v>
      </c>
    </row>
    <row r="5607" spans="1:21">
      <c r="A5607" s="238">
        <f t="shared" si="126"/>
        <v>5604</v>
      </c>
      <c r="B5607" s="238">
        <v>113709551</v>
      </c>
      <c r="C5607" s="238">
        <v>113709551</v>
      </c>
      <c r="D5607" s="239" t="s">
        <v>4233</v>
      </c>
      <c r="E5607" s="600" t="s">
        <v>36</v>
      </c>
      <c r="F5607" s="333">
        <v>12</v>
      </c>
      <c r="G5607" s="630" t="s">
        <v>6134</v>
      </c>
      <c r="H5607" s="485">
        <v>45643</v>
      </c>
      <c r="I5607" s="505"/>
      <c r="J5607" s="249"/>
      <c r="K5607" s="249"/>
      <c r="L5607" s="249"/>
      <c r="M5607" s="246"/>
      <c r="N5607" s="249"/>
      <c r="O5607" s="506"/>
      <c r="P5607" s="249"/>
      <c r="Q5607" s="249"/>
      <c r="R5607" s="249"/>
      <c r="S5607" s="171">
        <v>4779</v>
      </c>
      <c r="T5607" s="467" t="s">
        <v>2965</v>
      </c>
      <c r="U5607" s="347">
        <f t="shared" si="127"/>
        <v>57348</v>
      </c>
    </row>
    <row r="5608" spans="1:21">
      <c r="A5608" s="238">
        <f t="shared" si="126"/>
        <v>5605</v>
      </c>
      <c r="B5608" s="238">
        <v>113709551</v>
      </c>
      <c r="C5608" s="238">
        <v>113709551</v>
      </c>
      <c r="D5608" s="239" t="s">
        <v>4233</v>
      </c>
      <c r="E5608" s="600" t="s">
        <v>36</v>
      </c>
      <c r="F5608" s="333">
        <v>40</v>
      </c>
      <c r="G5608" s="630" t="s">
        <v>6133</v>
      </c>
      <c r="H5608" s="485">
        <v>45643</v>
      </c>
      <c r="I5608" s="505"/>
      <c r="J5608" s="249"/>
      <c r="K5608" s="249"/>
      <c r="L5608" s="249"/>
      <c r="M5608" s="246"/>
      <c r="N5608" s="249"/>
      <c r="O5608" s="506"/>
      <c r="P5608" s="249"/>
      <c r="Q5608" s="249"/>
      <c r="R5608" s="249"/>
      <c r="S5608" s="171">
        <v>4779</v>
      </c>
      <c r="T5608" s="467" t="s">
        <v>2965</v>
      </c>
      <c r="U5608" s="347">
        <f t="shared" si="127"/>
        <v>191160</v>
      </c>
    </row>
    <row r="5609" spans="1:21">
      <c r="A5609" s="238">
        <f t="shared" si="126"/>
        <v>5606</v>
      </c>
      <c r="B5609" s="238">
        <v>113709551</v>
      </c>
      <c r="C5609" s="238">
        <v>113709551</v>
      </c>
      <c r="D5609" s="239" t="s">
        <v>4233</v>
      </c>
      <c r="E5609" s="600" t="s">
        <v>36</v>
      </c>
      <c r="F5609" s="333">
        <v>18</v>
      </c>
      <c r="G5609" s="630" t="s">
        <v>6135</v>
      </c>
      <c r="H5609" s="485">
        <v>45643</v>
      </c>
      <c r="I5609" s="505"/>
      <c r="J5609" s="249"/>
      <c r="K5609" s="249"/>
      <c r="L5609" s="249"/>
      <c r="M5609" s="246"/>
      <c r="N5609" s="249"/>
      <c r="O5609" s="506"/>
      <c r="P5609" s="249"/>
      <c r="Q5609" s="249"/>
      <c r="R5609" s="249"/>
      <c r="S5609" s="171">
        <v>4779</v>
      </c>
      <c r="T5609" s="467" t="s">
        <v>2965</v>
      </c>
      <c r="U5609" s="347">
        <f t="shared" si="127"/>
        <v>86022</v>
      </c>
    </row>
    <row r="5610" spans="1:21">
      <c r="A5610" s="238">
        <f t="shared" si="126"/>
        <v>5607</v>
      </c>
      <c r="B5610" s="238">
        <v>101575929</v>
      </c>
      <c r="C5610" s="238" t="s">
        <v>4670</v>
      </c>
      <c r="D5610" s="238" t="s">
        <v>4671</v>
      </c>
      <c r="E5610" s="615" t="s">
        <v>36</v>
      </c>
      <c r="F5610" s="238">
        <v>2</v>
      </c>
      <c r="G5610" s="635" t="s">
        <v>6143</v>
      </c>
      <c r="H5610" s="485">
        <v>45646</v>
      </c>
      <c r="I5610" s="238"/>
      <c r="J5610" s="238"/>
      <c r="K5610" s="238"/>
      <c r="L5610" s="238"/>
      <c r="M5610" s="238"/>
      <c r="N5610" s="238"/>
      <c r="O5610" s="238"/>
      <c r="P5610" s="238"/>
      <c r="Q5610" s="238"/>
      <c r="R5610" s="238"/>
      <c r="S5610" s="510">
        <v>49000</v>
      </c>
      <c r="T5610" s="238" t="s">
        <v>2965</v>
      </c>
      <c r="U5610" s="238">
        <f t="shared" si="127"/>
        <v>98000</v>
      </c>
    </row>
    <row r="5611" spans="1:21">
      <c r="A5611" s="238">
        <f t="shared" si="126"/>
        <v>5608</v>
      </c>
      <c r="B5611" s="238">
        <v>105401096</v>
      </c>
      <c r="C5611" s="238"/>
      <c r="D5611" s="238" t="s">
        <v>4665</v>
      </c>
      <c r="E5611" s="615" t="s">
        <v>36</v>
      </c>
      <c r="F5611" s="238">
        <v>2</v>
      </c>
      <c r="G5611" s="635" t="s">
        <v>6144</v>
      </c>
      <c r="H5611" s="485">
        <v>45646</v>
      </c>
      <c r="I5611" s="238"/>
      <c r="J5611" s="238"/>
      <c r="K5611" s="238"/>
      <c r="L5611" s="238"/>
      <c r="M5611" s="238"/>
      <c r="N5611" s="238"/>
      <c r="O5611" s="238"/>
      <c r="P5611" s="238"/>
      <c r="Q5611" s="238"/>
      <c r="R5611" s="238"/>
      <c r="S5611" s="510">
        <v>50000</v>
      </c>
      <c r="T5611" s="238" t="s">
        <v>2965</v>
      </c>
      <c r="U5611" s="238">
        <f t="shared" si="127"/>
        <v>100000</v>
      </c>
    </row>
    <row r="5612" spans="1:21">
      <c r="A5612" s="238">
        <f t="shared" si="126"/>
        <v>5609</v>
      </c>
      <c r="B5612" s="238">
        <v>112129061</v>
      </c>
      <c r="C5612" s="238" t="s">
        <v>1718</v>
      </c>
      <c r="D5612" s="238" t="s">
        <v>1719</v>
      </c>
      <c r="E5612" s="615" t="s">
        <v>36</v>
      </c>
      <c r="F5612" s="238">
        <v>3</v>
      </c>
      <c r="G5612" s="635" t="s">
        <v>6148</v>
      </c>
      <c r="H5612" s="485">
        <v>45652</v>
      </c>
      <c r="I5612" s="238"/>
      <c r="J5612" s="238"/>
      <c r="K5612" s="238"/>
      <c r="L5612" s="238"/>
      <c r="M5612" s="238"/>
      <c r="N5612" s="238"/>
      <c r="O5612" s="238"/>
      <c r="P5612" s="238"/>
      <c r="Q5612" s="238"/>
      <c r="R5612" s="238"/>
      <c r="S5612" s="510">
        <v>13332</v>
      </c>
      <c r="T5612" s="238" t="s">
        <v>2965</v>
      </c>
      <c r="U5612" s="238">
        <f t="shared" si="127"/>
        <v>39996</v>
      </c>
    </row>
    <row r="5613" spans="1:21">
      <c r="A5613" s="238">
        <f t="shared" si="126"/>
        <v>5610</v>
      </c>
      <c r="B5613" s="238">
        <v>112173248</v>
      </c>
      <c r="C5613" s="238" t="s">
        <v>751</v>
      </c>
      <c r="D5613" s="238" t="s">
        <v>2592</v>
      </c>
      <c r="E5613" s="615" t="s">
        <v>36</v>
      </c>
      <c r="F5613" s="238">
        <v>2</v>
      </c>
      <c r="G5613" s="635" t="s">
        <v>6149</v>
      </c>
      <c r="H5613" s="485">
        <v>45653</v>
      </c>
      <c r="I5613" s="238"/>
      <c r="J5613" s="238"/>
      <c r="K5613" s="238"/>
      <c r="L5613" s="238"/>
      <c r="M5613" s="238"/>
      <c r="N5613" s="238"/>
      <c r="O5613" s="238"/>
      <c r="P5613" s="238"/>
      <c r="Q5613" s="238"/>
      <c r="R5613" s="238"/>
      <c r="S5613" s="510">
        <v>169.15</v>
      </c>
      <c r="T5613" s="238" t="s">
        <v>2965</v>
      </c>
      <c r="U5613" s="238">
        <f t="shared" si="127"/>
        <v>338.3</v>
      </c>
    </row>
    <row r="5614" spans="1:21">
      <c r="A5614" s="238">
        <f t="shared" si="126"/>
        <v>5611</v>
      </c>
      <c r="B5614" s="238">
        <v>112173254</v>
      </c>
      <c r="C5614" s="238" t="s">
        <v>432</v>
      </c>
      <c r="D5614" s="238" t="s">
        <v>433</v>
      </c>
      <c r="E5614" s="615" t="s">
        <v>36</v>
      </c>
      <c r="F5614" s="238">
        <v>8</v>
      </c>
      <c r="G5614" s="635" t="s">
        <v>6149</v>
      </c>
      <c r="H5614" s="485">
        <v>45653</v>
      </c>
      <c r="I5614" s="238"/>
      <c r="J5614" s="238"/>
      <c r="K5614" s="238"/>
      <c r="L5614" s="238"/>
      <c r="M5614" s="238"/>
      <c r="N5614" s="238"/>
      <c r="O5614" s="238"/>
      <c r="P5614" s="238"/>
      <c r="Q5614" s="238"/>
      <c r="R5614" s="238"/>
      <c r="S5614" s="510">
        <v>7.08</v>
      </c>
      <c r="T5614" s="238" t="s">
        <v>2965</v>
      </c>
      <c r="U5614" s="238">
        <f t="shared" si="127"/>
        <v>56.64</v>
      </c>
    </row>
    <row r="5615" spans="1:21">
      <c r="A5615" s="238">
        <f t="shared" si="126"/>
        <v>5612</v>
      </c>
      <c r="B5615" s="238">
        <v>110315212</v>
      </c>
      <c r="C5615" s="238">
        <v>110315212</v>
      </c>
      <c r="D5615" s="238" t="s">
        <v>3685</v>
      </c>
      <c r="E5615" s="615" t="s">
        <v>2729</v>
      </c>
      <c r="F5615" s="238">
        <v>1</v>
      </c>
      <c r="G5615" s="635" t="s">
        <v>6150</v>
      </c>
      <c r="H5615" s="485">
        <v>45652</v>
      </c>
      <c r="I5615" s="238"/>
      <c r="J5615" s="238"/>
      <c r="K5615" s="238"/>
      <c r="L5615" s="238"/>
      <c r="M5615" s="238"/>
      <c r="N5615" s="238"/>
      <c r="O5615" s="238"/>
      <c r="P5615" s="238"/>
      <c r="Q5615" s="238"/>
      <c r="R5615" s="238"/>
      <c r="S5615" s="510">
        <v>1.5</v>
      </c>
      <c r="T5615" s="238" t="s">
        <v>2965</v>
      </c>
      <c r="U5615" s="238">
        <f t="shared" si="127"/>
        <v>1.5</v>
      </c>
    </row>
    <row r="5616" spans="1:21" ht="20.399999999999999">
      <c r="A5616" s="238">
        <f t="shared" si="126"/>
        <v>5613</v>
      </c>
      <c r="B5616" s="238" t="s">
        <v>3816</v>
      </c>
      <c r="C5616" s="238" t="s">
        <v>2943</v>
      </c>
      <c r="D5616" s="238" t="s">
        <v>2944</v>
      </c>
      <c r="E5616" s="615" t="s">
        <v>2729</v>
      </c>
      <c r="F5616" s="238">
        <v>80</v>
      </c>
      <c r="G5616" s="635" t="s">
        <v>6150</v>
      </c>
      <c r="H5616" s="485">
        <v>45652</v>
      </c>
      <c r="I5616" s="238"/>
      <c r="J5616" s="238"/>
      <c r="K5616" s="238"/>
      <c r="L5616" s="238"/>
      <c r="M5616" s="238"/>
      <c r="N5616" s="238"/>
      <c r="O5616" s="238"/>
      <c r="P5616" s="238"/>
      <c r="Q5616" s="238"/>
      <c r="R5616" s="238"/>
      <c r="S5616" s="510">
        <v>13.6</v>
      </c>
      <c r="T5616" s="238" t="s">
        <v>2965</v>
      </c>
      <c r="U5616" s="238">
        <f t="shared" si="127"/>
        <v>1088</v>
      </c>
    </row>
    <row r="5617" spans="1:21">
      <c r="A5617" s="238">
        <f t="shared" si="126"/>
        <v>5614</v>
      </c>
      <c r="B5617" s="238">
        <v>112173253</v>
      </c>
      <c r="C5617" s="238">
        <v>19300061440</v>
      </c>
      <c r="D5617" s="238" t="s">
        <v>777</v>
      </c>
      <c r="E5617" s="615" t="s">
        <v>36</v>
      </c>
      <c r="F5617" s="238">
        <v>1</v>
      </c>
      <c r="G5617" s="635" t="s">
        <v>6149</v>
      </c>
      <c r="H5617" s="485">
        <v>45653</v>
      </c>
      <c r="I5617" s="238"/>
      <c r="J5617" s="238"/>
      <c r="K5617" s="238"/>
      <c r="L5617" s="238"/>
      <c r="M5617" s="238"/>
      <c r="N5617" s="238"/>
      <c r="O5617" s="238"/>
      <c r="P5617" s="238"/>
      <c r="Q5617" s="238"/>
      <c r="R5617" s="238"/>
      <c r="S5617" s="510">
        <v>267.55</v>
      </c>
      <c r="T5617" s="238" t="s">
        <v>2965</v>
      </c>
      <c r="U5617" s="238">
        <f t="shared" si="127"/>
        <v>267.55</v>
      </c>
    </row>
    <row r="5618" spans="1:21">
      <c r="A5618" s="238">
        <f t="shared" si="126"/>
        <v>5615</v>
      </c>
      <c r="B5618" s="238">
        <v>110315212</v>
      </c>
      <c r="C5618" s="238"/>
      <c r="D5618" s="238" t="s">
        <v>3685</v>
      </c>
      <c r="E5618" s="615" t="s">
        <v>2729</v>
      </c>
      <c r="F5618" s="238">
        <v>5</v>
      </c>
      <c r="G5618" s="635" t="s">
        <v>6150</v>
      </c>
      <c r="H5618" s="485">
        <v>45652</v>
      </c>
      <c r="I5618" s="238"/>
      <c r="J5618" s="238"/>
      <c r="K5618" s="238"/>
      <c r="L5618" s="238"/>
      <c r="M5618" s="238"/>
      <c r="N5618" s="238"/>
      <c r="O5618" s="238"/>
      <c r="P5618" s="238"/>
      <c r="Q5618" s="238"/>
      <c r="R5618" s="238"/>
      <c r="S5618" s="510">
        <v>1.5</v>
      </c>
      <c r="T5618" s="238" t="s">
        <v>2965</v>
      </c>
      <c r="U5618" s="238">
        <f t="shared" si="127"/>
        <v>7.5</v>
      </c>
    </row>
    <row r="5619" spans="1:21">
      <c r="A5619" s="238">
        <f t="shared" si="126"/>
        <v>5616</v>
      </c>
      <c r="B5619" s="238">
        <v>111397722</v>
      </c>
      <c r="C5619" s="238" t="s">
        <v>2593</v>
      </c>
      <c r="D5619" s="238" t="s">
        <v>2594</v>
      </c>
      <c r="E5619" s="615" t="s">
        <v>36</v>
      </c>
      <c r="F5619" s="238">
        <v>2</v>
      </c>
      <c r="G5619" s="635" t="s">
        <v>6149</v>
      </c>
      <c r="H5619" s="485">
        <v>45653</v>
      </c>
      <c r="I5619" s="238"/>
      <c r="J5619" s="238"/>
      <c r="K5619" s="238"/>
      <c r="L5619" s="238"/>
      <c r="M5619" s="238"/>
      <c r="N5619" s="238"/>
      <c r="O5619" s="238"/>
      <c r="P5619" s="238"/>
      <c r="Q5619" s="238"/>
      <c r="R5619" s="238"/>
      <c r="S5619" s="510">
        <v>135.22999999999999</v>
      </c>
      <c r="T5619" s="238" t="s">
        <v>2965</v>
      </c>
      <c r="U5619" s="238">
        <f t="shared" si="127"/>
        <v>270.45999999999998</v>
      </c>
    </row>
    <row r="5620" spans="1:21">
      <c r="A5620" s="238">
        <f t="shared" si="126"/>
        <v>5617</v>
      </c>
      <c r="B5620" s="238">
        <v>109609639</v>
      </c>
      <c r="C5620" s="238" t="s">
        <v>483</v>
      </c>
      <c r="D5620" s="238" t="s">
        <v>3269</v>
      </c>
      <c r="E5620" s="615" t="s">
        <v>36</v>
      </c>
      <c r="F5620" s="238">
        <v>2</v>
      </c>
      <c r="G5620" s="635" t="s">
        <v>6149</v>
      </c>
      <c r="H5620" s="485">
        <v>45653</v>
      </c>
      <c r="I5620" s="238"/>
      <c r="J5620" s="238"/>
      <c r="K5620" s="238"/>
      <c r="L5620" s="238"/>
      <c r="M5620" s="238"/>
      <c r="N5620" s="238"/>
      <c r="O5620" s="238"/>
      <c r="P5620" s="238"/>
      <c r="Q5620" s="238"/>
      <c r="R5620" s="238"/>
      <c r="S5620" s="510">
        <v>423.38</v>
      </c>
      <c r="T5620" s="238" t="s">
        <v>2965</v>
      </c>
      <c r="U5620" s="238">
        <f t="shared" si="127"/>
        <v>846.76</v>
      </c>
    </row>
    <row r="5621" spans="1:21">
      <c r="A5621" s="238">
        <f t="shared" si="126"/>
        <v>5618</v>
      </c>
      <c r="B5621" s="238">
        <v>109609641</v>
      </c>
      <c r="C5621" s="238">
        <v>9140063141</v>
      </c>
      <c r="D5621" s="238" t="s">
        <v>2750</v>
      </c>
      <c r="E5621" s="615" t="s">
        <v>36</v>
      </c>
      <c r="F5621" s="238">
        <v>2</v>
      </c>
      <c r="G5621" s="635" t="s">
        <v>6149</v>
      </c>
      <c r="H5621" s="485">
        <v>45653</v>
      </c>
      <c r="I5621" s="238"/>
      <c r="J5621" s="238"/>
      <c r="K5621" s="238"/>
      <c r="L5621" s="238"/>
      <c r="M5621" s="238"/>
      <c r="N5621" s="238"/>
      <c r="O5621" s="238"/>
      <c r="P5621" s="238"/>
      <c r="Q5621" s="238"/>
      <c r="R5621" s="238"/>
      <c r="S5621" s="510">
        <v>132.54</v>
      </c>
      <c r="T5621" s="238" t="s">
        <v>2965</v>
      </c>
      <c r="U5621" s="238">
        <f t="shared" si="127"/>
        <v>265.08</v>
      </c>
    </row>
    <row r="5622" spans="1:21">
      <c r="A5622" s="238">
        <f t="shared" si="126"/>
        <v>5619</v>
      </c>
      <c r="B5622" s="238">
        <v>112173253</v>
      </c>
      <c r="C5622" s="238">
        <v>19300061440</v>
      </c>
      <c r="D5622" s="238" t="s">
        <v>777</v>
      </c>
      <c r="E5622" s="615" t="s">
        <v>36</v>
      </c>
      <c r="F5622" s="238">
        <v>1</v>
      </c>
      <c r="G5622" s="635" t="s">
        <v>6149</v>
      </c>
      <c r="H5622" s="485">
        <v>45653</v>
      </c>
      <c r="I5622" s="238"/>
      <c r="J5622" s="238"/>
      <c r="K5622" s="238"/>
      <c r="L5622" s="238"/>
      <c r="M5622" s="238"/>
      <c r="N5622" s="238"/>
      <c r="O5622" s="238"/>
      <c r="P5622" s="238"/>
      <c r="Q5622" s="238"/>
      <c r="R5622" s="238"/>
      <c r="S5622" s="510">
        <v>267.55</v>
      </c>
      <c r="T5622" s="238" t="s">
        <v>2965</v>
      </c>
      <c r="U5622" s="238">
        <f t="shared" si="127"/>
        <v>267.55</v>
      </c>
    </row>
    <row r="5623" spans="1:21">
      <c r="A5623" s="238">
        <f t="shared" si="126"/>
        <v>5620</v>
      </c>
      <c r="B5623" s="238">
        <v>113782133</v>
      </c>
      <c r="C5623" s="238" t="s">
        <v>4387</v>
      </c>
      <c r="D5623" s="238" t="s">
        <v>4388</v>
      </c>
      <c r="E5623" s="615" t="s">
        <v>36</v>
      </c>
      <c r="F5623" s="238">
        <v>8</v>
      </c>
      <c r="G5623" s="635" t="s">
        <v>6150</v>
      </c>
      <c r="H5623" s="485">
        <v>45652</v>
      </c>
      <c r="I5623" s="238"/>
      <c r="J5623" s="238"/>
      <c r="K5623" s="238"/>
      <c r="L5623" s="238"/>
      <c r="M5623" s="238"/>
      <c r="N5623" s="238"/>
      <c r="O5623" s="238"/>
      <c r="P5623" s="238"/>
      <c r="Q5623" s="238"/>
      <c r="R5623" s="238"/>
      <c r="S5623" s="510">
        <v>105.6</v>
      </c>
      <c r="T5623" s="238" t="s">
        <v>2965</v>
      </c>
      <c r="U5623" s="238">
        <f t="shared" si="127"/>
        <v>844.8</v>
      </c>
    </row>
    <row r="5624" spans="1:21">
      <c r="A5624" s="238">
        <f t="shared" ref="A5624:A5687" si="128">A5623+1</f>
        <v>5621</v>
      </c>
      <c r="B5624" s="238">
        <v>109544084</v>
      </c>
      <c r="C5624" s="238" t="s">
        <v>4004</v>
      </c>
      <c r="D5624" s="238" t="s">
        <v>4005</v>
      </c>
      <c r="E5624" s="615" t="s">
        <v>36</v>
      </c>
      <c r="F5624" s="238">
        <v>30</v>
      </c>
      <c r="G5624" s="635" t="s">
        <v>6150</v>
      </c>
      <c r="H5624" s="485">
        <v>45652</v>
      </c>
      <c r="I5624" s="238"/>
      <c r="J5624" s="238"/>
      <c r="K5624" s="238"/>
      <c r="L5624" s="238"/>
      <c r="M5624" s="238"/>
      <c r="N5624" s="238"/>
      <c r="O5624" s="238"/>
      <c r="P5624" s="238"/>
      <c r="Q5624" s="238"/>
      <c r="R5624" s="238"/>
      <c r="S5624" s="510">
        <v>14.5</v>
      </c>
      <c r="T5624" s="238" t="s">
        <v>2965</v>
      </c>
      <c r="U5624" s="238">
        <f t="shared" si="127"/>
        <v>435</v>
      </c>
    </row>
    <row r="5625" spans="1:21">
      <c r="A5625" s="238">
        <f t="shared" si="128"/>
        <v>5622</v>
      </c>
      <c r="B5625" s="238">
        <v>109544077</v>
      </c>
      <c r="C5625" s="238" t="s">
        <v>3973</v>
      </c>
      <c r="D5625" s="238" t="s">
        <v>3974</v>
      </c>
      <c r="E5625" s="615" t="s">
        <v>36</v>
      </c>
      <c r="F5625" s="238">
        <v>30</v>
      </c>
      <c r="G5625" s="635" t="s">
        <v>6150</v>
      </c>
      <c r="H5625" s="485">
        <v>45652</v>
      </c>
      <c r="I5625" s="238"/>
      <c r="J5625" s="238"/>
      <c r="K5625" s="238"/>
      <c r="L5625" s="238"/>
      <c r="M5625" s="238"/>
      <c r="N5625" s="238"/>
      <c r="O5625" s="238"/>
      <c r="P5625" s="238"/>
      <c r="Q5625" s="238"/>
      <c r="R5625" s="238"/>
      <c r="S5625" s="510">
        <v>14.5</v>
      </c>
      <c r="T5625" s="238" t="s">
        <v>2965</v>
      </c>
      <c r="U5625" s="238">
        <f t="shared" si="127"/>
        <v>435</v>
      </c>
    </row>
    <row r="5626" spans="1:21">
      <c r="A5626" s="238">
        <f t="shared" si="128"/>
        <v>5623</v>
      </c>
      <c r="B5626" s="238">
        <v>113808958</v>
      </c>
      <c r="C5626" s="238" t="s">
        <v>4553</v>
      </c>
      <c r="D5626" s="238" t="s">
        <v>4554</v>
      </c>
      <c r="E5626" s="615" t="s">
        <v>36</v>
      </c>
      <c r="F5626" s="238">
        <v>20</v>
      </c>
      <c r="G5626" s="635" t="s">
        <v>6150</v>
      </c>
      <c r="H5626" s="485">
        <v>45652</v>
      </c>
      <c r="I5626" s="238"/>
      <c r="J5626" s="238"/>
      <c r="K5626" s="238"/>
      <c r="L5626" s="238"/>
      <c r="M5626" s="238"/>
      <c r="N5626" s="238"/>
      <c r="O5626" s="238"/>
      <c r="P5626" s="238"/>
      <c r="Q5626" s="238"/>
      <c r="R5626" s="238"/>
      <c r="S5626" s="510">
        <v>20</v>
      </c>
      <c r="T5626" s="238" t="s">
        <v>2965</v>
      </c>
      <c r="U5626" s="238">
        <f t="shared" si="127"/>
        <v>400</v>
      </c>
    </row>
    <row r="5627" spans="1:21">
      <c r="A5627" s="238">
        <f t="shared" si="128"/>
        <v>5624</v>
      </c>
      <c r="B5627" s="238">
        <v>113808959</v>
      </c>
      <c r="C5627" s="238">
        <v>113808959</v>
      </c>
      <c r="D5627" s="238" t="s">
        <v>4549</v>
      </c>
      <c r="E5627" s="615" t="s">
        <v>36</v>
      </c>
      <c r="F5627" s="238">
        <v>20</v>
      </c>
      <c r="G5627" s="635" t="s">
        <v>6150</v>
      </c>
      <c r="H5627" s="485">
        <v>45652</v>
      </c>
      <c r="I5627" s="238"/>
      <c r="J5627" s="238"/>
      <c r="K5627" s="238"/>
      <c r="L5627" s="238"/>
      <c r="M5627" s="238"/>
      <c r="N5627" s="238"/>
      <c r="O5627" s="238"/>
      <c r="P5627" s="238"/>
      <c r="Q5627" s="238"/>
      <c r="R5627" s="238"/>
      <c r="S5627" s="510">
        <v>4.75</v>
      </c>
      <c r="T5627" s="238" t="s">
        <v>2965</v>
      </c>
      <c r="U5627" s="238">
        <f t="shared" si="127"/>
        <v>95</v>
      </c>
    </row>
    <row r="5628" spans="1:21">
      <c r="A5628" s="238">
        <f t="shared" si="128"/>
        <v>5625</v>
      </c>
      <c r="B5628" s="238">
        <v>113808960</v>
      </c>
      <c r="C5628" s="238">
        <v>113808960</v>
      </c>
      <c r="D5628" s="238" t="s">
        <v>4550</v>
      </c>
      <c r="E5628" s="615" t="s">
        <v>36</v>
      </c>
      <c r="F5628" s="238">
        <v>20</v>
      </c>
      <c r="G5628" s="635" t="s">
        <v>6150</v>
      </c>
      <c r="H5628" s="485">
        <v>45652</v>
      </c>
      <c r="I5628" s="238"/>
      <c r="J5628" s="238"/>
      <c r="K5628" s="238"/>
      <c r="L5628" s="238"/>
      <c r="M5628" s="238"/>
      <c r="N5628" s="238"/>
      <c r="O5628" s="238"/>
      <c r="P5628" s="238"/>
      <c r="Q5628" s="238"/>
      <c r="R5628" s="238"/>
      <c r="S5628" s="510">
        <v>5.93</v>
      </c>
      <c r="T5628" s="238" t="s">
        <v>2965</v>
      </c>
      <c r="U5628" s="238">
        <f t="shared" si="127"/>
        <v>118.6</v>
      </c>
    </row>
    <row r="5629" spans="1:21">
      <c r="A5629" s="238">
        <f t="shared" si="128"/>
        <v>5626</v>
      </c>
      <c r="B5629" s="238" t="s">
        <v>4672</v>
      </c>
      <c r="C5629" s="238" t="s">
        <v>4673</v>
      </c>
      <c r="D5629" s="238" t="s">
        <v>4674</v>
      </c>
      <c r="E5629" s="615" t="s">
        <v>36</v>
      </c>
      <c r="F5629" s="238">
        <v>1</v>
      </c>
      <c r="G5629" s="635" t="s">
        <v>6151</v>
      </c>
      <c r="H5629" s="485">
        <v>45651</v>
      </c>
      <c r="I5629" s="238"/>
      <c r="J5629" s="238"/>
      <c r="K5629" s="238"/>
      <c r="L5629" s="238"/>
      <c r="M5629" s="238"/>
      <c r="N5629" s="238"/>
      <c r="O5629" s="238"/>
      <c r="P5629" s="238"/>
      <c r="Q5629" s="238"/>
      <c r="R5629" s="238"/>
      <c r="S5629" s="510">
        <v>48000</v>
      </c>
      <c r="T5629" s="238" t="s">
        <v>2965</v>
      </c>
      <c r="U5629" s="238">
        <f t="shared" si="127"/>
        <v>48000</v>
      </c>
    </row>
    <row r="5630" spans="1:21">
      <c r="A5630" s="238">
        <f t="shared" si="128"/>
        <v>5627</v>
      </c>
      <c r="B5630" s="238">
        <v>110315405</v>
      </c>
      <c r="C5630" s="238" t="s">
        <v>4747</v>
      </c>
      <c r="D5630" s="238" t="s">
        <v>2642</v>
      </c>
      <c r="E5630" s="615" t="s">
        <v>36</v>
      </c>
      <c r="F5630" s="238">
        <v>24</v>
      </c>
      <c r="G5630" s="635" t="s">
        <v>6150</v>
      </c>
      <c r="H5630" s="485">
        <v>45652</v>
      </c>
      <c r="I5630" s="238"/>
      <c r="J5630" s="238"/>
      <c r="K5630" s="238"/>
      <c r="L5630" s="238"/>
      <c r="M5630" s="238"/>
      <c r="N5630" s="238"/>
      <c r="O5630" s="238"/>
      <c r="P5630" s="238"/>
      <c r="Q5630" s="238"/>
      <c r="R5630" s="238"/>
      <c r="S5630" s="510">
        <v>48</v>
      </c>
      <c r="T5630" s="238" t="s">
        <v>2965</v>
      </c>
      <c r="U5630" s="238">
        <f t="shared" si="127"/>
        <v>1152</v>
      </c>
    </row>
    <row r="5631" spans="1:21">
      <c r="A5631" s="238">
        <f t="shared" si="128"/>
        <v>5628</v>
      </c>
      <c r="B5631" s="238">
        <v>106656270</v>
      </c>
      <c r="C5631" s="238" t="s">
        <v>5250</v>
      </c>
      <c r="D5631" s="238" t="s">
        <v>5251</v>
      </c>
      <c r="E5631" s="615" t="s">
        <v>36</v>
      </c>
      <c r="F5631" s="238">
        <v>2</v>
      </c>
      <c r="G5631" s="635" t="s">
        <v>6150</v>
      </c>
      <c r="H5631" s="485">
        <v>45652</v>
      </c>
      <c r="I5631" s="238"/>
      <c r="J5631" s="238"/>
      <c r="K5631" s="238"/>
      <c r="L5631" s="238"/>
      <c r="M5631" s="238"/>
      <c r="N5631" s="238"/>
      <c r="O5631" s="238"/>
      <c r="P5631" s="238"/>
      <c r="Q5631" s="238"/>
      <c r="R5631" s="238"/>
      <c r="S5631" s="510">
        <v>517</v>
      </c>
      <c r="T5631" s="238" t="s">
        <v>2965</v>
      </c>
      <c r="U5631" s="238">
        <f t="shared" si="127"/>
        <v>1034</v>
      </c>
    </row>
    <row r="5632" spans="1:21">
      <c r="A5632" s="238">
        <f t="shared" si="128"/>
        <v>5629</v>
      </c>
      <c r="B5632" s="238">
        <v>112141777</v>
      </c>
      <c r="C5632" s="238">
        <v>112141777</v>
      </c>
      <c r="D5632" s="238" t="s">
        <v>2563</v>
      </c>
      <c r="E5632" s="615" t="s">
        <v>36</v>
      </c>
      <c r="F5632" s="238">
        <v>72</v>
      </c>
      <c r="G5632" s="635" t="s">
        <v>6150</v>
      </c>
      <c r="H5632" s="485">
        <v>45652</v>
      </c>
      <c r="I5632" s="238"/>
      <c r="J5632" s="238"/>
      <c r="K5632" s="238"/>
      <c r="L5632" s="238"/>
      <c r="M5632" s="238"/>
      <c r="N5632" s="238"/>
      <c r="O5632" s="238"/>
      <c r="P5632" s="238"/>
      <c r="Q5632" s="238"/>
      <c r="R5632" s="238"/>
      <c r="S5632" s="510">
        <v>5.3</v>
      </c>
      <c r="T5632" s="238" t="s">
        <v>2965</v>
      </c>
      <c r="U5632" s="238">
        <f t="shared" si="127"/>
        <v>381.59999999999997</v>
      </c>
    </row>
    <row r="5633" spans="1:21">
      <c r="A5633" s="238">
        <f t="shared" si="128"/>
        <v>5630</v>
      </c>
      <c r="B5633" s="238">
        <v>112141778</v>
      </c>
      <c r="C5633" s="238">
        <v>112141778</v>
      </c>
      <c r="D5633" s="238" t="s">
        <v>2566</v>
      </c>
      <c r="E5633" s="615" t="s">
        <v>36</v>
      </c>
      <c r="F5633" s="238">
        <v>40</v>
      </c>
      <c r="G5633" s="635" t="s">
        <v>6150</v>
      </c>
      <c r="H5633" s="485">
        <v>45652</v>
      </c>
      <c r="I5633" s="238"/>
      <c r="J5633" s="238"/>
      <c r="K5633" s="238"/>
      <c r="L5633" s="238"/>
      <c r="M5633" s="238"/>
      <c r="N5633" s="238"/>
      <c r="O5633" s="238"/>
      <c r="P5633" s="238"/>
      <c r="Q5633" s="238"/>
      <c r="R5633" s="238"/>
      <c r="S5633" s="510">
        <v>1.45</v>
      </c>
      <c r="T5633" s="238" t="s">
        <v>2965</v>
      </c>
      <c r="U5633" s="238">
        <f t="shared" si="127"/>
        <v>58</v>
      </c>
    </row>
    <row r="5634" spans="1:21" ht="20.399999999999999">
      <c r="A5634" s="238">
        <f t="shared" si="128"/>
        <v>5631</v>
      </c>
      <c r="B5634" s="238">
        <v>107171952</v>
      </c>
      <c r="C5634" s="238">
        <v>99148781208</v>
      </c>
      <c r="D5634" s="238" t="s">
        <v>1476</v>
      </c>
      <c r="E5634" s="615" t="s">
        <v>36</v>
      </c>
      <c r="F5634" s="238">
        <v>2</v>
      </c>
      <c r="G5634" s="635" t="s">
        <v>6149</v>
      </c>
      <c r="H5634" s="485">
        <v>45653</v>
      </c>
      <c r="I5634" s="238"/>
      <c r="J5634" s="238"/>
      <c r="K5634" s="238"/>
      <c r="L5634" s="238"/>
      <c r="M5634" s="238"/>
      <c r="N5634" s="238"/>
      <c r="O5634" s="238"/>
      <c r="P5634" s="238"/>
      <c r="Q5634" s="238"/>
      <c r="R5634" s="238"/>
      <c r="S5634" s="510">
        <v>1900</v>
      </c>
      <c r="T5634" s="238" t="s">
        <v>2965</v>
      </c>
      <c r="U5634" s="238">
        <f t="shared" si="127"/>
        <v>3800</v>
      </c>
    </row>
    <row r="5635" spans="1:21">
      <c r="A5635" s="238">
        <f t="shared" si="128"/>
        <v>5632</v>
      </c>
      <c r="B5635" s="238">
        <v>109492192</v>
      </c>
      <c r="C5635" s="238" t="s">
        <v>1290</v>
      </c>
      <c r="D5635" s="238" t="s">
        <v>2746</v>
      </c>
      <c r="E5635" s="615" t="s">
        <v>36</v>
      </c>
      <c r="F5635" s="238">
        <v>2</v>
      </c>
      <c r="G5635" s="635" t="s">
        <v>6149</v>
      </c>
      <c r="H5635" s="485">
        <v>45653</v>
      </c>
      <c r="I5635" s="238"/>
      <c r="J5635" s="238"/>
      <c r="K5635" s="238"/>
      <c r="L5635" s="238"/>
      <c r="M5635" s="238"/>
      <c r="N5635" s="238"/>
      <c r="O5635" s="238"/>
      <c r="P5635" s="238"/>
      <c r="Q5635" s="238"/>
      <c r="R5635" s="238"/>
      <c r="S5635" s="510">
        <v>2544</v>
      </c>
      <c r="T5635" s="238" t="s">
        <v>2965</v>
      </c>
      <c r="U5635" s="238">
        <f t="shared" si="127"/>
        <v>5088</v>
      </c>
    </row>
    <row r="5636" spans="1:21">
      <c r="A5636" s="238">
        <f t="shared" si="128"/>
        <v>5633</v>
      </c>
      <c r="B5636" s="238">
        <v>112136080</v>
      </c>
      <c r="C5636" s="238" t="s">
        <v>2222</v>
      </c>
      <c r="D5636" s="238" t="s">
        <v>889</v>
      </c>
      <c r="E5636" s="615" t="s">
        <v>36</v>
      </c>
      <c r="F5636" s="238">
        <v>2</v>
      </c>
      <c r="G5636" s="635" t="s">
        <v>6149</v>
      </c>
      <c r="H5636" s="485">
        <v>45653</v>
      </c>
      <c r="I5636" s="238"/>
      <c r="J5636" s="238"/>
      <c r="K5636" s="238"/>
      <c r="L5636" s="238"/>
      <c r="M5636" s="238"/>
      <c r="N5636" s="238"/>
      <c r="O5636" s="238"/>
      <c r="P5636" s="238"/>
      <c r="Q5636" s="238"/>
      <c r="R5636" s="238"/>
      <c r="S5636" s="510">
        <v>15.92</v>
      </c>
      <c r="T5636" s="238" t="s">
        <v>2965</v>
      </c>
      <c r="U5636" s="238">
        <f t="shared" si="127"/>
        <v>31.84</v>
      </c>
    </row>
    <row r="5637" spans="1:21">
      <c r="A5637" s="238">
        <f t="shared" si="128"/>
        <v>5634</v>
      </c>
      <c r="B5637" s="238">
        <v>108214979</v>
      </c>
      <c r="C5637" s="238">
        <v>108214979</v>
      </c>
      <c r="D5637" s="238" t="s">
        <v>819</v>
      </c>
      <c r="E5637" s="615" t="s">
        <v>36</v>
      </c>
      <c r="F5637" s="238">
        <v>80</v>
      </c>
      <c r="G5637" s="635" t="s">
        <v>6150</v>
      </c>
      <c r="H5637" s="485">
        <v>45652</v>
      </c>
      <c r="I5637" s="238"/>
      <c r="J5637" s="238"/>
      <c r="K5637" s="238"/>
      <c r="L5637" s="238"/>
      <c r="M5637" s="238"/>
      <c r="N5637" s="238"/>
      <c r="O5637" s="238"/>
      <c r="P5637" s="238"/>
      <c r="Q5637" s="238"/>
      <c r="R5637" s="238"/>
      <c r="S5637" s="510">
        <v>4.05</v>
      </c>
      <c r="T5637" s="238" t="s">
        <v>2965</v>
      </c>
      <c r="U5637" s="238">
        <f t="shared" si="127"/>
        <v>324</v>
      </c>
    </row>
    <row r="5638" spans="1:21">
      <c r="A5638" s="238">
        <f t="shared" si="128"/>
        <v>5635</v>
      </c>
      <c r="B5638" s="238">
        <v>107186267</v>
      </c>
      <c r="C5638" s="238">
        <v>107186267</v>
      </c>
      <c r="D5638" s="238" t="s">
        <v>821</v>
      </c>
      <c r="E5638" s="615" t="s">
        <v>36</v>
      </c>
      <c r="F5638" s="238">
        <v>80</v>
      </c>
      <c r="G5638" s="635" t="s">
        <v>6150</v>
      </c>
      <c r="H5638" s="485">
        <v>45652</v>
      </c>
      <c r="I5638" s="238"/>
      <c r="J5638" s="238"/>
      <c r="K5638" s="238"/>
      <c r="L5638" s="238"/>
      <c r="M5638" s="238"/>
      <c r="N5638" s="238"/>
      <c r="O5638" s="238"/>
      <c r="P5638" s="238"/>
      <c r="Q5638" s="238"/>
      <c r="R5638" s="238"/>
      <c r="S5638" s="510">
        <v>11.06</v>
      </c>
      <c r="T5638" s="238" t="s">
        <v>2965</v>
      </c>
      <c r="U5638" s="238">
        <f t="shared" si="127"/>
        <v>884.80000000000007</v>
      </c>
    </row>
    <row r="5639" spans="1:21">
      <c r="A5639" s="238">
        <f t="shared" si="128"/>
        <v>5636</v>
      </c>
      <c r="B5639" s="238">
        <v>107184793</v>
      </c>
      <c r="C5639" s="238">
        <v>107184793</v>
      </c>
      <c r="D5639" s="238" t="s">
        <v>813</v>
      </c>
      <c r="E5639" s="615" t="s">
        <v>36</v>
      </c>
      <c r="F5639" s="238">
        <v>80</v>
      </c>
      <c r="G5639" s="635" t="s">
        <v>6150</v>
      </c>
      <c r="H5639" s="485">
        <v>45652</v>
      </c>
      <c r="I5639" s="238"/>
      <c r="J5639" s="238"/>
      <c r="K5639" s="238"/>
      <c r="L5639" s="238"/>
      <c r="M5639" s="238"/>
      <c r="N5639" s="238"/>
      <c r="O5639" s="238"/>
      <c r="P5639" s="238"/>
      <c r="Q5639" s="238"/>
      <c r="R5639" s="238"/>
      <c r="S5639" s="510">
        <v>2.74</v>
      </c>
      <c r="T5639" s="238" t="s">
        <v>2965</v>
      </c>
      <c r="U5639" s="238">
        <f t="shared" si="127"/>
        <v>219.20000000000002</v>
      </c>
    </row>
    <row r="5640" spans="1:21">
      <c r="A5640" s="238">
        <f t="shared" si="128"/>
        <v>5637</v>
      </c>
      <c r="B5640" s="238">
        <v>107156657</v>
      </c>
      <c r="C5640" s="238">
        <v>107156657</v>
      </c>
      <c r="D5640" s="238" t="s">
        <v>815</v>
      </c>
      <c r="E5640" s="615" t="s">
        <v>36</v>
      </c>
      <c r="F5640" s="238">
        <v>16</v>
      </c>
      <c r="G5640" s="635" t="s">
        <v>6150</v>
      </c>
      <c r="H5640" s="485">
        <v>45652</v>
      </c>
      <c r="I5640" s="238"/>
      <c r="J5640" s="238"/>
      <c r="K5640" s="238"/>
      <c r="L5640" s="238"/>
      <c r="M5640" s="238"/>
      <c r="N5640" s="238"/>
      <c r="O5640" s="238"/>
      <c r="P5640" s="238"/>
      <c r="Q5640" s="238"/>
      <c r="R5640" s="238"/>
      <c r="S5640" s="510">
        <v>17.79</v>
      </c>
      <c r="T5640" s="238" t="s">
        <v>2965</v>
      </c>
      <c r="U5640" s="238">
        <f t="shared" si="127"/>
        <v>284.64</v>
      </c>
    </row>
    <row r="5641" spans="1:21">
      <c r="A5641" s="238">
        <f t="shared" si="128"/>
        <v>5638</v>
      </c>
      <c r="B5641" s="238">
        <v>107156629</v>
      </c>
      <c r="C5641" s="238">
        <v>107156629</v>
      </c>
      <c r="D5641" s="238" t="s">
        <v>814</v>
      </c>
      <c r="E5641" s="615" t="s">
        <v>36</v>
      </c>
      <c r="F5641" s="238">
        <v>64</v>
      </c>
      <c r="G5641" s="635" t="s">
        <v>6150</v>
      </c>
      <c r="H5641" s="485">
        <v>45652</v>
      </c>
      <c r="I5641" s="238"/>
      <c r="J5641" s="238"/>
      <c r="K5641" s="238"/>
      <c r="L5641" s="238"/>
      <c r="M5641" s="238"/>
      <c r="N5641" s="238"/>
      <c r="O5641" s="238"/>
      <c r="P5641" s="238"/>
      <c r="Q5641" s="238"/>
      <c r="R5641" s="238"/>
      <c r="S5641" s="510">
        <v>13.63</v>
      </c>
      <c r="T5641" s="238" t="s">
        <v>2965</v>
      </c>
      <c r="U5641" s="238">
        <f t="shared" si="127"/>
        <v>872.32</v>
      </c>
    </row>
    <row r="5642" spans="1:21">
      <c r="A5642" s="238">
        <f t="shared" si="128"/>
        <v>5639</v>
      </c>
      <c r="B5642" s="238">
        <v>110408291</v>
      </c>
      <c r="C5642" s="238" t="s">
        <v>1305</v>
      </c>
      <c r="D5642" s="238" t="s">
        <v>1306</v>
      </c>
      <c r="E5642" s="615" t="s">
        <v>36</v>
      </c>
      <c r="F5642" s="238">
        <v>24</v>
      </c>
      <c r="G5642" s="635" t="s">
        <v>6150</v>
      </c>
      <c r="H5642" s="485">
        <v>45652</v>
      </c>
      <c r="I5642" s="238"/>
      <c r="J5642" s="238"/>
      <c r="K5642" s="238"/>
      <c r="L5642" s="238"/>
      <c r="M5642" s="238"/>
      <c r="N5642" s="238"/>
      <c r="O5642" s="238"/>
      <c r="P5642" s="238"/>
      <c r="Q5642" s="238"/>
      <c r="R5642" s="238"/>
      <c r="S5642" s="510">
        <v>2.5499999999999998</v>
      </c>
      <c r="T5642" s="238" t="s">
        <v>2965</v>
      </c>
      <c r="U5642" s="238">
        <f t="shared" ref="U5642:U5705" si="129">S5642*F5642</f>
        <v>61.199999999999996</v>
      </c>
    </row>
    <row r="5643" spans="1:21" ht="20.399999999999999">
      <c r="A5643" s="238">
        <f t="shared" si="128"/>
        <v>5640</v>
      </c>
      <c r="B5643" s="238">
        <v>110408292</v>
      </c>
      <c r="C5643" s="238">
        <v>110408292</v>
      </c>
      <c r="D5643" s="238" t="s">
        <v>1310</v>
      </c>
      <c r="E5643" s="615" t="s">
        <v>36</v>
      </c>
      <c r="F5643" s="238">
        <v>120</v>
      </c>
      <c r="G5643" s="635" t="s">
        <v>6150</v>
      </c>
      <c r="H5643" s="485">
        <v>45652</v>
      </c>
      <c r="I5643" s="238"/>
      <c r="J5643" s="238"/>
      <c r="K5643" s="238"/>
      <c r="L5643" s="238"/>
      <c r="M5643" s="238"/>
      <c r="N5643" s="238"/>
      <c r="O5643" s="238"/>
      <c r="P5643" s="238"/>
      <c r="Q5643" s="238"/>
      <c r="R5643" s="238"/>
      <c r="S5643" s="510">
        <v>2.61</v>
      </c>
      <c r="T5643" s="238" t="s">
        <v>2965</v>
      </c>
      <c r="U5643" s="238">
        <f t="shared" si="129"/>
        <v>313.2</v>
      </c>
    </row>
    <row r="5644" spans="1:21">
      <c r="A5644" s="238">
        <f t="shared" si="128"/>
        <v>5641</v>
      </c>
      <c r="B5644" s="238">
        <v>102464571</v>
      </c>
      <c r="C5644" s="238" t="s">
        <v>1693</v>
      </c>
      <c r="D5644" s="238" t="s">
        <v>1694</v>
      </c>
      <c r="E5644" s="615" t="s">
        <v>36</v>
      </c>
      <c r="F5644" s="238">
        <v>4</v>
      </c>
      <c r="G5644" s="635" t="s">
        <v>6150</v>
      </c>
      <c r="H5644" s="485">
        <v>45652</v>
      </c>
      <c r="I5644" s="238"/>
      <c r="J5644" s="238"/>
      <c r="K5644" s="238"/>
      <c r="L5644" s="238"/>
      <c r="M5644" s="238"/>
      <c r="N5644" s="238"/>
      <c r="O5644" s="238"/>
      <c r="P5644" s="238"/>
      <c r="Q5644" s="238"/>
      <c r="R5644" s="238"/>
      <c r="S5644" s="510">
        <v>1592</v>
      </c>
      <c r="T5644" s="238" t="s">
        <v>2965</v>
      </c>
      <c r="U5644" s="238">
        <f t="shared" si="129"/>
        <v>6368</v>
      </c>
    </row>
    <row r="5645" spans="1:21">
      <c r="A5645" s="238">
        <f t="shared" si="128"/>
        <v>5642</v>
      </c>
      <c r="B5645" s="238">
        <v>102951260</v>
      </c>
      <c r="C5645" s="238" t="s">
        <v>1697</v>
      </c>
      <c r="D5645" s="238" t="s">
        <v>1698</v>
      </c>
      <c r="E5645" s="615" t="s">
        <v>36</v>
      </c>
      <c r="F5645" s="238">
        <v>4</v>
      </c>
      <c r="G5645" s="635" t="s">
        <v>6150</v>
      </c>
      <c r="H5645" s="485">
        <v>45652</v>
      </c>
      <c r="I5645" s="238"/>
      <c r="J5645" s="238"/>
      <c r="K5645" s="238"/>
      <c r="L5645" s="238"/>
      <c r="M5645" s="238"/>
      <c r="N5645" s="238"/>
      <c r="O5645" s="238"/>
      <c r="P5645" s="238"/>
      <c r="Q5645" s="238"/>
      <c r="R5645" s="238"/>
      <c r="S5645" s="510">
        <v>242</v>
      </c>
      <c r="T5645" s="238" t="s">
        <v>2965</v>
      </c>
      <c r="U5645" s="238">
        <f t="shared" si="129"/>
        <v>968</v>
      </c>
    </row>
    <row r="5646" spans="1:21">
      <c r="A5646" s="238">
        <f t="shared" si="128"/>
        <v>5643</v>
      </c>
      <c r="B5646" s="238">
        <v>101576439</v>
      </c>
      <c r="C5646" s="238" t="s">
        <v>655</v>
      </c>
      <c r="D5646" s="238" t="s">
        <v>656</v>
      </c>
      <c r="E5646" s="615" t="s">
        <v>36</v>
      </c>
      <c r="F5646" s="238">
        <v>4</v>
      </c>
      <c r="G5646" s="635" t="s">
        <v>6150</v>
      </c>
      <c r="H5646" s="485">
        <v>45652</v>
      </c>
      <c r="I5646" s="238"/>
      <c r="J5646" s="238"/>
      <c r="K5646" s="238"/>
      <c r="L5646" s="238"/>
      <c r="M5646" s="238"/>
      <c r="N5646" s="238"/>
      <c r="O5646" s="238"/>
      <c r="P5646" s="238"/>
      <c r="Q5646" s="238"/>
      <c r="R5646" s="238"/>
      <c r="S5646" s="510">
        <v>1394</v>
      </c>
      <c r="T5646" s="238" t="s">
        <v>2965</v>
      </c>
      <c r="U5646" s="238">
        <f t="shared" si="129"/>
        <v>5576</v>
      </c>
    </row>
    <row r="5647" spans="1:21">
      <c r="A5647" s="238">
        <f t="shared" si="128"/>
        <v>5644</v>
      </c>
      <c r="B5647" s="238">
        <v>111381214</v>
      </c>
      <c r="C5647" s="238" t="s">
        <v>5574</v>
      </c>
      <c r="D5647" s="238" t="s">
        <v>241</v>
      </c>
      <c r="E5647" s="615" t="s">
        <v>36</v>
      </c>
      <c r="F5647" s="238">
        <v>1</v>
      </c>
      <c r="G5647" s="635" t="s">
        <v>6152</v>
      </c>
      <c r="H5647" s="485">
        <v>45650</v>
      </c>
      <c r="I5647" s="238"/>
      <c r="J5647" s="238"/>
      <c r="K5647" s="238"/>
      <c r="L5647" s="238"/>
      <c r="M5647" s="238"/>
      <c r="N5647" s="238"/>
      <c r="O5647" s="238"/>
      <c r="P5647" s="238"/>
      <c r="Q5647" s="238"/>
      <c r="R5647" s="238"/>
      <c r="S5647" s="510">
        <v>131449.20000000001</v>
      </c>
      <c r="T5647" s="238" t="s">
        <v>2965</v>
      </c>
      <c r="U5647" s="238">
        <f t="shared" si="129"/>
        <v>131449.20000000001</v>
      </c>
    </row>
    <row r="5648" spans="1:21" ht="20.399999999999999">
      <c r="A5648" s="238">
        <f t="shared" si="128"/>
        <v>5645</v>
      </c>
      <c r="B5648" s="238">
        <v>109492194</v>
      </c>
      <c r="C5648" s="238">
        <v>61030012010</v>
      </c>
      <c r="D5648" s="238" t="s">
        <v>193</v>
      </c>
      <c r="E5648" s="615" t="s">
        <v>36</v>
      </c>
      <c r="F5648" s="238">
        <v>2</v>
      </c>
      <c r="G5648" s="635" t="s">
        <v>6149</v>
      </c>
      <c r="H5648" s="485">
        <v>45653</v>
      </c>
      <c r="I5648" s="238"/>
      <c r="J5648" s="238"/>
      <c r="K5648" s="238"/>
      <c r="L5648" s="238"/>
      <c r="M5648" s="238"/>
      <c r="N5648" s="238"/>
      <c r="O5648" s="238"/>
      <c r="P5648" s="238"/>
      <c r="Q5648" s="238"/>
      <c r="R5648" s="238"/>
      <c r="S5648" s="510">
        <v>244.56</v>
      </c>
      <c r="T5648" s="238" t="s">
        <v>2965</v>
      </c>
      <c r="U5648" s="238">
        <f t="shared" si="129"/>
        <v>489.12</v>
      </c>
    </row>
    <row r="5649" spans="1:21">
      <c r="A5649" s="238">
        <f t="shared" si="128"/>
        <v>5646</v>
      </c>
      <c r="B5649" s="238">
        <v>111400054</v>
      </c>
      <c r="C5649" s="238" t="s">
        <v>3274</v>
      </c>
      <c r="D5649" s="238" t="s">
        <v>650</v>
      </c>
      <c r="E5649" s="615" t="s">
        <v>36</v>
      </c>
      <c r="F5649" s="238">
        <v>12</v>
      </c>
      <c r="G5649" s="635" t="s">
        <v>6150</v>
      </c>
      <c r="H5649" s="485">
        <v>45652</v>
      </c>
      <c r="I5649" s="238"/>
      <c r="J5649" s="238"/>
      <c r="K5649" s="238"/>
      <c r="L5649" s="238"/>
      <c r="M5649" s="238"/>
      <c r="N5649" s="238"/>
      <c r="O5649" s="238"/>
      <c r="P5649" s="238"/>
      <c r="Q5649" s="238"/>
      <c r="R5649" s="238"/>
      <c r="S5649" s="510">
        <v>1462</v>
      </c>
      <c r="T5649" s="238" t="s">
        <v>2965</v>
      </c>
      <c r="U5649" s="238">
        <f t="shared" si="129"/>
        <v>17544</v>
      </c>
    </row>
    <row r="5650" spans="1:21" ht="20.399999999999999">
      <c r="A5650" s="238">
        <f t="shared" si="128"/>
        <v>5647</v>
      </c>
      <c r="B5650" s="238">
        <v>110408290</v>
      </c>
      <c r="C5650" s="238" t="s">
        <v>4382</v>
      </c>
      <c r="D5650" s="238" t="s">
        <v>2775</v>
      </c>
      <c r="E5650" s="615" t="s">
        <v>36</v>
      </c>
      <c r="F5650" s="238">
        <v>12</v>
      </c>
      <c r="G5650" s="635" t="s">
        <v>6150</v>
      </c>
      <c r="H5650" s="485">
        <v>45652</v>
      </c>
      <c r="I5650" s="238"/>
      <c r="J5650" s="238"/>
      <c r="K5650" s="238"/>
      <c r="L5650" s="238"/>
      <c r="M5650" s="238"/>
      <c r="N5650" s="238"/>
      <c r="O5650" s="238"/>
      <c r="P5650" s="238"/>
      <c r="Q5650" s="238"/>
      <c r="R5650" s="238"/>
      <c r="S5650" s="510">
        <v>610</v>
      </c>
      <c r="T5650" s="238" t="s">
        <v>2965</v>
      </c>
      <c r="U5650" s="238">
        <f t="shared" si="129"/>
        <v>7320</v>
      </c>
    </row>
    <row r="5651" spans="1:21">
      <c r="A5651" s="238">
        <f t="shared" si="128"/>
        <v>5648</v>
      </c>
      <c r="B5651" s="238">
        <v>112158708</v>
      </c>
      <c r="C5651" s="238" t="s">
        <v>3681</v>
      </c>
      <c r="D5651" s="238" t="s">
        <v>3682</v>
      </c>
      <c r="E5651" s="615" t="s">
        <v>36</v>
      </c>
      <c r="F5651" s="238">
        <v>2</v>
      </c>
      <c r="G5651" s="635" t="s">
        <v>6150</v>
      </c>
      <c r="H5651" s="485">
        <v>45652</v>
      </c>
      <c r="I5651" s="238"/>
      <c r="J5651" s="238"/>
      <c r="K5651" s="238"/>
      <c r="L5651" s="238"/>
      <c r="M5651" s="238"/>
      <c r="N5651" s="238"/>
      <c r="O5651" s="238"/>
      <c r="P5651" s="238"/>
      <c r="Q5651" s="238"/>
      <c r="R5651" s="238"/>
      <c r="S5651" s="510">
        <v>1900</v>
      </c>
      <c r="T5651" s="238" t="s">
        <v>2965</v>
      </c>
      <c r="U5651" s="238">
        <f t="shared" si="129"/>
        <v>3800</v>
      </c>
    </row>
    <row r="5652" spans="1:21">
      <c r="A5652" s="238">
        <f t="shared" si="128"/>
        <v>5649</v>
      </c>
      <c r="B5652" s="238">
        <v>111400055</v>
      </c>
      <c r="C5652" s="238" t="s">
        <v>3275</v>
      </c>
      <c r="D5652" s="238" t="s">
        <v>654</v>
      </c>
      <c r="E5652" s="615" t="s">
        <v>36</v>
      </c>
      <c r="F5652" s="238">
        <v>12</v>
      </c>
      <c r="G5652" s="635" t="s">
        <v>6150</v>
      </c>
      <c r="H5652" s="485">
        <v>45652</v>
      </c>
      <c r="I5652" s="238"/>
      <c r="J5652" s="238"/>
      <c r="K5652" s="238"/>
      <c r="L5652" s="238"/>
      <c r="M5652" s="238"/>
      <c r="N5652" s="238"/>
      <c r="O5652" s="238"/>
      <c r="P5652" s="238"/>
      <c r="Q5652" s="238"/>
      <c r="R5652" s="238"/>
      <c r="S5652" s="510">
        <v>1798</v>
      </c>
      <c r="T5652" s="238" t="s">
        <v>2965</v>
      </c>
      <c r="U5652" s="238">
        <f t="shared" si="129"/>
        <v>21576</v>
      </c>
    </row>
    <row r="5653" spans="1:21">
      <c r="A5653" s="238">
        <f t="shared" si="128"/>
        <v>5650</v>
      </c>
      <c r="B5653" s="238" t="s">
        <v>5607</v>
      </c>
      <c r="C5653" s="238" t="s">
        <v>5608</v>
      </c>
      <c r="D5653" s="238" t="s">
        <v>5609</v>
      </c>
      <c r="E5653" s="615" t="s">
        <v>36</v>
      </c>
      <c r="F5653" s="238">
        <v>1</v>
      </c>
      <c r="G5653" s="635" t="s">
        <v>6153</v>
      </c>
      <c r="H5653" s="485">
        <v>45653</v>
      </c>
      <c r="I5653" s="238"/>
      <c r="J5653" s="238"/>
      <c r="K5653" s="238"/>
      <c r="L5653" s="238"/>
      <c r="M5653" s="238"/>
      <c r="N5653" s="238"/>
      <c r="O5653" s="238"/>
      <c r="P5653" s="238"/>
      <c r="Q5653" s="238"/>
      <c r="R5653" s="238"/>
      <c r="S5653" s="510">
        <v>80309.850000000006</v>
      </c>
      <c r="T5653" s="238" t="s">
        <v>2965</v>
      </c>
      <c r="U5653" s="238">
        <f t="shared" si="129"/>
        <v>80309.850000000006</v>
      </c>
    </row>
    <row r="5654" spans="1:21">
      <c r="A5654" s="238">
        <f t="shared" si="128"/>
        <v>5651</v>
      </c>
      <c r="B5654" s="238">
        <v>111443613</v>
      </c>
      <c r="C5654" s="238">
        <v>111443825</v>
      </c>
      <c r="D5654" s="238" t="s">
        <v>3131</v>
      </c>
      <c r="E5654" s="615" t="s">
        <v>36</v>
      </c>
      <c r="F5654" s="238">
        <v>2</v>
      </c>
      <c r="G5654" s="635" t="s">
        <v>6148</v>
      </c>
      <c r="H5654" s="485">
        <v>45652</v>
      </c>
      <c r="I5654" s="238"/>
      <c r="J5654" s="238"/>
      <c r="K5654" s="238"/>
      <c r="L5654" s="238"/>
      <c r="M5654" s="238"/>
      <c r="N5654" s="238"/>
      <c r="O5654" s="238"/>
      <c r="P5654" s="238"/>
      <c r="Q5654" s="238"/>
      <c r="R5654" s="238"/>
      <c r="S5654" s="510">
        <v>3750</v>
      </c>
      <c r="T5654" s="238" t="s">
        <v>2965</v>
      </c>
      <c r="U5654" s="238">
        <f t="shared" si="129"/>
        <v>7500</v>
      </c>
    </row>
    <row r="5655" spans="1:21">
      <c r="A5655" s="238">
        <f t="shared" si="128"/>
        <v>5652</v>
      </c>
      <c r="B5655" s="238">
        <v>111443613</v>
      </c>
      <c r="C5655" s="238">
        <v>111443825</v>
      </c>
      <c r="D5655" s="238" t="s">
        <v>3131</v>
      </c>
      <c r="E5655" s="615" t="s">
        <v>36</v>
      </c>
      <c r="F5655" s="238">
        <v>6</v>
      </c>
      <c r="G5655" s="635" t="s">
        <v>6154</v>
      </c>
      <c r="H5655" s="485">
        <v>45652</v>
      </c>
      <c r="I5655" s="238"/>
      <c r="J5655" s="238"/>
      <c r="K5655" s="238"/>
      <c r="L5655" s="238"/>
      <c r="M5655" s="238"/>
      <c r="N5655" s="238"/>
      <c r="O5655" s="238"/>
      <c r="P5655" s="238"/>
      <c r="Q5655" s="238"/>
      <c r="R5655" s="238"/>
      <c r="S5655" s="510">
        <v>3750</v>
      </c>
      <c r="T5655" s="238" t="s">
        <v>2965</v>
      </c>
      <c r="U5655" s="238">
        <f t="shared" si="129"/>
        <v>22500</v>
      </c>
    </row>
    <row r="5656" spans="1:21">
      <c r="A5656" s="238">
        <f t="shared" si="128"/>
        <v>5653</v>
      </c>
      <c r="B5656" s="238">
        <v>115017531</v>
      </c>
      <c r="C5656" s="238"/>
      <c r="D5656" s="238" t="s">
        <v>5724</v>
      </c>
      <c r="E5656" s="615" t="s">
        <v>36</v>
      </c>
      <c r="F5656" s="238">
        <v>32</v>
      </c>
      <c r="G5656" s="635" t="s">
        <v>6150</v>
      </c>
      <c r="H5656" s="485">
        <v>45652</v>
      </c>
      <c r="I5656" s="238"/>
      <c r="J5656" s="238"/>
      <c r="K5656" s="238"/>
      <c r="L5656" s="238"/>
      <c r="M5656" s="238"/>
      <c r="N5656" s="238"/>
      <c r="O5656" s="238"/>
      <c r="P5656" s="238"/>
      <c r="Q5656" s="238"/>
      <c r="R5656" s="238"/>
      <c r="S5656" s="510">
        <v>6.2</v>
      </c>
      <c r="T5656" s="238" t="s">
        <v>2965</v>
      </c>
      <c r="U5656" s="238">
        <f t="shared" si="129"/>
        <v>198.4</v>
      </c>
    </row>
    <row r="5657" spans="1:21" ht="20.399999999999999">
      <c r="A5657" s="238">
        <f t="shared" si="128"/>
        <v>5654</v>
      </c>
      <c r="B5657" s="238">
        <v>110710681</v>
      </c>
      <c r="C5657" s="238" t="s">
        <v>5775</v>
      </c>
      <c r="D5657" s="238" t="s">
        <v>2209</v>
      </c>
      <c r="E5657" s="615" t="s">
        <v>36</v>
      </c>
      <c r="F5657" s="238">
        <v>16</v>
      </c>
      <c r="G5657" s="635" t="s">
        <v>6150</v>
      </c>
      <c r="H5657" s="485">
        <v>45652</v>
      </c>
      <c r="I5657" s="238"/>
      <c r="J5657" s="238"/>
      <c r="K5657" s="238"/>
      <c r="L5657" s="238"/>
      <c r="M5657" s="238"/>
      <c r="N5657" s="238"/>
      <c r="O5657" s="238"/>
      <c r="P5657" s="238"/>
      <c r="Q5657" s="238"/>
      <c r="R5657" s="238"/>
      <c r="S5657" s="510">
        <v>2153</v>
      </c>
      <c r="T5657" s="238" t="s">
        <v>2965</v>
      </c>
      <c r="U5657" s="238">
        <f t="shared" si="129"/>
        <v>34448</v>
      </c>
    </row>
    <row r="5658" spans="1:21" ht="20.399999999999999">
      <c r="A5658" s="238">
        <f t="shared" si="128"/>
        <v>5655</v>
      </c>
      <c r="B5658" s="238">
        <v>110710682</v>
      </c>
      <c r="C5658" s="238" t="s">
        <v>5777</v>
      </c>
      <c r="D5658" s="238" t="s">
        <v>2216</v>
      </c>
      <c r="E5658" s="615" t="s">
        <v>36</v>
      </c>
      <c r="F5658" s="238">
        <v>16</v>
      </c>
      <c r="G5658" s="635" t="s">
        <v>6150</v>
      </c>
      <c r="H5658" s="485">
        <v>45652</v>
      </c>
      <c r="I5658" s="238"/>
      <c r="J5658" s="238"/>
      <c r="K5658" s="238"/>
      <c r="L5658" s="238"/>
      <c r="M5658" s="238"/>
      <c r="N5658" s="238"/>
      <c r="O5658" s="238"/>
      <c r="P5658" s="238"/>
      <c r="Q5658" s="238"/>
      <c r="R5658" s="238"/>
      <c r="S5658" s="510">
        <v>2078</v>
      </c>
      <c r="T5658" s="238" t="s">
        <v>2965</v>
      </c>
      <c r="U5658" s="238">
        <f t="shared" si="129"/>
        <v>33248</v>
      </c>
    </row>
    <row r="5659" spans="1:21" ht="20.399999999999999">
      <c r="A5659" s="238">
        <f t="shared" si="128"/>
        <v>5656</v>
      </c>
      <c r="B5659" s="238">
        <v>110710684</v>
      </c>
      <c r="C5659" s="238" t="s">
        <v>5778</v>
      </c>
      <c r="D5659" s="238" t="s">
        <v>2213</v>
      </c>
      <c r="E5659" s="615" t="s">
        <v>36</v>
      </c>
      <c r="F5659" s="238">
        <v>8</v>
      </c>
      <c r="G5659" s="635" t="s">
        <v>6150</v>
      </c>
      <c r="H5659" s="485">
        <v>45652</v>
      </c>
      <c r="I5659" s="238"/>
      <c r="J5659" s="238"/>
      <c r="K5659" s="238"/>
      <c r="L5659" s="238"/>
      <c r="M5659" s="238"/>
      <c r="N5659" s="238"/>
      <c r="O5659" s="238"/>
      <c r="P5659" s="238"/>
      <c r="Q5659" s="238"/>
      <c r="R5659" s="238"/>
      <c r="S5659" s="510">
        <v>2711</v>
      </c>
      <c r="T5659" s="238" t="s">
        <v>2965</v>
      </c>
      <c r="U5659" s="238">
        <f t="shared" si="129"/>
        <v>21688</v>
      </c>
    </row>
    <row r="5660" spans="1:21">
      <c r="A5660" s="238">
        <f t="shared" si="128"/>
        <v>5657</v>
      </c>
      <c r="B5660" s="238">
        <v>112172541</v>
      </c>
      <c r="C5660" s="238">
        <v>112172541</v>
      </c>
      <c r="D5660" s="238" t="s">
        <v>2373</v>
      </c>
      <c r="E5660" s="615" t="s">
        <v>36</v>
      </c>
      <c r="F5660" s="238">
        <v>4</v>
      </c>
      <c r="G5660" s="635" t="s">
        <v>6150</v>
      </c>
      <c r="H5660" s="485">
        <v>45652</v>
      </c>
      <c r="I5660" s="238"/>
      <c r="J5660" s="238"/>
      <c r="K5660" s="238"/>
      <c r="L5660" s="238"/>
      <c r="M5660" s="238"/>
      <c r="N5660" s="238"/>
      <c r="O5660" s="238"/>
      <c r="P5660" s="238"/>
      <c r="Q5660" s="238"/>
      <c r="R5660" s="238"/>
      <c r="S5660" s="510">
        <v>250.2</v>
      </c>
      <c r="T5660" s="238" t="s">
        <v>2965</v>
      </c>
      <c r="U5660" s="238">
        <f t="shared" si="129"/>
        <v>1000.8</v>
      </c>
    </row>
    <row r="5661" spans="1:21">
      <c r="A5661" s="238">
        <f t="shared" si="128"/>
        <v>5658</v>
      </c>
      <c r="B5661" s="238">
        <v>112172542</v>
      </c>
      <c r="C5661" s="238">
        <v>112172542</v>
      </c>
      <c r="D5661" s="238" t="s">
        <v>2376</v>
      </c>
      <c r="E5661" s="615" t="s">
        <v>36</v>
      </c>
      <c r="F5661" s="238">
        <v>12</v>
      </c>
      <c r="G5661" s="635" t="s">
        <v>6150</v>
      </c>
      <c r="H5661" s="485">
        <v>45652</v>
      </c>
      <c r="I5661" s="238"/>
      <c r="J5661" s="238"/>
      <c r="K5661" s="238"/>
      <c r="L5661" s="238"/>
      <c r="M5661" s="238"/>
      <c r="N5661" s="238"/>
      <c r="O5661" s="238"/>
      <c r="P5661" s="238"/>
      <c r="Q5661" s="238"/>
      <c r="R5661" s="238"/>
      <c r="S5661" s="510">
        <v>139.5</v>
      </c>
      <c r="T5661" s="238" t="s">
        <v>2965</v>
      </c>
      <c r="U5661" s="238">
        <f t="shared" si="129"/>
        <v>1674</v>
      </c>
    </row>
    <row r="5662" spans="1:21">
      <c r="A5662" s="238">
        <f t="shared" si="128"/>
        <v>5659</v>
      </c>
      <c r="B5662" s="238">
        <v>112172543</v>
      </c>
      <c r="C5662" s="238">
        <v>112172543</v>
      </c>
      <c r="D5662" s="238" t="s">
        <v>1145</v>
      </c>
      <c r="E5662" s="615" t="s">
        <v>36</v>
      </c>
      <c r="F5662" s="238">
        <v>4</v>
      </c>
      <c r="G5662" s="635" t="s">
        <v>6150</v>
      </c>
      <c r="H5662" s="485">
        <v>45652</v>
      </c>
      <c r="I5662" s="238"/>
      <c r="J5662" s="238"/>
      <c r="K5662" s="238"/>
      <c r="L5662" s="238"/>
      <c r="M5662" s="238"/>
      <c r="N5662" s="238"/>
      <c r="O5662" s="238"/>
      <c r="P5662" s="238"/>
      <c r="Q5662" s="238"/>
      <c r="R5662" s="238"/>
      <c r="S5662" s="510">
        <v>3147</v>
      </c>
      <c r="T5662" s="238" t="s">
        <v>2965</v>
      </c>
      <c r="U5662" s="238">
        <f t="shared" si="129"/>
        <v>12588</v>
      </c>
    </row>
    <row r="5663" spans="1:21">
      <c r="A5663" s="238">
        <f t="shared" si="128"/>
        <v>5660</v>
      </c>
      <c r="B5663" s="238">
        <v>112172544</v>
      </c>
      <c r="C5663" s="238">
        <v>112172544</v>
      </c>
      <c r="D5663" s="238" t="s">
        <v>2377</v>
      </c>
      <c r="E5663" s="615" t="s">
        <v>36</v>
      </c>
      <c r="F5663" s="238">
        <v>8</v>
      </c>
      <c r="G5663" s="635" t="s">
        <v>6150</v>
      </c>
      <c r="H5663" s="485">
        <v>45652</v>
      </c>
      <c r="I5663" s="238"/>
      <c r="J5663" s="238"/>
      <c r="K5663" s="238"/>
      <c r="L5663" s="238"/>
      <c r="M5663" s="238"/>
      <c r="N5663" s="238"/>
      <c r="O5663" s="238"/>
      <c r="P5663" s="238"/>
      <c r="Q5663" s="238"/>
      <c r="R5663" s="238"/>
      <c r="S5663" s="510">
        <v>98</v>
      </c>
      <c r="T5663" s="238" t="s">
        <v>2965</v>
      </c>
      <c r="U5663" s="238">
        <f t="shared" si="129"/>
        <v>784</v>
      </c>
    </row>
    <row r="5664" spans="1:21">
      <c r="A5664" s="238">
        <f t="shared" si="128"/>
        <v>5661</v>
      </c>
      <c r="B5664" s="238">
        <v>112172545</v>
      </c>
      <c r="C5664" s="238">
        <v>112172545</v>
      </c>
      <c r="D5664" s="238" t="s">
        <v>2378</v>
      </c>
      <c r="E5664" s="615" t="s">
        <v>36</v>
      </c>
      <c r="F5664" s="238">
        <v>24</v>
      </c>
      <c r="G5664" s="635" t="s">
        <v>6150</v>
      </c>
      <c r="H5664" s="485">
        <v>45652</v>
      </c>
      <c r="I5664" s="238"/>
      <c r="J5664" s="238"/>
      <c r="K5664" s="238"/>
      <c r="L5664" s="238"/>
      <c r="M5664" s="238"/>
      <c r="N5664" s="238"/>
      <c r="O5664" s="238"/>
      <c r="P5664" s="238"/>
      <c r="Q5664" s="238"/>
      <c r="R5664" s="238"/>
      <c r="S5664" s="510">
        <v>9.8699999999999992</v>
      </c>
      <c r="T5664" s="238" t="s">
        <v>2965</v>
      </c>
      <c r="U5664" s="238">
        <f t="shared" si="129"/>
        <v>236.88</v>
      </c>
    </row>
    <row r="5665" spans="1:21">
      <c r="A5665" s="238">
        <f t="shared" si="128"/>
        <v>5662</v>
      </c>
      <c r="B5665" s="238">
        <v>112172546</v>
      </c>
      <c r="C5665" s="238">
        <v>112172546</v>
      </c>
      <c r="D5665" s="238" t="s">
        <v>2380</v>
      </c>
      <c r="E5665" s="615" t="s">
        <v>36</v>
      </c>
      <c r="F5665" s="238">
        <v>16</v>
      </c>
      <c r="G5665" s="635" t="s">
        <v>6150</v>
      </c>
      <c r="H5665" s="485">
        <v>45652</v>
      </c>
      <c r="I5665" s="238"/>
      <c r="J5665" s="238"/>
      <c r="K5665" s="238"/>
      <c r="L5665" s="238"/>
      <c r="M5665" s="238"/>
      <c r="N5665" s="238"/>
      <c r="O5665" s="238"/>
      <c r="P5665" s="238"/>
      <c r="Q5665" s="238"/>
      <c r="R5665" s="238"/>
      <c r="S5665" s="510">
        <v>9.98</v>
      </c>
      <c r="T5665" s="238" t="s">
        <v>2965</v>
      </c>
      <c r="U5665" s="238">
        <f t="shared" si="129"/>
        <v>159.68</v>
      </c>
    </row>
    <row r="5666" spans="1:21">
      <c r="A5666" s="238">
        <f t="shared" si="128"/>
        <v>5663</v>
      </c>
      <c r="B5666" s="238">
        <v>112170848</v>
      </c>
      <c r="C5666" s="238">
        <v>112170848</v>
      </c>
      <c r="D5666" s="238" t="s">
        <v>2381</v>
      </c>
      <c r="E5666" s="615" t="s">
        <v>36</v>
      </c>
      <c r="F5666" s="238">
        <v>24</v>
      </c>
      <c r="G5666" s="635" t="s">
        <v>6150</v>
      </c>
      <c r="H5666" s="485">
        <v>45652</v>
      </c>
      <c r="I5666" s="238"/>
      <c r="J5666" s="238"/>
      <c r="K5666" s="238"/>
      <c r="L5666" s="238"/>
      <c r="M5666" s="238"/>
      <c r="N5666" s="238"/>
      <c r="O5666" s="238"/>
      <c r="P5666" s="238"/>
      <c r="Q5666" s="238"/>
      <c r="R5666" s="238"/>
      <c r="S5666" s="510">
        <v>9.34</v>
      </c>
      <c r="T5666" s="238" t="s">
        <v>2965</v>
      </c>
      <c r="U5666" s="238">
        <f t="shared" si="129"/>
        <v>224.16</v>
      </c>
    </row>
    <row r="5667" spans="1:21">
      <c r="A5667" s="238">
        <f t="shared" si="128"/>
        <v>5664</v>
      </c>
      <c r="B5667" s="238">
        <v>112170849</v>
      </c>
      <c r="C5667" s="238">
        <v>112170849</v>
      </c>
      <c r="D5667" s="238" t="s">
        <v>2382</v>
      </c>
      <c r="E5667" s="615" t="s">
        <v>36</v>
      </c>
      <c r="F5667" s="238">
        <v>24</v>
      </c>
      <c r="G5667" s="635" t="s">
        <v>6150</v>
      </c>
      <c r="H5667" s="485">
        <v>45652</v>
      </c>
      <c r="I5667" s="238"/>
      <c r="J5667" s="238"/>
      <c r="K5667" s="238"/>
      <c r="L5667" s="238"/>
      <c r="M5667" s="238"/>
      <c r="N5667" s="238"/>
      <c r="O5667" s="238"/>
      <c r="P5667" s="238"/>
      <c r="Q5667" s="238"/>
      <c r="R5667" s="238"/>
      <c r="S5667" s="510">
        <v>7.89</v>
      </c>
      <c r="T5667" s="238" t="s">
        <v>2965</v>
      </c>
      <c r="U5667" s="238">
        <f t="shared" si="129"/>
        <v>189.35999999999999</v>
      </c>
    </row>
    <row r="5668" spans="1:21">
      <c r="A5668" s="238">
        <f t="shared" si="128"/>
        <v>5665</v>
      </c>
      <c r="B5668" s="238">
        <v>112173846</v>
      </c>
      <c r="C5668" s="238">
        <v>1552983</v>
      </c>
      <c r="D5668" s="238" t="s">
        <v>3758</v>
      </c>
      <c r="E5668" s="615" t="s">
        <v>36</v>
      </c>
      <c r="F5668" s="238">
        <v>2</v>
      </c>
      <c r="G5668" s="635" t="s">
        <v>6150</v>
      </c>
      <c r="H5668" s="485">
        <v>45652</v>
      </c>
      <c r="I5668" s="238"/>
      <c r="J5668" s="238"/>
      <c r="K5668" s="238"/>
      <c r="L5668" s="238"/>
      <c r="M5668" s="238"/>
      <c r="N5668" s="238"/>
      <c r="O5668" s="238"/>
      <c r="P5668" s="238"/>
      <c r="Q5668" s="238"/>
      <c r="R5668" s="238"/>
      <c r="S5668" s="510">
        <v>2350</v>
      </c>
      <c r="T5668" s="238" t="s">
        <v>2965</v>
      </c>
      <c r="U5668" s="238">
        <f t="shared" si="129"/>
        <v>4700</v>
      </c>
    </row>
    <row r="5669" spans="1:21">
      <c r="A5669" s="238">
        <f t="shared" si="128"/>
        <v>5666</v>
      </c>
      <c r="B5669" s="238">
        <v>110408288</v>
      </c>
      <c r="C5669" s="238" t="s">
        <v>1749</v>
      </c>
      <c r="D5669" s="238" t="s">
        <v>1750</v>
      </c>
      <c r="E5669" s="615" t="s">
        <v>36</v>
      </c>
      <c r="F5669" s="238">
        <v>12</v>
      </c>
      <c r="G5669" s="635" t="s">
        <v>6150</v>
      </c>
      <c r="H5669" s="485">
        <v>45652</v>
      </c>
      <c r="I5669" s="238"/>
      <c r="J5669" s="238"/>
      <c r="K5669" s="238"/>
      <c r="L5669" s="238"/>
      <c r="M5669" s="238"/>
      <c r="N5669" s="238"/>
      <c r="O5669" s="238"/>
      <c r="P5669" s="238"/>
      <c r="Q5669" s="238"/>
      <c r="R5669" s="238"/>
      <c r="S5669" s="510">
        <v>2750</v>
      </c>
      <c r="T5669" s="238" t="s">
        <v>2965</v>
      </c>
      <c r="U5669" s="238">
        <f t="shared" si="129"/>
        <v>33000</v>
      </c>
    </row>
    <row r="5670" spans="1:21">
      <c r="A5670" s="238">
        <f t="shared" si="128"/>
        <v>5667</v>
      </c>
      <c r="B5670" s="238" t="s">
        <v>2458</v>
      </c>
      <c r="C5670" s="238" t="s">
        <v>2458</v>
      </c>
      <c r="D5670" s="238" t="s">
        <v>2459</v>
      </c>
      <c r="E5670" s="615" t="s">
        <v>36</v>
      </c>
      <c r="F5670" s="238">
        <v>8</v>
      </c>
      <c r="G5670" s="635" t="s">
        <v>6150</v>
      </c>
      <c r="H5670" s="485">
        <v>45652</v>
      </c>
      <c r="I5670" s="238"/>
      <c r="J5670" s="238"/>
      <c r="K5670" s="238"/>
      <c r="L5670" s="238"/>
      <c r="M5670" s="238"/>
      <c r="N5670" s="238"/>
      <c r="O5670" s="238"/>
      <c r="P5670" s="238"/>
      <c r="Q5670" s="238"/>
      <c r="R5670" s="238"/>
      <c r="S5670" s="510">
        <v>1775.95</v>
      </c>
      <c r="T5670" s="238" t="s">
        <v>2965</v>
      </c>
      <c r="U5670" s="238">
        <f t="shared" si="129"/>
        <v>14207.6</v>
      </c>
    </row>
    <row r="5671" spans="1:21">
      <c r="A5671" s="238">
        <f t="shared" si="128"/>
        <v>5668</v>
      </c>
      <c r="B5671" s="238" t="s">
        <v>2336</v>
      </c>
      <c r="C5671" s="238" t="s">
        <v>2804</v>
      </c>
      <c r="D5671" s="238" t="s">
        <v>2605</v>
      </c>
      <c r="E5671" s="615" t="s">
        <v>36</v>
      </c>
      <c r="F5671" s="238">
        <v>16</v>
      </c>
      <c r="G5671" s="635" t="s">
        <v>6150</v>
      </c>
      <c r="H5671" s="485">
        <v>45652</v>
      </c>
      <c r="I5671" s="238"/>
      <c r="J5671" s="238"/>
      <c r="K5671" s="238"/>
      <c r="L5671" s="238"/>
      <c r="M5671" s="238"/>
      <c r="N5671" s="238"/>
      <c r="O5671" s="238"/>
      <c r="P5671" s="238"/>
      <c r="Q5671" s="238"/>
      <c r="R5671" s="238"/>
      <c r="S5671" s="510">
        <v>1779</v>
      </c>
      <c r="T5671" s="238" t="s">
        <v>2965</v>
      </c>
      <c r="U5671" s="238">
        <f t="shared" si="129"/>
        <v>28464</v>
      </c>
    </row>
    <row r="5672" spans="1:21">
      <c r="A5672" s="238">
        <f t="shared" si="128"/>
        <v>5669</v>
      </c>
      <c r="B5672" s="238">
        <v>111402534</v>
      </c>
      <c r="C5672" s="238" t="s">
        <v>1083</v>
      </c>
      <c r="D5672" s="238" t="s">
        <v>1084</v>
      </c>
      <c r="E5672" s="615" t="s">
        <v>36</v>
      </c>
      <c r="F5672" s="238">
        <v>10</v>
      </c>
      <c r="G5672" s="635" t="s">
        <v>6150</v>
      </c>
      <c r="H5672" s="485">
        <v>45652</v>
      </c>
      <c r="I5672" s="238"/>
      <c r="J5672" s="238"/>
      <c r="K5672" s="238"/>
      <c r="L5672" s="238"/>
      <c r="M5672" s="238"/>
      <c r="N5672" s="238"/>
      <c r="O5672" s="238"/>
      <c r="P5672" s="238"/>
      <c r="Q5672" s="238"/>
      <c r="R5672" s="238"/>
      <c r="S5672" s="510">
        <v>442.77</v>
      </c>
      <c r="T5672" s="238" t="s">
        <v>2965</v>
      </c>
      <c r="U5672" s="238">
        <f t="shared" si="129"/>
        <v>4427.7</v>
      </c>
    </row>
    <row r="5673" spans="1:21">
      <c r="A5673" s="238">
        <f t="shared" si="128"/>
        <v>5670</v>
      </c>
      <c r="B5673" s="238">
        <v>112148136</v>
      </c>
      <c r="C5673" s="238" t="s">
        <v>3726</v>
      </c>
      <c r="D5673" s="238" t="s">
        <v>3727</v>
      </c>
      <c r="E5673" s="615" t="s">
        <v>36</v>
      </c>
      <c r="F5673" s="238">
        <v>2</v>
      </c>
      <c r="G5673" s="635" t="s">
        <v>6150</v>
      </c>
      <c r="H5673" s="485">
        <v>45652</v>
      </c>
      <c r="I5673" s="238"/>
      <c r="J5673" s="238"/>
      <c r="K5673" s="238"/>
      <c r="L5673" s="238"/>
      <c r="M5673" s="238"/>
      <c r="N5673" s="238"/>
      <c r="O5673" s="238"/>
      <c r="P5673" s="238"/>
      <c r="Q5673" s="238"/>
      <c r="R5673" s="238"/>
      <c r="S5673" s="510">
        <v>14766.94</v>
      </c>
      <c r="T5673" s="238" t="s">
        <v>2965</v>
      </c>
      <c r="U5673" s="238">
        <f t="shared" si="129"/>
        <v>29533.88</v>
      </c>
    </row>
    <row r="5674" spans="1:21">
      <c r="A5674" s="238">
        <f t="shared" si="128"/>
        <v>5671</v>
      </c>
      <c r="B5674" s="238"/>
      <c r="C5674" s="238"/>
      <c r="D5674" s="238" t="s">
        <v>4072</v>
      </c>
      <c r="E5674" s="615" t="s">
        <v>36</v>
      </c>
      <c r="F5674" s="238">
        <v>1</v>
      </c>
      <c r="G5674" s="635" t="s">
        <v>6150</v>
      </c>
      <c r="H5674" s="485">
        <v>45652</v>
      </c>
      <c r="I5674" s="238"/>
      <c r="J5674" s="238"/>
      <c r="K5674" s="238"/>
      <c r="L5674" s="238"/>
      <c r="M5674" s="238"/>
      <c r="N5674" s="238"/>
      <c r="O5674" s="238"/>
      <c r="P5674" s="238"/>
      <c r="Q5674" s="238"/>
      <c r="R5674" s="238"/>
      <c r="S5674" s="510">
        <v>98464</v>
      </c>
      <c r="T5674" s="238" t="s">
        <v>2965</v>
      </c>
      <c r="U5674" s="238">
        <f t="shared" si="129"/>
        <v>98464</v>
      </c>
    </row>
    <row r="5675" spans="1:21">
      <c r="A5675" s="238">
        <f t="shared" si="128"/>
        <v>5672</v>
      </c>
      <c r="B5675" s="238">
        <v>115032745</v>
      </c>
      <c r="C5675" s="238" t="s">
        <v>5973</v>
      </c>
      <c r="D5675" s="238" t="s">
        <v>5974</v>
      </c>
      <c r="E5675" s="615" t="s">
        <v>36</v>
      </c>
      <c r="F5675" s="238">
        <v>2</v>
      </c>
      <c r="G5675" s="635" t="s">
        <v>6150</v>
      </c>
      <c r="H5675" s="485">
        <v>45652</v>
      </c>
      <c r="I5675" s="238"/>
      <c r="J5675" s="238"/>
      <c r="K5675" s="238"/>
      <c r="L5675" s="238"/>
      <c r="M5675" s="238"/>
      <c r="N5675" s="238"/>
      <c r="O5675" s="238"/>
      <c r="P5675" s="238"/>
      <c r="Q5675" s="238"/>
      <c r="R5675" s="238"/>
      <c r="S5675" s="510">
        <v>204250</v>
      </c>
      <c r="T5675" s="238" t="s">
        <v>2965</v>
      </c>
      <c r="U5675" s="238">
        <f t="shared" si="129"/>
        <v>408500</v>
      </c>
    </row>
    <row r="5676" spans="1:21" ht="30.6">
      <c r="A5676" s="238">
        <f t="shared" si="128"/>
        <v>5673</v>
      </c>
      <c r="B5676" s="238">
        <v>109611234</v>
      </c>
      <c r="C5676" s="238">
        <v>3742612236</v>
      </c>
      <c r="D5676" s="238" t="s">
        <v>3031</v>
      </c>
      <c r="E5676" s="615" t="s">
        <v>36</v>
      </c>
      <c r="F5676" s="238">
        <v>12</v>
      </c>
      <c r="G5676" s="635" t="s">
        <v>6150</v>
      </c>
      <c r="H5676" s="485">
        <v>45652</v>
      </c>
      <c r="I5676" s="238"/>
      <c r="J5676" s="238"/>
      <c r="K5676" s="238"/>
      <c r="L5676" s="238"/>
      <c r="M5676" s="238"/>
      <c r="N5676" s="238"/>
      <c r="O5676" s="238"/>
      <c r="P5676" s="238"/>
      <c r="Q5676" s="238"/>
      <c r="R5676" s="238"/>
      <c r="S5676" s="510">
        <v>26302</v>
      </c>
      <c r="T5676" s="238" t="s">
        <v>2965</v>
      </c>
      <c r="U5676" s="238">
        <f t="shared" si="129"/>
        <v>315624</v>
      </c>
    </row>
    <row r="5677" spans="1:21">
      <c r="A5677" s="238">
        <f t="shared" si="128"/>
        <v>5674</v>
      </c>
      <c r="B5677" s="238">
        <v>115010965</v>
      </c>
      <c r="C5677" s="238"/>
      <c r="D5677" s="238" t="s">
        <v>5298</v>
      </c>
      <c r="E5677" s="615" t="s">
        <v>36</v>
      </c>
      <c r="F5677" s="238">
        <v>16</v>
      </c>
      <c r="G5677" s="635" t="s">
        <v>6150</v>
      </c>
      <c r="H5677" s="485">
        <v>45652</v>
      </c>
      <c r="I5677" s="238"/>
      <c r="J5677" s="238"/>
      <c r="K5677" s="238"/>
      <c r="L5677" s="238"/>
      <c r="M5677" s="238"/>
      <c r="N5677" s="238"/>
      <c r="O5677" s="238"/>
      <c r="P5677" s="238"/>
      <c r="Q5677" s="238"/>
      <c r="R5677" s="238"/>
      <c r="S5677" s="510">
        <v>110</v>
      </c>
      <c r="T5677" s="238" t="s">
        <v>2965</v>
      </c>
      <c r="U5677" s="238">
        <f t="shared" si="129"/>
        <v>1760</v>
      </c>
    </row>
    <row r="5678" spans="1:21">
      <c r="A5678" s="238">
        <f t="shared" si="128"/>
        <v>5675</v>
      </c>
      <c r="B5678" s="238"/>
      <c r="C5678" s="238"/>
      <c r="D5678" s="238" t="s">
        <v>4072</v>
      </c>
      <c r="E5678" s="615" t="s">
        <v>36</v>
      </c>
      <c r="F5678" s="238">
        <v>1</v>
      </c>
      <c r="G5678" s="635" t="s">
        <v>6150</v>
      </c>
      <c r="H5678" s="485">
        <v>45652</v>
      </c>
      <c r="I5678" s="238"/>
      <c r="J5678" s="238"/>
      <c r="K5678" s="238"/>
      <c r="L5678" s="238"/>
      <c r="M5678" s="238"/>
      <c r="N5678" s="238"/>
      <c r="O5678" s="238"/>
      <c r="P5678" s="238"/>
      <c r="Q5678" s="238"/>
      <c r="R5678" s="238"/>
      <c r="S5678" s="510">
        <v>98464</v>
      </c>
      <c r="T5678" s="238" t="s">
        <v>2965</v>
      </c>
      <c r="U5678" s="238">
        <f t="shared" si="129"/>
        <v>98464</v>
      </c>
    </row>
    <row r="5679" spans="1:21">
      <c r="A5679" s="238">
        <f t="shared" si="128"/>
        <v>5676</v>
      </c>
      <c r="B5679" s="238">
        <v>115010962</v>
      </c>
      <c r="C5679" s="238"/>
      <c r="D5679" s="238" t="s">
        <v>5297</v>
      </c>
      <c r="E5679" s="615" t="s">
        <v>36</v>
      </c>
      <c r="F5679" s="238">
        <v>16</v>
      </c>
      <c r="G5679" s="635" t="s">
        <v>6150</v>
      </c>
      <c r="H5679" s="485">
        <v>45652</v>
      </c>
      <c r="I5679" s="238"/>
      <c r="J5679" s="238"/>
      <c r="K5679" s="238"/>
      <c r="L5679" s="238"/>
      <c r="M5679" s="238"/>
      <c r="N5679" s="238"/>
      <c r="O5679" s="238"/>
      <c r="P5679" s="238"/>
      <c r="Q5679" s="238"/>
      <c r="R5679" s="238"/>
      <c r="S5679" s="510">
        <v>160</v>
      </c>
      <c r="T5679" s="238" t="s">
        <v>2965</v>
      </c>
      <c r="U5679" s="238">
        <f t="shared" si="129"/>
        <v>2560</v>
      </c>
    </row>
    <row r="5680" spans="1:21" ht="30.6">
      <c r="A5680" s="238">
        <f t="shared" si="128"/>
        <v>5677</v>
      </c>
      <c r="B5680" s="238">
        <v>112173808</v>
      </c>
      <c r="C5680" s="238" t="s">
        <v>3421</v>
      </c>
      <c r="D5680" s="238" t="s">
        <v>2819</v>
      </c>
      <c r="E5680" s="615" t="s">
        <v>36</v>
      </c>
      <c r="F5680" s="238">
        <v>2</v>
      </c>
      <c r="G5680" s="635" t="s">
        <v>6150</v>
      </c>
      <c r="H5680" s="485">
        <v>45652</v>
      </c>
      <c r="I5680" s="238"/>
      <c r="J5680" s="238"/>
      <c r="K5680" s="238"/>
      <c r="L5680" s="238"/>
      <c r="M5680" s="238"/>
      <c r="N5680" s="238"/>
      <c r="O5680" s="238"/>
      <c r="P5680" s="238"/>
      <c r="Q5680" s="238"/>
      <c r="R5680" s="238"/>
      <c r="S5680" s="510">
        <v>65700</v>
      </c>
      <c r="T5680" s="238" t="s">
        <v>2965</v>
      </c>
      <c r="U5680" s="238">
        <f t="shared" si="129"/>
        <v>131400</v>
      </c>
    </row>
    <row r="5681" spans="1:21" ht="20.399999999999999">
      <c r="A5681" s="238">
        <f t="shared" si="128"/>
        <v>5678</v>
      </c>
      <c r="B5681" s="238" t="s">
        <v>3816</v>
      </c>
      <c r="C5681" s="238" t="s">
        <v>2943</v>
      </c>
      <c r="D5681" s="238" t="s">
        <v>2944</v>
      </c>
      <c r="E5681" s="598" t="s">
        <v>2729</v>
      </c>
      <c r="F5681" s="235">
        <v>200</v>
      </c>
      <c r="G5681" s="623" t="s">
        <v>6208</v>
      </c>
      <c r="H5681" s="461">
        <v>45671</v>
      </c>
      <c r="I5681" s="505"/>
      <c r="J5681" s="249"/>
      <c r="K5681" s="249"/>
      <c r="L5681" s="249"/>
      <c r="M5681" s="246"/>
      <c r="N5681" s="249"/>
      <c r="O5681" s="506"/>
      <c r="P5681" s="249"/>
      <c r="Q5681" s="249"/>
      <c r="R5681" s="249"/>
      <c r="S5681" s="538">
        <v>13.6</v>
      </c>
      <c r="T5681" s="238" t="s">
        <v>2965</v>
      </c>
      <c r="U5681" s="238">
        <f t="shared" si="129"/>
        <v>2720</v>
      </c>
    </row>
    <row r="5682" spans="1:21">
      <c r="A5682" s="238">
        <f t="shared" si="128"/>
        <v>5679</v>
      </c>
      <c r="B5682" s="238">
        <v>110315212</v>
      </c>
      <c r="C5682" s="239"/>
      <c r="D5682" s="238" t="s">
        <v>3685</v>
      </c>
      <c r="E5682" s="600" t="s">
        <v>2729</v>
      </c>
      <c r="F5682" s="235">
        <v>15</v>
      </c>
      <c r="G5682" s="623" t="s">
        <v>6208</v>
      </c>
      <c r="H5682" s="461">
        <v>45671</v>
      </c>
      <c r="I5682" s="505"/>
      <c r="J5682" s="249"/>
      <c r="K5682" s="249"/>
      <c r="L5682" s="249"/>
      <c r="M5682" s="246"/>
      <c r="N5682" s="249"/>
      <c r="O5682" s="506"/>
      <c r="P5682" s="249"/>
      <c r="Q5682" s="249"/>
      <c r="R5682" s="249"/>
      <c r="S5682" s="538">
        <v>1.5</v>
      </c>
      <c r="T5682" s="238" t="s">
        <v>2965</v>
      </c>
      <c r="U5682" s="238">
        <f t="shared" si="129"/>
        <v>22.5</v>
      </c>
    </row>
    <row r="5683" spans="1:21">
      <c r="A5683" s="238">
        <f t="shared" si="128"/>
        <v>5680</v>
      </c>
      <c r="B5683" s="238">
        <v>109492221</v>
      </c>
      <c r="C5683" s="349">
        <v>21038212505</v>
      </c>
      <c r="D5683" s="238" t="s">
        <v>1684</v>
      </c>
      <c r="E5683" s="606" t="s">
        <v>36</v>
      </c>
      <c r="F5683" s="238">
        <v>4</v>
      </c>
      <c r="G5683" s="623" t="s">
        <v>6209</v>
      </c>
      <c r="H5683" s="461">
        <v>45667</v>
      </c>
      <c r="I5683" s="505"/>
      <c r="J5683" s="249"/>
      <c r="K5683" s="249"/>
      <c r="L5683" s="249"/>
      <c r="M5683" s="246"/>
      <c r="N5683" s="249"/>
      <c r="O5683" s="506"/>
      <c r="P5683" s="249"/>
      <c r="Q5683" s="249"/>
      <c r="R5683" s="249"/>
      <c r="S5683" s="538">
        <v>991.72</v>
      </c>
      <c r="T5683" s="238" t="s">
        <v>2965</v>
      </c>
      <c r="U5683" s="238">
        <f t="shared" si="129"/>
        <v>3966.88</v>
      </c>
    </row>
    <row r="5684" spans="1:21">
      <c r="A5684" s="238">
        <f t="shared" si="128"/>
        <v>5681</v>
      </c>
      <c r="B5684" s="238">
        <v>109492221</v>
      </c>
      <c r="C5684" s="349">
        <v>21038212505</v>
      </c>
      <c r="D5684" s="238" t="s">
        <v>1684</v>
      </c>
      <c r="E5684" s="606" t="s">
        <v>36</v>
      </c>
      <c r="F5684" s="349">
        <v>6</v>
      </c>
      <c r="G5684" s="623" t="s">
        <v>6210</v>
      </c>
      <c r="H5684" s="461">
        <v>45687</v>
      </c>
      <c r="I5684" s="505"/>
      <c r="J5684" s="249"/>
      <c r="K5684" s="249"/>
      <c r="L5684" s="249"/>
      <c r="M5684" s="246"/>
      <c r="N5684" s="249"/>
      <c r="O5684" s="506"/>
      <c r="P5684" s="249"/>
      <c r="Q5684" s="249"/>
      <c r="R5684" s="249"/>
      <c r="S5684" s="549" t="s">
        <v>6226</v>
      </c>
      <c r="T5684" s="238" t="s">
        <v>2965</v>
      </c>
      <c r="U5684" s="238" t="e">
        <f t="shared" si="129"/>
        <v>#VALUE!</v>
      </c>
    </row>
    <row r="5685" spans="1:21">
      <c r="A5685" s="238">
        <f t="shared" si="128"/>
        <v>5682</v>
      </c>
      <c r="B5685" s="238">
        <v>105990025</v>
      </c>
      <c r="C5685" s="238" t="s">
        <v>4197</v>
      </c>
      <c r="D5685" s="337" t="s">
        <v>4198</v>
      </c>
      <c r="E5685" s="598" t="s">
        <v>36</v>
      </c>
      <c r="F5685" s="333">
        <v>1</v>
      </c>
      <c r="G5685" s="623" t="s">
        <v>6211</v>
      </c>
      <c r="H5685" s="485">
        <v>45660</v>
      </c>
      <c r="I5685" s="505"/>
      <c r="J5685" s="249"/>
      <c r="K5685" s="249"/>
      <c r="L5685" s="249"/>
      <c r="M5685" s="246"/>
      <c r="N5685" s="249"/>
      <c r="O5685" s="506"/>
      <c r="P5685" s="249"/>
      <c r="Q5685" s="249"/>
      <c r="R5685" s="249"/>
      <c r="S5685" s="538">
        <v>157700</v>
      </c>
      <c r="T5685" s="238" t="s">
        <v>2965</v>
      </c>
      <c r="U5685" s="238">
        <f t="shared" si="129"/>
        <v>157700</v>
      </c>
    </row>
    <row r="5686" spans="1:21">
      <c r="A5686" s="238">
        <f t="shared" si="128"/>
        <v>5683</v>
      </c>
      <c r="B5686" s="238">
        <v>105990025</v>
      </c>
      <c r="C5686" s="238" t="s">
        <v>4197</v>
      </c>
      <c r="D5686" s="337" t="s">
        <v>4198</v>
      </c>
      <c r="E5686" s="598" t="s">
        <v>36</v>
      </c>
      <c r="F5686" s="333">
        <v>1</v>
      </c>
      <c r="G5686" s="623" t="s">
        <v>6212</v>
      </c>
      <c r="H5686" s="485">
        <v>45665</v>
      </c>
      <c r="I5686" s="505"/>
      <c r="J5686" s="249"/>
      <c r="K5686" s="249"/>
      <c r="L5686" s="249"/>
      <c r="M5686" s="246"/>
      <c r="N5686" s="249"/>
      <c r="O5686" s="506"/>
      <c r="P5686" s="249"/>
      <c r="Q5686" s="249"/>
      <c r="R5686" s="249"/>
      <c r="S5686" s="538">
        <v>157700</v>
      </c>
      <c r="T5686" s="238" t="s">
        <v>2965</v>
      </c>
      <c r="U5686" s="238">
        <f t="shared" si="129"/>
        <v>157700</v>
      </c>
    </row>
    <row r="5687" spans="1:21">
      <c r="A5687" s="238">
        <f t="shared" si="128"/>
        <v>5684</v>
      </c>
      <c r="B5687" s="238">
        <v>105990025</v>
      </c>
      <c r="C5687" s="238" t="s">
        <v>4197</v>
      </c>
      <c r="D5687" s="337" t="s">
        <v>4198</v>
      </c>
      <c r="E5687" s="598" t="s">
        <v>36</v>
      </c>
      <c r="F5687" s="333">
        <v>1</v>
      </c>
      <c r="G5687" s="623" t="s">
        <v>6213</v>
      </c>
      <c r="H5687" s="485">
        <v>45681</v>
      </c>
      <c r="I5687" s="505"/>
      <c r="J5687" s="249"/>
      <c r="K5687" s="249"/>
      <c r="L5687" s="249"/>
      <c r="M5687" s="246"/>
      <c r="N5687" s="249"/>
      <c r="O5687" s="506"/>
      <c r="P5687" s="249"/>
      <c r="Q5687" s="249"/>
      <c r="R5687" s="249"/>
      <c r="S5687" s="549" t="s">
        <v>6225</v>
      </c>
      <c r="T5687" s="238" t="s">
        <v>2965</v>
      </c>
      <c r="U5687" s="238" t="e">
        <f t="shared" si="129"/>
        <v>#VALUE!</v>
      </c>
    </row>
    <row r="5688" spans="1:21">
      <c r="A5688" s="238">
        <f t="shared" ref="A5688:A5751" si="130">A5687+1</f>
        <v>5685</v>
      </c>
      <c r="B5688" s="238">
        <v>112169820</v>
      </c>
      <c r="C5688" s="337" t="s">
        <v>2939</v>
      </c>
      <c r="D5688" s="239" t="s">
        <v>2940</v>
      </c>
      <c r="E5688" s="605" t="s">
        <v>2729</v>
      </c>
      <c r="F5688" s="238">
        <v>1200</v>
      </c>
      <c r="G5688" s="623" t="s">
        <v>6214</v>
      </c>
      <c r="H5688" s="511">
        <v>45684</v>
      </c>
      <c r="I5688" s="505"/>
      <c r="J5688" s="249"/>
      <c r="K5688" s="249"/>
      <c r="L5688" s="249"/>
      <c r="M5688" s="246"/>
      <c r="N5688" s="249"/>
      <c r="O5688" s="506"/>
      <c r="P5688" s="249"/>
      <c r="Q5688" s="249"/>
      <c r="R5688" s="249"/>
      <c r="S5688" s="171">
        <v>32.01</v>
      </c>
      <c r="T5688" s="238" t="s">
        <v>2965</v>
      </c>
      <c r="U5688" s="238">
        <f t="shared" si="129"/>
        <v>38412</v>
      </c>
    </row>
    <row r="5689" spans="1:21">
      <c r="A5689" s="238">
        <f t="shared" si="130"/>
        <v>5686</v>
      </c>
      <c r="B5689" s="238">
        <v>109544084</v>
      </c>
      <c r="C5689" s="238" t="s">
        <v>4004</v>
      </c>
      <c r="D5689" s="238" t="s">
        <v>4005</v>
      </c>
      <c r="E5689" s="598" t="s">
        <v>36</v>
      </c>
      <c r="F5689" s="235">
        <v>75</v>
      </c>
      <c r="G5689" s="623" t="s">
        <v>6208</v>
      </c>
      <c r="H5689" s="461">
        <v>45671</v>
      </c>
      <c r="I5689" s="505"/>
      <c r="J5689" s="249"/>
      <c r="K5689" s="249"/>
      <c r="L5689" s="249"/>
      <c r="M5689" s="246"/>
      <c r="N5689" s="249"/>
      <c r="O5689" s="506"/>
      <c r="P5689" s="249"/>
      <c r="Q5689" s="249"/>
      <c r="R5689" s="249"/>
      <c r="S5689" s="538">
        <v>14.5</v>
      </c>
      <c r="T5689" s="238" t="s">
        <v>2965</v>
      </c>
      <c r="U5689" s="238">
        <f t="shared" si="129"/>
        <v>1087.5</v>
      </c>
    </row>
    <row r="5690" spans="1:21">
      <c r="A5690" s="238">
        <f t="shared" si="130"/>
        <v>5687</v>
      </c>
      <c r="B5690" s="238">
        <v>109544077</v>
      </c>
      <c r="C5690" s="238" t="s">
        <v>3973</v>
      </c>
      <c r="D5690" s="238" t="s">
        <v>3974</v>
      </c>
      <c r="E5690" s="598" t="s">
        <v>36</v>
      </c>
      <c r="F5690" s="235">
        <v>75</v>
      </c>
      <c r="G5690" s="623" t="s">
        <v>6208</v>
      </c>
      <c r="H5690" s="461">
        <v>45671</v>
      </c>
      <c r="I5690" s="505"/>
      <c r="J5690" s="249"/>
      <c r="K5690" s="249"/>
      <c r="L5690" s="249"/>
      <c r="M5690" s="246"/>
      <c r="N5690" s="249"/>
      <c r="O5690" s="506"/>
      <c r="P5690" s="249"/>
      <c r="Q5690" s="249"/>
      <c r="R5690" s="249"/>
      <c r="S5690" s="538">
        <v>14.5</v>
      </c>
      <c r="T5690" s="238" t="s">
        <v>2965</v>
      </c>
      <c r="U5690" s="238">
        <f t="shared" si="129"/>
        <v>1087.5</v>
      </c>
    </row>
    <row r="5691" spans="1:21">
      <c r="A5691" s="238">
        <f t="shared" si="130"/>
        <v>5688</v>
      </c>
      <c r="B5691" s="238">
        <v>113694314</v>
      </c>
      <c r="C5691" s="238" t="s">
        <v>4398</v>
      </c>
      <c r="D5691" s="337" t="s">
        <v>4399</v>
      </c>
      <c r="E5691" s="598" t="s">
        <v>36</v>
      </c>
      <c r="F5691" s="333">
        <v>4</v>
      </c>
      <c r="G5691" s="623" t="s">
        <v>6215</v>
      </c>
      <c r="H5691" s="485">
        <v>45659</v>
      </c>
      <c r="I5691" s="505"/>
      <c r="J5691" s="249"/>
      <c r="K5691" s="249"/>
      <c r="L5691" s="249"/>
      <c r="M5691" s="246"/>
      <c r="N5691" s="249"/>
      <c r="O5691" s="506"/>
      <c r="P5691" s="249"/>
      <c r="Q5691" s="249"/>
      <c r="R5691" s="249"/>
      <c r="S5691" s="538">
        <v>11260</v>
      </c>
      <c r="T5691" s="238" t="s">
        <v>2965</v>
      </c>
      <c r="U5691" s="238">
        <f t="shared" si="129"/>
        <v>45040</v>
      </c>
    </row>
    <row r="5692" spans="1:21">
      <c r="A5692" s="238">
        <f t="shared" si="130"/>
        <v>5689</v>
      </c>
      <c r="B5692" s="238">
        <v>113808958</v>
      </c>
      <c r="C5692" s="238" t="s">
        <v>4553</v>
      </c>
      <c r="D5692" s="238" t="s">
        <v>4554</v>
      </c>
      <c r="E5692" s="598" t="s">
        <v>36</v>
      </c>
      <c r="F5692" s="235">
        <v>50</v>
      </c>
      <c r="G5692" s="623" t="s">
        <v>6208</v>
      </c>
      <c r="H5692" s="461">
        <v>45671</v>
      </c>
      <c r="I5692" s="505"/>
      <c r="J5692" s="249"/>
      <c r="K5692" s="249"/>
      <c r="L5692" s="249"/>
      <c r="M5692" s="246"/>
      <c r="N5692" s="249"/>
      <c r="O5692" s="506"/>
      <c r="P5692" s="249"/>
      <c r="Q5692" s="249"/>
      <c r="R5692" s="249"/>
      <c r="S5692" s="538">
        <v>20</v>
      </c>
      <c r="T5692" s="238" t="s">
        <v>2965</v>
      </c>
      <c r="U5692" s="238">
        <f t="shared" si="129"/>
        <v>1000</v>
      </c>
    </row>
    <row r="5693" spans="1:21" ht="20.399999999999999">
      <c r="A5693" s="238">
        <f t="shared" si="130"/>
        <v>5690</v>
      </c>
      <c r="B5693" s="444">
        <v>109492197</v>
      </c>
      <c r="C5693" s="238">
        <v>61030000067</v>
      </c>
      <c r="D5693" s="445" t="s">
        <v>187</v>
      </c>
      <c r="E5693" s="614" t="s">
        <v>36</v>
      </c>
      <c r="F5693" s="238">
        <v>4</v>
      </c>
      <c r="G5693" s="623" t="s">
        <v>6209</v>
      </c>
      <c r="H5693" s="461">
        <v>45667</v>
      </c>
      <c r="I5693" s="505"/>
      <c r="J5693" s="249"/>
      <c r="K5693" s="249"/>
      <c r="L5693" s="249"/>
      <c r="M5693" s="246"/>
      <c r="N5693" s="249"/>
      <c r="O5693" s="506"/>
      <c r="P5693" s="249"/>
      <c r="Q5693" s="249"/>
      <c r="R5693" s="249"/>
      <c r="S5693" s="538">
        <v>81.510000000000005</v>
      </c>
      <c r="T5693" s="238" t="s">
        <v>2965</v>
      </c>
      <c r="U5693" s="238">
        <f t="shared" si="129"/>
        <v>326.04000000000002</v>
      </c>
    </row>
    <row r="5694" spans="1:21" ht="20.399999999999999">
      <c r="A5694" s="238">
        <f t="shared" si="130"/>
        <v>5691</v>
      </c>
      <c r="B5694" s="444">
        <v>109492197</v>
      </c>
      <c r="C5694" s="238">
        <v>61030000067</v>
      </c>
      <c r="D5694" s="445" t="s">
        <v>187</v>
      </c>
      <c r="E5694" s="614" t="s">
        <v>36</v>
      </c>
      <c r="F5694" s="235">
        <v>210</v>
      </c>
      <c r="G5694" s="623" t="s">
        <v>6214</v>
      </c>
      <c r="H5694" s="511">
        <v>45684</v>
      </c>
      <c r="I5694" s="505"/>
      <c r="J5694" s="249"/>
      <c r="K5694" s="249"/>
      <c r="L5694" s="249"/>
      <c r="M5694" s="246"/>
      <c r="N5694" s="249"/>
      <c r="O5694" s="506"/>
      <c r="P5694" s="249"/>
      <c r="Q5694" s="249"/>
      <c r="R5694" s="249"/>
      <c r="S5694" s="171">
        <v>74.1815</v>
      </c>
      <c r="T5694" s="238" t="s">
        <v>2965</v>
      </c>
      <c r="U5694" s="238">
        <f t="shared" si="129"/>
        <v>15578.115</v>
      </c>
    </row>
    <row r="5695" spans="1:21" ht="20.399999999999999">
      <c r="A5695" s="238">
        <f t="shared" si="130"/>
        <v>5692</v>
      </c>
      <c r="B5695" s="444">
        <v>109492197</v>
      </c>
      <c r="C5695" s="238">
        <v>61030000067</v>
      </c>
      <c r="D5695" s="445" t="s">
        <v>187</v>
      </c>
      <c r="E5695" s="614" t="s">
        <v>36</v>
      </c>
      <c r="F5695" s="246">
        <v>6</v>
      </c>
      <c r="G5695" s="623" t="s">
        <v>6210</v>
      </c>
      <c r="H5695" s="461">
        <v>45687</v>
      </c>
      <c r="I5695" s="505"/>
      <c r="J5695" s="249"/>
      <c r="K5695" s="249"/>
      <c r="L5695" s="249"/>
      <c r="M5695" s="246"/>
      <c r="N5695" s="249"/>
      <c r="O5695" s="506"/>
      <c r="P5695" s="249"/>
      <c r="Q5695" s="249"/>
      <c r="R5695" s="249"/>
      <c r="S5695" s="549">
        <v>81.510000000000005</v>
      </c>
      <c r="T5695" s="238" t="s">
        <v>2965</v>
      </c>
      <c r="U5695" s="238">
        <f t="shared" si="129"/>
        <v>489.06000000000006</v>
      </c>
    </row>
    <row r="5696" spans="1:21">
      <c r="A5696" s="238">
        <f t="shared" si="130"/>
        <v>5693</v>
      </c>
      <c r="B5696" s="444">
        <v>109492196</v>
      </c>
      <c r="C5696" s="238" t="s">
        <v>1178</v>
      </c>
      <c r="D5696" s="445" t="s">
        <v>1179</v>
      </c>
      <c r="E5696" s="614" t="s">
        <v>36</v>
      </c>
      <c r="F5696" s="333">
        <v>4</v>
      </c>
      <c r="G5696" s="623" t="s">
        <v>6209</v>
      </c>
      <c r="H5696" s="461">
        <v>45667</v>
      </c>
      <c r="I5696" s="505"/>
      <c r="J5696" s="249"/>
      <c r="K5696" s="249"/>
      <c r="L5696" s="249"/>
      <c r="M5696" s="246"/>
      <c r="N5696" s="249"/>
      <c r="O5696" s="506"/>
      <c r="P5696" s="249"/>
      <c r="Q5696" s="249"/>
      <c r="R5696" s="249"/>
      <c r="S5696" s="538">
        <v>25.44</v>
      </c>
      <c r="T5696" s="238" t="s">
        <v>2965</v>
      </c>
      <c r="U5696" s="238">
        <f t="shared" si="129"/>
        <v>101.76</v>
      </c>
    </row>
    <row r="5697" spans="1:21">
      <c r="A5697" s="238">
        <f t="shared" si="130"/>
        <v>5694</v>
      </c>
      <c r="B5697" s="444">
        <v>109492196</v>
      </c>
      <c r="C5697" s="238" t="s">
        <v>1178</v>
      </c>
      <c r="D5697" s="445" t="s">
        <v>1179</v>
      </c>
      <c r="E5697" s="614" t="s">
        <v>36</v>
      </c>
      <c r="F5697" s="235">
        <v>210</v>
      </c>
      <c r="G5697" s="623" t="s">
        <v>6214</v>
      </c>
      <c r="H5697" s="511">
        <v>45684</v>
      </c>
      <c r="I5697" s="505"/>
      <c r="J5697" s="249"/>
      <c r="K5697" s="249"/>
      <c r="L5697" s="249"/>
      <c r="M5697" s="246"/>
      <c r="N5697" s="249"/>
      <c r="O5697" s="506"/>
      <c r="P5697" s="249"/>
      <c r="Q5697" s="249"/>
      <c r="R5697" s="249"/>
      <c r="S5697" s="171">
        <v>24.106100000000001</v>
      </c>
      <c r="T5697" s="238" t="s">
        <v>2965</v>
      </c>
      <c r="U5697" s="238">
        <f t="shared" si="129"/>
        <v>5062.2809999999999</v>
      </c>
    </row>
    <row r="5698" spans="1:21">
      <c r="A5698" s="238">
        <f t="shared" si="130"/>
        <v>5695</v>
      </c>
      <c r="B5698" s="444">
        <v>109492196</v>
      </c>
      <c r="C5698" s="238" t="s">
        <v>1178</v>
      </c>
      <c r="D5698" s="445" t="s">
        <v>1179</v>
      </c>
      <c r="E5698" s="614" t="s">
        <v>36</v>
      </c>
      <c r="F5698" s="246">
        <v>6</v>
      </c>
      <c r="G5698" s="623" t="s">
        <v>6210</v>
      </c>
      <c r="H5698" s="461">
        <v>45687</v>
      </c>
      <c r="I5698" s="505"/>
      <c r="J5698" s="249"/>
      <c r="K5698" s="249"/>
      <c r="L5698" s="249"/>
      <c r="M5698" s="246"/>
      <c r="N5698" s="249"/>
      <c r="O5698" s="506"/>
      <c r="P5698" s="249"/>
      <c r="Q5698" s="249"/>
      <c r="R5698" s="249"/>
      <c r="S5698" s="549">
        <v>25.44</v>
      </c>
      <c r="T5698" s="238" t="s">
        <v>2965</v>
      </c>
      <c r="U5698" s="238">
        <f t="shared" si="129"/>
        <v>152.64000000000001</v>
      </c>
    </row>
    <row r="5699" spans="1:21">
      <c r="A5699" s="238">
        <f t="shared" si="130"/>
        <v>5696</v>
      </c>
      <c r="B5699" s="435">
        <v>113808959</v>
      </c>
      <c r="C5699" s="435">
        <v>113808959</v>
      </c>
      <c r="D5699" s="238" t="s">
        <v>4549</v>
      </c>
      <c r="E5699" s="613" t="s">
        <v>36</v>
      </c>
      <c r="F5699" s="235">
        <v>50</v>
      </c>
      <c r="G5699" s="623" t="s">
        <v>6208</v>
      </c>
      <c r="H5699" s="461">
        <v>45671</v>
      </c>
      <c r="I5699" s="505"/>
      <c r="J5699" s="249"/>
      <c r="K5699" s="249"/>
      <c r="L5699" s="249"/>
      <c r="M5699" s="246"/>
      <c r="N5699" s="249"/>
      <c r="O5699" s="506"/>
      <c r="P5699" s="249"/>
      <c r="Q5699" s="249"/>
      <c r="R5699" s="249"/>
      <c r="S5699" s="538">
        <v>4.75</v>
      </c>
      <c r="T5699" s="238" t="s">
        <v>2965</v>
      </c>
      <c r="U5699" s="238">
        <f t="shared" si="129"/>
        <v>237.5</v>
      </c>
    </row>
    <row r="5700" spans="1:21">
      <c r="A5700" s="238">
        <f t="shared" si="130"/>
        <v>5697</v>
      </c>
      <c r="B5700" s="435">
        <v>113808960</v>
      </c>
      <c r="C5700" s="435">
        <v>113808960</v>
      </c>
      <c r="D5700" s="239" t="s">
        <v>4550</v>
      </c>
      <c r="E5700" s="613" t="s">
        <v>36</v>
      </c>
      <c r="F5700" s="235">
        <v>50</v>
      </c>
      <c r="G5700" s="623" t="s">
        <v>6208</v>
      </c>
      <c r="H5700" s="461">
        <v>45671</v>
      </c>
      <c r="I5700" s="505"/>
      <c r="J5700" s="249"/>
      <c r="K5700" s="249"/>
      <c r="L5700" s="249"/>
      <c r="M5700" s="246"/>
      <c r="N5700" s="249"/>
      <c r="O5700" s="506"/>
      <c r="P5700" s="249"/>
      <c r="Q5700" s="249"/>
      <c r="R5700" s="249"/>
      <c r="S5700" s="538">
        <v>5.93</v>
      </c>
      <c r="T5700" s="238" t="s">
        <v>2965</v>
      </c>
      <c r="U5700" s="238">
        <f t="shared" si="129"/>
        <v>296.5</v>
      </c>
    </row>
    <row r="5701" spans="1:21">
      <c r="A5701" s="238">
        <f t="shared" si="130"/>
        <v>5698</v>
      </c>
      <c r="B5701" s="238">
        <v>101575929</v>
      </c>
      <c r="C5701" s="238" t="s">
        <v>4670</v>
      </c>
      <c r="D5701" s="337" t="s">
        <v>4671</v>
      </c>
      <c r="E5701" s="598" t="s">
        <v>36</v>
      </c>
      <c r="F5701" s="333">
        <v>2</v>
      </c>
      <c r="G5701" s="623" t="s">
        <v>6216</v>
      </c>
      <c r="H5701" s="485">
        <v>45671</v>
      </c>
      <c r="I5701" s="505"/>
      <c r="J5701" s="249"/>
      <c r="K5701" s="249"/>
      <c r="L5701" s="249"/>
      <c r="M5701" s="246"/>
      <c r="N5701" s="249"/>
      <c r="O5701" s="506"/>
      <c r="P5701" s="249"/>
      <c r="Q5701" s="249"/>
      <c r="R5701" s="249"/>
      <c r="S5701" s="538">
        <v>49000</v>
      </c>
      <c r="T5701" s="238" t="s">
        <v>2965</v>
      </c>
      <c r="U5701" s="238">
        <f t="shared" si="129"/>
        <v>98000</v>
      </c>
    </row>
    <row r="5702" spans="1:21">
      <c r="A5702" s="238">
        <f t="shared" si="130"/>
        <v>5699</v>
      </c>
      <c r="B5702" s="238">
        <v>101575929</v>
      </c>
      <c r="C5702" s="238" t="s">
        <v>4670</v>
      </c>
      <c r="D5702" s="337" t="s">
        <v>4671</v>
      </c>
      <c r="E5702" s="598" t="s">
        <v>36</v>
      </c>
      <c r="F5702" s="333">
        <v>1</v>
      </c>
      <c r="G5702" s="623" t="s">
        <v>6213</v>
      </c>
      <c r="H5702" s="485">
        <v>45681</v>
      </c>
      <c r="I5702" s="505"/>
      <c r="J5702" s="249"/>
      <c r="K5702" s="249"/>
      <c r="L5702" s="249"/>
      <c r="M5702" s="246"/>
      <c r="N5702" s="249"/>
      <c r="O5702" s="506"/>
      <c r="P5702" s="249"/>
      <c r="Q5702" s="249"/>
      <c r="R5702" s="249"/>
      <c r="S5702" s="553">
        <v>49000</v>
      </c>
      <c r="T5702" s="238" t="s">
        <v>2965</v>
      </c>
      <c r="U5702" s="238">
        <f t="shared" si="129"/>
        <v>49000</v>
      </c>
    </row>
    <row r="5703" spans="1:21">
      <c r="A5703" s="238">
        <f t="shared" si="130"/>
        <v>5700</v>
      </c>
      <c r="B5703" s="238" t="s">
        <v>4672</v>
      </c>
      <c r="C5703" s="238" t="s">
        <v>4673</v>
      </c>
      <c r="D5703" s="238" t="s">
        <v>4674</v>
      </c>
      <c r="E5703" s="598" t="s">
        <v>36</v>
      </c>
      <c r="F5703" s="333">
        <v>1</v>
      </c>
      <c r="G5703" s="623" t="s">
        <v>6217</v>
      </c>
      <c r="H5703" s="485">
        <v>45671</v>
      </c>
      <c r="I5703" s="505"/>
      <c r="J5703" s="249"/>
      <c r="K5703" s="249"/>
      <c r="L5703" s="249"/>
      <c r="M5703" s="246"/>
      <c r="N5703" s="249"/>
      <c r="O5703" s="506"/>
      <c r="P5703" s="249"/>
      <c r="Q5703" s="249"/>
      <c r="R5703" s="249"/>
      <c r="S5703" s="538">
        <v>48000</v>
      </c>
      <c r="T5703" s="238" t="s">
        <v>2965</v>
      </c>
      <c r="U5703" s="238">
        <f t="shared" si="129"/>
        <v>48000</v>
      </c>
    </row>
    <row r="5704" spans="1:21">
      <c r="A5704" s="238">
        <f t="shared" si="130"/>
        <v>5701</v>
      </c>
      <c r="B5704" s="238" t="s">
        <v>4672</v>
      </c>
      <c r="C5704" s="238" t="s">
        <v>4673</v>
      </c>
      <c r="D5704" s="238" t="s">
        <v>4674</v>
      </c>
      <c r="E5704" s="598" t="s">
        <v>36</v>
      </c>
      <c r="F5704" s="333">
        <v>1</v>
      </c>
      <c r="G5704" s="623" t="s">
        <v>6218</v>
      </c>
      <c r="H5704" s="485">
        <v>45673</v>
      </c>
      <c r="I5704" s="505"/>
      <c r="J5704" s="249"/>
      <c r="K5704" s="249"/>
      <c r="L5704" s="249"/>
      <c r="M5704" s="246"/>
      <c r="N5704" s="249"/>
      <c r="O5704" s="506"/>
      <c r="P5704" s="249"/>
      <c r="Q5704" s="249"/>
      <c r="R5704" s="249"/>
      <c r="S5704" s="538">
        <v>48000</v>
      </c>
      <c r="T5704" s="238" t="s">
        <v>2965</v>
      </c>
      <c r="U5704" s="238">
        <f t="shared" si="129"/>
        <v>48000</v>
      </c>
    </row>
    <row r="5705" spans="1:21">
      <c r="A5705" s="238">
        <f t="shared" si="130"/>
        <v>5702</v>
      </c>
      <c r="B5705" s="355">
        <v>110315405</v>
      </c>
      <c r="C5705" s="355" t="s">
        <v>4747</v>
      </c>
      <c r="D5705" s="504" t="s">
        <v>2642</v>
      </c>
      <c r="E5705" s="616" t="s">
        <v>36</v>
      </c>
      <c r="F5705" s="235">
        <v>60</v>
      </c>
      <c r="G5705" s="623" t="s">
        <v>6208</v>
      </c>
      <c r="H5705" s="461">
        <v>45671</v>
      </c>
      <c r="I5705" s="505"/>
      <c r="J5705" s="249"/>
      <c r="K5705" s="249"/>
      <c r="L5705" s="249"/>
      <c r="M5705" s="246"/>
      <c r="N5705" s="249"/>
      <c r="O5705" s="506"/>
      <c r="P5705" s="249"/>
      <c r="Q5705" s="249"/>
      <c r="R5705" s="249"/>
      <c r="S5705" s="538">
        <v>48</v>
      </c>
      <c r="T5705" s="238" t="s">
        <v>2965</v>
      </c>
      <c r="U5705" s="238">
        <f t="shared" si="129"/>
        <v>2880</v>
      </c>
    </row>
    <row r="5706" spans="1:21">
      <c r="A5706" s="238">
        <f t="shared" si="130"/>
        <v>5703</v>
      </c>
      <c r="B5706" s="238" t="s">
        <v>4823</v>
      </c>
      <c r="C5706" s="239" t="s">
        <v>4824</v>
      </c>
      <c r="D5706" s="239" t="s">
        <v>4825</v>
      </c>
      <c r="E5706" s="600" t="s">
        <v>36</v>
      </c>
      <c r="F5706" s="333">
        <v>8</v>
      </c>
      <c r="G5706" s="623" t="s">
        <v>6219</v>
      </c>
      <c r="H5706" s="485">
        <v>45674</v>
      </c>
      <c r="I5706" s="505"/>
      <c r="J5706" s="249"/>
      <c r="K5706" s="249"/>
      <c r="L5706" s="249"/>
      <c r="M5706" s="246"/>
      <c r="N5706" s="249"/>
      <c r="O5706" s="506"/>
      <c r="P5706" s="249"/>
      <c r="Q5706" s="249"/>
      <c r="R5706" s="249"/>
      <c r="S5706" s="538">
        <v>17000</v>
      </c>
      <c r="T5706" s="238" t="s">
        <v>2965</v>
      </c>
      <c r="U5706" s="238">
        <f t="shared" ref="U5706:U5769" si="131">S5706*F5706</f>
        <v>136000</v>
      </c>
    </row>
    <row r="5707" spans="1:21">
      <c r="A5707" s="238">
        <f t="shared" si="130"/>
        <v>5704</v>
      </c>
      <c r="B5707" s="238" t="s">
        <v>4823</v>
      </c>
      <c r="C5707" s="239" t="s">
        <v>4824</v>
      </c>
      <c r="D5707" s="239" t="s">
        <v>4825</v>
      </c>
      <c r="E5707" s="600" t="s">
        <v>36</v>
      </c>
      <c r="F5707" s="333">
        <v>6</v>
      </c>
      <c r="G5707" s="623" t="s">
        <v>6220</v>
      </c>
      <c r="H5707" s="485">
        <v>45680</v>
      </c>
      <c r="I5707" s="505"/>
      <c r="J5707" s="249"/>
      <c r="K5707" s="249"/>
      <c r="L5707" s="249"/>
      <c r="M5707" s="246"/>
      <c r="N5707" s="249"/>
      <c r="O5707" s="506"/>
      <c r="P5707" s="249"/>
      <c r="Q5707" s="249"/>
      <c r="R5707" s="249"/>
      <c r="S5707" s="549">
        <v>17000</v>
      </c>
      <c r="T5707" s="238" t="s">
        <v>2965</v>
      </c>
      <c r="U5707" s="238">
        <f t="shared" si="131"/>
        <v>102000</v>
      </c>
    </row>
    <row r="5708" spans="1:21" ht="20.399999999999999">
      <c r="A5708" s="238">
        <f t="shared" si="130"/>
        <v>5705</v>
      </c>
      <c r="B5708" s="238" t="s">
        <v>5885</v>
      </c>
      <c r="C5708" s="239" t="s">
        <v>5114</v>
      </c>
      <c r="D5708" s="239" t="s">
        <v>5115</v>
      </c>
      <c r="E5708" s="600" t="s">
        <v>36</v>
      </c>
      <c r="F5708" s="333">
        <v>1</v>
      </c>
      <c r="G5708" s="623" t="s">
        <v>6221</v>
      </c>
      <c r="H5708" s="465">
        <v>45665</v>
      </c>
      <c r="I5708" s="505"/>
      <c r="J5708" s="249"/>
      <c r="K5708" s="249"/>
      <c r="L5708" s="249"/>
      <c r="M5708" s="246"/>
      <c r="N5708" s="249"/>
      <c r="O5708" s="506"/>
      <c r="P5708" s="249"/>
      <c r="Q5708" s="249"/>
      <c r="R5708" s="249"/>
      <c r="S5708" s="538">
        <v>16608.16</v>
      </c>
      <c r="T5708" s="238" t="s">
        <v>2965</v>
      </c>
      <c r="U5708" s="238">
        <f t="shared" si="131"/>
        <v>16608.16</v>
      </c>
    </row>
    <row r="5709" spans="1:21" ht="20.399999999999999">
      <c r="A5709" s="238">
        <f t="shared" si="130"/>
        <v>5706</v>
      </c>
      <c r="B5709" s="238" t="s">
        <v>5885</v>
      </c>
      <c r="C5709" s="239" t="s">
        <v>5114</v>
      </c>
      <c r="D5709" s="239" t="s">
        <v>5115</v>
      </c>
      <c r="E5709" s="600" t="s">
        <v>36</v>
      </c>
      <c r="F5709" s="333">
        <v>2</v>
      </c>
      <c r="G5709" s="623" t="s">
        <v>6222</v>
      </c>
      <c r="H5709" s="465">
        <v>45687</v>
      </c>
      <c r="I5709" s="505"/>
      <c r="J5709" s="249"/>
      <c r="K5709" s="249"/>
      <c r="L5709" s="249"/>
      <c r="M5709" s="246"/>
      <c r="N5709" s="249"/>
      <c r="O5709" s="506"/>
      <c r="P5709" s="249"/>
      <c r="Q5709" s="249"/>
      <c r="R5709" s="249"/>
      <c r="S5709" s="553">
        <v>16608.16</v>
      </c>
      <c r="T5709" s="238" t="s">
        <v>2965</v>
      </c>
      <c r="U5709" s="238">
        <f t="shared" si="131"/>
        <v>33216.32</v>
      </c>
    </row>
    <row r="5710" spans="1:21">
      <c r="A5710" s="238">
        <f t="shared" si="130"/>
        <v>5707</v>
      </c>
      <c r="B5710" s="238">
        <v>106656270</v>
      </c>
      <c r="C5710" s="239" t="s">
        <v>5250</v>
      </c>
      <c r="D5710" s="239" t="s">
        <v>5251</v>
      </c>
      <c r="E5710" s="600" t="s">
        <v>36</v>
      </c>
      <c r="F5710" s="235">
        <v>5</v>
      </c>
      <c r="G5710" s="623" t="s">
        <v>6208</v>
      </c>
      <c r="H5710" s="461">
        <v>45671</v>
      </c>
      <c r="I5710" s="505"/>
      <c r="J5710" s="249"/>
      <c r="K5710" s="249"/>
      <c r="L5710" s="249"/>
      <c r="M5710" s="246"/>
      <c r="N5710" s="249"/>
      <c r="O5710" s="506"/>
      <c r="P5710" s="249"/>
      <c r="Q5710" s="249"/>
      <c r="R5710" s="249"/>
      <c r="S5710" s="538">
        <v>517</v>
      </c>
      <c r="T5710" s="238" t="s">
        <v>2965</v>
      </c>
      <c r="U5710" s="238">
        <f t="shared" si="131"/>
        <v>2585</v>
      </c>
    </row>
    <row r="5711" spans="1:21">
      <c r="A5711" s="238">
        <f t="shared" si="130"/>
        <v>5708</v>
      </c>
      <c r="B5711" s="238">
        <v>113782133</v>
      </c>
      <c r="C5711" s="240"/>
      <c r="D5711" s="239" t="s">
        <v>4388</v>
      </c>
      <c r="E5711" s="600" t="s">
        <v>36</v>
      </c>
      <c r="F5711" s="235">
        <v>20</v>
      </c>
      <c r="G5711" s="623" t="s">
        <v>6208</v>
      </c>
      <c r="H5711" s="461">
        <v>45671</v>
      </c>
      <c r="I5711" s="505"/>
      <c r="J5711" s="249"/>
      <c r="K5711" s="249"/>
      <c r="L5711" s="249"/>
      <c r="M5711" s="246"/>
      <c r="N5711" s="249"/>
      <c r="O5711" s="506"/>
      <c r="P5711" s="249"/>
      <c r="Q5711" s="249"/>
      <c r="R5711" s="249"/>
      <c r="S5711" s="538">
        <v>105.6</v>
      </c>
      <c r="T5711" s="238" t="s">
        <v>2965</v>
      </c>
      <c r="U5711" s="238">
        <f t="shared" si="131"/>
        <v>2112</v>
      </c>
    </row>
    <row r="5712" spans="1:21">
      <c r="A5712" s="238">
        <f t="shared" si="130"/>
        <v>5709</v>
      </c>
      <c r="B5712" s="238">
        <v>112141777</v>
      </c>
      <c r="C5712" s="238">
        <v>112141777</v>
      </c>
      <c r="D5712" s="238" t="s">
        <v>2563</v>
      </c>
      <c r="E5712" s="600" t="s">
        <v>36</v>
      </c>
      <c r="F5712" s="235">
        <v>180</v>
      </c>
      <c r="G5712" s="623" t="s">
        <v>6208</v>
      </c>
      <c r="H5712" s="461">
        <v>45671</v>
      </c>
      <c r="I5712" s="505"/>
      <c r="J5712" s="249"/>
      <c r="K5712" s="249"/>
      <c r="L5712" s="249"/>
      <c r="M5712" s="246"/>
      <c r="N5712" s="249"/>
      <c r="O5712" s="506"/>
      <c r="P5712" s="249"/>
      <c r="Q5712" s="249"/>
      <c r="R5712" s="249"/>
      <c r="S5712" s="538">
        <v>5.3</v>
      </c>
      <c r="T5712" s="238" t="s">
        <v>2965</v>
      </c>
      <c r="U5712" s="238">
        <f t="shared" si="131"/>
        <v>954</v>
      </c>
    </row>
    <row r="5713" spans="1:21">
      <c r="A5713" s="238">
        <f t="shared" si="130"/>
        <v>5710</v>
      </c>
      <c r="B5713" s="238">
        <v>112141778</v>
      </c>
      <c r="C5713" s="238">
        <v>112141778</v>
      </c>
      <c r="D5713" s="238" t="s">
        <v>2566</v>
      </c>
      <c r="E5713" s="598" t="s">
        <v>36</v>
      </c>
      <c r="F5713" s="235">
        <v>100</v>
      </c>
      <c r="G5713" s="623" t="s">
        <v>6208</v>
      </c>
      <c r="H5713" s="461">
        <v>45671</v>
      </c>
      <c r="I5713" s="505"/>
      <c r="J5713" s="249"/>
      <c r="K5713" s="249"/>
      <c r="L5713" s="249"/>
      <c r="M5713" s="246"/>
      <c r="N5713" s="249"/>
      <c r="O5713" s="506"/>
      <c r="P5713" s="249"/>
      <c r="Q5713" s="249"/>
      <c r="R5713" s="249"/>
      <c r="S5713" s="538">
        <v>1.45</v>
      </c>
      <c r="T5713" s="238" t="s">
        <v>2965</v>
      </c>
      <c r="U5713" s="238">
        <f t="shared" si="131"/>
        <v>145</v>
      </c>
    </row>
    <row r="5714" spans="1:21" ht="20.399999999999999">
      <c r="A5714" s="238">
        <f t="shared" si="130"/>
        <v>5711</v>
      </c>
      <c r="B5714" s="238">
        <v>107171952</v>
      </c>
      <c r="C5714" s="238">
        <v>99148781208</v>
      </c>
      <c r="D5714" s="238" t="s">
        <v>1476</v>
      </c>
      <c r="E5714" s="600" t="s">
        <v>36</v>
      </c>
      <c r="F5714" s="235">
        <v>30</v>
      </c>
      <c r="G5714" s="623" t="s">
        <v>6214</v>
      </c>
      <c r="H5714" s="511">
        <v>45684</v>
      </c>
      <c r="I5714" s="505"/>
      <c r="J5714" s="249"/>
      <c r="K5714" s="249"/>
      <c r="L5714" s="249"/>
      <c r="M5714" s="246"/>
      <c r="N5714" s="249"/>
      <c r="O5714" s="506"/>
      <c r="P5714" s="249"/>
      <c r="Q5714" s="249"/>
      <c r="R5714" s="249"/>
      <c r="S5714" s="408">
        <v>2003.5</v>
      </c>
      <c r="T5714" s="238" t="s">
        <v>2965</v>
      </c>
      <c r="U5714" s="238">
        <f t="shared" si="131"/>
        <v>60105</v>
      </c>
    </row>
    <row r="5715" spans="1:21">
      <c r="A5715" s="238">
        <f t="shared" si="130"/>
        <v>5712</v>
      </c>
      <c r="B5715" s="238">
        <v>106909628</v>
      </c>
      <c r="C5715" s="346" t="s">
        <v>1672</v>
      </c>
      <c r="D5715" s="238" t="s">
        <v>1673</v>
      </c>
      <c r="E5715" s="600" t="s">
        <v>36</v>
      </c>
      <c r="F5715" s="238">
        <v>30</v>
      </c>
      <c r="G5715" s="623" t="s">
        <v>6214</v>
      </c>
      <c r="H5715" s="511">
        <v>45684</v>
      </c>
      <c r="I5715" s="505"/>
      <c r="J5715" s="249"/>
      <c r="K5715" s="249"/>
      <c r="L5715" s="249"/>
      <c r="M5715" s="246"/>
      <c r="N5715" s="249"/>
      <c r="O5715" s="506"/>
      <c r="P5715" s="249"/>
      <c r="Q5715" s="249"/>
      <c r="R5715" s="249"/>
      <c r="S5715" s="171">
        <v>55.24</v>
      </c>
      <c r="T5715" s="238" t="s">
        <v>2965</v>
      </c>
      <c r="U5715" s="238">
        <f t="shared" si="131"/>
        <v>1657.2</v>
      </c>
    </row>
    <row r="5716" spans="1:21">
      <c r="A5716" s="238">
        <f t="shared" si="130"/>
        <v>5713</v>
      </c>
      <c r="B5716" s="238">
        <v>109492180</v>
      </c>
      <c r="C5716" s="346" t="s">
        <v>201</v>
      </c>
      <c r="D5716" s="346" t="s">
        <v>2748</v>
      </c>
      <c r="E5716" s="598" t="s">
        <v>36</v>
      </c>
      <c r="F5716" s="235">
        <v>4</v>
      </c>
      <c r="G5716" s="623" t="s">
        <v>6209</v>
      </c>
      <c r="H5716" s="461">
        <v>45667</v>
      </c>
      <c r="I5716" s="505"/>
      <c r="J5716" s="249"/>
      <c r="K5716" s="249"/>
      <c r="L5716" s="249"/>
      <c r="M5716" s="246"/>
      <c r="N5716" s="249"/>
      <c r="O5716" s="506"/>
      <c r="P5716" s="249"/>
      <c r="Q5716" s="249"/>
      <c r="R5716" s="249"/>
      <c r="S5716" s="538">
        <v>34.21</v>
      </c>
      <c r="T5716" s="238" t="s">
        <v>2965</v>
      </c>
      <c r="U5716" s="238">
        <f t="shared" si="131"/>
        <v>136.84</v>
      </c>
    </row>
    <row r="5717" spans="1:21">
      <c r="A5717" s="238">
        <f t="shared" si="130"/>
        <v>5714</v>
      </c>
      <c r="B5717" s="238">
        <v>109492180</v>
      </c>
      <c r="C5717" s="346" t="s">
        <v>201</v>
      </c>
      <c r="D5717" s="346" t="s">
        <v>2748</v>
      </c>
      <c r="E5717" s="598" t="s">
        <v>36</v>
      </c>
      <c r="F5717" s="235">
        <v>120</v>
      </c>
      <c r="G5717" s="623" t="s">
        <v>6214</v>
      </c>
      <c r="H5717" s="511">
        <v>45684</v>
      </c>
      <c r="I5717" s="505"/>
      <c r="J5717" s="249"/>
      <c r="K5717" s="249"/>
      <c r="L5717" s="249"/>
      <c r="M5717" s="246"/>
      <c r="N5717" s="249"/>
      <c r="O5717" s="506"/>
      <c r="P5717" s="249"/>
      <c r="Q5717" s="249"/>
      <c r="R5717" s="249"/>
      <c r="S5717" s="171">
        <v>34.21</v>
      </c>
      <c r="T5717" s="238" t="s">
        <v>2965</v>
      </c>
      <c r="U5717" s="238">
        <f t="shared" si="131"/>
        <v>4105.2</v>
      </c>
    </row>
    <row r="5718" spans="1:21">
      <c r="A5718" s="238">
        <f t="shared" si="130"/>
        <v>5715</v>
      </c>
      <c r="B5718" s="238">
        <v>109492180</v>
      </c>
      <c r="C5718" s="346" t="s">
        <v>201</v>
      </c>
      <c r="D5718" s="346" t="s">
        <v>2748</v>
      </c>
      <c r="E5718" s="598" t="s">
        <v>36</v>
      </c>
      <c r="F5718" s="350">
        <v>6</v>
      </c>
      <c r="G5718" s="623" t="s">
        <v>6210</v>
      </c>
      <c r="H5718" s="461">
        <v>45687</v>
      </c>
      <c r="I5718" s="505"/>
      <c r="J5718" s="249"/>
      <c r="K5718" s="249"/>
      <c r="L5718" s="249"/>
      <c r="M5718" s="246"/>
      <c r="N5718" s="249"/>
      <c r="O5718" s="506"/>
      <c r="P5718" s="249"/>
      <c r="Q5718" s="249"/>
      <c r="R5718" s="249"/>
      <c r="S5718" s="549" t="s">
        <v>6227</v>
      </c>
      <c r="T5718" s="238" t="s">
        <v>2965</v>
      </c>
      <c r="U5718" s="238" t="e">
        <f t="shared" si="131"/>
        <v>#VALUE!</v>
      </c>
    </row>
    <row r="5719" spans="1:21" ht="20.399999999999999">
      <c r="A5719" s="238">
        <f t="shared" si="130"/>
        <v>5716</v>
      </c>
      <c r="B5719" s="238">
        <v>109492181</v>
      </c>
      <c r="C5719" s="346" t="s">
        <v>170</v>
      </c>
      <c r="D5719" s="346" t="s">
        <v>171</v>
      </c>
      <c r="E5719" s="600" t="s">
        <v>36</v>
      </c>
      <c r="F5719" s="238">
        <v>32</v>
      </c>
      <c r="G5719" s="623" t="s">
        <v>6209</v>
      </c>
      <c r="H5719" s="461">
        <v>45667</v>
      </c>
      <c r="I5719" s="505"/>
      <c r="J5719" s="249"/>
      <c r="K5719" s="249"/>
      <c r="L5719" s="249"/>
      <c r="M5719" s="246"/>
      <c r="N5719" s="249"/>
      <c r="O5719" s="506"/>
      <c r="P5719" s="249"/>
      <c r="Q5719" s="249"/>
      <c r="R5719" s="249"/>
      <c r="S5719" s="538">
        <v>21.27</v>
      </c>
      <c r="T5719" s="238" t="s">
        <v>2965</v>
      </c>
      <c r="U5719" s="238">
        <f t="shared" si="131"/>
        <v>680.64</v>
      </c>
    </row>
    <row r="5720" spans="1:21" ht="20.399999999999999">
      <c r="A5720" s="238">
        <f t="shared" si="130"/>
        <v>5717</v>
      </c>
      <c r="B5720" s="238">
        <v>109492181</v>
      </c>
      <c r="C5720" s="346" t="s">
        <v>170</v>
      </c>
      <c r="D5720" s="346" t="s">
        <v>171</v>
      </c>
      <c r="E5720" s="600" t="s">
        <v>36</v>
      </c>
      <c r="F5720" s="238">
        <v>16</v>
      </c>
      <c r="G5720" s="623" t="s">
        <v>6209</v>
      </c>
      <c r="H5720" s="461">
        <v>45667</v>
      </c>
      <c r="I5720" s="505"/>
      <c r="J5720" s="249"/>
      <c r="K5720" s="249"/>
      <c r="L5720" s="249"/>
      <c r="M5720" s="246"/>
      <c r="N5720" s="249"/>
      <c r="O5720" s="506"/>
      <c r="P5720" s="249"/>
      <c r="Q5720" s="249"/>
      <c r="R5720" s="249"/>
      <c r="S5720" s="538">
        <v>21.27</v>
      </c>
      <c r="T5720" s="238" t="s">
        <v>2965</v>
      </c>
      <c r="U5720" s="238">
        <f t="shared" si="131"/>
        <v>340.32</v>
      </c>
    </row>
    <row r="5721" spans="1:21" ht="20.399999999999999">
      <c r="A5721" s="238">
        <f t="shared" si="130"/>
        <v>5718</v>
      </c>
      <c r="B5721" s="238">
        <v>109492181</v>
      </c>
      <c r="C5721" s="346" t="s">
        <v>170</v>
      </c>
      <c r="D5721" s="346" t="s">
        <v>171</v>
      </c>
      <c r="E5721" s="600" t="s">
        <v>36</v>
      </c>
      <c r="F5721" s="238">
        <v>480</v>
      </c>
      <c r="G5721" s="623" t="s">
        <v>6214</v>
      </c>
      <c r="H5721" s="511">
        <v>45684</v>
      </c>
      <c r="I5721" s="505"/>
      <c r="J5721" s="249"/>
      <c r="K5721" s="249"/>
      <c r="L5721" s="249"/>
      <c r="M5721" s="246"/>
      <c r="N5721" s="249"/>
      <c r="O5721" s="506"/>
      <c r="P5721" s="249"/>
      <c r="Q5721" s="249"/>
      <c r="R5721" s="249"/>
      <c r="S5721" s="171">
        <v>21.27</v>
      </c>
      <c r="T5721" s="238" t="s">
        <v>2965</v>
      </c>
      <c r="U5721" s="238">
        <f t="shared" si="131"/>
        <v>10209.6</v>
      </c>
    </row>
    <row r="5722" spans="1:21" ht="20.399999999999999">
      <c r="A5722" s="238">
        <f t="shared" si="130"/>
        <v>5719</v>
      </c>
      <c r="B5722" s="238">
        <v>109492181</v>
      </c>
      <c r="C5722" s="346" t="s">
        <v>170</v>
      </c>
      <c r="D5722" s="346" t="s">
        <v>171</v>
      </c>
      <c r="E5722" s="600" t="s">
        <v>36</v>
      </c>
      <c r="F5722" s="246">
        <v>72</v>
      </c>
      <c r="G5722" s="623" t="s">
        <v>6210</v>
      </c>
      <c r="H5722" s="461">
        <v>45687</v>
      </c>
      <c r="I5722" s="505"/>
      <c r="J5722" s="249"/>
      <c r="K5722" s="249"/>
      <c r="L5722" s="249"/>
      <c r="M5722" s="246"/>
      <c r="N5722" s="249"/>
      <c r="O5722" s="506"/>
      <c r="P5722" s="249"/>
      <c r="Q5722" s="249"/>
      <c r="R5722" s="249"/>
      <c r="S5722" s="549">
        <v>21.27</v>
      </c>
      <c r="T5722" s="238" t="s">
        <v>2965</v>
      </c>
      <c r="U5722" s="238">
        <f t="shared" si="131"/>
        <v>1531.44</v>
      </c>
    </row>
    <row r="5723" spans="1:21">
      <c r="A5723" s="238">
        <f t="shared" si="130"/>
        <v>5720</v>
      </c>
      <c r="B5723" s="238">
        <v>109492192</v>
      </c>
      <c r="C5723" s="346" t="s">
        <v>1290</v>
      </c>
      <c r="D5723" s="346" t="s">
        <v>2746</v>
      </c>
      <c r="E5723" s="600" t="s">
        <v>36</v>
      </c>
      <c r="F5723" s="235">
        <v>120</v>
      </c>
      <c r="G5723" s="623" t="s">
        <v>6214</v>
      </c>
      <c r="H5723" s="511">
        <v>45684</v>
      </c>
      <c r="I5723" s="505"/>
      <c r="J5723" s="249"/>
      <c r="K5723" s="249"/>
      <c r="L5723" s="249"/>
      <c r="M5723" s="246"/>
      <c r="N5723" s="249"/>
      <c r="O5723" s="506"/>
      <c r="P5723" s="249"/>
      <c r="Q5723" s="249"/>
      <c r="R5723" s="249"/>
      <c r="S5723" s="171">
        <v>25.44</v>
      </c>
      <c r="T5723" s="238" t="s">
        <v>2965</v>
      </c>
      <c r="U5723" s="238">
        <f t="shared" si="131"/>
        <v>3052.8</v>
      </c>
    </row>
    <row r="5724" spans="1:21">
      <c r="A5724" s="238">
        <f t="shared" si="130"/>
        <v>5721</v>
      </c>
      <c r="B5724" s="238">
        <v>109492193</v>
      </c>
      <c r="C5724" s="346">
        <v>9670003576</v>
      </c>
      <c r="D5724" s="346" t="s">
        <v>2739</v>
      </c>
      <c r="E5724" s="598" t="s">
        <v>36</v>
      </c>
      <c r="F5724" s="235">
        <v>600</v>
      </c>
      <c r="G5724" s="623" t="s">
        <v>6214</v>
      </c>
      <c r="H5724" s="511">
        <v>45684</v>
      </c>
      <c r="I5724" s="505"/>
      <c r="J5724" s="249"/>
      <c r="K5724" s="249"/>
      <c r="L5724" s="249"/>
      <c r="M5724" s="246"/>
      <c r="N5724" s="249"/>
      <c r="O5724" s="506"/>
      <c r="P5724" s="249"/>
      <c r="Q5724" s="249"/>
      <c r="R5724" s="249"/>
      <c r="S5724" s="408">
        <v>11.89</v>
      </c>
      <c r="T5724" s="238" t="s">
        <v>2965</v>
      </c>
      <c r="U5724" s="238">
        <f t="shared" si="131"/>
        <v>7134</v>
      </c>
    </row>
    <row r="5725" spans="1:21" ht="20.399999999999999">
      <c r="A5725" s="238">
        <f t="shared" si="130"/>
        <v>5722</v>
      </c>
      <c r="B5725" s="238">
        <v>109609630</v>
      </c>
      <c r="C5725" s="337" t="s">
        <v>183</v>
      </c>
      <c r="D5725" s="238" t="s">
        <v>184</v>
      </c>
      <c r="E5725" s="598" t="s">
        <v>36</v>
      </c>
      <c r="F5725" s="235">
        <v>240</v>
      </c>
      <c r="G5725" s="623" t="s">
        <v>6214</v>
      </c>
      <c r="H5725" s="511">
        <v>45684</v>
      </c>
      <c r="I5725" s="505"/>
      <c r="J5725" s="249"/>
      <c r="K5725" s="249"/>
      <c r="L5725" s="249"/>
      <c r="M5725" s="246"/>
      <c r="N5725" s="249"/>
      <c r="O5725" s="506"/>
      <c r="P5725" s="249"/>
      <c r="Q5725" s="249"/>
      <c r="R5725" s="249"/>
      <c r="S5725" s="171">
        <v>24.28</v>
      </c>
      <c r="T5725" s="238" t="s">
        <v>2965</v>
      </c>
      <c r="U5725" s="238">
        <f t="shared" si="131"/>
        <v>5827.2000000000007</v>
      </c>
    </row>
    <row r="5726" spans="1:21">
      <c r="A5726" s="238">
        <f t="shared" si="130"/>
        <v>5723</v>
      </c>
      <c r="B5726" s="238">
        <v>112136078</v>
      </c>
      <c r="C5726" s="346" t="s">
        <v>879</v>
      </c>
      <c r="D5726" s="346" t="s">
        <v>880</v>
      </c>
      <c r="E5726" s="598" t="s">
        <v>36</v>
      </c>
      <c r="F5726" s="238">
        <v>30</v>
      </c>
      <c r="G5726" s="623" t="s">
        <v>6214</v>
      </c>
      <c r="H5726" s="511">
        <v>45684</v>
      </c>
      <c r="I5726" s="505"/>
      <c r="J5726" s="249"/>
      <c r="K5726" s="249"/>
      <c r="L5726" s="249"/>
      <c r="M5726" s="246"/>
      <c r="N5726" s="249"/>
      <c r="O5726" s="506"/>
      <c r="P5726" s="249"/>
      <c r="Q5726" s="249"/>
      <c r="R5726" s="249"/>
      <c r="S5726" s="542">
        <v>175.20000000000002</v>
      </c>
      <c r="T5726" s="238" t="s">
        <v>2965</v>
      </c>
      <c r="U5726" s="238">
        <f t="shared" si="131"/>
        <v>5256.0000000000009</v>
      </c>
    </row>
    <row r="5727" spans="1:21">
      <c r="A5727" s="238">
        <f t="shared" si="130"/>
        <v>5724</v>
      </c>
      <c r="B5727" s="238">
        <v>112136080</v>
      </c>
      <c r="C5727" s="346" t="s">
        <v>2222</v>
      </c>
      <c r="D5727" s="346" t="s">
        <v>889</v>
      </c>
      <c r="E5727" s="598" t="s">
        <v>36</v>
      </c>
      <c r="F5727" s="333">
        <v>120</v>
      </c>
      <c r="G5727" s="623" t="s">
        <v>6214</v>
      </c>
      <c r="H5727" s="511">
        <v>45684</v>
      </c>
      <c r="I5727" s="505"/>
      <c r="J5727" s="249"/>
      <c r="K5727" s="249"/>
      <c r="L5727" s="249"/>
      <c r="M5727" s="246"/>
      <c r="N5727" s="249"/>
      <c r="O5727" s="506"/>
      <c r="P5727" s="249"/>
      <c r="Q5727" s="249"/>
      <c r="R5727" s="249"/>
      <c r="S5727" s="171">
        <v>15.92</v>
      </c>
      <c r="T5727" s="238" t="s">
        <v>2965</v>
      </c>
      <c r="U5727" s="238">
        <f t="shared" si="131"/>
        <v>1910.4</v>
      </c>
    </row>
    <row r="5728" spans="1:21">
      <c r="A5728" s="238">
        <f t="shared" si="130"/>
        <v>5725</v>
      </c>
      <c r="B5728" s="238">
        <v>112136069</v>
      </c>
      <c r="C5728" s="346" t="s">
        <v>2235</v>
      </c>
      <c r="D5728" s="346" t="s">
        <v>2749</v>
      </c>
      <c r="E5728" s="598" t="s">
        <v>36</v>
      </c>
      <c r="F5728" s="235">
        <v>90</v>
      </c>
      <c r="G5728" s="623" t="s">
        <v>6214</v>
      </c>
      <c r="H5728" s="511">
        <v>45684</v>
      </c>
      <c r="I5728" s="505"/>
      <c r="J5728" s="249"/>
      <c r="K5728" s="249"/>
      <c r="L5728" s="249"/>
      <c r="M5728" s="246"/>
      <c r="N5728" s="249"/>
      <c r="O5728" s="506"/>
      <c r="P5728" s="249"/>
      <c r="Q5728" s="249"/>
      <c r="R5728" s="249"/>
      <c r="S5728" s="171">
        <v>57.48</v>
      </c>
      <c r="T5728" s="238" t="s">
        <v>2965</v>
      </c>
      <c r="U5728" s="238">
        <f t="shared" si="131"/>
        <v>5173.2</v>
      </c>
    </row>
    <row r="5729" spans="1:21">
      <c r="A5729" s="238">
        <f t="shared" si="130"/>
        <v>5726</v>
      </c>
      <c r="B5729" s="238">
        <v>109609632</v>
      </c>
      <c r="C5729" s="238" t="s">
        <v>197</v>
      </c>
      <c r="D5729" s="238" t="s">
        <v>2747</v>
      </c>
      <c r="E5729" s="598" t="s">
        <v>36</v>
      </c>
      <c r="F5729" s="235">
        <v>60</v>
      </c>
      <c r="G5729" s="623" t="s">
        <v>6214</v>
      </c>
      <c r="H5729" s="511">
        <v>45684</v>
      </c>
      <c r="I5729" s="505"/>
      <c r="J5729" s="249"/>
      <c r="K5729" s="249"/>
      <c r="L5729" s="249"/>
      <c r="M5729" s="246"/>
      <c r="N5729" s="249"/>
      <c r="O5729" s="506"/>
      <c r="P5729" s="249"/>
      <c r="Q5729" s="249"/>
      <c r="R5729" s="249"/>
      <c r="S5729" s="171">
        <v>108.82</v>
      </c>
      <c r="T5729" s="238" t="s">
        <v>2965</v>
      </c>
      <c r="U5729" s="238">
        <f t="shared" si="131"/>
        <v>6529.2</v>
      </c>
    </row>
    <row r="5730" spans="1:21">
      <c r="A5730" s="238">
        <f t="shared" si="130"/>
        <v>5727</v>
      </c>
      <c r="B5730" s="333">
        <v>108214979</v>
      </c>
      <c r="C5730" s="333">
        <v>108214979</v>
      </c>
      <c r="D5730" s="238" t="s">
        <v>819</v>
      </c>
      <c r="E5730" s="598" t="s">
        <v>36</v>
      </c>
      <c r="F5730" s="333">
        <v>200</v>
      </c>
      <c r="G5730" s="623" t="s">
        <v>6208</v>
      </c>
      <c r="H5730" s="461">
        <v>45671</v>
      </c>
      <c r="I5730" s="505"/>
      <c r="J5730" s="249"/>
      <c r="K5730" s="249"/>
      <c r="L5730" s="249"/>
      <c r="M5730" s="246"/>
      <c r="N5730" s="249"/>
      <c r="O5730" s="506"/>
      <c r="P5730" s="249"/>
      <c r="Q5730" s="249"/>
      <c r="R5730" s="249"/>
      <c r="S5730" s="538">
        <v>4.05</v>
      </c>
      <c r="T5730" s="238" t="s">
        <v>2965</v>
      </c>
      <c r="U5730" s="238">
        <f t="shared" si="131"/>
        <v>810</v>
      </c>
    </row>
    <row r="5731" spans="1:21">
      <c r="A5731" s="238">
        <f t="shared" si="130"/>
        <v>5728</v>
      </c>
      <c r="B5731" s="333">
        <v>107186267</v>
      </c>
      <c r="C5731" s="238">
        <v>107186267</v>
      </c>
      <c r="D5731" s="238" t="s">
        <v>821</v>
      </c>
      <c r="E5731" s="598" t="s">
        <v>36</v>
      </c>
      <c r="F5731" s="333">
        <v>200</v>
      </c>
      <c r="G5731" s="623" t="s">
        <v>6208</v>
      </c>
      <c r="H5731" s="461">
        <v>45671</v>
      </c>
      <c r="I5731" s="505"/>
      <c r="J5731" s="249"/>
      <c r="K5731" s="249"/>
      <c r="L5731" s="249"/>
      <c r="M5731" s="246"/>
      <c r="N5731" s="249"/>
      <c r="O5731" s="506"/>
      <c r="P5731" s="249"/>
      <c r="Q5731" s="249"/>
      <c r="R5731" s="249"/>
      <c r="S5731" s="538">
        <v>11.06</v>
      </c>
      <c r="T5731" s="238" t="s">
        <v>2965</v>
      </c>
      <c r="U5731" s="238">
        <f t="shared" si="131"/>
        <v>2212</v>
      </c>
    </row>
    <row r="5732" spans="1:21">
      <c r="A5732" s="238">
        <f t="shared" si="130"/>
        <v>5729</v>
      </c>
      <c r="B5732" s="333">
        <v>107184793</v>
      </c>
      <c r="C5732" s="238">
        <v>107184793</v>
      </c>
      <c r="D5732" s="238" t="s">
        <v>813</v>
      </c>
      <c r="E5732" s="598" t="s">
        <v>36</v>
      </c>
      <c r="F5732" s="235">
        <v>200</v>
      </c>
      <c r="G5732" s="623" t="s">
        <v>6208</v>
      </c>
      <c r="H5732" s="461">
        <v>45671</v>
      </c>
      <c r="I5732" s="505"/>
      <c r="J5732" s="249"/>
      <c r="K5732" s="249"/>
      <c r="L5732" s="249"/>
      <c r="M5732" s="246"/>
      <c r="N5732" s="249"/>
      <c r="O5732" s="506"/>
      <c r="P5732" s="249"/>
      <c r="Q5732" s="249"/>
      <c r="R5732" s="249"/>
      <c r="S5732" s="538">
        <v>2.74</v>
      </c>
      <c r="T5732" s="238" t="s">
        <v>2965</v>
      </c>
      <c r="U5732" s="238">
        <f t="shared" si="131"/>
        <v>548</v>
      </c>
    </row>
    <row r="5733" spans="1:21">
      <c r="A5733" s="238">
        <f t="shared" si="130"/>
        <v>5730</v>
      </c>
      <c r="B5733" s="333">
        <v>107156657</v>
      </c>
      <c r="C5733" s="238">
        <v>107156657</v>
      </c>
      <c r="D5733" s="238" t="s">
        <v>815</v>
      </c>
      <c r="E5733" s="598" t="s">
        <v>36</v>
      </c>
      <c r="F5733" s="238">
        <v>40</v>
      </c>
      <c r="G5733" s="623" t="s">
        <v>6208</v>
      </c>
      <c r="H5733" s="461">
        <v>45671</v>
      </c>
      <c r="I5733" s="505"/>
      <c r="J5733" s="249"/>
      <c r="K5733" s="249"/>
      <c r="L5733" s="249"/>
      <c r="M5733" s="246"/>
      <c r="N5733" s="249"/>
      <c r="O5733" s="506"/>
      <c r="P5733" s="249"/>
      <c r="Q5733" s="249"/>
      <c r="R5733" s="249"/>
      <c r="S5733" s="538">
        <v>17.79</v>
      </c>
      <c r="T5733" s="238" t="s">
        <v>2965</v>
      </c>
      <c r="U5733" s="238">
        <f t="shared" si="131"/>
        <v>711.59999999999991</v>
      </c>
    </row>
    <row r="5734" spans="1:21">
      <c r="A5734" s="238">
        <f t="shared" si="130"/>
        <v>5731</v>
      </c>
      <c r="B5734" s="333">
        <v>107156629</v>
      </c>
      <c r="C5734" s="238">
        <v>107156629</v>
      </c>
      <c r="D5734" s="238" t="s">
        <v>814</v>
      </c>
      <c r="E5734" s="598" t="s">
        <v>36</v>
      </c>
      <c r="F5734" s="333">
        <v>160</v>
      </c>
      <c r="G5734" s="623" t="s">
        <v>6208</v>
      </c>
      <c r="H5734" s="461">
        <v>45671</v>
      </c>
      <c r="I5734" s="505"/>
      <c r="J5734" s="249"/>
      <c r="K5734" s="249"/>
      <c r="L5734" s="249"/>
      <c r="M5734" s="246"/>
      <c r="N5734" s="249"/>
      <c r="O5734" s="506"/>
      <c r="P5734" s="249"/>
      <c r="Q5734" s="249"/>
      <c r="R5734" s="249"/>
      <c r="S5734" s="538">
        <v>13.63</v>
      </c>
      <c r="T5734" s="238" t="s">
        <v>2965</v>
      </c>
      <c r="U5734" s="238">
        <f t="shared" si="131"/>
        <v>2180.8000000000002</v>
      </c>
    </row>
    <row r="5735" spans="1:21">
      <c r="A5735" s="238">
        <f t="shared" si="130"/>
        <v>5732</v>
      </c>
      <c r="B5735" s="333">
        <v>110408291</v>
      </c>
      <c r="C5735" s="238" t="s">
        <v>1305</v>
      </c>
      <c r="D5735" s="238" t="s">
        <v>1306</v>
      </c>
      <c r="E5735" s="598" t="s">
        <v>36</v>
      </c>
      <c r="F5735" s="235">
        <v>60</v>
      </c>
      <c r="G5735" s="623" t="s">
        <v>6208</v>
      </c>
      <c r="H5735" s="461">
        <v>45671</v>
      </c>
      <c r="I5735" s="505"/>
      <c r="J5735" s="249"/>
      <c r="K5735" s="249"/>
      <c r="L5735" s="249"/>
      <c r="M5735" s="246"/>
      <c r="N5735" s="249"/>
      <c r="O5735" s="506"/>
      <c r="P5735" s="249"/>
      <c r="Q5735" s="249"/>
      <c r="R5735" s="249"/>
      <c r="S5735" s="538">
        <v>2.5499999999999998</v>
      </c>
      <c r="T5735" s="238" t="s">
        <v>2965</v>
      </c>
      <c r="U5735" s="238">
        <f t="shared" si="131"/>
        <v>153</v>
      </c>
    </row>
    <row r="5736" spans="1:21" ht="20.399999999999999">
      <c r="A5736" s="238">
        <f t="shared" si="130"/>
        <v>5733</v>
      </c>
      <c r="B5736" s="333">
        <v>110408292</v>
      </c>
      <c r="C5736" s="238">
        <v>110408292</v>
      </c>
      <c r="D5736" s="238" t="s">
        <v>1310</v>
      </c>
      <c r="E5736" s="598" t="s">
        <v>36</v>
      </c>
      <c r="F5736" s="235">
        <v>300</v>
      </c>
      <c r="G5736" s="623" t="s">
        <v>6208</v>
      </c>
      <c r="H5736" s="461">
        <v>45671</v>
      </c>
      <c r="I5736" s="505"/>
      <c r="J5736" s="249"/>
      <c r="K5736" s="249"/>
      <c r="L5736" s="249"/>
      <c r="M5736" s="246"/>
      <c r="N5736" s="249"/>
      <c r="O5736" s="506"/>
      <c r="P5736" s="249"/>
      <c r="Q5736" s="249"/>
      <c r="R5736" s="249"/>
      <c r="S5736" s="538">
        <v>2.61</v>
      </c>
      <c r="T5736" s="238" t="s">
        <v>2965</v>
      </c>
      <c r="U5736" s="238">
        <f t="shared" si="131"/>
        <v>783</v>
      </c>
    </row>
    <row r="5737" spans="1:21">
      <c r="A5737" s="238">
        <f t="shared" si="130"/>
        <v>5734</v>
      </c>
      <c r="B5737" s="238">
        <v>102464571</v>
      </c>
      <c r="C5737" s="238" t="s">
        <v>1693</v>
      </c>
      <c r="D5737" s="238" t="s">
        <v>1694</v>
      </c>
      <c r="E5737" s="600" t="s">
        <v>36</v>
      </c>
      <c r="F5737" s="235">
        <v>10</v>
      </c>
      <c r="G5737" s="623" t="s">
        <v>6208</v>
      </c>
      <c r="H5737" s="461">
        <v>45671</v>
      </c>
      <c r="I5737" s="505"/>
      <c r="J5737" s="249"/>
      <c r="K5737" s="249"/>
      <c r="L5737" s="249"/>
      <c r="M5737" s="246"/>
      <c r="N5737" s="249"/>
      <c r="O5737" s="506"/>
      <c r="P5737" s="249"/>
      <c r="Q5737" s="249"/>
      <c r="R5737" s="249"/>
      <c r="S5737" s="538">
        <v>1592</v>
      </c>
      <c r="T5737" s="238" t="s">
        <v>2965</v>
      </c>
      <c r="U5737" s="238">
        <f t="shared" si="131"/>
        <v>15920</v>
      </c>
    </row>
    <row r="5738" spans="1:21">
      <c r="A5738" s="238">
        <f t="shared" si="130"/>
        <v>5735</v>
      </c>
      <c r="B5738" s="238">
        <v>102951260</v>
      </c>
      <c r="C5738" s="238" t="s">
        <v>1697</v>
      </c>
      <c r="D5738" s="238" t="s">
        <v>1698</v>
      </c>
      <c r="E5738" s="600" t="s">
        <v>36</v>
      </c>
      <c r="F5738" s="235">
        <v>2</v>
      </c>
      <c r="G5738" s="623" t="s">
        <v>6209</v>
      </c>
      <c r="H5738" s="461">
        <v>45667</v>
      </c>
      <c r="I5738" s="505"/>
      <c r="J5738" s="249"/>
      <c r="K5738" s="249"/>
      <c r="L5738" s="249"/>
      <c r="M5738" s="246"/>
      <c r="N5738" s="249"/>
      <c r="O5738" s="506"/>
      <c r="P5738" s="249"/>
      <c r="Q5738" s="249"/>
      <c r="R5738" s="249"/>
      <c r="S5738" s="538">
        <v>242</v>
      </c>
      <c r="T5738" s="238" t="s">
        <v>2965</v>
      </c>
      <c r="U5738" s="238">
        <f t="shared" si="131"/>
        <v>484</v>
      </c>
    </row>
    <row r="5739" spans="1:21">
      <c r="A5739" s="238">
        <f t="shared" si="130"/>
        <v>5736</v>
      </c>
      <c r="B5739" s="238">
        <v>102951260</v>
      </c>
      <c r="C5739" s="238" t="s">
        <v>1697</v>
      </c>
      <c r="D5739" s="238" t="s">
        <v>1698</v>
      </c>
      <c r="E5739" s="600" t="s">
        <v>36</v>
      </c>
      <c r="F5739" s="235">
        <v>10</v>
      </c>
      <c r="G5739" s="623" t="s">
        <v>6208</v>
      </c>
      <c r="H5739" s="461">
        <v>45671</v>
      </c>
      <c r="I5739" s="505"/>
      <c r="J5739" s="249"/>
      <c r="K5739" s="249"/>
      <c r="L5739" s="249"/>
      <c r="M5739" s="246"/>
      <c r="N5739" s="249"/>
      <c r="O5739" s="506"/>
      <c r="P5739" s="249"/>
      <c r="Q5739" s="249"/>
      <c r="R5739" s="249"/>
      <c r="S5739" s="538">
        <v>242</v>
      </c>
      <c r="T5739" s="238" t="s">
        <v>2965</v>
      </c>
      <c r="U5739" s="238">
        <f t="shared" si="131"/>
        <v>2420</v>
      </c>
    </row>
    <row r="5740" spans="1:21">
      <c r="A5740" s="238">
        <f t="shared" si="130"/>
        <v>5737</v>
      </c>
      <c r="B5740" s="238">
        <v>101576439</v>
      </c>
      <c r="C5740" s="238" t="s">
        <v>655</v>
      </c>
      <c r="D5740" s="238" t="s">
        <v>656</v>
      </c>
      <c r="E5740" s="600" t="s">
        <v>36</v>
      </c>
      <c r="F5740" s="238">
        <v>10</v>
      </c>
      <c r="G5740" s="623" t="s">
        <v>6208</v>
      </c>
      <c r="H5740" s="461">
        <v>45671</v>
      </c>
      <c r="I5740" s="505"/>
      <c r="J5740" s="249"/>
      <c r="K5740" s="249"/>
      <c r="L5740" s="249"/>
      <c r="M5740" s="246"/>
      <c r="N5740" s="249"/>
      <c r="O5740" s="506"/>
      <c r="P5740" s="249"/>
      <c r="Q5740" s="249"/>
      <c r="R5740" s="249"/>
      <c r="S5740" s="538">
        <v>1394</v>
      </c>
      <c r="T5740" s="238" t="s">
        <v>2965</v>
      </c>
      <c r="U5740" s="238">
        <f t="shared" si="131"/>
        <v>13940</v>
      </c>
    </row>
    <row r="5741" spans="1:21">
      <c r="A5741" s="238">
        <f t="shared" si="130"/>
        <v>5738</v>
      </c>
      <c r="B5741" s="238">
        <v>109609633</v>
      </c>
      <c r="C5741" s="346" t="s">
        <v>1078</v>
      </c>
      <c r="D5741" s="346" t="s">
        <v>1674</v>
      </c>
      <c r="E5741" s="598" t="s">
        <v>36</v>
      </c>
      <c r="F5741" s="235">
        <v>30</v>
      </c>
      <c r="G5741" s="623" t="s">
        <v>6214</v>
      </c>
      <c r="H5741" s="511">
        <v>45684</v>
      </c>
      <c r="I5741" s="505"/>
      <c r="J5741" s="249"/>
      <c r="K5741" s="249"/>
      <c r="L5741" s="249"/>
      <c r="M5741" s="246"/>
      <c r="N5741" s="249"/>
      <c r="O5741" s="506"/>
      <c r="P5741" s="249"/>
      <c r="Q5741" s="249"/>
      <c r="R5741" s="249"/>
      <c r="S5741" s="171">
        <v>102.74</v>
      </c>
      <c r="T5741" s="238" t="s">
        <v>2965</v>
      </c>
      <c r="U5741" s="238">
        <f t="shared" si="131"/>
        <v>3082.2</v>
      </c>
    </row>
    <row r="5742" spans="1:21">
      <c r="A5742" s="238">
        <f t="shared" si="130"/>
        <v>5739</v>
      </c>
      <c r="B5742" s="238">
        <v>109609634</v>
      </c>
      <c r="C5742" s="346">
        <v>21038812425</v>
      </c>
      <c r="D5742" s="346" t="s">
        <v>2740</v>
      </c>
      <c r="E5742" s="598" t="s">
        <v>36</v>
      </c>
      <c r="F5742" s="235">
        <v>30</v>
      </c>
      <c r="G5742" s="623" t="s">
        <v>6214</v>
      </c>
      <c r="H5742" s="511">
        <v>45684</v>
      </c>
      <c r="I5742" s="505"/>
      <c r="J5742" s="249"/>
      <c r="K5742" s="249"/>
      <c r="L5742" s="249"/>
      <c r="M5742" s="246"/>
      <c r="N5742" s="249"/>
      <c r="O5742" s="506"/>
      <c r="P5742" s="249"/>
      <c r="Q5742" s="249"/>
      <c r="R5742" s="249"/>
      <c r="S5742" s="171">
        <v>1128.74</v>
      </c>
      <c r="T5742" s="238" t="s">
        <v>2965</v>
      </c>
      <c r="U5742" s="238">
        <f t="shared" si="131"/>
        <v>33862.199999999997</v>
      </c>
    </row>
    <row r="5743" spans="1:21">
      <c r="A5743" s="238">
        <f t="shared" si="130"/>
        <v>5740</v>
      </c>
      <c r="B5743" s="238">
        <v>109609637</v>
      </c>
      <c r="C5743" s="238" t="s">
        <v>573</v>
      </c>
      <c r="D5743" s="238" t="s">
        <v>574</v>
      </c>
      <c r="E5743" s="598" t="s">
        <v>36</v>
      </c>
      <c r="F5743" s="235">
        <v>150</v>
      </c>
      <c r="G5743" s="623" t="s">
        <v>6214</v>
      </c>
      <c r="H5743" s="511">
        <v>45684</v>
      </c>
      <c r="I5743" s="505"/>
      <c r="J5743" s="249"/>
      <c r="K5743" s="249"/>
      <c r="L5743" s="249"/>
      <c r="M5743" s="246"/>
      <c r="N5743" s="249"/>
      <c r="O5743" s="506"/>
      <c r="P5743" s="249"/>
      <c r="Q5743" s="249"/>
      <c r="R5743" s="249"/>
      <c r="S5743" s="171">
        <v>21.82</v>
      </c>
      <c r="T5743" s="238" t="s">
        <v>2965</v>
      </c>
      <c r="U5743" s="238">
        <f t="shared" si="131"/>
        <v>3273</v>
      </c>
    </row>
    <row r="5744" spans="1:21">
      <c r="A5744" s="238">
        <f t="shared" si="130"/>
        <v>5741</v>
      </c>
      <c r="B5744" s="238">
        <v>112136066</v>
      </c>
      <c r="C5744" s="346" t="s">
        <v>2230</v>
      </c>
      <c r="D5744" s="346" t="s">
        <v>2745</v>
      </c>
      <c r="E5744" s="598" t="s">
        <v>36</v>
      </c>
      <c r="F5744" s="235">
        <v>30</v>
      </c>
      <c r="G5744" s="623" t="s">
        <v>6214</v>
      </c>
      <c r="H5744" s="511">
        <v>45684</v>
      </c>
      <c r="I5744" s="505"/>
      <c r="J5744" s="249"/>
      <c r="K5744" s="249"/>
      <c r="L5744" s="249"/>
      <c r="M5744" s="246"/>
      <c r="N5744" s="249"/>
      <c r="O5744" s="506"/>
      <c r="P5744" s="249"/>
      <c r="Q5744" s="249"/>
      <c r="R5744" s="249"/>
      <c r="S5744" s="171">
        <v>138.27000000000001</v>
      </c>
      <c r="T5744" s="238" t="s">
        <v>2965</v>
      </c>
      <c r="U5744" s="238">
        <f t="shared" si="131"/>
        <v>4148.1000000000004</v>
      </c>
    </row>
    <row r="5745" spans="1:21">
      <c r="A5745" s="238">
        <f t="shared" si="130"/>
        <v>5742</v>
      </c>
      <c r="B5745" s="238">
        <v>112136070</v>
      </c>
      <c r="C5745" s="239">
        <v>19628060446</v>
      </c>
      <c r="D5745" s="238" t="s">
        <v>2751</v>
      </c>
      <c r="E5745" s="598" t="s">
        <v>36</v>
      </c>
      <c r="F5745" s="333">
        <v>30</v>
      </c>
      <c r="G5745" s="623" t="s">
        <v>6214</v>
      </c>
      <c r="H5745" s="511">
        <v>45684</v>
      </c>
      <c r="I5745" s="505"/>
      <c r="J5745" s="249"/>
      <c r="K5745" s="249"/>
      <c r="L5745" s="249"/>
      <c r="M5745" s="246"/>
      <c r="N5745" s="249"/>
      <c r="O5745" s="506"/>
      <c r="P5745" s="249"/>
      <c r="Q5745" s="249"/>
      <c r="R5745" s="249"/>
      <c r="S5745" s="171">
        <v>729.43</v>
      </c>
      <c r="T5745" s="238" t="s">
        <v>2965</v>
      </c>
      <c r="U5745" s="238">
        <f t="shared" si="131"/>
        <v>21882.899999999998</v>
      </c>
    </row>
    <row r="5746" spans="1:21" ht="20.399999999999999">
      <c r="A5746" s="238">
        <f t="shared" si="130"/>
        <v>5743</v>
      </c>
      <c r="B5746" s="238">
        <v>109492194</v>
      </c>
      <c r="C5746" s="346">
        <v>61030012010</v>
      </c>
      <c r="D5746" s="346" t="s">
        <v>193</v>
      </c>
      <c r="E5746" s="598" t="s">
        <v>36</v>
      </c>
      <c r="F5746" s="238">
        <v>4</v>
      </c>
      <c r="G5746" s="623" t="s">
        <v>6209</v>
      </c>
      <c r="H5746" s="461">
        <v>45667</v>
      </c>
      <c r="I5746" s="505"/>
      <c r="J5746" s="249"/>
      <c r="K5746" s="249"/>
      <c r="L5746" s="249"/>
      <c r="M5746" s="246"/>
      <c r="N5746" s="249"/>
      <c r="O5746" s="506"/>
      <c r="P5746" s="249"/>
      <c r="Q5746" s="249"/>
      <c r="R5746" s="249"/>
      <c r="S5746" s="538">
        <v>244.56</v>
      </c>
      <c r="T5746" s="238" t="s">
        <v>2965</v>
      </c>
      <c r="U5746" s="238">
        <f t="shared" si="131"/>
        <v>978.24</v>
      </c>
    </row>
    <row r="5747" spans="1:21" ht="20.399999999999999">
      <c r="A5747" s="238">
        <f t="shared" si="130"/>
        <v>5744</v>
      </c>
      <c r="B5747" s="238">
        <v>109492194</v>
      </c>
      <c r="C5747" s="346">
        <v>61030012010</v>
      </c>
      <c r="D5747" s="346" t="s">
        <v>193</v>
      </c>
      <c r="E5747" s="598" t="s">
        <v>36</v>
      </c>
      <c r="F5747" s="235">
        <v>240</v>
      </c>
      <c r="G5747" s="623" t="s">
        <v>6214</v>
      </c>
      <c r="H5747" s="511">
        <v>45684</v>
      </c>
      <c r="I5747" s="505"/>
      <c r="J5747" s="249"/>
      <c r="K5747" s="249"/>
      <c r="L5747" s="249"/>
      <c r="M5747" s="246"/>
      <c r="N5747" s="249"/>
      <c r="O5747" s="506"/>
      <c r="P5747" s="249"/>
      <c r="Q5747" s="249"/>
      <c r="R5747" s="249"/>
      <c r="S5747" s="408">
        <v>244.56</v>
      </c>
      <c r="T5747" s="238" t="s">
        <v>2965</v>
      </c>
      <c r="U5747" s="238">
        <f t="shared" si="131"/>
        <v>58694.400000000001</v>
      </c>
    </row>
    <row r="5748" spans="1:21" ht="20.399999999999999">
      <c r="A5748" s="238">
        <f t="shared" si="130"/>
        <v>5745</v>
      </c>
      <c r="B5748" s="238">
        <v>109492194</v>
      </c>
      <c r="C5748" s="346">
        <v>61030012010</v>
      </c>
      <c r="D5748" s="346" t="s">
        <v>193</v>
      </c>
      <c r="E5748" s="598" t="s">
        <v>36</v>
      </c>
      <c r="F5748" s="246">
        <v>6</v>
      </c>
      <c r="G5748" s="623" t="s">
        <v>6210</v>
      </c>
      <c r="H5748" s="461">
        <v>45687</v>
      </c>
      <c r="I5748" s="505"/>
      <c r="J5748" s="249"/>
      <c r="K5748" s="249"/>
      <c r="L5748" s="249"/>
      <c r="M5748" s="246"/>
      <c r="N5748" s="249"/>
      <c r="O5748" s="506"/>
      <c r="P5748" s="249"/>
      <c r="Q5748" s="249"/>
      <c r="R5748" s="249"/>
      <c r="S5748" s="549">
        <v>244.56</v>
      </c>
      <c r="T5748" s="238" t="s">
        <v>2965</v>
      </c>
      <c r="U5748" s="238">
        <f t="shared" si="131"/>
        <v>1467.3600000000001</v>
      </c>
    </row>
    <row r="5749" spans="1:21">
      <c r="A5749" s="238">
        <f t="shared" si="130"/>
        <v>5746</v>
      </c>
      <c r="B5749" s="344">
        <v>112136075</v>
      </c>
      <c r="C5749" s="238" t="s">
        <v>63</v>
      </c>
      <c r="D5749" s="238" t="s">
        <v>64</v>
      </c>
      <c r="E5749" s="598" t="s">
        <v>36</v>
      </c>
      <c r="F5749" s="333">
        <v>30</v>
      </c>
      <c r="G5749" s="623" t="s">
        <v>6214</v>
      </c>
      <c r="H5749" s="511">
        <v>45684</v>
      </c>
      <c r="I5749" s="505"/>
      <c r="J5749" s="249"/>
      <c r="K5749" s="249"/>
      <c r="L5749" s="249"/>
      <c r="M5749" s="246"/>
      <c r="N5749" s="249"/>
      <c r="O5749" s="506"/>
      <c r="P5749" s="249"/>
      <c r="Q5749" s="249"/>
      <c r="R5749" s="249"/>
      <c r="S5749" s="171">
        <v>1479.71</v>
      </c>
      <c r="T5749" s="238" t="s">
        <v>2965</v>
      </c>
      <c r="U5749" s="238">
        <f t="shared" si="131"/>
        <v>44391.3</v>
      </c>
    </row>
    <row r="5750" spans="1:21">
      <c r="A5750" s="238">
        <f t="shared" si="130"/>
        <v>5747</v>
      </c>
      <c r="B5750" s="238">
        <v>112136081</v>
      </c>
      <c r="C5750" s="238" t="s">
        <v>997</v>
      </c>
      <c r="D5750" s="238" t="s">
        <v>998</v>
      </c>
      <c r="E5750" s="598" t="s">
        <v>36</v>
      </c>
      <c r="F5750" s="235">
        <v>30</v>
      </c>
      <c r="G5750" s="623" t="s">
        <v>6214</v>
      </c>
      <c r="H5750" s="511">
        <v>45684</v>
      </c>
      <c r="I5750" s="505"/>
      <c r="J5750" s="249"/>
      <c r="K5750" s="249"/>
      <c r="L5750" s="249"/>
      <c r="M5750" s="246"/>
      <c r="N5750" s="249"/>
      <c r="O5750" s="506"/>
      <c r="P5750" s="249"/>
      <c r="Q5750" s="249"/>
      <c r="R5750" s="249"/>
      <c r="S5750" s="249">
        <v>698.9</v>
      </c>
      <c r="T5750" s="238" t="s">
        <v>2965</v>
      </c>
      <c r="U5750" s="238">
        <f t="shared" si="131"/>
        <v>20967</v>
      </c>
    </row>
    <row r="5751" spans="1:21">
      <c r="A5751" s="238">
        <f t="shared" si="130"/>
        <v>5748</v>
      </c>
      <c r="B5751" s="238">
        <v>111400054</v>
      </c>
      <c r="C5751" s="238" t="s">
        <v>3274</v>
      </c>
      <c r="D5751" s="238" t="s">
        <v>650</v>
      </c>
      <c r="E5751" s="598" t="s">
        <v>36</v>
      </c>
      <c r="F5751" s="235">
        <v>30</v>
      </c>
      <c r="G5751" s="623" t="s">
        <v>6208</v>
      </c>
      <c r="H5751" s="461">
        <v>45671</v>
      </c>
      <c r="I5751" s="505"/>
      <c r="J5751" s="249"/>
      <c r="K5751" s="249"/>
      <c r="L5751" s="249"/>
      <c r="M5751" s="246"/>
      <c r="N5751" s="249"/>
      <c r="O5751" s="506"/>
      <c r="P5751" s="249"/>
      <c r="Q5751" s="249"/>
      <c r="R5751" s="249"/>
      <c r="S5751" s="538">
        <v>1462</v>
      </c>
      <c r="T5751" s="238" t="s">
        <v>2965</v>
      </c>
      <c r="U5751" s="238">
        <f t="shared" si="131"/>
        <v>43860</v>
      </c>
    </row>
    <row r="5752" spans="1:21" ht="20.399999999999999">
      <c r="A5752" s="238">
        <f t="shared" ref="A5752:A5815" si="132">A5751+1</f>
        <v>5749</v>
      </c>
      <c r="B5752" s="238">
        <v>112136072</v>
      </c>
      <c r="C5752" s="239">
        <v>19620005092</v>
      </c>
      <c r="D5752" s="238" t="s">
        <v>457</v>
      </c>
      <c r="E5752" s="606" t="s">
        <v>36</v>
      </c>
      <c r="F5752" s="235">
        <v>30</v>
      </c>
      <c r="G5752" s="623" t="s">
        <v>6214</v>
      </c>
      <c r="H5752" s="511">
        <v>45684</v>
      </c>
      <c r="I5752" s="505"/>
      <c r="J5752" s="249"/>
      <c r="K5752" s="249"/>
      <c r="L5752" s="249"/>
      <c r="M5752" s="246"/>
      <c r="N5752" s="249"/>
      <c r="O5752" s="506"/>
      <c r="P5752" s="249"/>
      <c r="Q5752" s="249"/>
      <c r="R5752" s="249"/>
      <c r="S5752" s="171">
        <v>534.27</v>
      </c>
      <c r="T5752" s="238" t="s">
        <v>2965</v>
      </c>
      <c r="U5752" s="238">
        <f t="shared" si="131"/>
        <v>16028.099999999999</v>
      </c>
    </row>
    <row r="5753" spans="1:21" ht="20.399999999999999">
      <c r="A5753" s="238">
        <f t="shared" si="132"/>
        <v>5750</v>
      </c>
      <c r="B5753" s="238">
        <v>110408290</v>
      </c>
      <c r="C5753" s="238" t="s">
        <v>4382</v>
      </c>
      <c r="D5753" s="337" t="s">
        <v>2775</v>
      </c>
      <c r="E5753" s="598" t="s">
        <v>36</v>
      </c>
      <c r="F5753" s="235">
        <v>30</v>
      </c>
      <c r="G5753" s="623" t="s">
        <v>6208</v>
      </c>
      <c r="H5753" s="461">
        <v>45671</v>
      </c>
      <c r="I5753" s="505"/>
      <c r="J5753" s="249"/>
      <c r="K5753" s="249"/>
      <c r="L5753" s="249"/>
      <c r="M5753" s="246"/>
      <c r="N5753" s="249"/>
      <c r="O5753" s="506"/>
      <c r="P5753" s="249"/>
      <c r="Q5753" s="249"/>
      <c r="R5753" s="249"/>
      <c r="S5753" s="538">
        <v>1462</v>
      </c>
      <c r="T5753" s="238" t="s">
        <v>2965</v>
      </c>
      <c r="U5753" s="238">
        <f t="shared" si="131"/>
        <v>43860</v>
      </c>
    </row>
    <row r="5754" spans="1:21">
      <c r="A5754" s="238">
        <f t="shared" si="132"/>
        <v>5751</v>
      </c>
      <c r="B5754" s="238">
        <v>112158708</v>
      </c>
      <c r="C5754" s="238" t="s">
        <v>3681</v>
      </c>
      <c r="D5754" s="337" t="s">
        <v>3682</v>
      </c>
      <c r="E5754" s="600" t="s">
        <v>36</v>
      </c>
      <c r="F5754" s="470">
        <v>5</v>
      </c>
      <c r="G5754" s="623" t="s">
        <v>6208</v>
      </c>
      <c r="H5754" s="461">
        <v>45671</v>
      </c>
      <c r="I5754" s="505"/>
      <c r="J5754" s="249"/>
      <c r="K5754" s="249"/>
      <c r="L5754" s="249"/>
      <c r="M5754" s="246"/>
      <c r="N5754" s="249"/>
      <c r="O5754" s="506"/>
      <c r="P5754" s="249"/>
      <c r="Q5754" s="249"/>
      <c r="R5754" s="249"/>
      <c r="S5754" s="538">
        <v>1900</v>
      </c>
      <c r="T5754" s="238" t="s">
        <v>2965</v>
      </c>
      <c r="U5754" s="238">
        <f t="shared" si="131"/>
        <v>9500</v>
      </c>
    </row>
    <row r="5755" spans="1:21">
      <c r="A5755" s="238">
        <f t="shared" si="132"/>
        <v>5752</v>
      </c>
      <c r="B5755" s="238">
        <v>111400055</v>
      </c>
      <c r="C5755" s="238" t="s">
        <v>3275</v>
      </c>
      <c r="D5755" s="238" t="s">
        <v>654</v>
      </c>
      <c r="E5755" s="598" t="s">
        <v>36</v>
      </c>
      <c r="F5755" s="333">
        <v>30</v>
      </c>
      <c r="G5755" s="623" t="s">
        <v>6208</v>
      </c>
      <c r="H5755" s="461">
        <v>45671</v>
      </c>
      <c r="I5755" s="505"/>
      <c r="J5755" s="249"/>
      <c r="K5755" s="249"/>
      <c r="L5755" s="249"/>
      <c r="M5755" s="246"/>
      <c r="N5755" s="249"/>
      <c r="O5755" s="506"/>
      <c r="P5755" s="249"/>
      <c r="Q5755" s="249"/>
      <c r="R5755" s="249"/>
      <c r="S5755" s="538">
        <v>1798</v>
      </c>
      <c r="T5755" s="238" t="s">
        <v>2965</v>
      </c>
      <c r="U5755" s="238">
        <f t="shared" si="131"/>
        <v>53940</v>
      </c>
    </row>
    <row r="5756" spans="1:21">
      <c r="A5756" s="238">
        <f t="shared" si="132"/>
        <v>5753</v>
      </c>
      <c r="B5756" s="238" t="s">
        <v>5678</v>
      </c>
      <c r="C5756" s="238" t="s">
        <v>5679</v>
      </c>
      <c r="D5756" s="238" t="s">
        <v>5680</v>
      </c>
      <c r="E5756" s="598" t="s">
        <v>36</v>
      </c>
      <c r="F5756" s="333">
        <v>1</v>
      </c>
      <c r="G5756" s="623" t="s">
        <v>6223</v>
      </c>
      <c r="H5756" s="465">
        <v>45680</v>
      </c>
      <c r="I5756" s="505"/>
      <c r="J5756" s="249"/>
      <c r="K5756" s="249"/>
      <c r="L5756" s="249"/>
      <c r="M5756" s="246"/>
      <c r="N5756" s="249"/>
      <c r="O5756" s="506"/>
      <c r="P5756" s="249"/>
      <c r="Q5756" s="249"/>
      <c r="R5756" s="249"/>
      <c r="S5756" s="538">
        <v>950000</v>
      </c>
      <c r="T5756" s="238" t="s">
        <v>2965</v>
      </c>
      <c r="U5756" s="238">
        <f t="shared" si="131"/>
        <v>950000</v>
      </c>
    </row>
    <row r="5757" spans="1:21">
      <c r="A5757" s="238">
        <f t="shared" si="132"/>
        <v>5754</v>
      </c>
      <c r="B5757" s="238" t="s">
        <v>5607</v>
      </c>
      <c r="C5757" s="239" t="s">
        <v>5608</v>
      </c>
      <c r="D5757" s="239" t="s">
        <v>5609</v>
      </c>
      <c r="E5757" s="598" t="s">
        <v>36</v>
      </c>
      <c r="F5757" s="333">
        <v>2</v>
      </c>
      <c r="G5757" s="623" t="s">
        <v>6221</v>
      </c>
      <c r="H5757" s="465">
        <v>45665</v>
      </c>
      <c r="I5757" s="505"/>
      <c r="J5757" s="249"/>
      <c r="K5757" s="249"/>
      <c r="L5757" s="249"/>
      <c r="M5757" s="246"/>
      <c r="N5757" s="249"/>
      <c r="O5757" s="506"/>
      <c r="P5757" s="249"/>
      <c r="Q5757" s="249"/>
      <c r="R5757" s="249"/>
      <c r="S5757" s="538">
        <v>80309.850000000006</v>
      </c>
      <c r="T5757" s="238" t="s">
        <v>2965</v>
      </c>
      <c r="U5757" s="238">
        <f t="shared" si="131"/>
        <v>160619.70000000001</v>
      </c>
    </row>
    <row r="5758" spans="1:21">
      <c r="A5758" s="238">
        <f t="shared" si="132"/>
        <v>5755</v>
      </c>
      <c r="B5758" s="238">
        <v>109492212</v>
      </c>
      <c r="C5758" s="346" t="s">
        <v>571</v>
      </c>
      <c r="D5758" s="346" t="s">
        <v>2741</v>
      </c>
      <c r="E5758" s="598" t="s">
        <v>36</v>
      </c>
      <c r="F5758" s="235">
        <v>960</v>
      </c>
      <c r="G5758" s="623" t="s">
        <v>6214</v>
      </c>
      <c r="H5758" s="511">
        <v>45684</v>
      </c>
      <c r="I5758" s="505"/>
      <c r="J5758" s="249"/>
      <c r="K5758" s="249"/>
      <c r="L5758" s="249"/>
      <c r="M5758" s="246"/>
      <c r="N5758" s="249"/>
      <c r="O5758" s="506"/>
      <c r="P5758" s="249"/>
      <c r="Q5758" s="249"/>
      <c r="R5758" s="249"/>
      <c r="S5758" s="171">
        <v>11.89</v>
      </c>
      <c r="T5758" s="238" t="s">
        <v>2965</v>
      </c>
      <c r="U5758" s="238">
        <f t="shared" si="131"/>
        <v>11414.400000000001</v>
      </c>
    </row>
    <row r="5759" spans="1:21">
      <c r="A5759" s="238">
        <f t="shared" si="132"/>
        <v>5756</v>
      </c>
      <c r="B5759" s="355">
        <v>112139784</v>
      </c>
      <c r="C5759" s="355" t="s">
        <v>2731</v>
      </c>
      <c r="D5759" s="355" t="s">
        <v>2809</v>
      </c>
      <c r="E5759" s="600" t="s">
        <v>2729</v>
      </c>
      <c r="F5759" s="235">
        <v>1050</v>
      </c>
      <c r="G5759" s="623" t="s">
        <v>6214</v>
      </c>
      <c r="H5759" s="511">
        <v>45684</v>
      </c>
      <c r="I5759" s="505"/>
      <c r="J5759" s="249"/>
      <c r="K5759" s="249"/>
      <c r="L5759" s="249"/>
      <c r="M5759" s="246"/>
      <c r="N5759" s="249"/>
      <c r="O5759" s="506"/>
      <c r="P5759" s="249"/>
      <c r="Q5759" s="249"/>
      <c r="R5759" s="249"/>
      <c r="S5759" s="171">
        <v>25</v>
      </c>
      <c r="T5759" s="238" t="s">
        <v>2965</v>
      </c>
      <c r="U5759" s="238">
        <f t="shared" si="131"/>
        <v>26250</v>
      </c>
    </row>
    <row r="5760" spans="1:21">
      <c r="A5760" s="238">
        <f t="shared" si="132"/>
        <v>5757</v>
      </c>
      <c r="B5760" s="238">
        <v>115017531</v>
      </c>
      <c r="C5760" s="239"/>
      <c r="D5760" s="239" t="s">
        <v>5724</v>
      </c>
      <c r="E5760" s="600" t="s">
        <v>36</v>
      </c>
      <c r="F5760" s="235">
        <v>80</v>
      </c>
      <c r="G5760" s="623" t="s">
        <v>6208</v>
      </c>
      <c r="H5760" s="461">
        <v>45671</v>
      </c>
      <c r="I5760" s="505"/>
      <c r="J5760" s="249"/>
      <c r="K5760" s="249"/>
      <c r="L5760" s="249"/>
      <c r="M5760" s="246"/>
      <c r="N5760" s="249"/>
      <c r="O5760" s="506"/>
      <c r="P5760" s="249"/>
      <c r="Q5760" s="249"/>
      <c r="R5760" s="249"/>
      <c r="S5760" s="538">
        <v>6.2</v>
      </c>
      <c r="T5760" s="238" t="s">
        <v>2965</v>
      </c>
      <c r="U5760" s="238">
        <f t="shared" si="131"/>
        <v>496</v>
      </c>
    </row>
    <row r="5761" spans="1:21">
      <c r="A5761" s="238">
        <f t="shared" si="132"/>
        <v>5758</v>
      </c>
      <c r="B5761" s="238">
        <v>112137134</v>
      </c>
      <c r="C5761" s="239">
        <v>21038811406</v>
      </c>
      <c r="D5761" s="337" t="s">
        <v>2415</v>
      </c>
      <c r="E5761" s="600" t="s">
        <v>36</v>
      </c>
      <c r="F5761" s="235">
        <v>240</v>
      </c>
      <c r="G5761" s="623" t="s">
        <v>6214</v>
      </c>
      <c r="H5761" s="511">
        <v>45684</v>
      </c>
      <c r="I5761" s="505"/>
      <c r="J5761" s="249"/>
      <c r="K5761" s="249"/>
      <c r="L5761" s="249"/>
      <c r="M5761" s="246"/>
      <c r="N5761" s="249"/>
      <c r="O5761" s="506"/>
      <c r="P5761" s="249"/>
      <c r="Q5761" s="249"/>
      <c r="R5761" s="249"/>
      <c r="S5761" s="171">
        <v>982.9</v>
      </c>
      <c r="T5761" s="238" t="s">
        <v>2965</v>
      </c>
      <c r="U5761" s="238">
        <f t="shared" si="131"/>
        <v>235896</v>
      </c>
    </row>
    <row r="5762" spans="1:21" ht="20.399999999999999">
      <c r="A5762" s="238">
        <f t="shared" si="132"/>
        <v>5759</v>
      </c>
      <c r="B5762" s="238">
        <v>110710681</v>
      </c>
      <c r="C5762" s="239" t="s">
        <v>5775</v>
      </c>
      <c r="D5762" s="239" t="s">
        <v>2209</v>
      </c>
      <c r="E5762" s="600" t="s">
        <v>36</v>
      </c>
      <c r="F5762" s="235">
        <v>40</v>
      </c>
      <c r="G5762" s="623" t="s">
        <v>6208</v>
      </c>
      <c r="H5762" s="461">
        <v>45671</v>
      </c>
      <c r="I5762" s="505"/>
      <c r="J5762" s="249"/>
      <c r="K5762" s="249"/>
      <c r="L5762" s="249"/>
      <c r="M5762" s="246"/>
      <c r="N5762" s="249"/>
      <c r="O5762" s="506"/>
      <c r="P5762" s="249"/>
      <c r="Q5762" s="249"/>
      <c r="R5762" s="249"/>
      <c r="S5762" s="538">
        <v>2153</v>
      </c>
      <c r="T5762" s="238" t="s">
        <v>2965</v>
      </c>
      <c r="U5762" s="238">
        <f t="shared" si="131"/>
        <v>86120</v>
      </c>
    </row>
    <row r="5763" spans="1:21" ht="20.399999999999999">
      <c r="A5763" s="238">
        <f t="shared" si="132"/>
        <v>5760</v>
      </c>
      <c r="B5763" s="238">
        <v>110710682</v>
      </c>
      <c r="C5763" s="239" t="s">
        <v>5777</v>
      </c>
      <c r="D5763" s="239" t="s">
        <v>2216</v>
      </c>
      <c r="E5763" s="600" t="s">
        <v>36</v>
      </c>
      <c r="F5763" s="333">
        <v>40</v>
      </c>
      <c r="G5763" s="623" t="s">
        <v>6208</v>
      </c>
      <c r="H5763" s="461">
        <v>45671</v>
      </c>
      <c r="I5763" s="505"/>
      <c r="J5763" s="249"/>
      <c r="K5763" s="249"/>
      <c r="L5763" s="249"/>
      <c r="M5763" s="246"/>
      <c r="N5763" s="249"/>
      <c r="O5763" s="506"/>
      <c r="P5763" s="249"/>
      <c r="Q5763" s="249"/>
      <c r="R5763" s="249"/>
      <c r="S5763" s="538">
        <v>2078</v>
      </c>
      <c r="T5763" s="238" t="s">
        <v>2965</v>
      </c>
      <c r="U5763" s="238">
        <f t="shared" si="131"/>
        <v>83120</v>
      </c>
    </row>
    <row r="5764" spans="1:21" ht="20.399999999999999">
      <c r="A5764" s="238">
        <f t="shared" si="132"/>
        <v>5761</v>
      </c>
      <c r="B5764" s="238">
        <v>110710684</v>
      </c>
      <c r="C5764" s="239" t="s">
        <v>5778</v>
      </c>
      <c r="D5764" s="239" t="s">
        <v>2213</v>
      </c>
      <c r="E5764" s="600" t="s">
        <v>36</v>
      </c>
      <c r="F5764" s="333">
        <v>20</v>
      </c>
      <c r="G5764" s="623" t="s">
        <v>6208</v>
      </c>
      <c r="H5764" s="461">
        <v>45671</v>
      </c>
      <c r="I5764" s="505"/>
      <c r="J5764" s="249"/>
      <c r="K5764" s="249"/>
      <c r="L5764" s="249"/>
      <c r="M5764" s="246"/>
      <c r="N5764" s="249"/>
      <c r="O5764" s="506"/>
      <c r="P5764" s="249"/>
      <c r="Q5764" s="249"/>
      <c r="R5764" s="249"/>
      <c r="S5764" s="538">
        <v>2711</v>
      </c>
      <c r="T5764" s="238" t="s">
        <v>2965</v>
      </c>
      <c r="U5764" s="238">
        <f t="shared" si="131"/>
        <v>54220</v>
      </c>
    </row>
    <row r="5765" spans="1:21">
      <c r="A5765" s="238">
        <f t="shared" si="132"/>
        <v>5762</v>
      </c>
      <c r="B5765" s="238">
        <v>112172541</v>
      </c>
      <c r="C5765" s="238">
        <v>112172541</v>
      </c>
      <c r="D5765" s="238" t="s">
        <v>2373</v>
      </c>
      <c r="E5765" s="598" t="s">
        <v>36</v>
      </c>
      <c r="F5765" s="333">
        <v>10</v>
      </c>
      <c r="G5765" s="623" t="s">
        <v>6208</v>
      </c>
      <c r="H5765" s="461">
        <v>45671</v>
      </c>
      <c r="I5765" s="505"/>
      <c r="J5765" s="249"/>
      <c r="K5765" s="249"/>
      <c r="L5765" s="249"/>
      <c r="M5765" s="246"/>
      <c r="N5765" s="249"/>
      <c r="O5765" s="506"/>
      <c r="P5765" s="249"/>
      <c r="Q5765" s="249"/>
      <c r="R5765" s="249"/>
      <c r="S5765" s="538">
        <v>250.2</v>
      </c>
      <c r="T5765" s="238" t="s">
        <v>2965</v>
      </c>
      <c r="U5765" s="238">
        <f t="shared" si="131"/>
        <v>2502</v>
      </c>
    </row>
    <row r="5766" spans="1:21">
      <c r="A5766" s="238">
        <f t="shared" si="132"/>
        <v>5763</v>
      </c>
      <c r="B5766" s="238">
        <v>112172542</v>
      </c>
      <c r="C5766" s="238">
        <v>112172542</v>
      </c>
      <c r="D5766" s="238" t="s">
        <v>2376</v>
      </c>
      <c r="E5766" s="598" t="s">
        <v>36</v>
      </c>
      <c r="F5766" s="333">
        <v>30</v>
      </c>
      <c r="G5766" s="623" t="s">
        <v>6208</v>
      </c>
      <c r="H5766" s="461">
        <v>45671</v>
      </c>
      <c r="I5766" s="505"/>
      <c r="J5766" s="249"/>
      <c r="K5766" s="249"/>
      <c r="L5766" s="249"/>
      <c r="M5766" s="246"/>
      <c r="N5766" s="249"/>
      <c r="O5766" s="506"/>
      <c r="P5766" s="249"/>
      <c r="Q5766" s="249"/>
      <c r="R5766" s="249"/>
      <c r="S5766" s="538">
        <v>139.5</v>
      </c>
      <c r="T5766" s="238" t="s">
        <v>2965</v>
      </c>
      <c r="U5766" s="238">
        <f t="shared" si="131"/>
        <v>4185</v>
      </c>
    </row>
    <row r="5767" spans="1:21">
      <c r="A5767" s="238">
        <f t="shared" si="132"/>
        <v>5764</v>
      </c>
      <c r="B5767" s="238">
        <v>112172543</v>
      </c>
      <c r="C5767" s="238">
        <v>112172543</v>
      </c>
      <c r="D5767" s="238" t="s">
        <v>1145</v>
      </c>
      <c r="E5767" s="598" t="s">
        <v>36</v>
      </c>
      <c r="F5767" s="238">
        <v>10</v>
      </c>
      <c r="G5767" s="623" t="s">
        <v>6208</v>
      </c>
      <c r="H5767" s="461">
        <v>45671</v>
      </c>
      <c r="I5767" s="505"/>
      <c r="J5767" s="249"/>
      <c r="K5767" s="249"/>
      <c r="L5767" s="249"/>
      <c r="M5767" s="246"/>
      <c r="N5767" s="249"/>
      <c r="O5767" s="506"/>
      <c r="P5767" s="249"/>
      <c r="Q5767" s="249"/>
      <c r="R5767" s="249"/>
      <c r="S5767" s="538">
        <v>3147</v>
      </c>
      <c r="T5767" s="238" t="s">
        <v>2965</v>
      </c>
      <c r="U5767" s="238">
        <f t="shared" si="131"/>
        <v>31470</v>
      </c>
    </row>
    <row r="5768" spans="1:21">
      <c r="A5768" s="238">
        <f t="shared" si="132"/>
        <v>5765</v>
      </c>
      <c r="B5768" s="238">
        <v>112172544</v>
      </c>
      <c r="C5768" s="238">
        <v>112172544</v>
      </c>
      <c r="D5768" s="238" t="s">
        <v>2377</v>
      </c>
      <c r="E5768" s="598" t="s">
        <v>36</v>
      </c>
      <c r="F5768" s="333">
        <v>20</v>
      </c>
      <c r="G5768" s="623" t="s">
        <v>6208</v>
      </c>
      <c r="H5768" s="461">
        <v>45671</v>
      </c>
      <c r="I5768" s="505"/>
      <c r="J5768" s="249"/>
      <c r="K5768" s="249"/>
      <c r="L5768" s="249"/>
      <c r="M5768" s="246"/>
      <c r="N5768" s="249"/>
      <c r="O5768" s="506"/>
      <c r="P5768" s="249"/>
      <c r="Q5768" s="249"/>
      <c r="R5768" s="249"/>
      <c r="S5768" s="538">
        <v>98</v>
      </c>
      <c r="T5768" s="238" t="s">
        <v>2965</v>
      </c>
      <c r="U5768" s="238">
        <f t="shared" si="131"/>
        <v>1960</v>
      </c>
    </row>
    <row r="5769" spans="1:21">
      <c r="A5769" s="238">
        <f t="shared" si="132"/>
        <v>5766</v>
      </c>
      <c r="B5769" s="238">
        <v>112172545</v>
      </c>
      <c r="C5769" s="238">
        <v>112172545</v>
      </c>
      <c r="D5769" s="238" t="s">
        <v>2378</v>
      </c>
      <c r="E5769" s="598" t="s">
        <v>36</v>
      </c>
      <c r="F5769" s="333">
        <v>60</v>
      </c>
      <c r="G5769" s="623" t="s">
        <v>6208</v>
      </c>
      <c r="H5769" s="461">
        <v>45671</v>
      </c>
      <c r="I5769" s="505"/>
      <c r="J5769" s="249"/>
      <c r="K5769" s="249"/>
      <c r="L5769" s="249"/>
      <c r="M5769" s="246"/>
      <c r="N5769" s="249"/>
      <c r="O5769" s="506"/>
      <c r="P5769" s="249"/>
      <c r="Q5769" s="249"/>
      <c r="R5769" s="249"/>
      <c r="S5769" s="538">
        <v>9.8699999999999992</v>
      </c>
      <c r="T5769" s="238" t="s">
        <v>2965</v>
      </c>
      <c r="U5769" s="238">
        <f t="shared" si="131"/>
        <v>592.19999999999993</v>
      </c>
    </row>
    <row r="5770" spans="1:21">
      <c r="A5770" s="238">
        <f t="shared" si="132"/>
        <v>5767</v>
      </c>
      <c r="B5770" s="238">
        <v>112172546</v>
      </c>
      <c r="C5770" s="238">
        <v>112172546</v>
      </c>
      <c r="D5770" s="238" t="s">
        <v>2380</v>
      </c>
      <c r="E5770" s="598" t="s">
        <v>36</v>
      </c>
      <c r="F5770" s="333">
        <v>40</v>
      </c>
      <c r="G5770" s="623" t="s">
        <v>6208</v>
      </c>
      <c r="H5770" s="461">
        <v>45671</v>
      </c>
      <c r="I5770" s="505"/>
      <c r="J5770" s="249"/>
      <c r="K5770" s="249"/>
      <c r="L5770" s="249"/>
      <c r="M5770" s="246"/>
      <c r="N5770" s="249"/>
      <c r="O5770" s="506"/>
      <c r="P5770" s="249"/>
      <c r="Q5770" s="249"/>
      <c r="R5770" s="249"/>
      <c r="S5770" s="538">
        <v>9.98</v>
      </c>
      <c r="T5770" s="238" t="s">
        <v>2965</v>
      </c>
      <c r="U5770" s="238">
        <f t="shared" ref="U5770:U5833" si="133">S5770*F5770</f>
        <v>399.20000000000005</v>
      </c>
    </row>
    <row r="5771" spans="1:21">
      <c r="A5771" s="238">
        <f t="shared" si="132"/>
        <v>5768</v>
      </c>
      <c r="B5771" s="238">
        <v>112170848</v>
      </c>
      <c r="C5771" s="238">
        <v>112170848</v>
      </c>
      <c r="D5771" s="238" t="s">
        <v>2381</v>
      </c>
      <c r="E5771" s="598" t="s">
        <v>36</v>
      </c>
      <c r="F5771" s="333">
        <v>60</v>
      </c>
      <c r="G5771" s="623" t="s">
        <v>6208</v>
      </c>
      <c r="H5771" s="461">
        <v>45671</v>
      </c>
      <c r="I5771" s="505"/>
      <c r="J5771" s="249"/>
      <c r="K5771" s="249"/>
      <c r="L5771" s="249"/>
      <c r="M5771" s="246"/>
      <c r="N5771" s="249"/>
      <c r="O5771" s="506"/>
      <c r="P5771" s="249"/>
      <c r="Q5771" s="249"/>
      <c r="R5771" s="249"/>
      <c r="S5771" s="538">
        <v>9.34</v>
      </c>
      <c r="T5771" s="238" t="s">
        <v>2965</v>
      </c>
      <c r="U5771" s="238">
        <f t="shared" si="133"/>
        <v>560.4</v>
      </c>
    </row>
    <row r="5772" spans="1:21">
      <c r="A5772" s="238">
        <f t="shared" si="132"/>
        <v>5769</v>
      </c>
      <c r="B5772" s="238">
        <v>112170849</v>
      </c>
      <c r="C5772" s="238">
        <v>112170849</v>
      </c>
      <c r="D5772" s="238" t="s">
        <v>2382</v>
      </c>
      <c r="E5772" s="598" t="s">
        <v>36</v>
      </c>
      <c r="F5772" s="333">
        <v>6</v>
      </c>
      <c r="G5772" s="623" t="s">
        <v>6208</v>
      </c>
      <c r="H5772" s="461">
        <v>45671</v>
      </c>
      <c r="I5772" s="505"/>
      <c r="J5772" s="249"/>
      <c r="K5772" s="249"/>
      <c r="L5772" s="249"/>
      <c r="M5772" s="246"/>
      <c r="N5772" s="249"/>
      <c r="O5772" s="506"/>
      <c r="P5772" s="249"/>
      <c r="Q5772" s="249"/>
      <c r="R5772" s="249"/>
      <c r="S5772" s="538">
        <v>7.89</v>
      </c>
      <c r="T5772" s="238" t="s">
        <v>2965</v>
      </c>
      <c r="U5772" s="238">
        <f t="shared" si="133"/>
        <v>47.339999999999996</v>
      </c>
    </row>
    <row r="5773" spans="1:21">
      <c r="A5773" s="238">
        <f t="shared" si="132"/>
        <v>5770</v>
      </c>
      <c r="B5773" s="236">
        <v>112173846</v>
      </c>
      <c r="C5773" s="238">
        <v>1552983</v>
      </c>
      <c r="D5773" s="239" t="s">
        <v>3758</v>
      </c>
      <c r="E5773" s="598" t="s">
        <v>36</v>
      </c>
      <c r="F5773" s="470">
        <v>5</v>
      </c>
      <c r="G5773" s="623" t="s">
        <v>6208</v>
      </c>
      <c r="H5773" s="461">
        <v>45671</v>
      </c>
      <c r="I5773" s="505"/>
      <c r="J5773" s="249"/>
      <c r="K5773" s="249"/>
      <c r="L5773" s="249"/>
      <c r="M5773" s="246"/>
      <c r="N5773" s="249"/>
      <c r="O5773" s="506"/>
      <c r="P5773" s="249"/>
      <c r="Q5773" s="249"/>
      <c r="R5773" s="249"/>
      <c r="S5773" s="538">
        <v>2350</v>
      </c>
      <c r="T5773" s="238" t="s">
        <v>2965</v>
      </c>
      <c r="U5773" s="238">
        <f t="shared" si="133"/>
        <v>11750</v>
      </c>
    </row>
    <row r="5774" spans="1:21">
      <c r="A5774" s="238">
        <f t="shared" si="132"/>
        <v>5771</v>
      </c>
      <c r="B5774" s="236">
        <v>110408288</v>
      </c>
      <c r="C5774" s="238" t="s">
        <v>1749</v>
      </c>
      <c r="D5774" s="337" t="s">
        <v>1750</v>
      </c>
      <c r="E5774" s="598" t="s">
        <v>36</v>
      </c>
      <c r="F5774" s="235">
        <v>30</v>
      </c>
      <c r="G5774" s="623" t="s">
        <v>6208</v>
      </c>
      <c r="H5774" s="461">
        <v>45671</v>
      </c>
      <c r="I5774" s="505"/>
      <c r="J5774" s="249"/>
      <c r="K5774" s="249"/>
      <c r="L5774" s="249"/>
      <c r="M5774" s="246"/>
      <c r="N5774" s="249"/>
      <c r="O5774" s="506"/>
      <c r="P5774" s="249"/>
      <c r="Q5774" s="249"/>
      <c r="R5774" s="249"/>
      <c r="S5774" s="538">
        <v>2750</v>
      </c>
      <c r="T5774" s="238" t="s">
        <v>2965</v>
      </c>
      <c r="U5774" s="238">
        <f t="shared" si="133"/>
        <v>82500</v>
      </c>
    </row>
    <row r="5775" spans="1:21" ht="20.399999999999999">
      <c r="A5775" s="238">
        <f t="shared" si="132"/>
        <v>5772</v>
      </c>
      <c r="B5775" s="238">
        <v>109492174</v>
      </c>
      <c r="C5775" s="336" t="s">
        <v>488</v>
      </c>
      <c r="D5775" s="238" t="s">
        <v>489</v>
      </c>
      <c r="E5775" s="605" t="s">
        <v>36</v>
      </c>
      <c r="F5775" s="235">
        <v>30</v>
      </c>
      <c r="G5775" s="623" t="s">
        <v>6214</v>
      </c>
      <c r="H5775" s="511">
        <v>45684</v>
      </c>
      <c r="I5775" s="505"/>
      <c r="J5775" s="249"/>
      <c r="K5775" s="249"/>
      <c r="L5775" s="249"/>
      <c r="M5775" s="246"/>
      <c r="N5775" s="249"/>
      <c r="O5775" s="506"/>
      <c r="P5775" s="249"/>
      <c r="Q5775" s="249"/>
      <c r="R5775" s="249"/>
      <c r="S5775" s="171">
        <v>4377</v>
      </c>
      <c r="T5775" s="238" t="s">
        <v>2965</v>
      </c>
      <c r="U5775" s="238">
        <f t="shared" si="133"/>
        <v>131310</v>
      </c>
    </row>
    <row r="5776" spans="1:21">
      <c r="A5776" s="238">
        <f t="shared" si="132"/>
        <v>5773</v>
      </c>
      <c r="B5776" s="238">
        <v>109492175</v>
      </c>
      <c r="C5776" s="238" t="s">
        <v>520</v>
      </c>
      <c r="D5776" s="238" t="s">
        <v>521</v>
      </c>
      <c r="E5776" s="598" t="s">
        <v>36</v>
      </c>
      <c r="F5776" s="235">
        <v>30</v>
      </c>
      <c r="G5776" s="623" t="s">
        <v>6214</v>
      </c>
      <c r="H5776" s="511">
        <v>45684</v>
      </c>
      <c r="I5776" s="505"/>
      <c r="J5776" s="249"/>
      <c r="K5776" s="249"/>
      <c r="L5776" s="249"/>
      <c r="M5776" s="246"/>
      <c r="N5776" s="249"/>
      <c r="O5776" s="506"/>
      <c r="P5776" s="249"/>
      <c r="Q5776" s="249"/>
      <c r="R5776" s="249"/>
      <c r="S5776" s="408">
        <v>1517</v>
      </c>
      <c r="T5776" s="238" t="s">
        <v>2965</v>
      </c>
      <c r="U5776" s="238">
        <f t="shared" si="133"/>
        <v>45510</v>
      </c>
    </row>
    <row r="5777" spans="1:21">
      <c r="A5777" s="238">
        <f t="shared" si="132"/>
        <v>5774</v>
      </c>
      <c r="B5777" s="236">
        <v>112169822</v>
      </c>
      <c r="C5777" s="361"/>
      <c r="D5777" s="239" t="s">
        <v>2942</v>
      </c>
      <c r="E5777" s="600" t="s">
        <v>2729</v>
      </c>
      <c r="F5777" s="333">
        <v>80</v>
      </c>
      <c r="G5777" s="623" t="s">
        <v>6209</v>
      </c>
      <c r="H5777" s="461">
        <v>45667</v>
      </c>
      <c r="I5777" s="505"/>
      <c r="J5777" s="249"/>
      <c r="K5777" s="249"/>
      <c r="L5777" s="249"/>
      <c r="M5777" s="246"/>
      <c r="N5777" s="249"/>
      <c r="O5777" s="506"/>
      <c r="P5777" s="249"/>
      <c r="Q5777" s="249"/>
      <c r="R5777" s="249"/>
      <c r="S5777" s="538">
        <v>21.67</v>
      </c>
      <c r="T5777" s="238" t="s">
        <v>2965</v>
      </c>
      <c r="U5777" s="238">
        <f t="shared" si="133"/>
        <v>1733.6000000000001</v>
      </c>
    </row>
    <row r="5778" spans="1:21">
      <c r="A5778" s="238">
        <f t="shared" si="132"/>
        <v>5775</v>
      </c>
      <c r="B5778" s="236">
        <v>112169822</v>
      </c>
      <c r="C5778" s="361"/>
      <c r="D5778" s="239" t="s">
        <v>2942</v>
      </c>
      <c r="E5778" s="600" t="s">
        <v>2729</v>
      </c>
      <c r="F5778" s="333">
        <v>1050</v>
      </c>
      <c r="G5778" s="623" t="s">
        <v>6214</v>
      </c>
      <c r="H5778" s="511">
        <v>45684</v>
      </c>
      <c r="I5778" s="505"/>
      <c r="J5778" s="249"/>
      <c r="K5778" s="249"/>
      <c r="L5778" s="249"/>
      <c r="M5778" s="246"/>
      <c r="N5778" s="249"/>
      <c r="O5778" s="506"/>
      <c r="P5778" s="249"/>
      <c r="Q5778" s="249"/>
      <c r="R5778" s="249"/>
      <c r="S5778" s="171">
        <v>20.5</v>
      </c>
      <c r="T5778" s="238" t="s">
        <v>2965</v>
      </c>
      <c r="U5778" s="238">
        <f t="shared" si="133"/>
        <v>21525</v>
      </c>
    </row>
    <row r="5779" spans="1:21">
      <c r="A5779" s="238">
        <f t="shared" si="132"/>
        <v>5776</v>
      </c>
      <c r="B5779" s="236">
        <v>112169822</v>
      </c>
      <c r="C5779" s="361"/>
      <c r="D5779" s="239" t="s">
        <v>2942</v>
      </c>
      <c r="E5779" s="600" t="s">
        <v>2729</v>
      </c>
      <c r="F5779" s="246">
        <v>120</v>
      </c>
      <c r="G5779" s="623" t="s">
        <v>6210</v>
      </c>
      <c r="H5779" s="461">
        <v>45687</v>
      </c>
      <c r="I5779" s="505"/>
      <c r="J5779" s="249"/>
      <c r="K5779" s="249"/>
      <c r="L5779" s="249"/>
      <c r="M5779" s="246"/>
      <c r="N5779" s="249"/>
      <c r="O5779" s="506"/>
      <c r="P5779" s="249"/>
      <c r="Q5779" s="249"/>
      <c r="R5779" s="249"/>
      <c r="S5779" s="549">
        <v>21.67</v>
      </c>
      <c r="T5779" s="238" t="s">
        <v>2965</v>
      </c>
      <c r="U5779" s="238">
        <f t="shared" si="133"/>
        <v>2600.4</v>
      </c>
    </row>
    <row r="5780" spans="1:21">
      <c r="A5780" s="238">
        <f t="shared" si="132"/>
        <v>5777</v>
      </c>
      <c r="B5780" s="236">
        <v>107081840</v>
      </c>
      <c r="C5780" s="361" t="s">
        <v>5922</v>
      </c>
      <c r="D5780" s="239" t="s">
        <v>5923</v>
      </c>
      <c r="E5780" s="600" t="s">
        <v>36</v>
      </c>
      <c r="F5780" s="333">
        <v>1</v>
      </c>
      <c r="G5780" s="623" t="s">
        <v>6223</v>
      </c>
      <c r="H5780" s="465">
        <v>45680</v>
      </c>
      <c r="I5780" s="505"/>
      <c r="J5780" s="249"/>
      <c r="K5780" s="249"/>
      <c r="L5780" s="249"/>
      <c r="M5780" s="246"/>
      <c r="N5780" s="249"/>
      <c r="O5780" s="506"/>
      <c r="P5780" s="249"/>
      <c r="Q5780" s="249"/>
      <c r="R5780" s="249"/>
      <c r="S5780" s="538">
        <v>28200</v>
      </c>
      <c r="T5780" s="238" t="s">
        <v>2965</v>
      </c>
      <c r="U5780" s="238">
        <f t="shared" si="133"/>
        <v>28200</v>
      </c>
    </row>
    <row r="5781" spans="1:21">
      <c r="A5781" s="238">
        <f t="shared" si="132"/>
        <v>5778</v>
      </c>
      <c r="B5781" s="238" t="s">
        <v>5766</v>
      </c>
      <c r="C5781" s="361" t="s">
        <v>5924</v>
      </c>
      <c r="D5781" s="239" t="s">
        <v>5768</v>
      </c>
      <c r="E5781" s="600" t="s">
        <v>36</v>
      </c>
      <c r="F5781" s="333">
        <v>4</v>
      </c>
      <c r="G5781" s="623" t="s">
        <v>6216</v>
      </c>
      <c r="H5781" s="485">
        <v>45671</v>
      </c>
      <c r="I5781" s="505"/>
      <c r="J5781" s="249"/>
      <c r="K5781" s="249"/>
      <c r="L5781" s="249"/>
      <c r="M5781" s="246"/>
      <c r="N5781" s="249"/>
      <c r="O5781" s="506"/>
      <c r="P5781" s="249"/>
      <c r="Q5781" s="249"/>
      <c r="R5781" s="249"/>
      <c r="S5781" s="538">
        <v>67185</v>
      </c>
      <c r="T5781" s="238" t="s">
        <v>2965</v>
      </c>
      <c r="U5781" s="238">
        <f t="shared" si="133"/>
        <v>268740</v>
      </c>
    </row>
    <row r="5782" spans="1:21">
      <c r="A5782" s="238">
        <f t="shared" si="132"/>
        <v>5779</v>
      </c>
      <c r="B5782" s="236">
        <v>105401095</v>
      </c>
      <c r="C5782" s="361" t="s">
        <v>5771</v>
      </c>
      <c r="D5782" s="239" t="s">
        <v>5772</v>
      </c>
      <c r="E5782" s="600" t="s">
        <v>36</v>
      </c>
      <c r="F5782" s="333">
        <v>2</v>
      </c>
      <c r="G5782" s="623" t="s">
        <v>6216</v>
      </c>
      <c r="H5782" s="485">
        <v>45671</v>
      </c>
      <c r="I5782" s="505"/>
      <c r="J5782" s="249"/>
      <c r="K5782" s="249"/>
      <c r="L5782" s="249"/>
      <c r="M5782" s="246"/>
      <c r="N5782" s="249"/>
      <c r="O5782" s="506"/>
      <c r="P5782" s="249"/>
      <c r="Q5782" s="249"/>
      <c r="R5782" s="249"/>
      <c r="S5782" s="538">
        <v>201000</v>
      </c>
      <c r="T5782" s="238" t="s">
        <v>2965</v>
      </c>
      <c r="U5782" s="238">
        <f t="shared" si="133"/>
        <v>402000</v>
      </c>
    </row>
    <row r="5783" spans="1:21">
      <c r="A5783" s="238">
        <f t="shared" si="132"/>
        <v>5780</v>
      </c>
      <c r="B5783" s="236" t="s">
        <v>5931</v>
      </c>
      <c r="C5783" s="361" t="s">
        <v>5932</v>
      </c>
      <c r="D5783" s="239" t="s">
        <v>5933</v>
      </c>
      <c r="E5783" s="600" t="s">
        <v>36</v>
      </c>
      <c r="F5783" s="333">
        <v>2</v>
      </c>
      <c r="G5783" s="623" t="s">
        <v>6224</v>
      </c>
      <c r="H5783" s="462">
        <v>45666</v>
      </c>
      <c r="I5783" s="505"/>
      <c r="J5783" s="249"/>
      <c r="K5783" s="249"/>
      <c r="L5783" s="249"/>
      <c r="M5783" s="246"/>
      <c r="N5783" s="249"/>
      <c r="O5783" s="506"/>
      <c r="P5783" s="249"/>
      <c r="Q5783" s="249"/>
      <c r="R5783" s="249"/>
      <c r="S5783" s="538">
        <v>315000</v>
      </c>
      <c r="T5783" s="238" t="s">
        <v>2965</v>
      </c>
      <c r="U5783" s="238">
        <f t="shared" si="133"/>
        <v>630000</v>
      </c>
    </row>
    <row r="5784" spans="1:21">
      <c r="A5784" s="238">
        <f t="shared" si="132"/>
        <v>5781</v>
      </c>
      <c r="B5784" s="236">
        <v>106176636</v>
      </c>
      <c r="C5784" s="361"/>
      <c r="D5784" s="239" t="s">
        <v>5955</v>
      </c>
      <c r="E5784" s="598" t="s">
        <v>36</v>
      </c>
      <c r="F5784" s="333">
        <v>1</v>
      </c>
      <c r="G5784" s="623" t="s">
        <v>6211</v>
      </c>
      <c r="H5784" s="485">
        <v>45660</v>
      </c>
      <c r="I5784" s="505"/>
      <c r="J5784" s="249"/>
      <c r="K5784" s="249"/>
      <c r="L5784" s="249"/>
      <c r="M5784" s="246"/>
      <c r="N5784" s="249"/>
      <c r="O5784" s="506"/>
      <c r="P5784" s="249"/>
      <c r="Q5784" s="249"/>
      <c r="R5784" s="249"/>
      <c r="S5784" s="538">
        <v>21000</v>
      </c>
      <c r="T5784" s="238" t="s">
        <v>2965</v>
      </c>
      <c r="U5784" s="238">
        <f t="shared" si="133"/>
        <v>21000</v>
      </c>
    </row>
    <row r="5785" spans="1:21">
      <c r="A5785" s="238">
        <f t="shared" si="132"/>
        <v>5782</v>
      </c>
      <c r="B5785" s="236" t="s">
        <v>2458</v>
      </c>
      <c r="C5785" s="239" t="s">
        <v>2458</v>
      </c>
      <c r="D5785" s="238" t="s">
        <v>2459</v>
      </c>
      <c r="E5785" s="598" t="s">
        <v>36</v>
      </c>
      <c r="F5785" s="235">
        <v>20</v>
      </c>
      <c r="G5785" s="623" t="s">
        <v>6208</v>
      </c>
      <c r="H5785" s="461">
        <v>45671</v>
      </c>
      <c r="I5785" s="505"/>
      <c r="J5785" s="249"/>
      <c r="K5785" s="249"/>
      <c r="L5785" s="249"/>
      <c r="M5785" s="246"/>
      <c r="N5785" s="249"/>
      <c r="O5785" s="506"/>
      <c r="P5785" s="249"/>
      <c r="Q5785" s="249"/>
      <c r="R5785" s="249"/>
      <c r="S5785" s="538">
        <v>1775.95</v>
      </c>
      <c r="T5785" s="238" t="s">
        <v>2965</v>
      </c>
      <c r="U5785" s="238">
        <f t="shared" si="133"/>
        <v>35519</v>
      </c>
    </row>
    <row r="5786" spans="1:21">
      <c r="A5786" s="238">
        <f t="shared" si="132"/>
        <v>5783</v>
      </c>
      <c r="B5786" s="236" t="s">
        <v>2336</v>
      </c>
      <c r="C5786" s="239" t="s">
        <v>2804</v>
      </c>
      <c r="D5786" s="238" t="s">
        <v>2605</v>
      </c>
      <c r="E5786" s="598" t="s">
        <v>36</v>
      </c>
      <c r="F5786" s="235">
        <v>40</v>
      </c>
      <c r="G5786" s="623" t="s">
        <v>6208</v>
      </c>
      <c r="H5786" s="461">
        <v>45671</v>
      </c>
      <c r="I5786" s="505"/>
      <c r="J5786" s="249"/>
      <c r="K5786" s="249"/>
      <c r="L5786" s="249"/>
      <c r="M5786" s="246"/>
      <c r="N5786" s="249"/>
      <c r="O5786" s="506"/>
      <c r="P5786" s="249"/>
      <c r="Q5786" s="249"/>
      <c r="R5786" s="249"/>
      <c r="S5786" s="538">
        <v>1779</v>
      </c>
      <c r="T5786" s="238" t="s">
        <v>2965</v>
      </c>
      <c r="U5786" s="238">
        <f t="shared" si="133"/>
        <v>71160</v>
      </c>
    </row>
    <row r="5787" spans="1:21">
      <c r="A5787" s="238">
        <f t="shared" si="132"/>
        <v>5784</v>
      </c>
      <c r="B5787" s="236">
        <v>111402534</v>
      </c>
      <c r="C5787" s="238" t="s">
        <v>1083</v>
      </c>
      <c r="D5787" s="238" t="s">
        <v>1084</v>
      </c>
      <c r="E5787" s="598" t="s">
        <v>36</v>
      </c>
      <c r="F5787" s="333">
        <v>25</v>
      </c>
      <c r="G5787" s="623" t="s">
        <v>6208</v>
      </c>
      <c r="H5787" s="461">
        <v>45671</v>
      </c>
      <c r="I5787" s="505"/>
      <c r="J5787" s="249"/>
      <c r="K5787" s="249"/>
      <c r="L5787" s="249"/>
      <c r="M5787" s="246"/>
      <c r="N5787" s="249"/>
      <c r="O5787" s="506"/>
      <c r="P5787" s="249"/>
      <c r="Q5787" s="249"/>
      <c r="R5787" s="249"/>
      <c r="S5787" s="538">
        <v>442.77</v>
      </c>
      <c r="T5787" s="238" t="s">
        <v>2965</v>
      </c>
      <c r="U5787" s="238">
        <f t="shared" si="133"/>
        <v>11069.25</v>
      </c>
    </row>
    <row r="5788" spans="1:21">
      <c r="A5788" s="238">
        <f t="shared" si="132"/>
        <v>5785</v>
      </c>
      <c r="B5788" s="238">
        <v>112148136</v>
      </c>
      <c r="C5788" s="239" t="s">
        <v>3726</v>
      </c>
      <c r="D5788" s="238" t="s">
        <v>3727</v>
      </c>
      <c r="E5788" s="600" t="s">
        <v>36</v>
      </c>
      <c r="F5788" s="350">
        <v>5</v>
      </c>
      <c r="G5788" s="623" t="s">
        <v>6208</v>
      </c>
      <c r="H5788" s="461">
        <v>45671</v>
      </c>
      <c r="I5788" s="505"/>
      <c r="J5788" s="249"/>
      <c r="K5788" s="249"/>
      <c r="L5788" s="249"/>
      <c r="M5788" s="246"/>
      <c r="N5788" s="249"/>
      <c r="O5788" s="506"/>
      <c r="P5788" s="249"/>
      <c r="Q5788" s="249"/>
      <c r="R5788" s="249"/>
      <c r="S5788" s="538">
        <v>14766.94</v>
      </c>
      <c r="T5788" s="238" t="s">
        <v>2965</v>
      </c>
      <c r="U5788" s="238">
        <f t="shared" si="133"/>
        <v>73834.7</v>
      </c>
    </row>
    <row r="5789" spans="1:21">
      <c r="A5789" s="238">
        <f t="shared" si="132"/>
        <v>5786</v>
      </c>
      <c r="B5789" s="238">
        <v>109492176</v>
      </c>
      <c r="C5789" s="238" t="s">
        <v>4621</v>
      </c>
      <c r="D5789" s="238" t="s">
        <v>2204</v>
      </c>
      <c r="E5789" s="600" t="s">
        <v>2729</v>
      </c>
      <c r="F5789" s="235">
        <v>1200</v>
      </c>
      <c r="G5789" s="623" t="s">
        <v>6214</v>
      </c>
      <c r="H5789" s="511">
        <v>45684</v>
      </c>
      <c r="I5789" s="505"/>
      <c r="J5789" s="249"/>
      <c r="K5789" s="249"/>
      <c r="L5789" s="249"/>
      <c r="M5789" s="246"/>
      <c r="N5789" s="249"/>
      <c r="O5789" s="506"/>
      <c r="P5789" s="249"/>
      <c r="Q5789" s="249"/>
      <c r="R5789" s="249"/>
      <c r="S5789" s="171">
        <v>293.43</v>
      </c>
      <c r="T5789" s="238" t="s">
        <v>2965</v>
      </c>
      <c r="U5789" s="238">
        <f t="shared" si="133"/>
        <v>352116</v>
      </c>
    </row>
    <row r="5790" spans="1:21">
      <c r="A5790" s="238">
        <f t="shared" si="132"/>
        <v>5787</v>
      </c>
      <c r="B5790" s="236">
        <v>109492179</v>
      </c>
      <c r="C5790" s="337" t="s">
        <v>3332</v>
      </c>
      <c r="D5790" s="238" t="s">
        <v>2134</v>
      </c>
      <c r="E5790" s="600" t="s">
        <v>36</v>
      </c>
      <c r="F5790" s="333">
        <v>1950</v>
      </c>
      <c r="G5790" s="623" t="s">
        <v>6214</v>
      </c>
      <c r="H5790" s="511">
        <v>45684</v>
      </c>
      <c r="I5790" s="505"/>
      <c r="J5790" s="249"/>
      <c r="K5790" s="249"/>
      <c r="L5790" s="249"/>
      <c r="M5790" s="246"/>
      <c r="N5790" s="249"/>
      <c r="O5790" s="506"/>
      <c r="P5790" s="249"/>
      <c r="Q5790" s="249"/>
      <c r="R5790" s="249"/>
      <c r="S5790" s="171">
        <v>82.11</v>
      </c>
      <c r="T5790" s="238" t="s">
        <v>2965</v>
      </c>
      <c r="U5790" s="238">
        <f t="shared" si="133"/>
        <v>160114.5</v>
      </c>
    </row>
    <row r="5791" spans="1:21">
      <c r="A5791" s="238">
        <f t="shared" si="132"/>
        <v>5788</v>
      </c>
      <c r="B5791" s="236">
        <v>107105353</v>
      </c>
      <c r="C5791" s="239" t="s">
        <v>3333</v>
      </c>
      <c r="D5791" s="239" t="s">
        <v>4895</v>
      </c>
      <c r="E5791" s="600" t="s">
        <v>2729</v>
      </c>
      <c r="F5791" s="235">
        <v>375</v>
      </c>
      <c r="G5791" s="623" t="s">
        <v>6214</v>
      </c>
      <c r="H5791" s="511">
        <v>45684</v>
      </c>
      <c r="I5791" s="505"/>
      <c r="J5791" s="249"/>
      <c r="K5791" s="249"/>
      <c r="L5791" s="249"/>
      <c r="M5791" s="246"/>
      <c r="N5791" s="249"/>
      <c r="O5791" s="506"/>
      <c r="P5791" s="249"/>
      <c r="Q5791" s="249"/>
      <c r="R5791" s="249"/>
      <c r="S5791" s="171">
        <v>98.05</v>
      </c>
      <c r="T5791" s="238" t="s">
        <v>2965</v>
      </c>
      <c r="U5791" s="238">
        <f t="shared" si="133"/>
        <v>36768.75</v>
      </c>
    </row>
    <row r="5792" spans="1:21">
      <c r="A5792" s="238">
        <f t="shared" si="132"/>
        <v>5789</v>
      </c>
      <c r="B5792" s="236">
        <v>115032745</v>
      </c>
      <c r="C5792" s="361" t="s">
        <v>5973</v>
      </c>
      <c r="D5792" s="238" t="s">
        <v>5974</v>
      </c>
      <c r="E5792" s="598" t="s">
        <v>36</v>
      </c>
      <c r="F5792" s="342">
        <v>4</v>
      </c>
      <c r="G5792" s="623" t="s">
        <v>6208</v>
      </c>
      <c r="H5792" s="461">
        <v>45671</v>
      </c>
      <c r="I5792" s="505"/>
      <c r="J5792" s="249"/>
      <c r="K5792" s="249"/>
      <c r="L5792" s="249"/>
      <c r="M5792" s="246"/>
      <c r="N5792" s="249"/>
      <c r="O5792" s="506"/>
      <c r="P5792" s="249"/>
      <c r="Q5792" s="249"/>
      <c r="R5792" s="249"/>
      <c r="S5792" s="538">
        <v>204250</v>
      </c>
      <c r="T5792" s="238" t="s">
        <v>2965</v>
      </c>
      <c r="U5792" s="238">
        <f t="shared" si="133"/>
        <v>817000</v>
      </c>
    </row>
    <row r="5793" spans="1:21" ht="30.6">
      <c r="A5793" s="238">
        <f t="shared" si="132"/>
        <v>5790</v>
      </c>
      <c r="B5793" s="238">
        <v>109611234</v>
      </c>
      <c r="C5793" s="239">
        <v>3742612236</v>
      </c>
      <c r="D5793" s="337" t="s">
        <v>3031</v>
      </c>
      <c r="E5793" s="600" t="s">
        <v>36</v>
      </c>
      <c r="F5793" s="235">
        <v>30</v>
      </c>
      <c r="G5793" s="623" t="s">
        <v>6208</v>
      </c>
      <c r="H5793" s="461">
        <v>45671</v>
      </c>
      <c r="I5793" s="505"/>
      <c r="J5793" s="249"/>
      <c r="K5793" s="249"/>
      <c r="L5793" s="249"/>
      <c r="M5793" s="246"/>
      <c r="N5793" s="249"/>
      <c r="O5793" s="506"/>
      <c r="P5793" s="249"/>
      <c r="Q5793" s="249"/>
      <c r="R5793" s="249"/>
      <c r="S5793" s="538">
        <v>26302</v>
      </c>
      <c r="T5793" s="238" t="s">
        <v>2965</v>
      </c>
      <c r="U5793" s="238">
        <f t="shared" si="133"/>
        <v>789060</v>
      </c>
    </row>
    <row r="5794" spans="1:21">
      <c r="A5794" s="238">
        <f t="shared" si="132"/>
        <v>5791</v>
      </c>
      <c r="B5794" s="236">
        <v>115010965</v>
      </c>
      <c r="C5794" s="361"/>
      <c r="D5794" s="239" t="s">
        <v>5298</v>
      </c>
      <c r="E5794" s="600" t="s">
        <v>36</v>
      </c>
      <c r="F5794" s="333">
        <v>40</v>
      </c>
      <c r="G5794" s="623" t="s">
        <v>6208</v>
      </c>
      <c r="H5794" s="461">
        <v>45671</v>
      </c>
      <c r="I5794" s="505"/>
      <c r="J5794" s="249"/>
      <c r="K5794" s="249"/>
      <c r="L5794" s="249"/>
      <c r="M5794" s="246"/>
      <c r="N5794" s="249"/>
      <c r="O5794" s="506"/>
      <c r="P5794" s="249"/>
      <c r="Q5794" s="249"/>
      <c r="R5794" s="249"/>
      <c r="S5794" s="538">
        <v>110</v>
      </c>
      <c r="T5794" s="238" t="s">
        <v>2965</v>
      </c>
      <c r="U5794" s="238">
        <f t="shared" si="133"/>
        <v>4400</v>
      </c>
    </row>
    <row r="5795" spans="1:21">
      <c r="A5795" s="238">
        <f t="shared" si="132"/>
        <v>5792</v>
      </c>
      <c r="B5795" s="238"/>
      <c r="C5795" s="238"/>
      <c r="D5795" s="239" t="s">
        <v>4072</v>
      </c>
      <c r="E5795" s="600" t="s">
        <v>36</v>
      </c>
      <c r="F5795" s="238">
        <v>5</v>
      </c>
      <c r="G5795" s="623" t="s">
        <v>6208</v>
      </c>
      <c r="H5795" s="461">
        <v>45671</v>
      </c>
      <c r="I5795" s="505"/>
      <c r="J5795" s="249"/>
      <c r="K5795" s="249"/>
      <c r="L5795" s="249"/>
      <c r="M5795" s="246"/>
      <c r="N5795" s="249"/>
      <c r="O5795" s="506"/>
      <c r="P5795" s="249"/>
      <c r="Q5795" s="249"/>
      <c r="R5795" s="249"/>
      <c r="S5795" s="538">
        <v>98464</v>
      </c>
      <c r="T5795" s="238" t="s">
        <v>2965</v>
      </c>
      <c r="U5795" s="238">
        <f t="shared" si="133"/>
        <v>492320</v>
      </c>
    </row>
    <row r="5796" spans="1:21">
      <c r="A5796" s="238">
        <f t="shared" si="132"/>
        <v>5793</v>
      </c>
      <c r="B5796" s="236">
        <v>115032745</v>
      </c>
      <c r="C5796" s="361" t="s">
        <v>5973</v>
      </c>
      <c r="D5796" s="238" t="s">
        <v>5974</v>
      </c>
      <c r="E5796" s="598" t="s">
        <v>36</v>
      </c>
      <c r="F5796" s="333">
        <v>1</v>
      </c>
      <c r="G5796" s="623" t="s">
        <v>6208</v>
      </c>
      <c r="H5796" s="461">
        <v>45671</v>
      </c>
      <c r="I5796" s="505"/>
      <c r="J5796" s="249"/>
      <c r="K5796" s="249"/>
      <c r="L5796" s="249"/>
      <c r="M5796" s="246"/>
      <c r="N5796" s="249"/>
      <c r="O5796" s="506"/>
      <c r="P5796" s="249"/>
      <c r="Q5796" s="249"/>
      <c r="R5796" s="249"/>
      <c r="S5796" s="538">
        <v>204250</v>
      </c>
      <c r="T5796" s="238" t="s">
        <v>2965</v>
      </c>
      <c r="U5796" s="238">
        <f t="shared" si="133"/>
        <v>204250</v>
      </c>
    </row>
    <row r="5797" spans="1:21">
      <c r="A5797" s="238">
        <f t="shared" si="132"/>
        <v>5794</v>
      </c>
      <c r="B5797" s="238">
        <v>115010962</v>
      </c>
      <c r="C5797" s="361"/>
      <c r="D5797" s="239" t="s">
        <v>5297</v>
      </c>
      <c r="E5797" s="598" t="s">
        <v>36</v>
      </c>
      <c r="F5797" s="333">
        <v>40</v>
      </c>
      <c r="G5797" s="623" t="s">
        <v>6208</v>
      </c>
      <c r="H5797" s="461">
        <v>45671</v>
      </c>
      <c r="I5797" s="505"/>
      <c r="J5797" s="249"/>
      <c r="K5797" s="249"/>
      <c r="L5797" s="249"/>
      <c r="M5797" s="246"/>
      <c r="N5797" s="249"/>
      <c r="O5797" s="506"/>
      <c r="P5797" s="249"/>
      <c r="Q5797" s="249"/>
      <c r="R5797" s="249"/>
      <c r="S5797" s="538">
        <v>160</v>
      </c>
      <c r="T5797" s="238" t="s">
        <v>2965</v>
      </c>
      <c r="U5797" s="238">
        <f t="shared" si="133"/>
        <v>6400</v>
      </c>
    </row>
    <row r="5798" spans="1:21" ht="31.8">
      <c r="A5798" s="238">
        <f t="shared" si="132"/>
        <v>5795</v>
      </c>
      <c r="B5798" s="236">
        <v>112173808</v>
      </c>
      <c r="C5798" s="239" t="s">
        <v>3421</v>
      </c>
      <c r="D5798" s="349" t="s">
        <v>2819</v>
      </c>
      <c r="E5798" s="600" t="s">
        <v>36</v>
      </c>
      <c r="F5798" s="333">
        <v>5</v>
      </c>
      <c r="G5798" s="623" t="s">
        <v>6208</v>
      </c>
      <c r="H5798" s="461">
        <v>45671</v>
      </c>
      <c r="I5798" s="505"/>
      <c r="J5798" s="249"/>
      <c r="K5798" s="249"/>
      <c r="L5798" s="249"/>
      <c r="M5798" s="246"/>
      <c r="N5798" s="249"/>
      <c r="O5798" s="506"/>
      <c r="P5798" s="249"/>
      <c r="Q5798" s="249"/>
      <c r="R5798" s="249"/>
      <c r="S5798" s="538">
        <v>65700</v>
      </c>
      <c r="T5798" s="238" t="s">
        <v>2965</v>
      </c>
      <c r="U5798" s="238">
        <f t="shared" si="133"/>
        <v>328500</v>
      </c>
    </row>
    <row r="5799" spans="1:21">
      <c r="A5799" s="238">
        <f t="shared" si="132"/>
        <v>5796</v>
      </c>
      <c r="B5799" s="238">
        <v>112170849</v>
      </c>
      <c r="C5799" s="238">
        <v>112170849</v>
      </c>
      <c r="D5799" s="238" t="s">
        <v>2382</v>
      </c>
      <c r="E5799" s="600" t="s">
        <v>36</v>
      </c>
      <c r="F5799" s="333">
        <v>54</v>
      </c>
      <c r="G5799" s="623" t="s">
        <v>6208</v>
      </c>
      <c r="H5799" s="461">
        <v>45671</v>
      </c>
      <c r="I5799" s="505"/>
      <c r="J5799" s="249"/>
      <c r="K5799" s="249"/>
      <c r="L5799" s="249"/>
      <c r="M5799" s="246"/>
      <c r="N5799" s="249"/>
      <c r="O5799" s="506"/>
      <c r="P5799" s="249"/>
      <c r="Q5799" s="249"/>
      <c r="R5799" s="249"/>
      <c r="S5799" s="538">
        <v>7.89</v>
      </c>
      <c r="T5799" s="238" t="s">
        <v>2965</v>
      </c>
      <c r="U5799" s="238">
        <f t="shared" si="133"/>
        <v>426.06</v>
      </c>
    </row>
    <row r="5800" spans="1:21">
      <c r="A5800" s="238">
        <f t="shared" si="132"/>
        <v>5797</v>
      </c>
      <c r="B5800" s="236" t="s">
        <v>6155</v>
      </c>
      <c r="C5800" s="361" t="s">
        <v>6156</v>
      </c>
      <c r="D5800" s="239" t="s">
        <v>6157</v>
      </c>
      <c r="E5800" s="600" t="s">
        <v>36</v>
      </c>
      <c r="F5800" s="333">
        <v>1</v>
      </c>
      <c r="G5800" s="623" t="s">
        <v>6213</v>
      </c>
      <c r="H5800" s="485">
        <v>45681</v>
      </c>
      <c r="I5800" s="505"/>
      <c r="J5800" s="249"/>
      <c r="K5800" s="249"/>
      <c r="L5800" s="249"/>
      <c r="M5800" s="246"/>
      <c r="N5800" s="249"/>
      <c r="O5800" s="506"/>
      <c r="P5800" s="249"/>
      <c r="Q5800" s="249"/>
      <c r="R5800" s="249"/>
      <c r="S5800" s="538">
        <v>74380</v>
      </c>
      <c r="T5800" s="238" t="s">
        <v>2965</v>
      </c>
      <c r="U5800" s="238">
        <f t="shared" si="133"/>
        <v>74380</v>
      </c>
    </row>
    <row r="5801" spans="1:21">
      <c r="A5801" s="238">
        <f t="shared" si="132"/>
        <v>5798</v>
      </c>
      <c r="B5801" s="238">
        <v>102598643</v>
      </c>
      <c r="C5801" s="238" t="s">
        <v>1686</v>
      </c>
      <c r="D5801" s="238" t="s">
        <v>1687</v>
      </c>
      <c r="E5801" s="598" t="s">
        <v>36</v>
      </c>
      <c r="F5801" s="235">
        <v>5</v>
      </c>
      <c r="G5801" s="623" t="s">
        <v>6241</v>
      </c>
      <c r="H5801" s="485">
        <v>45692</v>
      </c>
      <c r="I5801" s="491"/>
      <c r="J5801" s="246"/>
      <c r="K5801" s="246"/>
      <c r="L5801" s="246"/>
      <c r="M5801" s="246"/>
      <c r="N5801" s="246"/>
      <c r="O5801" s="262"/>
      <c r="P5801" s="246"/>
      <c r="Q5801" s="246"/>
      <c r="R5801" s="246"/>
      <c r="S5801" s="538">
        <v>2620</v>
      </c>
      <c r="T5801" s="238" t="s">
        <v>2965</v>
      </c>
      <c r="U5801" s="238">
        <f t="shared" si="133"/>
        <v>13100</v>
      </c>
    </row>
    <row r="5802" spans="1:21">
      <c r="A5802" s="238">
        <f t="shared" si="132"/>
        <v>5799</v>
      </c>
      <c r="B5802" s="238">
        <v>109492221</v>
      </c>
      <c r="C5802" s="349">
        <v>21038212505</v>
      </c>
      <c r="D5802" s="238" t="s">
        <v>1684</v>
      </c>
      <c r="E5802" s="606" t="s">
        <v>36</v>
      </c>
      <c r="F5802" s="349">
        <v>19</v>
      </c>
      <c r="G5802" s="623" t="s">
        <v>6242</v>
      </c>
      <c r="H5802" s="464">
        <v>45708</v>
      </c>
      <c r="I5802" s="491"/>
      <c r="J5802" s="246"/>
      <c r="K5802" s="246"/>
      <c r="L5802" s="246"/>
      <c r="M5802" s="246"/>
      <c r="N5802" s="246"/>
      <c r="O5802" s="262"/>
      <c r="P5802" s="246"/>
      <c r="Q5802" s="246"/>
      <c r="R5802" s="246"/>
      <c r="S5802" s="538">
        <v>991.72</v>
      </c>
      <c r="T5802" s="238" t="s">
        <v>2965</v>
      </c>
      <c r="U5802" s="238">
        <f t="shared" si="133"/>
        <v>18842.68</v>
      </c>
    </row>
    <row r="5803" spans="1:21">
      <c r="A5803" s="238">
        <f t="shared" si="132"/>
        <v>5800</v>
      </c>
      <c r="B5803" s="238">
        <v>108311392</v>
      </c>
      <c r="C5803" s="238"/>
      <c r="D5803" s="238" t="s">
        <v>4116</v>
      </c>
      <c r="E5803" s="598" t="s">
        <v>36</v>
      </c>
      <c r="F5803" s="235">
        <v>1</v>
      </c>
      <c r="G5803" s="623" t="s">
        <v>6243</v>
      </c>
      <c r="H5803" s="485">
        <v>45708</v>
      </c>
      <c r="I5803" s="491"/>
      <c r="J5803" s="246"/>
      <c r="K5803" s="246"/>
      <c r="L5803" s="246"/>
      <c r="M5803" s="246"/>
      <c r="N5803" s="246"/>
      <c r="O5803" s="262"/>
      <c r="P5803" s="246"/>
      <c r="Q5803" s="246"/>
      <c r="R5803" s="246"/>
      <c r="S5803" s="538">
        <v>229000</v>
      </c>
      <c r="T5803" s="238" t="s">
        <v>2965</v>
      </c>
      <c r="U5803" s="238">
        <f t="shared" si="133"/>
        <v>229000</v>
      </c>
    </row>
    <row r="5804" spans="1:21" ht="20.399999999999999">
      <c r="A5804" s="238">
        <f t="shared" si="132"/>
        <v>5801</v>
      </c>
      <c r="B5804" s="444">
        <v>109492197</v>
      </c>
      <c r="C5804" s="238">
        <v>61030000067</v>
      </c>
      <c r="D5804" s="445" t="s">
        <v>187</v>
      </c>
      <c r="E5804" s="614" t="s">
        <v>36</v>
      </c>
      <c r="F5804" s="238">
        <v>30</v>
      </c>
      <c r="G5804" s="623" t="s">
        <v>6242</v>
      </c>
      <c r="H5804" s="464">
        <v>45708</v>
      </c>
      <c r="I5804" s="491"/>
      <c r="J5804" s="246"/>
      <c r="K5804" s="246"/>
      <c r="L5804" s="246"/>
      <c r="M5804" s="246"/>
      <c r="N5804" s="246"/>
      <c r="O5804" s="262"/>
      <c r="P5804" s="246"/>
      <c r="Q5804" s="246"/>
      <c r="R5804" s="246"/>
      <c r="S5804" s="538">
        <v>81.510000000000005</v>
      </c>
      <c r="T5804" s="238" t="s">
        <v>2965</v>
      </c>
      <c r="U5804" s="238">
        <f t="shared" si="133"/>
        <v>2445.3000000000002</v>
      </c>
    </row>
    <row r="5805" spans="1:21">
      <c r="A5805" s="238">
        <f t="shared" si="132"/>
        <v>5802</v>
      </c>
      <c r="B5805" s="444">
        <v>109492196</v>
      </c>
      <c r="C5805" s="238" t="s">
        <v>1178</v>
      </c>
      <c r="D5805" s="445" t="s">
        <v>1179</v>
      </c>
      <c r="E5805" s="614" t="s">
        <v>36</v>
      </c>
      <c r="F5805" s="333">
        <v>30</v>
      </c>
      <c r="G5805" s="623" t="s">
        <v>6242</v>
      </c>
      <c r="H5805" s="464">
        <v>45708</v>
      </c>
      <c r="I5805" s="491"/>
      <c r="J5805" s="246"/>
      <c r="K5805" s="246"/>
      <c r="L5805" s="246"/>
      <c r="M5805" s="246"/>
      <c r="N5805" s="246"/>
      <c r="O5805" s="262"/>
      <c r="P5805" s="246"/>
      <c r="Q5805" s="246"/>
      <c r="R5805" s="246"/>
      <c r="S5805" s="538">
        <v>25.44</v>
      </c>
      <c r="T5805" s="238" t="s">
        <v>2965</v>
      </c>
      <c r="U5805" s="238">
        <f t="shared" si="133"/>
        <v>763.2</v>
      </c>
    </row>
    <row r="5806" spans="1:21">
      <c r="A5806" s="238">
        <f t="shared" si="132"/>
        <v>5803</v>
      </c>
      <c r="B5806" s="238">
        <v>101575929</v>
      </c>
      <c r="C5806" s="238" t="s">
        <v>4670</v>
      </c>
      <c r="D5806" s="337" t="s">
        <v>4671</v>
      </c>
      <c r="E5806" s="598" t="s">
        <v>36</v>
      </c>
      <c r="F5806" s="333">
        <v>2</v>
      </c>
      <c r="G5806" s="623" t="s">
        <v>6244</v>
      </c>
      <c r="H5806" s="485">
        <v>45709</v>
      </c>
      <c r="I5806" s="491"/>
      <c r="J5806" s="246"/>
      <c r="K5806" s="246"/>
      <c r="L5806" s="246"/>
      <c r="M5806" s="246"/>
      <c r="N5806" s="246"/>
      <c r="O5806" s="262"/>
      <c r="P5806" s="246"/>
      <c r="Q5806" s="246"/>
      <c r="R5806" s="246"/>
      <c r="S5806" s="538">
        <v>49000</v>
      </c>
      <c r="T5806" s="238" t="s">
        <v>2965</v>
      </c>
      <c r="U5806" s="238">
        <f t="shared" si="133"/>
        <v>98000</v>
      </c>
    </row>
    <row r="5807" spans="1:21">
      <c r="A5807" s="238">
        <f t="shared" si="132"/>
        <v>5804</v>
      </c>
      <c r="B5807" s="238">
        <v>112141777</v>
      </c>
      <c r="C5807" s="238">
        <v>112141777</v>
      </c>
      <c r="D5807" s="238" t="s">
        <v>2563</v>
      </c>
      <c r="E5807" s="600" t="s">
        <v>36</v>
      </c>
      <c r="F5807" s="235">
        <v>540</v>
      </c>
      <c r="G5807" s="623" t="s">
        <v>6242</v>
      </c>
      <c r="H5807" s="464">
        <v>45708</v>
      </c>
      <c r="I5807" s="491"/>
      <c r="J5807" s="246"/>
      <c r="K5807" s="246"/>
      <c r="L5807" s="246"/>
      <c r="M5807" s="246"/>
      <c r="N5807" s="246"/>
      <c r="O5807" s="262"/>
      <c r="P5807" s="246"/>
      <c r="Q5807" s="246"/>
      <c r="R5807" s="246"/>
      <c r="S5807" s="538">
        <v>5.3</v>
      </c>
      <c r="T5807" s="238" t="s">
        <v>2965</v>
      </c>
      <c r="U5807" s="238">
        <f t="shared" si="133"/>
        <v>2862</v>
      </c>
    </row>
    <row r="5808" spans="1:21">
      <c r="A5808" s="238">
        <f t="shared" si="132"/>
        <v>5805</v>
      </c>
      <c r="B5808" s="238">
        <v>112141778</v>
      </c>
      <c r="C5808" s="238">
        <v>112141778</v>
      </c>
      <c r="D5808" s="238" t="s">
        <v>2566</v>
      </c>
      <c r="E5808" s="598" t="s">
        <v>36</v>
      </c>
      <c r="F5808" s="235">
        <v>300</v>
      </c>
      <c r="G5808" s="623" t="s">
        <v>6242</v>
      </c>
      <c r="H5808" s="464">
        <v>45708</v>
      </c>
      <c r="I5808" s="491"/>
      <c r="J5808" s="246"/>
      <c r="K5808" s="246"/>
      <c r="L5808" s="246"/>
      <c r="M5808" s="246"/>
      <c r="N5808" s="246"/>
      <c r="O5808" s="262"/>
      <c r="P5808" s="246"/>
      <c r="Q5808" s="246"/>
      <c r="R5808" s="246"/>
      <c r="S5808" s="538">
        <v>1.45</v>
      </c>
      <c r="T5808" s="238" t="s">
        <v>2965</v>
      </c>
      <c r="U5808" s="238">
        <f t="shared" si="133"/>
        <v>435</v>
      </c>
    </row>
    <row r="5809" spans="1:21">
      <c r="A5809" s="238">
        <f t="shared" si="132"/>
        <v>5806</v>
      </c>
      <c r="B5809" s="238">
        <v>109492180</v>
      </c>
      <c r="C5809" s="346" t="s">
        <v>201</v>
      </c>
      <c r="D5809" s="346" t="s">
        <v>2748</v>
      </c>
      <c r="E5809" s="598" t="s">
        <v>36</v>
      </c>
      <c r="F5809" s="350">
        <v>30</v>
      </c>
      <c r="G5809" s="623" t="s">
        <v>6242</v>
      </c>
      <c r="H5809" s="464">
        <v>45708</v>
      </c>
      <c r="I5809" s="491"/>
      <c r="J5809" s="246"/>
      <c r="K5809" s="246"/>
      <c r="L5809" s="246"/>
      <c r="M5809" s="246"/>
      <c r="N5809" s="246"/>
      <c r="O5809" s="262"/>
      <c r="P5809" s="246"/>
      <c r="Q5809" s="246"/>
      <c r="R5809" s="246"/>
      <c r="S5809" s="538">
        <v>34.19</v>
      </c>
      <c r="T5809" s="238" t="s">
        <v>2965</v>
      </c>
      <c r="U5809" s="238">
        <f t="shared" si="133"/>
        <v>1025.6999999999998</v>
      </c>
    </row>
    <row r="5810" spans="1:21" ht="20.399999999999999">
      <c r="A5810" s="238">
        <f t="shared" si="132"/>
        <v>5807</v>
      </c>
      <c r="B5810" s="238">
        <v>109492181</v>
      </c>
      <c r="C5810" s="346" t="s">
        <v>170</v>
      </c>
      <c r="D5810" s="346" t="s">
        <v>171</v>
      </c>
      <c r="E5810" s="600" t="s">
        <v>36</v>
      </c>
      <c r="F5810" s="246">
        <v>360</v>
      </c>
      <c r="G5810" s="623" t="s">
        <v>6242</v>
      </c>
      <c r="H5810" s="464">
        <v>45708</v>
      </c>
      <c r="I5810" s="491"/>
      <c r="J5810" s="246"/>
      <c r="K5810" s="246"/>
      <c r="L5810" s="246"/>
      <c r="M5810" s="246"/>
      <c r="N5810" s="246"/>
      <c r="O5810" s="262"/>
      <c r="P5810" s="246"/>
      <c r="Q5810" s="246"/>
      <c r="R5810" s="246"/>
      <c r="S5810" s="538">
        <v>21.27</v>
      </c>
      <c r="T5810" s="238" t="s">
        <v>2965</v>
      </c>
      <c r="U5810" s="238">
        <f t="shared" si="133"/>
        <v>7657.2</v>
      </c>
    </row>
    <row r="5811" spans="1:21">
      <c r="A5811" s="238">
        <f t="shared" si="132"/>
        <v>5808</v>
      </c>
      <c r="B5811" s="333">
        <v>108214979</v>
      </c>
      <c r="C5811" s="333">
        <v>108214979</v>
      </c>
      <c r="D5811" s="238" t="s">
        <v>819</v>
      </c>
      <c r="E5811" s="598" t="s">
        <v>36</v>
      </c>
      <c r="F5811" s="333">
        <v>600</v>
      </c>
      <c r="G5811" s="623" t="s">
        <v>6242</v>
      </c>
      <c r="H5811" s="464">
        <v>45708</v>
      </c>
      <c r="I5811" s="491"/>
      <c r="J5811" s="246"/>
      <c r="K5811" s="246"/>
      <c r="L5811" s="246"/>
      <c r="M5811" s="246"/>
      <c r="N5811" s="246"/>
      <c r="O5811" s="262"/>
      <c r="P5811" s="246"/>
      <c r="Q5811" s="246"/>
      <c r="R5811" s="246"/>
      <c r="S5811" s="538">
        <v>4.05</v>
      </c>
      <c r="T5811" s="238" t="s">
        <v>2965</v>
      </c>
      <c r="U5811" s="238">
        <f t="shared" si="133"/>
        <v>2430</v>
      </c>
    </row>
    <row r="5812" spans="1:21">
      <c r="A5812" s="238">
        <f t="shared" si="132"/>
        <v>5809</v>
      </c>
      <c r="B5812" s="333">
        <v>107186267</v>
      </c>
      <c r="C5812" s="238">
        <v>107186267</v>
      </c>
      <c r="D5812" s="238" t="s">
        <v>821</v>
      </c>
      <c r="E5812" s="598" t="s">
        <v>36</v>
      </c>
      <c r="F5812" s="333">
        <v>600</v>
      </c>
      <c r="G5812" s="623" t="s">
        <v>6242</v>
      </c>
      <c r="H5812" s="464">
        <v>45708</v>
      </c>
      <c r="I5812" s="491"/>
      <c r="J5812" s="246"/>
      <c r="K5812" s="246"/>
      <c r="L5812" s="246"/>
      <c r="M5812" s="246"/>
      <c r="N5812" s="246"/>
      <c r="O5812" s="262"/>
      <c r="P5812" s="246"/>
      <c r="Q5812" s="246"/>
      <c r="R5812" s="246"/>
      <c r="S5812" s="538">
        <v>11.06</v>
      </c>
      <c r="T5812" s="238" t="s">
        <v>2965</v>
      </c>
      <c r="U5812" s="238">
        <f t="shared" si="133"/>
        <v>6636</v>
      </c>
    </row>
    <row r="5813" spans="1:21">
      <c r="A5813" s="238">
        <f t="shared" si="132"/>
        <v>5810</v>
      </c>
      <c r="B5813" s="333">
        <v>107184793</v>
      </c>
      <c r="C5813" s="238">
        <v>107184793</v>
      </c>
      <c r="D5813" s="238" t="s">
        <v>813</v>
      </c>
      <c r="E5813" s="598" t="s">
        <v>36</v>
      </c>
      <c r="F5813" s="235">
        <v>600</v>
      </c>
      <c r="G5813" s="623" t="s">
        <v>6242</v>
      </c>
      <c r="H5813" s="464">
        <v>45708</v>
      </c>
      <c r="I5813" s="491"/>
      <c r="J5813" s="246"/>
      <c r="K5813" s="246"/>
      <c r="L5813" s="246"/>
      <c r="M5813" s="246"/>
      <c r="N5813" s="246"/>
      <c r="O5813" s="262"/>
      <c r="P5813" s="246"/>
      <c r="Q5813" s="246"/>
      <c r="R5813" s="246"/>
      <c r="S5813" s="538">
        <v>2.74</v>
      </c>
      <c r="T5813" s="238" t="s">
        <v>2965</v>
      </c>
      <c r="U5813" s="238">
        <f t="shared" si="133"/>
        <v>1644.0000000000002</v>
      </c>
    </row>
    <row r="5814" spans="1:21">
      <c r="A5814" s="238">
        <f t="shared" si="132"/>
        <v>5811</v>
      </c>
      <c r="B5814" s="333">
        <v>107156657</v>
      </c>
      <c r="C5814" s="238">
        <v>107156657</v>
      </c>
      <c r="D5814" s="238" t="s">
        <v>815</v>
      </c>
      <c r="E5814" s="598" t="s">
        <v>36</v>
      </c>
      <c r="F5814" s="238">
        <v>120</v>
      </c>
      <c r="G5814" s="623" t="s">
        <v>6242</v>
      </c>
      <c r="H5814" s="464">
        <v>45708</v>
      </c>
      <c r="I5814" s="491"/>
      <c r="J5814" s="246"/>
      <c r="K5814" s="246"/>
      <c r="L5814" s="246"/>
      <c r="M5814" s="246"/>
      <c r="N5814" s="246"/>
      <c r="O5814" s="262"/>
      <c r="P5814" s="246"/>
      <c r="Q5814" s="246"/>
      <c r="R5814" s="246"/>
      <c r="S5814" s="538">
        <v>17.79</v>
      </c>
      <c r="T5814" s="238" t="s">
        <v>2965</v>
      </c>
      <c r="U5814" s="238">
        <f t="shared" si="133"/>
        <v>2134.7999999999997</v>
      </c>
    </row>
    <row r="5815" spans="1:21">
      <c r="A5815" s="238">
        <f t="shared" si="132"/>
        <v>5812</v>
      </c>
      <c r="B5815" s="333">
        <v>107156629</v>
      </c>
      <c r="C5815" s="238">
        <v>107156629</v>
      </c>
      <c r="D5815" s="238" t="s">
        <v>814</v>
      </c>
      <c r="E5815" s="598" t="s">
        <v>36</v>
      </c>
      <c r="F5815" s="235">
        <v>480</v>
      </c>
      <c r="G5815" s="623" t="s">
        <v>6242</v>
      </c>
      <c r="H5815" s="464">
        <v>45708</v>
      </c>
      <c r="I5815" s="491"/>
      <c r="J5815" s="246"/>
      <c r="K5815" s="246"/>
      <c r="L5815" s="246"/>
      <c r="M5815" s="246"/>
      <c r="N5815" s="246"/>
      <c r="O5815" s="262"/>
      <c r="P5815" s="246"/>
      <c r="Q5815" s="246"/>
      <c r="R5815" s="246"/>
      <c r="S5815" s="538">
        <v>13.63</v>
      </c>
      <c r="T5815" s="238" t="s">
        <v>2965</v>
      </c>
      <c r="U5815" s="238">
        <f t="shared" si="133"/>
        <v>6542.4000000000005</v>
      </c>
    </row>
    <row r="5816" spans="1:21">
      <c r="A5816" s="238">
        <f t="shared" ref="A5816:A5879" si="134">A5815+1</f>
        <v>5813</v>
      </c>
      <c r="B5816" s="333">
        <v>110408291</v>
      </c>
      <c r="C5816" s="238" t="s">
        <v>1305</v>
      </c>
      <c r="D5816" s="238" t="s">
        <v>1306</v>
      </c>
      <c r="E5816" s="598" t="s">
        <v>36</v>
      </c>
      <c r="F5816" s="235">
        <v>180</v>
      </c>
      <c r="G5816" s="623" t="s">
        <v>6242</v>
      </c>
      <c r="H5816" s="464">
        <v>45708</v>
      </c>
      <c r="I5816" s="491"/>
      <c r="J5816" s="246"/>
      <c r="K5816" s="246"/>
      <c r="L5816" s="246"/>
      <c r="M5816" s="246"/>
      <c r="N5816" s="246"/>
      <c r="O5816" s="262"/>
      <c r="P5816" s="246"/>
      <c r="Q5816" s="246"/>
      <c r="R5816" s="246"/>
      <c r="S5816" s="538">
        <v>2.5499999999999998</v>
      </c>
      <c r="T5816" s="238" t="s">
        <v>2965</v>
      </c>
      <c r="U5816" s="238">
        <f t="shared" si="133"/>
        <v>458.99999999999994</v>
      </c>
    </row>
    <row r="5817" spans="1:21" ht="20.399999999999999">
      <c r="A5817" s="238">
        <f t="shared" si="134"/>
        <v>5814</v>
      </c>
      <c r="B5817" s="333">
        <v>110408292</v>
      </c>
      <c r="C5817" s="238">
        <v>110408292</v>
      </c>
      <c r="D5817" s="238" t="s">
        <v>1310</v>
      </c>
      <c r="E5817" s="598" t="s">
        <v>36</v>
      </c>
      <c r="F5817" s="235">
        <v>900</v>
      </c>
      <c r="G5817" s="623" t="s">
        <v>6242</v>
      </c>
      <c r="H5817" s="464">
        <v>45708</v>
      </c>
      <c r="I5817" s="491"/>
      <c r="J5817" s="246"/>
      <c r="K5817" s="246"/>
      <c r="L5817" s="246"/>
      <c r="M5817" s="246"/>
      <c r="N5817" s="246"/>
      <c r="O5817" s="262"/>
      <c r="P5817" s="246"/>
      <c r="Q5817" s="246"/>
      <c r="R5817" s="246"/>
      <c r="S5817" s="538">
        <v>2.61</v>
      </c>
      <c r="T5817" s="238" t="s">
        <v>2965</v>
      </c>
      <c r="U5817" s="238">
        <f t="shared" si="133"/>
        <v>2349</v>
      </c>
    </row>
    <row r="5818" spans="1:21">
      <c r="A5818" s="238">
        <f t="shared" si="134"/>
        <v>5815</v>
      </c>
      <c r="B5818" s="238">
        <v>102464571</v>
      </c>
      <c r="C5818" s="238" t="s">
        <v>1693</v>
      </c>
      <c r="D5818" s="238" t="s">
        <v>1694</v>
      </c>
      <c r="E5818" s="600" t="s">
        <v>36</v>
      </c>
      <c r="F5818" s="235">
        <v>30</v>
      </c>
      <c r="G5818" s="623" t="s">
        <v>6242</v>
      </c>
      <c r="H5818" s="464">
        <v>45708</v>
      </c>
      <c r="I5818" s="491"/>
      <c r="J5818" s="246"/>
      <c r="K5818" s="246"/>
      <c r="L5818" s="246"/>
      <c r="M5818" s="246"/>
      <c r="N5818" s="246"/>
      <c r="O5818" s="262"/>
      <c r="P5818" s="246"/>
      <c r="Q5818" s="246"/>
      <c r="R5818" s="246"/>
      <c r="S5818" s="538">
        <v>1592</v>
      </c>
      <c r="T5818" s="238" t="s">
        <v>2965</v>
      </c>
      <c r="U5818" s="238">
        <f t="shared" si="133"/>
        <v>47760</v>
      </c>
    </row>
    <row r="5819" spans="1:21">
      <c r="A5819" s="238">
        <f t="shared" si="134"/>
        <v>5816</v>
      </c>
      <c r="B5819" s="238">
        <v>102951260</v>
      </c>
      <c r="C5819" s="238" t="s">
        <v>1697</v>
      </c>
      <c r="D5819" s="238" t="s">
        <v>1698</v>
      </c>
      <c r="E5819" s="600" t="s">
        <v>36</v>
      </c>
      <c r="F5819" s="235">
        <v>30</v>
      </c>
      <c r="G5819" s="623" t="s">
        <v>6242</v>
      </c>
      <c r="H5819" s="464">
        <v>45708</v>
      </c>
      <c r="I5819" s="491"/>
      <c r="J5819" s="246"/>
      <c r="K5819" s="246"/>
      <c r="L5819" s="246"/>
      <c r="M5819" s="246"/>
      <c r="N5819" s="246"/>
      <c r="O5819" s="262"/>
      <c r="P5819" s="246"/>
      <c r="Q5819" s="246"/>
      <c r="R5819" s="246"/>
      <c r="S5819" s="538">
        <v>242</v>
      </c>
      <c r="T5819" s="238" t="s">
        <v>2965</v>
      </c>
      <c r="U5819" s="238">
        <f t="shared" si="133"/>
        <v>7260</v>
      </c>
    </row>
    <row r="5820" spans="1:21">
      <c r="A5820" s="238">
        <f t="shared" si="134"/>
        <v>5817</v>
      </c>
      <c r="B5820" s="238">
        <v>101576439</v>
      </c>
      <c r="C5820" s="238" t="s">
        <v>655</v>
      </c>
      <c r="D5820" s="238" t="s">
        <v>656</v>
      </c>
      <c r="E5820" s="600" t="s">
        <v>36</v>
      </c>
      <c r="F5820" s="238">
        <v>30</v>
      </c>
      <c r="G5820" s="623" t="s">
        <v>6242</v>
      </c>
      <c r="H5820" s="464">
        <v>45708</v>
      </c>
      <c r="I5820" s="491"/>
      <c r="J5820" s="246"/>
      <c r="K5820" s="246"/>
      <c r="L5820" s="246"/>
      <c r="M5820" s="246"/>
      <c r="N5820" s="246"/>
      <c r="O5820" s="262"/>
      <c r="P5820" s="246"/>
      <c r="Q5820" s="246"/>
      <c r="R5820" s="246"/>
      <c r="S5820" s="538">
        <v>1394</v>
      </c>
      <c r="T5820" s="238" t="s">
        <v>2965</v>
      </c>
      <c r="U5820" s="238">
        <f t="shared" si="133"/>
        <v>41820</v>
      </c>
    </row>
    <row r="5821" spans="1:21">
      <c r="A5821" s="238">
        <f t="shared" si="134"/>
        <v>5818</v>
      </c>
      <c r="B5821" s="235">
        <v>111381214</v>
      </c>
      <c r="C5821" s="235" t="s">
        <v>5575</v>
      </c>
      <c r="D5821" s="235" t="s">
        <v>241</v>
      </c>
      <c r="E5821" s="598" t="s">
        <v>36</v>
      </c>
      <c r="F5821" s="333">
        <v>1</v>
      </c>
      <c r="G5821" s="623" t="s">
        <v>6252</v>
      </c>
      <c r="H5821" s="465">
        <v>45701</v>
      </c>
      <c r="I5821" s="491"/>
      <c r="J5821" s="246"/>
      <c r="K5821" s="246"/>
      <c r="L5821" s="246"/>
      <c r="M5821" s="246"/>
      <c r="N5821" s="246"/>
      <c r="O5821" s="262"/>
      <c r="P5821" s="246"/>
      <c r="Q5821" s="246"/>
      <c r="R5821" s="246"/>
      <c r="S5821" s="538">
        <v>131449.20000000001</v>
      </c>
      <c r="T5821" s="238" t="s">
        <v>2965</v>
      </c>
      <c r="U5821" s="238">
        <f t="shared" si="133"/>
        <v>131449.20000000001</v>
      </c>
    </row>
    <row r="5822" spans="1:21">
      <c r="A5822" s="238">
        <f t="shared" si="134"/>
        <v>5819</v>
      </c>
      <c r="B5822" s="238">
        <v>109492221</v>
      </c>
      <c r="C5822" s="349">
        <v>21038212505</v>
      </c>
      <c r="D5822" s="238" t="s">
        <v>1684</v>
      </c>
      <c r="E5822" s="606" t="s">
        <v>36</v>
      </c>
      <c r="F5822" s="333">
        <v>11</v>
      </c>
      <c r="G5822" s="623" t="s">
        <v>6242</v>
      </c>
      <c r="H5822" s="464">
        <v>45708</v>
      </c>
      <c r="I5822" s="491"/>
      <c r="J5822" s="246"/>
      <c r="K5822" s="246"/>
      <c r="L5822" s="246"/>
      <c r="M5822" s="246"/>
      <c r="N5822" s="246"/>
      <c r="O5822" s="262"/>
      <c r="P5822" s="246"/>
      <c r="Q5822" s="246"/>
      <c r="R5822" s="246"/>
      <c r="S5822" s="538">
        <v>991.72</v>
      </c>
      <c r="T5822" s="238" t="s">
        <v>2965</v>
      </c>
      <c r="U5822" s="238">
        <f t="shared" si="133"/>
        <v>10908.92</v>
      </c>
    </row>
    <row r="5823" spans="1:21" ht="20.399999999999999">
      <c r="A5823" s="238">
        <f t="shared" si="134"/>
        <v>5820</v>
      </c>
      <c r="B5823" s="238">
        <v>109492194</v>
      </c>
      <c r="C5823" s="346">
        <v>61030012010</v>
      </c>
      <c r="D5823" s="346" t="s">
        <v>193</v>
      </c>
      <c r="E5823" s="598" t="s">
        <v>36</v>
      </c>
      <c r="F5823" s="238">
        <v>30</v>
      </c>
      <c r="G5823" s="623" t="s">
        <v>6242</v>
      </c>
      <c r="H5823" s="464">
        <v>45708</v>
      </c>
      <c r="I5823" s="491"/>
      <c r="J5823" s="246"/>
      <c r="K5823" s="246"/>
      <c r="L5823" s="246"/>
      <c r="M5823" s="246"/>
      <c r="N5823" s="246"/>
      <c r="O5823" s="262"/>
      <c r="P5823" s="246"/>
      <c r="Q5823" s="246"/>
      <c r="R5823" s="246"/>
      <c r="S5823" s="538">
        <v>244.56</v>
      </c>
      <c r="T5823" s="238" t="s">
        <v>2965</v>
      </c>
      <c r="U5823" s="238">
        <f t="shared" si="133"/>
        <v>7336.8</v>
      </c>
    </row>
    <row r="5824" spans="1:21">
      <c r="A5824" s="238">
        <f t="shared" si="134"/>
        <v>5821</v>
      </c>
      <c r="B5824" s="238">
        <v>111400054</v>
      </c>
      <c r="C5824" s="238" t="s">
        <v>3274</v>
      </c>
      <c r="D5824" s="238" t="s">
        <v>650</v>
      </c>
      <c r="E5824" s="598" t="s">
        <v>36</v>
      </c>
      <c r="F5824" s="235">
        <v>90</v>
      </c>
      <c r="G5824" s="623" t="s">
        <v>6242</v>
      </c>
      <c r="H5824" s="464">
        <v>45708</v>
      </c>
      <c r="I5824" s="491"/>
      <c r="J5824" s="246"/>
      <c r="K5824" s="246"/>
      <c r="L5824" s="246"/>
      <c r="M5824" s="246"/>
      <c r="N5824" s="246"/>
      <c r="O5824" s="262"/>
      <c r="P5824" s="246"/>
      <c r="Q5824" s="246"/>
      <c r="R5824" s="246"/>
      <c r="S5824" s="538">
        <v>1462</v>
      </c>
      <c r="T5824" s="238" t="s">
        <v>2965</v>
      </c>
      <c r="U5824" s="238">
        <f t="shared" si="133"/>
        <v>131580</v>
      </c>
    </row>
    <row r="5825" spans="1:21" ht="20.399999999999999">
      <c r="A5825" s="238">
        <f t="shared" si="134"/>
        <v>5822</v>
      </c>
      <c r="B5825" s="238">
        <v>110408290</v>
      </c>
      <c r="C5825" s="238" t="s">
        <v>4382</v>
      </c>
      <c r="D5825" s="337" t="s">
        <v>2775</v>
      </c>
      <c r="E5825" s="598" t="s">
        <v>36</v>
      </c>
      <c r="F5825" s="235">
        <v>90</v>
      </c>
      <c r="G5825" s="623" t="s">
        <v>6242</v>
      </c>
      <c r="H5825" s="464">
        <v>45708</v>
      </c>
      <c r="I5825" s="491"/>
      <c r="J5825" s="246"/>
      <c r="K5825" s="246"/>
      <c r="L5825" s="246"/>
      <c r="M5825" s="246"/>
      <c r="N5825" s="246"/>
      <c r="O5825" s="262"/>
      <c r="P5825" s="246"/>
      <c r="Q5825" s="246"/>
      <c r="R5825" s="246"/>
      <c r="S5825" s="538">
        <v>610</v>
      </c>
      <c r="T5825" s="238" t="s">
        <v>2965</v>
      </c>
      <c r="U5825" s="238">
        <f t="shared" si="133"/>
        <v>54900</v>
      </c>
    </row>
    <row r="5826" spans="1:21">
      <c r="A5826" s="238">
        <f t="shared" si="134"/>
        <v>5823</v>
      </c>
      <c r="B5826" s="238">
        <v>112158708</v>
      </c>
      <c r="C5826" s="238" t="s">
        <v>3681</v>
      </c>
      <c r="D5826" s="337" t="s">
        <v>3682</v>
      </c>
      <c r="E5826" s="600" t="s">
        <v>36</v>
      </c>
      <c r="F5826" s="470">
        <v>15</v>
      </c>
      <c r="G5826" s="623" t="s">
        <v>6242</v>
      </c>
      <c r="H5826" s="464">
        <v>45708</v>
      </c>
      <c r="I5826" s="491"/>
      <c r="J5826" s="246"/>
      <c r="K5826" s="246"/>
      <c r="L5826" s="246"/>
      <c r="M5826" s="246"/>
      <c r="N5826" s="246"/>
      <c r="O5826" s="262"/>
      <c r="P5826" s="246"/>
      <c r="Q5826" s="246"/>
      <c r="R5826" s="246"/>
      <c r="S5826" s="538">
        <v>1900</v>
      </c>
      <c r="T5826" s="238" t="s">
        <v>2965</v>
      </c>
      <c r="U5826" s="238">
        <f t="shared" si="133"/>
        <v>28500</v>
      </c>
    </row>
    <row r="5827" spans="1:21">
      <c r="A5827" s="238">
        <f t="shared" si="134"/>
        <v>5824</v>
      </c>
      <c r="B5827" s="238">
        <v>111400055</v>
      </c>
      <c r="C5827" s="238" t="s">
        <v>3275</v>
      </c>
      <c r="D5827" s="238" t="s">
        <v>654</v>
      </c>
      <c r="E5827" s="598" t="s">
        <v>36</v>
      </c>
      <c r="F5827" s="235">
        <v>90</v>
      </c>
      <c r="G5827" s="623" t="s">
        <v>6242</v>
      </c>
      <c r="H5827" s="464">
        <v>45708</v>
      </c>
      <c r="I5827" s="491"/>
      <c r="J5827" s="246"/>
      <c r="K5827" s="246"/>
      <c r="L5827" s="246"/>
      <c r="M5827" s="246"/>
      <c r="N5827" s="246"/>
      <c r="O5827" s="262"/>
      <c r="P5827" s="246"/>
      <c r="Q5827" s="246"/>
      <c r="R5827" s="246"/>
      <c r="S5827" s="538">
        <v>1798</v>
      </c>
      <c r="T5827" s="238" t="s">
        <v>2965</v>
      </c>
      <c r="U5827" s="238">
        <f t="shared" si="133"/>
        <v>161820</v>
      </c>
    </row>
    <row r="5828" spans="1:21">
      <c r="A5828" s="238">
        <f t="shared" si="134"/>
        <v>5825</v>
      </c>
      <c r="B5828" s="238" t="s">
        <v>5681</v>
      </c>
      <c r="C5828" s="238" t="s">
        <v>5682</v>
      </c>
      <c r="D5828" s="238" t="s">
        <v>5683</v>
      </c>
      <c r="E5828" s="598" t="s">
        <v>36</v>
      </c>
      <c r="F5828" s="333">
        <v>1</v>
      </c>
      <c r="G5828" s="623" t="s">
        <v>6245</v>
      </c>
      <c r="H5828" s="485">
        <v>45692</v>
      </c>
      <c r="I5828" s="491"/>
      <c r="J5828" s="246"/>
      <c r="K5828" s="246"/>
      <c r="L5828" s="246"/>
      <c r="M5828" s="246"/>
      <c r="N5828" s="246"/>
      <c r="O5828" s="262"/>
      <c r="P5828" s="246"/>
      <c r="Q5828" s="246"/>
      <c r="R5828" s="246"/>
      <c r="S5828" s="538">
        <v>840500</v>
      </c>
      <c r="T5828" s="238" t="s">
        <v>2965</v>
      </c>
      <c r="U5828" s="238">
        <f t="shared" si="133"/>
        <v>840500</v>
      </c>
    </row>
    <row r="5829" spans="1:21">
      <c r="A5829" s="238">
        <f t="shared" si="134"/>
        <v>5826</v>
      </c>
      <c r="B5829" s="238">
        <v>109492212</v>
      </c>
      <c r="C5829" s="346" t="s">
        <v>571</v>
      </c>
      <c r="D5829" s="346" t="s">
        <v>2741</v>
      </c>
      <c r="E5829" s="598" t="s">
        <v>36</v>
      </c>
      <c r="F5829" s="235">
        <v>160</v>
      </c>
      <c r="G5829" s="623" t="s">
        <v>6246</v>
      </c>
      <c r="H5829" s="417">
        <v>45692</v>
      </c>
      <c r="I5829" s="491"/>
      <c r="J5829" s="246"/>
      <c r="K5829" s="246"/>
      <c r="L5829" s="246"/>
      <c r="M5829" s="246"/>
      <c r="N5829" s="246"/>
      <c r="O5829" s="262"/>
      <c r="P5829" s="246"/>
      <c r="Q5829" s="246"/>
      <c r="R5829" s="246"/>
      <c r="S5829" s="538">
        <v>11.89</v>
      </c>
      <c r="T5829" s="238" t="s">
        <v>2965</v>
      </c>
      <c r="U5829" s="238">
        <f t="shared" si="133"/>
        <v>1902.4</v>
      </c>
    </row>
    <row r="5830" spans="1:21">
      <c r="A5830" s="238">
        <f t="shared" si="134"/>
        <v>5827</v>
      </c>
      <c r="B5830" s="238">
        <v>100777495</v>
      </c>
      <c r="C5830" s="239" t="s">
        <v>5684</v>
      </c>
      <c r="D5830" s="239" t="s">
        <v>5685</v>
      </c>
      <c r="E5830" s="598" t="s">
        <v>36</v>
      </c>
      <c r="F5830" s="333">
        <v>1</v>
      </c>
      <c r="G5830" s="623" t="s">
        <v>6247</v>
      </c>
      <c r="H5830" s="465">
        <v>45709</v>
      </c>
      <c r="I5830" s="491"/>
      <c r="J5830" s="246"/>
      <c r="K5830" s="246"/>
      <c r="L5830" s="246"/>
      <c r="M5830" s="246"/>
      <c r="N5830" s="246"/>
      <c r="O5830" s="262"/>
      <c r="P5830" s="246"/>
      <c r="Q5830" s="246"/>
      <c r="R5830" s="246"/>
      <c r="S5830" s="538">
        <v>750</v>
      </c>
      <c r="T5830" s="238" t="s">
        <v>2965</v>
      </c>
      <c r="U5830" s="238">
        <f t="shared" si="133"/>
        <v>750</v>
      </c>
    </row>
    <row r="5831" spans="1:21">
      <c r="A5831" s="238">
        <f t="shared" si="134"/>
        <v>5828</v>
      </c>
      <c r="B5831" s="238">
        <v>112137134</v>
      </c>
      <c r="C5831" s="239">
        <v>21038811406</v>
      </c>
      <c r="D5831" s="337" t="s">
        <v>2415</v>
      </c>
      <c r="E5831" s="600" t="s">
        <v>36</v>
      </c>
      <c r="F5831" s="235">
        <v>40</v>
      </c>
      <c r="G5831" s="623" t="s">
        <v>6246</v>
      </c>
      <c r="H5831" s="417">
        <v>45692</v>
      </c>
      <c r="I5831" s="491"/>
      <c r="J5831" s="246"/>
      <c r="K5831" s="246"/>
      <c r="L5831" s="246"/>
      <c r="M5831" s="246"/>
      <c r="N5831" s="246"/>
      <c r="O5831" s="262"/>
      <c r="P5831" s="246"/>
      <c r="Q5831" s="246"/>
      <c r="R5831" s="246"/>
      <c r="S5831" s="538">
        <v>982.9</v>
      </c>
      <c r="T5831" s="238" t="s">
        <v>2965</v>
      </c>
      <c r="U5831" s="238">
        <f t="shared" si="133"/>
        <v>39316</v>
      </c>
    </row>
    <row r="5832" spans="1:21" ht="20.399999999999999">
      <c r="A5832" s="238">
        <f t="shared" si="134"/>
        <v>5829</v>
      </c>
      <c r="B5832" s="238">
        <v>110710681</v>
      </c>
      <c r="C5832" s="239" t="s">
        <v>5775</v>
      </c>
      <c r="D5832" s="239" t="s">
        <v>2209</v>
      </c>
      <c r="E5832" s="600" t="s">
        <v>36</v>
      </c>
      <c r="F5832" s="235">
        <v>120</v>
      </c>
      <c r="G5832" s="623" t="s">
        <v>6242</v>
      </c>
      <c r="H5832" s="464">
        <v>45708</v>
      </c>
      <c r="I5832" s="491"/>
      <c r="J5832" s="246"/>
      <c r="K5832" s="246"/>
      <c r="L5832" s="246"/>
      <c r="M5832" s="246"/>
      <c r="N5832" s="246"/>
      <c r="O5832" s="262"/>
      <c r="P5832" s="246"/>
      <c r="Q5832" s="246"/>
      <c r="R5832" s="246"/>
      <c r="S5832" s="538">
        <v>2153</v>
      </c>
      <c r="T5832" s="238" t="s">
        <v>2965</v>
      </c>
      <c r="U5832" s="238">
        <f t="shared" si="133"/>
        <v>258360</v>
      </c>
    </row>
    <row r="5833" spans="1:21" ht="20.399999999999999">
      <c r="A5833" s="238">
        <f t="shared" si="134"/>
        <v>5830</v>
      </c>
      <c r="B5833" s="238">
        <v>110710682</v>
      </c>
      <c r="C5833" s="239" t="s">
        <v>5777</v>
      </c>
      <c r="D5833" s="239" t="s">
        <v>2216</v>
      </c>
      <c r="E5833" s="600" t="s">
        <v>36</v>
      </c>
      <c r="F5833" s="333">
        <v>120</v>
      </c>
      <c r="G5833" s="623" t="s">
        <v>6242</v>
      </c>
      <c r="H5833" s="464">
        <v>45708</v>
      </c>
      <c r="I5833" s="491"/>
      <c r="J5833" s="246"/>
      <c r="K5833" s="246"/>
      <c r="L5833" s="246"/>
      <c r="M5833" s="246"/>
      <c r="N5833" s="246"/>
      <c r="O5833" s="262"/>
      <c r="P5833" s="246"/>
      <c r="Q5833" s="246"/>
      <c r="R5833" s="246"/>
      <c r="S5833" s="538">
        <v>2078</v>
      </c>
      <c r="T5833" s="238" t="s">
        <v>2965</v>
      </c>
      <c r="U5833" s="238">
        <f t="shared" si="133"/>
        <v>249360</v>
      </c>
    </row>
    <row r="5834" spans="1:21" ht="20.399999999999999">
      <c r="A5834" s="238">
        <f t="shared" si="134"/>
        <v>5831</v>
      </c>
      <c r="B5834" s="238">
        <v>110710684</v>
      </c>
      <c r="C5834" s="239" t="s">
        <v>5778</v>
      </c>
      <c r="D5834" s="239" t="s">
        <v>2213</v>
      </c>
      <c r="E5834" s="600" t="s">
        <v>36</v>
      </c>
      <c r="F5834" s="333">
        <v>60</v>
      </c>
      <c r="G5834" s="623" t="s">
        <v>6242</v>
      </c>
      <c r="H5834" s="464">
        <v>45708</v>
      </c>
      <c r="I5834" s="491"/>
      <c r="J5834" s="246"/>
      <c r="K5834" s="246"/>
      <c r="L5834" s="246"/>
      <c r="M5834" s="246"/>
      <c r="N5834" s="246"/>
      <c r="O5834" s="262"/>
      <c r="P5834" s="246"/>
      <c r="Q5834" s="246"/>
      <c r="R5834" s="246"/>
      <c r="S5834" s="538">
        <v>2711</v>
      </c>
      <c r="T5834" s="238" t="s">
        <v>2965</v>
      </c>
      <c r="U5834" s="238">
        <f t="shared" ref="U5834:U5898" si="135">S5834*F5834</f>
        <v>162660</v>
      </c>
    </row>
    <row r="5835" spans="1:21">
      <c r="A5835" s="238">
        <f t="shared" si="134"/>
        <v>5832</v>
      </c>
      <c r="B5835" s="238">
        <v>112172541</v>
      </c>
      <c r="C5835" s="238">
        <v>112172541</v>
      </c>
      <c r="D5835" s="238" t="s">
        <v>2373</v>
      </c>
      <c r="E5835" s="598" t="s">
        <v>36</v>
      </c>
      <c r="F5835" s="333">
        <v>30</v>
      </c>
      <c r="G5835" s="623" t="s">
        <v>6242</v>
      </c>
      <c r="H5835" s="464">
        <v>45708</v>
      </c>
      <c r="I5835" s="491"/>
      <c r="J5835" s="246"/>
      <c r="K5835" s="246"/>
      <c r="L5835" s="246"/>
      <c r="M5835" s="246"/>
      <c r="N5835" s="246"/>
      <c r="O5835" s="262"/>
      <c r="P5835" s="246"/>
      <c r="Q5835" s="246"/>
      <c r="R5835" s="246"/>
      <c r="S5835" s="538">
        <v>250.2</v>
      </c>
      <c r="T5835" s="238" t="s">
        <v>2965</v>
      </c>
      <c r="U5835" s="238">
        <f t="shared" si="135"/>
        <v>7506</v>
      </c>
    </row>
    <row r="5836" spans="1:21">
      <c r="A5836" s="238">
        <f t="shared" si="134"/>
        <v>5833</v>
      </c>
      <c r="B5836" s="238">
        <v>112172542</v>
      </c>
      <c r="C5836" s="238">
        <v>112172542</v>
      </c>
      <c r="D5836" s="238" t="s">
        <v>2376</v>
      </c>
      <c r="E5836" s="598" t="s">
        <v>36</v>
      </c>
      <c r="F5836" s="238">
        <v>90</v>
      </c>
      <c r="G5836" s="623" t="s">
        <v>6242</v>
      </c>
      <c r="H5836" s="464">
        <v>45708</v>
      </c>
      <c r="I5836" s="491"/>
      <c r="J5836" s="246"/>
      <c r="K5836" s="246"/>
      <c r="L5836" s="246"/>
      <c r="M5836" s="246"/>
      <c r="N5836" s="246"/>
      <c r="O5836" s="262"/>
      <c r="P5836" s="246"/>
      <c r="Q5836" s="246"/>
      <c r="R5836" s="246"/>
      <c r="S5836" s="538">
        <v>139.5</v>
      </c>
      <c r="T5836" s="238" t="s">
        <v>2965</v>
      </c>
      <c r="U5836" s="238">
        <f t="shared" si="135"/>
        <v>12555</v>
      </c>
    </row>
    <row r="5837" spans="1:21">
      <c r="A5837" s="238">
        <f t="shared" si="134"/>
        <v>5834</v>
      </c>
      <c r="B5837" s="238">
        <v>112172543</v>
      </c>
      <c r="C5837" s="238">
        <v>112172543</v>
      </c>
      <c r="D5837" s="238" t="s">
        <v>1145</v>
      </c>
      <c r="E5837" s="598" t="s">
        <v>36</v>
      </c>
      <c r="F5837" s="238">
        <v>30</v>
      </c>
      <c r="G5837" s="623" t="s">
        <v>6242</v>
      </c>
      <c r="H5837" s="464">
        <v>45708</v>
      </c>
      <c r="I5837" s="491"/>
      <c r="J5837" s="246"/>
      <c r="K5837" s="246"/>
      <c r="L5837" s="246"/>
      <c r="M5837" s="246"/>
      <c r="N5837" s="246"/>
      <c r="O5837" s="262"/>
      <c r="P5837" s="246"/>
      <c r="Q5837" s="246"/>
      <c r="R5837" s="246"/>
      <c r="S5837" s="538">
        <v>3147</v>
      </c>
      <c r="T5837" s="238" t="s">
        <v>2965</v>
      </c>
      <c r="U5837" s="238">
        <f t="shared" si="135"/>
        <v>94410</v>
      </c>
    </row>
    <row r="5838" spans="1:21">
      <c r="A5838" s="238">
        <f t="shared" si="134"/>
        <v>5835</v>
      </c>
      <c r="B5838" s="238">
        <v>112172544</v>
      </c>
      <c r="C5838" s="238">
        <v>112172544</v>
      </c>
      <c r="D5838" s="238" t="s">
        <v>2377</v>
      </c>
      <c r="E5838" s="598" t="s">
        <v>36</v>
      </c>
      <c r="F5838" s="238">
        <v>60</v>
      </c>
      <c r="G5838" s="623" t="s">
        <v>6242</v>
      </c>
      <c r="H5838" s="464">
        <v>45708</v>
      </c>
      <c r="I5838" s="491"/>
      <c r="J5838" s="246"/>
      <c r="K5838" s="246"/>
      <c r="L5838" s="246"/>
      <c r="M5838" s="246"/>
      <c r="N5838" s="246"/>
      <c r="O5838" s="262"/>
      <c r="P5838" s="246"/>
      <c r="Q5838" s="246"/>
      <c r="R5838" s="246"/>
      <c r="S5838" s="538">
        <v>98</v>
      </c>
      <c r="T5838" s="238" t="s">
        <v>2965</v>
      </c>
      <c r="U5838" s="238">
        <f t="shared" si="135"/>
        <v>5880</v>
      </c>
    </row>
    <row r="5839" spans="1:21">
      <c r="A5839" s="238">
        <f t="shared" si="134"/>
        <v>5836</v>
      </c>
      <c r="B5839" s="238">
        <v>112172545</v>
      </c>
      <c r="C5839" s="238">
        <v>112172545</v>
      </c>
      <c r="D5839" s="238" t="s">
        <v>2378</v>
      </c>
      <c r="E5839" s="598" t="s">
        <v>36</v>
      </c>
      <c r="F5839" s="333">
        <v>180</v>
      </c>
      <c r="G5839" s="623" t="s">
        <v>6242</v>
      </c>
      <c r="H5839" s="464">
        <v>45708</v>
      </c>
      <c r="I5839" s="491"/>
      <c r="J5839" s="246"/>
      <c r="K5839" s="246"/>
      <c r="L5839" s="246"/>
      <c r="M5839" s="246"/>
      <c r="N5839" s="246"/>
      <c r="O5839" s="262"/>
      <c r="P5839" s="246"/>
      <c r="Q5839" s="246"/>
      <c r="R5839" s="246"/>
      <c r="S5839" s="538">
        <v>9.8699999999999992</v>
      </c>
      <c r="T5839" s="238" t="s">
        <v>2965</v>
      </c>
      <c r="U5839" s="238">
        <f t="shared" si="135"/>
        <v>1776.6</v>
      </c>
    </row>
    <row r="5840" spans="1:21">
      <c r="A5840" s="238">
        <f t="shared" si="134"/>
        <v>5837</v>
      </c>
      <c r="B5840" s="238">
        <v>112172546</v>
      </c>
      <c r="C5840" s="238">
        <v>112172546</v>
      </c>
      <c r="D5840" s="238" t="s">
        <v>2380</v>
      </c>
      <c r="E5840" s="598" t="s">
        <v>36</v>
      </c>
      <c r="F5840" s="333">
        <v>120</v>
      </c>
      <c r="G5840" s="623" t="s">
        <v>6242</v>
      </c>
      <c r="H5840" s="464">
        <v>45708</v>
      </c>
      <c r="I5840" s="491"/>
      <c r="J5840" s="246"/>
      <c r="K5840" s="246"/>
      <c r="L5840" s="246"/>
      <c r="M5840" s="246"/>
      <c r="N5840" s="246"/>
      <c r="O5840" s="262"/>
      <c r="P5840" s="246"/>
      <c r="Q5840" s="246"/>
      <c r="R5840" s="246"/>
      <c r="S5840" s="538">
        <v>9.98</v>
      </c>
      <c r="T5840" s="238" t="s">
        <v>2965</v>
      </c>
      <c r="U5840" s="238">
        <f t="shared" si="135"/>
        <v>1197.6000000000001</v>
      </c>
    </row>
    <row r="5841" spans="1:21">
      <c r="A5841" s="238">
        <f t="shared" si="134"/>
        <v>5838</v>
      </c>
      <c r="B5841" s="238">
        <v>112170848</v>
      </c>
      <c r="C5841" s="238">
        <v>112170848</v>
      </c>
      <c r="D5841" s="238" t="s">
        <v>2381</v>
      </c>
      <c r="E5841" s="598" t="s">
        <v>36</v>
      </c>
      <c r="F5841" s="333">
        <v>180</v>
      </c>
      <c r="G5841" s="623" t="s">
        <v>6242</v>
      </c>
      <c r="H5841" s="464">
        <v>45708</v>
      </c>
      <c r="I5841" s="491"/>
      <c r="J5841" s="246"/>
      <c r="K5841" s="246"/>
      <c r="L5841" s="246"/>
      <c r="M5841" s="246"/>
      <c r="N5841" s="246"/>
      <c r="O5841" s="262"/>
      <c r="P5841" s="246"/>
      <c r="Q5841" s="246"/>
      <c r="R5841" s="246"/>
      <c r="S5841" s="538">
        <v>9.34</v>
      </c>
      <c r="T5841" s="238" t="s">
        <v>2965</v>
      </c>
      <c r="U5841" s="238">
        <f t="shared" si="135"/>
        <v>1681.2</v>
      </c>
    </row>
    <row r="5842" spans="1:21">
      <c r="A5842" s="238">
        <f t="shared" si="134"/>
        <v>5839</v>
      </c>
      <c r="B5842" s="238">
        <v>112173846</v>
      </c>
      <c r="C5842" s="238">
        <v>1552983</v>
      </c>
      <c r="D5842" s="239" t="s">
        <v>3758</v>
      </c>
      <c r="E5842" s="598" t="s">
        <v>36</v>
      </c>
      <c r="F5842" s="470">
        <v>11</v>
      </c>
      <c r="G5842" s="623" t="s">
        <v>6242</v>
      </c>
      <c r="H5842" s="464">
        <v>45708</v>
      </c>
      <c r="I5842" s="491"/>
      <c r="J5842" s="246"/>
      <c r="K5842" s="246"/>
      <c r="L5842" s="246"/>
      <c r="M5842" s="246"/>
      <c r="N5842" s="246"/>
      <c r="O5842" s="262"/>
      <c r="P5842" s="246"/>
      <c r="Q5842" s="246"/>
      <c r="R5842" s="246"/>
      <c r="S5842" s="538">
        <v>2350</v>
      </c>
      <c r="T5842" s="238" t="s">
        <v>2965</v>
      </c>
      <c r="U5842" s="238">
        <f t="shared" si="135"/>
        <v>25850</v>
      </c>
    </row>
    <row r="5843" spans="1:21">
      <c r="A5843" s="238">
        <f t="shared" si="134"/>
        <v>5840</v>
      </c>
      <c r="B5843" s="238">
        <v>112173846</v>
      </c>
      <c r="C5843" s="238">
        <v>1552983</v>
      </c>
      <c r="D5843" s="239" t="s">
        <v>3758</v>
      </c>
      <c r="E5843" s="598" t="s">
        <v>36</v>
      </c>
      <c r="F5843" s="333">
        <v>4</v>
      </c>
      <c r="G5843" s="623" t="s">
        <v>6242</v>
      </c>
      <c r="H5843" s="464">
        <v>45708</v>
      </c>
      <c r="I5843" s="491"/>
      <c r="J5843" s="246"/>
      <c r="K5843" s="246"/>
      <c r="L5843" s="246"/>
      <c r="M5843" s="246"/>
      <c r="N5843" s="246"/>
      <c r="O5843" s="262"/>
      <c r="P5843" s="246"/>
      <c r="Q5843" s="246"/>
      <c r="R5843" s="246"/>
      <c r="S5843" s="538">
        <v>2350</v>
      </c>
      <c r="T5843" s="238" t="s">
        <v>2965</v>
      </c>
      <c r="U5843" s="238">
        <f t="shared" si="135"/>
        <v>9400</v>
      </c>
    </row>
    <row r="5844" spans="1:21">
      <c r="A5844" s="238">
        <f t="shared" si="134"/>
        <v>5841</v>
      </c>
      <c r="B5844" s="238">
        <v>110408288</v>
      </c>
      <c r="C5844" s="238" t="s">
        <v>1749</v>
      </c>
      <c r="D5844" s="337" t="s">
        <v>1750</v>
      </c>
      <c r="E5844" s="598" t="s">
        <v>36</v>
      </c>
      <c r="F5844" s="235">
        <v>8</v>
      </c>
      <c r="G5844" s="623" t="s">
        <v>6242</v>
      </c>
      <c r="H5844" s="464">
        <v>45708</v>
      </c>
      <c r="I5844" s="491"/>
      <c r="J5844" s="246"/>
      <c r="K5844" s="246"/>
      <c r="L5844" s="246"/>
      <c r="M5844" s="246"/>
      <c r="N5844" s="246"/>
      <c r="O5844" s="262"/>
      <c r="P5844" s="246"/>
      <c r="Q5844" s="246"/>
      <c r="R5844" s="246"/>
      <c r="S5844" s="538">
        <v>2750</v>
      </c>
      <c r="T5844" s="238" t="s">
        <v>2965</v>
      </c>
      <c r="U5844" s="238">
        <f t="shared" si="135"/>
        <v>22000</v>
      </c>
    </row>
    <row r="5845" spans="1:21">
      <c r="A5845" s="238">
        <f t="shared" si="134"/>
        <v>5842</v>
      </c>
      <c r="B5845" s="238">
        <v>112169822</v>
      </c>
      <c r="C5845" s="239"/>
      <c r="D5845" s="239" t="s">
        <v>2942</v>
      </c>
      <c r="E5845" s="600" t="s">
        <v>2729</v>
      </c>
      <c r="F5845" s="238">
        <v>600</v>
      </c>
      <c r="G5845" s="623" t="s">
        <v>6242</v>
      </c>
      <c r="H5845" s="464">
        <v>45708</v>
      </c>
      <c r="I5845" s="491"/>
      <c r="J5845" s="246"/>
      <c r="K5845" s="246"/>
      <c r="L5845" s="246"/>
      <c r="M5845" s="246"/>
      <c r="N5845" s="246"/>
      <c r="O5845" s="262"/>
      <c r="P5845" s="246"/>
      <c r="Q5845" s="246"/>
      <c r="R5845" s="246"/>
      <c r="S5845" s="538">
        <v>21.67</v>
      </c>
      <c r="T5845" s="238" t="s">
        <v>2965</v>
      </c>
      <c r="U5845" s="238">
        <f t="shared" si="135"/>
        <v>13002.000000000002</v>
      </c>
    </row>
    <row r="5846" spans="1:21">
      <c r="A5846" s="238">
        <f t="shared" si="134"/>
        <v>5843</v>
      </c>
      <c r="B5846" s="238">
        <v>110408288</v>
      </c>
      <c r="C5846" s="238" t="s">
        <v>1749</v>
      </c>
      <c r="D5846" s="337" t="s">
        <v>1750</v>
      </c>
      <c r="E5846" s="598" t="s">
        <v>36</v>
      </c>
      <c r="F5846" s="333">
        <v>82</v>
      </c>
      <c r="G5846" s="623" t="s">
        <v>6242</v>
      </c>
      <c r="H5846" s="464">
        <v>45708</v>
      </c>
      <c r="I5846" s="491"/>
      <c r="J5846" s="246"/>
      <c r="K5846" s="246"/>
      <c r="L5846" s="246"/>
      <c r="M5846" s="246"/>
      <c r="N5846" s="246"/>
      <c r="O5846" s="262"/>
      <c r="P5846" s="246"/>
      <c r="Q5846" s="246"/>
      <c r="R5846" s="246"/>
      <c r="S5846" s="538">
        <v>2750</v>
      </c>
      <c r="T5846" s="238" t="s">
        <v>2965</v>
      </c>
      <c r="U5846" s="238">
        <f t="shared" si="135"/>
        <v>225500</v>
      </c>
    </row>
    <row r="5847" spans="1:21">
      <c r="A5847" s="238">
        <f t="shared" si="134"/>
        <v>5844</v>
      </c>
      <c r="B5847" s="238">
        <v>105401095</v>
      </c>
      <c r="C5847" s="239" t="s">
        <v>5771</v>
      </c>
      <c r="D5847" s="239" t="s">
        <v>5772</v>
      </c>
      <c r="E5847" s="600" t="s">
        <v>36</v>
      </c>
      <c r="F5847" s="333">
        <v>1</v>
      </c>
      <c r="G5847" s="623" t="s">
        <v>6248</v>
      </c>
      <c r="H5847" s="485">
        <v>45692</v>
      </c>
      <c r="I5847" s="491"/>
      <c r="J5847" s="246"/>
      <c r="K5847" s="246"/>
      <c r="L5847" s="246"/>
      <c r="M5847" s="246"/>
      <c r="N5847" s="246"/>
      <c r="O5847" s="262"/>
      <c r="P5847" s="246"/>
      <c r="Q5847" s="246"/>
      <c r="R5847" s="246"/>
      <c r="S5847" s="538">
        <v>201000</v>
      </c>
      <c r="T5847" s="238" t="s">
        <v>2965</v>
      </c>
      <c r="U5847" s="238">
        <f t="shared" si="135"/>
        <v>201000</v>
      </c>
    </row>
    <row r="5848" spans="1:21">
      <c r="A5848" s="238">
        <f t="shared" si="134"/>
        <v>5845</v>
      </c>
      <c r="B5848" s="238" t="s">
        <v>2458</v>
      </c>
      <c r="C5848" s="239" t="s">
        <v>2458</v>
      </c>
      <c r="D5848" s="238" t="s">
        <v>2459</v>
      </c>
      <c r="E5848" s="598" t="s">
        <v>36</v>
      </c>
      <c r="F5848" s="235">
        <v>31</v>
      </c>
      <c r="G5848" s="623" t="s">
        <v>6242</v>
      </c>
      <c r="H5848" s="464">
        <v>45708</v>
      </c>
      <c r="I5848" s="491"/>
      <c r="J5848" s="246"/>
      <c r="K5848" s="246"/>
      <c r="L5848" s="246"/>
      <c r="M5848" s="246"/>
      <c r="N5848" s="246"/>
      <c r="O5848" s="262"/>
      <c r="P5848" s="246"/>
      <c r="Q5848" s="246"/>
      <c r="R5848" s="246"/>
      <c r="S5848" s="538">
        <v>1775.95</v>
      </c>
      <c r="T5848" s="238" t="s">
        <v>2965</v>
      </c>
      <c r="U5848" s="238">
        <f t="shared" si="135"/>
        <v>55054.450000000004</v>
      </c>
    </row>
    <row r="5849" spans="1:21">
      <c r="A5849" s="238">
        <f t="shared" si="134"/>
        <v>5846</v>
      </c>
      <c r="B5849" s="238" t="s">
        <v>2336</v>
      </c>
      <c r="C5849" s="239" t="s">
        <v>2804</v>
      </c>
      <c r="D5849" s="238" t="s">
        <v>2605</v>
      </c>
      <c r="E5849" s="598" t="s">
        <v>36</v>
      </c>
      <c r="F5849" s="235">
        <v>94</v>
      </c>
      <c r="G5849" s="623" t="s">
        <v>6242</v>
      </c>
      <c r="H5849" s="464">
        <v>45708</v>
      </c>
      <c r="I5849" s="491"/>
      <c r="J5849" s="246"/>
      <c r="K5849" s="246"/>
      <c r="L5849" s="246"/>
      <c r="M5849" s="246"/>
      <c r="N5849" s="246"/>
      <c r="O5849" s="262"/>
      <c r="P5849" s="246"/>
      <c r="Q5849" s="246"/>
      <c r="R5849" s="246"/>
      <c r="S5849" s="538">
        <v>1779</v>
      </c>
      <c r="T5849" s="238" t="s">
        <v>2965</v>
      </c>
      <c r="U5849" s="238">
        <f t="shared" si="135"/>
        <v>167226</v>
      </c>
    </row>
    <row r="5850" spans="1:21">
      <c r="A5850" s="238">
        <f t="shared" si="134"/>
        <v>5847</v>
      </c>
      <c r="B5850" s="238">
        <v>111402534</v>
      </c>
      <c r="C5850" s="238" t="s">
        <v>1083</v>
      </c>
      <c r="D5850" s="238" t="s">
        <v>1084</v>
      </c>
      <c r="E5850" s="598" t="s">
        <v>36</v>
      </c>
      <c r="F5850" s="333">
        <v>41</v>
      </c>
      <c r="G5850" s="623" t="s">
        <v>6242</v>
      </c>
      <c r="H5850" s="464">
        <v>45708</v>
      </c>
      <c r="I5850" s="491"/>
      <c r="J5850" s="246"/>
      <c r="K5850" s="246"/>
      <c r="L5850" s="246"/>
      <c r="M5850" s="246"/>
      <c r="N5850" s="246"/>
      <c r="O5850" s="262"/>
      <c r="P5850" s="246"/>
      <c r="Q5850" s="246"/>
      <c r="R5850" s="246"/>
      <c r="S5850" s="538">
        <v>442.77</v>
      </c>
      <c r="T5850" s="238" t="s">
        <v>2965</v>
      </c>
      <c r="U5850" s="238">
        <f t="shared" si="135"/>
        <v>18153.57</v>
      </c>
    </row>
    <row r="5851" spans="1:21">
      <c r="A5851" s="238">
        <f t="shared" si="134"/>
        <v>5848</v>
      </c>
      <c r="B5851" s="238" t="s">
        <v>2458</v>
      </c>
      <c r="C5851" s="239" t="s">
        <v>2458</v>
      </c>
      <c r="D5851" s="238" t="s">
        <v>2459</v>
      </c>
      <c r="E5851" s="598" t="s">
        <v>36</v>
      </c>
      <c r="F5851" s="333">
        <v>29</v>
      </c>
      <c r="G5851" s="623" t="s">
        <v>6242</v>
      </c>
      <c r="H5851" s="464">
        <v>45708</v>
      </c>
      <c r="I5851" s="491"/>
      <c r="J5851" s="246"/>
      <c r="K5851" s="246"/>
      <c r="L5851" s="246"/>
      <c r="M5851" s="246"/>
      <c r="N5851" s="246"/>
      <c r="O5851" s="262"/>
      <c r="P5851" s="246"/>
      <c r="Q5851" s="246"/>
      <c r="R5851" s="246"/>
      <c r="S5851" s="538">
        <v>1775.95</v>
      </c>
      <c r="T5851" s="238" t="s">
        <v>2965</v>
      </c>
      <c r="U5851" s="238">
        <f t="shared" si="135"/>
        <v>51502.55</v>
      </c>
    </row>
    <row r="5852" spans="1:21">
      <c r="A5852" s="238">
        <f t="shared" si="134"/>
        <v>5849</v>
      </c>
      <c r="B5852" s="238" t="s">
        <v>2336</v>
      </c>
      <c r="C5852" s="239" t="s">
        <v>2804</v>
      </c>
      <c r="D5852" s="238" t="s">
        <v>2605</v>
      </c>
      <c r="E5852" s="598" t="s">
        <v>36</v>
      </c>
      <c r="F5852" s="333">
        <v>26</v>
      </c>
      <c r="G5852" s="623" t="s">
        <v>6242</v>
      </c>
      <c r="H5852" s="464">
        <v>45708</v>
      </c>
      <c r="I5852" s="491"/>
      <c r="J5852" s="246"/>
      <c r="K5852" s="246"/>
      <c r="L5852" s="246"/>
      <c r="M5852" s="246"/>
      <c r="N5852" s="246"/>
      <c r="O5852" s="262"/>
      <c r="P5852" s="246"/>
      <c r="Q5852" s="246"/>
      <c r="R5852" s="246"/>
      <c r="S5852" s="538">
        <v>1779</v>
      </c>
      <c r="T5852" s="238" t="s">
        <v>2965</v>
      </c>
      <c r="U5852" s="238">
        <f t="shared" si="135"/>
        <v>46254</v>
      </c>
    </row>
    <row r="5853" spans="1:21">
      <c r="A5853" s="238">
        <f t="shared" si="134"/>
        <v>5850</v>
      </c>
      <c r="B5853" s="238">
        <v>111402534</v>
      </c>
      <c r="C5853" s="238" t="s">
        <v>1083</v>
      </c>
      <c r="D5853" s="238" t="s">
        <v>1084</v>
      </c>
      <c r="E5853" s="598" t="s">
        <v>36</v>
      </c>
      <c r="F5853" s="333">
        <v>34</v>
      </c>
      <c r="G5853" s="623" t="s">
        <v>6242</v>
      </c>
      <c r="H5853" s="464">
        <v>45708</v>
      </c>
      <c r="I5853" s="491"/>
      <c r="J5853" s="246"/>
      <c r="K5853" s="246"/>
      <c r="L5853" s="246"/>
      <c r="M5853" s="246"/>
      <c r="N5853" s="246"/>
      <c r="O5853" s="262"/>
      <c r="P5853" s="246"/>
      <c r="Q5853" s="246"/>
      <c r="R5853" s="246"/>
      <c r="S5853" s="538">
        <v>442.77</v>
      </c>
      <c r="T5853" s="238" t="s">
        <v>2965</v>
      </c>
      <c r="U5853" s="238">
        <f t="shared" si="135"/>
        <v>15054.18</v>
      </c>
    </row>
    <row r="5854" spans="1:21">
      <c r="A5854" s="238">
        <f t="shared" si="134"/>
        <v>5851</v>
      </c>
      <c r="B5854" s="238">
        <v>112148136</v>
      </c>
      <c r="C5854" s="239" t="s">
        <v>3726</v>
      </c>
      <c r="D5854" s="238" t="s">
        <v>3727</v>
      </c>
      <c r="E5854" s="600" t="s">
        <v>36</v>
      </c>
      <c r="F5854" s="350">
        <v>15</v>
      </c>
      <c r="G5854" s="623" t="s">
        <v>6242</v>
      </c>
      <c r="H5854" s="464">
        <v>45708</v>
      </c>
      <c r="I5854" s="491"/>
      <c r="J5854" s="246"/>
      <c r="K5854" s="246"/>
      <c r="L5854" s="246"/>
      <c r="M5854" s="246"/>
      <c r="N5854" s="246"/>
      <c r="O5854" s="262"/>
      <c r="P5854" s="246"/>
      <c r="Q5854" s="246"/>
      <c r="R5854" s="246"/>
      <c r="S5854" s="538">
        <v>14766.94</v>
      </c>
      <c r="T5854" s="238" t="s">
        <v>2965</v>
      </c>
      <c r="U5854" s="238">
        <f t="shared" si="135"/>
        <v>221504.1</v>
      </c>
    </row>
    <row r="5855" spans="1:21">
      <c r="A5855" s="238">
        <f t="shared" si="134"/>
        <v>5852</v>
      </c>
      <c r="B5855" s="238">
        <v>109492179</v>
      </c>
      <c r="C5855" s="337" t="s">
        <v>3332</v>
      </c>
      <c r="D5855" s="238" t="s">
        <v>2134</v>
      </c>
      <c r="E5855" s="600" t="s">
        <v>36</v>
      </c>
      <c r="F5855" s="333">
        <v>525</v>
      </c>
      <c r="G5855" s="623" t="s">
        <v>6246</v>
      </c>
      <c r="H5855" s="417">
        <v>45692</v>
      </c>
      <c r="I5855" s="491"/>
      <c r="J5855" s="246"/>
      <c r="K5855" s="246"/>
      <c r="L5855" s="246"/>
      <c r="M5855" s="246"/>
      <c r="N5855" s="246"/>
      <c r="O5855" s="262"/>
      <c r="P5855" s="246"/>
      <c r="Q5855" s="246"/>
      <c r="R5855" s="246"/>
      <c r="S5855" s="538">
        <v>82.11</v>
      </c>
      <c r="T5855" s="238" t="s">
        <v>2965</v>
      </c>
      <c r="U5855" s="238">
        <f t="shared" si="135"/>
        <v>43107.75</v>
      </c>
    </row>
    <row r="5856" spans="1:21" ht="30.6">
      <c r="A5856" s="238">
        <f t="shared" si="134"/>
        <v>5853</v>
      </c>
      <c r="B5856" s="238">
        <v>109611234</v>
      </c>
      <c r="C5856" s="239">
        <v>3742612236</v>
      </c>
      <c r="D5856" s="337" t="s">
        <v>3031</v>
      </c>
      <c r="E5856" s="600" t="s">
        <v>36</v>
      </c>
      <c r="F5856" s="235">
        <v>1</v>
      </c>
      <c r="G5856" s="623" t="s">
        <v>6249</v>
      </c>
      <c r="H5856" s="464">
        <v>45700</v>
      </c>
      <c r="I5856" s="491"/>
      <c r="J5856" s="246"/>
      <c r="K5856" s="246"/>
      <c r="L5856" s="246"/>
      <c r="M5856" s="246"/>
      <c r="N5856" s="246"/>
      <c r="O5856" s="262"/>
      <c r="P5856" s="246"/>
      <c r="Q5856" s="246"/>
      <c r="R5856" s="246"/>
      <c r="S5856" s="538">
        <v>26302</v>
      </c>
      <c r="T5856" s="238" t="s">
        <v>2965</v>
      </c>
      <c r="U5856" s="238">
        <f t="shared" si="135"/>
        <v>26302</v>
      </c>
    </row>
    <row r="5857" spans="1:21" ht="30.6">
      <c r="A5857" s="238">
        <f t="shared" si="134"/>
        <v>5854</v>
      </c>
      <c r="B5857" s="238">
        <v>109611234</v>
      </c>
      <c r="C5857" s="239">
        <v>3742612236</v>
      </c>
      <c r="D5857" s="337" t="s">
        <v>3031</v>
      </c>
      <c r="E5857" s="600" t="s">
        <v>36</v>
      </c>
      <c r="F5857" s="235">
        <v>90</v>
      </c>
      <c r="G5857" s="623" t="s">
        <v>6242</v>
      </c>
      <c r="H5857" s="464">
        <v>45708</v>
      </c>
      <c r="I5857" s="491"/>
      <c r="J5857" s="246"/>
      <c r="K5857" s="246"/>
      <c r="L5857" s="246"/>
      <c r="M5857" s="246"/>
      <c r="N5857" s="246"/>
      <c r="O5857" s="262"/>
      <c r="P5857" s="246"/>
      <c r="Q5857" s="246"/>
      <c r="R5857" s="246"/>
      <c r="S5857" s="538">
        <v>26302</v>
      </c>
      <c r="T5857" s="238" t="s">
        <v>2965</v>
      </c>
      <c r="U5857" s="238">
        <f t="shared" si="135"/>
        <v>2367180</v>
      </c>
    </row>
    <row r="5858" spans="1:21">
      <c r="A5858" s="238">
        <f t="shared" si="134"/>
        <v>5855</v>
      </c>
      <c r="B5858" s="238"/>
      <c r="C5858" s="238"/>
      <c r="D5858" s="239" t="s">
        <v>4072</v>
      </c>
      <c r="E5858" s="600" t="s">
        <v>36</v>
      </c>
      <c r="F5858" s="238">
        <v>2</v>
      </c>
      <c r="G5858" s="623" t="s">
        <v>6242</v>
      </c>
      <c r="H5858" s="464">
        <v>45708</v>
      </c>
      <c r="I5858" s="491"/>
      <c r="J5858" s="246"/>
      <c r="K5858" s="246"/>
      <c r="L5858" s="246"/>
      <c r="M5858" s="246"/>
      <c r="N5858" s="246"/>
      <c r="O5858" s="262"/>
      <c r="P5858" s="246"/>
      <c r="Q5858" s="246"/>
      <c r="R5858" s="246"/>
      <c r="S5858" s="538">
        <v>98464</v>
      </c>
      <c r="T5858" s="238" t="s">
        <v>2965</v>
      </c>
      <c r="U5858" s="238">
        <f t="shared" si="135"/>
        <v>196928</v>
      </c>
    </row>
    <row r="5859" spans="1:21">
      <c r="A5859" s="238">
        <f t="shared" si="134"/>
        <v>5856</v>
      </c>
      <c r="B5859" s="238">
        <v>115032745</v>
      </c>
      <c r="C5859" s="239" t="s">
        <v>5973</v>
      </c>
      <c r="D5859" s="239" t="s">
        <v>5974</v>
      </c>
      <c r="E5859" s="598" t="s">
        <v>36</v>
      </c>
      <c r="F5859" s="342">
        <v>15</v>
      </c>
      <c r="G5859" s="623" t="s">
        <v>6242</v>
      </c>
      <c r="H5859" s="464">
        <v>45708</v>
      </c>
      <c r="I5859" s="491"/>
      <c r="J5859" s="246"/>
      <c r="K5859" s="246"/>
      <c r="L5859" s="246"/>
      <c r="M5859" s="246"/>
      <c r="N5859" s="246"/>
      <c r="O5859" s="262"/>
      <c r="P5859" s="246"/>
      <c r="Q5859" s="246"/>
      <c r="R5859" s="246"/>
      <c r="S5859" s="538">
        <v>204250</v>
      </c>
      <c r="T5859" s="238" t="s">
        <v>2965</v>
      </c>
      <c r="U5859" s="238">
        <f t="shared" si="135"/>
        <v>3063750</v>
      </c>
    </row>
    <row r="5860" spans="1:21">
      <c r="A5860" s="238">
        <f t="shared" si="134"/>
        <v>5857</v>
      </c>
      <c r="B5860" s="238"/>
      <c r="C5860" s="239"/>
      <c r="D5860" s="239" t="s">
        <v>4072</v>
      </c>
      <c r="E5860" s="598" t="s">
        <v>36</v>
      </c>
      <c r="F5860" s="333">
        <v>9</v>
      </c>
      <c r="G5860" s="623" t="s">
        <v>6242</v>
      </c>
      <c r="H5860" s="464">
        <v>45708</v>
      </c>
      <c r="I5860" s="491"/>
      <c r="J5860" s="246"/>
      <c r="K5860" s="246"/>
      <c r="L5860" s="246"/>
      <c r="M5860" s="246"/>
      <c r="N5860" s="246"/>
      <c r="O5860" s="262"/>
      <c r="P5860" s="246"/>
      <c r="Q5860" s="246"/>
      <c r="R5860" s="246"/>
      <c r="S5860" s="538">
        <v>98464</v>
      </c>
      <c r="T5860" s="238" t="s">
        <v>2965</v>
      </c>
      <c r="U5860" s="238">
        <f t="shared" si="135"/>
        <v>886176</v>
      </c>
    </row>
    <row r="5861" spans="1:21">
      <c r="A5861" s="238">
        <f t="shared" si="134"/>
        <v>5858</v>
      </c>
      <c r="B5861" s="238"/>
      <c r="C5861" s="239"/>
      <c r="D5861" s="239" t="s">
        <v>4072</v>
      </c>
      <c r="E5861" s="598" t="s">
        <v>36</v>
      </c>
      <c r="F5861" s="333">
        <v>4</v>
      </c>
      <c r="G5861" s="623" t="s">
        <v>6242</v>
      </c>
      <c r="H5861" s="464">
        <v>45708</v>
      </c>
      <c r="I5861" s="491"/>
      <c r="J5861" s="246"/>
      <c r="K5861" s="246"/>
      <c r="L5861" s="246"/>
      <c r="M5861" s="246"/>
      <c r="N5861" s="246"/>
      <c r="O5861" s="262"/>
      <c r="P5861" s="246"/>
      <c r="Q5861" s="246"/>
      <c r="R5861" s="246"/>
      <c r="S5861" s="538">
        <v>98464</v>
      </c>
      <c r="T5861" s="238" t="s">
        <v>2965</v>
      </c>
      <c r="U5861" s="238">
        <f t="shared" si="135"/>
        <v>393856</v>
      </c>
    </row>
    <row r="5862" spans="1:21" ht="31.8">
      <c r="A5862" s="238">
        <f t="shared" si="134"/>
        <v>5859</v>
      </c>
      <c r="B5862" s="238">
        <v>112173808</v>
      </c>
      <c r="C5862" s="239" t="s">
        <v>3421</v>
      </c>
      <c r="D5862" s="349" t="s">
        <v>2819</v>
      </c>
      <c r="E5862" s="600" t="s">
        <v>36</v>
      </c>
      <c r="F5862" s="333">
        <v>1</v>
      </c>
      <c r="G5862" s="623" t="s">
        <v>6242</v>
      </c>
      <c r="H5862" s="464">
        <v>45708</v>
      </c>
      <c r="I5862" s="491"/>
      <c r="J5862" s="246"/>
      <c r="K5862" s="246"/>
      <c r="L5862" s="246"/>
      <c r="M5862" s="246"/>
      <c r="N5862" s="246"/>
      <c r="O5862" s="262"/>
      <c r="P5862" s="246"/>
      <c r="Q5862" s="246"/>
      <c r="R5862" s="246"/>
      <c r="S5862" s="538">
        <v>65700</v>
      </c>
      <c r="T5862" s="238" t="s">
        <v>2965</v>
      </c>
      <c r="U5862" s="238">
        <f t="shared" si="135"/>
        <v>65700</v>
      </c>
    </row>
    <row r="5863" spans="1:21">
      <c r="A5863" s="238">
        <f t="shared" si="134"/>
        <v>5860</v>
      </c>
      <c r="B5863" s="238">
        <v>112170849</v>
      </c>
      <c r="C5863" s="238">
        <v>112170849</v>
      </c>
      <c r="D5863" s="238" t="s">
        <v>2382</v>
      </c>
      <c r="E5863" s="600" t="s">
        <v>36</v>
      </c>
      <c r="F5863" s="235">
        <v>180</v>
      </c>
      <c r="G5863" s="623" t="s">
        <v>6242</v>
      </c>
      <c r="H5863" s="464">
        <v>45708</v>
      </c>
      <c r="I5863" s="491"/>
      <c r="J5863" s="246"/>
      <c r="K5863" s="246"/>
      <c r="L5863" s="246"/>
      <c r="M5863" s="246"/>
      <c r="N5863" s="246"/>
      <c r="O5863" s="262"/>
      <c r="P5863" s="246"/>
      <c r="Q5863" s="246"/>
      <c r="R5863" s="246"/>
      <c r="S5863" s="538">
        <v>7.89</v>
      </c>
      <c r="T5863" s="238" t="s">
        <v>2965</v>
      </c>
      <c r="U5863" s="238">
        <f t="shared" si="135"/>
        <v>1420.2</v>
      </c>
    </row>
    <row r="5864" spans="1:21" ht="31.8">
      <c r="A5864" s="238">
        <f t="shared" si="134"/>
        <v>5861</v>
      </c>
      <c r="B5864" s="238">
        <v>112173808</v>
      </c>
      <c r="C5864" s="239" t="s">
        <v>3421</v>
      </c>
      <c r="D5864" s="349" t="s">
        <v>2819</v>
      </c>
      <c r="E5864" s="600" t="s">
        <v>36</v>
      </c>
      <c r="F5864" s="333">
        <v>9</v>
      </c>
      <c r="G5864" s="623" t="s">
        <v>6242</v>
      </c>
      <c r="H5864" s="464">
        <v>45708</v>
      </c>
      <c r="I5864" s="491"/>
      <c r="J5864" s="246"/>
      <c r="K5864" s="246"/>
      <c r="L5864" s="246"/>
      <c r="M5864" s="246"/>
      <c r="N5864" s="246"/>
      <c r="O5864" s="262"/>
      <c r="P5864" s="246"/>
      <c r="Q5864" s="246"/>
      <c r="R5864" s="246"/>
      <c r="S5864" s="538">
        <v>65700</v>
      </c>
      <c r="T5864" s="238" t="s">
        <v>2965</v>
      </c>
      <c r="U5864" s="238">
        <f t="shared" si="135"/>
        <v>591300</v>
      </c>
    </row>
    <row r="5865" spans="1:21" ht="31.8">
      <c r="A5865" s="238">
        <f t="shared" si="134"/>
        <v>5862</v>
      </c>
      <c r="B5865" s="238">
        <v>112173808</v>
      </c>
      <c r="C5865" s="239" t="s">
        <v>3421</v>
      </c>
      <c r="D5865" s="349" t="s">
        <v>2819</v>
      </c>
      <c r="E5865" s="600" t="s">
        <v>36</v>
      </c>
      <c r="F5865" s="333">
        <v>5</v>
      </c>
      <c r="G5865" s="623" t="s">
        <v>6242</v>
      </c>
      <c r="H5865" s="464">
        <v>45708</v>
      </c>
      <c r="I5865" s="491"/>
      <c r="J5865" s="246"/>
      <c r="K5865" s="246"/>
      <c r="L5865" s="246"/>
      <c r="M5865" s="246"/>
      <c r="N5865" s="246"/>
      <c r="O5865" s="262"/>
      <c r="P5865" s="246"/>
      <c r="Q5865" s="246"/>
      <c r="R5865" s="246"/>
      <c r="S5865" s="538">
        <v>65700</v>
      </c>
      <c r="T5865" s="238" t="s">
        <v>2965</v>
      </c>
      <c r="U5865" s="238">
        <f t="shared" si="135"/>
        <v>328500</v>
      </c>
    </row>
    <row r="5866" spans="1:21">
      <c r="A5866" s="238">
        <f t="shared" si="134"/>
        <v>5863</v>
      </c>
      <c r="B5866" s="238">
        <v>113837420</v>
      </c>
      <c r="C5866" s="239" t="s">
        <v>4910</v>
      </c>
      <c r="D5866" s="239" t="s">
        <v>4911</v>
      </c>
      <c r="E5866" s="600" t="s">
        <v>36</v>
      </c>
      <c r="F5866" s="333">
        <v>2</v>
      </c>
      <c r="G5866" s="625" t="s">
        <v>6250</v>
      </c>
      <c r="H5866" s="465">
        <v>45700</v>
      </c>
      <c r="I5866" s="491"/>
      <c r="J5866" s="246"/>
      <c r="K5866" s="246"/>
      <c r="L5866" s="246"/>
      <c r="M5866" s="246"/>
      <c r="N5866" s="246"/>
      <c r="O5866" s="262"/>
      <c r="P5866" s="246"/>
      <c r="Q5866" s="246"/>
      <c r="R5866" s="246"/>
      <c r="S5866" s="538">
        <v>2550</v>
      </c>
      <c r="T5866" s="238" t="s">
        <v>2965</v>
      </c>
      <c r="U5866" s="238">
        <f t="shared" si="135"/>
        <v>5100</v>
      </c>
    </row>
    <row r="5867" spans="1:21">
      <c r="A5867" s="238">
        <f t="shared" si="134"/>
        <v>5864</v>
      </c>
      <c r="B5867" s="238" t="s">
        <v>4672</v>
      </c>
      <c r="C5867" s="238" t="s">
        <v>4673</v>
      </c>
      <c r="D5867" s="238" t="s">
        <v>4674</v>
      </c>
      <c r="E5867" s="600" t="s">
        <v>36</v>
      </c>
      <c r="F5867" s="246">
        <v>1</v>
      </c>
      <c r="G5867" s="623" t="s">
        <v>6251</v>
      </c>
      <c r="H5867" s="485">
        <v>45689</v>
      </c>
      <c r="I5867" s="491"/>
      <c r="J5867" s="246"/>
      <c r="K5867" s="246"/>
      <c r="L5867" s="246"/>
      <c r="M5867" s="246"/>
      <c r="N5867" s="246"/>
      <c r="O5867" s="262"/>
      <c r="P5867" s="246"/>
      <c r="Q5867" s="246"/>
      <c r="R5867" s="246"/>
      <c r="S5867" s="538">
        <v>48000</v>
      </c>
      <c r="T5867" s="238" t="s">
        <v>2965</v>
      </c>
      <c r="U5867" s="238">
        <f t="shared" si="135"/>
        <v>48000</v>
      </c>
    </row>
    <row r="5868" spans="1:21">
      <c r="A5868" s="238">
        <f t="shared" si="134"/>
        <v>5865</v>
      </c>
      <c r="B5868" s="238"/>
      <c r="C5868" s="238" t="s">
        <v>1072</v>
      </c>
      <c r="D5868" s="238" t="s">
        <v>1073</v>
      </c>
      <c r="E5868" s="598" t="s">
        <v>36</v>
      </c>
      <c r="F5868" s="235">
        <v>20</v>
      </c>
      <c r="G5868" s="633" t="s">
        <v>6253</v>
      </c>
      <c r="H5868" s="410">
        <v>45715</v>
      </c>
      <c r="I5868" s="505"/>
      <c r="J5868" s="249"/>
      <c r="K5868" s="249"/>
      <c r="L5868" s="249"/>
      <c r="M5868" s="246"/>
      <c r="N5868" s="249"/>
      <c r="O5868" s="506"/>
      <c r="P5868" s="249"/>
      <c r="Q5868" s="249"/>
      <c r="R5868" s="249"/>
      <c r="S5868" s="538">
        <v>5</v>
      </c>
      <c r="T5868" s="238" t="s">
        <v>2965</v>
      </c>
      <c r="U5868" s="238">
        <f t="shared" si="135"/>
        <v>100</v>
      </c>
    </row>
    <row r="5869" spans="1:21">
      <c r="A5869" s="238">
        <f t="shared" si="134"/>
        <v>5866</v>
      </c>
      <c r="B5869" s="238">
        <v>110315371</v>
      </c>
      <c r="C5869" s="238">
        <v>110315371</v>
      </c>
      <c r="D5869" s="238" t="s">
        <v>2696</v>
      </c>
      <c r="E5869" s="598" t="s">
        <v>36</v>
      </c>
      <c r="F5869" s="463">
        <v>6</v>
      </c>
      <c r="G5869" s="630" t="s">
        <v>6254</v>
      </c>
      <c r="H5869" s="241">
        <v>45715</v>
      </c>
      <c r="I5869" s="505"/>
      <c r="J5869" s="249"/>
      <c r="K5869" s="249"/>
      <c r="L5869" s="249"/>
      <c r="M5869" s="246"/>
      <c r="N5869" s="249"/>
      <c r="O5869" s="506"/>
      <c r="P5869" s="249"/>
      <c r="Q5869" s="249"/>
      <c r="R5869" s="249"/>
      <c r="S5869" s="252">
        <v>0.6</v>
      </c>
      <c r="T5869" s="238" t="s">
        <v>2965</v>
      </c>
      <c r="U5869" s="238">
        <f t="shared" si="135"/>
        <v>3.5999999999999996</v>
      </c>
    </row>
    <row r="5870" spans="1:21" ht="20.399999999999999">
      <c r="A5870" s="238">
        <f t="shared" si="134"/>
        <v>5867</v>
      </c>
      <c r="B5870" s="238" t="s">
        <v>3816</v>
      </c>
      <c r="C5870" s="238" t="s">
        <v>2943</v>
      </c>
      <c r="D5870" s="238" t="s">
        <v>2944</v>
      </c>
      <c r="E5870" s="598" t="s">
        <v>2729</v>
      </c>
      <c r="F5870" s="235">
        <v>30</v>
      </c>
      <c r="G5870" s="623" t="s">
        <v>6253</v>
      </c>
      <c r="H5870" s="410">
        <v>45715</v>
      </c>
      <c r="I5870" s="505"/>
      <c r="J5870" s="249"/>
      <c r="K5870" s="249"/>
      <c r="L5870" s="249"/>
      <c r="M5870" s="246"/>
      <c r="N5870" s="249"/>
      <c r="O5870" s="506"/>
      <c r="P5870" s="249"/>
      <c r="Q5870" s="249"/>
      <c r="R5870" s="249"/>
      <c r="S5870" s="538">
        <v>13.6</v>
      </c>
      <c r="T5870" s="238" t="s">
        <v>2965</v>
      </c>
      <c r="U5870" s="238">
        <f t="shared" si="135"/>
        <v>408</v>
      </c>
    </row>
    <row r="5871" spans="1:21">
      <c r="A5871" s="238">
        <f t="shared" si="134"/>
        <v>5868</v>
      </c>
      <c r="B5871" s="238">
        <v>113562220</v>
      </c>
      <c r="C5871" s="336">
        <v>113562220</v>
      </c>
      <c r="D5871" s="238" t="s">
        <v>3767</v>
      </c>
      <c r="E5871" s="605" t="s">
        <v>36</v>
      </c>
      <c r="F5871" s="336">
        <v>5</v>
      </c>
      <c r="G5871" s="623" t="s">
        <v>6255</v>
      </c>
      <c r="H5871" s="410">
        <v>45714</v>
      </c>
      <c r="I5871" s="505"/>
      <c r="J5871" s="249"/>
      <c r="K5871" s="249"/>
      <c r="L5871" s="249"/>
      <c r="M5871" s="246"/>
      <c r="N5871" s="249"/>
      <c r="O5871" s="506"/>
      <c r="P5871" s="249"/>
      <c r="Q5871" s="249"/>
      <c r="R5871" s="249"/>
      <c r="S5871" s="538">
        <v>250</v>
      </c>
      <c r="T5871" s="238" t="s">
        <v>2965</v>
      </c>
      <c r="U5871" s="238">
        <f t="shared" si="135"/>
        <v>1250</v>
      </c>
    </row>
    <row r="5872" spans="1:21">
      <c r="A5872" s="238">
        <f t="shared" si="134"/>
        <v>5869</v>
      </c>
      <c r="B5872" s="238">
        <v>113562221</v>
      </c>
      <c r="C5872" s="336">
        <v>113562221</v>
      </c>
      <c r="D5872" s="238" t="s">
        <v>3768</v>
      </c>
      <c r="E5872" s="605" t="s">
        <v>36</v>
      </c>
      <c r="F5872" s="333">
        <v>3</v>
      </c>
      <c r="G5872" s="623" t="s">
        <v>6255</v>
      </c>
      <c r="H5872" s="410">
        <v>45714</v>
      </c>
      <c r="I5872" s="505"/>
      <c r="J5872" s="249"/>
      <c r="K5872" s="249"/>
      <c r="L5872" s="249"/>
      <c r="M5872" s="246"/>
      <c r="N5872" s="249"/>
      <c r="O5872" s="506"/>
      <c r="P5872" s="249"/>
      <c r="Q5872" s="249"/>
      <c r="R5872" s="249"/>
      <c r="S5872" s="538">
        <v>5500</v>
      </c>
      <c r="T5872" s="238" t="s">
        <v>2965</v>
      </c>
      <c r="U5872" s="238">
        <f t="shared" si="135"/>
        <v>16500</v>
      </c>
    </row>
    <row r="5873" spans="1:21">
      <c r="A5873" s="238">
        <f t="shared" si="134"/>
        <v>5870</v>
      </c>
      <c r="B5873" s="238">
        <v>112308583</v>
      </c>
      <c r="C5873" s="238">
        <v>112308583</v>
      </c>
      <c r="D5873" s="337" t="s">
        <v>3297</v>
      </c>
      <c r="E5873" s="598" t="s">
        <v>36</v>
      </c>
      <c r="F5873" s="333">
        <v>3</v>
      </c>
      <c r="G5873" s="623" t="s">
        <v>6253</v>
      </c>
      <c r="H5873" s="410">
        <v>45715</v>
      </c>
      <c r="I5873" s="505"/>
      <c r="J5873" s="249"/>
      <c r="K5873" s="249"/>
      <c r="L5873" s="249"/>
      <c r="M5873" s="246"/>
      <c r="N5873" s="249"/>
      <c r="O5873" s="506"/>
      <c r="P5873" s="249"/>
      <c r="Q5873" s="249"/>
      <c r="R5873" s="249"/>
      <c r="S5873" s="538">
        <v>318</v>
      </c>
      <c r="T5873" s="238" t="s">
        <v>2965</v>
      </c>
      <c r="U5873" s="238">
        <f t="shared" si="135"/>
        <v>954</v>
      </c>
    </row>
    <row r="5874" spans="1:21">
      <c r="A5874" s="238">
        <f t="shared" si="134"/>
        <v>5871</v>
      </c>
      <c r="B5874" s="238">
        <v>112308585</v>
      </c>
      <c r="C5874" s="238">
        <v>112308585</v>
      </c>
      <c r="D5874" s="337" t="s">
        <v>3298</v>
      </c>
      <c r="E5874" s="598" t="s">
        <v>36</v>
      </c>
      <c r="F5874" s="333">
        <v>3</v>
      </c>
      <c r="G5874" s="623" t="s">
        <v>6253</v>
      </c>
      <c r="H5874" s="410">
        <v>45715</v>
      </c>
      <c r="I5874" s="505"/>
      <c r="J5874" s="249"/>
      <c r="K5874" s="249"/>
      <c r="L5874" s="249"/>
      <c r="M5874" s="246"/>
      <c r="N5874" s="249"/>
      <c r="O5874" s="506"/>
      <c r="P5874" s="249"/>
      <c r="Q5874" s="249"/>
      <c r="R5874" s="249"/>
      <c r="S5874" s="538">
        <v>318</v>
      </c>
      <c r="T5874" s="238" t="s">
        <v>2965</v>
      </c>
      <c r="U5874" s="238">
        <f t="shared" si="135"/>
        <v>954</v>
      </c>
    </row>
    <row r="5875" spans="1:21">
      <c r="A5875" s="238">
        <f t="shared" si="134"/>
        <v>5872</v>
      </c>
      <c r="B5875" s="355">
        <v>112170849</v>
      </c>
      <c r="C5875" s="355">
        <v>112170849</v>
      </c>
      <c r="D5875" s="355" t="s">
        <v>2382</v>
      </c>
      <c r="E5875" s="600" t="s">
        <v>36</v>
      </c>
      <c r="F5875" s="333">
        <v>36</v>
      </c>
      <c r="G5875" s="630" t="s">
        <v>6254</v>
      </c>
      <c r="H5875" s="241">
        <v>45715</v>
      </c>
      <c r="I5875" s="505"/>
      <c r="J5875" s="249"/>
      <c r="K5875" s="249"/>
      <c r="L5875" s="249"/>
      <c r="M5875" s="246"/>
      <c r="N5875" s="249"/>
      <c r="O5875" s="506"/>
      <c r="P5875" s="249"/>
      <c r="Q5875" s="249"/>
      <c r="R5875" s="249"/>
      <c r="S5875" s="252">
        <v>7</v>
      </c>
      <c r="T5875" s="238" t="s">
        <v>2965</v>
      </c>
      <c r="U5875" s="238">
        <f t="shared" si="135"/>
        <v>252</v>
      </c>
    </row>
    <row r="5876" spans="1:21">
      <c r="A5876" s="238">
        <f t="shared" si="134"/>
        <v>5873</v>
      </c>
      <c r="B5876" s="355">
        <v>112172545</v>
      </c>
      <c r="C5876" s="355">
        <v>112172545</v>
      </c>
      <c r="D5876" s="355" t="s">
        <v>2378</v>
      </c>
      <c r="E5876" s="600" t="s">
        <v>36</v>
      </c>
      <c r="F5876" s="333">
        <v>36</v>
      </c>
      <c r="G5876" s="630" t="s">
        <v>6254</v>
      </c>
      <c r="H5876" s="241">
        <v>45715</v>
      </c>
      <c r="I5876" s="505"/>
      <c r="J5876" s="249"/>
      <c r="K5876" s="249"/>
      <c r="L5876" s="249"/>
      <c r="M5876" s="246"/>
      <c r="N5876" s="249"/>
      <c r="O5876" s="506"/>
      <c r="P5876" s="249"/>
      <c r="Q5876" s="249"/>
      <c r="R5876" s="249"/>
      <c r="S5876" s="252">
        <v>5</v>
      </c>
      <c r="T5876" s="238" t="s">
        <v>2965</v>
      </c>
      <c r="U5876" s="238">
        <f t="shared" si="135"/>
        <v>180</v>
      </c>
    </row>
    <row r="5877" spans="1:21">
      <c r="A5877" s="238">
        <f t="shared" si="134"/>
        <v>5874</v>
      </c>
      <c r="B5877" s="355">
        <v>112172546</v>
      </c>
      <c r="C5877" s="355">
        <v>112172546</v>
      </c>
      <c r="D5877" s="355" t="s">
        <v>2380</v>
      </c>
      <c r="E5877" s="600" t="s">
        <v>36</v>
      </c>
      <c r="F5877" s="333">
        <v>24</v>
      </c>
      <c r="G5877" s="630" t="s">
        <v>6254</v>
      </c>
      <c r="H5877" s="241">
        <v>45715</v>
      </c>
      <c r="I5877" s="505"/>
      <c r="J5877" s="249"/>
      <c r="K5877" s="249"/>
      <c r="L5877" s="249"/>
      <c r="M5877" s="246"/>
      <c r="N5877" s="249"/>
      <c r="O5877" s="506"/>
      <c r="P5877" s="249"/>
      <c r="Q5877" s="249"/>
      <c r="R5877" s="249"/>
      <c r="S5877" s="252">
        <v>7</v>
      </c>
      <c r="T5877" s="238" t="s">
        <v>2965</v>
      </c>
      <c r="U5877" s="238">
        <f t="shared" si="135"/>
        <v>168</v>
      </c>
    </row>
    <row r="5878" spans="1:21">
      <c r="A5878" s="238">
        <f t="shared" si="134"/>
        <v>5875</v>
      </c>
      <c r="B5878" s="355">
        <v>112172541</v>
      </c>
      <c r="C5878" s="355">
        <v>112172541</v>
      </c>
      <c r="D5878" s="355" t="s">
        <v>2373</v>
      </c>
      <c r="E5878" s="600" t="s">
        <v>36</v>
      </c>
      <c r="F5878" s="463">
        <v>6</v>
      </c>
      <c r="G5878" s="630" t="s">
        <v>6254</v>
      </c>
      <c r="H5878" s="241">
        <v>45715</v>
      </c>
      <c r="I5878" s="505"/>
      <c r="J5878" s="249"/>
      <c r="K5878" s="249"/>
      <c r="L5878" s="249"/>
      <c r="M5878" s="246"/>
      <c r="N5878" s="249"/>
      <c r="O5878" s="506"/>
      <c r="P5878" s="249"/>
      <c r="Q5878" s="249"/>
      <c r="R5878" s="249"/>
      <c r="S5878" s="252">
        <v>105.5</v>
      </c>
      <c r="T5878" s="238" t="s">
        <v>2965</v>
      </c>
      <c r="U5878" s="238">
        <f t="shared" si="135"/>
        <v>633</v>
      </c>
    </row>
    <row r="5879" spans="1:21">
      <c r="A5879" s="238">
        <f t="shared" si="134"/>
        <v>5876</v>
      </c>
      <c r="B5879" s="355">
        <v>112172542</v>
      </c>
      <c r="C5879" s="355">
        <v>112172542</v>
      </c>
      <c r="D5879" s="355" t="s">
        <v>2376</v>
      </c>
      <c r="E5879" s="600" t="s">
        <v>36</v>
      </c>
      <c r="F5879" s="463">
        <v>18</v>
      </c>
      <c r="G5879" s="630" t="s">
        <v>6254</v>
      </c>
      <c r="H5879" s="241">
        <v>45715</v>
      </c>
      <c r="I5879" s="505"/>
      <c r="J5879" s="249"/>
      <c r="K5879" s="249"/>
      <c r="L5879" s="249"/>
      <c r="M5879" s="246"/>
      <c r="N5879" s="249"/>
      <c r="O5879" s="506"/>
      <c r="P5879" s="249"/>
      <c r="Q5879" s="249"/>
      <c r="R5879" s="249"/>
      <c r="S5879" s="252">
        <v>65</v>
      </c>
      <c r="T5879" s="238" t="s">
        <v>2965</v>
      </c>
      <c r="U5879" s="238">
        <f t="shared" si="135"/>
        <v>1170</v>
      </c>
    </row>
    <row r="5880" spans="1:21">
      <c r="A5880" s="238">
        <f t="shared" ref="A5880:A5943" si="136">A5879+1</f>
        <v>5877</v>
      </c>
      <c r="B5880" s="355">
        <v>112172544</v>
      </c>
      <c r="C5880" s="355">
        <v>112172544</v>
      </c>
      <c r="D5880" s="355" t="s">
        <v>2377</v>
      </c>
      <c r="E5880" s="600" t="s">
        <v>36</v>
      </c>
      <c r="F5880" s="333">
        <v>12</v>
      </c>
      <c r="G5880" s="630" t="s">
        <v>6254</v>
      </c>
      <c r="H5880" s="241">
        <v>45715</v>
      </c>
      <c r="I5880" s="505"/>
      <c r="J5880" s="249"/>
      <c r="K5880" s="249"/>
      <c r="L5880" s="249"/>
      <c r="M5880" s="246"/>
      <c r="N5880" s="249"/>
      <c r="O5880" s="506"/>
      <c r="P5880" s="249"/>
      <c r="Q5880" s="249"/>
      <c r="R5880" s="249"/>
      <c r="S5880" s="252">
        <v>166</v>
      </c>
      <c r="T5880" s="238" t="s">
        <v>2965</v>
      </c>
      <c r="U5880" s="238">
        <f t="shared" si="135"/>
        <v>1992</v>
      </c>
    </row>
    <row r="5881" spans="1:21">
      <c r="A5881" s="238">
        <f t="shared" si="136"/>
        <v>5878</v>
      </c>
      <c r="B5881" s="238">
        <v>115009323</v>
      </c>
      <c r="C5881" s="355">
        <v>115009323</v>
      </c>
      <c r="D5881" s="355" t="s">
        <v>5086</v>
      </c>
      <c r="E5881" s="600" t="s">
        <v>2729</v>
      </c>
      <c r="F5881" s="238">
        <v>3</v>
      </c>
      <c r="G5881" s="630" t="s">
        <v>6254</v>
      </c>
      <c r="H5881" s="241">
        <v>45715</v>
      </c>
      <c r="I5881" s="505"/>
      <c r="J5881" s="249"/>
      <c r="K5881" s="249"/>
      <c r="L5881" s="249"/>
      <c r="M5881" s="246"/>
      <c r="N5881" s="249"/>
      <c r="O5881" s="506"/>
      <c r="P5881" s="249"/>
      <c r="Q5881" s="249"/>
      <c r="R5881" s="249"/>
      <c r="S5881" s="252">
        <v>6</v>
      </c>
      <c r="T5881" s="238" t="s">
        <v>2965</v>
      </c>
      <c r="U5881" s="238">
        <f t="shared" si="135"/>
        <v>18</v>
      </c>
    </row>
    <row r="5882" spans="1:21">
      <c r="A5882" s="238">
        <f t="shared" si="136"/>
        <v>5879</v>
      </c>
      <c r="B5882" s="238">
        <v>113709555</v>
      </c>
      <c r="C5882" s="239"/>
      <c r="D5882" s="239" t="s">
        <v>5097</v>
      </c>
      <c r="E5882" s="600" t="s">
        <v>36</v>
      </c>
      <c r="F5882" s="463">
        <v>24</v>
      </c>
      <c r="G5882" s="630" t="s">
        <v>6254</v>
      </c>
      <c r="H5882" s="241">
        <v>45715</v>
      </c>
      <c r="I5882" s="505"/>
      <c r="J5882" s="249"/>
      <c r="K5882" s="249"/>
      <c r="L5882" s="249"/>
      <c r="M5882" s="246"/>
      <c r="N5882" s="249"/>
      <c r="O5882" s="506"/>
      <c r="P5882" s="249"/>
      <c r="Q5882" s="249"/>
      <c r="R5882" s="249"/>
      <c r="S5882" s="547">
        <v>5</v>
      </c>
      <c r="T5882" s="238" t="s">
        <v>2965</v>
      </c>
      <c r="U5882" s="238">
        <f t="shared" si="135"/>
        <v>120</v>
      </c>
    </row>
    <row r="5883" spans="1:21">
      <c r="A5883" s="238">
        <f t="shared" si="136"/>
        <v>5880</v>
      </c>
      <c r="B5883" s="355">
        <v>112170848</v>
      </c>
      <c r="C5883" s="355">
        <v>112170848</v>
      </c>
      <c r="D5883" s="355" t="s">
        <v>5083</v>
      </c>
      <c r="E5883" s="600" t="s">
        <v>36</v>
      </c>
      <c r="F5883" s="463">
        <v>24</v>
      </c>
      <c r="G5883" s="630" t="s">
        <v>6254</v>
      </c>
      <c r="H5883" s="241">
        <v>45715</v>
      </c>
      <c r="I5883" s="505"/>
      <c r="J5883" s="249"/>
      <c r="K5883" s="249"/>
      <c r="L5883" s="249"/>
      <c r="M5883" s="246"/>
      <c r="N5883" s="249"/>
      <c r="O5883" s="506"/>
      <c r="P5883" s="249"/>
      <c r="Q5883" s="249"/>
      <c r="R5883" s="249"/>
      <c r="S5883" s="171">
        <v>18</v>
      </c>
      <c r="T5883" s="238" t="s">
        <v>2965</v>
      </c>
      <c r="U5883" s="238">
        <f t="shared" si="135"/>
        <v>432</v>
      </c>
    </row>
    <row r="5884" spans="1:21">
      <c r="A5884" s="238">
        <f t="shared" si="136"/>
        <v>5881</v>
      </c>
      <c r="B5884" s="235">
        <v>111381214</v>
      </c>
      <c r="C5884" s="235" t="s">
        <v>5575</v>
      </c>
      <c r="D5884" s="235" t="s">
        <v>241</v>
      </c>
      <c r="E5884" s="598" t="s">
        <v>36</v>
      </c>
      <c r="F5884" s="333">
        <v>1</v>
      </c>
      <c r="G5884" s="623" t="s">
        <v>6256</v>
      </c>
      <c r="H5884" s="465">
        <v>45715</v>
      </c>
      <c r="I5884" s="505"/>
      <c r="J5884" s="249"/>
      <c r="K5884" s="249"/>
      <c r="L5884" s="249"/>
      <c r="M5884" s="246"/>
      <c r="N5884" s="249"/>
      <c r="O5884" s="506"/>
      <c r="P5884" s="249"/>
      <c r="Q5884" s="249"/>
      <c r="R5884" s="249"/>
      <c r="S5884" s="538">
        <v>131449.20000000001</v>
      </c>
      <c r="T5884" s="238" t="s">
        <v>2965</v>
      </c>
      <c r="U5884" s="238">
        <f t="shared" si="135"/>
        <v>131449.20000000001</v>
      </c>
    </row>
    <row r="5885" spans="1:21" ht="20.399999999999999">
      <c r="A5885" s="238">
        <f t="shared" si="136"/>
        <v>5882</v>
      </c>
      <c r="B5885" s="238">
        <v>115044757</v>
      </c>
      <c r="C5885" s="239" t="s">
        <v>5686</v>
      </c>
      <c r="D5885" s="239" t="s">
        <v>5687</v>
      </c>
      <c r="E5885" s="600" t="s">
        <v>36</v>
      </c>
      <c r="F5885" s="463">
        <v>6</v>
      </c>
      <c r="G5885" s="630" t="s">
        <v>6254</v>
      </c>
      <c r="H5885" s="241">
        <v>45715</v>
      </c>
      <c r="I5885" s="505"/>
      <c r="J5885" s="249"/>
      <c r="K5885" s="249"/>
      <c r="L5885" s="249"/>
      <c r="M5885" s="246"/>
      <c r="N5885" s="249"/>
      <c r="O5885" s="506"/>
      <c r="P5885" s="249"/>
      <c r="Q5885" s="249"/>
      <c r="R5885" s="249"/>
      <c r="S5885" s="252">
        <v>21.06</v>
      </c>
      <c r="T5885" s="238" t="s">
        <v>2965</v>
      </c>
      <c r="U5885" s="238">
        <f t="shared" si="135"/>
        <v>126.35999999999999</v>
      </c>
    </row>
    <row r="5886" spans="1:21">
      <c r="A5886" s="238">
        <f t="shared" si="136"/>
        <v>5883</v>
      </c>
      <c r="B5886" s="238">
        <v>113837420</v>
      </c>
      <c r="C5886" s="239" t="s">
        <v>4910</v>
      </c>
      <c r="D5886" s="239" t="s">
        <v>4911</v>
      </c>
      <c r="E5886" s="600" t="s">
        <v>36</v>
      </c>
      <c r="F5886" s="238">
        <v>6</v>
      </c>
      <c r="G5886" s="630" t="s">
        <v>6254</v>
      </c>
      <c r="H5886" s="241">
        <v>45715</v>
      </c>
      <c r="I5886" s="505"/>
      <c r="J5886" s="249"/>
      <c r="K5886" s="249"/>
      <c r="L5886" s="249"/>
      <c r="M5886" s="246"/>
      <c r="N5886" s="249"/>
      <c r="O5886" s="506"/>
      <c r="P5886" s="249"/>
      <c r="Q5886" s="249"/>
      <c r="R5886" s="249"/>
      <c r="S5886" s="538">
        <v>3400</v>
      </c>
      <c r="T5886" s="238" t="s">
        <v>2965</v>
      </c>
      <c r="U5886" s="238">
        <f t="shared" si="135"/>
        <v>20400</v>
      </c>
    </row>
    <row r="5887" spans="1:21">
      <c r="A5887" s="238">
        <f t="shared" si="136"/>
        <v>5884</v>
      </c>
      <c r="B5887" s="238">
        <v>113785068</v>
      </c>
      <c r="C5887" s="239"/>
      <c r="D5887" s="239" t="s">
        <v>5104</v>
      </c>
      <c r="E5887" s="600" t="s">
        <v>36</v>
      </c>
      <c r="F5887" s="463">
        <v>6</v>
      </c>
      <c r="G5887" s="630" t="s">
        <v>6254</v>
      </c>
      <c r="H5887" s="241">
        <v>45715</v>
      </c>
      <c r="I5887" s="505"/>
      <c r="J5887" s="249"/>
      <c r="K5887" s="249"/>
      <c r="L5887" s="249"/>
      <c r="M5887" s="246"/>
      <c r="N5887" s="249"/>
      <c r="O5887" s="506"/>
      <c r="P5887" s="249"/>
      <c r="Q5887" s="249"/>
      <c r="R5887" s="249"/>
      <c r="S5887" s="252">
        <v>64</v>
      </c>
      <c r="T5887" s="238" t="s">
        <v>2965</v>
      </c>
      <c r="U5887" s="238">
        <f t="shared" si="135"/>
        <v>384</v>
      </c>
    </row>
    <row r="5888" spans="1:21">
      <c r="A5888" s="238">
        <f t="shared" si="136"/>
        <v>5885</v>
      </c>
      <c r="B5888" s="238">
        <v>113886703</v>
      </c>
      <c r="C5888" s="238">
        <v>113886703</v>
      </c>
      <c r="D5888" s="239" t="s">
        <v>4714</v>
      </c>
      <c r="E5888" s="600" t="s">
        <v>2729</v>
      </c>
      <c r="F5888" s="238">
        <v>18</v>
      </c>
      <c r="G5888" s="630" t="s">
        <v>6254</v>
      </c>
      <c r="H5888" s="241">
        <v>45715</v>
      </c>
      <c r="I5888" s="505"/>
      <c r="J5888" s="249"/>
      <c r="K5888" s="249"/>
      <c r="L5888" s="249"/>
      <c r="M5888" s="246"/>
      <c r="N5888" s="249"/>
      <c r="O5888" s="506"/>
      <c r="P5888" s="249"/>
      <c r="Q5888" s="249"/>
      <c r="R5888" s="249"/>
      <c r="S5888" s="509">
        <v>16.91</v>
      </c>
      <c r="T5888" s="238" t="s">
        <v>2965</v>
      </c>
      <c r="U5888" s="238">
        <f t="shared" si="135"/>
        <v>304.38</v>
      </c>
    </row>
    <row r="5889" spans="1:21">
      <c r="A5889" s="238">
        <f t="shared" si="136"/>
        <v>5886</v>
      </c>
      <c r="B5889" s="238">
        <v>113886704</v>
      </c>
      <c r="C5889" s="238">
        <v>113886704</v>
      </c>
      <c r="D5889" s="239" t="s">
        <v>4713</v>
      </c>
      <c r="E5889" s="600" t="s">
        <v>2729</v>
      </c>
      <c r="F5889" s="238">
        <v>18</v>
      </c>
      <c r="G5889" s="630" t="s">
        <v>6254</v>
      </c>
      <c r="H5889" s="241">
        <v>45715</v>
      </c>
      <c r="I5889" s="505"/>
      <c r="J5889" s="249"/>
      <c r="K5889" s="249"/>
      <c r="L5889" s="249"/>
      <c r="M5889" s="246"/>
      <c r="N5889" s="249"/>
      <c r="O5889" s="506"/>
      <c r="P5889" s="249"/>
      <c r="Q5889" s="249"/>
      <c r="R5889" s="249"/>
      <c r="S5889" s="509">
        <v>16.91</v>
      </c>
      <c r="T5889" s="238" t="s">
        <v>2965</v>
      </c>
      <c r="U5889" s="238">
        <f t="shared" si="135"/>
        <v>304.38</v>
      </c>
    </row>
    <row r="5890" spans="1:21">
      <c r="A5890" s="238">
        <f t="shared" si="136"/>
        <v>5887</v>
      </c>
      <c r="B5890" s="236">
        <v>110294841</v>
      </c>
      <c r="C5890" s="361" t="s">
        <v>5970</v>
      </c>
      <c r="D5890" s="238" t="s">
        <v>1198</v>
      </c>
      <c r="E5890" s="600" t="s">
        <v>36</v>
      </c>
      <c r="F5890" s="463">
        <v>6</v>
      </c>
      <c r="G5890" s="630" t="s">
        <v>6254</v>
      </c>
      <c r="H5890" s="241">
        <v>45715</v>
      </c>
      <c r="I5890" s="505"/>
      <c r="J5890" s="249"/>
      <c r="K5890" s="249"/>
      <c r="L5890" s="249"/>
      <c r="M5890" s="246"/>
      <c r="N5890" s="249"/>
      <c r="O5890" s="506"/>
      <c r="P5890" s="249"/>
      <c r="Q5890" s="249"/>
      <c r="R5890" s="249"/>
      <c r="S5890" s="252">
        <v>29.55</v>
      </c>
      <c r="T5890" s="238" t="s">
        <v>2965</v>
      </c>
      <c r="U5890" s="238">
        <f t="shared" si="135"/>
        <v>177.3</v>
      </c>
    </row>
    <row r="5891" spans="1:21">
      <c r="A5891" s="238">
        <f t="shared" si="136"/>
        <v>5888</v>
      </c>
      <c r="B5891" s="355">
        <v>113709550</v>
      </c>
      <c r="C5891" s="355">
        <v>113709550</v>
      </c>
      <c r="D5891" s="355" t="s">
        <v>4230</v>
      </c>
      <c r="E5891" s="600" t="s">
        <v>36</v>
      </c>
      <c r="F5891" s="463">
        <v>6</v>
      </c>
      <c r="G5891" s="630" t="s">
        <v>6254</v>
      </c>
      <c r="H5891" s="241">
        <v>45715</v>
      </c>
      <c r="I5891" s="505"/>
      <c r="J5891" s="249"/>
      <c r="K5891" s="249"/>
      <c r="L5891" s="249"/>
      <c r="M5891" s="246"/>
      <c r="N5891" s="249"/>
      <c r="O5891" s="506"/>
      <c r="P5891" s="249"/>
      <c r="Q5891" s="249"/>
      <c r="R5891" s="249"/>
      <c r="S5891" s="252">
        <v>771</v>
      </c>
      <c r="T5891" s="238" t="s">
        <v>2965</v>
      </c>
      <c r="U5891" s="238">
        <f t="shared" si="135"/>
        <v>4626</v>
      </c>
    </row>
    <row r="5892" spans="1:21">
      <c r="A5892" s="238">
        <f t="shared" si="136"/>
        <v>5889</v>
      </c>
      <c r="B5892" s="355">
        <v>113709556</v>
      </c>
      <c r="C5892" s="355">
        <v>113709556</v>
      </c>
      <c r="D5892" s="355" t="s">
        <v>4232</v>
      </c>
      <c r="E5892" s="600" t="s">
        <v>36</v>
      </c>
      <c r="F5892" s="333">
        <v>24</v>
      </c>
      <c r="G5892" s="630" t="s">
        <v>6254</v>
      </c>
      <c r="H5892" s="241">
        <v>45715</v>
      </c>
      <c r="I5892" s="505"/>
      <c r="J5892" s="249"/>
      <c r="K5892" s="249"/>
      <c r="L5892" s="249"/>
      <c r="M5892" s="246"/>
      <c r="N5892" s="249"/>
      <c r="O5892" s="506"/>
      <c r="P5892" s="249"/>
      <c r="Q5892" s="249"/>
      <c r="R5892" s="249"/>
      <c r="S5892" s="252">
        <v>26</v>
      </c>
      <c r="T5892" s="238" t="s">
        <v>2965</v>
      </c>
      <c r="U5892" s="238">
        <f t="shared" si="135"/>
        <v>624</v>
      </c>
    </row>
    <row r="5893" spans="1:21">
      <c r="A5893" s="238">
        <f t="shared" si="136"/>
        <v>5890</v>
      </c>
      <c r="B5893" s="355">
        <v>113710208</v>
      </c>
      <c r="C5893" s="355">
        <v>113710208</v>
      </c>
      <c r="D5893" s="355" t="s">
        <v>5082</v>
      </c>
      <c r="E5893" s="600" t="s">
        <v>36</v>
      </c>
      <c r="F5893" s="333">
        <v>24</v>
      </c>
      <c r="G5893" s="630" t="s">
        <v>6254</v>
      </c>
      <c r="H5893" s="241">
        <v>45715</v>
      </c>
      <c r="I5893" s="505"/>
      <c r="J5893" s="249"/>
      <c r="K5893" s="249"/>
      <c r="L5893" s="249"/>
      <c r="M5893" s="246"/>
      <c r="N5893" s="249"/>
      <c r="O5893" s="506"/>
      <c r="P5893" s="249"/>
      <c r="Q5893" s="249"/>
      <c r="R5893" s="249"/>
      <c r="S5893" s="252">
        <v>10</v>
      </c>
      <c r="T5893" s="238" t="s">
        <v>2965</v>
      </c>
      <c r="U5893" s="238">
        <f t="shared" si="135"/>
        <v>240</v>
      </c>
    </row>
    <row r="5894" spans="1:21">
      <c r="A5894" s="238">
        <f t="shared" si="136"/>
        <v>5891</v>
      </c>
      <c r="B5894" s="238">
        <v>115009322</v>
      </c>
      <c r="C5894" s="355">
        <v>115009322</v>
      </c>
      <c r="D5894" s="355" t="s">
        <v>5085</v>
      </c>
      <c r="E5894" s="600" t="s">
        <v>36</v>
      </c>
      <c r="F5894" s="238">
        <v>6</v>
      </c>
      <c r="G5894" s="630" t="s">
        <v>6254</v>
      </c>
      <c r="H5894" s="241">
        <v>45715</v>
      </c>
      <c r="I5894" s="505"/>
      <c r="J5894" s="249"/>
      <c r="K5894" s="249"/>
      <c r="L5894" s="249"/>
      <c r="M5894" s="246"/>
      <c r="N5894" s="249"/>
      <c r="O5894" s="506"/>
      <c r="P5894" s="249"/>
      <c r="Q5894" s="249"/>
      <c r="R5894" s="249"/>
      <c r="S5894" s="252">
        <v>117</v>
      </c>
      <c r="T5894" s="238" t="s">
        <v>2965</v>
      </c>
      <c r="U5894" s="238">
        <f t="shared" si="135"/>
        <v>702</v>
      </c>
    </row>
    <row r="5895" spans="1:21">
      <c r="A5895" s="238">
        <f t="shared" si="136"/>
        <v>5892</v>
      </c>
      <c r="B5895" s="355">
        <v>113709553</v>
      </c>
      <c r="C5895" s="355">
        <v>113709553</v>
      </c>
      <c r="D5895" s="355" t="s">
        <v>5118</v>
      </c>
      <c r="E5895" s="600" t="s">
        <v>36</v>
      </c>
      <c r="F5895" s="333">
        <v>24</v>
      </c>
      <c r="G5895" s="630" t="s">
        <v>6254</v>
      </c>
      <c r="H5895" s="241">
        <v>45715</v>
      </c>
      <c r="I5895" s="505"/>
      <c r="J5895" s="249"/>
      <c r="K5895" s="249"/>
      <c r="L5895" s="249"/>
      <c r="M5895" s="246"/>
      <c r="N5895" s="249"/>
      <c r="O5895" s="506"/>
      <c r="P5895" s="249"/>
      <c r="Q5895" s="249"/>
      <c r="R5895" s="249"/>
      <c r="S5895" s="252">
        <v>7</v>
      </c>
      <c r="T5895" s="238" t="s">
        <v>2965</v>
      </c>
      <c r="U5895" s="238">
        <f t="shared" si="135"/>
        <v>168</v>
      </c>
    </row>
    <row r="5896" spans="1:21">
      <c r="A5896" s="238">
        <f t="shared" si="136"/>
        <v>5893</v>
      </c>
      <c r="B5896" s="238">
        <v>113709551</v>
      </c>
      <c r="C5896" s="238">
        <v>113709551</v>
      </c>
      <c r="D5896" s="239" t="s">
        <v>4233</v>
      </c>
      <c r="E5896" s="600" t="s">
        <v>36</v>
      </c>
      <c r="F5896" s="333">
        <v>6</v>
      </c>
      <c r="G5896" s="630" t="s">
        <v>6254</v>
      </c>
      <c r="H5896" s="241">
        <v>45715</v>
      </c>
      <c r="I5896" s="505"/>
      <c r="J5896" s="249"/>
      <c r="K5896" s="249"/>
      <c r="L5896" s="249"/>
      <c r="M5896" s="246"/>
      <c r="N5896" s="249"/>
      <c r="O5896" s="506"/>
      <c r="P5896" s="249"/>
      <c r="Q5896" s="249"/>
      <c r="R5896" s="249"/>
      <c r="S5896" s="538">
        <v>4779</v>
      </c>
      <c r="T5896" s="238" t="s">
        <v>2965</v>
      </c>
      <c r="U5896" s="238">
        <f t="shared" si="135"/>
        <v>28674</v>
      </c>
    </row>
    <row r="5897" spans="1:21">
      <c r="A5897" s="238">
        <f t="shared" si="136"/>
        <v>5894</v>
      </c>
      <c r="B5897" s="238">
        <v>113837420</v>
      </c>
      <c r="C5897" s="239" t="s">
        <v>4910</v>
      </c>
      <c r="D5897" s="239" t="s">
        <v>4911</v>
      </c>
      <c r="E5897" s="600" t="s">
        <v>36</v>
      </c>
      <c r="F5897" s="333">
        <v>2</v>
      </c>
      <c r="G5897" s="630" t="s">
        <v>6254</v>
      </c>
      <c r="H5897" s="241">
        <v>45715</v>
      </c>
      <c r="I5897" s="505"/>
      <c r="J5897" s="249"/>
      <c r="K5897" s="249"/>
      <c r="L5897" s="249"/>
      <c r="M5897" s="246"/>
      <c r="N5897" s="249"/>
      <c r="O5897" s="506"/>
      <c r="P5897" s="249"/>
      <c r="Q5897" s="249"/>
      <c r="R5897" s="249"/>
      <c r="S5897" s="538">
        <v>3400</v>
      </c>
      <c r="T5897" s="238" t="s">
        <v>2965</v>
      </c>
      <c r="U5897" s="238">
        <f t="shared" si="135"/>
        <v>6800</v>
      </c>
    </row>
    <row r="5898" spans="1:21">
      <c r="A5898" s="238">
        <f t="shared" si="136"/>
        <v>5895</v>
      </c>
      <c r="B5898" s="238" t="s">
        <v>4098</v>
      </c>
      <c r="C5898" s="238" t="s">
        <v>4099</v>
      </c>
      <c r="D5898" s="238" t="s">
        <v>4100</v>
      </c>
      <c r="E5898" s="598" t="s">
        <v>36</v>
      </c>
      <c r="F5898" s="235">
        <v>1</v>
      </c>
      <c r="G5898" s="623" t="s">
        <v>6298</v>
      </c>
      <c r="H5898" s="410">
        <v>45722</v>
      </c>
      <c r="I5898" s="505"/>
      <c r="J5898" s="249"/>
      <c r="K5898" s="249"/>
      <c r="L5898" s="249"/>
      <c r="M5898" s="246"/>
      <c r="N5898" s="249"/>
      <c r="O5898" s="506"/>
      <c r="P5898" s="249"/>
      <c r="Q5898" s="249"/>
      <c r="R5898" s="249"/>
      <c r="S5898" s="549">
        <v>8430</v>
      </c>
      <c r="T5898" s="238" t="s">
        <v>2965</v>
      </c>
      <c r="U5898" s="238">
        <f t="shared" si="135"/>
        <v>8430</v>
      </c>
    </row>
    <row r="5899" spans="1:21">
      <c r="A5899" s="238">
        <f t="shared" si="136"/>
        <v>5896</v>
      </c>
      <c r="B5899" s="238">
        <v>113694314</v>
      </c>
      <c r="C5899" s="238" t="s">
        <v>4398</v>
      </c>
      <c r="D5899" s="337" t="s">
        <v>4399</v>
      </c>
      <c r="E5899" s="598" t="s">
        <v>36</v>
      </c>
      <c r="F5899" s="333">
        <v>2</v>
      </c>
      <c r="G5899" s="623" t="s">
        <v>6299</v>
      </c>
      <c r="H5899" s="410">
        <v>45721</v>
      </c>
      <c r="I5899" s="505"/>
      <c r="J5899" s="249"/>
      <c r="K5899" s="249"/>
      <c r="L5899" s="249"/>
      <c r="M5899" s="246"/>
      <c r="N5899" s="249"/>
      <c r="O5899" s="506"/>
      <c r="P5899" s="249"/>
      <c r="Q5899" s="249"/>
      <c r="R5899" s="249"/>
      <c r="S5899" s="538">
        <v>11260</v>
      </c>
      <c r="T5899" s="238" t="s">
        <v>2965</v>
      </c>
      <c r="U5899" s="238">
        <f t="shared" ref="U5899:U5963" si="137">S5899*F5899</f>
        <v>22520</v>
      </c>
    </row>
    <row r="5900" spans="1:21" ht="20.399999999999999">
      <c r="A5900" s="238">
        <f t="shared" si="136"/>
        <v>5897</v>
      </c>
      <c r="B5900" s="444">
        <v>109492197</v>
      </c>
      <c r="C5900" s="238">
        <v>61030000067</v>
      </c>
      <c r="D5900" s="445" t="s">
        <v>187</v>
      </c>
      <c r="E5900" s="614" t="s">
        <v>36</v>
      </c>
      <c r="F5900" s="238">
        <v>22</v>
      </c>
      <c r="G5900" s="635" t="s">
        <v>6300</v>
      </c>
      <c r="H5900" s="241">
        <v>45733</v>
      </c>
      <c r="I5900" s="505"/>
      <c r="J5900" s="249"/>
      <c r="K5900" s="249"/>
      <c r="L5900" s="249"/>
      <c r="M5900" s="246"/>
      <c r="N5900" s="249"/>
      <c r="O5900" s="506"/>
      <c r="P5900" s="249"/>
      <c r="Q5900" s="249"/>
      <c r="R5900" s="249"/>
      <c r="S5900" s="249">
        <v>81.510000000000005</v>
      </c>
      <c r="T5900" s="238" t="s">
        <v>2965</v>
      </c>
      <c r="U5900" s="238">
        <f t="shared" si="137"/>
        <v>1793.22</v>
      </c>
    </row>
    <row r="5901" spans="1:21">
      <c r="A5901" s="238">
        <f t="shared" si="136"/>
        <v>5898</v>
      </c>
      <c r="B5901" s="444">
        <v>109492196</v>
      </c>
      <c r="C5901" s="238" t="s">
        <v>1178</v>
      </c>
      <c r="D5901" s="445" t="s">
        <v>1179</v>
      </c>
      <c r="E5901" s="614" t="s">
        <v>36</v>
      </c>
      <c r="F5901" s="333">
        <v>22</v>
      </c>
      <c r="G5901" s="635" t="s">
        <v>6300</v>
      </c>
      <c r="H5901" s="241">
        <v>45733</v>
      </c>
      <c r="I5901" s="505"/>
      <c r="J5901" s="249"/>
      <c r="K5901" s="249"/>
      <c r="L5901" s="249"/>
      <c r="M5901" s="246"/>
      <c r="N5901" s="249"/>
      <c r="O5901" s="506"/>
      <c r="P5901" s="249"/>
      <c r="Q5901" s="249"/>
      <c r="R5901" s="249"/>
      <c r="S5901" s="249">
        <v>25.44</v>
      </c>
      <c r="T5901" s="238" t="s">
        <v>2965</v>
      </c>
      <c r="U5901" s="238">
        <f t="shared" si="137"/>
        <v>559.68000000000006</v>
      </c>
    </row>
    <row r="5902" spans="1:21">
      <c r="A5902" s="238">
        <f t="shared" si="136"/>
        <v>5899</v>
      </c>
      <c r="B5902" s="238" t="s">
        <v>4672</v>
      </c>
      <c r="C5902" s="238" t="s">
        <v>4673</v>
      </c>
      <c r="D5902" s="238" t="s">
        <v>4674</v>
      </c>
      <c r="E5902" s="600" t="s">
        <v>36</v>
      </c>
      <c r="F5902" s="333">
        <v>2</v>
      </c>
      <c r="G5902" s="623" t="s">
        <v>6301</v>
      </c>
      <c r="H5902" s="485">
        <v>45722</v>
      </c>
      <c r="I5902" s="505"/>
      <c r="J5902" s="249"/>
      <c r="K5902" s="249"/>
      <c r="L5902" s="249"/>
      <c r="M5902" s="246"/>
      <c r="N5902" s="249"/>
      <c r="O5902" s="506"/>
      <c r="P5902" s="249"/>
      <c r="Q5902" s="249"/>
      <c r="R5902" s="249"/>
      <c r="S5902" s="549">
        <v>48000</v>
      </c>
      <c r="T5902" s="238" t="s">
        <v>2965</v>
      </c>
      <c r="U5902" s="238">
        <f t="shared" si="137"/>
        <v>96000</v>
      </c>
    </row>
    <row r="5903" spans="1:21">
      <c r="A5903" s="238">
        <f t="shared" si="136"/>
        <v>5900</v>
      </c>
      <c r="B5903" s="238" t="s">
        <v>4672</v>
      </c>
      <c r="C5903" s="238" t="s">
        <v>4673</v>
      </c>
      <c r="D5903" s="238" t="s">
        <v>4674</v>
      </c>
      <c r="E5903" s="600" t="s">
        <v>36</v>
      </c>
      <c r="F5903" s="333">
        <v>1</v>
      </c>
      <c r="G5903" s="623" t="s">
        <v>6302</v>
      </c>
      <c r="H5903" s="485">
        <v>45722</v>
      </c>
      <c r="I5903" s="505"/>
      <c r="J5903" s="249"/>
      <c r="K5903" s="249"/>
      <c r="L5903" s="249"/>
      <c r="M5903" s="246"/>
      <c r="N5903" s="249"/>
      <c r="O5903" s="506"/>
      <c r="P5903" s="249"/>
      <c r="Q5903" s="249"/>
      <c r="R5903" s="249"/>
      <c r="S5903" s="549">
        <v>48000</v>
      </c>
      <c r="T5903" s="238" t="s">
        <v>2965</v>
      </c>
      <c r="U5903" s="238">
        <f t="shared" si="137"/>
        <v>48000</v>
      </c>
    </row>
    <row r="5904" spans="1:21">
      <c r="A5904" s="238">
        <f t="shared" si="136"/>
        <v>5901</v>
      </c>
      <c r="B5904" s="238">
        <v>111393237</v>
      </c>
      <c r="C5904" s="238" t="s">
        <v>4366</v>
      </c>
      <c r="D5904" s="238" t="s">
        <v>4367</v>
      </c>
      <c r="E5904" s="598" t="s">
        <v>36</v>
      </c>
      <c r="F5904" s="333">
        <v>4</v>
      </c>
      <c r="G5904" s="635" t="s">
        <v>6300</v>
      </c>
      <c r="H5904" s="241">
        <v>45733</v>
      </c>
      <c r="I5904" s="505"/>
      <c r="J5904" s="249"/>
      <c r="K5904" s="249"/>
      <c r="L5904" s="249"/>
      <c r="M5904" s="246"/>
      <c r="N5904" s="249"/>
      <c r="O5904" s="506"/>
      <c r="P5904" s="249"/>
      <c r="Q5904" s="249"/>
      <c r="R5904" s="249"/>
      <c r="S5904" s="538">
        <v>193753</v>
      </c>
      <c r="T5904" s="238" t="s">
        <v>2965</v>
      </c>
      <c r="U5904" s="238">
        <f t="shared" si="137"/>
        <v>775012</v>
      </c>
    </row>
    <row r="5905" spans="1:21">
      <c r="A5905" s="238">
        <f t="shared" si="136"/>
        <v>5902</v>
      </c>
      <c r="B5905" s="238">
        <v>106656270</v>
      </c>
      <c r="C5905" s="239" t="s">
        <v>5250</v>
      </c>
      <c r="D5905" s="239" t="s">
        <v>5251</v>
      </c>
      <c r="E5905" s="600" t="s">
        <v>36</v>
      </c>
      <c r="F5905" s="235">
        <v>15</v>
      </c>
      <c r="G5905" s="623" t="s">
        <v>6303</v>
      </c>
      <c r="H5905" s="461">
        <v>45728</v>
      </c>
      <c r="I5905" s="505"/>
      <c r="J5905" s="249"/>
      <c r="K5905" s="249"/>
      <c r="L5905" s="249"/>
      <c r="M5905" s="246"/>
      <c r="N5905" s="249"/>
      <c r="O5905" s="506"/>
      <c r="P5905" s="249"/>
      <c r="Q5905" s="249"/>
      <c r="R5905" s="249"/>
      <c r="S5905" s="549">
        <v>517</v>
      </c>
      <c r="T5905" s="238" t="s">
        <v>2965</v>
      </c>
      <c r="U5905" s="238">
        <f t="shared" si="137"/>
        <v>7755</v>
      </c>
    </row>
    <row r="5906" spans="1:21">
      <c r="A5906" s="238">
        <f t="shared" si="136"/>
        <v>5903</v>
      </c>
      <c r="B5906" s="238">
        <v>106656270</v>
      </c>
      <c r="C5906" s="239" t="s">
        <v>5250</v>
      </c>
      <c r="D5906" s="239" t="s">
        <v>5251</v>
      </c>
      <c r="E5906" s="600" t="s">
        <v>36</v>
      </c>
      <c r="F5906" s="238">
        <v>17</v>
      </c>
      <c r="G5906" s="635" t="s">
        <v>6300</v>
      </c>
      <c r="H5906" s="241">
        <v>45733</v>
      </c>
      <c r="I5906" s="505"/>
      <c r="J5906" s="249"/>
      <c r="K5906" s="249"/>
      <c r="L5906" s="249"/>
      <c r="M5906" s="246"/>
      <c r="N5906" s="249"/>
      <c r="O5906" s="506"/>
      <c r="P5906" s="249"/>
      <c r="Q5906" s="249"/>
      <c r="R5906" s="249"/>
      <c r="S5906" s="547">
        <v>517</v>
      </c>
      <c r="T5906" s="238" t="s">
        <v>2965</v>
      </c>
      <c r="U5906" s="238">
        <f t="shared" si="137"/>
        <v>8789</v>
      </c>
    </row>
    <row r="5907" spans="1:21">
      <c r="A5907" s="238">
        <f t="shared" si="136"/>
        <v>5904</v>
      </c>
      <c r="B5907" s="238">
        <v>112141777</v>
      </c>
      <c r="C5907" s="238">
        <v>112141777</v>
      </c>
      <c r="D5907" s="238" t="s">
        <v>2563</v>
      </c>
      <c r="E5907" s="600" t="s">
        <v>36</v>
      </c>
      <c r="F5907" s="235">
        <v>612</v>
      </c>
      <c r="G5907" s="635" t="s">
        <v>6300</v>
      </c>
      <c r="H5907" s="241">
        <v>45733</v>
      </c>
      <c r="I5907" s="505"/>
      <c r="J5907" s="249"/>
      <c r="K5907" s="249"/>
      <c r="L5907" s="249"/>
      <c r="M5907" s="246"/>
      <c r="N5907" s="249"/>
      <c r="O5907" s="506"/>
      <c r="P5907" s="249"/>
      <c r="Q5907" s="249"/>
      <c r="R5907" s="249"/>
      <c r="S5907" s="547">
        <v>5.3</v>
      </c>
      <c r="T5907" s="238" t="s">
        <v>2965</v>
      </c>
      <c r="U5907" s="238">
        <f t="shared" si="137"/>
        <v>3243.6</v>
      </c>
    </row>
    <row r="5908" spans="1:21">
      <c r="A5908" s="238">
        <f t="shared" si="136"/>
        <v>5905</v>
      </c>
      <c r="B5908" s="238">
        <v>112141778</v>
      </c>
      <c r="C5908" s="238">
        <v>112141778</v>
      </c>
      <c r="D5908" s="238" t="s">
        <v>2566</v>
      </c>
      <c r="E5908" s="598" t="s">
        <v>36</v>
      </c>
      <c r="F5908" s="235">
        <v>340</v>
      </c>
      <c r="G5908" s="635" t="s">
        <v>6300</v>
      </c>
      <c r="H5908" s="241">
        <v>45733</v>
      </c>
      <c r="I5908" s="505"/>
      <c r="J5908" s="249"/>
      <c r="K5908" s="249"/>
      <c r="L5908" s="249"/>
      <c r="M5908" s="246"/>
      <c r="N5908" s="249"/>
      <c r="O5908" s="506"/>
      <c r="P5908" s="249"/>
      <c r="Q5908" s="249"/>
      <c r="R5908" s="249"/>
      <c r="S5908" s="547">
        <v>1.45</v>
      </c>
      <c r="T5908" s="238" t="s">
        <v>2965</v>
      </c>
      <c r="U5908" s="238">
        <f t="shared" si="137"/>
        <v>493</v>
      </c>
    </row>
    <row r="5909" spans="1:21">
      <c r="A5909" s="238">
        <f t="shared" si="136"/>
        <v>5906</v>
      </c>
      <c r="B5909" s="238">
        <v>109492180</v>
      </c>
      <c r="C5909" s="346" t="s">
        <v>201</v>
      </c>
      <c r="D5909" s="346" t="s">
        <v>2748</v>
      </c>
      <c r="E5909" s="598" t="s">
        <v>36</v>
      </c>
      <c r="F5909" s="238">
        <v>22</v>
      </c>
      <c r="G5909" s="635" t="s">
        <v>6300</v>
      </c>
      <c r="H5909" s="241">
        <v>45733</v>
      </c>
      <c r="I5909" s="505"/>
      <c r="J5909" s="249"/>
      <c r="K5909" s="249"/>
      <c r="L5909" s="249"/>
      <c r="M5909" s="246"/>
      <c r="N5909" s="249"/>
      <c r="O5909" s="506"/>
      <c r="P5909" s="249"/>
      <c r="Q5909" s="249"/>
      <c r="R5909" s="249"/>
      <c r="S5909" s="249">
        <v>34.19</v>
      </c>
      <c r="T5909" s="238" t="s">
        <v>2965</v>
      </c>
      <c r="U5909" s="238">
        <f t="shared" si="137"/>
        <v>752.18</v>
      </c>
    </row>
    <row r="5910" spans="1:21" ht="20.399999999999999">
      <c r="A5910" s="238">
        <f t="shared" si="136"/>
        <v>5907</v>
      </c>
      <c r="B5910" s="238">
        <v>109492181</v>
      </c>
      <c r="C5910" s="346" t="s">
        <v>170</v>
      </c>
      <c r="D5910" s="346" t="s">
        <v>171</v>
      </c>
      <c r="E5910" s="600" t="s">
        <v>36</v>
      </c>
      <c r="F5910" s="246">
        <v>264</v>
      </c>
      <c r="G5910" s="635" t="s">
        <v>6300</v>
      </c>
      <c r="H5910" s="241">
        <v>45733</v>
      </c>
      <c r="I5910" s="505"/>
      <c r="J5910" s="249"/>
      <c r="K5910" s="249"/>
      <c r="L5910" s="249"/>
      <c r="M5910" s="246"/>
      <c r="N5910" s="249"/>
      <c r="O5910" s="506"/>
      <c r="P5910" s="249"/>
      <c r="Q5910" s="249"/>
      <c r="R5910" s="249"/>
      <c r="S5910" s="249">
        <v>21.27</v>
      </c>
      <c r="T5910" s="238" t="s">
        <v>2965</v>
      </c>
      <c r="U5910" s="238">
        <f t="shared" si="137"/>
        <v>5615.28</v>
      </c>
    </row>
    <row r="5911" spans="1:21">
      <c r="A5911" s="238">
        <f t="shared" si="136"/>
        <v>5908</v>
      </c>
      <c r="B5911" s="333">
        <v>108214979</v>
      </c>
      <c r="C5911" s="333">
        <v>108214979</v>
      </c>
      <c r="D5911" s="238" t="s">
        <v>819</v>
      </c>
      <c r="E5911" s="598" t="s">
        <v>36</v>
      </c>
      <c r="F5911" s="333">
        <v>680</v>
      </c>
      <c r="G5911" s="635" t="s">
        <v>6300</v>
      </c>
      <c r="H5911" s="241">
        <v>45733</v>
      </c>
      <c r="I5911" s="505"/>
      <c r="J5911" s="249"/>
      <c r="K5911" s="249"/>
      <c r="L5911" s="249"/>
      <c r="M5911" s="246"/>
      <c r="N5911" s="249"/>
      <c r="O5911" s="506"/>
      <c r="P5911" s="249"/>
      <c r="Q5911" s="249"/>
      <c r="R5911" s="249"/>
      <c r="S5911" s="547">
        <v>4.05</v>
      </c>
      <c r="T5911" s="238" t="s">
        <v>2965</v>
      </c>
      <c r="U5911" s="238">
        <f t="shared" si="137"/>
        <v>2754</v>
      </c>
    </row>
    <row r="5912" spans="1:21">
      <c r="A5912" s="238">
        <f t="shared" si="136"/>
        <v>5909</v>
      </c>
      <c r="B5912" s="333">
        <v>107186267</v>
      </c>
      <c r="C5912" s="238">
        <v>107186267</v>
      </c>
      <c r="D5912" s="238" t="s">
        <v>821</v>
      </c>
      <c r="E5912" s="598" t="s">
        <v>36</v>
      </c>
      <c r="F5912" s="333">
        <v>680</v>
      </c>
      <c r="G5912" s="635" t="s">
        <v>6300</v>
      </c>
      <c r="H5912" s="241">
        <v>45733</v>
      </c>
      <c r="I5912" s="505"/>
      <c r="J5912" s="249"/>
      <c r="K5912" s="249"/>
      <c r="L5912" s="249"/>
      <c r="M5912" s="246"/>
      <c r="N5912" s="249"/>
      <c r="O5912" s="506"/>
      <c r="P5912" s="249"/>
      <c r="Q5912" s="249"/>
      <c r="R5912" s="249"/>
      <c r="S5912" s="547">
        <v>11.06</v>
      </c>
      <c r="T5912" s="238" t="s">
        <v>2965</v>
      </c>
      <c r="U5912" s="238">
        <f t="shared" si="137"/>
        <v>7520.8</v>
      </c>
    </row>
    <row r="5913" spans="1:21">
      <c r="A5913" s="238">
        <f t="shared" si="136"/>
        <v>5910</v>
      </c>
      <c r="B5913" s="333">
        <v>107184793</v>
      </c>
      <c r="C5913" s="238">
        <v>107184793</v>
      </c>
      <c r="D5913" s="238" t="s">
        <v>813</v>
      </c>
      <c r="E5913" s="598" t="s">
        <v>36</v>
      </c>
      <c r="F5913" s="235">
        <v>680</v>
      </c>
      <c r="G5913" s="635" t="s">
        <v>6300</v>
      </c>
      <c r="H5913" s="241">
        <v>45733</v>
      </c>
      <c r="I5913" s="505"/>
      <c r="J5913" s="249"/>
      <c r="K5913" s="249"/>
      <c r="L5913" s="249"/>
      <c r="M5913" s="246"/>
      <c r="N5913" s="249"/>
      <c r="O5913" s="506"/>
      <c r="P5913" s="249"/>
      <c r="Q5913" s="249"/>
      <c r="R5913" s="249"/>
      <c r="S5913" s="547">
        <v>2.74</v>
      </c>
      <c r="T5913" s="238" t="s">
        <v>2965</v>
      </c>
      <c r="U5913" s="238">
        <f t="shared" si="137"/>
        <v>1863.2</v>
      </c>
    </row>
    <row r="5914" spans="1:21">
      <c r="A5914" s="238">
        <f t="shared" si="136"/>
        <v>5911</v>
      </c>
      <c r="B5914" s="333">
        <v>107156657</v>
      </c>
      <c r="C5914" s="238">
        <v>107156657</v>
      </c>
      <c r="D5914" s="238" t="s">
        <v>815</v>
      </c>
      <c r="E5914" s="598" t="s">
        <v>36</v>
      </c>
      <c r="F5914" s="238">
        <v>136</v>
      </c>
      <c r="G5914" s="635" t="s">
        <v>6300</v>
      </c>
      <c r="H5914" s="241">
        <v>45733</v>
      </c>
      <c r="I5914" s="505"/>
      <c r="J5914" s="249"/>
      <c r="K5914" s="249"/>
      <c r="L5914" s="249"/>
      <c r="M5914" s="246"/>
      <c r="N5914" s="249"/>
      <c r="O5914" s="506"/>
      <c r="P5914" s="249"/>
      <c r="Q5914" s="249"/>
      <c r="R5914" s="249"/>
      <c r="S5914" s="555">
        <v>17.79</v>
      </c>
      <c r="T5914" s="238" t="s">
        <v>2965</v>
      </c>
      <c r="U5914" s="238">
        <f t="shared" si="137"/>
        <v>2419.44</v>
      </c>
    </row>
    <row r="5915" spans="1:21">
      <c r="A5915" s="238">
        <f t="shared" si="136"/>
        <v>5912</v>
      </c>
      <c r="B5915" s="333">
        <v>107156629</v>
      </c>
      <c r="C5915" s="238">
        <v>107156629</v>
      </c>
      <c r="D5915" s="238" t="s">
        <v>814</v>
      </c>
      <c r="E5915" s="598" t="s">
        <v>36</v>
      </c>
      <c r="F5915" s="235">
        <v>544</v>
      </c>
      <c r="G5915" s="635" t="s">
        <v>6300</v>
      </c>
      <c r="H5915" s="241">
        <v>45733</v>
      </c>
      <c r="I5915" s="505"/>
      <c r="J5915" s="249"/>
      <c r="K5915" s="249"/>
      <c r="L5915" s="249"/>
      <c r="M5915" s="246"/>
      <c r="N5915" s="249"/>
      <c r="O5915" s="506"/>
      <c r="P5915" s="249"/>
      <c r="Q5915" s="249"/>
      <c r="R5915" s="249"/>
      <c r="S5915" s="547">
        <v>13.63</v>
      </c>
      <c r="T5915" s="238" t="s">
        <v>2965</v>
      </c>
      <c r="U5915" s="238">
        <f t="shared" si="137"/>
        <v>7414.72</v>
      </c>
    </row>
    <row r="5916" spans="1:21">
      <c r="A5916" s="238">
        <f t="shared" si="136"/>
        <v>5913</v>
      </c>
      <c r="B5916" s="333">
        <v>110408291</v>
      </c>
      <c r="C5916" s="238" t="s">
        <v>1305</v>
      </c>
      <c r="D5916" s="238" t="s">
        <v>1306</v>
      </c>
      <c r="E5916" s="598" t="s">
        <v>36</v>
      </c>
      <c r="F5916" s="235">
        <v>204</v>
      </c>
      <c r="G5916" s="635" t="s">
        <v>6300</v>
      </c>
      <c r="H5916" s="241">
        <v>45733</v>
      </c>
      <c r="I5916" s="505"/>
      <c r="J5916" s="249"/>
      <c r="K5916" s="249"/>
      <c r="L5916" s="249"/>
      <c r="M5916" s="246"/>
      <c r="N5916" s="249"/>
      <c r="O5916" s="506"/>
      <c r="P5916" s="249"/>
      <c r="Q5916" s="249"/>
      <c r="R5916" s="249"/>
      <c r="S5916" s="547">
        <v>2.5499999999999998</v>
      </c>
      <c r="T5916" s="238" t="s">
        <v>2965</v>
      </c>
      <c r="U5916" s="238">
        <f t="shared" si="137"/>
        <v>520.19999999999993</v>
      </c>
    </row>
    <row r="5917" spans="1:21" ht="20.399999999999999">
      <c r="A5917" s="238">
        <f t="shared" si="136"/>
        <v>5914</v>
      </c>
      <c r="B5917" s="333">
        <v>110408292</v>
      </c>
      <c r="C5917" s="238">
        <v>110408292</v>
      </c>
      <c r="D5917" s="238" t="s">
        <v>1310</v>
      </c>
      <c r="E5917" s="598" t="s">
        <v>36</v>
      </c>
      <c r="F5917" s="235">
        <v>1020</v>
      </c>
      <c r="G5917" s="635" t="s">
        <v>6300</v>
      </c>
      <c r="H5917" s="241">
        <v>45733</v>
      </c>
      <c r="I5917" s="505"/>
      <c r="J5917" s="249"/>
      <c r="K5917" s="249"/>
      <c r="L5917" s="249"/>
      <c r="M5917" s="246"/>
      <c r="N5917" s="249"/>
      <c r="O5917" s="506"/>
      <c r="P5917" s="249"/>
      <c r="Q5917" s="249"/>
      <c r="R5917" s="249"/>
      <c r="S5917" s="177">
        <v>2.61</v>
      </c>
      <c r="T5917" s="238" t="s">
        <v>2965</v>
      </c>
      <c r="U5917" s="238">
        <f t="shared" si="137"/>
        <v>2662.2</v>
      </c>
    </row>
    <row r="5918" spans="1:21">
      <c r="A5918" s="238">
        <f t="shared" si="136"/>
        <v>5915</v>
      </c>
      <c r="B5918" s="238">
        <v>102464571</v>
      </c>
      <c r="C5918" s="238" t="s">
        <v>1693</v>
      </c>
      <c r="D5918" s="238" t="s">
        <v>1694</v>
      </c>
      <c r="E5918" s="600" t="s">
        <v>36</v>
      </c>
      <c r="F5918" s="235">
        <v>34</v>
      </c>
      <c r="G5918" s="635" t="s">
        <v>6300</v>
      </c>
      <c r="H5918" s="241">
        <v>45733</v>
      </c>
      <c r="I5918" s="505"/>
      <c r="J5918" s="249"/>
      <c r="K5918" s="249"/>
      <c r="L5918" s="249"/>
      <c r="M5918" s="246"/>
      <c r="N5918" s="249"/>
      <c r="O5918" s="506"/>
      <c r="P5918" s="249"/>
      <c r="Q5918" s="249"/>
      <c r="R5918" s="249"/>
      <c r="S5918" s="543">
        <v>1592</v>
      </c>
      <c r="T5918" s="238" t="s">
        <v>2965</v>
      </c>
      <c r="U5918" s="238">
        <f t="shared" si="137"/>
        <v>54128</v>
      </c>
    </row>
    <row r="5919" spans="1:21">
      <c r="A5919" s="238">
        <f t="shared" si="136"/>
        <v>5916</v>
      </c>
      <c r="B5919" s="238">
        <v>102951260</v>
      </c>
      <c r="C5919" s="238" t="s">
        <v>1697</v>
      </c>
      <c r="D5919" s="238" t="s">
        <v>1698</v>
      </c>
      <c r="E5919" s="600" t="s">
        <v>36</v>
      </c>
      <c r="F5919" s="235">
        <v>34</v>
      </c>
      <c r="G5919" s="635" t="s">
        <v>6300</v>
      </c>
      <c r="H5919" s="241">
        <v>45733</v>
      </c>
      <c r="I5919" s="505"/>
      <c r="J5919" s="249"/>
      <c r="K5919" s="249"/>
      <c r="L5919" s="249"/>
      <c r="M5919" s="246"/>
      <c r="N5919" s="249"/>
      <c r="O5919" s="506"/>
      <c r="P5919" s="249"/>
      <c r="Q5919" s="249"/>
      <c r="R5919" s="249"/>
      <c r="S5919" s="543">
        <v>242</v>
      </c>
      <c r="T5919" s="238" t="s">
        <v>2965</v>
      </c>
      <c r="U5919" s="238">
        <f t="shared" si="137"/>
        <v>8228</v>
      </c>
    </row>
    <row r="5920" spans="1:21">
      <c r="A5920" s="238">
        <f t="shared" si="136"/>
        <v>5917</v>
      </c>
      <c r="B5920" s="238">
        <v>101576439</v>
      </c>
      <c r="C5920" s="238" t="s">
        <v>655</v>
      </c>
      <c r="D5920" s="238" t="s">
        <v>656</v>
      </c>
      <c r="E5920" s="600" t="s">
        <v>36</v>
      </c>
      <c r="F5920" s="238">
        <v>34</v>
      </c>
      <c r="G5920" s="635" t="s">
        <v>6300</v>
      </c>
      <c r="H5920" s="241">
        <v>45733</v>
      </c>
      <c r="I5920" s="505"/>
      <c r="J5920" s="249"/>
      <c r="K5920" s="249"/>
      <c r="L5920" s="249"/>
      <c r="M5920" s="246"/>
      <c r="N5920" s="249"/>
      <c r="O5920" s="506"/>
      <c r="P5920" s="249"/>
      <c r="Q5920" s="249"/>
      <c r="R5920" s="249"/>
      <c r="S5920" s="547">
        <v>1394</v>
      </c>
      <c r="T5920" s="238" t="s">
        <v>2965</v>
      </c>
      <c r="U5920" s="238">
        <f t="shared" si="137"/>
        <v>47396</v>
      </c>
    </row>
    <row r="5921" spans="1:21">
      <c r="A5921" s="238">
        <f t="shared" si="136"/>
        <v>5918</v>
      </c>
      <c r="B5921" s="235">
        <v>111381215</v>
      </c>
      <c r="C5921" s="235" t="s">
        <v>5576</v>
      </c>
      <c r="D5921" s="235" t="s">
        <v>236</v>
      </c>
      <c r="E5921" s="598" t="s">
        <v>36</v>
      </c>
      <c r="F5921" s="333">
        <v>1</v>
      </c>
      <c r="G5921" s="623" t="s">
        <v>6304</v>
      </c>
      <c r="H5921" s="465">
        <v>45721</v>
      </c>
      <c r="I5921" s="505"/>
      <c r="J5921" s="249"/>
      <c r="K5921" s="249"/>
      <c r="L5921" s="249"/>
      <c r="M5921" s="246"/>
      <c r="N5921" s="249"/>
      <c r="O5921" s="506"/>
      <c r="P5921" s="249"/>
      <c r="Q5921" s="249"/>
      <c r="R5921" s="249"/>
      <c r="S5921" s="553">
        <v>114877.14</v>
      </c>
      <c r="T5921" s="238" t="s">
        <v>2965</v>
      </c>
      <c r="U5921" s="238">
        <f t="shared" si="137"/>
        <v>114877.14</v>
      </c>
    </row>
    <row r="5922" spans="1:21">
      <c r="A5922" s="238">
        <f t="shared" si="136"/>
        <v>5919</v>
      </c>
      <c r="B5922" s="238">
        <v>109492221</v>
      </c>
      <c r="C5922" s="349">
        <v>21038212505</v>
      </c>
      <c r="D5922" s="238" t="s">
        <v>1684</v>
      </c>
      <c r="E5922" s="606" t="s">
        <v>36</v>
      </c>
      <c r="F5922" s="238">
        <v>22</v>
      </c>
      <c r="G5922" s="635" t="s">
        <v>6300</v>
      </c>
      <c r="H5922" s="241">
        <v>45733</v>
      </c>
      <c r="I5922" s="505"/>
      <c r="J5922" s="249"/>
      <c r="K5922" s="249"/>
      <c r="L5922" s="249"/>
      <c r="M5922" s="246"/>
      <c r="N5922" s="249"/>
      <c r="O5922" s="506"/>
      <c r="P5922" s="249"/>
      <c r="Q5922" s="249"/>
      <c r="R5922" s="249"/>
      <c r="S5922" s="249">
        <v>991.72</v>
      </c>
      <c r="T5922" s="238" t="s">
        <v>2965</v>
      </c>
      <c r="U5922" s="238">
        <f t="shared" si="137"/>
        <v>21817.84</v>
      </c>
    </row>
    <row r="5923" spans="1:21" ht="20.399999999999999">
      <c r="A5923" s="238">
        <f t="shared" si="136"/>
        <v>5920</v>
      </c>
      <c r="B5923" s="238">
        <v>109492194</v>
      </c>
      <c r="C5923" s="346">
        <v>61030012010</v>
      </c>
      <c r="D5923" s="346" t="s">
        <v>193</v>
      </c>
      <c r="E5923" s="598" t="s">
        <v>36</v>
      </c>
      <c r="F5923" s="238">
        <v>22</v>
      </c>
      <c r="G5923" s="635" t="s">
        <v>6300</v>
      </c>
      <c r="H5923" s="241">
        <v>45733</v>
      </c>
      <c r="I5923" s="505"/>
      <c r="J5923" s="249"/>
      <c r="K5923" s="249"/>
      <c r="L5923" s="249"/>
      <c r="M5923" s="246"/>
      <c r="N5923" s="249"/>
      <c r="O5923" s="506"/>
      <c r="P5923" s="249"/>
      <c r="Q5923" s="249"/>
      <c r="R5923" s="249"/>
      <c r="S5923" s="249">
        <v>244.56</v>
      </c>
      <c r="T5923" s="238" t="s">
        <v>2965</v>
      </c>
      <c r="U5923" s="238">
        <f t="shared" si="137"/>
        <v>5380.32</v>
      </c>
    </row>
    <row r="5924" spans="1:21">
      <c r="A5924" s="238">
        <f t="shared" si="136"/>
        <v>5921</v>
      </c>
      <c r="B5924" s="238">
        <v>111400054</v>
      </c>
      <c r="C5924" s="238" t="s">
        <v>3274</v>
      </c>
      <c r="D5924" s="238" t="s">
        <v>650</v>
      </c>
      <c r="E5924" s="598" t="s">
        <v>36</v>
      </c>
      <c r="F5924" s="235">
        <v>102</v>
      </c>
      <c r="G5924" s="635" t="s">
        <v>6300</v>
      </c>
      <c r="H5924" s="241">
        <v>45733</v>
      </c>
      <c r="I5924" s="505"/>
      <c r="J5924" s="249"/>
      <c r="K5924" s="249"/>
      <c r="L5924" s="249"/>
      <c r="M5924" s="246"/>
      <c r="N5924" s="249"/>
      <c r="O5924" s="506"/>
      <c r="P5924" s="249"/>
      <c r="Q5924" s="249"/>
      <c r="R5924" s="249"/>
      <c r="S5924" s="547">
        <v>1462</v>
      </c>
      <c r="T5924" s="238" t="s">
        <v>2965</v>
      </c>
      <c r="U5924" s="238">
        <f t="shared" si="137"/>
        <v>149124</v>
      </c>
    </row>
    <row r="5925" spans="1:21" ht="20.399999999999999">
      <c r="A5925" s="238">
        <f t="shared" si="136"/>
        <v>5922</v>
      </c>
      <c r="B5925" s="238">
        <v>110408290</v>
      </c>
      <c r="C5925" s="238" t="s">
        <v>4382</v>
      </c>
      <c r="D5925" s="337" t="s">
        <v>2775</v>
      </c>
      <c r="E5925" s="598" t="s">
        <v>36</v>
      </c>
      <c r="F5925" s="235">
        <v>102</v>
      </c>
      <c r="G5925" s="635" t="s">
        <v>6300</v>
      </c>
      <c r="H5925" s="241">
        <v>45733</v>
      </c>
      <c r="I5925" s="505"/>
      <c r="J5925" s="249"/>
      <c r="K5925" s="249"/>
      <c r="L5925" s="249"/>
      <c r="M5925" s="246"/>
      <c r="N5925" s="249"/>
      <c r="O5925" s="506"/>
      <c r="P5925" s="249"/>
      <c r="Q5925" s="249"/>
      <c r="R5925" s="249"/>
      <c r="S5925" s="547">
        <v>610</v>
      </c>
      <c r="T5925" s="238" t="s">
        <v>2965</v>
      </c>
      <c r="U5925" s="238">
        <f t="shared" si="137"/>
        <v>62220</v>
      </c>
    </row>
    <row r="5926" spans="1:21">
      <c r="A5926" s="238">
        <f t="shared" si="136"/>
        <v>5923</v>
      </c>
      <c r="B5926" s="238">
        <v>112158708</v>
      </c>
      <c r="C5926" s="238" t="s">
        <v>3681</v>
      </c>
      <c r="D5926" s="337" t="s">
        <v>3682</v>
      </c>
      <c r="E5926" s="600" t="s">
        <v>36</v>
      </c>
      <c r="F5926" s="470">
        <v>17</v>
      </c>
      <c r="G5926" s="635" t="s">
        <v>6300</v>
      </c>
      <c r="H5926" s="241">
        <v>45733</v>
      </c>
      <c r="I5926" s="505"/>
      <c r="J5926" s="249"/>
      <c r="K5926" s="249"/>
      <c r="L5926" s="249"/>
      <c r="M5926" s="246"/>
      <c r="N5926" s="249"/>
      <c r="O5926" s="506"/>
      <c r="P5926" s="249"/>
      <c r="Q5926" s="249"/>
      <c r="R5926" s="249"/>
      <c r="S5926" s="547">
        <v>1900</v>
      </c>
      <c r="T5926" s="238" t="s">
        <v>2965</v>
      </c>
      <c r="U5926" s="238">
        <f t="shared" si="137"/>
        <v>32300</v>
      </c>
    </row>
    <row r="5927" spans="1:21">
      <c r="A5927" s="238">
        <f t="shared" si="136"/>
        <v>5924</v>
      </c>
      <c r="B5927" s="238">
        <v>111400055</v>
      </c>
      <c r="C5927" s="238" t="s">
        <v>3275</v>
      </c>
      <c r="D5927" s="238" t="s">
        <v>654</v>
      </c>
      <c r="E5927" s="598" t="s">
        <v>36</v>
      </c>
      <c r="F5927" s="235">
        <v>102</v>
      </c>
      <c r="G5927" s="635" t="s">
        <v>6300</v>
      </c>
      <c r="H5927" s="241">
        <v>45733</v>
      </c>
      <c r="I5927" s="505"/>
      <c r="J5927" s="249"/>
      <c r="K5927" s="249"/>
      <c r="L5927" s="249"/>
      <c r="M5927" s="246"/>
      <c r="N5927" s="249"/>
      <c r="O5927" s="506"/>
      <c r="P5927" s="249"/>
      <c r="Q5927" s="249"/>
      <c r="R5927" s="249"/>
      <c r="S5927" s="547">
        <v>1798</v>
      </c>
      <c r="T5927" s="238" t="s">
        <v>2965</v>
      </c>
      <c r="U5927" s="238">
        <f t="shared" si="137"/>
        <v>183396</v>
      </c>
    </row>
    <row r="5928" spans="1:21">
      <c r="A5928" s="238">
        <f t="shared" si="136"/>
        <v>5925</v>
      </c>
      <c r="B5928" s="238">
        <v>113694314</v>
      </c>
      <c r="C5928" s="238" t="s">
        <v>4398</v>
      </c>
      <c r="D5928" s="337" t="s">
        <v>4399</v>
      </c>
      <c r="E5928" s="600" t="s">
        <v>36</v>
      </c>
      <c r="F5928" s="333">
        <v>2</v>
      </c>
      <c r="G5928" s="623" t="s">
        <v>6305</v>
      </c>
      <c r="H5928" s="410">
        <v>45723</v>
      </c>
      <c r="I5928" s="505"/>
      <c r="J5928" s="249"/>
      <c r="K5928" s="249"/>
      <c r="L5928" s="249"/>
      <c r="M5928" s="246"/>
      <c r="N5928" s="249"/>
      <c r="O5928" s="506"/>
      <c r="P5928" s="249"/>
      <c r="Q5928" s="249"/>
      <c r="R5928" s="249"/>
      <c r="S5928" s="538">
        <v>11260</v>
      </c>
      <c r="T5928" s="238" t="s">
        <v>2965</v>
      </c>
      <c r="U5928" s="238">
        <f t="shared" si="137"/>
        <v>22520</v>
      </c>
    </row>
    <row r="5929" spans="1:21" ht="20.399999999999999">
      <c r="A5929" s="238">
        <f t="shared" si="136"/>
        <v>5926</v>
      </c>
      <c r="B5929" s="238">
        <v>110710681</v>
      </c>
      <c r="C5929" s="239" t="s">
        <v>5775</v>
      </c>
      <c r="D5929" s="239" t="s">
        <v>2209</v>
      </c>
      <c r="E5929" s="600" t="s">
        <v>36</v>
      </c>
      <c r="F5929" s="235">
        <v>136</v>
      </c>
      <c r="G5929" s="635" t="s">
        <v>6300</v>
      </c>
      <c r="H5929" s="241">
        <v>45733</v>
      </c>
      <c r="I5929" s="505"/>
      <c r="J5929" s="249"/>
      <c r="K5929" s="249"/>
      <c r="L5929" s="249"/>
      <c r="M5929" s="246"/>
      <c r="N5929" s="249"/>
      <c r="O5929" s="506"/>
      <c r="P5929" s="249"/>
      <c r="Q5929" s="249"/>
      <c r="R5929" s="249"/>
      <c r="S5929" s="547">
        <v>2153</v>
      </c>
      <c r="T5929" s="238" t="s">
        <v>2965</v>
      </c>
      <c r="U5929" s="238">
        <f t="shared" si="137"/>
        <v>292808</v>
      </c>
    </row>
    <row r="5930" spans="1:21" ht="20.399999999999999">
      <c r="A5930" s="238">
        <f t="shared" si="136"/>
        <v>5927</v>
      </c>
      <c r="B5930" s="238">
        <v>110710682</v>
      </c>
      <c r="C5930" s="239" t="s">
        <v>5777</v>
      </c>
      <c r="D5930" s="239" t="s">
        <v>2216</v>
      </c>
      <c r="E5930" s="600" t="s">
        <v>36</v>
      </c>
      <c r="F5930" s="333">
        <v>136</v>
      </c>
      <c r="G5930" s="635" t="s">
        <v>6300</v>
      </c>
      <c r="H5930" s="241">
        <v>45733</v>
      </c>
      <c r="I5930" s="505"/>
      <c r="J5930" s="249"/>
      <c r="K5930" s="249"/>
      <c r="L5930" s="249"/>
      <c r="M5930" s="246"/>
      <c r="N5930" s="249"/>
      <c r="O5930" s="506"/>
      <c r="P5930" s="249"/>
      <c r="Q5930" s="249"/>
      <c r="R5930" s="249"/>
      <c r="S5930" s="547">
        <v>2078</v>
      </c>
      <c r="T5930" s="238" t="s">
        <v>2965</v>
      </c>
      <c r="U5930" s="238">
        <f t="shared" si="137"/>
        <v>282608</v>
      </c>
    </row>
    <row r="5931" spans="1:21" ht="20.399999999999999">
      <c r="A5931" s="238">
        <f t="shared" si="136"/>
        <v>5928</v>
      </c>
      <c r="B5931" s="238">
        <v>110710684</v>
      </c>
      <c r="C5931" s="239" t="s">
        <v>5778</v>
      </c>
      <c r="D5931" s="239" t="s">
        <v>2213</v>
      </c>
      <c r="E5931" s="600" t="s">
        <v>36</v>
      </c>
      <c r="F5931" s="333">
        <v>68</v>
      </c>
      <c r="G5931" s="635" t="s">
        <v>6300</v>
      </c>
      <c r="H5931" s="241">
        <v>45733</v>
      </c>
      <c r="I5931" s="505"/>
      <c r="J5931" s="249"/>
      <c r="K5931" s="249"/>
      <c r="L5931" s="249"/>
      <c r="M5931" s="246"/>
      <c r="N5931" s="249"/>
      <c r="O5931" s="506"/>
      <c r="P5931" s="249"/>
      <c r="Q5931" s="249"/>
      <c r="R5931" s="249"/>
      <c r="S5931" s="547">
        <v>2711</v>
      </c>
      <c r="T5931" s="238" t="s">
        <v>2965</v>
      </c>
      <c r="U5931" s="238">
        <f t="shared" si="137"/>
        <v>184348</v>
      </c>
    </row>
    <row r="5932" spans="1:21">
      <c r="A5932" s="238">
        <f t="shared" si="136"/>
        <v>5929</v>
      </c>
      <c r="B5932" s="238">
        <v>112172541</v>
      </c>
      <c r="C5932" s="238">
        <v>112172541</v>
      </c>
      <c r="D5932" s="238" t="s">
        <v>2373</v>
      </c>
      <c r="E5932" s="598" t="s">
        <v>36</v>
      </c>
      <c r="F5932" s="333">
        <v>34</v>
      </c>
      <c r="G5932" s="635" t="s">
        <v>6300</v>
      </c>
      <c r="H5932" s="241">
        <v>45733</v>
      </c>
      <c r="I5932" s="505"/>
      <c r="J5932" s="249"/>
      <c r="K5932" s="249"/>
      <c r="L5932" s="249"/>
      <c r="M5932" s="246"/>
      <c r="N5932" s="249"/>
      <c r="O5932" s="506"/>
      <c r="P5932" s="249"/>
      <c r="Q5932" s="249"/>
      <c r="R5932" s="249"/>
      <c r="S5932" s="547">
        <v>250.2</v>
      </c>
      <c r="T5932" s="238" t="s">
        <v>2965</v>
      </c>
      <c r="U5932" s="238">
        <f t="shared" si="137"/>
        <v>8506.7999999999993</v>
      </c>
    </row>
    <row r="5933" spans="1:21">
      <c r="A5933" s="238">
        <f t="shared" si="136"/>
        <v>5930</v>
      </c>
      <c r="B5933" s="238">
        <v>112172542</v>
      </c>
      <c r="C5933" s="238">
        <v>112172542</v>
      </c>
      <c r="D5933" s="238" t="s">
        <v>2376</v>
      </c>
      <c r="E5933" s="598" t="s">
        <v>36</v>
      </c>
      <c r="F5933" s="238">
        <v>102</v>
      </c>
      <c r="G5933" s="635" t="s">
        <v>6300</v>
      </c>
      <c r="H5933" s="241">
        <v>45733</v>
      </c>
      <c r="I5933" s="505"/>
      <c r="J5933" s="249"/>
      <c r="K5933" s="249"/>
      <c r="L5933" s="249"/>
      <c r="M5933" s="246"/>
      <c r="N5933" s="249"/>
      <c r="O5933" s="506"/>
      <c r="P5933" s="249"/>
      <c r="Q5933" s="249"/>
      <c r="R5933" s="249"/>
      <c r="S5933" s="547">
        <v>139.5</v>
      </c>
      <c r="T5933" s="238" t="s">
        <v>2965</v>
      </c>
      <c r="U5933" s="238">
        <f t="shared" si="137"/>
        <v>14229</v>
      </c>
    </row>
    <row r="5934" spans="1:21">
      <c r="A5934" s="238">
        <f t="shared" si="136"/>
        <v>5931</v>
      </c>
      <c r="B5934" s="238">
        <v>112172543</v>
      </c>
      <c r="C5934" s="238">
        <v>112172543</v>
      </c>
      <c r="D5934" s="238" t="s">
        <v>1145</v>
      </c>
      <c r="E5934" s="598" t="s">
        <v>36</v>
      </c>
      <c r="F5934" s="238">
        <v>34</v>
      </c>
      <c r="G5934" s="635" t="s">
        <v>6300</v>
      </c>
      <c r="H5934" s="241">
        <v>45733</v>
      </c>
      <c r="I5934" s="505"/>
      <c r="J5934" s="249"/>
      <c r="K5934" s="249"/>
      <c r="L5934" s="249"/>
      <c r="M5934" s="246"/>
      <c r="N5934" s="249"/>
      <c r="O5934" s="506"/>
      <c r="P5934" s="249"/>
      <c r="Q5934" s="249"/>
      <c r="R5934" s="249"/>
      <c r="S5934" s="547">
        <v>3147</v>
      </c>
      <c r="T5934" s="238" t="s">
        <v>2965</v>
      </c>
      <c r="U5934" s="238">
        <f t="shared" si="137"/>
        <v>106998</v>
      </c>
    </row>
    <row r="5935" spans="1:21">
      <c r="A5935" s="238">
        <f t="shared" si="136"/>
        <v>5932</v>
      </c>
      <c r="B5935" s="238">
        <v>112172544</v>
      </c>
      <c r="C5935" s="238">
        <v>112172544</v>
      </c>
      <c r="D5935" s="238" t="s">
        <v>2377</v>
      </c>
      <c r="E5935" s="598" t="s">
        <v>36</v>
      </c>
      <c r="F5935" s="238">
        <v>68</v>
      </c>
      <c r="G5935" s="635" t="s">
        <v>6300</v>
      </c>
      <c r="H5935" s="241">
        <v>45733</v>
      </c>
      <c r="I5935" s="505"/>
      <c r="J5935" s="249"/>
      <c r="K5935" s="249"/>
      <c r="L5935" s="249"/>
      <c r="M5935" s="246"/>
      <c r="N5935" s="249"/>
      <c r="O5935" s="506"/>
      <c r="P5935" s="249"/>
      <c r="Q5935" s="249"/>
      <c r="R5935" s="249"/>
      <c r="S5935" s="547">
        <v>98</v>
      </c>
      <c r="T5935" s="238" t="s">
        <v>2965</v>
      </c>
      <c r="U5935" s="238">
        <f t="shared" si="137"/>
        <v>6664</v>
      </c>
    </row>
    <row r="5936" spans="1:21">
      <c r="A5936" s="238">
        <f t="shared" si="136"/>
        <v>5933</v>
      </c>
      <c r="B5936" s="238">
        <v>112172545</v>
      </c>
      <c r="C5936" s="238">
        <v>112172545</v>
      </c>
      <c r="D5936" s="238" t="s">
        <v>2378</v>
      </c>
      <c r="E5936" s="598" t="s">
        <v>36</v>
      </c>
      <c r="F5936" s="333">
        <v>204</v>
      </c>
      <c r="G5936" s="635" t="s">
        <v>6300</v>
      </c>
      <c r="H5936" s="241">
        <v>45733</v>
      </c>
      <c r="I5936" s="505"/>
      <c r="J5936" s="249"/>
      <c r="K5936" s="249"/>
      <c r="L5936" s="249"/>
      <c r="M5936" s="246"/>
      <c r="N5936" s="249"/>
      <c r="O5936" s="506"/>
      <c r="P5936" s="249"/>
      <c r="Q5936" s="249"/>
      <c r="R5936" s="249"/>
      <c r="S5936" s="547">
        <v>9.8699999999999992</v>
      </c>
      <c r="T5936" s="238" t="s">
        <v>2965</v>
      </c>
      <c r="U5936" s="238">
        <f t="shared" si="137"/>
        <v>2013.4799999999998</v>
      </c>
    </row>
    <row r="5937" spans="1:21">
      <c r="A5937" s="238">
        <f t="shared" si="136"/>
        <v>5934</v>
      </c>
      <c r="B5937" s="238">
        <v>112172546</v>
      </c>
      <c r="C5937" s="238">
        <v>112172546</v>
      </c>
      <c r="D5937" s="238" t="s">
        <v>2380</v>
      </c>
      <c r="E5937" s="598" t="s">
        <v>36</v>
      </c>
      <c r="F5937" s="333">
        <v>136</v>
      </c>
      <c r="G5937" s="635" t="s">
        <v>6300</v>
      </c>
      <c r="H5937" s="241">
        <v>45733</v>
      </c>
      <c r="I5937" s="505"/>
      <c r="J5937" s="249"/>
      <c r="K5937" s="249"/>
      <c r="L5937" s="249"/>
      <c r="M5937" s="246"/>
      <c r="N5937" s="249"/>
      <c r="O5937" s="506"/>
      <c r="P5937" s="249"/>
      <c r="Q5937" s="249"/>
      <c r="R5937" s="249"/>
      <c r="S5937" s="547">
        <v>9.98</v>
      </c>
      <c r="T5937" s="238" t="s">
        <v>2965</v>
      </c>
      <c r="U5937" s="238">
        <f t="shared" si="137"/>
        <v>1357.28</v>
      </c>
    </row>
    <row r="5938" spans="1:21">
      <c r="A5938" s="238">
        <f t="shared" si="136"/>
        <v>5935</v>
      </c>
      <c r="B5938" s="238">
        <v>112170848</v>
      </c>
      <c r="C5938" s="238">
        <v>112170848</v>
      </c>
      <c r="D5938" s="238" t="s">
        <v>2381</v>
      </c>
      <c r="E5938" s="598" t="s">
        <v>36</v>
      </c>
      <c r="F5938" s="333">
        <v>204</v>
      </c>
      <c r="G5938" s="635" t="s">
        <v>6300</v>
      </c>
      <c r="H5938" s="241">
        <v>45733</v>
      </c>
      <c r="I5938" s="505"/>
      <c r="J5938" s="249"/>
      <c r="K5938" s="249"/>
      <c r="L5938" s="249"/>
      <c r="M5938" s="246"/>
      <c r="N5938" s="249"/>
      <c r="O5938" s="506"/>
      <c r="P5938" s="249"/>
      <c r="Q5938" s="249"/>
      <c r="R5938" s="249"/>
      <c r="S5938" s="547">
        <v>9.34</v>
      </c>
      <c r="T5938" s="238" t="s">
        <v>2965</v>
      </c>
      <c r="U5938" s="238">
        <f t="shared" si="137"/>
        <v>1905.36</v>
      </c>
    </row>
    <row r="5939" spans="1:21">
      <c r="A5939" s="238">
        <f t="shared" si="136"/>
        <v>5936</v>
      </c>
      <c r="B5939" s="238" t="s">
        <v>5799</v>
      </c>
      <c r="C5939" s="239"/>
      <c r="D5939" s="239" t="s">
        <v>5800</v>
      </c>
      <c r="E5939" s="600" t="s">
        <v>247</v>
      </c>
      <c r="F5939" s="333">
        <v>0.44</v>
      </c>
      <c r="G5939" s="623" t="s">
        <v>6306</v>
      </c>
      <c r="H5939" s="465">
        <v>45728</v>
      </c>
      <c r="I5939" s="505"/>
      <c r="J5939" s="249"/>
      <c r="K5939" s="249"/>
      <c r="L5939" s="249"/>
      <c r="M5939" s="246"/>
      <c r="N5939" s="249"/>
      <c r="O5939" s="506"/>
      <c r="P5939" s="249"/>
      <c r="Q5939" s="249"/>
      <c r="R5939" s="249"/>
      <c r="S5939" s="549">
        <v>37900</v>
      </c>
      <c r="T5939" s="238" t="s">
        <v>2965</v>
      </c>
      <c r="U5939" s="238">
        <f t="shared" si="137"/>
        <v>16676</v>
      </c>
    </row>
    <row r="5940" spans="1:21">
      <c r="A5940" s="238">
        <f t="shared" si="136"/>
        <v>5937</v>
      </c>
      <c r="B5940" s="236">
        <v>112173846</v>
      </c>
      <c r="C5940" s="238">
        <v>1552983</v>
      </c>
      <c r="D5940" s="239" t="s">
        <v>3758</v>
      </c>
      <c r="E5940" s="598" t="s">
        <v>36</v>
      </c>
      <c r="F5940" s="470">
        <v>17</v>
      </c>
      <c r="G5940" s="635" t="s">
        <v>6300</v>
      </c>
      <c r="H5940" s="241">
        <v>45733</v>
      </c>
      <c r="I5940" s="505"/>
      <c r="J5940" s="249"/>
      <c r="K5940" s="249"/>
      <c r="L5940" s="249"/>
      <c r="M5940" s="246"/>
      <c r="N5940" s="249"/>
      <c r="O5940" s="506"/>
      <c r="P5940" s="249"/>
      <c r="Q5940" s="249"/>
      <c r="R5940" s="249"/>
      <c r="S5940" s="547">
        <v>2350</v>
      </c>
      <c r="T5940" s="238" t="s">
        <v>2965</v>
      </c>
      <c r="U5940" s="238">
        <f t="shared" si="137"/>
        <v>39950</v>
      </c>
    </row>
    <row r="5941" spans="1:21">
      <c r="A5941" s="238">
        <f t="shared" si="136"/>
        <v>5938</v>
      </c>
      <c r="B5941" s="236">
        <v>112169822</v>
      </c>
      <c r="C5941" s="361"/>
      <c r="D5941" s="239" t="s">
        <v>2942</v>
      </c>
      <c r="E5941" s="600" t="s">
        <v>2729</v>
      </c>
      <c r="F5941" s="238">
        <v>680</v>
      </c>
      <c r="G5941" s="635" t="s">
        <v>6300</v>
      </c>
      <c r="H5941" s="241">
        <v>45733</v>
      </c>
      <c r="I5941" s="505"/>
      <c r="J5941" s="249"/>
      <c r="K5941" s="249"/>
      <c r="L5941" s="249"/>
      <c r="M5941" s="246"/>
      <c r="N5941" s="249"/>
      <c r="O5941" s="506"/>
      <c r="P5941" s="249"/>
      <c r="Q5941" s="249"/>
      <c r="R5941" s="249"/>
      <c r="S5941" s="249">
        <v>21.67</v>
      </c>
      <c r="T5941" s="238" t="s">
        <v>2965</v>
      </c>
      <c r="U5941" s="238">
        <f t="shared" si="137"/>
        <v>14735.6</v>
      </c>
    </row>
    <row r="5942" spans="1:21">
      <c r="A5942" s="238">
        <f t="shared" si="136"/>
        <v>5939</v>
      </c>
      <c r="B5942" s="236">
        <v>110408288</v>
      </c>
      <c r="C5942" s="238" t="s">
        <v>1749</v>
      </c>
      <c r="D5942" s="337" t="s">
        <v>1750</v>
      </c>
      <c r="E5942" s="598" t="s">
        <v>36</v>
      </c>
      <c r="F5942" s="235">
        <v>102</v>
      </c>
      <c r="G5942" s="635" t="s">
        <v>6300</v>
      </c>
      <c r="H5942" s="241">
        <v>45733</v>
      </c>
      <c r="I5942" s="505"/>
      <c r="J5942" s="249"/>
      <c r="K5942" s="249"/>
      <c r="L5942" s="249"/>
      <c r="M5942" s="246"/>
      <c r="N5942" s="249"/>
      <c r="O5942" s="506"/>
      <c r="P5942" s="249"/>
      <c r="Q5942" s="249"/>
      <c r="R5942" s="249"/>
      <c r="S5942" s="547">
        <v>2750</v>
      </c>
      <c r="T5942" s="238" t="s">
        <v>2965</v>
      </c>
      <c r="U5942" s="238">
        <f t="shared" si="137"/>
        <v>280500</v>
      </c>
    </row>
    <row r="5943" spans="1:21">
      <c r="A5943" s="238">
        <f t="shared" si="136"/>
        <v>5940</v>
      </c>
      <c r="B5943" s="236" t="s">
        <v>5935</v>
      </c>
      <c r="C5943" s="361" t="s">
        <v>5936</v>
      </c>
      <c r="D5943" s="239" t="s">
        <v>5937</v>
      </c>
      <c r="E5943" s="600" t="s">
        <v>36</v>
      </c>
      <c r="F5943" s="333">
        <v>1</v>
      </c>
      <c r="G5943" s="623" t="s">
        <v>6304</v>
      </c>
      <c r="H5943" s="462">
        <v>45721</v>
      </c>
      <c r="I5943" s="505"/>
      <c r="J5943" s="249"/>
      <c r="K5943" s="249"/>
      <c r="L5943" s="249"/>
      <c r="M5943" s="246"/>
      <c r="N5943" s="249"/>
      <c r="O5943" s="506"/>
      <c r="P5943" s="249"/>
      <c r="Q5943" s="249"/>
      <c r="R5943" s="249"/>
      <c r="S5943" s="549">
        <v>79000</v>
      </c>
      <c r="T5943" s="238" t="s">
        <v>2965</v>
      </c>
      <c r="U5943" s="238">
        <f t="shared" si="137"/>
        <v>79000</v>
      </c>
    </row>
    <row r="5944" spans="1:21">
      <c r="A5944" s="238">
        <f t="shared" ref="A5944:A6007" si="138">A5943+1</f>
        <v>5941</v>
      </c>
      <c r="B5944" s="236" t="s">
        <v>2458</v>
      </c>
      <c r="C5944" s="239" t="s">
        <v>2458</v>
      </c>
      <c r="D5944" s="238" t="s">
        <v>2459</v>
      </c>
      <c r="E5944" s="598" t="s">
        <v>36</v>
      </c>
      <c r="F5944" s="333">
        <v>8</v>
      </c>
      <c r="G5944" s="635" t="s">
        <v>6300</v>
      </c>
      <c r="H5944" s="241">
        <v>45733</v>
      </c>
      <c r="I5944" s="505"/>
      <c r="J5944" s="249"/>
      <c r="K5944" s="249"/>
      <c r="L5944" s="249"/>
      <c r="M5944" s="246"/>
      <c r="N5944" s="249"/>
      <c r="O5944" s="506"/>
      <c r="P5944" s="249"/>
      <c r="Q5944" s="249"/>
      <c r="R5944" s="249"/>
      <c r="S5944" s="547">
        <v>1775.95</v>
      </c>
      <c r="T5944" s="238" t="s">
        <v>2965</v>
      </c>
      <c r="U5944" s="238">
        <f t="shared" si="137"/>
        <v>14207.6</v>
      </c>
    </row>
    <row r="5945" spans="1:21">
      <c r="A5945" s="238">
        <f t="shared" si="138"/>
        <v>5942</v>
      </c>
      <c r="B5945" s="236" t="s">
        <v>2336</v>
      </c>
      <c r="C5945" s="239" t="s">
        <v>2804</v>
      </c>
      <c r="D5945" s="238" t="s">
        <v>2605</v>
      </c>
      <c r="E5945" s="598" t="s">
        <v>36</v>
      </c>
      <c r="F5945" s="333">
        <v>136</v>
      </c>
      <c r="G5945" s="635" t="s">
        <v>6300</v>
      </c>
      <c r="H5945" s="241">
        <v>45733</v>
      </c>
      <c r="I5945" s="505"/>
      <c r="J5945" s="249"/>
      <c r="K5945" s="249"/>
      <c r="L5945" s="249"/>
      <c r="M5945" s="246"/>
      <c r="N5945" s="249"/>
      <c r="O5945" s="506"/>
      <c r="P5945" s="249"/>
      <c r="Q5945" s="249"/>
      <c r="R5945" s="249"/>
      <c r="S5945" s="547">
        <v>1779</v>
      </c>
      <c r="T5945" s="238" t="s">
        <v>2965</v>
      </c>
      <c r="U5945" s="238">
        <f t="shared" si="137"/>
        <v>241944</v>
      </c>
    </row>
    <row r="5946" spans="1:21">
      <c r="A5946" s="238">
        <f t="shared" si="138"/>
        <v>5943</v>
      </c>
      <c r="B5946" s="236">
        <v>111402534</v>
      </c>
      <c r="C5946" s="238" t="s">
        <v>1083</v>
      </c>
      <c r="D5946" s="238" t="s">
        <v>1084</v>
      </c>
      <c r="E5946" s="598" t="s">
        <v>36</v>
      </c>
      <c r="F5946" s="333">
        <v>66</v>
      </c>
      <c r="G5946" s="635" t="s">
        <v>6300</v>
      </c>
      <c r="H5946" s="241">
        <v>45733</v>
      </c>
      <c r="I5946" s="505"/>
      <c r="J5946" s="249"/>
      <c r="K5946" s="249"/>
      <c r="L5946" s="249"/>
      <c r="M5946" s="246"/>
      <c r="N5946" s="249"/>
      <c r="O5946" s="506"/>
      <c r="P5946" s="249"/>
      <c r="Q5946" s="249"/>
      <c r="R5946" s="249"/>
      <c r="S5946" s="547">
        <v>442.77</v>
      </c>
      <c r="T5946" s="238" t="s">
        <v>2965</v>
      </c>
      <c r="U5946" s="238">
        <f t="shared" si="137"/>
        <v>29222.82</v>
      </c>
    </row>
    <row r="5947" spans="1:21">
      <c r="A5947" s="238">
        <f t="shared" si="138"/>
        <v>5944</v>
      </c>
      <c r="B5947" s="238">
        <v>112148136</v>
      </c>
      <c r="C5947" s="239" t="s">
        <v>3726</v>
      </c>
      <c r="D5947" s="238" t="s">
        <v>3727</v>
      </c>
      <c r="E5947" s="600" t="s">
        <v>36</v>
      </c>
      <c r="F5947" s="350">
        <v>17</v>
      </c>
      <c r="G5947" s="635" t="s">
        <v>6300</v>
      </c>
      <c r="H5947" s="241">
        <v>45733</v>
      </c>
      <c r="I5947" s="505"/>
      <c r="J5947" s="249"/>
      <c r="K5947" s="249"/>
      <c r="L5947" s="249"/>
      <c r="M5947" s="246"/>
      <c r="N5947" s="249"/>
      <c r="O5947" s="506"/>
      <c r="P5947" s="249"/>
      <c r="Q5947" s="249"/>
      <c r="R5947" s="249"/>
      <c r="S5947" s="547">
        <v>2350</v>
      </c>
      <c r="T5947" s="238" t="s">
        <v>2965</v>
      </c>
      <c r="U5947" s="238">
        <f t="shared" si="137"/>
        <v>39950</v>
      </c>
    </row>
    <row r="5948" spans="1:21">
      <c r="A5948" s="238">
        <f t="shared" si="138"/>
        <v>5945</v>
      </c>
      <c r="B5948" s="236" t="s">
        <v>2458</v>
      </c>
      <c r="C5948" s="239" t="s">
        <v>2458</v>
      </c>
      <c r="D5948" s="238" t="s">
        <v>2459</v>
      </c>
      <c r="E5948" s="598" t="s">
        <v>36</v>
      </c>
      <c r="F5948" s="333">
        <v>60</v>
      </c>
      <c r="G5948" s="635" t="s">
        <v>6300</v>
      </c>
      <c r="H5948" s="241">
        <v>45733</v>
      </c>
      <c r="I5948" s="505"/>
      <c r="J5948" s="249"/>
      <c r="K5948" s="249"/>
      <c r="L5948" s="249"/>
      <c r="M5948" s="246"/>
      <c r="N5948" s="249"/>
      <c r="O5948" s="506"/>
      <c r="P5948" s="249"/>
      <c r="Q5948" s="249"/>
      <c r="R5948" s="249"/>
      <c r="S5948" s="547">
        <v>1775.95</v>
      </c>
      <c r="T5948" s="238" t="s">
        <v>2965</v>
      </c>
      <c r="U5948" s="238">
        <f t="shared" si="137"/>
        <v>106557</v>
      </c>
    </row>
    <row r="5949" spans="1:21">
      <c r="A5949" s="238">
        <f t="shared" si="138"/>
        <v>5946</v>
      </c>
      <c r="B5949" s="236">
        <v>111402534</v>
      </c>
      <c r="C5949" s="238" t="s">
        <v>1083</v>
      </c>
      <c r="D5949" s="238" t="s">
        <v>1084</v>
      </c>
      <c r="E5949" s="598" t="s">
        <v>36</v>
      </c>
      <c r="F5949" s="333">
        <v>19</v>
      </c>
      <c r="G5949" s="635" t="s">
        <v>6300</v>
      </c>
      <c r="H5949" s="241">
        <v>45733</v>
      </c>
      <c r="I5949" s="505"/>
      <c r="J5949" s="249"/>
      <c r="K5949" s="249"/>
      <c r="L5949" s="249"/>
      <c r="M5949" s="246"/>
      <c r="N5949" s="249"/>
      <c r="O5949" s="506"/>
      <c r="P5949" s="249"/>
      <c r="Q5949" s="249"/>
      <c r="R5949" s="249"/>
      <c r="S5949" s="547">
        <v>442.77</v>
      </c>
      <c r="T5949" s="238" t="s">
        <v>2965</v>
      </c>
      <c r="U5949" s="238">
        <f t="shared" si="137"/>
        <v>8412.6299999999992</v>
      </c>
    </row>
    <row r="5950" spans="1:21" ht="30.6">
      <c r="A5950" s="238">
        <f t="shared" si="138"/>
        <v>5947</v>
      </c>
      <c r="B5950" s="238">
        <v>109611234</v>
      </c>
      <c r="C5950" s="239">
        <v>3742612236</v>
      </c>
      <c r="D5950" s="337" t="s">
        <v>3031</v>
      </c>
      <c r="E5950" s="600" t="s">
        <v>36</v>
      </c>
      <c r="F5950" s="235">
        <v>2</v>
      </c>
      <c r="G5950" s="623" t="s">
        <v>6307</v>
      </c>
      <c r="H5950" s="461">
        <v>45727</v>
      </c>
      <c r="I5950" s="505"/>
      <c r="J5950" s="249"/>
      <c r="K5950" s="249"/>
      <c r="L5950" s="249"/>
      <c r="M5950" s="246"/>
      <c r="N5950" s="249"/>
      <c r="O5950" s="506"/>
      <c r="P5950" s="249"/>
      <c r="Q5950" s="249"/>
      <c r="R5950" s="249"/>
      <c r="S5950" s="549">
        <v>26302</v>
      </c>
      <c r="T5950" s="238" t="s">
        <v>2965</v>
      </c>
      <c r="U5950" s="238">
        <f t="shared" si="137"/>
        <v>52604</v>
      </c>
    </row>
    <row r="5951" spans="1:21" ht="30.6">
      <c r="A5951" s="238">
        <f t="shared" si="138"/>
        <v>5948</v>
      </c>
      <c r="B5951" s="238">
        <v>109611234</v>
      </c>
      <c r="C5951" s="239">
        <v>3742612236</v>
      </c>
      <c r="D5951" s="337" t="s">
        <v>3031</v>
      </c>
      <c r="E5951" s="600" t="s">
        <v>36</v>
      </c>
      <c r="F5951" s="235">
        <v>102</v>
      </c>
      <c r="G5951" s="635" t="s">
        <v>6300</v>
      </c>
      <c r="H5951" s="241">
        <v>45733</v>
      </c>
      <c r="I5951" s="505"/>
      <c r="J5951" s="249"/>
      <c r="K5951" s="249"/>
      <c r="L5951" s="249"/>
      <c r="M5951" s="246"/>
      <c r="N5951" s="249"/>
      <c r="O5951" s="506"/>
      <c r="P5951" s="249"/>
      <c r="Q5951" s="249"/>
      <c r="R5951" s="249"/>
      <c r="S5951" s="547">
        <v>26302</v>
      </c>
      <c r="T5951" s="238" t="s">
        <v>2965</v>
      </c>
      <c r="U5951" s="238">
        <f t="shared" si="137"/>
        <v>2682804</v>
      </c>
    </row>
    <row r="5952" spans="1:21">
      <c r="A5952" s="238">
        <f t="shared" si="138"/>
        <v>5949</v>
      </c>
      <c r="B5952" s="236">
        <v>115032745</v>
      </c>
      <c r="C5952" s="361" t="s">
        <v>5973</v>
      </c>
      <c r="D5952" s="361" t="s">
        <v>5974</v>
      </c>
      <c r="E5952" s="598" t="s">
        <v>36</v>
      </c>
      <c r="F5952" s="276">
        <v>17</v>
      </c>
      <c r="G5952" s="635" t="s">
        <v>6300</v>
      </c>
      <c r="H5952" s="241">
        <v>45733</v>
      </c>
      <c r="I5952" s="505"/>
      <c r="J5952" s="249"/>
      <c r="K5952" s="249"/>
      <c r="L5952" s="249"/>
      <c r="M5952" s="246"/>
      <c r="N5952" s="249"/>
      <c r="O5952" s="506"/>
      <c r="P5952" s="249"/>
      <c r="Q5952" s="249"/>
      <c r="R5952" s="249"/>
      <c r="S5952" s="547">
        <v>204250</v>
      </c>
      <c r="T5952" s="238" t="s">
        <v>2965</v>
      </c>
      <c r="U5952" s="238">
        <f t="shared" si="137"/>
        <v>3472250</v>
      </c>
    </row>
    <row r="5953" spans="1:21">
      <c r="A5953" s="238">
        <f t="shared" si="138"/>
        <v>5950</v>
      </c>
      <c r="B5953" s="236"/>
      <c r="C5953" s="361"/>
      <c r="D5953" s="361" t="s">
        <v>4072</v>
      </c>
      <c r="E5953" s="598" t="s">
        <v>36</v>
      </c>
      <c r="F5953" s="333">
        <v>2</v>
      </c>
      <c r="G5953" s="635" t="s">
        <v>6300</v>
      </c>
      <c r="H5953" s="241">
        <v>45733</v>
      </c>
      <c r="I5953" s="505"/>
      <c r="J5953" s="249"/>
      <c r="K5953" s="249"/>
      <c r="L5953" s="249"/>
      <c r="M5953" s="246"/>
      <c r="N5953" s="249"/>
      <c r="O5953" s="506"/>
      <c r="P5953" s="249"/>
      <c r="Q5953" s="249"/>
      <c r="R5953" s="249"/>
      <c r="S5953" s="540">
        <f>90714+7750</f>
        <v>98464</v>
      </c>
      <c r="T5953" s="238" t="s">
        <v>2965</v>
      </c>
      <c r="U5953" s="238">
        <f t="shared" si="137"/>
        <v>196928</v>
      </c>
    </row>
    <row r="5954" spans="1:21">
      <c r="A5954" s="238">
        <f t="shared" si="138"/>
        <v>5951</v>
      </c>
      <c r="B5954" s="238">
        <v>112170849</v>
      </c>
      <c r="C5954" s="238">
        <v>112170849</v>
      </c>
      <c r="D5954" s="238" t="s">
        <v>2382</v>
      </c>
      <c r="E5954" s="600" t="s">
        <v>36</v>
      </c>
      <c r="F5954" s="235">
        <v>204</v>
      </c>
      <c r="G5954" s="635" t="s">
        <v>6300</v>
      </c>
      <c r="H5954" s="241">
        <v>45733</v>
      </c>
      <c r="I5954" s="505"/>
      <c r="J5954" s="249"/>
      <c r="K5954" s="249"/>
      <c r="L5954" s="249"/>
      <c r="M5954" s="246"/>
      <c r="N5954" s="249"/>
      <c r="O5954" s="506"/>
      <c r="P5954" s="249"/>
      <c r="Q5954" s="249"/>
      <c r="R5954" s="249"/>
      <c r="S5954" s="547">
        <v>7.89</v>
      </c>
      <c r="T5954" s="238" t="s">
        <v>2965</v>
      </c>
      <c r="U5954" s="238">
        <f t="shared" si="137"/>
        <v>1609.56</v>
      </c>
    </row>
    <row r="5955" spans="1:21">
      <c r="A5955" s="238">
        <f t="shared" si="138"/>
        <v>5952</v>
      </c>
      <c r="B5955" s="236"/>
      <c r="C5955" s="361"/>
      <c r="D5955" s="361" t="s">
        <v>4072</v>
      </c>
      <c r="E5955" s="600" t="s">
        <v>36</v>
      </c>
      <c r="F5955" s="333">
        <v>7</v>
      </c>
      <c r="G5955" s="635" t="s">
        <v>6300</v>
      </c>
      <c r="H5955" s="241">
        <v>45733</v>
      </c>
      <c r="I5955" s="505"/>
      <c r="J5955" s="249"/>
      <c r="K5955" s="249"/>
      <c r="L5955" s="249"/>
      <c r="M5955" s="246"/>
      <c r="N5955" s="249"/>
      <c r="O5955" s="506"/>
      <c r="P5955" s="249"/>
      <c r="Q5955" s="249"/>
      <c r="R5955" s="249"/>
      <c r="S5955" s="540">
        <f>90714+7750</f>
        <v>98464</v>
      </c>
      <c r="T5955" s="238" t="s">
        <v>2965</v>
      </c>
      <c r="U5955" s="238">
        <f t="shared" si="137"/>
        <v>689248</v>
      </c>
    </row>
    <row r="5956" spans="1:21" ht="31.8">
      <c r="A5956" s="238">
        <f t="shared" si="138"/>
        <v>5953</v>
      </c>
      <c r="B5956" s="236">
        <v>112173808</v>
      </c>
      <c r="C5956" s="239" t="s">
        <v>3421</v>
      </c>
      <c r="D5956" s="349" t="s">
        <v>2819</v>
      </c>
      <c r="E5956" s="600" t="s">
        <v>36</v>
      </c>
      <c r="F5956" s="333">
        <v>1</v>
      </c>
      <c r="G5956" s="635" t="s">
        <v>6300</v>
      </c>
      <c r="H5956" s="241">
        <v>45733</v>
      </c>
      <c r="I5956" s="505"/>
      <c r="J5956" s="249"/>
      <c r="K5956" s="249"/>
      <c r="L5956" s="249"/>
      <c r="M5956" s="246"/>
      <c r="N5956" s="249"/>
      <c r="O5956" s="506"/>
      <c r="P5956" s="249"/>
      <c r="Q5956" s="249"/>
      <c r="R5956" s="249"/>
      <c r="S5956" s="547">
        <v>65700</v>
      </c>
      <c r="T5956" s="238" t="s">
        <v>2965</v>
      </c>
      <c r="U5956" s="238">
        <f t="shared" si="137"/>
        <v>65700</v>
      </c>
    </row>
    <row r="5957" spans="1:21" ht="31.8">
      <c r="A5957" s="238">
        <f t="shared" si="138"/>
        <v>5954</v>
      </c>
      <c r="B5957" s="236">
        <v>112173808</v>
      </c>
      <c r="C5957" s="239" t="s">
        <v>3421</v>
      </c>
      <c r="D5957" s="349" t="s">
        <v>2819</v>
      </c>
      <c r="E5957" s="600" t="s">
        <v>36</v>
      </c>
      <c r="F5957" s="333">
        <v>9</v>
      </c>
      <c r="G5957" s="635" t="s">
        <v>6300</v>
      </c>
      <c r="H5957" s="241">
        <v>45733</v>
      </c>
      <c r="I5957" s="505"/>
      <c r="J5957" s="249"/>
      <c r="K5957" s="249"/>
      <c r="L5957" s="249"/>
      <c r="M5957" s="246"/>
      <c r="N5957" s="249"/>
      <c r="O5957" s="506"/>
      <c r="P5957" s="249"/>
      <c r="Q5957" s="249"/>
      <c r="R5957" s="249"/>
      <c r="S5957" s="547">
        <v>65700</v>
      </c>
      <c r="T5957" s="238" t="s">
        <v>2965</v>
      </c>
      <c r="U5957" s="238">
        <f t="shared" si="137"/>
        <v>591300</v>
      </c>
    </row>
    <row r="5958" spans="1:21">
      <c r="A5958" s="238">
        <f t="shared" si="138"/>
        <v>5955</v>
      </c>
      <c r="B5958" s="236"/>
      <c r="C5958" s="361"/>
      <c r="D5958" s="361" t="s">
        <v>4072</v>
      </c>
      <c r="E5958" s="598" t="s">
        <v>36</v>
      </c>
      <c r="F5958" s="333">
        <v>3</v>
      </c>
      <c r="G5958" s="635" t="s">
        <v>6300</v>
      </c>
      <c r="H5958" s="241">
        <v>45733</v>
      </c>
      <c r="I5958" s="505"/>
      <c r="J5958" s="249"/>
      <c r="K5958" s="249"/>
      <c r="L5958" s="249"/>
      <c r="M5958" s="246"/>
      <c r="N5958" s="249"/>
      <c r="O5958" s="506"/>
      <c r="P5958" s="249"/>
      <c r="Q5958" s="249"/>
      <c r="R5958" s="249"/>
      <c r="S5958" s="540">
        <f>90714+7750</f>
        <v>98464</v>
      </c>
      <c r="T5958" s="238" t="s">
        <v>2965</v>
      </c>
      <c r="U5958" s="238">
        <f t="shared" si="137"/>
        <v>295392</v>
      </c>
    </row>
    <row r="5959" spans="1:21">
      <c r="A5959" s="238">
        <f t="shared" si="138"/>
        <v>5956</v>
      </c>
      <c r="B5959" s="236"/>
      <c r="C5959" s="361"/>
      <c r="D5959" s="361" t="s">
        <v>4072</v>
      </c>
      <c r="E5959" s="598" t="s">
        <v>36</v>
      </c>
      <c r="F5959" s="333">
        <v>5</v>
      </c>
      <c r="G5959" s="635" t="s">
        <v>6300</v>
      </c>
      <c r="H5959" s="241">
        <v>45733</v>
      </c>
      <c r="I5959" s="505"/>
      <c r="J5959" s="249"/>
      <c r="K5959" s="249"/>
      <c r="L5959" s="249"/>
      <c r="M5959" s="246"/>
      <c r="N5959" s="249"/>
      <c r="O5959" s="506"/>
      <c r="P5959" s="249"/>
      <c r="Q5959" s="249"/>
      <c r="R5959" s="249"/>
      <c r="S5959" s="540">
        <f>90714+7750</f>
        <v>98464</v>
      </c>
      <c r="T5959" s="238" t="s">
        <v>2965</v>
      </c>
      <c r="U5959" s="238">
        <f t="shared" si="137"/>
        <v>492320</v>
      </c>
    </row>
    <row r="5960" spans="1:21" ht="31.8">
      <c r="A5960" s="238">
        <f t="shared" si="138"/>
        <v>5957</v>
      </c>
      <c r="B5960" s="236">
        <v>112173808</v>
      </c>
      <c r="C5960" s="239" t="s">
        <v>3421</v>
      </c>
      <c r="D5960" s="349" t="s">
        <v>2819</v>
      </c>
      <c r="E5960" s="600" t="s">
        <v>36</v>
      </c>
      <c r="F5960" s="333">
        <v>7</v>
      </c>
      <c r="G5960" s="635" t="s">
        <v>6300</v>
      </c>
      <c r="H5960" s="241">
        <v>45733</v>
      </c>
      <c r="I5960" s="505"/>
      <c r="J5960" s="249"/>
      <c r="K5960" s="249"/>
      <c r="L5960" s="249"/>
      <c r="M5960" s="246"/>
      <c r="N5960" s="249"/>
      <c r="O5960" s="506"/>
      <c r="P5960" s="249"/>
      <c r="Q5960" s="249"/>
      <c r="R5960" s="249"/>
      <c r="S5960" s="547">
        <v>65700</v>
      </c>
      <c r="T5960" s="238" t="s">
        <v>2965</v>
      </c>
      <c r="U5960" s="238">
        <f t="shared" si="137"/>
        <v>459900</v>
      </c>
    </row>
    <row r="5961" spans="1:21">
      <c r="A5961" s="238">
        <f t="shared" si="138"/>
        <v>5958</v>
      </c>
      <c r="B5961" s="238">
        <v>113837420</v>
      </c>
      <c r="C5961" s="239" t="s">
        <v>4910</v>
      </c>
      <c r="D5961" s="239" t="s">
        <v>4911</v>
      </c>
      <c r="E5961" s="600" t="s">
        <v>36</v>
      </c>
      <c r="F5961" s="333">
        <v>10</v>
      </c>
      <c r="G5961" s="623" t="s">
        <v>6307</v>
      </c>
      <c r="H5961" s="461">
        <v>45727</v>
      </c>
      <c r="I5961" s="505"/>
      <c r="J5961" s="249"/>
      <c r="K5961" s="249"/>
      <c r="L5961" s="249"/>
      <c r="M5961" s="246"/>
      <c r="N5961" s="249"/>
      <c r="O5961" s="506"/>
      <c r="P5961" s="249"/>
      <c r="Q5961" s="249"/>
      <c r="R5961" s="249"/>
      <c r="S5961" s="549">
        <v>2550</v>
      </c>
      <c r="T5961" s="238" t="s">
        <v>2965</v>
      </c>
      <c r="U5961" s="238">
        <f t="shared" si="137"/>
        <v>25500</v>
      </c>
    </row>
    <row r="5962" spans="1:21">
      <c r="A5962" s="238">
        <f t="shared" si="138"/>
        <v>5959</v>
      </c>
      <c r="B5962" s="238">
        <v>111393237</v>
      </c>
      <c r="C5962" s="361" t="s">
        <v>4366</v>
      </c>
      <c r="D5962" s="238" t="s">
        <v>4367</v>
      </c>
      <c r="E5962" s="598" t="s">
        <v>36</v>
      </c>
      <c r="F5962" s="333">
        <v>56</v>
      </c>
      <c r="G5962" s="635" t="s">
        <v>6300</v>
      </c>
      <c r="H5962" s="241">
        <v>45733</v>
      </c>
      <c r="I5962" s="505"/>
      <c r="J5962" s="249"/>
      <c r="K5962" s="249"/>
      <c r="L5962" s="249"/>
      <c r="M5962" s="246"/>
      <c r="N5962" s="249"/>
      <c r="O5962" s="506"/>
      <c r="P5962" s="249"/>
      <c r="Q5962" s="249"/>
      <c r="R5962" s="249"/>
      <c r="S5962" s="538">
        <v>193753</v>
      </c>
      <c r="T5962" s="238" t="s">
        <v>2965</v>
      </c>
      <c r="U5962" s="238">
        <f t="shared" si="137"/>
        <v>10850168</v>
      </c>
    </row>
    <row r="5963" spans="1:21">
      <c r="A5963" s="238">
        <f t="shared" si="138"/>
        <v>5960</v>
      </c>
      <c r="B5963" s="238">
        <v>109447742</v>
      </c>
      <c r="C5963" s="354">
        <v>803102</v>
      </c>
      <c r="D5963" s="354" t="s">
        <v>3731</v>
      </c>
      <c r="E5963" s="598" t="s">
        <v>36</v>
      </c>
      <c r="F5963" s="333">
        <v>1</v>
      </c>
      <c r="G5963" s="623" t="s">
        <v>6321</v>
      </c>
      <c r="H5963" s="485">
        <v>45735</v>
      </c>
      <c r="I5963" s="505"/>
      <c r="J5963" s="249"/>
      <c r="K5963" s="249"/>
      <c r="L5963" s="249"/>
      <c r="M5963" s="246"/>
      <c r="N5963" s="249"/>
      <c r="O5963" s="506"/>
      <c r="P5963" s="249"/>
      <c r="Q5963" s="249"/>
      <c r="R5963" s="249"/>
      <c r="S5963" s="538">
        <v>31139.51</v>
      </c>
      <c r="T5963" s="238" t="s">
        <v>2965</v>
      </c>
      <c r="U5963" s="238">
        <f t="shared" si="137"/>
        <v>31139.51</v>
      </c>
    </row>
    <row r="5964" spans="1:21">
      <c r="A5964" s="238">
        <f t="shared" si="138"/>
        <v>5961</v>
      </c>
      <c r="B5964" s="235">
        <v>111381214</v>
      </c>
      <c r="C5964" s="235" t="s">
        <v>5575</v>
      </c>
      <c r="D5964" s="235" t="s">
        <v>241</v>
      </c>
      <c r="E5964" s="598" t="s">
        <v>36</v>
      </c>
      <c r="F5964" s="333">
        <v>1</v>
      </c>
      <c r="G5964" s="623" t="s">
        <v>6321</v>
      </c>
      <c r="H5964" s="485">
        <v>45735</v>
      </c>
      <c r="I5964" s="505"/>
      <c r="J5964" s="249"/>
      <c r="K5964" s="249"/>
      <c r="L5964" s="249"/>
      <c r="M5964" s="246"/>
      <c r="N5964" s="249"/>
      <c r="O5964" s="506"/>
      <c r="P5964" s="249"/>
      <c r="Q5964" s="249"/>
      <c r="R5964" s="249"/>
      <c r="S5964" s="538">
        <v>131449.20000000001</v>
      </c>
      <c r="T5964" s="238" t="s">
        <v>2965</v>
      </c>
      <c r="U5964" s="238">
        <f t="shared" ref="U5964:U6027" si="139">S5964*F5964</f>
        <v>131449.20000000001</v>
      </c>
    </row>
    <row r="5965" spans="1:21">
      <c r="A5965" s="238">
        <f t="shared" si="138"/>
        <v>5962</v>
      </c>
      <c r="B5965" s="238">
        <v>113694314</v>
      </c>
      <c r="C5965" s="238" t="s">
        <v>4398</v>
      </c>
      <c r="D5965" s="337" t="s">
        <v>4399</v>
      </c>
      <c r="E5965" s="598" t="s">
        <v>36</v>
      </c>
      <c r="F5965" s="333">
        <v>4</v>
      </c>
      <c r="G5965" s="623" t="s">
        <v>6321</v>
      </c>
      <c r="H5965" s="485">
        <v>45735</v>
      </c>
      <c r="I5965" s="505"/>
      <c r="J5965" s="249"/>
      <c r="K5965" s="249"/>
      <c r="L5965" s="249"/>
      <c r="M5965" s="246"/>
      <c r="N5965" s="249"/>
      <c r="O5965" s="506"/>
      <c r="P5965" s="249"/>
      <c r="Q5965" s="249"/>
      <c r="R5965" s="249"/>
      <c r="S5965" s="538">
        <v>11260</v>
      </c>
      <c r="T5965" s="238" t="s">
        <v>2965</v>
      </c>
      <c r="U5965" s="238">
        <f t="shared" si="139"/>
        <v>45040</v>
      </c>
    </row>
    <row r="5966" spans="1:21">
      <c r="A5966" s="238">
        <f t="shared" si="138"/>
        <v>5963</v>
      </c>
      <c r="B5966" s="238">
        <v>107123964</v>
      </c>
      <c r="C5966" s="238" t="s">
        <v>147</v>
      </c>
      <c r="D5966" s="238" t="s">
        <v>148</v>
      </c>
      <c r="E5966" s="598" t="s">
        <v>36</v>
      </c>
      <c r="F5966" s="500">
        <v>160</v>
      </c>
      <c r="G5966" s="636" t="s">
        <v>6331</v>
      </c>
      <c r="H5966" s="410">
        <v>45743</v>
      </c>
      <c r="I5966" s="505"/>
      <c r="J5966" s="249"/>
      <c r="K5966" s="249"/>
      <c r="L5966" s="249"/>
      <c r="M5966" s="246"/>
      <c r="N5966" s="249"/>
      <c r="O5966" s="506"/>
      <c r="P5966" s="249"/>
      <c r="Q5966" s="249"/>
      <c r="R5966" s="249"/>
      <c r="S5966" s="556">
        <v>9467.32</v>
      </c>
      <c r="T5966" s="238" t="s">
        <v>2965</v>
      </c>
      <c r="U5966" s="238">
        <f t="shared" si="139"/>
        <v>1514771.2</v>
      </c>
    </row>
    <row r="5967" spans="1:21">
      <c r="A5967" s="238">
        <f t="shared" si="138"/>
        <v>5964</v>
      </c>
      <c r="B5967" s="238">
        <v>107123967</v>
      </c>
      <c r="C5967" s="238" t="s">
        <v>160</v>
      </c>
      <c r="D5967" s="238" t="s">
        <v>161</v>
      </c>
      <c r="E5967" s="598" t="s">
        <v>36</v>
      </c>
      <c r="F5967" s="235">
        <v>38</v>
      </c>
      <c r="G5967" s="636" t="s">
        <v>6331</v>
      </c>
      <c r="H5967" s="410">
        <v>45743</v>
      </c>
      <c r="I5967" s="505"/>
      <c r="J5967" s="249"/>
      <c r="K5967" s="249"/>
      <c r="L5967" s="249"/>
      <c r="M5967" s="246"/>
      <c r="N5967" s="249"/>
      <c r="O5967" s="506"/>
      <c r="P5967" s="249"/>
      <c r="Q5967" s="249"/>
      <c r="R5967" s="249"/>
      <c r="S5967" s="556">
        <v>11000</v>
      </c>
      <c r="T5967" s="238" t="s">
        <v>2965</v>
      </c>
      <c r="U5967" s="238">
        <f t="shared" si="139"/>
        <v>418000</v>
      </c>
    </row>
    <row r="5968" spans="1:21" ht="20.399999999999999">
      <c r="A5968" s="238">
        <f t="shared" si="138"/>
        <v>5965</v>
      </c>
      <c r="B5968" s="238">
        <v>101668554</v>
      </c>
      <c r="C5968" s="238" t="s">
        <v>164</v>
      </c>
      <c r="D5968" s="238" t="s">
        <v>2914</v>
      </c>
      <c r="E5968" s="598" t="s">
        <v>36</v>
      </c>
      <c r="F5968" s="423">
        <v>3</v>
      </c>
      <c r="G5968" s="636" t="s">
        <v>6331</v>
      </c>
      <c r="H5968" s="410">
        <v>45743</v>
      </c>
      <c r="I5968" s="505"/>
      <c r="J5968" s="249"/>
      <c r="K5968" s="249"/>
      <c r="L5968" s="249"/>
      <c r="M5968" s="246"/>
      <c r="N5968" s="249"/>
      <c r="O5968" s="506"/>
      <c r="P5968" s="249"/>
      <c r="Q5968" s="249"/>
      <c r="R5968" s="249"/>
      <c r="S5968" s="557">
        <v>400</v>
      </c>
      <c r="T5968" s="238" t="s">
        <v>2965</v>
      </c>
      <c r="U5968" s="238">
        <f t="shared" si="139"/>
        <v>1200</v>
      </c>
    </row>
    <row r="5969" spans="1:21">
      <c r="A5969" s="238">
        <f t="shared" si="138"/>
        <v>5966</v>
      </c>
      <c r="B5969" s="238">
        <v>109917808</v>
      </c>
      <c r="C5969" s="238" t="s">
        <v>383</v>
      </c>
      <c r="D5969" s="238" t="s">
        <v>384</v>
      </c>
      <c r="E5969" s="598" t="s">
        <v>36</v>
      </c>
      <c r="F5969" s="235">
        <v>3</v>
      </c>
      <c r="G5969" s="636" t="s">
        <v>6331</v>
      </c>
      <c r="H5969" s="410">
        <v>45743</v>
      </c>
      <c r="I5969" s="505"/>
      <c r="J5969" s="249"/>
      <c r="K5969" s="249"/>
      <c r="L5969" s="249"/>
      <c r="M5969" s="246"/>
      <c r="N5969" s="249"/>
      <c r="O5969" s="506"/>
      <c r="P5969" s="249"/>
      <c r="Q5969" s="249"/>
      <c r="R5969" s="249"/>
      <c r="S5969" s="556">
        <v>24296.34</v>
      </c>
      <c r="T5969" s="238" t="s">
        <v>2965</v>
      </c>
      <c r="U5969" s="238">
        <f t="shared" si="139"/>
        <v>72889.02</v>
      </c>
    </row>
    <row r="5970" spans="1:21">
      <c r="A5970" s="238">
        <f t="shared" si="138"/>
        <v>5967</v>
      </c>
      <c r="B5970" s="238">
        <v>102327829</v>
      </c>
      <c r="C5970" s="238" t="s">
        <v>385</v>
      </c>
      <c r="D5970" s="238" t="s">
        <v>386</v>
      </c>
      <c r="E5970" s="598" t="s">
        <v>36</v>
      </c>
      <c r="F5970" s="235">
        <v>3</v>
      </c>
      <c r="G5970" s="636" t="s">
        <v>6331</v>
      </c>
      <c r="H5970" s="410">
        <v>45743</v>
      </c>
      <c r="I5970" s="505"/>
      <c r="J5970" s="249"/>
      <c r="K5970" s="249"/>
      <c r="L5970" s="249"/>
      <c r="M5970" s="246"/>
      <c r="N5970" s="249"/>
      <c r="O5970" s="506"/>
      <c r="P5970" s="249"/>
      <c r="Q5970" s="249"/>
      <c r="R5970" s="249"/>
      <c r="S5970" s="556">
        <v>6613</v>
      </c>
      <c r="T5970" s="238" t="s">
        <v>2965</v>
      </c>
      <c r="U5970" s="238">
        <f t="shared" si="139"/>
        <v>19839</v>
      </c>
    </row>
    <row r="5971" spans="1:21">
      <c r="A5971" s="238">
        <f t="shared" si="138"/>
        <v>5968</v>
      </c>
      <c r="B5971" s="238">
        <v>102327830</v>
      </c>
      <c r="C5971" s="238" t="s">
        <v>387</v>
      </c>
      <c r="D5971" s="238" t="s">
        <v>388</v>
      </c>
      <c r="E5971" s="598" t="s">
        <v>36</v>
      </c>
      <c r="F5971" s="235">
        <v>4</v>
      </c>
      <c r="G5971" s="636" t="s">
        <v>6331</v>
      </c>
      <c r="H5971" s="410">
        <v>45743</v>
      </c>
      <c r="I5971" s="505"/>
      <c r="J5971" s="249"/>
      <c r="K5971" s="249"/>
      <c r="L5971" s="249"/>
      <c r="M5971" s="246"/>
      <c r="N5971" s="249"/>
      <c r="O5971" s="506"/>
      <c r="P5971" s="249"/>
      <c r="Q5971" s="249"/>
      <c r="R5971" s="249"/>
      <c r="S5971" s="556">
        <v>5790</v>
      </c>
      <c r="T5971" s="238" t="s">
        <v>2965</v>
      </c>
      <c r="U5971" s="238">
        <f t="shared" si="139"/>
        <v>23160</v>
      </c>
    </row>
    <row r="5972" spans="1:21">
      <c r="A5972" s="238">
        <f t="shared" si="138"/>
        <v>5969</v>
      </c>
      <c r="B5972" s="238">
        <v>100024115</v>
      </c>
      <c r="C5972" s="238" t="s">
        <v>389</v>
      </c>
      <c r="D5972" s="238" t="s">
        <v>390</v>
      </c>
      <c r="E5972" s="598" t="s">
        <v>36</v>
      </c>
      <c r="F5972" s="235">
        <v>9</v>
      </c>
      <c r="G5972" s="636" t="s">
        <v>6331</v>
      </c>
      <c r="H5972" s="410">
        <v>45743</v>
      </c>
      <c r="I5972" s="505"/>
      <c r="J5972" s="249"/>
      <c r="K5972" s="249"/>
      <c r="L5972" s="249"/>
      <c r="M5972" s="246"/>
      <c r="N5972" s="249"/>
      <c r="O5972" s="506"/>
      <c r="P5972" s="249"/>
      <c r="Q5972" s="249"/>
      <c r="R5972" s="249"/>
      <c r="S5972" s="556">
        <v>1448</v>
      </c>
      <c r="T5972" s="238" t="s">
        <v>2965</v>
      </c>
      <c r="U5972" s="238">
        <f t="shared" si="139"/>
        <v>13032</v>
      </c>
    </row>
    <row r="5973" spans="1:21">
      <c r="A5973" s="238">
        <f t="shared" si="138"/>
        <v>5970</v>
      </c>
      <c r="B5973" s="238">
        <v>101999930</v>
      </c>
      <c r="C5973" s="238" t="s">
        <v>475</v>
      </c>
      <c r="D5973" s="238" t="s">
        <v>476</v>
      </c>
      <c r="E5973" s="598" t="s">
        <v>36</v>
      </c>
      <c r="F5973" s="235">
        <v>2</v>
      </c>
      <c r="G5973" s="636" t="s">
        <v>6331</v>
      </c>
      <c r="H5973" s="410">
        <v>45743</v>
      </c>
      <c r="I5973" s="505"/>
      <c r="J5973" s="249"/>
      <c r="K5973" s="249"/>
      <c r="L5973" s="249"/>
      <c r="M5973" s="246"/>
      <c r="N5973" s="249"/>
      <c r="O5973" s="506"/>
      <c r="P5973" s="249"/>
      <c r="Q5973" s="249"/>
      <c r="R5973" s="249"/>
      <c r="S5973" s="556">
        <v>20864.18</v>
      </c>
      <c r="T5973" s="238" t="s">
        <v>2965</v>
      </c>
      <c r="U5973" s="238">
        <f t="shared" si="139"/>
        <v>41728.36</v>
      </c>
    </row>
    <row r="5974" spans="1:21">
      <c r="A5974" s="238">
        <f t="shared" si="138"/>
        <v>5971</v>
      </c>
      <c r="B5974" s="238">
        <v>102358293</v>
      </c>
      <c r="C5974" s="238" t="s">
        <v>477</v>
      </c>
      <c r="D5974" s="238" t="s">
        <v>478</v>
      </c>
      <c r="E5974" s="598" t="s">
        <v>36</v>
      </c>
      <c r="F5974" s="235">
        <v>1</v>
      </c>
      <c r="G5974" s="636" t="s">
        <v>6331</v>
      </c>
      <c r="H5974" s="410">
        <v>45743</v>
      </c>
      <c r="I5974" s="505"/>
      <c r="J5974" s="249"/>
      <c r="K5974" s="249"/>
      <c r="L5974" s="249"/>
      <c r="M5974" s="246"/>
      <c r="N5974" s="249"/>
      <c r="O5974" s="506"/>
      <c r="P5974" s="249"/>
      <c r="Q5974" s="249"/>
      <c r="R5974" s="249"/>
      <c r="S5974" s="556">
        <v>151000</v>
      </c>
      <c r="T5974" s="238" t="s">
        <v>2965</v>
      </c>
      <c r="U5974" s="238">
        <f t="shared" si="139"/>
        <v>151000</v>
      </c>
    </row>
    <row r="5975" spans="1:21">
      <c r="A5975" s="238">
        <f t="shared" si="138"/>
        <v>5972</v>
      </c>
      <c r="B5975" s="238">
        <v>101999942</v>
      </c>
      <c r="C5975" s="238" t="s">
        <v>486</v>
      </c>
      <c r="D5975" s="238" t="s">
        <v>487</v>
      </c>
      <c r="E5975" s="598" t="s">
        <v>36</v>
      </c>
      <c r="F5975" s="235">
        <v>11</v>
      </c>
      <c r="G5975" s="636" t="s">
        <v>6331</v>
      </c>
      <c r="H5975" s="410">
        <v>45743</v>
      </c>
      <c r="I5975" s="505"/>
      <c r="J5975" s="249"/>
      <c r="K5975" s="249"/>
      <c r="L5975" s="249"/>
      <c r="M5975" s="246"/>
      <c r="N5975" s="249"/>
      <c r="O5975" s="506"/>
      <c r="P5975" s="249"/>
      <c r="Q5975" s="249"/>
      <c r="R5975" s="249"/>
      <c r="S5975" s="556">
        <v>16157.64</v>
      </c>
      <c r="T5975" s="238" t="s">
        <v>2965</v>
      </c>
      <c r="U5975" s="238">
        <f t="shared" si="139"/>
        <v>177734.03999999998</v>
      </c>
    </row>
    <row r="5976" spans="1:21">
      <c r="A5976" s="238">
        <f t="shared" si="138"/>
        <v>5973</v>
      </c>
      <c r="B5976" s="238">
        <v>100694250</v>
      </c>
      <c r="C5976" s="238" t="s">
        <v>546</v>
      </c>
      <c r="D5976" s="238" t="s">
        <v>547</v>
      </c>
      <c r="E5976" s="598" t="s">
        <v>36</v>
      </c>
      <c r="F5976" s="235">
        <v>9</v>
      </c>
      <c r="G5976" s="636" t="s">
        <v>6331</v>
      </c>
      <c r="H5976" s="410">
        <v>45743</v>
      </c>
      <c r="I5976" s="505"/>
      <c r="J5976" s="249"/>
      <c r="K5976" s="249"/>
      <c r="L5976" s="249"/>
      <c r="M5976" s="246"/>
      <c r="N5976" s="249"/>
      <c r="O5976" s="506"/>
      <c r="P5976" s="249"/>
      <c r="Q5976" s="249"/>
      <c r="R5976" s="249"/>
      <c r="S5976" s="557">
        <v>500</v>
      </c>
      <c r="T5976" s="238" t="s">
        <v>2965</v>
      </c>
      <c r="U5976" s="238">
        <f t="shared" si="139"/>
        <v>4500</v>
      </c>
    </row>
    <row r="5977" spans="1:21">
      <c r="A5977" s="238">
        <f t="shared" si="138"/>
        <v>5974</v>
      </c>
      <c r="B5977" s="238" t="s">
        <v>558</v>
      </c>
      <c r="C5977" s="238" t="s">
        <v>559</v>
      </c>
      <c r="D5977" s="238" t="s">
        <v>560</v>
      </c>
      <c r="E5977" s="598" t="s">
        <v>36</v>
      </c>
      <c r="F5977" s="235">
        <v>37</v>
      </c>
      <c r="G5977" s="636" t="s">
        <v>6331</v>
      </c>
      <c r="H5977" s="410">
        <v>45743</v>
      </c>
      <c r="I5977" s="505"/>
      <c r="J5977" s="249"/>
      <c r="K5977" s="249"/>
      <c r="L5977" s="249"/>
      <c r="M5977" s="246"/>
      <c r="N5977" s="249"/>
      <c r="O5977" s="506"/>
      <c r="P5977" s="249"/>
      <c r="Q5977" s="249"/>
      <c r="R5977" s="249"/>
      <c r="S5977" s="556">
        <v>75495</v>
      </c>
      <c r="T5977" s="238" t="s">
        <v>2965</v>
      </c>
      <c r="U5977" s="238">
        <f t="shared" si="139"/>
        <v>2793315</v>
      </c>
    </row>
    <row r="5978" spans="1:21">
      <c r="A5978" s="238">
        <f t="shared" si="138"/>
        <v>5975</v>
      </c>
      <c r="B5978" s="238">
        <v>101636508</v>
      </c>
      <c r="C5978" s="238">
        <v>101636508</v>
      </c>
      <c r="D5978" s="238" t="s">
        <v>743</v>
      </c>
      <c r="E5978" s="598" t="s">
        <v>36</v>
      </c>
      <c r="F5978" s="235">
        <v>15</v>
      </c>
      <c r="G5978" s="636" t="s">
        <v>6331</v>
      </c>
      <c r="H5978" s="410">
        <v>45743</v>
      </c>
      <c r="I5978" s="505"/>
      <c r="J5978" s="249"/>
      <c r="K5978" s="249"/>
      <c r="L5978" s="249"/>
      <c r="M5978" s="246"/>
      <c r="N5978" s="249"/>
      <c r="O5978" s="506"/>
      <c r="P5978" s="249"/>
      <c r="Q5978" s="249"/>
      <c r="R5978" s="249"/>
      <c r="S5978" s="556">
        <v>2000</v>
      </c>
      <c r="T5978" s="238" t="s">
        <v>2965</v>
      </c>
      <c r="U5978" s="238">
        <f t="shared" si="139"/>
        <v>30000</v>
      </c>
    </row>
    <row r="5979" spans="1:21">
      <c r="A5979" s="238">
        <f t="shared" si="138"/>
        <v>5976</v>
      </c>
      <c r="B5979" s="238">
        <v>111397727</v>
      </c>
      <c r="C5979" s="238">
        <v>9330006207</v>
      </c>
      <c r="D5979" s="238" t="s">
        <v>763</v>
      </c>
      <c r="E5979" s="598" t="s">
        <v>36</v>
      </c>
      <c r="F5979" s="235">
        <v>200</v>
      </c>
      <c r="G5979" s="636" t="s">
        <v>6331</v>
      </c>
      <c r="H5979" s="410">
        <v>45743</v>
      </c>
      <c r="I5979" s="505"/>
      <c r="J5979" s="249"/>
      <c r="K5979" s="249"/>
      <c r="L5979" s="249"/>
      <c r="M5979" s="246"/>
      <c r="N5979" s="249"/>
      <c r="O5979" s="506"/>
      <c r="P5979" s="249"/>
      <c r="Q5979" s="249"/>
      <c r="R5979" s="249"/>
      <c r="S5979" s="556">
        <v>7.34</v>
      </c>
      <c r="T5979" s="238" t="s">
        <v>2965</v>
      </c>
      <c r="U5979" s="238">
        <f t="shared" si="139"/>
        <v>1468</v>
      </c>
    </row>
    <row r="5980" spans="1:21">
      <c r="A5980" s="238">
        <f t="shared" si="138"/>
        <v>5977</v>
      </c>
      <c r="B5980" s="238">
        <v>107965064</v>
      </c>
      <c r="C5980" s="238" t="s">
        <v>895</v>
      </c>
      <c r="D5980" s="238" t="s">
        <v>896</v>
      </c>
      <c r="E5980" s="598" t="s">
        <v>36</v>
      </c>
      <c r="F5980" s="235">
        <v>2</v>
      </c>
      <c r="G5980" s="636" t="s">
        <v>6331</v>
      </c>
      <c r="H5980" s="410">
        <v>45743</v>
      </c>
      <c r="I5980" s="505"/>
      <c r="J5980" s="249"/>
      <c r="K5980" s="249"/>
      <c r="L5980" s="249"/>
      <c r="M5980" s="246"/>
      <c r="N5980" s="249"/>
      <c r="O5980" s="506"/>
      <c r="P5980" s="249"/>
      <c r="Q5980" s="249"/>
      <c r="R5980" s="249"/>
      <c r="S5980" s="556">
        <v>124184.78</v>
      </c>
      <c r="T5980" s="238" t="s">
        <v>2965</v>
      </c>
      <c r="U5980" s="238">
        <f t="shared" si="139"/>
        <v>248369.56</v>
      </c>
    </row>
    <row r="5981" spans="1:21">
      <c r="A5981" s="238">
        <f t="shared" si="138"/>
        <v>5978</v>
      </c>
      <c r="B5981" s="238">
        <v>102223342</v>
      </c>
      <c r="C5981" s="238" t="s">
        <v>903</v>
      </c>
      <c r="D5981" s="238" t="s">
        <v>904</v>
      </c>
      <c r="E5981" s="598" t="s">
        <v>36</v>
      </c>
      <c r="F5981" s="235">
        <v>10</v>
      </c>
      <c r="G5981" s="636" t="s">
        <v>6331</v>
      </c>
      <c r="H5981" s="410">
        <v>45743</v>
      </c>
      <c r="I5981" s="505"/>
      <c r="J5981" s="249"/>
      <c r="K5981" s="249"/>
      <c r="L5981" s="249"/>
      <c r="M5981" s="246"/>
      <c r="N5981" s="249"/>
      <c r="O5981" s="506"/>
      <c r="P5981" s="249"/>
      <c r="Q5981" s="249"/>
      <c r="R5981" s="249"/>
      <c r="S5981" s="556">
        <v>2821.58</v>
      </c>
      <c r="T5981" s="238" t="s">
        <v>2965</v>
      </c>
      <c r="U5981" s="238">
        <f t="shared" si="139"/>
        <v>28215.8</v>
      </c>
    </row>
    <row r="5982" spans="1:21">
      <c r="A5982" s="238">
        <f t="shared" si="138"/>
        <v>5979</v>
      </c>
      <c r="B5982" s="238">
        <v>102223342</v>
      </c>
      <c r="C5982" s="238" t="s">
        <v>905</v>
      </c>
      <c r="D5982" s="238" t="s">
        <v>906</v>
      </c>
      <c r="E5982" s="598" t="s">
        <v>36</v>
      </c>
      <c r="F5982" s="235">
        <v>1</v>
      </c>
      <c r="G5982" s="636" t="s">
        <v>6331</v>
      </c>
      <c r="H5982" s="410">
        <v>45743</v>
      </c>
      <c r="I5982" s="505"/>
      <c r="J5982" s="249"/>
      <c r="K5982" s="249"/>
      <c r="L5982" s="249"/>
      <c r="M5982" s="246"/>
      <c r="N5982" s="249"/>
      <c r="O5982" s="506"/>
      <c r="P5982" s="249"/>
      <c r="Q5982" s="249"/>
      <c r="R5982" s="249"/>
      <c r="S5982" s="556">
        <v>2821.58</v>
      </c>
      <c r="T5982" s="238" t="s">
        <v>2965</v>
      </c>
      <c r="U5982" s="238">
        <f t="shared" si="139"/>
        <v>2821.58</v>
      </c>
    </row>
    <row r="5983" spans="1:21">
      <c r="A5983" s="238">
        <f t="shared" si="138"/>
        <v>5980</v>
      </c>
      <c r="B5983" s="238">
        <v>102811770</v>
      </c>
      <c r="C5983" s="238">
        <v>102811770</v>
      </c>
      <c r="D5983" s="238" t="s">
        <v>909</v>
      </c>
      <c r="E5983" s="598" t="s">
        <v>36</v>
      </c>
      <c r="F5983" s="235">
        <v>1</v>
      </c>
      <c r="G5983" s="636" t="s">
        <v>6331</v>
      </c>
      <c r="H5983" s="410">
        <v>45743</v>
      </c>
      <c r="I5983" s="505"/>
      <c r="J5983" s="249"/>
      <c r="K5983" s="249"/>
      <c r="L5983" s="249"/>
      <c r="M5983" s="246"/>
      <c r="N5983" s="249"/>
      <c r="O5983" s="506"/>
      <c r="P5983" s="249"/>
      <c r="Q5983" s="249"/>
      <c r="R5983" s="249"/>
      <c r="S5983" s="557">
        <v>500</v>
      </c>
      <c r="T5983" s="238" t="s">
        <v>2965</v>
      </c>
      <c r="U5983" s="238">
        <f t="shared" si="139"/>
        <v>500</v>
      </c>
    </row>
    <row r="5984" spans="1:21">
      <c r="A5984" s="238">
        <f t="shared" si="138"/>
        <v>5981</v>
      </c>
      <c r="B5984" s="238" t="s">
        <v>935</v>
      </c>
      <c r="C5984" s="238" t="s">
        <v>935</v>
      </c>
      <c r="D5984" s="238" t="s">
        <v>936</v>
      </c>
      <c r="E5984" s="598" t="s">
        <v>36</v>
      </c>
      <c r="F5984" s="235">
        <v>4</v>
      </c>
      <c r="G5984" s="636" t="s">
        <v>6331</v>
      </c>
      <c r="H5984" s="410">
        <v>45743</v>
      </c>
      <c r="I5984" s="505"/>
      <c r="J5984" s="249"/>
      <c r="K5984" s="249"/>
      <c r="L5984" s="249"/>
      <c r="M5984" s="246"/>
      <c r="N5984" s="249"/>
      <c r="O5984" s="506"/>
      <c r="P5984" s="249"/>
      <c r="Q5984" s="249"/>
      <c r="R5984" s="249"/>
      <c r="S5984" s="557">
        <v>500</v>
      </c>
      <c r="T5984" s="238" t="s">
        <v>2965</v>
      </c>
      <c r="U5984" s="238">
        <f t="shared" si="139"/>
        <v>2000</v>
      </c>
    </row>
    <row r="5985" spans="1:21">
      <c r="A5985" s="238">
        <f t="shared" si="138"/>
        <v>5982</v>
      </c>
      <c r="B5985" s="238">
        <v>102327823</v>
      </c>
      <c r="C5985" s="238" t="s">
        <v>947</v>
      </c>
      <c r="D5985" s="238" t="s">
        <v>948</v>
      </c>
      <c r="E5985" s="598" t="s">
        <v>36</v>
      </c>
      <c r="F5985" s="235">
        <v>7</v>
      </c>
      <c r="G5985" s="636" t="s">
        <v>6331</v>
      </c>
      <c r="H5985" s="410">
        <v>45743</v>
      </c>
      <c r="I5985" s="505"/>
      <c r="J5985" s="249"/>
      <c r="K5985" s="249"/>
      <c r="L5985" s="249"/>
      <c r="M5985" s="246"/>
      <c r="N5985" s="249"/>
      <c r="O5985" s="506"/>
      <c r="P5985" s="249"/>
      <c r="Q5985" s="249"/>
      <c r="R5985" s="249"/>
      <c r="S5985" s="556">
        <v>1301</v>
      </c>
      <c r="T5985" s="238" t="s">
        <v>2965</v>
      </c>
      <c r="U5985" s="238">
        <f t="shared" si="139"/>
        <v>9107</v>
      </c>
    </row>
    <row r="5986" spans="1:21">
      <c r="A5986" s="238">
        <f t="shared" si="138"/>
        <v>5983</v>
      </c>
      <c r="B5986" s="238"/>
      <c r="C5986" s="238" t="s">
        <v>957</v>
      </c>
      <c r="D5986" s="238" t="s">
        <v>957</v>
      </c>
      <c r="E5986" s="598" t="s">
        <v>36</v>
      </c>
      <c r="F5986" s="235">
        <v>8</v>
      </c>
      <c r="G5986" s="636" t="s">
        <v>6331</v>
      </c>
      <c r="H5986" s="410">
        <v>45743</v>
      </c>
      <c r="I5986" s="505"/>
      <c r="J5986" s="249"/>
      <c r="K5986" s="249"/>
      <c r="L5986" s="249"/>
      <c r="M5986" s="246"/>
      <c r="N5986" s="249"/>
      <c r="O5986" s="506"/>
      <c r="P5986" s="249"/>
      <c r="Q5986" s="249"/>
      <c r="R5986" s="249"/>
      <c r="S5986" s="557">
        <v>400</v>
      </c>
      <c r="T5986" s="238" t="s">
        <v>2965</v>
      </c>
      <c r="U5986" s="238">
        <f t="shared" si="139"/>
        <v>3200</v>
      </c>
    </row>
    <row r="5987" spans="1:21">
      <c r="A5987" s="238">
        <f t="shared" si="138"/>
        <v>5984</v>
      </c>
      <c r="B5987" s="238">
        <v>100776327</v>
      </c>
      <c r="C5987" s="238" t="s">
        <v>1018</v>
      </c>
      <c r="D5987" s="238" t="s">
        <v>1019</v>
      </c>
      <c r="E5987" s="598"/>
      <c r="F5987" s="235">
        <v>13</v>
      </c>
      <c r="G5987" s="636" t="s">
        <v>6331</v>
      </c>
      <c r="H5987" s="410">
        <v>45743</v>
      </c>
      <c r="I5987" s="505"/>
      <c r="J5987" s="249"/>
      <c r="K5987" s="249"/>
      <c r="L5987" s="249"/>
      <c r="M5987" s="246"/>
      <c r="N5987" s="249"/>
      <c r="O5987" s="506"/>
      <c r="P5987" s="249"/>
      <c r="Q5987" s="249"/>
      <c r="R5987" s="249"/>
      <c r="S5987" s="558">
        <v>4250</v>
      </c>
      <c r="T5987" s="238" t="s">
        <v>2965</v>
      </c>
      <c r="U5987" s="238">
        <f t="shared" si="139"/>
        <v>55250</v>
      </c>
    </row>
    <row r="5988" spans="1:21">
      <c r="A5988" s="238">
        <f t="shared" si="138"/>
        <v>5985</v>
      </c>
      <c r="B5988" s="238">
        <v>102105093</v>
      </c>
      <c r="C5988" s="238" t="s">
        <v>1021</v>
      </c>
      <c r="D5988" s="238" t="s">
        <v>1022</v>
      </c>
      <c r="E5988" s="598" t="s">
        <v>36</v>
      </c>
      <c r="F5988" s="235">
        <v>1</v>
      </c>
      <c r="G5988" s="636" t="s">
        <v>6331</v>
      </c>
      <c r="H5988" s="410">
        <v>45743</v>
      </c>
      <c r="I5988" s="505"/>
      <c r="J5988" s="249"/>
      <c r="K5988" s="249"/>
      <c r="L5988" s="249"/>
      <c r="M5988" s="246"/>
      <c r="N5988" s="249"/>
      <c r="O5988" s="506"/>
      <c r="P5988" s="249"/>
      <c r="Q5988" s="249"/>
      <c r="R5988" s="249"/>
      <c r="S5988" s="556">
        <v>9780</v>
      </c>
      <c r="T5988" s="238" t="s">
        <v>2965</v>
      </c>
      <c r="U5988" s="238">
        <f t="shared" si="139"/>
        <v>9780</v>
      </c>
    </row>
    <row r="5989" spans="1:21" ht="20.399999999999999">
      <c r="A5989" s="238">
        <f t="shared" si="138"/>
        <v>5986</v>
      </c>
      <c r="B5989" s="238"/>
      <c r="C5989" s="238" t="s">
        <v>1025</v>
      </c>
      <c r="D5989" s="238" t="s">
        <v>1025</v>
      </c>
      <c r="E5989" s="598" t="s">
        <v>36</v>
      </c>
      <c r="F5989" s="235">
        <v>4</v>
      </c>
      <c r="G5989" s="636" t="s">
        <v>6331</v>
      </c>
      <c r="H5989" s="410">
        <v>45743</v>
      </c>
      <c r="I5989" s="505"/>
      <c r="J5989" s="249"/>
      <c r="K5989" s="249"/>
      <c r="L5989" s="249"/>
      <c r="M5989" s="246"/>
      <c r="N5989" s="249"/>
      <c r="O5989" s="506"/>
      <c r="P5989" s="249"/>
      <c r="Q5989" s="249"/>
      <c r="R5989" s="249"/>
      <c r="S5989" s="557">
        <v>500</v>
      </c>
      <c r="T5989" s="238" t="s">
        <v>2965</v>
      </c>
      <c r="U5989" s="238">
        <f t="shared" si="139"/>
        <v>2000</v>
      </c>
    </row>
    <row r="5990" spans="1:21">
      <c r="A5990" s="238">
        <f t="shared" si="138"/>
        <v>5987</v>
      </c>
      <c r="B5990" s="238">
        <v>102437065</v>
      </c>
      <c r="C5990" s="238" t="s">
        <v>1056</v>
      </c>
      <c r="D5990" s="238" t="s">
        <v>1057</v>
      </c>
      <c r="E5990" s="598" t="s">
        <v>36</v>
      </c>
      <c r="F5990" s="235">
        <v>1</v>
      </c>
      <c r="G5990" s="636" t="s">
        <v>6331</v>
      </c>
      <c r="H5990" s="410">
        <v>45743</v>
      </c>
      <c r="I5990" s="505"/>
      <c r="J5990" s="249"/>
      <c r="K5990" s="249"/>
      <c r="L5990" s="249"/>
      <c r="M5990" s="246"/>
      <c r="N5990" s="249"/>
      <c r="O5990" s="506"/>
      <c r="P5990" s="249"/>
      <c r="Q5990" s="249"/>
      <c r="R5990" s="249"/>
      <c r="S5990" s="557">
        <v>400</v>
      </c>
      <c r="T5990" s="238" t="s">
        <v>2965</v>
      </c>
      <c r="U5990" s="238">
        <f t="shared" si="139"/>
        <v>400</v>
      </c>
    </row>
    <row r="5991" spans="1:21">
      <c r="A5991" s="238">
        <f t="shared" si="138"/>
        <v>5988</v>
      </c>
      <c r="B5991" s="238"/>
      <c r="C5991" s="238" t="s">
        <v>1264</v>
      </c>
      <c r="D5991" s="238" t="s">
        <v>1265</v>
      </c>
      <c r="E5991" s="598" t="s">
        <v>36</v>
      </c>
      <c r="F5991" s="235">
        <v>6</v>
      </c>
      <c r="G5991" s="636" t="s">
        <v>6331</v>
      </c>
      <c r="H5991" s="410">
        <v>45743</v>
      </c>
      <c r="I5991" s="505"/>
      <c r="J5991" s="249"/>
      <c r="K5991" s="249"/>
      <c r="L5991" s="249"/>
      <c r="M5991" s="246"/>
      <c r="N5991" s="249"/>
      <c r="O5991" s="506"/>
      <c r="P5991" s="249"/>
      <c r="Q5991" s="249"/>
      <c r="R5991" s="249"/>
      <c r="S5991" s="557">
        <v>400</v>
      </c>
      <c r="T5991" s="238" t="s">
        <v>2965</v>
      </c>
      <c r="U5991" s="238">
        <f t="shared" si="139"/>
        <v>2400</v>
      </c>
    </row>
    <row r="5992" spans="1:21" ht="20.399999999999999">
      <c r="A5992" s="238">
        <f t="shared" si="138"/>
        <v>5989</v>
      </c>
      <c r="B5992" s="238"/>
      <c r="C5992" s="238" t="s">
        <v>1266</v>
      </c>
      <c r="D5992" s="238" t="s">
        <v>1267</v>
      </c>
      <c r="E5992" s="598" t="s">
        <v>36</v>
      </c>
      <c r="F5992" s="235">
        <v>5</v>
      </c>
      <c r="G5992" s="636" t="s">
        <v>6331</v>
      </c>
      <c r="H5992" s="410">
        <v>45743</v>
      </c>
      <c r="I5992" s="505"/>
      <c r="J5992" s="249"/>
      <c r="K5992" s="249"/>
      <c r="L5992" s="249"/>
      <c r="M5992" s="246"/>
      <c r="N5992" s="249"/>
      <c r="O5992" s="506"/>
      <c r="P5992" s="249"/>
      <c r="Q5992" s="249"/>
      <c r="R5992" s="249"/>
      <c r="S5992" s="557">
        <v>500</v>
      </c>
      <c r="T5992" s="238" t="s">
        <v>2965</v>
      </c>
      <c r="U5992" s="238">
        <f t="shared" si="139"/>
        <v>2500</v>
      </c>
    </row>
    <row r="5993" spans="1:21">
      <c r="A5993" s="238">
        <f t="shared" si="138"/>
        <v>5990</v>
      </c>
      <c r="B5993" s="238"/>
      <c r="C5993" s="238" t="s">
        <v>1270</v>
      </c>
      <c r="D5993" s="238" t="s">
        <v>1270</v>
      </c>
      <c r="E5993" s="598" t="s">
        <v>36</v>
      </c>
      <c r="F5993" s="235">
        <v>23</v>
      </c>
      <c r="G5993" s="636" t="s">
        <v>6331</v>
      </c>
      <c r="H5993" s="410">
        <v>45743</v>
      </c>
      <c r="I5993" s="505"/>
      <c r="J5993" s="249"/>
      <c r="K5993" s="249"/>
      <c r="L5993" s="249"/>
      <c r="M5993" s="246"/>
      <c r="N5993" s="249"/>
      <c r="O5993" s="506"/>
      <c r="P5993" s="249"/>
      <c r="Q5993" s="249"/>
      <c r="R5993" s="249"/>
      <c r="S5993" s="557">
        <v>500</v>
      </c>
      <c r="T5993" s="238" t="s">
        <v>2965</v>
      </c>
      <c r="U5993" s="238">
        <f t="shared" si="139"/>
        <v>11500</v>
      </c>
    </row>
    <row r="5994" spans="1:21">
      <c r="A5994" s="238">
        <f t="shared" si="138"/>
        <v>5991</v>
      </c>
      <c r="B5994" s="238"/>
      <c r="C5994" s="238" t="s">
        <v>1316</v>
      </c>
      <c r="D5994" s="238" t="s">
        <v>1317</v>
      </c>
      <c r="E5994" s="598" t="s">
        <v>36</v>
      </c>
      <c r="F5994" s="235">
        <v>12</v>
      </c>
      <c r="G5994" s="636" t="s">
        <v>6331</v>
      </c>
      <c r="H5994" s="410">
        <v>45743</v>
      </c>
      <c r="I5994" s="505"/>
      <c r="J5994" s="249"/>
      <c r="K5994" s="249"/>
      <c r="L5994" s="249"/>
      <c r="M5994" s="246"/>
      <c r="N5994" s="249"/>
      <c r="O5994" s="506"/>
      <c r="P5994" s="249"/>
      <c r="Q5994" s="249"/>
      <c r="R5994" s="249"/>
      <c r="S5994" s="557">
        <v>400</v>
      </c>
      <c r="T5994" s="238" t="s">
        <v>2965</v>
      </c>
      <c r="U5994" s="238">
        <f t="shared" si="139"/>
        <v>4800</v>
      </c>
    </row>
    <row r="5995" spans="1:21">
      <c r="A5995" s="238">
        <f t="shared" si="138"/>
        <v>5992</v>
      </c>
      <c r="B5995" s="238"/>
      <c r="C5995" s="238" t="s">
        <v>1335</v>
      </c>
      <c r="D5995" s="238" t="s">
        <v>1336</v>
      </c>
      <c r="E5995" s="598" t="s">
        <v>36</v>
      </c>
      <c r="F5995" s="235">
        <v>12</v>
      </c>
      <c r="G5995" s="636" t="s">
        <v>6331</v>
      </c>
      <c r="H5995" s="410">
        <v>45743</v>
      </c>
      <c r="I5995" s="505"/>
      <c r="J5995" s="249"/>
      <c r="K5995" s="249"/>
      <c r="L5995" s="249"/>
      <c r="M5995" s="246"/>
      <c r="N5995" s="249"/>
      <c r="O5995" s="506"/>
      <c r="P5995" s="249"/>
      <c r="Q5995" s="249"/>
      <c r="R5995" s="249"/>
      <c r="S5995" s="557">
        <v>400</v>
      </c>
      <c r="T5995" s="238" t="s">
        <v>2965</v>
      </c>
      <c r="U5995" s="238">
        <f t="shared" si="139"/>
        <v>4800</v>
      </c>
    </row>
    <row r="5996" spans="1:21">
      <c r="A5996" s="238">
        <f t="shared" si="138"/>
        <v>5993</v>
      </c>
      <c r="B5996" s="238"/>
      <c r="C5996" s="238" t="s">
        <v>1339</v>
      </c>
      <c r="D5996" s="238" t="s">
        <v>1340</v>
      </c>
      <c r="E5996" s="598" t="s">
        <v>36</v>
      </c>
      <c r="F5996" s="235">
        <v>10</v>
      </c>
      <c r="G5996" s="636" t="s">
        <v>6331</v>
      </c>
      <c r="H5996" s="410">
        <v>45743</v>
      </c>
      <c r="I5996" s="505"/>
      <c r="J5996" s="249"/>
      <c r="K5996" s="249"/>
      <c r="L5996" s="249"/>
      <c r="M5996" s="246"/>
      <c r="N5996" s="249"/>
      <c r="O5996" s="506"/>
      <c r="P5996" s="249"/>
      <c r="Q5996" s="249"/>
      <c r="R5996" s="249"/>
      <c r="S5996" s="557">
        <v>500</v>
      </c>
      <c r="T5996" s="238" t="s">
        <v>2965</v>
      </c>
      <c r="U5996" s="238">
        <f t="shared" si="139"/>
        <v>5000</v>
      </c>
    </row>
    <row r="5997" spans="1:21">
      <c r="A5997" s="238">
        <f t="shared" si="138"/>
        <v>5994</v>
      </c>
      <c r="B5997" s="238"/>
      <c r="C5997" s="238" t="s">
        <v>1407</v>
      </c>
      <c r="D5997" s="238" t="s">
        <v>1408</v>
      </c>
      <c r="E5997" s="598" t="s">
        <v>36</v>
      </c>
      <c r="F5997" s="235">
        <v>2</v>
      </c>
      <c r="G5997" s="636" t="s">
        <v>6331</v>
      </c>
      <c r="H5997" s="410">
        <v>45743</v>
      </c>
      <c r="I5997" s="505"/>
      <c r="J5997" s="249"/>
      <c r="K5997" s="249"/>
      <c r="L5997" s="249"/>
      <c r="M5997" s="246"/>
      <c r="N5997" s="249"/>
      <c r="O5997" s="506"/>
      <c r="P5997" s="249"/>
      <c r="Q5997" s="249"/>
      <c r="R5997" s="249"/>
      <c r="S5997" s="557">
        <v>400</v>
      </c>
      <c r="T5997" s="238" t="s">
        <v>2965</v>
      </c>
      <c r="U5997" s="238">
        <f t="shared" si="139"/>
        <v>800</v>
      </c>
    </row>
    <row r="5998" spans="1:21">
      <c r="A5998" s="238">
        <f t="shared" si="138"/>
        <v>5995</v>
      </c>
      <c r="B5998" s="238">
        <v>101882017</v>
      </c>
      <c r="C5998" s="238" t="s">
        <v>1535</v>
      </c>
      <c r="D5998" s="238" t="s">
        <v>1536</v>
      </c>
      <c r="E5998" s="598" t="s">
        <v>36</v>
      </c>
      <c r="F5998" s="235">
        <v>2</v>
      </c>
      <c r="G5998" s="636" t="s">
        <v>6331</v>
      </c>
      <c r="H5998" s="410">
        <v>45743</v>
      </c>
      <c r="I5998" s="505"/>
      <c r="J5998" s="249"/>
      <c r="K5998" s="249"/>
      <c r="L5998" s="249"/>
      <c r="M5998" s="246"/>
      <c r="N5998" s="249"/>
      <c r="O5998" s="506"/>
      <c r="P5998" s="249"/>
      <c r="Q5998" s="249"/>
      <c r="R5998" s="249"/>
      <c r="S5998" s="556">
        <v>66106</v>
      </c>
      <c r="T5998" s="238" t="s">
        <v>2965</v>
      </c>
      <c r="U5998" s="238">
        <f t="shared" si="139"/>
        <v>132212</v>
      </c>
    </row>
    <row r="5999" spans="1:21">
      <c r="A5999" s="238">
        <f t="shared" si="138"/>
        <v>5996</v>
      </c>
      <c r="B5999" s="238"/>
      <c r="C5999" s="238" t="s">
        <v>1542</v>
      </c>
      <c r="D5999" s="238" t="s">
        <v>1543</v>
      </c>
      <c r="E5999" s="598" t="s">
        <v>36</v>
      </c>
      <c r="F5999" s="235">
        <v>16</v>
      </c>
      <c r="G5999" s="636" t="s">
        <v>6331</v>
      </c>
      <c r="H5999" s="410">
        <v>45743</v>
      </c>
      <c r="I5999" s="505"/>
      <c r="J5999" s="249"/>
      <c r="K5999" s="249"/>
      <c r="L5999" s="249"/>
      <c r="M5999" s="246"/>
      <c r="N5999" s="249"/>
      <c r="O5999" s="506"/>
      <c r="P5999" s="249"/>
      <c r="Q5999" s="249"/>
      <c r="R5999" s="249"/>
      <c r="S5999" s="557">
        <v>500</v>
      </c>
      <c r="T5999" s="238" t="s">
        <v>2965</v>
      </c>
      <c r="U5999" s="238">
        <f t="shared" si="139"/>
        <v>8000</v>
      </c>
    </row>
    <row r="6000" spans="1:21">
      <c r="A6000" s="238">
        <f t="shared" si="138"/>
        <v>5997</v>
      </c>
      <c r="B6000" s="238">
        <v>101999218</v>
      </c>
      <c r="C6000" s="238" t="s">
        <v>1571</v>
      </c>
      <c r="D6000" s="238" t="s">
        <v>3615</v>
      </c>
      <c r="E6000" s="598" t="s">
        <v>36</v>
      </c>
      <c r="F6000" s="235">
        <v>2</v>
      </c>
      <c r="G6000" s="636" t="s">
        <v>6331</v>
      </c>
      <c r="H6000" s="410">
        <v>45743</v>
      </c>
      <c r="I6000" s="505"/>
      <c r="J6000" s="249"/>
      <c r="K6000" s="249"/>
      <c r="L6000" s="249"/>
      <c r="M6000" s="246"/>
      <c r="N6000" s="249"/>
      <c r="O6000" s="506"/>
      <c r="P6000" s="249"/>
      <c r="Q6000" s="249"/>
      <c r="R6000" s="249"/>
      <c r="S6000" s="558">
        <v>233573.6</v>
      </c>
      <c r="T6000" s="238" t="s">
        <v>2965</v>
      </c>
      <c r="U6000" s="238">
        <f t="shared" si="139"/>
        <v>467147.2</v>
      </c>
    </row>
    <row r="6001" spans="1:21" ht="20.399999999999999">
      <c r="A6001" s="238">
        <f t="shared" si="138"/>
        <v>5998</v>
      </c>
      <c r="B6001" s="238"/>
      <c r="C6001" s="238" t="s">
        <v>2036</v>
      </c>
      <c r="D6001" s="238" t="s">
        <v>2037</v>
      </c>
      <c r="E6001" s="598" t="s">
        <v>36</v>
      </c>
      <c r="F6001" s="235">
        <v>1</v>
      </c>
      <c r="G6001" s="636" t="s">
        <v>6331</v>
      </c>
      <c r="H6001" s="410">
        <v>45743</v>
      </c>
      <c r="I6001" s="505"/>
      <c r="J6001" s="249"/>
      <c r="K6001" s="249"/>
      <c r="L6001" s="249"/>
      <c r="M6001" s="246"/>
      <c r="N6001" s="249"/>
      <c r="O6001" s="506"/>
      <c r="P6001" s="249"/>
      <c r="Q6001" s="249"/>
      <c r="R6001" s="249"/>
      <c r="S6001" s="557">
        <v>400</v>
      </c>
      <c r="T6001" s="238" t="s">
        <v>2965</v>
      </c>
      <c r="U6001" s="238">
        <f t="shared" si="139"/>
        <v>400</v>
      </c>
    </row>
    <row r="6002" spans="1:21">
      <c r="A6002" s="238">
        <f t="shared" si="138"/>
        <v>5999</v>
      </c>
      <c r="B6002" s="354">
        <v>100944586</v>
      </c>
      <c r="C6002" s="354">
        <v>100944586</v>
      </c>
      <c r="D6002" s="354" t="s">
        <v>2173</v>
      </c>
      <c r="E6002" s="603" t="s">
        <v>36</v>
      </c>
      <c r="F6002" s="427">
        <v>2</v>
      </c>
      <c r="G6002" s="636" t="s">
        <v>6331</v>
      </c>
      <c r="H6002" s="410">
        <v>45743</v>
      </c>
      <c r="I6002" s="505"/>
      <c r="J6002" s="249"/>
      <c r="K6002" s="249"/>
      <c r="L6002" s="249"/>
      <c r="M6002" s="246"/>
      <c r="N6002" s="249"/>
      <c r="O6002" s="506"/>
      <c r="P6002" s="249"/>
      <c r="Q6002" s="249"/>
      <c r="R6002" s="249"/>
      <c r="S6002" s="558">
        <v>290414</v>
      </c>
      <c r="T6002" s="238" t="s">
        <v>2965</v>
      </c>
      <c r="U6002" s="238">
        <f t="shared" si="139"/>
        <v>580828</v>
      </c>
    </row>
    <row r="6003" spans="1:21">
      <c r="A6003" s="238">
        <f t="shared" si="138"/>
        <v>6000</v>
      </c>
      <c r="B6003" s="238"/>
      <c r="C6003" s="238" t="s">
        <v>1542</v>
      </c>
      <c r="D6003" s="238" t="s">
        <v>1543</v>
      </c>
      <c r="E6003" s="598" t="s">
        <v>36</v>
      </c>
      <c r="F6003" s="235">
        <v>4</v>
      </c>
      <c r="G6003" s="636" t="s">
        <v>6331</v>
      </c>
      <c r="H6003" s="410">
        <v>45743</v>
      </c>
      <c r="I6003" s="505"/>
      <c r="J6003" s="249"/>
      <c r="K6003" s="249"/>
      <c r="L6003" s="249"/>
      <c r="M6003" s="246"/>
      <c r="N6003" s="249"/>
      <c r="O6003" s="506"/>
      <c r="P6003" s="249"/>
      <c r="Q6003" s="249"/>
      <c r="R6003" s="249"/>
      <c r="S6003" s="557">
        <v>500</v>
      </c>
      <c r="T6003" s="238" t="s">
        <v>2965</v>
      </c>
      <c r="U6003" s="238">
        <f t="shared" si="139"/>
        <v>2000</v>
      </c>
    </row>
    <row r="6004" spans="1:21">
      <c r="A6004" s="238">
        <f t="shared" si="138"/>
        <v>6001</v>
      </c>
      <c r="B6004" s="238">
        <v>105988787</v>
      </c>
      <c r="C6004" s="238" t="s">
        <v>4101</v>
      </c>
      <c r="D6004" s="238" t="s">
        <v>4102</v>
      </c>
      <c r="E6004" s="598" t="s">
        <v>36</v>
      </c>
      <c r="F6004" s="235">
        <v>100</v>
      </c>
      <c r="G6004" s="623" t="s">
        <v>6332</v>
      </c>
      <c r="H6004" s="410">
        <v>45741</v>
      </c>
      <c r="I6004" s="505"/>
      <c r="J6004" s="249"/>
      <c r="K6004" s="249"/>
      <c r="L6004" s="249"/>
      <c r="M6004" s="246"/>
      <c r="N6004" s="249"/>
      <c r="O6004" s="506"/>
      <c r="P6004" s="249"/>
      <c r="Q6004" s="249"/>
      <c r="R6004" s="249"/>
      <c r="S6004" s="408">
        <v>350</v>
      </c>
      <c r="T6004" s="238" t="s">
        <v>2965</v>
      </c>
      <c r="U6004" s="238">
        <f t="shared" si="139"/>
        <v>35000</v>
      </c>
    </row>
    <row r="6005" spans="1:21">
      <c r="A6005" s="238">
        <f t="shared" si="138"/>
        <v>6002</v>
      </c>
      <c r="B6005" s="238">
        <v>112169820</v>
      </c>
      <c r="C6005" s="337" t="s">
        <v>2939</v>
      </c>
      <c r="D6005" s="239" t="s">
        <v>2940</v>
      </c>
      <c r="E6005" s="605" t="s">
        <v>2729</v>
      </c>
      <c r="F6005" s="236">
        <v>2400</v>
      </c>
      <c r="G6005" s="635" t="s">
        <v>6333</v>
      </c>
      <c r="H6005" s="241">
        <v>45744</v>
      </c>
      <c r="I6005" s="505"/>
      <c r="J6005" s="249"/>
      <c r="K6005" s="249"/>
      <c r="L6005" s="249"/>
      <c r="M6005" s="246"/>
      <c r="N6005" s="249"/>
      <c r="O6005" s="506"/>
      <c r="P6005" s="249"/>
      <c r="Q6005" s="249"/>
      <c r="R6005" s="249"/>
      <c r="S6005" s="171">
        <v>32.01</v>
      </c>
      <c r="T6005" s="238" t="s">
        <v>2965</v>
      </c>
      <c r="U6005" s="238">
        <f t="shared" si="139"/>
        <v>76824</v>
      </c>
    </row>
    <row r="6006" spans="1:21">
      <c r="A6006" s="238">
        <f t="shared" si="138"/>
        <v>6003</v>
      </c>
      <c r="B6006" s="238" t="s">
        <v>286</v>
      </c>
      <c r="C6006" s="238" t="s">
        <v>286</v>
      </c>
      <c r="D6006" s="238" t="s">
        <v>4362</v>
      </c>
      <c r="E6006" s="598" t="s">
        <v>2730</v>
      </c>
      <c r="F6006" s="333">
        <v>3</v>
      </c>
      <c r="G6006" s="636" t="s">
        <v>6331</v>
      </c>
      <c r="H6006" s="410">
        <v>45743</v>
      </c>
      <c r="I6006" s="505"/>
      <c r="J6006" s="249"/>
      <c r="K6006" s="249"/>
      <c r="L6006" s="249"/>
      <c r="M6006" s="246"/>
      <c r="N6006" s="249"/>
      <c r="O6006" s="506"/>
      <c r="P6006" s="249"/>
      <c r="Q6006" s="249"/>
      <c r="R6006" s="249"/>
      <c r="S6006" s="538">
        <v>5000</v>
      </c>
      <c r="T6006" s="238" t="s">
        <v>2965</v>
      </c>
      <c r="U6006" s="238">
        <f t="shared" si="139"/>
        <v>15000</v>
      </c>
    </row>
    <row r="6007" spans="1:21" ht="20.399999999999999">
      <c r="A6007" s="238">
        <f t="shared" si="138"/>
        <v>6004</v>
      </c>
      <c r="B6007" s="444">
        <v>109492197</v>
      </c>
      <c r="C6007" s="238">
        <v>61030000067</v>
      </c>
      <c r="D6007" s="445" t="s">
        <v>187</v>
      </c>
      <c r="E6007" s="614" t="s">
        <v>36</v>
      </c>
      <c r="F6007" s="235">
        <v>34</v>
      </c>
      <c r="G6007" s="635" t="s">
        <v>6333</v>
      </c>
      <c r="H6007" s="241">
        <v>45744</v>
      </c>
      <c r="I6007" s="505"/>
      <c r="J6007" s="249"/>
      <c r="K6007" s="249"/>
      <c r="L6007" s="249"/>
      <c r="M6007" s="246"/>
      <c r="N6007" s="249"/>
      <c r="O6007" s="506"/>
      <c r="P6007" s="249"/>
      <c r="Q6007" s="249"/>
      <c r="R6007" s="249"/>
      <c r="S6007" s="171">
        <v>74.1815</v>
      </c>
      <c r="T6007" s="238" t="s">
        <v>2965</v>
      </c>
      <c r="U6007" s="238">
        <f t="shared" si="139"/>
        <v>2522.1709999999998</v>
      </c>
    </row>
    <row r="6008" spans="1:21">
      <c r="A6008" s="238">
        <f t="shared" ref="A6008:A6071" si="140">A6007+1</f>
        <v>6005</v>
      </c>
      <c r="B6008" s="444">
        <v>109492196</v>
      </c>
      <c r="C6008" s="238" t="s">
        <v>1178</v>
      </c>
      <c r="D6008" s="445" t="s">
        <v>1179</v>
      </c>
      <c r="E6008" s="614" t="s">
        <v>36</v>
      </c>
      <c r="F6008" s="333">
        <v>85</v>
      </c>
      <c r="G6008" s="635" t="s">
        <v>6333</v>
      </c>
      <c r="H6008" s="241">
        <v>45744</v>
      </c>
      <c r="I6008" s="505"/>
      <c r="J6008" s="249"/>
      <c r="K6008" s="249"/>
      <c r="L6008" s="249"/>
      <c r="M6008" s="246"/>
      <c r="N6008" s="249"/>
      <c r="O6008" s="506"/>
      <c r="P6008" s="249"/>
      <c r="Q6008" s="249"/>
      <c r="R6008" s="249"/>
      <c r="S6008" s="171">
        <v>24.106100000000001</v>
      </c>
      <c r="T6008" s="238" t="s">
        <v>2965</v>
      </c>
      <c r="U6008" s="238">
        <f t="shared" si="139"/>
        <v>2049.0185000000001</v>
      </c>
    </row>
    <row r="6009" spans="1:21">
      <c r="A6009" s="238">
        <f t="shared" si="140"/>
        <v>6006</v>
      </c>
      <c r="B6009" s="355">
        <v>112170849</v>
      </c>
      <c r="C6009" s="355">
        <v>112170849</v>
      </c>
      <c r="D6009" s="355" t="s">
        <v>2382</v>
      </c>
      <c r="E6009" s="600" t="s">
        <v>36</v>
      </c>
      <c r="F6009" s="235">
        <v>48</v>
      </c>
      <c r="G6009" s="635" t="s">
        <v>6334</v>
      </c>
      <c r="H6009" s="241">
        <v>45744</v>
      </c>
      <c r="I6009" s="505"/>
      <c r="J6009" s="249"/>
      <c r="K6009" s="249"/>
      <c r="L6009" s="249"/>
      <c r="M6009" s="246"/>
      <c r="N6009" s="249"/>
      <c r="O6009" s="506"/>
      <c r="P6009" s="249"/>
      <c r="Q6009" s="249"/>
      <c r="R6009" s="249"/>
      <c r="S6009" s="547">
        <v>7.89</v>
      </c>
      <c r="T6009" s="238" t="s">
        <v>2965</v>
      </c>
      <c r="U6009" s="238">
        <f t="shared" si="139"/>
        <v>378.71999999999997</v>
      </c>
    </row>
    <row r="6010" spans="1:21">
      <c r="A6010" s="238">
        <f t="shared" si="140"/>
        <v>6007</v>
      </c>
      <c r="B6010" s="238">
        <v>112141777</v>
      </c>
      <c r="C6010" s="238">
        <v>112141777</v>
      </c>
      <c r="D6010" s="238" t="s">
        <v>2563</v>
      </c>
      <c r="E6010" s="600" t="s">
        <v>36</v>
      </c>
      <c r="F6010" s="235">
        <v>432</v>
      </c>
      <c r="G6010" s="635" t="s">
        <v>6334</v>
      </c>
      <c r="H6010" s="241">
        <v>45744</v>
      </c>
      <c r="I6010" s="505"/>
      <c r="J6010" s="249"/>
      <c r="K6010" s="249"/>
      <c r="L6010" s="249"/>
      <c r="M6010" s="246"/>
      <c r="N6010" s="249"/>
      <c r="O6010" s="506"/>
      <c r="P6010" s="249"/>
      <c r="Q6010" s="249"/>
      <c r="R6010" s="249"/>
      <c r="S6010" s="547">
        <v>5.3</v>
      </c>
      <c r="T6010" s="238" t="s">
        <v>2965</v>
      </c>
      <c r="U6010" s="238">
        <f t="shared" si="139"/>
        <v>2289.6</v>
      </c>
    </row>
    <row r="6011" spans="1:21">
      <c r="A6011" s="238">
        <f t="shared" si="140"/>
        <v>6008</v>
      </c>
      <c r="B6011" s="238">
        <v>112141778</v>
      </c>
      <c r="C6011" s="238">
        <v>112141778</v>
      </c>
      <c r="D6011" s="238" t="s">
        <v>2566</v>
      </c>
      <c r="E6011" s="598" t="s">
        <v>36</v>
      </c>
      <c r="F6011" s="235">
        <v>240</v>
      </c>
      <c r="G6011" s="635" t="s">
        <v>6334</v>
      </c>
      <c r="H6011" s="241">
        <v>45744</v>
      </c>
      <c r="I6011" s="505"/>
      <c r="J6011" s="249"/>
      <c r="K6011" s="249"/>
      <c r="L6011" s="249"/>
      <c r="M6011" s="246"/>
      <c r="N6011" s="249"/>
      <c r="O6011" s="506"/>
      <c r="P6011" s="249"/>
      <c r="Q6011" s="249"/>
      <c r="R6011" s="249"/>
      <c r="S6011" s="547">
        <v>1.45</v>
      </c>
      <c r="T6011" s="238" t="s">
        <v>2965</v>
      </c>
      <c r="U6011" s="238">
        <f t="shared" si="139"/>
        <v>348</v>
      </c>
    </row>
    <row r="6012" spans="1:21" ht="20.399999999999999">
      <c r="A6012" s="238">
        <f t="shared" si="140"/>
        <v>6009</v>
      </c>
      <c r="B6012" s="238">
        <v>107171952</v>
      </c>
      <c r="C6012" s="238">
        <v>99148781208</v>
      </c>
      <c r="D6012" s="238" t="s">
        <v>1476</v>
      </c>
      <c r="E6012" s="600" t="s">
        <v>36</v>
      </c>
      <c r="F6012" s="235">
        <v>20</v>
      </c>
      <c r="G6012" s="635" t="s">
        <v>6333</v>
      </c>
      <c r="H6012" s="241">
        <v>45744</v>
      </c>
      <c r="I6012" s="505"/>
      <c r="J6012" s="249"/>
      <c r="K6012" s="249"/>
      <c r="L6012" s="249"/>
      <c r="M6012" s="246"/>
      <c r="N6012" s="249"/>
      <c r="O6012" s="506"/>
      <c r="P6012" s="249"/>
      <c r="Q6012" s="249"/>
      <c r="R6012" s="249"/>
      <c r="S6012" s="408">
        <v>2003.5</v>
      </c>
      <c r="T6012" s="238" t="s">
        <v>2965</v>
      </c>
      <c r="U6012" s="238">
        <f t="shared" si="139"/>
        <v>40070</v>
      </c>
    </row>
    <row r="6013" spans="1:21">
      <c r="A6013" s="238">
        <f t="shared" si="140"/>
        <v>6010</v>
      </c>
      <c r="B6013" s="238">
        <v>109609628</v>
      </c>
      <c r="C6013" s="346" t="s">
        <v>1672</v>
      </c>
      <c r="D6013" s="238" t="s">
        <v>1673</v>
      </c>
      <c r="E6013" s="600" t="s">
        <v>36</v>
      </c>
      <c r="F6013" s="235">
        <v>10</v>
      </c>
      <c r="G6013" s="635" t="s">
        <v>6333</v>
      </c>
      <c r="H6013" s="241">
        <v>45744</v>
      </c>
      <c r="I6013" s="505"/>
      <c r="J6013" s="249"/>
      <c r="K6013" s="249"/>
      <c r="L6013" s="249"/>
      <c r="M6013" s="246"/>
      <c r="N6013" s="249"/>
      <c r="O6013" s="506"/>
      <c r="P6013" s="249"/>
      <c r="Q6013" s="249"/>
      <c r="R6013" s="249"/>
      <c r="S6013" s="171">
        <v>55.24</v>
      </c>
      <c r="T6013" s="238" t="s">
        <v>2965</v>
      </c>
      <c r="U6013" s="238">
        <f t="shared" si="139"/>
        <v>552.4</v>
      </c>
    </row>
    <row r="6014" spans="1:21">
      <c r="A6014" s="238">
        <f t="shared" si="140"/>
        <v>6011</v>
      </c>
      <c r="B6014" s="238">
        <v>109492180</v>
      </c>
      <c r="C6014" s="346" t="s">
        <v>201</v>
      </c>
      <c r="D6014" s="346" t="s">
        <v>2748</v>
      </c>
      <c r="E6014" s="598" t="s">
        <v>36</v>
      </c>
      <c r="F6014" s="238">
        <v>240</v>
      </c>
      <c r="G6014" s="635" t="s">
        <v>6333</v>
      </c>
      <c r="H6014" s="241">
        <v>45744</v>
      </c>
      <c r="I6014" s="505"/>
      <c r="J6014" s="249"/>
      <c r="K6014" s="249"/>
      <c r="L6014" s="249"/>
      <c r="M6014" s="246"/>
      <c r="N6014" s="249"/>
      <c r="O6014" s="506"/>
      <c r="P6014" s="249"/>
      <c r="Q6014" s="249"/>
      <c r="R6014" s="249"/>
      <c r="S6014" s="171">
        <v>34.21</v>
      </c>
      <c r="T6014" s="238" t="s">
        <v>2965</v>
      </c>
      <c r="U6014" s="238">
        <f t="shared" si="139"/>
        <v>8210.4</v>
      </c>
    </row>
    <row r="6015" spans="1:21">
      <c r="A6015" s="238">
        <f t="shared" si="140"/>
        <v>6012</v>
      </c>
      <c r="B6015" s="238">
        <v>109492180</v>
      </c>
      <c r="C6015" s="346" t="s">
        <v>201</v>
      </c>
      <c r="D6015" s="346" t="s">
        <v>2748</v>
      </c>
      <c r="E6015" s="598" t="s">
        <v>36</v>
      </c>
      <c r="F6015" s="238">
        <v>24</v>
      </c>
      <c r="G6015" s="635" t="s">
        <v>6334</v>
      </c>
      <c r="H6015" s="241">
        <v>45744</v>
      </c>
      <c r="I6015" s="505"/>
      <c r="J6015" s="249"/>
      <c r="K6015" s="249"/>
      <c r="L6015" s="249"/>
      <c r="M6015" s="246"/>
      <c r="N6015" s="249"/>
      <c r="O6015" s="506"/>
      <c r="P6015" s="249"/>
      <c r="Q6015" s="249"/>
      <c r="R6015" s="249"/>
      <c r="S6015" s="249">
        <v>34.19</v>
      </c>
      <c r="T6015" s="238" t="s">
        <v>2965</v>
      </c>
      <c r="U6015" s="238">
        <f t="shared" si="139"/>
        <v>820.56</v>
      </c>
    </row>
    <row r="6016" spans="1:21" ht="20.399999999999999">
      <c r="A6016" s="238">
        <f t="shared" si="140"/>
        <v>6013</v>
      </c>
      <c r="B6016" s="238">
        <v>109492181</v>
      </c>
      <c r="C6016" s="346" t="s">
        <v>170</v>
      </c>
      <c r="D6016" s="346" t="s">
        <v>171</v>
      </c>
      <c r="E6016" s="600" t="s">
        <v>36</v>
      </c>
      <c r="F6016" s="235">
        <v>960</v>
      </c>
      <c r="G6016" s="635" t="s">
        <v>6333</v>
      </c>
      <c r="H6016" s="241">
        <v>45744</v>
      </c>
      <c r="I6016" s="505"/>
      <c r="J6016" s="249"/>
      <c r="K6016" s="249"/>
      <c r="L6016" s="249"/>
      <c r="M6016" s="246"/>
      <c r="N6016" s="249"/>
      <c r="O6016" s="506"/>
      <c r="P6016" s="249"/>
      <c r="Q6016" s="249"/>
      <c r="R6016" s="249"/>
      <c r="S6016" s="171">
        <v>21.27</v>
      </c>
      <c r="T6016" s="238" t="s">
        <v>2965</v>
      </c>
      <c r="U6016" s="238">
        <f t="shared" si="139"/>
        <v>20419.2</v>
      </c>
    </row>
    <row r="6017" spans="1:21" ht="20.399999999999999">
      <c r="A6017" s="238">
        <f t="shared" si="140"/>
        <v>6014</v>
      </c>
      <c r="B6017" s="238">
        <v>109492181</v>
      </c>
      <c r="C6017" s="346" t="s">
        <v>170</v>
      </c>
      <c r="D6017" s="346" t="s">
        <v>171</v>
      </c>
      <c r="E6017" s="600" t="s">
        <v>36</v>
      </c>
      <c r="F6017" s="238">
        <v>288</v>
      </c>
      <c r="G6017" s="635" t="s">
        <v>6334</v>
      </c>
      <c r="H6017" s="241">
        <v>45744</v>
      </c>
      <c r="I6017" s="505"/>
      <c r="J6017" s="249"/>
      <c r="K6017" s="249"/>
      <c r="L6017" s="249"/>
      <c r="M6017" s="246"/>
      <c r="N6017" s="249"/>
      <c r="O6017" s="506"/>
      <c r="P6017" s="249"/>
      <c r="Q6017" s="249"/>
      <c r="R6017" s="249"/>
      <c r="S6017" s="249">
        <v>21.27</v>
      </c>
      <c r="T6017" s="238" t="s">
        <v>2965</v>
      </c>
      <c r="U6017" s="238">
        <f t="shared" si="139"/>
        <v>6125.76</v>
      </c>
    </row>
    <row r="6018" spans="1:21" ht="20.399999999999999">
      <c r="A6018" s="238">
        <f t="shared" si="140"/>
        <v>6015</v>
      </c>
      <c r="B6018" s="238">
        <v>109492197</v>
      </c>
      <c r="C6018" s="238">
        <v>61030000067</v>
      </c>
      <c r="D6018" s="238" t="s">
        <v>187</v>
      </c>
      <c r="E6018" s="598" t="s">
        <v>36</v>
      </c>
      <c r="F6018" s="333">
        <v>386</v>
      </c>
      <c r="G6018" s="635" t="s">
        <v>6333</v>
      </c>
      <c r="H6018" s="241">
        <v>45744</v>
      </c>
      <c r="I6018" s="505"/>
      <c r="J6018" s="249"/>
      <c r="K6018" s="249"/>
      <c r="L6018" s="249"/>
      <c r="M6018" s="246"/>
      <c r="N6018" s="249"/>
      <c r="O6018" s="506"/>
      <c r="P6018" s="249"/>
      <c r="Q6018" s="249"/>
      <c r="R6018" s="249"/>
      <c r="S6018" s="171">
        <v>74.1815</v>
      </c>
      <c r="T6018" s="238" t="s">
        <v>2965</v>
      </c>
      <c r="U6018" s="238">
        <f t="shared" si="139"/>
        <v>28634.059000000001</v>
      </c>
    </row>
    <row r="6019" spans="1:21" ht="20.399999999999999">
      <c r="A6019" s="238">
        <f t="shared" si="140"/>
        <v>6016</v>
      </c>
      <c r="B6019" s="238">
        <v>109492197</v>
      </c>
      <c r="C6019" s="238">
        <v>61030000067</v>
      </c>
      <c r="D6019" s="238" t="s">
        <v>187</v>
      </c>
      <c r="E6019" s="598" t="s">
        <v>36</v>
      </c>
      <c r="F6019" s="333">
        <v>14</v>
      </c>
      <c r="G6019" s="635" t="s">
        <v>6334</v>
      </c>
      <c r="H6019" s="241">
        <v>45744</v>
      </c>
      <c r="I6019" s="505"/>
      <c r="J6019" s="249"/>
      <c r="K6019" s="249"/>
      <c r="L6019" s="249"/>
      <c r="M6019" s="246"/>
      <c r="N6019" s="249"/>
      <c r="O6019" s="506"/>
      <c r="P6019" s="249"/>
      <c r="Q6019" s="249"/>
      <c r="R6019" s="249"/>
      <c r="S6019" s="249">
        <v>81.510000000000005</v>
      </c>
      <c r="T6019" s="238" t="s">
        <v>2965</v>
      </c>
      <c r="U6019" s="238">
        <f t="shared" si="139"/>
        <v>1141.1400000000001</v>
      </c>
    </row>
    <row r="6020" spans="1:21">
      <c r="A6020" s="238">
        <f t="shared" si="140"/>
        <v>6017</v>
      </c>
      <c r="B6020" s="238">
        <v>109492192</v>
      </c>
      <c r="C6020" s="346" t="s">
        <v>1290</v>
      </c>
      <c r="D6020" s="346" t="s">
        <v>2746</v>
      </c>
      <c r="E6020" s="600" t="s">
        <v>36</v>
      </c>
      <c r="F6020" s="235">
        <v>209</v>
      </c>
      <c r="G6020" s="635" t="s">
        <v>6333</v>
      </c>
      <c r="H6020" s="241">
        <v>45744</v>
      </c>
      <c r="I6020" s="505"/>
      <c r="J6020" s="249"/>
      <c r="K6020" s="249"/>
      <c r="L6020" s="249"/>
      <c r="M6020" s="246"/>
      <c r="N6020" s="249"/>
      <c r="O6020" s="506"/>
      <c r="P6020" s="249"/>
      <c r="Q6020" s="249"/>
      <c r="R6020" s="249"/>
      <c r="S6020" s="171">
        <v>25.44</v>
      </c>
      <c r="T6020" s="238" t="s">
        <v>2965</v>
      </c>
      <c r="U6020" s="238">
        <f t="shared" si="139"/>
        <v>5316.96</v>
      </c>
    </row>
    <row r="6021" spans="1:21">
      <c r="A6021" s="238">
        <f t="shared" si="140"/>
        <v>6018</v>
      </c>
      <c r="B6021" s="238">
        <v>109492193</v>
      </c>
      <c r="C6021" s="346">
        <v>9670003576</v>
      </c>
      <c r="D6021" s="346" t="s">
        <v>2739</v>
      </c>
      <c r="E6021" s="598" t="s">
        <v>36</v>
      </c>
      <c r="F6021" s="235">
        <v>788</v>
      </c>
      <c r="G6021" s="635" t="s">
        <v>6333</v>
      </c>
      <c r="H6021" s="241">
        <v>45744</v>
      </c>
      <c r="I6021" s="505"/>
      <c r="J6021" s="249"/>
      <c r="K6021" s="249"/>
      <c r="L6021" s="249"/>
      <c r="M6021" s="246"/>
      <c r="N6021" s="249"/>
      <c r="O6021" s="506"/>
      <c r="P6021" s="249"/>
      <c r="Q6021" s="249"/>
      <c r="R6021" s="249"/>
      <c r="S6021" s="408">
        <v>11.89</v>
      </c>
      <c r="T6021" s="238" t="s">
        <v>2965</v>
      </c>
      <c r="U6021" s="238">
        <f t="shared" si="139"/>
        <v>9369.32</v>
      </c>
    </row>
    <row r="6022" spans="1:21" ht="20.399999999999999">
      <c r="A6022" s="238">
        <f t="shared" si="140"/>
        <v>6019</v>
      </c>
      <c r="B6022" s="238">
        <v>109609630</v>
      </c>
      <c r="C6022" s="337" t="s">
        <v>183</v>
      </c>
      <c r="D6022" s="238" t="s">
        <v>184</v>
      </c>
      <c r="E6022" s="598" t="s">
        <v>36</v>
      </c>
      <c r="F6022" s="235">
        <v>380</v>
      </c>
      <c r="G6022" s="635" t="s">
        <v>6333</v>
      </c>
      <c r="H6022" s="241">
        <v>45744</v>
      </c>
      <c r="I6022" s="505"/>
      <c r="J6022" s="249"/>
      <c r="K6022" s="249"/>
      <c r="L6022" s="249"/>
      <c r="M6022" s="246"/>
      <c r="N6022" s="249"/>
      <c r="O6022" s="506"/>
      <c r="P6022" s="249"/>
      <c r="Q6022" s="249"/>
      <c r="R6022" s="249"/>
      <c r="S6022" s="171">
        <v>24.28</v>
      </c>
      <c r="T6022" s="238" t="s">
        <v>2965</v>
      </c>
      <c r="U6022" s="238">
        <f t="shared" si="139"/>
        <v>9226.4</v>
      </c>
    </row>
    <row r="6023" spans="1:21">
      <c r="A6023" s="238">
        <f t="shared" si="140"/>
        <v>6020</v>
      </c>
      <c r="B6023" s="238">
        <v>112136078</v>
      </c>
      <c r="C6023" s="346" t="s">
        <v>879</v>
      </c>
      <c r="D6023" s="346" t="s">
        <v>880</v>
      </c>
      <c r="E6023" s="598" t="s">
        <v>36</v>
      </c>
      <c r="F6023" s="238">
        <v>40</v>
      </c>
      <c r="G6023" s="635" t="s">
        <v>6333</v>
      </c>
      <c r="H6023" s="241">
        <v>45744</v>
      </c>
      <c r="I6023" s="505"/>
      <c r="J6023" s="249"/>
      <c r="K6023" s="249"/>
      <c r="L6023" s="249"/>
      <c r="M6023" s="246"/>
      <c r="N6023" s="249"/>
      <c r="O6023" s="506"/>
      <c r="P6023" s="249"/>
      <c r="Q6023" s="249"/>
      <c r="R6023" s="249"/>
      <c r="S6023" s="542">
        <v>175.20000000000002</v>
      </c>
      <c r="T6023" s="238" t="s">
        <v>2965</v>
      </c>
      <c r="U6023" s="238">
        <f t="shared" si="139"/>
        <v>7008.0000000000009</v>
      </c>
    </row>
    <row r="6024" spans="1:21">
      <c r="A6024" s="238">
        <f t="shared" si="140"/>
        <v>6021</v>
      </c>
      <c r="B6024" s="238">
        <v>112136069</v>
      </c>
      <c r="C6024" s="346" t="s">
        <v>2235</v>
      </c>
      <c r="D6024" s="346" t="s">
        <v>2749</v>
      </c>
      <c r="E6024" s="598" t="s">
        <v>36</v>
      </c>
      <c r="F6024" s="235">
        <v>158</v>
      </c>
      <c r="G6024" s="635" t="s">
        <v>6333</v>
      </c>
      <c r="H6024" s="241">
        <v>45744</v>
      </c>
      <c r="I6024" s="505"/>
      <c r="J6024" s="249"/>
      <c r="K6024" s="249"/>
      <c r="L6024" s="249"/>
      <c r="M6024" s="246"/>
      <c r="N6024" s="249"/>
      <c r="O6024" s="506"/>
      <c r="P6024" s="249"/>
      <c r="Q6024" s="249"/>
      <c r="R6024" s="249"/>
      <c r="S6024" s="171">
        <v>57.48</v>
      </c>
      <c r="T6024" s="238" t="s">
        <v>2965</v>
      </c>
      <c r="U6024" s="238">
        <f t="shared" si="139"/>
        <v>9081.84</v>
      </c>
    </row>
    <row r="6025" spans="1:21">
      <c r="A6025" s="238">
        <f t="shared" si="140"/>
        <v>6022</v>
      </c>
      <c r="B6025" s="238">
        <v>109609632</v>
      </c>
      <c r="C6025" s="238" t="s">
        <v>197</v>
      </c>
      <c r="D6025" s="238" t="s">
        <v>2747</v>
      </c>
      <c r="E6025" s="598" t="s">
        <v>36</v>
      </c>
      <c r="F6025" s="235">
        <v>79</v>
      </c>
      <c r="G6025" s="635" t="s">
        <v>6333</v>
      </c>
      <c r="H6025" s="241">
        <v>45744</v>
      </c>
      <c r="I6025" s="505"/>
      <c r="J6025" s="249"/>
      <c r="K6025" s="249"/>
      <c r="L6025" s="249"/>
      <c r="M6025" s="246"/>
      <c r="N6025" s="249"/>
      <c r="O6025" s="506"/>
      <c r="P6025" s="249"/>
      <c r="Q6025" s="249"/>
      <c r="R6025" s="249"/>
      <c r="S6025" s="171">
        <v>108.82</v>
      </c>
      <c r="T6025" s="238" t="s">
        <v>2965</v>
      </c>
      <c r="U6025" s="238">
        <f t="shared" si="139"/>
        <v>8596.7799999999988</v>
      </c>
    </row>
    <row r="6026" spans="1:21">
      <c r="A6026" s="238">
        <f t="shared" si="140"/>
        <v>6023</v>
      </c>
      <c r="B6026" s="333">
        <v>108214979</v>
      </c>
      <c r="C6026" s="333">
        <v>108214979</v>
      </c>
      <c r="D6026" s="238" t="s">
        <v>819</v>
      </c>
      <c r="E6026" s="598" t="s">
        <v>36</v>
      </c>
      <c r="F6026" s="333">
        <v>480</v>
      </c>
      <c r="G6026" s="635" t="s">
        <v>6334</v>
      </c>
      <c r="H6026" s="241">
        <v>45744</v>
      </c>
      <c r="I6026" s="505"/>
      <c r="J6026" s="249"/>
      <c r="K6026" s="249"/>
      <c r="L6026" s="249"/>
      <c r="M6026" s="246"/>
      <c r="N6026" s="249"/>
      <c r="O6026" s="506"/>
      <c r="P6026" s="249"/>
      <c r="Q6026" s="249"/>
      <c r="R6026" s="249"/>
      <c r="S6026" s="547">
        <v>4.05</v>
      </c>
      <c r="T6026" s="238" t="s">
        <v>2965</v>
      </c>
      <c r="U6026" s="238">
        <f t="shared" si="139"/>
        <v>1944</v>
      </c>
    </row>
    <row r="6027" spans="1:21">
      <c r="A6027" s="238">
        <f t="shared" si="140"/>
        <v>6024</v>
      </c>
      <c r="B6027" s="333">
        <v>107186267</v>
      </c>
      <c r="C6027" s="238">
        <v>107186267</v>
      </c>
      <c r="D6027" s="238" t="s">
        <v>821</v>
      </c>
      <c r="E6027" s="598" t="s">
        <v>36</v>
      </c>
      <c r="F6027" s="333">
        <v>480</v>
      </c>
      <c r="G6027" s="635" t="s">
        <v>6334</v>
      </c>
      <c r="H6027" s="241">
        <v>45744</v>
      </c>
      <c r="I6027" s="505"/>
      <c r="J6027" s="249"/>
      <c r="K6027" s="249"/>
      <c r="L6027" s="249"/>
      <c r="M6027" s="246"/>
      <c r="N6027" s="249"/>
      <c r="O6027" s="506"/>
      <c r="P6027" s="249"/>
      <c r="Q6027" s="249"/>
      <c r="R6027" s="249"/>
      <c r="S6027" s="547">
        <v>11.06</v>
      </c>
      <c r="T6027" s="238" t="s">
        <v>2965</v>
      </c>
      <c r="U6027" s="238">
        <f t="shared" si="139"/>
        <v>5308.8</v>
      </c>
    </row>
    <row r="6028" spans="1:21">
      <c r="A6028" s="238">
        <f t="shared" si="140"/>
        <v>6025</v>
      </c>
      <c r="B6028" s="333">
        <v>107184793</v>
      </c>
      <c r="C6028" s="238">
        <v>107184793</v>
      </c>
      <c r="D6028" s="238" t="s">
        <v>813</v>
      </c>
      <c r="E6028" s="598" t="s">
        <v>36</v>
      </c>
      <c r="F6028" s="235">
        <v>480</v>
      </c>
      <c r="G6028" s="635" t="s">
        <v>6334</v>
      </c>
      <c r="H6028" s="241">
        <v>45744</v>
      </c>
      <c r="I6028" s="505"/>
      <c r="J6028" s="249"/>
      <c r="K6028" s="249"/>
      <c r="L6028" s="249"/>
      <c r="M6028" s="246"/>
      <c r="N6028" s="249"/>
      <c r="O6028" s="506"/>
      <c r="P6028" s="249"/>
      <c r="Q6028" s="249"/>
      <c r="R6028" s="249"/>
      <c r="S6028" s="538">
        <v>2.74</v>
      </c>
      <c r="T6028" s="238" t="s">
        <v>2965</v>
      </c>
      <c r="U6028" s="238">
        <f t="shared" ref="U6028:U6091" si="141">S6028*F6028</f>
        <v>1315.2</v>
      </c>
    </row>
    <row r="6029" spans="1:21">
      <c r="A6029" s="238">
        <f t="shared" si="140"/>
        <v>6026</v>
      </c>
      <c r="B6029" s="333">
        <v>107156657</v>
      </c>
      <c r="C6029" s="238">
        <v>107156657</v>
      </c>
      <c r="D6029" s="238" t="s">
        <v>815</v>
      </c>
      <c r="E6029" s="598" t="s">
        <v>36</v>
      </c>
      <c r="F6029" s="238">
        <v>96</v>
      </c>
      <c r="G6029" s="635" t="s">
        <v>6334</v>
      </c>
      <c r="H6029" s="241">
        <v>45744</v>
      </c>
      <c r="I6029" s="505"/>
      <c r="J6029" s="249"/>
      <c r="K6029" s="249"/>
      <c r="L6029" s="249"/>
      <c r="M6029" s="246"/>
      <c r="N6029" s="249"/>
      <c r="O6029" s="506"/>
      <c r="P6029" s="249"/>
      <c r="Q6029" s="249"/>
      <c r="R6029" s="249"/>
      <c r="S6029" s="547">
        <v>17.79</v>
      </c>
      <c r="T6029" s="238" t="s">
        <v>2965</v>
      </c>
      <c r="U6029" s="238">
        <f t="shared" si="141"/>
        <v>1707.84</v>
      </c>
    </row>
    <row r="6030" spans="1:21">
      <c r="A6030" s="238">
        <f t="shared" si="140"/>
        <v>6027</v>
      </c>
      <c r="B6030" s="333">
        <v>107156629</v>
      </c>
      <c r="C6030" s="238">
        <v>107156629</v>
      </c>
      <c r="D6030" s="238" t="s">
        <v>814</v>
      </c>
      <c r="E6030" s="598" t="s">
        <v>36</v>
      </c>
      <c r="F6030" s="235">
        <v>384</v>
      </c>
      <c r="G6030" s="635" t="s">
        <v>6334</v>
      </c>
      <c r="H6030" s="241">
        <v>45744</v>
      </c>
      <c r="I6030" s="505"/>
      <c r="J6030" s="249"/>
      <c r="K6030" s="249"/>
      <c r="L6030" s="249"/>
      <c r="M6030" s="246"/>
      <c r="N6030" s="249"/>
      <c r="O6030" s="506"/>
      <c r="P6030" s="249"/>
      <c r="Q6030" s="249"/>
      <c r="R6030" s="249"/>
      <c r="S6030" s="547">
        <v>13.63</v>
      </c>
      <c r="T6030" s="238" t="s">
        <v>2965</v>
      </c>
      <c r="U6030" s="238">
        <f t="shared" si="141"/>
        <v>5233.92</v>
      </c>
    </row>
    <row r="6031" spans="1:21">
      <c r="A6031" s="238">
        <f t="shared" si="140"/>
        <v>6028</v>
      </c>
      <c r="B6031" s="333">
        <v>110408291</v>
      </c>
      <c r="C6031" s="238" t="s">
        <v>1305</v>
      </c>
      <c r="D6031" s="238" t="s">
        <v>1306</v>
      </c>
      <c r="E6031" s="598" t="s">
        <v>36</v>
      </c>
      <c r="F6031" s="235">
        <v>144</v>
      </c>
      <c r="G6031" s="635" t="s">
        <v>6334</v>
      </c>
      <c r="H6031" s="241">
        <v>45744</v>
      </c>
      <c r="I6031" s="505"/>
      <c r="J6031" s="249"/>
      <c r="K6031" s="249"/>
      <c r="L6031" s="249"/>
      <c r="M6031" s="246"/>
      <c r="N6031" s="249"/>
      <c r="O6031" s="506"/>
      <c r="P6031" s="249"/>
      <c r="Q6031" s="249"/>
      <c r="R6031" s="249"/>
      <c r="S6031" s="547">
        <v>2.5499999999999998</v>
      </c>
      <c r="T6031" s="238" t="s">
        <v>2965</v>
      </c>
      <c r="U6031" s="238">
        <f t="shared" si="141"/>
        <v>367.2</v>
      </c>
    </row>
    <row r="6032" spans="1:21" ht="20.399999999999999">
      <c r="A6032" s="238">
        <f t="shared" si="140"/>
        <v>6029</v>
      </c>
      <c r="B6032" s="333">
        <v>110408292</v>
      </c>
      <c r="C6032" s="238">
        <v>110408292</v>
      </c>
      <c r="D6032" s="238" t="s">
        <v>1310</v>
      </c>
      <c r="E6032" s="598" t="s">
        <v>36</v>
      </c>
      <c r="F6032" s="235">
        <v>720</v>
      </c>
      <c r="G6032" s="635" t="s">
        <v>6334</v>
      </c>
      <c r="H6032" s="241">
        <v>45744</v>
      </c>
      <c r="I6032" s="505"/>
      <c r="J6032" s="249"/>
      <c r="K6032" s="249"/>
      <c r="L6032" s="249"/>
      <c r="M6032" s="246"/>
      <c r="N6032" s="249"/>
      <c r="O6032" s="506"/>
      <c r="P6032" s="249"/>
      <c r="Q6032" s="249"/>
      <c r="R6032" s="249"/>
      <c r="S6032" s="177">
        <v>2.61</v>
      </c>
      <c r="T6032" s="238" t="s">
        <v>2965</v>
      </c>
      <c r="U6032" s="238">
        <f t="shared" si="141"/>
        <v>1879.1999999999998</v>
      </c>
    </row>
    <row r="6033" spans="1:21">
      <c r="A6033" s="238">
        <f t="shared" si="140"/>
        <v>6030</v>
      </c>
      <c r="B6033" s="238">
        <v>102464571</v>
      </c>
      <c r="C6033" s="238" t="s">
        <v>1693</v>
      </c>
      <c r="D6033" s="238" t="s">
        <v>1694</v>
      </c>
      <c r="E6033" s="600" t="s">
        <v>36</v>
      </c>
      <c r="F6033" s="235">
        <v>24</v>
      </c>
      <c r="G6033" s="635" t="s">
        <v>6334</v>
      </c>
      <c r="H6033" s="241">
        <v>45744</v>
      </c>
      <c r="I6033" s="505"/>
      <c r="J6033" s="249"/>
      <c r="K6033" s="249"/>
      <c r="L6033" s="249"/>
      <c r="M6033" s="246"/>
      <c r="N6033" s="249"/>
      <c r="O6033" s="506"/>
      <c r="P6033" s="249"/>
      <c r="Q6033" s="249"/>
      <c r="R6033" s="249"/>
      <c r="S6033" s="543">
        <v>1592</v>
      </c>
      <c r="T6033" s="238" t="s">
        <v>2965</v>
      </c>
      <c r="U6033" s="238">
        <f t="shared" si="141"/>
        <v>38208</v>
      </c>
    </row>
    <row r="6034" spans="1:21">
      <c r="A6034" s="238">
        <f t="shared" si="140"/>
        <v>6031</v>
      </c>
      <c r="B6034" s="238">
        <v>102951260</v>
      </c>
      <c r="C6034" s="238" t="s">
        <v>1697</v>
      </c>
      <c r="D6034" s="238" t="s">
        <v>1698</v>
      </c>
      <c r="E6034" s="600" t="s">
        <v>36</v>
      </c>
      <c r="F6034" s="235">
        <v>24</v>
      </c>
      <c r="G6034" s="635" t="s">
        <v>6334</v>
      </c>
      <c r="H6034" s="241">
        <v>45744</v>
      </c>
      <c r="I6034" s="505"/>
      <c r="J6034" s="249"/>
      <c r="K6034" s="249"/>
      <c r="L6034" s="249"/>
      <c r="M6034" s="246"/>
      <c r="N6034" s="249"/>
      <c r="O6034" s="506"/>
      <c r="P6034" s="249"/>
      <c r="Q6034" s="249"/>
      <c r="R6034" s="249"/>
      <c r="S6034" s="543">
        <v>242</v>
      </c>
      <c r="T6034" s="238" t="s">
        <v>2965</v>
      </c>
      <c r="U6034" s="238">
        <f t="shared" si="141"/>
        <v>5808</v>
      </c>
    </row>
    <row r="6035" spans="1:21">
      <c r="A6035" s="238">
        <f t="shared" si="140"/>
        <v>6032</v>
      </c>
      <c r="B6035" s="238">
        <v>101576439</v>
      </c>
      <c r="C6035" s="238" t="s">
        <v>655</v>
      </c>
      <c r="D6035" s="238" t="s">
        <v>656</v>
      </c>
      <c r="E6035" s="600" t="s">
        <v>36</v>
      </c>
      <c r="F6035" s="238">
        <v>24</v>
      </c>
      <c r="G6035" s="635" t="s">
        <v>6334</v>
      </c>
      <c r="H6035" s="241">
        <v>45744</v>
      </c>
      <c r="I6035" s="505"/>
      <c r="J6035" s="249"/>
      <c r="K6035" s="249"/>
      <c r="L6035" s="249"/>
      <c r="M6035" s="246"/>
      <c r="N6035" s="249"/>
      <c r="O6035" s="506"/>
      <c r="P6035" s="249"/>
      <c r="Q6035" s="249"/>
      <c r="R6035" s="249"/>
      <c r="S6035" s="547">
        <v>1394</v>
      </c>
      <c r="T6035" s="238" t="s">
        <v>2965</v>
      </c>
      <c r="U6035" s="238">
        <f t="shared" si="141"/>
        <v>33456</v>
      </c>
    </row>
    <row r="6036" spans="1:21">
      <c r="A6036" s="238">
        <f t="shared" si="140"/>
        <v>6033</v>
      </c>
      <c r="B6036" s="238">
        <v>106656270</v>
      </c>
      <c r="C6036" s="239" t="s">
        <v>5250</v>
      </c>
      <c r="D6036" s="239" t="s">
        <v>5251</v>
      </c>
      <c r="E6036" s="600" t="s">
        <v>36</v>
      </c>
      <c r="F6036" s="333">
        <v>12</v>
      </c>
      <c r="G6036" s="635" t="s">
        <v>6334</v>
      </c>
      <c r="H6036" s="241">
        <v>45744</v>
      </c>
      <c r="I6036" s="505"/>
      <c r="J6036" s="249"/>
      <c r="K6036" s="249"/>
      <c r="L6036" s="249"/>
      <c r="M6036" s="246"/>
      <c r="N6036" s="249"/>
      <c r="O6036" s="506"/>
      <c r="P6036" s="249"/>
      <c r="Q6036" s="249"/>
      <c r="R6036" s="249"/>
      <c r="S6036" s="547">
        <v>517</v>
      </c>
      <c r="T6036" s="238" t="s">
        <v>2965</v>
      </c>
      <c r="U6036" s="238">
        <f t="shared" si="141"/>
        <v>6204</v>
      </c>
    </row>
    <row r="6037" spans="1:21">
      <c r="A6037" s="238">
        <f t="shared" si="140"/>
        <v>6034</v>
      </c>
      <c r="B6037" s="238">
        <v>109609633</v>
      </c>
      <c r="C6037" s="346" t="s">
        <v>1078</v>
      </c>
      <c r="D6037" s="346" t="s">
        <v>1674</v>
      </c>
      <c r="E6037" s="598" t="s">
        <v>36</v>
      </c>
      <c r="F6037" s="235">
        <v>39</v>
      </c>
      <c r="G6037" s="635" t="s">
        <v>6333</v>
      </c>
      <c r="H6037" s="241">
        <v>45744</v>
      </c>
      <c r="I6037" s="505"/>
      <c r="J6037" s="249"/>
      <c r="K6037" s="249"/>
      <c r="L6037" s="249"/>
      <c r="M6037" s="246"/>
      <c r="N6037" s="249"/>
      <c r="O6037" s="506"/>
      <c r="P6037" s="249"/>
      <c r="Q6037" s="249"/>
      <c r="R6037" s="249"/>
      <c r="S6037" s="171">
        <v>102.74</v>
      </c>
      <c r="T6037" s="238" t="s">
        <v>2965</v>
      </c>
      <c r="U6037" s="238">
        <f t="shared" si="141"/>
        <v>4006.8599999999997</v>
      </c>
    </row>
    <row r="6038" spans="1:21">
      <c r="A6038" s="238">
        <f t="shared" si="140"/>
        <v>6035</v>
      </c>
      <c r="B6038" s="238">
        <v>109609634</v>
      </c>
      <c r="C6038" s="346">
        <v>21038812425</v>
      </c>
      <c r="D6038" s="346" t="s">
        <v>2740</v>
      </c>
      <c r="E6038" s="598" t="s">
        <v>36</v>
      </c>
      <c r="F6038" s="235">
        <v>35</v>
      </c>
      <c r="G6038" s="635" t="s">
        <v>6333</v>
      </c>
      <c r="H6038" s="241">
        <v>45744</v>
      </c>
      <c r="I6038" s="505"/>
      <c r="J6038" s="249"/>
      <c r="K6038" s="249"/>
      <c r="L6038" s="249"/>
      <c r="M6038" s="246"/>
      <c r="N6038" s="249"/>
      <c r="O6038" s="506"/>
      <c r="P6038" s="249"/>
      <c r="Q6038" s="249"/>
      <c r="R6038" s="249"/>
      <c r="S6038" s="171">
        <v>1128.74</v>
      </c>
      <c r="T6038" s="238" t="s">
        <v>2965</v>
      </c>
      <c r="U6038" s="238">
        <f t="shared" si="141"/>
        <v>39505.9</v>
      </c>
    </row>
    <row r="6039" spans="1:21">
      <c r="A6039" s="238">
        <f t="shared" si="140"/>
        <v>6036</v>
      </c>
      <c r="B6039" s="238">
        <v>109609637</v>
      </c>
      <c r="C6039" s="238" t="s">
        <v>573</v>
      </c>
      <c r="D6039" s="238" t="s">
        <v>574</v>
      </c>
      <c r="E6039" s="598" t="s">
        <v>36</v>
      </c>
      <c r="F6039" s="235">
        <v>250</v>
      </c>
      <c r="G6039" s="635" t="s">
        <v>6333</v>
      </c>
      <c r="H6039" s="241">
        <v>45744</v>
      </c>
      <c r="I6039" s="505"/>
      <c r="J6039" s="249"/>
      <c r="K6039" s="249"/>
      <c r="L6039" s="249"/>
      <c r="M6039" s="246"/>
      <c r="N6039" s="249"/>
      <c r="O6039" s="506"/>
      <c r="P6039" s="249"/>
      <c r="Q6039" s="249"/>
      <c r="R6039" s="249"/>
      <c r="S6039" s="171">
        <v>21.82</v>
      </c>
      <c r="T6039" s="238" t="s">
        <v>2965</v>
      </c>
      <c r="U6039" s="238">
        <f t="shared" si="141"/>
        <v>5455</v>
      </c>
    </row>
    <row r="6040" spans="1:21">
      <c r="A6040" s="238">
        <f t="shared" si="140"/>
        <v>6037</v>
      </c>
      <c r="B6040" s="333">
        <v>109492196</v>
      </c>
      <c r="C6040" s="238" t="s">
        <v>1178</v>
      </c>
      <c r="D6040" s="238" t="s">
        <v>1179</v>
      </c>
      <c r="E6040" s="598" t="s">
        <v>36</v>
      </c>
      <c r="F6040" s="333">
        <v>335</v>
      </c>
      <c r="G6040" s="635" t="s">
        <v>6333</v>
      </c>
      <c r="H6040" s="241">
        <v>45744</v>
      </c>
      <c r="I6040" s="505"/>
      <c r="J6040" s="249"/>
      <c r="K6040" s="249"/>
      <c r="L6040" s="249"/>
      <c r="M6040" s="246"/>
      <c r="N6040" s="249"/>
      <c r="O6040" s="506"/>
      <c r="P6040" s="249"/>
      <c r="Q6040" s="249"/>
      <c r="R6040" s="249"/>
      <c r="S6040" s="171">
        <v>24.106100000000001</v>
      </c>
      <c r="T6040" s="238" t="s">
        <v>2965</v>
      </c>
      <c r="U6040" s="238">
        <f t="shared" si="141"/>
        <v>8075.5435000000007</v>
      </c>
    </row>
    <row r="6041" spans="1:21">
      <c r="A6041" s="238">
        <f t="shared" si="140"/>
        <v>6038</v>
      </c>
      <c r="B6041" s="333">
        <v>109492196</v>
      </c>
      <c r="C6041" s="238" t="s">
        <v>1178</v>
      </c>
      <c r="D6041" s="238" t="s">
        <v>1179</v>
      </c>
      <c r="E6041" s="598" t="s">
        <v>36</v>
      </c>
      <c r="F6041" s="333">
        <v>24</v>
      </c>
      <c r="G6041" s="635" t="s">
        <v>6334</v>
      </c>
      <c r="H6041" s="241">
        <v>45744</v>
      </c>
      <c r="I6041" s="505"/>
      <c r="J6041" s="249"/>
      <c r="K6041" s="249"/>
      <c r="L6041" s="249"/>
      <c r="M6041" s="246"/>
      <c r="N6041" s="249"/>
      <c r="O6041" s="506"/>
      <c r="P6041" s="249"/>
      <c r="Q6041" s="249"/>
      <c r="R6041" s="249"/>
      <c r="S6041" s="249">
        <v>25.44</v>
      </c>
      <c r="T6041" s="238" t="s">
        <v>2965</v>
      </c>
      <c r="U6041" s="238">
        <f t="shared" si="141"/>
        <v>610.56000000000006</v>
      </c>
    </row>
    <row r="6042" spans="1:21">
      <c r="A6042" s="238">
        <f t="shared" si="140"/>
        <v>6039</v>
      </c>
      <c r="B6042" s="238">
        <v>112136066</v>
      </c>
      <c r="C6042" s="346" t="s">
        <v>2230</v>
      </c>
      <c r="D6042" s="346" t="s">
        <v>2745</v>
      </c>
      <c r="E6042" s="598" t="s">
        <v>36</v>
      </c>
      <c r="F6042" s="235">
        <v>40</v>
      </c>
      <c r="G6042" s="635" t="s">
        <v>6333</v>
      </c>
      <c r="H6042" s="241">
        <v>45744</v>
      </c>
      <c r="I6042" s="505"/>
      <c r="J6042" s="249"/>
      <c r="K6042" s="249"/>
      <c r="L6042" s="249"/>
      <c r="M6042" s="246"/>
      <c r="N6042" s="249"/>
      <c r="O6042" s="506"/>
      <c r="P6042" s="249"/>
      <c r="Q6042" s="249"/>
      <c r="R6042" s="249"/>
      <c r="S6042" s="171">
        <v>138.27000000000001</v>
      </c>
      <c r="T6042" s="238" t="s">
        <v>2965</v>
      </c>
      <c r="U6042" s="238">
        <f t="shared" si="141"/>
        <v>5530.8</v>
      </c>
    </row>
    <row r="6043" spans="1:21">
      <c r="A6043" s="238">
        <f t="shared" si="140"/>
        <v>6040</v>
      </c>
      <c r="B6043" s="238">
        <v>112136070</v>
      </c>
      <c r="C6043" s="239">
        <v>19628060446</v>
      </c>
      <c r="D6043" s="238" t="s">
        <v>2751</v>
      </c>
      <c r="E6043" s="598" t="s">
        <v>36</v>
      </c>
      <c r="F6043" s="235">
        <v>40</v>
      </c>
      <c r="G6043" s="635" t="s">
        <v>6333</v>
      </c>
      <c r="H6043" s="241">
        <v>45744</v>
      </c>
      <c r="I6043" s="505"/>
      <c r="J6043" s="249"/>
      <c r="K6043" s="249"/>
      <c r="L6043" s="249"/>
      <c r="M6043" s="246"/>
      <c r="N6043" s="249"/>
      <c r="O6043" s="506"/>
      <c r="P6043" s="249"/>
      <c r="Q6043" s="249"/>
      <c r="R6043" s="249"/>
      <c r="S6043" s="171">
        <v>729.43</v>
      </c>
      <c r="T6043" s="238" t="s">
        <v>2965</v>
      </c>
      <c r="U6043" s="238">
        <f t="shared" si="141"/>
        <v>29177.199999999997</v>
      </c>
    </row>
    <row r="6044" spans="1:21">
      <c r="A6044" s="238">
        <f t="shared" si="140"/>
        <v>6041</v>
      </c>
      <c r="B6044" s="235">
        <v>111381214</v>
      </c>
      <c r="C6044" s="235" t="s">
        <v>5574</v>
      </c>
      <c r="D6044" s="235" t="s">
        <v>241</v>
      </c>
      <c r="E6044" s="598" t="s">
        <v>36</v>
      </c>
      <c r="F6044" s="333">
        <v>1</v>
      </c>
      <c r="G6044" s="623" t="s">
        <v>6335</v>
      </c>
      <c r="H6044" s="465">
        <v>45743</v>
      </c>
      <c r="I6044" s="505"/>
      <c r="J6044" s="249"/>
      <c r="K6044" s="249"/>
      <c r="L6044" s="249"/>
      <c r="M6044" s="246"/>
      <c r="N6044" s="249"/>
      <c r="O6044" s="506"/>
      <c r="P6044" s="249"/>
      <c r="Q6044" s="249"/>
      <c r="R6044" s="249"/>
      <c r="S6044" s="538">
        <v>131449.20000000001</v>
      </c>
      <c r="T6044" s="238" t="s">
        <v>2965</v>
      </c>
      <c r="U6044" s="238">
        <f t="shared" si="141"/>
        <v>131449.20000000001</v>
      </c>
    </row>
    <row r="6045" spans="1:21">
      <c r="A6045" s="238">
        <f t="shared" si="140"/>
        <v>6042</v>
      </c>
      <c r="B6045" s="235">
        <v>111381215</v>
      </c>
      <c r="C6045" s="235" t="s">
        <v>5576</v>
      </c>
      <c r="D6045" s="235" t="s">
        <v>236</v>
      </c>
      <c r="E6045" s="598" t="s">
        <v>36</v>
      </c>
      <c r="F6045" s="333">
        <v>1</v>
      </c>
      <c r="G6045" s="623" t="s">
        <v>6336</v>
      </c>
      <c r="H6045" s="465">
        <v>45741</v>
      </c>
      <c r="I6045" s="505"/>
      <c r="J6045" s="249"/>
      <c r="K6045" s="249"/>
      <c r="L6045" s="249"/>
      <c r="M6045" s="246"/>
      <c r="N6045" s="249"/>
      <c r="O6045" s="506"/>
      <c r="P6045" s="249"/>
      <c r="Q6045" s="249"/>
      <c r="R6045" s="249"/>
      <c r="S6045" s="538">
        <v>114877.14</v>
      </c>
      <c r="T6045" s="238" t="s">
        <v>2965</v>
      </c>
      <c r="U6045" s="238">
        <f t="shared" si="141"/>
        <v>114877.14</v>
      </c>
    </row>
    <row r="6046" spans="1:21">
      <c r="A6046" s="238">
        <f t="shared" si="140"/>
        <v>6043</v>
      </c>
      <c r="B6046" s="238">
        <v>109492221</v>
      </c>
      <c r="C6046" s="349">
        <v>21038212505</v>
      </c>
      <c r="D6046" s="238" t="s">
        <v>1684</v>
      </c>
      <c r="E6046" s="606" t="s">
        <v>36</v>
      </c>
      <c r="F6046" s="238">
        <v>24</v>
      </c>
      <c r="G6046" s="635" t="s">
        <v>6334</v>
      </c>
      <c r="H6046" s="241">
        <v>45744</v>
      </c>
      <c r="I6046" s="505"/>
      <c r="J6046" s="249"/>
      <c r="K6046" s="249"/>
      <c r="L6046" s="249"/>
      <c r="M6046" s="246"/>
      <c r="N6046" s="249"/>
      <c r="O6046" s="506"/>
      <c r="P6046" s="249"/>
      <c r="Q6046" s="249"/>
      <c r="R6046" s="249"/>
      <c r="S6046" s="249">
        <v>991.72</v>
      </c>
      <c r="T6046" s="238" t="s">
        <v>2965</v>
      </c>
      <c r="U6046" s="238">
        <f t="shared" si="141"/>
        <v>23801.279999999999</v>
      </c>
    </row>
    <row r="6047" spans="1:21" ht="20.399999999999999">
      <c r="A6047" s="238">
        <f t="shared" si="140"/>
        <v>6044</v>
      </c>
      <c r="B6047" s="238">
        <v>109492194</v>
      </c>
      <c r="C6047" s="346">
        <v>61030012010</v>
      </c>
      <c r="D6047" s="346" t="s">
        <v>193</v>
      </c>
      <c r="E6047" s="598" t="s">
        <v>36</v>
      </c>
      <c r="F6047" s="340">
        <v>240</v>
      </c>
      <c r="G6047" s="635" t="s">
        <v>6333</v>
      </c>
      <c r="H6047" s="241">
        <v>45744</v>
      </c>
      <c r="I6047" s="505"/>
      <c r="J6047" s="249"/>
      <c r="K6047" s="249"/>
      <c r="L6047" s="249"/>
      <c r="M6047" s="246"/>
      <c r="N6047" s="249"/>
      <c r="O6047" s="506"/>
      <c r="P6047" s="249"/>
      <c r="Q6047" s="249"/>
      <c r="R6047" s="249"/>
      <c r="S6047" s="408">
        <v>244.56</v>
      </c>
      <c r="T6047" s="238" t="s">
        <v>2965</v>
      </c>
      <c r="U6047" s="238">
        <f t="shared" si="141"/>
        <v>58694.400000000001</v>
      </c>
    </row>
    <row r="6048" spans="1:21" ht="20.399999999999999">
      <c r="A6048" s="238">
        <f t="shared" si="140"/>
        <v>6045</v>
      </c>
      <c r="B6048" s="238">
        <v>109492194</v>
      </c>
      <c r="C6048" s="346">
        <v>61030012010</v>
      </c>
      <c r="D6048" s="346" t="s">
        <v>193</v>
      </c>
      <c r="E6048" s="598" t="s">
        <v>36</v>
      </c>
      <c r="F6048" s="235">
        <v>149</v>
      </c>
      <c r="G6048" s="635" t="s">
        <v>6333</v>
      </c>
      <c r="H6048" s="241">
        <v>45744</v>
      </c>
      <c r="I6048" s="505"/>
      <c r="J6048" s="249"/>
      <c r="K6048" s="249"/>
      <c r="L6048" s="249"/>
      <c r="M6048" s="246"/>
      <c r="N6048" s="249"/>
      <c r="O6048" s="506"/>
      <c r="P6048" s="249"/>
      <c r="Q6048" s="249"/>
      <c r="R6048" s="249"/>
      <c r="S6048" s="171">
        <v>24.106100000000001</v>
      </c>
      <c r="T6048" s="238" t="s">
        <v>2965</v>
      </c>
      <c r="U6048" s="238">
        <f t="shared" si="141"/>
        <v>3591.8089</v>
      </c>
    </row>
    <row r="6049" spans="1:21">
      <c r="A6049" s="238">
        <f t="shared" si="140"/>
        <v>6046</v>
      </c>
      <c r="B6049" s="344">
        <v>112136075</v>
      </c>
      <c r="C6049" s="238" t="s">
        <v>63</v>
      </c>
      <c r="D6049" s="238" t="s">
        <v>64</v>
      </c>
      <c r="E6049" s="598" t="s">
        <v>36</v>
      </c>
      <c r="F6049" s="333">
        <v>40</v>
      </c>
      <c r="G6049" s="635" t="s">
        <v>6333</v>
      </c>
      <c r="H6049" s="241">
        <v>45744</v>
      </c>
      <c r="I6049" s="505"/>
      <c r="J6049" s="249"/>
      <c r="K6049" s="249"/>
      <c r="L6049" s="249"/>
      <c r="M6049" s="246"/>
      <c r="N6049" s="249"/>
      <c r="O6049" s="506"/>
      <c r="P6049" s="249"/>
      <c r="Q6049" s="249"/>
      <c r="R6049" s="249"/>
      <c r="S6049" s="171">
        <v>1479.71</v>
      </c>
      <c r="T6049" s="238" t="s">
        <v>2965</v>
      </c>
      <c r="U6049" s="238">
        <f t="shared" si="141"/>
        <v>59188.4</v>
      </c>
    </row>
    <row r="6050" spans="1:21">
      <c r="A6050" s="238">
        <f t="shared" si="140"/>
        <v>6047</v>
      </c>
      <c r="B6050" s="238">
        <v>112136081</v>
      </c>
      <c r="C6050" s="238" t="s">
        <v>997</v>
      </c>
      <c r="D6050" s="238" t="s">
        <v>998</v>
      </c>
      <c r="E6050" s="598" t="s">
        <v>36</v>
      </c>
      <c r="F6050" s="235">
        <v>26</v>
      </c>
      <c r="G6050" s="635" t="s">
        <v>6333</v>
      </c>
      <c r="H6050" s="241">
        <v>45744</v>
      </c>
      <c r="I6050" s="505"/>
      <c r="J6050" s="249"/>
      <c r="K6050" s="249"/>
      <c r="L6050" s="249"/>
      <c r="M6050" s="246"/>
      <c r="N6050" s="249"/>
      <c r="O6050" s="506"/>
      <c r="P6050" s="249"/>
      <c r="Q6050" s="249"/>
      <c r="R6050" s="249"/>
      <c r="S6050" s="249">
        <v>698.9</v>
      </c>
      <c r="T6050" s="238" t="s">
        <v>2965</v>
      </c>
      <c r="U6050" s="238">
        <f t="shared" si="141"/>
        <v>18171.399999999998</v>
      </c>
    </row>
    <row r="6051" spans="1:21">
      <c r="A6051" s="238">
        <f t="shared" si="140"/>
        <v>6048</v>
      </c>
      <c r="B6051" s="238">
        <v>111400054</v>
      </c>
      <c r="C6051" s="238" t="s">
        <v>3274</v>
      </c>
      <c r="D6051" s="238" t="s">
        <v>650</v>
      </c>
      <c r="E6051" s="598" t="s">
        <v>36</v>
      </c>
      <c r="F6051" s="235">
        <v>72</v>
      </c>
      <c r="G6051" s="635" t="s">
        <v>6334</v>
      </c>
      <c r="H6051" s="241">
        <v>45744</v>
      </c>
      <c r="I6051" s="505"/>
      <c r="J6051" s="249"/>
      <c r="K6051" s="249"/>
      <c r="L6051" s="249"/>
      <c r="M6051" s="246"/>
      <c r="N6051" s="249"/>
      <c r="O6051" s="506"/>
      <c r="P6051" s="249"/>
      <c r="Q6051" s="249"/>
      <c r="R6051" s="249"/>
      <c r="S6051" s="547">
        <v>1462</v>
      </c>
      <c r="T6051" s="238" t="s">
        <v>2965</v>
      </c>
      <c r="U6051" s="238">
        <f t="shared" si="141"/>
        <v>105264</v>
      </c>
    </row>
    <row r="6052" spans="1:21" ht="20.399999999999999">
      <c r="A6052" s="238">
        <f t="shared" si="140"/>
        <v>6049</v>
      </c>
      <c r="B6052" s="238">
        <v>112136072</v>
      </c>
      <c r="C6052" s="239">
        <v>19620005092</v>
      </c>
      <c r="D6052" s="238" t="s">
        <v>457</v>
      </c>
      <c r="E6052" s="606" t="s">
        <v>36</v>
      </c>
      <c r="F6052" s="235">
        <v>41</v>
      </c>
      <c r="G6052" s="635" t="s">
        <v>6333</v>
      </c>
      <c r="H6052" s="241">
        <v>45744</v>
      </c>
      <c r="I6052" s="505"/>
      <c r="J6052" s="249"/>
      <c r="K6052" s="249"/>
      <c r="L6052" s="249"/>
      <c r="M6052" s="246"/>
      <c r="N6052" s="249"/>
      <c r="O6052" s="506"/>
      <c r="P6052" s="249"/>
      <c r="Q6052" s="249"/>
      <c r="R6052" s="249"/>
      <c r="S6052" s="171">
        <v>534.27</v>
      </c>
      <c r="T6052" s="238" t="s">
        <v>2965</v>
      </c>
      <c r="U6052" s="238">
        <f t="shared" si="141"/>
        <v>21905.07</v>
      </c>
    </row>
    <row r="6053" spans="1:21" ht="20.399999999999999">
      <c r="A6053" s="238">
        <f t="shared" si="140"/>
        <v>6050</v>
      </c>
      <c r="B6053" s="238">
        <v>110408290</v>
      </c>
      <c r="C6053" s="238" t="s">
        <v>4382</v>
      </c>
      <c r="D6053" s="337" t="s">
        <v>2775</v>
      </c>
      <c r="E6053" s="598" t="s">
        <v>36</v>
      </c>
      <c r="F6053" s="235">
        <v>72</v>
      </c>
      <c r="G6053" s="635" t="s">
        <v>6334</v>
      </c>
      <c r="H6053" s="241">
        <v>45744</v>
      </c>
      <c r="I6053" s="505"/>
      <c r="J6053" s="249"/>
      <c r="K6053" s="249"/>
      <c r="L6053" s="249"/>
      <c r="M6053" s="246"/>
      <c r="N6053" s="249"/>
      <c r="O6053" s="506"/>
      <c r="P6053" s="249"/>
      <c r="Q6053" s="249"/>
      <c r="R6053" s="249"/>
      <c r="S6053" s="547">
        <v>610</v>
      </c>
      <c r="T6053" s="238" t="s">
        <v>2965</v>
      </c>
      <c r="U6053" s="238">
        <f t="shared" si="141"/>
        <v>43920</v>
      </c>
    </row>
    <row r="6054" spans="1:21">
      <c r="A6054" s="238">
        <f t="shared" si="140"/>
        <v>6051</v>
      </c>
      <c r="B6054" s="238">
        <v>112158708</v>
      </c>
      <c r="C6054" s="238" t="s">
        <v>3681</v>
      </c>
      <c r="D6054" s="337" t="s">
        <v>3682</v>
      </c>
      <c r="E6054" s="600" t="s">
        <v>36</v>
      </c>
      <c r="F6054" s="470">
        <v>12</v>
      </c>
      <c r="G6054" s="635" t="s">
        <v>6334</v>
      </c>
      <c r="H6054" s="241">
        <v>45744</v>
      </c>
      <c r="I6054" s="505"/>
      <c r="J6054" s="249"/>
      <c r="K6054" s="249"/>
      <c r="L6054" s="249"/>
      <c r="M6054" s="246"/>
      <c r="N6054" s="249"/>
      <c r="O6054" s="506"/>
      <c r="P6054" s="249"/>
      <c r="Q6054" s="249"/>
      <c r="R6054" s="249"/>
      <c r="S6054" s="547">
        <v>1900</v>
      </c>
      <c r="T6054" s="238" t="s">
        <v>2965</v>
      </c>
      <c r="U6054" s="238">
        <f t="shared" si="141"/>
        <v>22800</v>
      </c>
    </row>
    <row r="6055" spans="1:21">
      <c r="A6055" s="238">
        <f t="shared" si="140"/>
        <v>6052</v>
      </c>
      <c r="B6055" s="238">
        <v>111400055</v>
      </c>
      <c r="C6055" s="238" t="s">
        <v>3275</v>
      </c>
      <c r="D6055" s="238" t="s">
        <v>654</v>
      </c>
      <c r="E6055" s="598" t="s">
        <v>36</v>
      </c>
      <c r="F6055" s="235">
        <v>45</v>
      </c>
      <c r="G6055" s="635" t="s">
        <v>6334</v>
      </c>
      <c r="H6055" s="241">
        <v>45744</v>
      </c>
      <c r="I6055" s="505"/>
      <c r="J6055" s="249"/>
      <c r="K6055" s="249"/>
      <c r="L6055" s="249"/>
      <c r="M6055" s="246"/>
      <c r="N6055" s="249"/>
      <c r="O6055" s="506"/>
      <c r="P6055" s="249"/>
      <c r="Q6055" s="249"/>
      <c r="R6055" s="249"/>
      <c r="S6055" s="547">
        <v>1798</v>
      </c>
      <c r="T6055" s="238" t="s">
        <v>2965</v>
      </c>
      <c r="U6055" s="238">
        <f t="shared" si="141"/>
        <v>80910</v>
      </c>
    </row>
    <row r="6056" spans="1:21">
      <c r="A6056" s="238">
        <f t="shared" si="140"/>
        <v>6053</v>
      </c>
      <c r="B6056" s="238" t="s">
        <v>5681</v>
      </c>
      <c r="C6056" s="238" t="s">
        <v>5682</v>
      </c>
      <c r="D6056" s="238" t="s">
        <v>5683</v>
      </c>
      <c r="E6056" s="598" t="s">
        <v>36</v>
      </c>
      <c r="F6056" s="333">
        <v>1</v>
      </c>
      <c r="G6056" s="623" t="s">
        <v>6337</v>
      </c>
      <c r="H6056" s="485">
        <v>45740</v>
      </c>
      <c r="I6056" s="505"/>
      <c r="J6056" s="249"/>
      <c r="K6056" s="249"/>
      <c r="L6056" s="249"/>
      <c r="M6056" s="246"/>
      <c r="N6056" s="249"/>
      <c r="O6056" s="506"/>
      <c r="P6056" s="249"/>
      <c r="Q6056" s="249"/>
      <c r="R6056" s="249"/>
      <c r="S6056" s="538">
        <v>840500</v>
      </c>
      <c r="T6056" s="238" t="s">
        <v>2965</v>
      </c>
      <c r="U6056" s="238">
        <f t="shared" si="141"/>
        <v>840500</v>
      </c>
    </row>
    <row r="6057" spans="1:21">
      <c r="A6057" s="238">
        <f t="shared" si="140"/>
        <v>6054</v>
      </c>
      <c r="B6057" s="238">
        <v>111400055</v>
      </c>
      <c r="C6057" s="238" t="s">
        <v>3275</v>
      </c>
      <c r="D6057" s="238" t="s">
        <v>654</v>
      </c>
      <c r="E6057" s="598" t="s">
        <v>36</v>
      </c>
      <c r="F6057" s="333">
        <v>27</v>
      </c>
      <c r="G6057" s="635" t="s">
        <v>6334</v>
      </c>
      <c r="H6057" s="241">
        <v>45744</v>
      </c>
      <c r="I6057" s="505"/>
      <c r="J6057" s="249"/>
      <c r="K6057" s="249"/>
      <c r="L6057" s="249"/>
      <c r="M6057" s="246"/>
      <c r="N6057" s="249"/>
      <c r="O6057" s="506"/>
      <c r="P6057" s="249"/>
      <c r="Q6057" s="249"/>
      <c r="R6057" s="249"/>
      <c r="S6057" s="547">
        <v>1798</v>
      </c>
      <c r="T6057" s="238" t="s">
        <v>2965</v>
      </c>
      <c r="U6057" s="238">
        <f t="shared" si="141"/>
        <v>48546</v>
      </c>
    </row>
    <row r="6058" spans="1:21">
      <c r="A6058" s="238">
        <f t="shared" si="140"/>
        <v>6055</v>
      </c>
      <c r="B6058" s="238">
        <v>109492212</v>
      </c>
      <c r="C6058" s="346" t="s">
        <v>571</v>
      </c>
      <c r="D6058" s="346" t="s">
        <v>2741</v>
      </c>
      <c r="E6058" s="598" t="s">
        <v>36</v>
      </c>
      <c r="F6058" s="235">
        <v>1142</v>
      </c>
      <c r="G6058" s="635" t="s">
        <v>6333</v>
      </c>
      <c r="H6058" s="241">
        <v>45744</v>
      </c>
      <c r="I6058" s="505"/>
      <c r="J6058" s="249"/>
      <c r="K6058" s="249"/>
      <c r="L6058" s="249"/>
      <c r="M6058" s="246"/>
      <c r="N6058" s="249"/>
      <c r="O6058" s="506"/>
      <c r="P6058" s="249"/>
      <c r="Q6058" s="249"/>
      <c r="R6058" s="249"/>
      <c r="S6058" s="171">
        <v>11.89</v>
      </c>
      <c r="T6058" s="238" t="s">
        <v>2965</v>
      </c>
      <c r="U6058" s="238">
        <f t="shared" si="141"/>
        <v>13578.380000000001</v>
      </c>
    </row>
    <row r="6059" spans="1:21">
      <c r="A6059" s="238">
        <f t="shared" si="140"/>
        <v>6056</v>
      </c>
      <c r="B6059" s="355">
        <v>112139784</v>
      </c>
      <c r="C6059" s="355" t="s">
        <v>2731</v>
      </c>
      <c r="D6059" s="355" t="s">
        <v>2809</v>
      </c>
      <c r="E6059" s="600" t="s">
        <v>2729</v>
      </c>
      <c r="F6059" s="235">
        <v>734</v>
      </c>
      <c r="G6059" s="635" t="s">
        <v>6333</v>
      </c>
      <c r="H6059" s="241">
        <v>45744</v>
      </c>
      <c r="I6059" s="505"/>
      <c r="J6059" s="249"/>
      <c r="K6059" s="249"/>
      <c r="L6059" s="249"/>
      <c r="M6059" s="246"/>
      <c r="N6059" s="249"/>
      <c r="O6059" s="506"/>
      <c r="P6059" s="249"/>
      <c r="Q6059" s="249"/>
      <c r="R6059" s="249"/>
      <c r="S6059" s="171">
        <v>25</v>
      </c>
      <c r="T6059" s="238" t="s">
        <v>2965</v>
      </c>
      <c r="U6059" s="238">
        <f t="shared" si="141"/>
        <v>18350</v>
      </c>
    </row>
    <row r="6060" spans="1:21">
      <c r="A6060" s="238">
        <f t="shared" si="140"/>
        <v>6057</v>
      </c>
      <c r="B6060" s="355">
        <v>112139784</v>
      </c>
      <c r="C6060" s="355" t="s">
        <v>2731</v>
      </c>
      <c r="D6060" s="355" t="s">
        <v>2809</v>
      </c>
      <c r="E6060" s="600" t="s">
        <v>2729</v>
      </c>
      <c r="F6060" s="333">
        <v>1366</v>
      </c>
      <c r="G6060" s="635" t="s">
        <v>6333</v>
      </c>
      <c r="H6060" s="241">
        <v>45744</v>
      </c>
      <c r="I6060" s="505"/>
      <c r="J6060" s="249"/>
      <c r="K6060" s="249"/>
      <c r="L6060" s="249"/>
      <c r="M6060" s="246"/>
      <c r="N6060" s="249"/>
      <c r="O6060" s="506"/>
      <c r="P6060" s="249"/>
      <c r="Q6060" s="249"/>
      <c r="R6060" s="249"/>
      <c r="S6060" s="171">
        <v>25</v>
      </c>
      <c r="T6060" s="238" t="s">
        <v>2965</v>
      </c>
      <c r="U6060" s="238">
        <f t="shared" si="141"/>
        <v>34150</v>
      </c>
    </row>
    <row r="6061" spans="1:21">
      <c r="A6061" s="238">
        <f t="shared" si="140"/>
        <v>6058</v>
      </c>
      <c r="B6061" s="238">
        <v>112137134</v>
      </c>
      <c r="C6061" s="239">
        <v>21038811406</v>
      </c>
      <c r="D6061" s="337" t="s">
        <v>2415</v>
      </c>
      <c r="E6061" s="600" t="s">
        <v>36</v>
      </c>
      <c r="F6061" s="235">
        <v>433</v>
      </c>
      <c r="G6061" s="635" t="s">
        <v>6333</v>
      </c>
      <c r="H6061" s="241">
        <v>45744</v>
      </c>
      <c r="I6061" s="505"/>
      <c r="J6061" s="249"/>
      <c r="K6061" s="249"/>
      <c r="L6061" s="249"/>
      <c r="M6061" s="246"/>
      <c r="N6061" s="249"/>
      <c r="O6061" s="506"/>
      <c r="P6061" s="249"/>
      <c r="Q6061" s="249"/>
      <c r="R6061" s="249"/>
      <c r="S6061" s="171">
        <v>982.9</v>
      </c>
      <c r="T6061" s="238" t="s">
        <v>2965</v>
      </c>
      <c r="U6061" s="238">
        <f t="shared" si="141"/>
        <v>425595.7</v>
      </c>
    </row>
    <row r="6062" spans="1:21" ht="20.399999999999999">
      <c r="A6062" s="238">
        <f t="shared" si="140"/>
        <v>6059</v>
      </c>
      <c r="B6062" s="238">
        <v>110710681</v>
      </c>
      <c r="C6062" s="239" t="s">
        <v>5775</v>
      </c>
      <c r="D6062" s="239" t="s">
        <v>2209</v>
      </c>
      <c r="E6062" s="600" t="s">
        <v>36</v>
      </c>
      <c r="F6062" s="235">
        <v>96</v>
      </c>
      <c r="G6062" s="635" t="s">
        <v>6334</v>
      </c>
      <c r="H6062" s="241">
        <v>45744</v>
      </c>
      <c r="I6062" s="505"/>
      <c r="J6062" s="249"/>
      <c r="K6062" s="249"/>
      <c r="L6062" s="249"/>
      <c r="M6062" s="246"/>
      <c r="N6062" s="249"/>
      <c r="O6062" s="506"/>
      <c r="P6062" s="249"/>
      <c r="Q6062" s="249"/>
      <c r="R6062" s="249"/>
      <c r="S6062" s="547">
        <v>2153</v>
      </c>
      <c r="T6062" s="238" t="s">
        <v>2965</v>
      </c>
      <c r="U6062" s="238">
        <f t="shared" si="141"/>
        <v>206688</v>
      </c>
    </row>
    <row r="6063" spans="1:21" ht="20.399999999999999">
      <c r="A6063" s="238">
        <f t="shared" si="140"/>
        <v>6060</v>
      </c>
      <c r="B6063" s="238">
        <v>110710682</v>
      </c>
      <c r="C6063" s="239" t="s">
        <v>5777</v>
      </c>
      <c r="D6063" s="239" t="s">
        <v>2216</v>
      </c>
      <c r="E6063" s="600" t="s">
        <v>36</v>
      </c>
      <c r="F6063" s="333">
        <v>96</v>
      </c>
      <c r="G6063" s="635" t="s">
        <v>6334</v>
      </c>
      <c r="H6063" s="241">
        <v>45744</v>
      </c>
      <c r="I6063" s="505"/>
      <c r="J6063" s="249"/>
      <c r="K6063" s="249"/>
      <c r="L6063" s="249"/>
      <c r="M6063" s="246"/>
      <c r="N6063" s="249"/>
      <c r="O6063" s="506"/>
      <c r="P6063" s="249"/>
      <c r="Q6063" s="249"/>
      <c r="R6063" s="249"/>
      <c r="S6063" s="547">
        <v>2078</v>
      </c>
      <c r="T6063" s="238" t="s">
        <v>2965</v>
      </c>
      <c r="U6063" s="238">
        <f t="shared" si="141"/>
        <v>199488</v>
      </c>
    </row>
    <row r="6064" spans="1:21" ht="20.399999999999999">
      <c r="A6064" s="238">
        <f t="shared" si="140"/>
        <v>6061</v>
      </c>
      <c r="B6064" s="238">
        <v>110710684</v>
      </c>
      <c r="C6064" s="239" t="s">
        <v>5778</v>
      </c>
      <c r="D6064" s="239" t="s">
        <v>2213</v>
      </c>
      <c r="E6064" s="600" t="s">
        <v>36</v>
      </c>
      <c r="F6064" s="333">
        <v>48</v>
      </c>
      <c r="G6064" s="635" t="s">
        <v>6334</v>
      </c>
      <c r="H6064" s="241">
        <v>45744</v>
      </c>
      <c r="I6064" s="505"/>
      <c r="J6064" s="249"/>
      <c r="K6064" s="249"/>
      <c r="L6064" s="249"/>
      <c r="M6064" s="246"/>
      <c r="N6064" s="249"/>
      <c r="O6064" s="506"/>
      <c r="P6064" s="249"/>
      <c r="Q6064" s="249"/>
      <c r="R6064" s="249"/>
      <c r="S6064" s="547">
        <v>2711</v>
      </c>
      <c r="T6064" s="238" t="s">
        <v>2965</v>
      </c>
      <c r="U6064" s="238">
        <f t="shared" si="141"/>
        <v>130128</v>
      </c>
    </row>
    <row r="6065" spans="1:21">
      <c r="A6065" s="238">
        <f t="shared" si="140"/>
        <v>6062</v>
      </c>
      <c r="B6065" s="238">
        <v>112172541</v>
      </c>
      <c r="C6065" s="238">
        <v>112172541</v>
      </c>
      <c r="D6065" s="238" t="s">
        <v>2373</v>
      </c>
      <c r="E6065" s="598" t="s">
        <v>36</v>
      </c>
      <c r="F6065" s="333">
        <v>24</v>
      </c>
      <c r="G6065" s="635" t="s">
        <v>6334</v>
      </c>
      <c r="H6065" s="241">
        <v>45744</v>
      </c>
      <c r="I6065" s="505"/>
      <c r="J6065" s="249"/>
      <c r="K6065" s="249"/>
      <c r="L6065" s="249"/>
      <c r="M6065" s="246"/>
      <c r="N6065" s="249"/>
      <c r="O6065" s="506"/>
      <c r="P6065" s="249"/>
      <c r="Q6065" s="249"/>
      <c r="R6065" s="249"/>
      <c r="S6065" s="547">
        <v>250.2</v>
      </c>
      <c r="T6065" s="238" t="s">
        <v>2965</v>
      </c>
      <c r="U6065" s="238">
        <f t="shared" si="141"/>
        <v>6004.7999999999993</v>
      </c>
    </row>
    <row r="6066" spans="1:21">
      <c r="A6066" s="238">
        <f t="shared" si="140"/>
        <v>6063</v>
      </c>
      <c r="B6066" s="238">
        <v>112172542</v>
      </c>
      <c r="C6066" s="238">
        <v>112172542</v>
      </c>
      <c r="D6066" s="238" t="s">
        <v>2376</v>
      </c>
      <c r="E6066" s="598" t="s">
        <v>36</v>
      </c>
      <c r="F6066" s="238">
        <v>72</v>
      </c>
      <c r="G6066" s="635" t="s">
        <v>6334</v>
      </c>
      <c r="H6066" s="241">
        <v>45744</v>
      </c>
      <c r="I6066" s="505"/>
      <c r="J6066" s="249"/>
      <c r="K6066" s="249"/>
      <c r="L6066" s="249"/>
      <c r="M6066" s="246"/>
      <c r="N6066" s="249"/>
      <c r="O6066" s="506"/>
      <c r="P6066" s="249"/>
      <c r="Q6066" s="249"/>
      <c r="R6066" s="249"/>
      <c r="S6066" s="547">
        <v>139.5</v>
      </c>
      <c r="T6066" s="238" t="s">
        <v>2965</v>
      </c>
      <c r="U6066" s="238">
        <f t="shared" si="141"/>
        <v>10044</v>
      </c>
    </row>
    <row r="6067" spans="1:21">
      <c r="A6067" s="238">
        <f t="shared" si="140"/>
        <v>6064</v>
      </c>
      <c r="B6067" s="238">
        <v>112172543</v>
      </c>
      <c r="C6067" s="238">
        <v>112172543</v>
      </c>
      <c r="D6067" s="238" t="s">
        <v>1145</v>
      </c>
      <c r="E6067" s="598" t="s">
        <v>36</v>
      </c>
      <c r="F6067" s="238">
        <v>24</v>
      </c>
      <c r="G6067" s="635" t="s">
        <v>6334</v>
      </c>
      <c r="H6067" s="241">
        <v>45744</v>
      </c>
      <c r="I6067" s="505"/>
      <c r="J6067" s="249"/>
      <c r="K6067" s="249"/>
      <c r="L6067" s="249"/>
      <c r="M6067" s="246"/>
      <c r="N6067" s="249"/>
      <c r="O6067" s="506"/>
      <c r="P6067" s="249"/>
      <c r="Q6067" s="249"/>
      <c r="R6067" s="249"/>
      <c r="S6067" s="547">
        <v>3147</v>
      </c>
      <c r="T6067" s="238" t="s">
        <v>2965</v>
      </c>
      <c r="U6067" s="238">
        <f t="shared" si="141"/>
        <v>75528</v>
      </c>
    </row>
    <row r="6068" spans="1:21">
      <c r="A6068" s="238">
        <f t="shared" si="140"/>
        <v>6065</v>
      </c>
      <c r="B6068" s="238">
        <v>112172544</v>
      </c>
      <c r="C6068" s="238">
        <v>112172544</v>
      </c>
      <c r="D6068" s="238" t="s">
        <v>2377</v>
      </c>
      <c r="E6068" s="598" t="s">
        <v>36</v>
      </c>
      <c r="F6068" s="238">
        <v>48</v>
      </c>
      <c r="G6068" s="635" t="s">
        <v>6334</v>
      </c>
      <c r="H6068" s="241">
        <v>45744</v>
      </c>
      <c r="I6068" s="505"/>
      <c r="J6068" s="249"/>
      <c r="K6068" s="249"/>
      <c r="L6068" s="249"/>
      <c r="M6068" s="246"/>
      <c r="N6068" s="249"/>
      <c r="O6068" s="506"/>
      <c r="P6068" s="249"/>
      <c r="Q6068" s="249"/>
      <c r="R6068" s="249"/>
      <c r="S6068" s="547">
        <v>98</v>
      </c>
      <c r="T6068" s="238" t="s">
        <v>2965</v>
      </c>
      <c r="U6068" s="238">
        <f t="shared" si="141"/>
        <v>4704</v>
      </c>
    </row>
    <row r="6069" spans="1:21">
      <c r="A6069" s="238">
        <f t="shared" si="140"/>
        <v>6066</v>
      </c>
      <c r="B6069" s="238">
        <v>112172545</v>
      </c>
      <c r="C6069" s="238" t="s">
        <v>6330</v>
      </c>
      <c r="D6069" s="238" t="s">
        <v>2378</v>
      </c>
      <c r="E6069" s="598" t="s">
        <v>36</v>
      </c>
      <c r="F6069" s="333">
        <v>144</v>
      </c>
      <c r="G6069" s="635" t="s">
        <v>6334</v>
      </c>
      <c r="H6069" s="241">
        <v>45744</v>
      </c>
      <c r="I6069" s="505"/>
      <c r="J6069" s="249"/>
      <c r="K6069" s="249"/>
      <c r="L6069" s="249"/>
      <c r="M6069" s="246"/>
      <c r="N6069" s="249"/>
      <c r="O6069" s="506"/>
      <c r="P6069" s="249"/>
      <c r="Q6069" s="249"/>
      <c r="R6069" s="249"/>
      <c r="S6069" s="547">
        <v>9.8699999999999992</v>
      </c>
      <c r="T6069" s="238" t="s">
        <v>2965</v>
      </c>
      <c r="U6069" s="238">
        <f t="shared" si="141"/>
        <v>1421.28</v>
      </c>
    </row>
    <row r="6070" spans="1:21">
      <c r="A6070" s="238">
        <f t="shared" si="140"/>
        <v>6067</v>
      </c>
      <c r="B6070" s="238">
        <v>112172546</v>
      </c>
      <c r="C6070" s="238">
        <v>112172546</v>
      </c>
      <c r="D6070" s="238" t="s">
        <v>2380</v>
      </c>
      <c r="E6070" s="598" t="s">
        <v>36</v>
      </c>
      <c r="F6070" s="333">
        <v>96</v>
      </c>
      <c r="G6070" s="635" t="s">
        <v>6334</v>
      </c>
      <c r="H6070" s="241">
        <v>45744</v>
      </c>
      <c r="I6070" s="505"/>
      <c r="J6070" s="249"/>
      <c r="K6070" s="249"/>
      <c r="L6070" s="249"/>
      <c r="M6070" s="246"/>
      <c r="N6070" s="249"/>
      <c r="O6070" s="506"/>
      <c r="P6070" s="249"/>
      <c r="Q6070" s="249"/>
      <c r="R6070" s="249"/>
      <c r="S6070" s="547">
        <v>9.98</v>
      </c>
      <c r="T6070" s="238" t="s">
        <v>2965</v>
      </c>
      <c r="U6070" s="238">
        <f t="shared" si="141"/>
        <v>958.08</v>
      </c>
    </row>
    <row r="6071" spans="1:21">
      <c r="A6071" s="238">
        <f t="shared" si="140"/>
        <v>6068</v>
      </c>
      <c r="B6071" s="238">
        <v>112170848</v>
      </c>
      <c r="C6071" s="238">
        <v>112170848</v>
      </c>
      <c r="D6071" s="238" t="s">
        <v>2381</v>
      </c>
      <c r="E6071" s="598" t="s">
        <v>36</v>
      </c>
      <c r="F6071" s="235">
        <v>144</v>
      </c>
      <c r="G6071" s="635" t="s">
        <v>6334</v>
      </c>
      <c r="H6071" s="241">
        <v>45744</v>
      </c>
      <c r="I6071" s="505"/>
      <c r="J6071" s="249"/>
      <c r="K6071" s="249"/>
      <c r="L6071" s="249"/>
      <c r="M6071" s="246"/>
      <c r="N6071" s="249"/>
      <c r="O6071" s="506"/>
      <c r="P6071" s="249"/>
      <c r="Q6071" s="249"/>
      <c r="R6071" s="249"/>
      <c r="S6071" s="547">
        <v>9.34</v>
      </c>
      <c r="T6071" s="238" t="s">
        <v>2965</v>
      </c>
      <c r="U6071" s="238">
        <f t="shared" si="141"/>
        <v>1344.96</v>
      </c>
    </row>
    <row r="6072" spans="1:21" ht="20.399999999999999">
      <c r="A6072" s="238">
        <f t="shared" ref="A6072:A6135" si="142">A6071+1</f>
        <v>6069</v>
      </c>
      <c r="B6072" s="177">
        <v>107171952</v>
      </c>
      <c r="C6072" s="238">
        <v>99148781208</v>
      </c>
      <c r="D6072" s="238" t="s">
        <v>1476</v>
      </c>
      <c r="E6072" s="598" t="s">
        <v>36</v>
      </c>
      <c r="F6072" s="333">
        <v>40</v>
      </c>
      <c r="G6072" s="635" t="s">
        <v>6333</v>
      </c>
      <c r="H6072" s="241">
        <v>45744</v>
      </c>
      <c r="I6072" s="505"/>
      <c r="J6072" s="249"/>
      <c r="K6072" s="249"/>
      <c r="L6072" s="249"/>
      <c r="M6072" s="246"/>
      <c r="N6072" s="249"/>
      <c r="O6072" s="506"/>
      <c r="P6072" s="249"/>
      <c r="Q6072" s="249"/>
      <c r="R6072" s="249"/>
      <c r="S6072" s="408">
        <v>2003.5</v>
      </c>
      <c r="T6072" s="238" t="s">
        <v>2965</v>
      </c>
      <c r="U6072" s="238">
        <f t="shared" si="141"/>
        <v>80140</v>
      </c>
    </row>
    <row r="6073" spans="1:21">
      <c r="A6073" s="238">
        <f t="shared" si="142"/>
        <v>6070</v>
      </c>
      <c r="B6073" s="236">
        <v>112173846</v>
      </c>
      <c r="C6073" s="238">
        <v>1552983</v>
      </c>
      <c r="D6073" s="239" t="s">
        <v>3758</v>
      </c>
      <c r="E6073" s="598" t="s">
        <v>36</v>
      </c>
      <c r="F6073" s="470">
        <v>12</v>
      </c>
      <c r="G6073" s="635" t="s">
        <v>6334</v>
      </c>
      <c r="H6073" s="241">
        <v>45744</v>
      </c>
      <c r="I6073" s="505"/>
      <c r="J6073" s="249"/>
      <c r="K6073" s="249"/>
      <c r="L6073" s="249"/>
      <c r="M6073" s="246"/>
      <c r="N6073" s="249"/>
      <c r="O6073" s="506"/>
      <c r="P6073" s="249"/>
      <c r="Q6073" s="249"/>
      <c r="R6073" s="249"/>
      <c r="S6073" s="547">
        <v>2350</v>
      </c>
      <c r="T6073" s="238" t="s">
        <v>2965</v>
      </c>
      <c r="U6073" s="238">
        <f t="shared" si="141"/>
        <v>28200</v>
      </c>
    </row>
    <row r="6074" spans="1:21">
      <c r="A6074" s="238">
        <f t="shared" si="142"/>
        <v>6071</v>
      </c>
      <c r="B6074" s="236">
        <v>112173846</v>
      </c>
      <c r="C6074" s="238">
        <v>1552983</v>
      </c>
      <c r="D6074" s="239" t="s">
        <v>3758</v>
      </c>
      <c r="E6074" s="598" t="s">
        <v>36</v>
      </c>
      <c r="F6074" s="470">
        <v>1</v>
      </c>
      <c r="G6074" s="635" t="s">
        <v>6338</v>
      </c>
      <c r="H6074" s="241">
        <v>45740</v>
      </c>
      <c r="I6074" s="505"/>
      <c r="J6074" s="249"/>
      <c r="K6074" s="249"/>
      <c r="L6074" s="249"/>
      <c r="M6074" s="246"/>
      <c r="N6074" s="249"/>
      <c r="O6074" s="506"/>
      <c r="P6074" s="249"/>
      <c r="Q6074" s="249"/>
      <c r="R6074" s="249"/>
      <c r="S6074" s="538">
        <v>2350</v>
      </c>
      <c r="T6074" s="238" t="s">
        <v>2965</v>
      </c>
      <c r="U6074" s="238">
        <f t="shared" si="141"/>
        <v>2350</v>
      </c>
    </row>
    <row r="6075" spans="1:21">
      <c r="A6075" s="238">
        <f t="shared" si="142"/>
        <v>6072</v>
      </c>
      <c r="B6075" s="236">
        <v>112169822</v>
      </c>
      <c r="C6075" s="361"/>
      <c r="D6075" s="239" t="s">
        <v>2942</v>
      </c>
      <c r="E6075" s="600" t="s">
        <v>2729</v>
      </c>
      <c r="F6075" s="238">
        <v>2100</v>
      </c>
      <c r="G6075" s="635" t="s">
        <v>6333</v>
      </c>
      <c r="H6075" s="241">
        <v>45744</v>
      </c>
      <c r="I6075" s="505"/>
      <c r="J6075" s="249"/>
      <c r="K6075" s="249"/>
      <c r="L6075" s="249"/>
      <c r="M6075" s="246"/>
      <c r="N6075" s="249"/>
      <c r="O6075" s="506"/>
      <c r="P6075" s="249"/>
      <c r="Q6075" s="249"/>
      <c r="R6075" s="249"/>
      <c r="S6075" s="171">
        <v>20.5</v>
      </c>
      <c r="T6075" s="238" t="s">
        <v>2965</v>
      </c>
      <c r="U6075" s="238">
        <f t="shared" si="141"/>
        <v>43050</v>
      </c>
    </row>
    <row r="6076" spans="1:21">
      <c r="A6076" s="238">
        <f t="shared" si="142"/>
        <v>6073</v>
      </c>
      <c r="B6076" s="236">
        <v>112169822</v>
      </c>
      <c r="C6076" s="361"/>
      <c r="D6076" s="239" t="s">
        <v>2942</v>
      </c>
      <c r="E6076" s="600" t="s">
        <v>2729</v>
      </c>
      <c r="F6076" s="238">
        <v>480</v>
      </c>
      <c r="G6076" s="635" t="s">
        <v>6334</v>
      </c>
      <c r="H6076" s="241">
        <v>45744</v>
      </c>
      <c r="I6076" s="505"/>
      <c r="J6076" s="249"/>
      <c r="K6076" s="249"/>
      <c r="L6076" s="249"/>
      <c r="M6076" s="246"/>
      <c r="N6076" s="249"/>
      <c r="O6076" s="506"/>
      <c r="P6076" s="249"/>
      <c r="Q6076" s="249"/>
      <c r="R6076" s="249"/>
      <c r="S6076" s="249">
        <v>21.67</v>
      </c>
      <c r="T6076" s="238" t="s">
        <v>2965</v>
      </c>
      <c r="U6076" s="238">
        <f t="shared" si="141"/>
        <v>10401.6</v>
      </c>
    </row>
    <row r="6077" spans="1:21">
      <c r="A6077" s="238">
        <f t="shared" si="142"/>
        <v>6074</v>
      </c>
      <c r="B6077" s="236">
        <v>110408288</v>
      </c>
      <c r="C6077" s="238" t="s">
        <v>1749</v>
      </c>
      <c r="D6077" s="337" t="s">
        <v>1750</v>
      </c>
      <c r="E6077" s="598" t="s">
        <v>36</v>
      </c>
      <c r="F6077" s="235">
        <v>66</v>
      </c>
      <c r="G6077" s="635" t="s">
        <v>6334</v>
      </c>
      <c r="H6077" s="241">
        <v>45744</v>
      </c>
      <c r="I6077" s="505"/>
      <c r="J6077" s="249"/>
      <c r="K6077" s="249"/>
      <c r="L6077" s="249"/>
      <c r="M6077" s="246"/>
      <c r="N6077" s="249"/>
      <c r="O6077" s="506"/>
      <c r="P6077" s="249"/>
      <c r="Q6077" s="249"/>
      <c r="R6077" s="249"/>
      <c r="S6077" s="547">
        <v>2750</v>
      </c>
      <c r="T6077" s="238" t="s">
        <v>2965</v>
      </c>
      <c r="U6077" s="238">
        <f t="shared" si="141"/>
        <v>181500</v>
      </c>
    </row>
    <row r="6078" spans="1:21">
      <c r="A6078" s="238">
        <f t="shared" si="142"/>
        <v>6075</v>
      </c>
      <c r="B6078" s="238">
        <v>109492193</v>
      </c>
      <c r="C6078" s="346">
        <v>9670003576</v>
      </c>
      <c r="D6078" s="346" t="s">
        <v>2739</v>
      </c>
      <c r="E6078" s="598" t="s">
        <v>36</v>
      </c>
      <c r="F6078" s="333">
        <v>412</v>
      </c>
      <c r="G6078" s="635" t="s">
        <v>6333</v>
      </c>
      <c r="H6078" s="241">
        <v>45744</v>
      </c>
      <c r="I6078" s="505"/>
      <c r="J6078" s="249"/>
      <c r="K6078" s="249"/>
      <c r="L6078" s="249"/>
      <c r="M6078" s="246"/>
      <c r="N6078" s="249"/>
      <c r="O6078" s="506"/>
      <c r="P6078" s="249"/>
      <c r="Q6078" s="249"/>
      <c r="R6078" s="249"/>
      <c r="S6078" s="408">
        <v>11.89</v>
      </c>
      <c r="T6078" s="238" t="s">
        <v>2965</v>
      </c>
      <c r="U6078" s="238">
        <f t="shared" si="141"/>
        <v>4898.68</v>
      </c>
    </row>
    <row r="6079" spans="1:21">
      <c r="A6079" s="238">
        <f t="shared" si="142"/>
        <v>6076</v>
      </c>
      <c r="B6079" s="238">
        <v>109609628</v>
      </c>
      <c r="C6079" s="238" t="s">
        <v>1672</v>
      </c>
      <c r="D6079" s="238" t="s">
        <v>1673</v>
      </c>
      <c r="E6079" s="598" t="s">
        <v>36</v>
      </c>
      <c r="F6079" s="235">
        <v>50</v>
      </c>
      <c r="G6079" s="635" t="s">
        <v>6333</v>
      </c>
      <c r="H6079" s="241">
        <v>45744</v>
      </c>
      <c r="I6079" s="505"/>
      <c r="J6079" s="249"/>
      <c r="K6079" s="249"/>
      <c r="L6079" s="249"/>
      <c r="M6079" s="246"/>
      <c r="N6079" s="249"/>
      <c r="O6079" s="506"/>
      <c r="P6079" s="249"/>
      <c r="Q6079" s="249"/>
      <c r="R6079" s="249"/>
      <c r="S6079" s="171">
        <v>55.24</v>
      </c>
      <c r="T6079" s="238" t="s">
        <v>2965</v>
      </c>
      <c r="U6079" s="238">
        <f t="shared" si="141"/>
        <v>2762</v>
      </c>
    </row>
    <row r="6080" spans="1:21">
      <c r="A6080" s="238">
        <f t="shared" si="142"/>
        <v>6077</v>
      </c>
      <c r="B6080" s="238">
        <v>109609633</v>
      </c>
      <c r="C6080" s="346" t="s">
        <v>1078</v>
      </c>
      <c r="D6080" s="346" t="s">
        <v>1674</v>
      </c>
      <c r="E6080" s="598" t="s">
        <v>36</v>
      </c>
      <c r="F6080" s="333">
        <v>21</v>
      </c>
      <c r="G6080" s="635" t="s">
        <v>6333</v>
      </c>
      <c r="H6080" s="241">
        <v>45744</v>
      </c>
      <c r="I6080" s="505"/>
      <c r="J6080" s="249"/>
      <c r="K6080" s="249"/>
      <c r="L6080" s="249"/>
      <c r="M6080" s="246"/>
      <c r="N6080" s="249"/>
      <c r="O6080" s="506"/>
      <c r="P6080" s="249"/>
      <c r="Q6080" s="249"/>
      <c r="R6080" s="249"/>
      <c r="S6080" s="171">
        <v>102.74</v>
      </c>
      <c r="T6080" s="238" t="s">
        <v>2965</v>
      </c>
      <c r="U6080" s="238">
        <f t="shared" si="141"/>
        <v>2157.54</v>
      </c>
    </row>
    <row r="6081" spans="1:21">
      <c r="A6081" s="238">
        <f t="shared" si="142"/>
        <v>6078</v>
      </c>
      <c r="B6081" s="238">
        <v>112136078</v>
      </c>
      <c r="C6081" s="346" t="s">
        <v>879</v>
      </c>
      <c r="D6081" s="346" t="s">
        <v>880</v>
      </c>
      <c r="E6081" s="598" t="s">
        <v>36</v>
      </c>
      <c r="F6081" s="333">
        <v>20</v>
      </c>
      <c r="G6081" s="635" t="s">
        <v>6333</v>
      </c>
      <c r="H6081" s="241">
        <v>45744</v>
      </c>
      <c r="I6081" s="505"/>
      <c r="J6081" s="249"/>
      <c r="K6081" s="249"/>
      <c r="L6081" s="249"/>
      <c r="M6081" s="246"/>
      <c r="N6081" s="249"/>
      <c r="O6081" s="506"/>
      <c r="P6081" s="249"/>
      <c r="Q6081" s="249"/>
      <c r="R6081" s="249"/>
      <c r="S6081" s="542">
        <v>175.20000000000002</v>
      </c>
      <c r="T6081" s="238" t="s">
        <v>2965</v>
      </c>
      <c r="U6081" s="238">
        <f t="shared" si="141"/>
        <v>3504.0000000000005</v>
      </c>
    </row>
    <row r="6082" spans="1:21">
      <c r="A6082" s="238">
        <f t="shared" si="142"/>
        <v>6079</v>
      </c>
      <c r="B6082" s="238">
        <v>109609637</v>
      </c>
      <c r="C6082" s="238" t="s">
        <v>573</v>
      </c>
      <c r="D6082" s="238" t="s">
        <v>574</v>
      </c>
      <c r="E6082" s="598" t="s">
        <v>36</v>
      </c>
      <c r="F6082" s="333">
        <v>50</v>
      </c>
      <c r="G6082" s="635" t="s">
        <v>6333</v>
      </c>
      <c r="H6082" s="241">
        <v>45744</v>
      </c>
      <c r="I6082" s="505"/>
      <c r="J6082" s="249"/>
      <c r="K6082" s="249"/>
      <c r="L6082" s="249"/>
      <c r="M6082" s="246"/>
      <c r="N6082" s="249"/>
      <c r="O6082" s="506"/>
      <c r="P6082" s="249"/>
      <c r="Q6082" s="249"/>
      <c r="R6082" s="249"/>
      <c r="S6082" s="171">
        <v>21.82</v>
      </c>
      <c r="T6082" s="238" t="s">
        <v>2965</v>
      </c>
      <c r="U6082" s="238">
        <f t="shared" si="141"/>
        <v>1091</v>
      </c>
    </row>
    <row r="6083" spans="1:21">
      <c r="A6083" s="238">
        <f t="shared" si="142"/>
        <v>6080</v>
      </c>
      <c r="B6083" s="238">
        <v>112137134</v>
      </c>
      <c r="C6083" s="239">
        <v>21038811406</v>
      </c>
      <c r="D6083" s="337" t="s">
        <v>2415</v>
      </c>
      <c r="E6083" s="600" t="s">
        <v>36</v>
      </c>
      <c r="F6083" s="333">
        <v>47</v>
      </c>
      <c r="G6083" s="635" t="s">
        <v>6333</v>
      </c>
      <c r="H6083" s="241">
        <v>45744</v>
      </c>
      <c r="I6083" s="505"/>
      <c r="J6083" s="249"/>
      <c r="K6083" s="249"/>
      <c r="L6083" s="249"/>
      <c r="M6083" s="246"/>
      <c r="N6083" s="249"/>
      <c r="O6083" s="506"/>
      <c r="P6083" s="249"/>
      <c r="Q6083" s="249"/>
      <c r="R6083" s="249"/>
      <c r="S6083" s="171">
        <v>982.9</v>
      </c>
      <c r="T6083" s="238" t="s">
        <v>2965</v>
      </c>
      <c r="U6083" s="238">
        <f t="shared" si="141"/>
        <v>46196.299999999996</v>
      </c>
    </row>
    <row r="6084" spans="1:21">
      <c r="A6084" s="238">
        <f t="shared" si="142"/>
        <v>6081</v>
      </c>
      <c r="B6084" s="238">
        <v>112136066</v>
      </c>
      <c r="C6084" s="346" t="s">
        <v>2230</v>
      </c>
      <c r="D6084" s="346" t="s">
        <v>2745</v>
      </c>
      <c r="E6084" s="600" t="s">
        <v>36</v>
      </c>
      <c r="F6084" s="333">
        <v>20</v>
      </c>
      <c r="G6084" s="635" t="s">
        <v>6333</v>
      </c>
      <c r="H6084" s="241">
        <v>45744</v>
      </c>
      <c r="I6084" s="505"/>
      <c r="J6084" s="249"/>
      <c r="K6084" s="249"/>
      <c r="L6084" s="249"/>
      <c r="M6084" s="246"/>
      <c r="N6084" s="249"/>
      <c r="O6084" s="506"/>
      <c r="P6084" s="249"/>
      <c r="Q6084" s="249"/>
      <c r="R6084" s="249"/>
      <c r="S6084" s="171">
        <v>138.27000000000001</v>
      </c>
      <c r="T6084" s="238" t="s">
        <v>2965</v>
      </c>
      <c r="U6084" s="238">
        <f t="shared" si="141"/>
        <v>2765.4</v>
      </c>
    </row>
    <row r="6085" spans="1:21">
      <c r="A6085" s="238">
        <f t="shared" si="142"/>
        <v>6082</v>
      </c>
      <c r="B6085" s="238">
        <v>112136069</v>
      </c>
      <c r="C6085" s="346" t="s">
        <v>2235</v>
      </c>
      <c r="D6085" s="346" t="s">
        <v>2749</v>
      </c>
      <c r="E6085" s="600" t="s">
        <v>36</v>
      </c>
      <c r="F6085" s="333">
        <v>22</v>
      </c>
      <c r="G6085" s="635" t="s">
        <v>6333</v>
      </c>
      <c r="H6085" s="241">
        <v>45744</v>
      </c>
      <c r="I6085" s="505"/>
      <c r="J6085" s="249"/>
      <c r="K6085" s="249"/>
      <c r="L6085" s="249"/>
      <c r="M6085" s="246"/>
      <c r="N6085" s="249"/>
      <c r="O6085" s="506"/>
      <c r="P6085" s="249"/>
      <c r="Q6085" s="249"/>
      <c r="R6085" s="249"/>
      <c r="S6085" s="171">
        <v>57.48</v>
      </c>
      <c r="T6085" s="238" t="s">
        <v>2965</v>
      </c>
      <c r="U6085" s="238">
        <f t="shared" si="141"/>
        <v>1264.56</v>
      </c>
    </row>
    <row r="6086" spans="1:21" ht="20.399999999999999">
      <c r="A6086" s="238">
        <f t="shared" si="142"/>
        <v>6083</v>
      </c>
      <c r="B6086" s="238">
        <v>109492194</v>
      </c>
      <c r="C6086" s="346">
        <v>61030012010</v>
      </c>
      <c r="D6086" s="346" t="s">
        <v>193</v>
      </c>
      <c r="E6086" s="598" t="s">
        <v>36</v>
      </c>
      <c r="F6086" s="333">
        <v>91</v>
      </c>
      <c r="G6086" s="635" t="s">
        <v>6333</v>
      </c>
      <c r="H6086" s="241">
        <v>45744</v>
      </c>
      <c r="I6086" s="505"/>
      <c r="J6086" s="249"/>
      <c r="K6086" s="249"/>
      <c r="L6086" s="249"/>
      <c r="M6086" s="246"/>
      <c r="N6086" s="249"/>
      <c r="O6086" s="506"/>
      <c r="P6086" s="249"/>
      <c r="Q6086" s="249"/>
      <c r="R6086" s="249"/>
      <c r="S6086" s="171">
        <v>74.1815</v>
      </c>
      <c r="T6086" s="238" t="s">
        <v>2965</v>
      </c>
      <c r="U6086" s="238">
        <f t="shared" si="141"/>
        <v>6750.5164999999997</v>
      </c>
    </row>
    <row r="6087" spans="1:21" ht="20.399999999999999">
      <c r="A6087" s="238">
        <f t="shared" si="142"/>
        <v>6084</v>
      </c>
      <c r="B6087" s="238">
        <v>109492194</v>
      </c>
      <c r="C6087" s="346">
        <v>61030012010</v>
      </c>
      <c r="D6087" s="346" t="s">
        <v>193</v>
      </c>
      <c r="E6087" s="598" t="s">
        <v>36</v>
      </c>
      <c r="F6087" s="238">
        <v>24</v>
      </c>
      <c r="G6087" s="635" t="s">
        <v>6334</v>
      </c>
      <c r="H6087" s="241">
        <v>45744</v>
      </c>
      <c r="I6087" s="505"/>
      <c r="J6087" s="249"/>
      <c r="K6087" s="249"/>
      <c r="L6087" s="249"/>
      <c r="M6087" s="246"/>
      <c r="N6087" s="249"/>
      <c r="O6087" s="506"/>
      <c r="P6087" s="249"/>
      <c r="Q6087" s="249"/>
      <c r="R6087" s="249"/>
      <c r="S6087" s="249">
        <v>25.44</v>
      </c>
      <c r="T6087" s="238" t="s">
        <v>2965</v>
      </c>
      <c r="U6087" s="238">
        <f t="shared" si="141"/>
        <v>610.56000000000006</v>
      </c>
    </row>
    <row r="6088" spans="1:21" ht="20.399999999999999">
      <c r="A6088" s="238">
        <f t="shared" si="142"/>
        <v>6085</v>
      </c>
      <c r="B6088" s="238">
        <v>109492197</v>
      </c>
      <c r="C6088" s="238">
        <v>61030000067</v>
      </c>
      <c r="D6088" s="238" t="s">
        <v>187</v>
      </c>
      <c r="E6088" s="598" t="s">
        <v>36</v>
      </c>
      <c r="F6088" s="333">
        <v>10</v>
      </c>
      <c r="G6088" s="635" t="s">
        <v>6334</v>
      </c>
      <c r="H6088" s="241">
        <v>45744</v>
      </c>
      <c r="I6088" s="505"/>
      <c r="J6088" s="249"/>
      <c r="K6088" s="249"/>
      <c r="L6088" s="249"/>
      <c r="M6088" s="246"/>
      <c r="N6088" s="249"/>
      <c r="O6088" s="506"/>
      <c r="P6088" s="249"/>
      <c r="Q6088" s="249"/>
      <c r="R6088" s="249"/>
      <c r="S6088" s="249">
        <v>81.510000000000005</v>
      </c>
      <c r="T6088" s="238" t="s">
        <v>2965</v>
      </c>
      <c r="U6088" s="238">
        <f t="shared" si="141"/>
        <v>815.1</v>
      </c>
    </row>
    <row r="6089" spans="1:21">
      <c r="A6089" s="238">
        <f t="shared" si="142"/>
        <v>6086</v>
      </c>
      <c r="B6089" s="236" t="s">
        <v>2336</v>
      </c>
      <c r="C6089" s="239" t="s">
        <v>2804</v>
      </c>
      <c r="D6089" s="238" t="s">
        <v>2605</v>
      </c>
      <c r="E6089" s="598" t="s">
        <v>36</v>
      </c>
      <c r="F6089" s="333">
        <v>96</v>
      </c>
      <c r="G6089" s="635" t="s">
        <v>6334</v>
      </c>
      <c r="H6089" s="241">
        <v>45744</v>
      </c>
      <c r="I6089" s="505"/>
      <c r="J6089" s="249"/>
      <c r="K6089" s="249"/>
      <c r="L6089" s="249"/>
      <c r="M6089" s="246"/>
      <c r="N6089" s="249"/>
      <c r="O6089" s="506"/>
      <c r="P6089" s="249"/>
      <c r="Q6089" s="249"/>
      <c r="R6089" s="249"/>
      <c r="S6089" s="547">
        <v>1779</v>
      </c>
      <c r="T6089" s="238" t="s">
        <v>2965</v>
      </c>
      <c r="U6089" s="238">
        <f t="shared" si="141"/>
        <v>170784</v>
      </c>
    </row>
    <row r="6090" spans="1:21">
      <c r="A6090" s="238">
        <f t="shared" si="142"/>
        <v>6087</v>
      </c>
      <c r="B6090" s="238">
        <v>112148136</v>
      </c>
      <c r="C6090" s="239" t="s">
        <v>3726</v>
      </c>
      <c r="D6090" s="238" t="s">
        <v>3727</v>
      </c>
      <c r="E6090" s="600" t="s">
        <v>36</v>
      </c>
      <c r="F6090" s="350">
        <v>12</v>
      </c>
      <c r="G6090" s="635" t="s">
        <v>6334</v>
      </c>
      <c r="H6090" s="241">
        <v>45744</v>
      </c>
      <c r="I6090" s="505"/>
      <c r="J6090" s="249"/>
      <c r="K6090" s="249"/>
      <c r="L6090" s="249"/>
      <c r="M6090" s="246"/>
      <c r="N6090" s="249"/>
      <c r="O6090" s="506"/>
      <c r="P6090" s="249"/>
      <c r="Q6090" s="249"/>
      <c r="R6090" s="249"/>
      <c r="S6090" s="547">
        <v>14766.94</v>
      </c>
      <c r="T6090" s="238" t="s">
        <v>2965</v>
      </c>
      <c r="U6090" s="238">
        <f t="shared" si="141"/>
        <v>177203.28</v>
      </c>
    </row>
    <row r="6091" spans="1:21">
      <c r="A6091" s="238">
        <f t="shared" si="142"/>
        <v>6088</v>
      </c>
      <c r="B6091" s="238">
        <v>112148136</v>
      </c>
      <c r="C6091" s="239" t="s">
        <v>3726</v>
      </c>
      <c r="D6091" s="238" t="s">
        <v>3727</v>
      </c>
      <c r="E6091" s="600" t="s">
        <v>36</v>
      </c>
      <c r="F6091" s="350">
        <v>1</v>
      </c>
      <c r="G6091" s="635" t="s">
        <v>6338</v>
      </c>
      <c r="H6091" s="241">
        <v>45740</v>
      </c>
      <c r="I6091" s="505"/>
      <c r="J6091" s="249"/>
      <c r="K6091" s="249"/>
      <c r="L6091" s="249"/>
      <c r="M6091" s="246"/>
      <c r="N6091" s="249"/>
      <c r="O6091" s="506"/>
      <c r="P6091" s="249"/>
      <c r="Q6091" s="249"/>
      <c r="R6091" s="249"/>
      <c r="S6091" s="538">
        <v>12371</v>
      </c>
      <c r="T6091" s="238" t="s">
        <v>2965</v>
      </c>
      <c r="U6091" s="238">
        <f t="shared" si="141"/>
        <v>12371</v>
      </c>
    </row>
    <row r="6092" spans="1:21">
      <c r="A6092" s="238">
        <f t="shared" si="142"/>
        <v>6089</v>
      </c>
      <c r="B6092" s="236">
        <v>110408288</v>
      </c>
      <c r="C6092" s="238" t="s">
        <v>1749</v>
      </c>
      <c r="D6092" s="337" t="s">
        <v>1750</v>
      </c>
      <c r="E6092" s="600" t="s">
        <v>36</v>
      </c>
      <c r="F6092" s="333">
        <v>6</v>
      </c>
      <c r="G6092" s="635" t="s">
        <v>6334</v>
      </c>
      <c r="H6092" s="241">
        <v>45744</v>
      </c>
      <c r="I6092" s="505"/>
      <c r="J6092" s="249"/>
      <c r="K6092" s="249"/>
      <c r="L6092" s="249"/>
      <c r="M6092" s="246"/>
      <c r="N6092" s="249"/>
      <c r="O6092" s="506"/>
      <c r="P6092" s="249"/>
      <c r="Q6092" s="249"/>
      <c r="R6092" s="249"/>
      <c r="S6092" s="547">
        <v>2.5499999999999998</v>
      </c>
      <c r="T6092" s="238" t="s">
        <v>2965</v>
      </c>
      <c r="U6092" s="238">
        <f t="shared" ref="U6092:U6155" si="143">S6092*F6092</f>
        <v>15.299999999999999</v>
      </c>
    </row>
    <row r="6093" spans="1:21">
      <c r="A6093" s="238">
        <f t="shared" si="142"/>
        <v>6090</v>
      </c>
      <c r="B6093" s="238">
        <v>109492176</v>
      </c>
      <c r="C6093" s="238" t="s">
        <v>4621</v>
      </c>
      <c r="D6093" s="238" t="s">
        <v>2204</v>
      </c>
      <c r="E6093" s="600" t="s">
        <v>2729</v>
      </c>
      <c r="F6093" s="235">
        <v>2400</v>
      </c>
      <c r="G6093" s="635" t="s">
        <v>6333</v>
      </c>
      <c r="H6093" s="241">
        <v>45744</v>
      </c>
      <c r="I6093" s="505"/>
      <c r="J6093" s="249"/>
      <c r="K6093" s="249"/>
      <c r="L6093" s="249"/>
      <c r="M6093" s="246"/>
      <c r="N6093" s="249"/>
      <c r="O6093" s="506"/>
      <c r="P6093" s="249"/>
      <c r="Q6093" s="249"/>
      <c r="R6093" s="249"/>
      <c r="S6093" s="171">
        <v>293.43</v>
      </c>
      <c r="T6093" s="238" t="s">
        <v>2965</v>
      </c>
      <c r="U6093" s="238">
        <f t="shared" si="143"/>
        <v>704232</v>
      </c>
    </row>
    <row r="6094" spans="1:21">
      <c r="A6094" s="238">
        <f t="shared" si="142"/>
        <v>6091</v>
      </c>
      <c r="B6094" s="236">
        <v>109492179</v>
      </c>
      <c r="C6094" s="337" t="s">
        <v>3332</v>
      </c>
      <c r="D6094" s="238" t="s">
        <v>2134</v>
      </c>
      <c r="E6094" s="600" t="s">
        <v>36</v>
      </c>
      <c r="F6094" s="238">
        <v>4320</v>
      </c>
      <c r="G6094" s="635" t="s">
        <v>6333</v>
      </c>
      <c r="H6094" s="241">
        <v>45744</v>
      </c>
      <c r="I6094" s="505"/>
      <c r="J6094" s="249"/>
      <c r="K6094" s="249"/>
      <c r="L6094" s="249"/>
      <c r="M6094" s="246"/>
      <c r="N6094" s="249"/>
      <c r="O6094" s="506"/>
      <c r="P6094" s="249"/>
      <c r="Q6094" s="249"/>
      <c r="R6094" s="249"/>
      <c r="S6094" s="171">
        <v>82.11</v>
      </c>
      <c r="T6094" s="238" t="s">
        <v>2965</v>
      </c>
      <c r="U6094" s="238">
        <f t="shared" si="143"/>
        <v>354715.2</v>
      </c>
    </row>
    <row r="6095" spans="1:21" ht="20.399999999999999">
      <c r="A6095" s="238">
        <f t="shared" si="142"/>
        <v>6092</v>
      </c>
      <c r="B6095" s="236" t="s">
        <v>6407</v>
      </c>
      <c r="C6095" s="239" t="s">
        <v>3333</v>
      </c>
      <c r="D6095" s="239" t="s">
        <v>4895</v>
      </c>
      <c r="E6095" s="600" t="s">
        <v>2729</v>
      </c>
      <c r="F6095" s="333">
        <v>593</v>
      </c>
      <c r="G6095" s="635" t="s">
        <v>6333</v>
      </c>
      <c r="H6095" s="241">
        <v>45744</v>
      </c>
      <c r="I6095" s="505"/>
      <c r="J6095" s="249"/>
      <c r="K6095" s="249"/>
      <c r="L6095" s="249"/>
      <c r="M6095" s="246"/>
      <c r="N6095" s="249"/>
      <c r="O6095" s="506"/>
      <c r="P6095" s="249"/>
      <c r="Q6095" s="249"/>
      <c r="R6095" s="249"/>
      <c r="S6095" s="171">
        <v>98.05</v>
      </c>
      <c r="T6095" s="238" t="s">
        <v>2965</v>
      </c>
      <c r="U6095" s="238">
        <f t="shared" si="143"/>
        <v>58143.65</v>
      </c>
    </row>
    <row r="6096" spans="1:21">
      <c r="A6096" s="238">
        <f t="shared" si="142"/>
        <v>6093</v>
      </c>
      <c r="B6096" s="236">
        <v>107105353</v>
      </c>
      <c r="C6096" s="239" t="s">
        <v>3333</v>
      </c>
      <c r="D6096" s="239" t="s">
        <v>4895</v>
      </c>
      <c r="E6096" s="600" t="s">
        <v>2729</v>
      </c>
      <c r="F6096" s="235">
        <v>157</v>
      </c>
      <c r="G6096" s="635" t="s">
        <v>6333</v>
      </c>
      <c r="H6096" s="241">
        <v>45744</v>
      </c>
      <c r="I6096" s="505"/>
      <c r="J6096" s="249"/>
      <c r="K6096" s="249"/>
      <c r="L6096" s="249"/>
      <c r="M6096" s="246"/>
      <c r="N6096" s="249"/>
      <c r="O6096" s="506"/>
      <c r="P6096" s="249"/>
      <c r="Q6096" s="249"/>
      <c r="R6096" s="249"/>
      <c r="S6096" s="171">
        <v>98.05</v>
      </c>
      <c r="T6096" s="238" t="s">
        <v>2965</v>
      </c>
      <c r="U6096" s="238">
        <f t="shared" si="143"/>
        <v>15393.85</v>
      </c>
    </row>
    <row r="6097" spans="1:21">
      <c r="A6097" s="238">
        <f t="shared" si="142"/>
        <v>6094</v>
      </c>
      <c r="B6097" s="236" t="s">
        <v>2458</v>
      </c>
      <c r="C6097" s="239" t="s">
        <v>2458</v>
      </c>
      <c r="D6097" s="238" t="s">
        <v>2459</v>
      </c>
      <c r="E6097" s="598" t="s">
        <v>36</v>
      </c>
      <c r="F6097" s="235">
        <v>48</v>
      </c>
      <c r="G6097" s="635" t="s">
        <v>6334</v>
      </c>
      <c r="H6097" s="241">
        <v>45744</v>
      </c>
      <c r="I6097" s="505"/>
      <c r="J6097" s="249"/>
      <c r="K6097" s="249"/>
      <c r="L6097" s="249"/>
      <c r="M6097" s="246"/>
      <c r="N6097" s="249"/>
      <c r="O6097" s="506"/>
      <c r="P6097" s="249"/>
      <c r="Q6097" s="249"/>
      <c r="R6097" s="249"/>
      <c r="S6097" s="547">
        <v>1775.95</v>
      </c>
      <c r="T6097" s="238" t="s">
        <v>2965</v>
      </c>
      <c r="U6097" s="238">
        <f t="shared" si="143"/>
        <v>85245.6</v>
      </c>
    </row>
    <row r="6098" spans="1:21">
      <c r="A6098" s="238">
        <f t="shared" si="142"/>
        <v>6095</v>
      </c>
      <c r="B6098" s="236">
        <v>111402534</v>
      </c>
      <c r="C6098" s="238" t="s">
        <v>1083</v>
      </c>
      <c r="D6098" s="238" t="s">
        <v>1084</v>
      </c>
      <c r="E6098" s="598" t="s">
        <v>36</v>
      </c>
      <c r="F6098" s="333">
        <v>60</v>
      </c>
      <c r="G6098" s="635" t="s">
        <v>6334</v>
      </c>
      <c r="H6098" s="241">
        <v>45744</v>
      </c>
      <c r="I6098" s="505"/>
      <c r="J6098" s="249"/>
      <c r="K6098" s="249"/>
      <c r="L6098" s="249"/>
      <c r="M6098" s="246"/>
      <c r="N6098" s="249"/>
      <c r="O6098" s="506"/>
      <c r="P6098" s="249"/>
      <c r="Q6098" s="249"/>
      <c r="R6098" s="249"/>
      <c r="S6098" s="547">
        <v>442.77</v>
      </c>
      <c r="T6098" s="238" t="s">
        <v>2965</v>
      </c>
      <c r="U6098" s="238">
        <f t="shared" si="143"/>
        <v>26566.199999999997</v>
      </c>
    </row>
    <row r="6099" spans="1:21" ht="30.6">
      <c r="A6099" s="238">
        <f t="shared" si="142"/>
        <v>6096</v>
      </c>
      <c r="B6099" s="238">
        <v>109611234</v>
      </c>
      <c r="C6099" s="239">
        <v>3742612236</v>
      </c>
      <c r="D6099" s="337" t="s">
        <v>3031</v>
      </c>
      <c r="E6099" s="600" t="s">
        <v>36</v>
      </c>
      <c r="F6099" s="235">
        <v>51</v>
      </c>
      <c r="G6099" s="635" t="s">
        <v>6334</v>
      </c>
      <c r="H6099" s="241">
        <v>45744</v>
      </c>
      <c r="I6099" s="505"/>
      <c r="J6099" s="249"/>
      <c r="K6099" s="249"/>
      <c r="L6099" s="249"/>
      <c r="M6099" s="246"/>
      <c r="N6099" s="249"/>
      <c r="O6099" s="506"/>
      <c r="P6099" s="249"/>
      <c r="Q6099" s="249"/>
      <c r="R6099" s="249"/>
      <c r="S6099" s="547">
        <v>26302</v>
      </c>
      <c r="T6099" s="238" t="s">
        <v>2965</v>
      </c>
      <c r="U6099" s="238">
        <f t="shared" si="143"/>
        <v>1341402</v>
      </c>
    </row>
    <row r="6100" spans="1:21">
      <c r="A6100" s="238">
        <f t="shared" si="142"/>
        <v>6097</v>
      </c>
      <c r="B6100" s="238">
        <v>109492192</v>
      </c>
      <c r="C6100" s="346" t="s">
        <v>1290</v>
      </c>
      <c r="D6100" s="346" t="s">
        <v>2746</v>
      </c>
      <c r="E6100" s="600" t="s">
        <v>36</v>
      </c>
      <c r="F6100" s="333">
        <v>31</v>
      </c>
      <c r="G6100" s="635" t="s">
        <v>6333</v>
      </c>
      <c r="H6100" s="241">
        <v>45744</v>
      </c>
      <c r="I6100" s="505"/>
      <c r="J6100" s="249"/>
      <c r="K6100" s="249"/>
      <c r="L6100" s="249"/>
      <c r="M6100" s="246"/>
      <c r="N6100" s="249"/>
      <c r="O6100" s="506"/>
      <c r="P6100" s="249"/>
      <c r="Q6100" s="249"/>
      <c r="R6100" s="249"/>
      <c r="S6100" s="408">
        <v>11.89</v>
      </c>
      <c r="T6100" s="238" t="s">
        <v>2965</v>
      </c>
      <c r="U6100" s="238">
        <f t="shared" si="143"/>
        <v>368.59000000000003</v>
      </c>
    </row>
    <row r="6101" spans="1:21" ht="20.399999999999999">
      <c r="A6101" s="238">
        <f t="shared" si="142"/>
        <v>6098</v>
      </c>
      <c r="B6101" s="238">
        <v>109609630</v>
      </c>
      <c r="C6101" s="337" t="s">
        <v>183</v>
      </c>
      <c r="D6101" s="238" t="s">
        <v>184</v>
      </c>
      <c r="E6101" s="598" t="s">
        <v>36</v>
      </c>
      <c r="F6101" s="333">
        <v>100</v>
      </c>
      <c r="G6101" s="635" t="s">
        <v>6333</v>
      </c>
      <c r="H6101" s="241">
        <v>45744</v>
      </c>
      <c r="I6101" s="505"/>
      <c r="J6101" s="249"/>
      <c r="K6101" s="249"/>
      <c r="L6101" s="249"/>
      <c r="M6101" s="246"/>
      <c r="N6101" s="249"/>
      <c r="O6101" s="506"/>
      <c r="P6101" s="249"/>
      <c r="Q6101" s="249"/>
      <c r="R6101" s="249"/>
      <c r="S6101" s="171">
        <v>24.28</v>
      </c>
      <c r="T6101" s="238" t="s">
        <v>2965</v>
      </c>
      <c r="U6101" s="238">
        <f t="shared" si="143"/>
        <v>2428</v>
      </c>
    </row>
    <row r="6102" spans="1:21">
      <c r="A6102" s="238">
        <f t="shared" si="142"/>
        <v>6099</v>
      </c>
      <c r="B6102" s="238">
        <v>109609632</v>
      </c>
      <c r="C6102" s="238" t="s">
        <v>197</v>
      </c>
      <c r="D6102" s="238" t="s">
        <v>2747</v>
      </c>
      <c r="E6102" s="598" t="s">
        <v>36</v>
      </c>
      <c r="F6102" s="333">
        <v>41</v>
      </c>
      <c r="G6102" s="635" t="s">
        <v>6333</v>
      </c>
      <c r="H6102" s="241">
        <v>45744</v>
      </c>
      <c r="I6102" s="505"/>
      <c r="J6102" s="249"/>
      <c r="K6102" s="249"/>
      <c r="L6102" s="249"/>
      <c r="M6102" s="246"/>
      <c r="N6102" s="249"/>
      <c r="O6102" s="506"/>
      <c r="P6102" s="249"/>
      <c r="Q6102" s="249"/>
      <c r="R6102" s="249"/>
      <c r="S6102" s="171">
        <v>108.82</v>
      </c>
      <c r="T6102" s="238" t="s">
        <v>2965</v>
      </c>
      <c r="U6102" s="238">
        <f t="shared" si="143"/>
        <v>4461.62</v>
      </c>
    </row>
    <row r="6103" spans="1:21">
      <c r="A6103" s="238">
        <f t="shared" si="142"/>
        <v>6100</v>
      </c>
      <c r="B6103" s="238">
        <v>112136075</v>
      </c>
      <c r="C6103" s="238" t="s">
        <v>63</v>
      </c>
      <c r="D6103" s="238" t="s">
        <v>64</v>
      </c>
      <c r="E6103" s="598" t="s">
        <v>36</v>
      </c>
      <c r="F6103" s="333">
        <v>20</v>
      </c>
      <c r="G6103" s="635" t="s">
        <v>6333</v>
      </c>
      <c r="H6103" s="241">
        <v>45744</v>
      </c>
      <c r="I6103" s="505"/>
      <c r="J6103" s="249"/>
      <c r="K6103" s="249"/>
      <c r="L6103" s="249"/>
      <c r="M6103" s="246"/>
      <c r="N6103" s="249"/>
      <c r="O6103" s="506"/>
      <c r="P6103" s="249"/>
      <c r="Q6103" s="249"/>
      <c r="R6103" s="249"/>
      <c r="S6103" s="171">
        <v>1479.71</v>
      </c>
      <c r="T6103" s="238" t="s">
        <v>2965</v>
      </c>
      <c r="U6103" s="238">
        <f t="shared" si="143"/>
        <v>29594.2</v>
      </c>
    </row>
    <row r="6104" spans="1:21">
      <c r="A6104" s="238">
        <f t="shared" si="142"/>
        <v>6101</v>
      </c>
      <c r="B6104" s="238">
        <v>110397309</v>
      </c>
      <c r="C6104" s="238" t="s">
        <v>2222</v>
      </c>
      <c r="D6104" s="337" t="s">
        <v>889</v>
      </c>
      <c r="E6104" s="598" t="s">
        <v>36</v>
      </c>
      <c r="F6104" s="333">
        <v>240</v>
      </c>
      <c r="G6104" s="635" t="s">
        <v>6333</v>
      </c>
      <c r="H6104" s="241">
        <v>45744</v>
      </c>
      <c r="I6104" s="505"/>
      <c r="J6104" s="249"/>
      <c r="K6104" s="249"/>
      <c r="L6104" s="249"/>
      <c r="M6104" s="246"/>
      <c r="N6104" s="249"/>
      <c r="O6104" s="506"/>
      <c r="P6104" s="249"/>
      <c r="Q6104" s="249"/>
      <c r="R6104" s="249"/>
      <c r="S6104" s="171">
        <v>15.92</v>
      </c>
      <c r="T6104" s="238" t="s">
        <v>2965</v>
      </c>
      <c r="U6104" s="238">
        <f t="shared" si="143"/>
        <v>3820.8</v>
      </c>
    </row>
    <row r="6105" spans="1:21">
      <c r="A6105" s="238">
        <f t="shared" si="142"/>
        <v>6102</v>
      </c>
      <c r="B6105" s="238">
        <v>112136081</v>
      </c>
      <c r="C6105" s="238" t="s">
        <v>997</v>
      </c>
      <c r="D6105" s="238" t="s">
        <v>998</v>
      </c>
      <c r="E6105" s="598" t="s">
        <v>36</v>
      </c>
      <c r="F6105" s="333">
        <v>34</v>
      </c>
      <c r="G6105" s="635" t="s">
        <v>6333</v>
      </c>
      <c r="H6105" s="241">
        <v>45744</v>
      </c>
      <c r="I6105" s="505"/>
      <c r="J6105" s="249"/>
      <c r="K6105" s="249"/>
      <c r="L6105" s="249"/>
      <c r="M6105" s="246"/>
      <c r="N6105" s="249"/>
      <c r="O6105" s="506"/>
      <c r="P6105" s="249"/>
      <c r="Q6105" s="249"/>
      <c r="R6105" s="249"/>
      <c r="S6105" s="249">
        <v>698.9</v>
      </c>
      <c r="T6105" s="238" t="s">
        <v>2965</v>
      </c>
      <c r="U6105" s="238">
        <f t="shared" si="143"/>
        <v>23762.6</v>
      </c>
    </row>
    <row r="6106" spans="1:21">
      <c r="A6106" s="238">
        <f t="shared" si="142"/>
        <v>6103</v>
      </c>
      <c r="B6106" s="238">
        <v>112136070</v>
      </c>
      <c r="C6106" s="239">
        <v>19628060446</v>
      </c>
      <c r="D6106" s="238" t="s">
        <v>2751</v>
      </c>
      <c r="E6106" s="598" t="s">
        <v>36</v>
      </c>
      <c r="F6106" s="333">
        <v>20</v>
      </c>
      <c r="G6106" s="635" t="s">
        <v>6333</v>
      </c>
      <c r="H6106" s="241">
        <v>45744</v>
      </c>
      <c r="I6106" s="505"/>
      <c r="J6106" s="249"/>
      <c r="K6106" s="249"/>
      <c r="L6106" s="249"/>
      <c r="M6106" s="246"/>
      <c r="N6106" s="249"/>
      <c r="O6106" s="506"/>
      <c r="P6106" s="249"/>
      <c r="Q6106" s="249"/>
      <c r="R6106" s="249"/>
      <c r="S6106" s="171">
        <v>729.43</v>
      </c>
      <c r="T6106" s="238" t="s">
        <v>2965</v>
      </c>
      <c r="U6106" s="238">
        <f t="shared" si="143"/>
        <v>14588.599999999999</v>
      </c>
    </row>
    <row r="6107" spans="1:21" ht="20.399999999999999">
      <c r="A6107" s="238">
        <f t="shared" si="142"/>
        <v>6104</v>
      </c>
      <c r="B6107" s="238">
        <v>112136072</v>
      </c>
      <c r="C6107" s="239">
        <v>19620005092</v>
      </c>
      <c r="D6107" s="238" t="s">
        <v>457</v>
      </c>
      <c r="E6107" s="598" t="s">
        <v>36</v>
      </c>
      <c r="F6107" s="333">
        <v>19</v>
      </c>
      <c r="G6107" s="635" t="s">
        <v>6333</v>
      </c>
      <c r="H6107" s="241">
        <v>45744</v>
      </c>
      <c r="I6107" s="505"/>
      <c r="J6107" s="249"/>
      <c r="K6107" s="249"/>
      <c r="L6107" s="249"/>
      <c r="M6107" s="246"/>
      <c r="N6107" s="249"/>
      <c r="O6107" s="506"/>
      <c r="P6107" s="249"/>
      <c r="Q6107" s="249"/>
      <c r="R6107" s="249"/>
      <c r="S6107" s="171">
        <v>534.27</v>
      </c>
      <c r="T6107" s="238" t="s">
        <v>2965</v>
      </c>
      <c r="U6107" s="238">
        <f t="shared" si="143"/>
        <v>10151.129999999999</v>
      </c>
    </row>
    <row r="6108" spans="1:21">
      <c r="A6108" s="238">
        <f t="shared" si="142"/>
        <v>6105</v>
      </c>
      <c r="B6108" s="238">
        <v>109609634</v>
      </c>
      <c r="C6108" s="346">
        <v>21038812425</v>
      </c>
      <c r="D6108" s="346" t="s">
        <v>2740</v>
      </c>
      <c r="E6108" s="598" t="s">
        <v>36</v>
      </c>
      <c r="F6108" s="333">
        <v>25</v>
      </c>
      <c r="G6108" s="635" t="s">
        <v>6333</v>
      </c>
      <c r="H6108" s="241">
        <v>45744</v>
      </c>
      <c r="I6108" s="505"/>
      <c r="J6108" s="249"/>
      <c r="K6108" s="249"/>
      <c r="L6108" s="249"/>
      <c r="M6108" s="246"/>
      <c r="N6108" s="249"/>
      <c r="O6108" s="506"/>
      <c r="P6108" s="249"/>
      <c r="Q6108" s="249"/>
      <c r="R6108" s="249"/>
      <c r="S6108" s="171">
        <v>1128.74</v>
      </c>
      <c r="T6108" s="238" t="s">
        <v>2965</v>
      </c>
      <c r="U6108" s="238">
        <f t="shared" si="143"/>
        <v>28218.5</v>
      </c>
    </row>
    <row r="6109" spans="1:21">
      <c r="A6109" s="238">
        <f t="shared" si="142"/>
        <v>6106</v>
      </c>
      <c r="B6109" s="238">
        <v>109492212</v>
      </c>
      <c r="C6109" s="346" t="s">
        <v>571</v>
      </c>
      <c r="D6109" s="346" t="s">
        <v>2741</v>
      </c>
      <c r="E6109" s="598" t="s">
        <v>36</v>
      </c>
      <c r="F6109" s="333">
        <v>778</v>
      </c>
      <c r="G6109" s="635" t="s">
        <v>6333</v>
      </c>
      <c r="H6109" s="241">
        <v>45744</v>
      </c>
      <c r="I6109" s="505"/>
      <c r="J6109" s="249"/>
      <c r="K6109" s="249"/>
      <c r="L6109" s="249"/>
      <c r="M6109" s="246"/>
      <c r="N6109" s="249"/>
      <c r="O6109" s="506"/>
      <c r="P6109" s="249"/>
      <c r="Q6109" s="249"/>
      <c r="R6109" s="249"/>
      <c r="S6109" s="171">
        <v>11.89</v>
      </c>
      <c r="T6109" s="238" t="s">
        <v>2965</v>
      </c>
      <c r="U6109" s="238">
        <f t="shared" si="143"/>
        <v>9250.42</v>
      </c>
    </row>
    <row r="6110" spans="1:21">
      <c r="A6110" s="238">
        <f t="shared" si="142"/>
        <v>6107</v>
      </c>
      <c r="B6110" s="236">
        <v>115032745</v>
      </c>
      <c r="C6110" s="361" t="s">
        <v>5973</v>
      </c>
      <c r="D6110" s="361" t="s">
        <v>5974</v>
      </c>
      <c r="E6110" s="598" t="s">
        <v>36</v>
      </c>
      <c r="F6110" s="276">
        <v>12</v>
      </c>
      <c r="G6110" s="635" t="s">
        <v>6334</v>
      </c>
      <c r="H6110" s="241">
        <v>45744</v>
      </c>
      <c r="I6110" s="505"/>
      <c r="J6110" s="249"/>
      <c r="K6110" s="249"/>
      <c r="L6110" s="249"/>
      <c r="M6110" s="246"/>
      <c r="N6110" s="249"/>
      <c r="O6110" s="506"/>
      <c r="P6110" s="249"/>
      <c r="Q6110" s="249"/>
      <c r="R6110" s="249"/>
      <c r="S6110" s="547">
        <v>204250</v>
      </c>
      <c r="T6110" s="238" t="s">
        <v>2965</v>
      </c>
      <c r="U6110" s="238">
        <f t="shared" si="143"/>
        <v>2451000</v>
      </c>
    </row>
    <row r="6111" spans="1:21">
      <c r="A6111" s="238">
        <f t="shared" si="142"/>
        <v>6108</v>
      </c>
      <c r="B6111" s="236">
        <v>115032745</v>
      </c>
      <c r="C6111" s="361" t="s">
        <v>5973</v>
      </c>
      <c r="D6111" s="361" t="s">
        <v>5974</v>
      </c>
      <c r="E6111" s="598" t="s">
        <v>36</v>
      </c>
      <c r="F6111" s="238">
        <v>1</v>
      </c>
      <c r="G6111" s="635" t="s">
        <v>6338</v>
      </c>
      <c r="H6111" s="241">
        <v>45740</v>
      </c>
      <c r="I6111" s="505"/>
      <c r="J6111" s="249"/>
      <c r="K6111" s="249"/>
      <c r="L6111" s="249"/>
      <c r="M6111" s="246"/>
      <c r="N6111" s="249"/>
      <c r="O6111" s="506"/>
      <c r="P6111" s="249"/>
      <c r="Q6111" s="249"/>
      <c r="R6111" s="249"/>
      <c r="S6111" s="538">
        <v>204250</v>
      </c>
      <c r="T6111" s="238" t="s">
        <v>2965</v>
      </c>
      <c r="U6111" s="238">
        <f t="shared" si="143"/>
        <v>204250</v>
      </c>
    </row>
    <row r="6112" spans="1:21">
      <c r="A6112" s="238">
        <f t="shared" si="142"/>
        <v>6109</v>
      </c>
      <c r="B6112" s="238">
        <v>112170849</v>
      </c>
      <c r="C6112" s="238">
        <v>112170849</v>
      </c>
      <c r="D6112" s="238" t="s">
        <v>2382</v>
      </c>
      <c r="E6112" s="600" t="s">
        <v>36</v>
      </c>
      <c r="F6112" s="235">
        <v>96</v>
      </c>
      <c r="G6112" s="635" t="s">
        <v>6334</v>
      </c>
      <c r="H6112" s="241">
        <v>45744</v>
      </c>
      <c r="I6112" s="505"/>
      <c r="J6112" s="249"/>
      <c r="K6112" s="249"/>
      <c r="L6112" s="249"/>
      <c r="M6112" s="246"/>
      <c r="N6112" s="249"/>
      <c r="O6112" s="506"/>
      <c r="P6112" s="249"/>
      <c r="Q6112" s="249"/>
      <c r="R6112" s="249"/>
      <c r="S6112" s="547">
        <v>7.89</v>
      </c>
      <c r="T6112" s="238" t="s">
        <v>2965</v>
      </c>
      <c r="U6112" s="238">
        <f t="shared" si="143"/>
        <v>757.43999999999994</v>
      </c>
    </row>
    <row r="6113" spans="1:21">
      <c r="A6113" s="238">
        <f t="shared" si="142"/>
        <v>6110</v>
      </c>
      <c r="B6113" s="236"/>
      <c r="C6113" s="361"/>
      <c r="D6113" s="361" t="s">
        <v>4072</v>
      </c>
      <c r="E6113" s="598" t="s">
        <v>36</v>
      </c>
      <c r="F6113" s="333">
        <v>10</v>
      </c>
      <c r="G6113" s="635" t="s">
        <v>6334</v>
      </c>
      <c r="H6113" s="241">
        <v>45744</v>
      </c>
      <c r="I6113" s="505"/>
      <c r="J6113" s="249"/>
      <c r="K6113" s="249"/>
      <c r="L6113" s="249"/>
      <c r="M6113" s="246"/>
      <c r="N6113" s="249"/>
      <c r="O6113" s="506"/>
      <c r="P6113" s="249"/>
      <c r="Q6113" s="249"/>
      <c r="R6113" s="249"/>
      <c r="S6113" s="538">
        <v>7750</v>
      </c>
      <c r="T6113" s="238" t="s">
        <v>2965</v>
      </c>
      <c r="U6113" s="238">
        <f t="shared" si="143"/>
        <v>77500</v>
      </c>
    </row>
    <row r="6114" spans="1:21" ht="31.8">
      <c r="A6114" s="238">
        <f t="shared" si="142"/>
        <v>6111</v>
      </c>
      <c r="B6114" s="236">
        <v>112173808</v>
      </c>
      <c r="C6114" s="239" t="s">
        <v>3421</v>
      </c>
      <c r="D6114" s="349" t="s">
        <v>2819</v>
      </c>
      <c r="E6114" s="600" t="s">
        <v>36</v>
      </c>
      <c r="F6114" s="333">
        <v>12</v>
      </c>
      <c r="G6114" s="635" t="s">
        <v>6334</v>
      </c>
      <c r="H6114" s="241">
        <v>45744</v>
      </c>
      <c r="I6114" s="505"/>
      <c r="J6114" s="249"/>
      <c r="K6114" s="249"/>
      <c r="L6114" s="249"/>
      <c r="M6114" s="246"/>
      <c r="N6114" s="249"/>
      <c r="O6114" s="506"/>
      <c r="P6114" s="249"/>
      <c r="Q6114" s="249"/>
      <c r="R6114" s="249"/>
      <c r="S6114" s="547">
        <v>65700</v>
      </c>
      <c r="T6114" s="238" t="s">
        <v>2965</v>
      </c>
      <c r="U6114" s="238">
        <f t="shared" si="143"/>
        <v>788400</v>
      </c>
    </row>
    <row r="6115" spans="1:21">
      <c r="A6115" s="238">
        <f t="shared" si="142"/>
        <v>6112</v>
      </c>
      <c r="B6115" s="238"/>
      <c r="C6115" s="239"/>
      <c r="D6115" s="239" t="s">
        <v>4072</v>
      </c>
      <c r="E6115" s="600" t="s">
        <v>36</v>
      </c>
      <c r="F6115" s="333">
        <v>2</v>
      </c>
      <c r="G6115" s="635" t="s">
        <v>6334</v>
      </c>
      <c r="H6115" s="241">
        <v>45744</v>
      </c>
      <c r="I6115" s="505"/>
      <c r="J6115" s="249"/>
      <c r="K6115" s="249"/>
      <c r="L6115" s="249"/>
      <c r="M6115" s="246"/>
      <c r="N6115" s="249"/>
      <c r="O6115" s="506"/>
      <c r="P6115" s="249"/>
      <c r="Q6115" s="249"/>
      <c r="R6115" s="249"/>
      <c r="S6115" s="538">
        <v>7750</v>
      </c>
      <c r="T6115" s="238" t="s">
        <v>2965</v>
      </c>
      <c r="U6115" s="238">
        <f t="shared" si="143"/>
        <v>15500</v>
      </c>
    </row>
    <row r="6116" spans="1:21" ht="30.6">
      <c r="A6116" s="238">
        <f t="shared" si="142"/>
        <v>6113</v>
      </c>
      <c r="B6116" s="238">
        <v>109611234</v>
      </c>
      <c r="C6116" s="239">
        <v>3742612236</v>
      </c>
      <c r="D6116" s="361" t="s">
        <v>3031</v>
      </c>
      <c r="E6116" s="600" t="s">
        <v>36</v>
      </c>
      <c r="F6116" s="333">
        <v>21</v>
      </c>
      <c r="G6116" s="635" t="s">
        <v>6334</v>
      </c>
      <c r="H6116" s="241">
        <v>45744</v>
      </c>
      <c r="I6116" s="505"/>
      <c r="J6116" s="249"/>
      <c r="K6116" s="249"/>
      <c r="L6116" s="249"/>
      <c r="M6116" s="246"/>
      <c r="N6116" s="249"/>
      <c r="O6116" s="506"/>
      <c r="P6116" s="249"/>
      <c r="Q6116" s="249"/>
      <c r="R6116" s="249"/>
      <c r="S6116" s="547">
        <v>26302</v>
      </c>
      <c r="T6116" s="238" t="s">
        <v>2965</v>
      </c>
      <c r="U6116" s="238">
        <f t="shared" si="143"/>
        <v>552342</v>
      </c>
    </row>
    <row r="6117" spans="1:21">
      <c r="A6117" s="238">
        <f t="shared" si="142"/>
        <v>6114</v>
      </c>
      <c r="B6117" s="238">
        <v>111391465</v>
      </c>
      <c r="C6117" s="239" t="s">
        <v>3968</v>
      </c>
      <c r="D6117" s="238" t="s">
        <v>3969</v>
      </c>
      <c r="E6117" s="606" t="s">
        <v>36</v>
      </c>
      <c r="F6117" s="333">
        <v>1</v>
      </c>
      <c r="G6117" s="623" t="s">
        <v>6378</v>
      </c>
      <c r="H6117" s="410">
        <v>45748</v>
      </c>
      <c r="I6117" s="505"/>
      <c r="J6117" s="249"/>
      <c r="K6117" s="249"/>
      <c r="L6117" s="249"/>
      <c r="M6117" s="246"/>
      <c r="N6117" s="249"/>
      <c r="O6117" s="506"/>
      <c r="P6117" s="249"/>
      <c r="Q6117" s="249"/>
      <c r="R6117" s="249"/>
      <c r="S6117" s="549">
        <v>8000</v>
      </c>
      <c r="T6117" s="238" t="s">
        <v>2965</v>
      </c>
      <c r="U6117" s="238">
        <f t="shared" si="143"/>
        <v>8000</v>
      </c>
    </row>
    <row r="6118" spans="1:21">
      <c r="A6118" s="238">
        <f t="shared" si="142"/>
        <v>6115</v>
      </c>
      <c r="B6118" s="238">
        <v>112169820</v>
      </c>
      <c r="C6118" s="337" t="s">
        <v>2939</v>
      </c>
      <c r="D6118" s="239" t="s">
        <v>2940</v>
      </c>
      <c r="E6118" s="605" t="s">
        <v>2729</v>
      </c>
      <c r="F6118" s="238">
        <v>2000</v>
      </c>
      <c r="G6118" s="623" t="s">
        <v>6379</v>
      </c>
      <c r="H6118" s="511">
        <v>45770</v>
      </c>
      <c r="I6118" s="505"/>
      <c r="J6118" s="249"/>
      <c r="K6118" s="249"/>
      <c r="L6118" s="249"/>
      <c r="M6118" s="246"/>
      <c r="N6118" s="249"/>
      <c r="O6118" s="506"/>
      <c r="P6118" s="249"/>
      <c r="Q6118" s="249"/>
      <c r="R6118" s="249"/>
      <c r="S6118" s="171">
        <v>32.01</v>
      </c>
      <c r="T6118" s="238" t="s">
        <v>2965</v>
      </c>
      <c r="U6118" s="238">
        <f t="shared" si="143"/>
        <v>64019.999999999993</v>
      </c>
    </row>
    <row r="6119" spans="1:21">
      <c r="A6119" s="238">
        <f t="shared" si="142"/>
        <v>6116</v>
      </c>
      <c r="B6119" s="238">
        <v>101575929</v>
      </c>
      <c r="C6119" s="238" t="s">
        <v>4670</v>
      </c>
      <c r="D6119" s="337" t="s">
        <v>4671</v>
      </c>
      <c r="E6119" s="598" t="s">
        <v>36</v>
      </c>
      <c r="F6119" s="333">
        <v>1</v>
      </c>
      <c r="G6119" s="623" t="s">
        <v>6380</v>
      </c>
      <c r="H6119" s="410">
        <v>45759</v>
      </c>
      <c r="I6119" s="505"/>
      <c r="J6119" s="249"/>
      <c r="K6119" s="249"/>
      <c r="L6119" s="249"/>
      <c r="M6119" s="246"/>
      <c r="N6119" s="249"/>
      <c r="O6119" s="506"/>
      <c r="P6119" s="249"/>
      <c r="Q6119" s="249"/>
      <c r="R6119" s="249"/>
      <c r="S6119" s="549">
        <v>49000</v>
      </c>
      <c r="T6119" s="238" t="s">
        <v>2965</v>
      </c>
      <c r="U6119" s="238">
        <f t="shared" si="143"/>
        <v>49000</v>
      </c>
    </row>
    <row r="6120" spans="1:21">
      <c r="A6120" s="238">
        <f t="shared" si="142"/>
        <v>6117</v>
      </c>
      <c r="B6120" s="355">
        <v>112170849</v>
      </c>
      <c r="C6120" s="355">
        <v>112170849</v>
      </c>
      <c r="D6120" s="355" t="s">
        <v>2382</v>
      </c>
      <c r="E6120" s="600" t="s">
        <v>36</v>
      </c>
      <c r="F6120" s="235">
        <v>84</v>
      </c>
      <c r="G6120" s="637" t="s">
        <v>6381</v>
      </c>
      <c r="H6120" s="241">
        <v>45759</v>
      </c>
      <c r="I6120" s="505"/>
      <c r="J6120" s="249"/>
      <c r="K6120" s="249"/>
      <c r="L6120" s="249"/>
      <c r="M6120" s="246"/>
      <c r="N6120" s="249"/>
      <c r="O6120" s="506"/>
      <c r="P6120" s="249"/>
      <c r="Q6120" s="249"/>
      <c r="R6120" s="249"/>
      <c r="S6120" s="547">
        <v>7.89</v>
      </c>
      <c r="T6120" s="238" t="s">
        <v>2965</v>
      </c>
      <c r="U6120" s="238">
        <f t="shared" si="143"/>
        <v>662.76</v>
      </c>
    </row>
    <row r="6121" spans="1:21">
      <c r="A6121" s="238">
        <f t="shared" si="142"/>
        <v>6118</v>
      </c>
      <c r="B6121" s="239">
        <v>107146625</v>
      </c>
      <c r="C6121" s="239" t="s">
        <v>5010</v>
      </c>
      <c r="D6121" s="239" t="s">
        <v>5011</v>
      </c>
      <c r="E6121" s="600" t="s">
        <v>36</v>
      </c>
      <c r="F6121" s="333">
        <v>4</v>
      </c>
      <c r="G6121" s="623" t="s">
        <v>6382</v>
      </c>
      <c r="H6121" s="485">
        <v>45762</v>
      </c>
      <c r="I6121" s="505"/>
      <c r="J6121" s="249"/>
      <c r="K6121" s="249"/>
      <c r="L6121" s="249"/>
      <c r="M6121" s="246"/>
      <c r="N6121" s="249"/>
      <c r="O6121" s="506"/>
      <c r="P6121" s="249"/>
      <c r="Q6121" s="249"/>
      <c r="R6121" s="249"/>
      <c r="S6121" s="553">
        <v>2548.9</v>
      </c>
      <c r="T6121" s="238" t="s">
        <v>2965</v>
      </c>
      <c r="U6121" s="238">
        <f t="shared" si="143"/>
        <v>10195.6</v>
      </c>
    </row>
    <row r="6122" spans="1:21">
      <c r="A6122" s="238">
        <f t="shared" si="142"/>
        <v>6119</v>
      </c>
      <c r="B6122" s="355">
        <v>112170849</v>
      </c>
      <c r="C6122" s="355">
        <v>112170849</v>
      </c>
      <c r="D6122" s="355" t="s">
        <v>2382</v>
      </c>
      <c r="E6122" s="600" t="s">
        <v>36</v>
      </c>
      <c r="F6122" s="333">
        <v>168</v>
      </c>
      <c r="G6122" s="637" t="s">
        <v>6381</v>
      </c>
      <c r="H6122" s="241">
        <v>45759</v>
      </c>
      <c r="I6122" s="505"/>
      <c r="J6122" s="249"/>
      <c r="K6122" s="249"/>
      <c r="L6122" s="249"/>
      <c r="M6122" s="246"/>
      <c r="N6122" s="249"/>
      <c r="O6122" s="506"/>
      <c r="P6122" s="249"/>
      <c r="Q6122" s="249"/>
      <c r="R6122" s="249"/>
      <c r="S6122" s="547">
        <v>7.89</v>
      </c>
      <c r="T6122" s="238" t="s">
        <v>2965</v>
      </c>
      <c r="U6122" s="238">
        <f t="shared" si="143"/>
        <v>1325.52</v>
      </c>
    </row>
    <row r="6123" spans="1:21">
      <c r="A6123" s="238">
        <f t="shared" si="142"/>
        <v>6120</v>
      </c>
      <c r="B6123" s="238" t="s">
        <v>5290</v>
      </c>
      <c r="C6123" s="239" t="s">
        <v>5291</v>
      </c>
      <c r="D6123" s="239" t="s">
        <v>5292</v>
      </c>
      <c r="E6123" s="600" t="s">
        <v>36</v>
      </c>
      <c r="F6123" s="333">
        <v>1</v>
      </c>
      <c r="G6123" s="623" t="s">
        <v>6382</v>
      </c>
      <c r="H6123" s="485">
        <v>45762</v>
      </c>
      <c r="I6123" s="505"/>
      <c r="J6123" s="249"/>
      <c r="K6123" s="249"/>
      <c r="L6123" s="249"/>
      <c r="M6123" s="246"/>
      <c r="N6123" s="249"/>
      <c r="O6123" s="506"/>
      <c r="P6123" s="249"/>
      <c r="Q6123" s="249"/>
      <c r="R6123" s="249"/>
      <c r="S6123" s="553">
        <v>2050</v>
      </c>
      <c r="T6123" s="238" t="s">
        <v>2965</v>
      </c>
      <c r="U6123" s="238">
        <f t="shared" si="143"/>
        <v>2050</v>
      </c>
    </row>
    <row r="6124" spans="1:21">
      <c r="A6124" s="238">
        <f t="shared" si="142"/>
        <v>6121</v>
      </c>
      <c r="B6124" s="238">
        <v>112141777</v>
      </c>
      <c r="C6124" s="238">
        <v>112141777</v>
      </c>
      <c r="D6124" s="238" t="s">
        <v>2563</v>
      </c>
      <c r="E6124" s="600" t="s">
        <v>36</v>
      </c>
      <c r="F6124" s="235">
        <v>612</v>
      </c>
      <c r="G6124" s="637" t="s">
        <v>6381</v>
      </c>
      <c r="H6124" s="241">
        <v>45759</v>
      </c>
      <c r="I6124" s="505"/>
      <c r="J6124" s="249"/>
      <c r="K6124" s="249"/>
      <c r="L6124" s="249"/>
      <c r="M6124" s="246"/>
      <c r="N6124" s="249"/>
      <c r="O6124" s="506"/>
      <c r="P6124" s="249"/>
      <c r="Q6124" s="249"/>
      <c r="R6124" s="249"/>
      <c r="S6124" s="547">
        <v>5.3</v>
      </c>
      <c r="T6124" s="238" t="s">
        <v>2965</v>
      </c>
      <c r="U6124" s="238">
        <f t="shared" si="143"/>
        <v>3243.6</v>
      </c>
    </row>
    <row r="6125" spans="1:21">
      <c r="A6125" s="238">
        <f t="shared" si="142"/>
        <v>6122</v>
      </c>
      <c r="B6125" s="238">
        <v>112141778</v>
      </c>
      <c r="C6125" s="238">
        <v>112141778</v>
      </c>
      <c r="D6125" s="238" t="s">
        <v>2566</v>
      </c>
      <c r="E6125" s="598" t="s">
        <v>36</v>
      </c>
      <c r="F6125" s="235">
        <v>340</v>
      </c>
      <c r="G6125" s="637" t="s">
        <v>6381</v>
      </c>
      <c r="H6125" s="241">
        <v>45759</v>
      </c>
      <c r="I6125" s="505"/>
      <c r="J6125" s="249"/>
      <c r="K6125" s="249"/>
      <c r="L6125" s="249"/>
      <c r="M6125" s="246"/>
      <c r="N6125" s="249"/>
      <c r="O6125" s="506"/>
      <c r="P6125" s="249"/>
      <c r="Q6125" s="249"/>
      <c r="R6125" s="249"/>
      <c r="S6125" s="547">
        <v>1.45</v>
      </c>
      <c r="T6125" s="238" t="s">
        <v>2965</v>
      </c>
      <c r="U6125" s="238">
        <f t="shared" si="143"/>
        <v>493</v>
      </c>
    </row>
    <row r="6126" spans="1:21">
      <c r="A6126" s="238">
        <f t="shared" si="142"/>
        <v>6123</v>
      </c>
      <c r="B6126" s="238">
        <v>109609628</v>
      </c>
      <c r="C6126" s="346" t="s">
        <v>1672</v>
      </c>
      <c r="D6126" s="238" t="s">
        <v>1673</v>
      </c>
      <c r="E6126" s="600" t="s">
        <v>36</v>
      </c>
      <c r="F6126" s="235">
        <v>50</v>
      </c>
      <c r="G6126" s="623" t="s">
        <v>6379</v>
      </c>
      <c r="H6126" s="511">
        <v>45770</v>
      </c>
      <c r="I6126" s="505"/>
      <c r="J6126" s="249"/>
      <c r="K6126" s="249"/>
      <c r="L6126" s="249"/>
      <c r="M6126" s="246"/>
      <c r="N6126" s="249"/>
      <c r="O6126" s="506"/>
      <c r="P6126" s="249"/>
      <c r="Q6126" s="249"/>
      <c r="R6126" s="249"/>
      <c r="S6126" s="171">
        <v>55.24</v>
      </c>
      <c r="T6126" s="238" t="s">
        <v>2965</v>
      </c>
      <c r="U6126" s="238">
        <f t="shared" si="143"/>
        <v>2762</v>
      </c>
    </row>
    <row r="6127" spans="1:21">
      <c r="A6127" s="238">
        <f t="shared" si="142"/>
        <v>6124</v>
      </c>
      <c r="B6127" s="238">
        <v>109492180</v>
      </c>
      <c r="C6127" s="346" t="s">
        <v>201</v>
      </c>
      <c r="D6127" s="346" t="s">
        <v>2748</v>
      </c>
      <c r="E6127" s="598" t="s">
        <v>36</v>
      </c>
      <c r="F6127" s="238">
        <v>42</v>
      </c>
      <c r="G6127" s="637" t="s">
        <v>6381</v>
      </c>
      <c r="H6127" s="241">
        <v>45759</v>
      </c>
      <c r="I6127" s="505"/>
      <c r="J6127" s="249"/>
      <c r="K6127" s="249"/>
      <c r="L6127" s="249"/>
      <c r="M6127" s="246"/>
      <c r="N6127" s="249"/>
      <c r="O6127" s="506"/>
      <c r="P6127" s="249"/>
      <c r="Q6127" s="249"/>
      <c r="R6127" s="249"/>
      <c r="S6127" s="249">
        <v>34.19</v>
      </c>
      <c r="T6127" s="238" t="s">
        <v>2965</v>
      </c>
      <c r="U6127" s="238">
        <f t="shared" si="143"/>
        <v>1435.98</v>
      </c>
    </row>
    <row r="6128" spans="1:21">
      <c r="A6128" s="238">
        <f t="shared" si="142"/>
        <v>6125</v>
      </c>
      <c r="B6128" s="238">
        <v>109492180</v>
      </c>
      <c r="C6128" s="346" t="s">
        <v>201</v>
      </c>
      <c r="D6128" s="346" t="s">
        <v>2748</v>
      </c>
      <c r="E6128" s="598" t="s">
        <v>36</v>
      </c>
      <c r="F6128" s="238">
        <v>200</v>
      </c>
      <c r="G6128" s="623" t="s">
        <v>6379</v>
      </c>
      <c r="H6128" s="511">
        <v>45770</v>
      </c>
      <c r="I6128" s="505"/>
      <c r="J6128" s="249"/>
      <c r="K6128" s="249"/>
      <c r="L6128" s="249"/>
      <c r="M6128" s="246"/>
      <c r="N6128" s="249"/>
      <c r="O6128" s="506"/>
      <c r="P6128" s="249"/>
      <c r="Q6128" s="249"/>
      <c r="R6128" s="249"/>
      <c r="S6128" s="171">
        <v>34.21</v>
      </c>
      <c r="T6128" s="238" t="s">
        <v>2965</v>
      </c>
      <c r="U6128" s="238">
        <f t="shared" si="143"/>
        <v>6842</v>
      </c>
    </row>
    <row r="6129" spans="1:21" ht="20.399999999999999">
      <c r="A6129" s="238">
        <f t="shared" si="142"/>
        <v>6126</v>
      </c>
      <c r="B6129" s="238">
        <v>109492181</v>
      </c>
      <c r="C6129" s="346" t="s">
        <v>170</v>
      </c>
      <c r="D6129" s="346" t="s">
        <v>171</v>
      </c>
      <c r="E6129" s="600" t="s">
        <v>36</v>
      </c>
      <c r="F6129" s="238">
        <v>288</v>
      </c>
      <c r="G6129" s="637" t="s">
        <v>6381</v>
      </c>
      <c r="H6129" s="241">
        <v>45759</v>
      </c>
      <c r="I6129" s="505"/>
      <c r="J6129" s="249"/>
      <c r="K6129" s="249"/>
      <c r="L6129" s="249"/>
      <c r="M6129" s="246"/>
      <c r="N6129" s="249"/>
      <c r="O6129" s="506"/>
      <c r="P6129" s="249"/>
      <c r="Q6129" s="249"/>
      <c r="R6129" s="249"/>
      <c r="S6129" s="249">
        <v>21.27</v>
      </c>
      <c r="T6129" s="238" t="s">
        <v>2965</v>
      </c>
      <c r="U6129" s="238">
        <f t="shared" si="143"/>
        <v>6125.76</v>
      </c>
    </row>
    <row r="6130" spans="1:21">
      <c r="A6130" s="238">
        <f t="shared" si="142"/>
        <v>6127</v>
      </c>
      <c r="B6130" s="238">
        <v>112136080</v>
      </c>
      <c r="C6130" s="346" t="s">
        <v>2222</v>
      </c>
      <c r="D6130" s="346" t="s">
        <v>889</v>
      </c>
      <c r="E6130" s="598" t="s">
        <v>36</v>
      </c>
      <c r="F6130" s="333">
        <v>154</v>
      </c>
      <c r="G6130" s="623" t="s">
        <v>6379</v>
      </c>
      <c r="H6130" s="511">
        <v>45770</v>
      </c>
      <c r="I6130" s="505"/>
      <c r="J6130" s="249"/>
      <c r="K6130" s="249"/>
      <c r="L6130" s="249"/>
      <c r="M6130" s="246"/>
      <c r="N6130" s="249"/>
      <c r="O6130" s="506"/>
      <c r="P6130" s="249"/>
      <c r="Q6130" s="249"/>
      <c r="R6130" s="249"/>
      <c r="S6130" s="171">
        <v>15.92</v>
      </c>
      <c r="T6130" s="238" t="s">
        <v>2965</v>
      </c>
      <c r="U6130" s="238">
        <f t="shared" si="143"/>
        <v>2451.6799999999998</v>
      </c>
    </row>
    <row r="6131" spans="1:21">
      <c r="A6131" s="238">
        <f t="shared" si="142"/>
        <v>6128</v>
      </c>
      <c r="B6131" s="333">
        <v>108214979</v>
      </c>
      <c r="C6131" s="333">
        <v>108214979</v>
      </c>
      <c r="D6131" s="238" t="s">
        <v>819</v>
      </c>
      <c r="E6131" s="598" t="s">
        <v>36</v>
      </c>
      <c r="F6131" s="333">
        <v>680</v>
      </c>
      <c r="G6131" s="637" t="s">
        <v>6381</v>
      </c>
      <c r="H6131" s="241">
        <v>45759</v>
      </c>
      <c r="I6131" s="505"/>
      <c r="J6131" s="249"/>
      <c r="K6131" s="249"/>
      <c r="L6131" s="249"/>
      <c r="M6131" s="246"/>
      <c r="N6131" s="249"/>
      <c r="O6131" s="506"/>
      <c r="P6131" s="249"/>
      <c r="Q6131" s="249"/>
      <c r="R6131" s="249"/>
      <c r="S6131" s="547">
        <v>4.05</v>
      </c>
      <c r="T6131" s="238" t="s">
        <v>2965</v>
      </c>
      <c r="U6131" s="238">
        <f t="shared" si="143"/>
        <v>2754</v>
      </c>
    </row>
    <row r="6132" spans="1:21">
      <c r="A6132" s="238">
        <f t="shared" si="142"/>
        <v>6129</v>
      </c>
      <c r="B6132" s="333">
        <v>107186267</v>
      </c>
      <c r="C6132" s="238">
        <v>107186267</v>
      </c>
      <c r="D6132" s="238" t="s">
        <v>821</v>
      </c>
      <c r="E6132" s="598" t="s">
        <v>36</v>
      </c>
      <c r="F6132" s="333">
        <v>680</v>
      </c>
      <c r="G6132" s="637" t="s">
        <v>6381</v>
      </c>
      <c r="H6132" s="241">
        <v>45759</v>
      </c>
      <c r="I6132" s="505"/>
      <c r="J6132" s="249"/>
      <c r="K6132" s="249"/>
      <c r="L6132" s="249"/>
      <c r="M6132" s="246"/>
      <c r="N6132" s="249"/>
      <c r="O6132" s="506"/>
      <c r="P6132" s="249"/>
      <c r="Q6132" s="249"/>
      <c r="R6132" s="249"/>
      <c r="S6132" s="547">
        <v>11.06</v>
      </c>
      <c r="T6132" s="238" t="s">
        <v>2965</v>
      </c>
      <c r="U6132" s="238">
        <f t="shared" si="143"/>
        <v>7520.8</v>
      </c>
    </row>
    <row r="6133" spans="1:21">
      <c r="A6133" s="238">
        <f t="shared" si="142"/>
        <v>6130</v>
      </c>
      <c r="B6133" s="333">
        <v>107184793</v>
      </c>
      <c r="C6133" s="238">
        <v>107184793</v>
      </c>
      <c r="D6133" s="238" t="s">
        <v>813</v>
      </c>
      <c r="E6133" s="598" t="s">
        <v>36</v>
      </c>
      <c r="F6133" s="238">
        <v>515</v>
      </c>
      <c r="G6133" s="637" t="s">
        <v>6381</v>
      </c>
      <c r="H6133" s="241">
        <v>45759</v>
      </c>
      <c r="I6133" s="505"/>
      <c r="J6133" s="249"/>
      <c r="K6133" s="249"/>
      <c r="L6133" s="249"/>
      <c r="M6133" s="246"/>
      <c r="N6133" s="249"/>
      <c r="O6133" s="506"/>
      <c r="P6133" s="249"/>
      <c r="Q6133" s="249"/>
      <c r="R6133" s="249"/>
      <c r="S6133" s="547">
        <v>2.74</v>
      </c>
      <c r="T6133" s="238" t="s">
        <v>2965</v>
      </c>
      <c r="U6133" s="238">
        <f t="shared" si="143"/>
        <v>1411.1000000000001</v>
      </c>
    </row>
    <row r="6134" spans="1:21">
      <c r="A6134" s="238">
        <f t="shared" si="142"/>
        <v>6131</v>
      </c>
      <c r="B6134" s="333">
        <v>107156657</v>
      </c>
      <c r="C6134" s="238">
        <v>107156657</v>
      </c>
      <c r="D6134" s="238" t="s">
        <v>815</v>
      </c>
      <c r="E6134" s="598" t="s">
        <v>36</v>
      </c>
      <c r="F6134" s="238">
        <v>136</v>
      </c>
      <c r="G6134" s="637" t="s">
        <v>6381</v>
      </c>
      <c r="H6134" s="241">
        <v>45759</v>
      </c>
      <c r="I6134" s="505"/>
      <c r="J6134" s="249"/>
      <c r="K6134" s="249"/>
      <c r="L6134" s="249"/>
      <c r="M6134" s="246"/>
      <c r="N6134" s="249"/>
      <c r="O6134" s="506"/>
      <c r="P6134" s="249"/>
      <c r="Q6134" s="249"/>
      <c r="R6134" s="249"/>
      <c r="S6134" s="547">
        <v>17.79</v>
      </c>
      <c r="T6134" s="238" t="s">
        <v>2965</v>
      </c>
      <c r="U6134" s="238">
        <f t="shared" si="143"/>
        <v>2419.44</v>
      </c>
    </row>
    <row r="6135" spans="1:21">
      <c r="A6135" s="238">
        <f t="shared" si="142"/>
        <v>6132</v>
      </c>
      <c r="B6135" s="333">
        <v>107156629</v>
      </c>
      <c r="C6135" s="238">
        <v>107156629</v>
      </c>
      <c r="D6135" s="238" t="s">
        <v>814</v>
      </c>
      <c r="E6135" s="598" t="s">
        <v>36</v>
      </c>
      <c r="F6135" s="235">
        <v>574</v>
      </c>
      <c r="G6135" s="637" t="s">
        <v>6381</v>
      </c>
      <c r="H6135" s="241">
        <v>45759</v>
      </c>
      <c r="I6135" s="505"/>
      <c r="J6135" s="249"/>
      <c r="K6135" s="249"/>
      <c r="L6135" s="249"/>
      <c r="M6135" s="246"/>
      <c r="N6135" s="249"/>
      <c r="O6135" s="506"/>
      <c r="P6135" s="249"/>
      <c r="Q6135" s="249"/>
      <c r="R6135" s="249"/>
      <c r="S6135" s="547">
        <v>13.63</v>
      </c>
      <c r="T6135" s="238" t="s">
        <v>2965</v>
      </c>
      <c r="U6135" s="238">
        <f t="shared" si="143"/>
        <v>7823.6200000000008</v>
      </c>
    </row>
    <row r="6136" spans="1:21">
      <c r="A6136" s="238">
        <f t="shared" ref="A6136:A6199" si="144">A6135+1</f>
        <v>6133</v>
      </c>
      <c r="B6136" s="333">
        <v>110408291</v>
      </c>
      <c r="C6136" s="238" t="s">
        <v>1305</v>
      </c>
      <c r="D6136" s="238" t="s">
        <v>1306</v>
      </c>
      <c r="E6136" s="598" t="s">
        <v>36</v>
      </c>
      <c r="F6136" s="235">
        <v>192</v>
      </c>
      <c r="G6136" s="637" t="s">
        <v>6381</v>
      </c>
      <c r="H6136" s="241">
        <v>45759</v>
      </c>
      <c r="I6136" s="505"/>
      <c r="J6136" s="249"/>
      <c r="K6136" s="249"/>
      <c r="L6136" s="249"/>
      <c r="M6136" s="246"/>
      <c r="N6136" s="249"/>
      <c r="O6136" s="506"/>
      <c r="P6136" s="249"/>
      <c r="Q6136" s="249"/>
      <c r="R6136" s="249"/>
      <c r="S6136" s="547">
        <v>2.5499999999999998</v>
      </c>
      <c r="T6136" s="238" t="s">
        <v>2965</v>
      </c>
      <c r="U6136" s="238">
        <f t="shared" si="143"/>
        <v>489.59999999999997</v>
      </c>
    </row>
    <row r="6137" spans="1:21" ht="20.399999999999999">
      <c r="A6137" s="238">
        <f t="shared" si="144"/>
        <v>6134</v>
      </c>
      <c r="B6137" s="333">
        <v>110408292</v>
      </c>
      <c r="C6137" s="238">
        <v>110408292</v>
      </c>
      <c r="D6137" s="238" t="s">
        <v>1310</v>
      </c>
      <c r="E6137" s="598" t="s">
        <v>36</v>
      </c>
      <c r="F6137" s="235">
        <v>960</v>
      </c>
      <c r="G6137" s="637" t="s">
        <v>6381</v>
      </c>
      <c r="H6137" s="241">
        <v>45759</v>
      </c>
      <c r="I6137" s="505"/>
      <c r="J6137" s="249"/>
      <c r="K6137" s="249"/>
      <c r="L6137" s="249"/>
      <c r="M6137" s="246"/>
      <c r="N6137" s="249"/>
      <c r="O6137" s="506"/>
      <c r="P6137" s="249"/>
      <c r="Q6137" s="249"/>
      <c r="R6137" s="249"/>
      <c r="S6137" s="177">
        <v>2.61</v>
      </c>
      <c r="T6137" s="238" t="s">
        <v>2965</v>
      </c>
      <c r="U6137" s="238">
        <f t="shared" si="143"/>
        <v>2505.6</v>
      </c>
    </row>
    <row r="6138" spans="1:21">
      <c r="A6138" s="238">
        <f t="shared" si="144"/>
        <v>6135</v>
      </c>
      <c r="B6138" s="238">
        <v>102464571</v>
      </c>
      <c r="C6138" s="238" t="s">
        <v>1693</v>
      </c>
      <c r="D6138" s="238" t="s">
        <v>1694</v>
      </c>
      <c r="E6138" s="600" t="s">
        <v>36</v>
      </c>
      <c r="F6138" s="235">
        <v>32</v>
      </c>
      <c r="G6138" s="637" t="s">
        <v>6381</v>
      </c>
      <c r="H6138" s="241">
        <v>45759</v>
      </c>
      <c r="I6138" s="505"/>
      <c r="J6138" s="249"/>
      <c r="K6138" s="249"/>
      <c r="L6138" s="249"/>
      <c r="M6138" s="246"/>
      <c r="N6138" s="249"/>
      <c r="O6138" s="506"/>
      <c r="P6138" s="249"/>
      <c r="Q6138" s="249"/>
      <c r="R6138" s="249"/>
      <c r="S6138" s="543">
        <v>1592</v>
      </c>
      <c r="T6138" s="238" t="s">
        <v>2965</v>
      </c>
      <c r="U6138" s="238">
        <f t="shared" si="143"/>
        <v>50944</v>
      </c>
    </row>
    <row r="6139" spans="1:21">
      <c r="A6139" s="238">
        <f t="shared" si="144"/>
        <v>6136</v>
      </c>
      <c r="B6139" s="238">
        <v>102951260</v>
      </c>
      <c r="C6139" s="238" t="s">
        <v>1697</v>
      </c>
      <c r="D6139" s="238" t="s">
        <v>1698</v>
      </c>
      <c r="E6139" s="600" t="s">
        <v>36</v>
      </c>
      <c r="F6139" s="235">
        <v>24</v>
      </c>
      <c r="G6139" s="637" t="s">
        <v>6381</v>
      </c>
      <c r="H6139" s="241">
        <v>45759</v>
      </c>
      <c r="I6139" s="505"/>
      <c r="J6139" s="249"/>
      <c r="K6139" s="249"/>
      <c r="L6139" s="249"/>
      <c r="M6139" s="246"/>
      <c r="N6139" s="249"/>
      <c r="O6139" s="506"/>
      <c r="P6139" s="249"/>
      <c r="Q6139" s="249"/>
      <c r="R6139" s="249"/>
      <c r="S6139" s="543">
        <v>242</v>
      </c>
      <c r="T6139" s="238" t="s">
        <v>2965</v>
      </c>
      <c r="U6139" s="238">
        <f t="shared" si="143"/>
        <v>5808</v>
      </c>
    </row>
    <row r="6140" spans="1:21">
      <c r="A6140" s="238">
        <f t="shared" si="144"/>
        <v>6137</v>
      </c>
      <c r="B6140" s="238">
        <v>101576439</v>
      </c>
      <c r="C6140" s="238" t="s">
        <v>655</v>
      </c>
      <c r="D6140" s="238" t="s">
        <v>656</v>
      </c>
      <c r="E6140" s="600" t="s">
        <v>36</v>
      </c>
      <c r="F6140" s="238">
        <v>33</v>
      </c>
      <c r="G6140" s="637" t="s">
        <v>6381</v>
      </c>
      <c r="H6140" s="241">
        <v>45759</v>
      </c>
      <c r="I6140" s="505"/>
      <c r="J6140" s="249"/>
      <c r="K6140" s="249"/>
      <c r="L6140" s="249"/>
      <c r="M6140" s="246"/>
      <c r="N6140" s="249"/>
      <c r="O6140" s="506"/>
      <c r="P6140" s="249"/>
      <c r="Q6140" s="249"/>
      <c r="R6140" s="249"/>
      <c r="S6140" s="547">
        <v>1394</v>
      </c>
      <c r="T6140" s="238" t="s">
        <v>2965</v>
      </c>
      <c r="U6140" s="238">
        <f t="shared" si="143"/>
        <v>46002</v>
      </c>
    </row>
    <row r="6141" spans="1:21">
      <c r="A6141" s="238">
        <f t="shared" si="144"/>
        <v>6138</v>
      </c>
      <c r="B6141" s="238">
        <v>106656270</v>
      </c>
      <c r="C6141" s="239" t="s">
        <v>5250</v>
      </c>
      <c r="D6141" s="239" t="s">
        <v>5251</v>
      </c>
      <c r="E6141" s="600" t="s">
        <v>36</v>
      </c>
      <c r="F6141" s="238">
        <v>21</v>
      </c>
      <c r="G6141" s="637" t="s">
        <v>6381</v>
      </c>
      <c r="H6141" s="241">
        <v>45759</v>
      </c>
      <c r="I6141" s="505"/>
      <c r="J6141" s="249"/>
      <c r="K6141" s="249"/>
      <c r="L6141" s="249"/>
      <c r="M6141" s="246"/>
      <c r="N6141" s="249"/>
      <c r="O6141" s="506"/>
      <c r="P6141" s="249"/>
      <c r="Q6141" s="249"/>
      <c r="R6141" s="249"/>
      <c r="S6141" s="547">
        <v>517</v>
      </c>
      <c r="T6141" s="238" t="s">
        <v>2965</v>
      </c>
      <c r="U6141" s="238">
        <f t="shared" si="143"/>
        <v>10857</v>
      </c>
    </row>
    <row r="6142" spans="1:21">
      <c r="A6142" s="238">
        <f t="shared" si="144"/>
        <v>6139</v>
      </c>
      <c r="B6142" s="333">
        <v>109492196</v>
      </c>
      <c r="C6142" s="238" t="s">
        <v>1178</v>
      </c>
      <c r="D6142" s="238" t="s">
        <v>1179</v>
      </c>
      <c r="E6142" s="598" t="s">
        <v>36</v>
      </c>
      <c r="F6142" s="333">
        <v>41</v>
      </c>
      <c r="G6142" s="637" t="s">
        <v>6381</v>
      </c>
      <c r="H6142" s="241">
        <v>45759</v>
      </c>
      <c r="I6142" s="505"/>
      <c r="J6142" s="249"/>
      <c r="K6142" s="249"/>
      <c r="L6142" s="249"/>
      <c r="M6142" s="246"/>
      <c r="N6142" s="249"/>
      <c r="O6142" s="506"/>
      <c r="P6142" s="249"/>
      <c r="Q6142" s="249"/>
      <c r="R6142" s="249"/>
      <c r="S6142" s="249">
        <v>25.44</v>
      </c>
      <c r="T6142" s="238" t="s">
        <v>2965</v>
      </c>
      <c r="U6142" s="238">
        <f t="shared" si="143"/>
        <v>1043.04</v>
      </c>
    </row>
    <row r="6143" spans="1:21">
      <c r="A6143" s="238">
        <f t="shared" si="144"/>
        <v>6140</v>
      </c>
      <c r="B6143" s="235">
        <v>111381215</v>
      </c>
      <c r="C6143" s="235" t="s">
        <v>5576</v>
      </c>
      <c r="D6143" s="235" t="s">
        <v>236</v>
      </c>
      <c r="E6143" s="598" t="s">
        <v>36</v>
      </c>
      <c r="F6143" s="333">
        <v>1</v>
      </c>
      <c r="G6143" s="623" t="s">
        <v>6383</v>
      </c>
      <c r="H6143" s="465">
        <v>45763</v>
      </c>
      <c r="I6143" s="505"/>
      <c r="J6143" s="249"/>
      <c r="K6143" s="249"/>
      <c r="L6143" s="249"/>
      <c r="M6143" s="246"/>
      <c r="N6143" s="249"/>
      <c r="O6143" s="506"/>
      <c r="P6143" s="249"/>
      <c r="Q6143" s="249"/>
      <c r="R6143" s="249"/>
      <c r="S6143" s="553">
        <v>114877.14</v>
      </c>
      <c r="T6143" s="238" t="s">
        <v>2965</v>
      </c>
      <c r="U6143" s="238">
        <f t="shared" si="143"/>
        <v>114877.14</v>
      </c>
    </row>
    <row r="6144" spans="1:21">
      <c r="A6144" s="238">
        <f t="shared" si="144"/>
        <v>6141</v>
      </c>
      <c r="B6144" s="238">
        <v>109492221</v>
      </c>
      <c r="C6144" s="349">
        <v>21038212505</v>
      </c>
      <c r="D6144" s="238" t="s">
        <v>1684</v>
      </c>
      <c r="E6144" s="606" t="s">
        <v>36</v>
      </c>
      <c r="F6144" s="238">
        <v>42</v>
      </c>
      <c r="G6144" s="637" t="s">
        <v>6381</v>
      </c>
      <c r="H6144" s="241">
        <v>45759</v>
      </c>
      <c r="I6144" s="505"/>
      <c r="J6144" s="249"/>
      <c r="K6144" s="249"/>
      <c r="L6144" s="249"/>
      <c r="M6144" s="246"/>
      <c r="N6144" s="249"/>
      <c r="O6144" s="506"/>
      <c r="P6144" s="249"/>
      <c r="Q6144" s="249"/>
      <c r="R6144" s="249"/>
      <c r="S6144" s="249">
        <v>991.72</v>
      </c>
      <c r="T6144" s="238" t="s">
        <v>2965</v>
      </c>
      <c r="U6144" s="238">
        <f t="shared" si="143"/>
        <v>41652.239999999998</v>
      </c>
    </row>
    <row r="6145" spans="1:21">
      <c r="A6145" s="238">
        <f t="shared" si="144"/>
        <v>6142</v>
      </c>
      <c r="B6145" s="238">
        <v>111400054</v>
      </c>
      <c r="C6145" s="238" t="s">
        <v>3274</v>
      </c>
      <c r="D6145" s="238" t="s">
        <v>650</v>
      </c>
      <c r="E6145" s="598" t="s">
        <v>36</v>
      </c>
      <c r="F6145" s="235">
        <v>100</v>
      </c>
      <c r="G6145" s="637" t="s">
        <v>6381</v>
      </c>
      <c r="H6145" s="241">
        <v>45759</v>
      </c>
      <c r="I6145" s="505"/>
      <c r="J6145" s="249"/>
      <c r="K6145" s="249"/>
      <c r="L6145" s="249"/>
      <c r="M6145" s="246"/>
      <c r="N6145" s="249"/>
      <c r="O6145" s="506"/>
      <c r="P6145" s="249"/>
      <c r="Q6145" s="249"/>
      <c r="R6145" s="249"/>
      <c r="S6145" s="547">
        <v>1462</v>
      </c>
      <c r="T6145" s="238" t="s">
        <v>2965</v>
      </c>
      <c r="U6145" s="238">
        <f t="shared" si="143"/>
        <v>146200</v>
      </c>
    </row>
    <row r="6146" spans="1:21" ht="20.399999999999999">
      <c r="A6146" s="238">
        <f t="shared" si="144"/>
        <v>6143</v>
      </c>
      <c r="B6146" s="238">
        <v>110408290</v>
      </c>
      <c r="C6146" s="238" t="s">
        <v>4382</v>
      </c>
      <c r="D6146" s="337" t="s">
        <v>2775</v>
      </c>
      <c r="E6146" s="598" t="s">
        <v>36</v>
      </c>
      <c r="F6146" s="235">
        <v>102</v>
      </c>
      <c r="G6146" s="637" t="s">
        <v>6381</v>
      </c>
      <c r="H6146" s="241">
        <v>45759</v>
      </c>
      <c r="I6146" s="505"/>
      <c r="J6146" s="249"/>
      <c r="K6146" s="249"/>
      <c r="L6146" s="249"/>
      <c r="M6146" s="246"/>
      <c r="N6146" s="249"/>
      <c r="O6146" s="506"/>
      <c r="P6146" s="249"/>
      <c r="Q6146" s="249"/>
      <c r="R6146" s="249"/>
      <c r="S6146" s="547">
        <v>610</v>
      </c>
      <c r="T6146" s="238" t="s">
        <v>2965</v>
      </c>
      <c r="U6146" s="238">
        <f t="shared" si="143"/>
        <v>62220</v>
      </c>
    </row>
    <row r="6147" spans="1:21">
      <c r="A6147" s="238">
        <f t="shared" si="144"/>
        <v>6144</v>
      </c>
      <c r="B6147" s="238">
        <v>112158708</v>
      </c>
      <c r="C6147" s="238" t="s">
        <v>3681</v>
      </c>
      <c r="D6147" s="337" t="s">
        <v>3682</v>
      </c>
      <c r="E6147" s="600" t="s">
        <v>36</v>
      </c>
      <c r="F6147" s="470">
        <v>16</v>
      </c>
      <c r="G6147" s="637" t="s">
        <v>6381</v>
      </c>
      <c r="H6147" s="241">
        <v>45759</v>
      </c>
      <c r="I6147" s="505"/>
      <c r="J6147" s="249"/>
      <c r="K6147" s="249"/>
      <c r="L6147" s="249"/>
      <c r="M6147" s="246"/>
      <c r="N6147" s="249"/>
      <c r="O6147" s="506"/>
      <c r="P6147" s="249"/>
      <c r="Q6147" s="249"/>
      <c r="R6147" s="249"/>
      <c r="S6147" s="547">
        <v>1900</v>
      </c>
      <c r="T6147" s="238" t="s">
        <v>2965</v>
      </c>
      <c r="U6147" s="238">
        <f t="shared" si="143"/>
        <v>30400</v>
      </c>
    </row>
    <row r="6148" spans="1:21">
      <c r="A6148" s="238">
        <f t="shared" si="144"/>
        <v>6145</v>
      </c>
      <c r="B6148" s="238">
        <v>105401096</v>
      </c>
      <c r="C6148" s="239"/>
      <c r="D6148" s="337" t="s">
        <v>4665</v>
      </c>
      <c r="E6148" s="600" t="s">
        <v>36</v>
      </c>
      <c r="F6148" s="333">
        <v>1</v>
      </c>
      <c r="G6148" s="623" t="s">
        <v>6378</v>
      </c>
      <c r="H6148" s="410">
        <v>45748</v>
      </c>
      <c r="I6148" s="505"/>
      <c r="J6148" s="249"/>
      <c r="K6148" s="249"/>
      <c r="L6148" s="249"/>
      <c r="M6148" s="246"/>
      <c r="N6148" s="249"/>
      <c r="O6148" s="506"/>
      <c r="P6148" s="249"/>
      <c r="Q6148" s="249"/>
      <c r="R6148" s="249"/>
      <c r="S6148" s="549" t="s">
        <v>6396</v>
      </c>
      <c r="T6148" s="238" t="s">
        <v>2965</v>
      </c>
      <c r="U6148" s="238" t="e">
        <f t="shared" si="143"/>
        <v>#VALUE!</v>
      </c>
    </row>
    <row r="6149" spans="1:21">
      <c r="A6149" s="238">
        <f t="shared" si="144"/>
        <v>6146</v>
      </c>
      <c r="B6149" s="238" t="s">
        <v>5678</v>
      </c>
      <c r="C6149" s="238" t="s">
        <v>5679</v>
      </c>
      <c r="D6149" s="238" t="s">
        <v>5680</v>
      </c>
      <c r="E6149" s="598" t="s">
        <v>36</v>
      </c>
      <c r="F6149" s="333">
        <v>1</v>
      </c>
      <c r="G6149" s="623" t="s">
        <v>6384</v>
      </c>
      <c r="H6149" s="465">
        <v>45771</v>
      </c>
      <c r="I6149" s="505"/>
      <c r="J6149" s="249"/>
      <c r="K6149" s="249"/>
      <c r="L6149" s="249"/>
      <c r="M6149" s="246"/>
      <c r="N6149" s="249"/>
      <c r="O6149" s="506"/>
      <c r="P6149" s="249"/>
      <c r="Q6149" s="249"/>
      <c r="R6149" s="249"/>
      <c r="S6149" s="549">
        <v>950000</v>
      </c>
      <c r="T6149" s="238" t="s">
        <v>2965</v>
      </c>
      <c r="U6149" s="238">
        <f t="shared" si="143"/>
        <v>950000</v>
      </c>
    </row>
    <row r="6150" spans="1:21">
      <c r="A6150" s="238">
        <f t="shared" si="144"/>
        <v>6147</v>
      </c>
      <c r="B6150" s="238" t="s">
        <v>5678</v>
      </c>
      <c r="C6150" s="238" t="s">
        <v>5679</v>
      </c>
      <c r="D6150" s="238" t="s">
        <v>5680</v>
      </c>
      <c r="E6150" s="598" t="s">
        <v>36</v>
      </c>
      <c r="F6150" s="333">
        <v>1</v>
      </c>
      <c r="G6150" s="623" t="s">
        <v>6385</v>
      </c>
      <c r="H6150" s="465">
        <v>45771</v>
      </c>
      <c r="I6150" s="505"/>
      <c r="J6150" s="249"/>
      <c r="K6150" s="249"/>
      <c r="L6150" s="249"/>
      <c r="M6150" s="246"/>
      <c r="N6150" s="249"/>
      <c r="O6150" s="506"/>
      <c r="P6150" s="249"/>
      <c r="Q6150" s="249"/>
      <c r="R6150" s="249"/>
      <c r="S6150" s="549">
        <v>950000</v>
      </c>
      <c r="T6150" s="238" t="s">
        <v>2965</v>
      </c>
      <c r="U6150" s="238">
        <f t="shared" si="143"/>
        <v>950000</v>
      </c>
    </row>
    <row r="6151" spans="1:21">
      <c r="A6151" s="238">
        <f t="shared" si="144"/>
        <v>6148</v>
      </c>
      <c r="B6151" s="238" t="s">
        <v>5681</v>
      </c>
      <c r="C6151" s="238" t="s">
        <v>5682</v>
      </c>
      <c r="D6151" s="238" t="s">
        <v>5683</v>
      </c>
      <c r="E6151" s="598" t="s">
        <v>36</v>
      </c>
      <c r="F6151" s="333">
        <v>1</v>
      </c>
      <c r="G6151" s="623" t="s">
        <v>6386</v>
      </c>
      <c r="H6151" s="485">
        <v>45754</v>
      </c>
      <c r="I6151" s="505"/>
      <c r="J6151" s="249"/>
      <c r="K6151" s="249"/>
      <c r="L6151" s="249"/>
      <c r="M6151" s="246"/>
      <c r="N6151" s="249"/>
      <c r="O6151" s="506"/>
      <c r="P6151" s="249"/>
      <c r="Q6151" s="249"/>
      <c r="R6151" s="249"/>
      <c r="S6151" s="549">
        <v>840500</v>
      </c>
      <c r="T6151" s="238" t="s">
        <v>2965</v>
      </c>
      <c r="U6151" s="238">
        <f t="shared" si="143"/>
        <v>840500</v>
      </c>
    </row>
    <row r="6152" spans="1:21">
      <c r="A6152" s="238">
        <f t="shared" si="144"/>
        <v>6149</v>
      </c>
      <c r="B6152" s="238">
        <v>111400055</v>
      </c>
      <c r="C6152" s="238" t="s">
        <v>3275</v>
      </c>
      <c r="D6152" s="238" t="s">
        <v>654</v>
      </c>
      <c r="E6152" s="598" t="s">
        <v>36</v>
      </c>
      <c r="F6152" s="333">
        <v>101</v>
      </c>
      <c r="G6152" s="637" t="s">
        <v>6381</v>
      </c>
      <c r="H6152" s="241">
        <v>45759</v>
      </c>
      <c r="I6152" s="505"/>
      <c r="J6152" s="249"/>
      <c r="K6152" s="249"/>
      <c r="L6152" s="249"/>
      <c r="M6152" s="246"/>
      <c r="N6152" s="249"/>
      <c r="O6152" s="506"/>
      <c r="P6152" s="249"/>
      <c r="Q6152" s="249"/>
      <c r="R6152" s="249"/>
      <c r="S6152" s="547">
        <v>1798</v>
      </c>
      <c r="T6152" s="238" t="s">
        <v>2965</v>
      </c>
      <c r="U6152" s="238">
        <f t="shared" si="143"/>
        <v>181598</v>
      </c>
    </row>
    <row r="6153" spans="1:21" ht="20.399999999999999">
      <c r="A6153" s="238">
        <f t="shared" si="144"/>
        <v>6150</v>
      </c>
      <c r="B6153" s="238">
        <v>115044757</v>
      </c>
      <c r="C6153" s="239" t="s">
        <v>5686</v>
      </c>
      <c r="D6153" s="239" t="s">
        <v>5687</v>
      </c>
      <c r="E6153" s="600" t="s">
        <v>36</v>
      </c>
      <c r="F6153" s="463">
        <v>4</v>
      </c>
      <c r="G6153" s="630" t="s">
        <v>6387</v>
      </c>
      <c r="H6153" s="241">
        <v>45759</v>
      </c>
      <c r="I6153" s="505"/>
      <c r="J6153" s="249"/>
      <c r="K6153" s="249"/>
      <c r="L6153" s="249"/>
      <c r="M6153" s="246"/>
      <c r="N6153" s="249"/>
      <c r="O6153" s="506"/>
      <c r="P6153" s="249"/>
      <c r="Q6153" s="249"/>
      <c r="R6153" s="249"/>
      <c r="S6153" s="549">
        <v>21.6</v>
      </c>
      <c r="T6153" s="238" t="s">
        <v>2965</v>
      </c>
      <c r="U6153" s="238">
        <f t="shared" si="143"/>
        <v>86.4</v>
      </c>
    </row>
    <row r="6154" spans="1:21">
      <c r="A6154" s="238">
        <f t="shared" si="144"/>
        <v>6151</v>
      </c>
      <c r="B6154" s="238">
        <v>111443613</v>
      </c>
      <c r="C6154" s="238">
        <v>111443825</v>
      </c>
      <c r="D6154" s="238" t="s">
        <v>3131</v>
      </c>
      <c r="E6154" s="605" t="s">
        <v>36</v>
      </c>
      <c r="F6154" s="333">
        <v>5</v>
      </c>
      <c r="G6154" s="623" t="s">
        <v>6388</v>
      </c>
      <c r="H6154" s="465">
        <v>45771</v>
      </c>
      <c r="I6154" s="505"/>
      <c r="J6154" s="249"/>
      <c r="K6154" s="249"/>
      <c r="L6154" s="249"/>
      <c r="M6154" s="246"/>
      <c r="N6154" s="249"/>
      <c r="O6154" s="506"/>
      <c r="P6154" s="249"/>
      <c r="Q6154" s="249"/>
      <c r="R6154" s="249"/>
      <c r="S6154" s="549">
        <v>3750</v>
      </c>
      <c r="T6154" s="238" t="s">
        <v>2965</v>
      </c>
      <c r="U6154" s="238">
        <f t="shared" si="143"/>
        <v>18750</v>
      </c>
    </row>
    <row r="6155" spans="1:21">
      <c r="A6155" s="238">
        <f t="shared" si="144"/>
        <v>6152</v>
      </c>
      <c r="B6155" s="355">
        <v>112139784</v>
      </c>
      <c r="C6155" s="355" t="s">
        <v>2731</v>
      </c>
      <c r="D6155" s="355" t="s">
        <v>2809</v>
      </c>
      <c r="E6155" s="600" t="s">
        <v>2729</v>
      </c>
      <c r="F6155" s="235">
        <v>1750</v>
      </c>
      <c r="G6155" s="623" t="s">
        <v>6379</v>
      </c>
      <c r="H6155" s="511">
        <v>45770</v>
      </c>
      <c r="I6155" s="505"/>
      <c r="J6155" s="249"/>
      <c r="K6155" s="249"/>
      <c r="L6155" s="249"/>
      <c r="M6155" s="246"/>
      <c r="N6155" s="249"/>
      <c r="O6155" s="506"/>
      <c r="P6155" s="249"/>
      <c r="Q6155" s="249"/>
      <c r="R6155" s="249"/>
      <c r="S6155" s="171">
        <v>25</v>
      </c>
      <c r="T6155" s="238" t="s">
        <v>2965</v>
      </c>
      <c r="U6155" s="238">
        <f t="shared" si="143"/>
        <v>43750</v>
      </c>
    </row>
    <row r="6156" spans="1:21">
      <c r="A6156" s="238">
        <f t="shared" si="144"/>
        <v>6153</v>
      </c>
      <c r="B6156" s="238">
        <v>113694314</v>
      </c>
      <c r="C6156" s="238" t="s">
        <v>4398</v>
      </c>
      <c r="D6156" s="337" t="s">
        <v>4399</v>
      </c>
      <c r="E6156" s="600" t="s">
        <v>36</v>
      </c>
      <c r="F6156" s="333">
        <v>10</v>
      </c>
      <c r="G6156" s="623" t="s">
        <v>6389</v>
      </c>
      <c r="H6156" s="485">
        <v>45748</v>
      </c>
      <c r="I6156" s="505"/>
      <c r="J6156" s="249"/>
      <c r="K6156" s="249"/>
      <c r="L6156" s="249"/>
      <c r="M6156" s="246"/>
      <c r="N6156" s="249"/>
      <c r="O6156" s="506"/>
      <c r="P6156" s="249"/>
      <c r="Q6156" s="249"/>
      <c r="R6156" s="249"/>
      <c r="S6156" s="552">
        <v>11260</v>
      </c>
      <c r="T6156" s="238" t="s">
        <v>2965</v>
      </c>
      <c r="U6156" s="238">
        <f t="shared" ref="U6156:U6219" si="145">S6156*F6156</f>
        <v>112600</v>
      </c>
    </row>
    <row r="6157" spans="1:21">
      <c r="A6157" s="238">
        <f t="shared" si="144"/>
        <v>6154</v>
      </c>
      <c r="B6157" s="238">
        <v>113694314</v>
      </c>
      <c r="C6157" s="238" t="s">
        <v>4398</v>
      </c>
      <c r="D6157" s="337" t="s">
        <v>4399</v>
      </c>
      <c r="E6157" s="600" t="s">
        <v>36</v>
      </c>
      <c r="F6157" s="333">
        <v>2</v>
      </c>
      <c r="G6157" s="623" t="s">
        <v>6390</v>
      </c>
      <c r="H6157" s="485">
        <v>45748</v>
      </c>
      <c r="I6157" s="505"/>
      <c r="J6157" s="249"/>
      <c r="K6157" s="249"/>
      <c r="L6157" s="249"/>
      <c r="M6157" s="246"/>
      <c r="N6157" s="249"/>
      <c r="O6157" s="506"/>
      <c r="P6157" s="249"/>
      <c r="Q6157" s="249"/>
      <c r="R6157" s="249"/>
      <c r="S6157" s="549">
        <v>11260</v>
      </c>
      <c r="T6157" s="238" t="s">
        <v>2965</v>
      </c>
      <c r="U6157" s="238">
        <f t="shared" si="145"/>
        <v>22520</v>
      </c>
    </row>
    <row r="6158" spans="1:21">
      <c r="A6158" s="238">
        <f t="shared" si="144"/>
        <v>6155</v>
      </c>
      <c r="B6158" s="238">
        <v>113694314</v>
      </c>
      <c r="C6158" s="238" t="s">
        <v>4398</v>
      </c>
      <c r="D6158" s="337" t="s">
        <v>4399</v>
      </c>
      <c r="E6158" s="600" t="s">
        <v>36</v>
      </c>
      <c r="F6158" s="333">
        <v>4</v>
      </c>
      <c r="G6158" s="623" t="s">
        <v>6382</v>
      </c>
      <c r="H6158" s="485">
        <v>45762</v>
      </c>
      <c r="I6158" s="505"/>
      <c r="J6158" s="249"/>
      <c r="K6158" s="249"/>
      <c r="L6158" s="249"/>
      <c r="M6158" s="246"/>
      <c r="N6158" s="249"/>
      <c r="O6158" s="506"/>
      <c r="P6158" s="249"/>
      <c r="Q6158" s="249"/>
      <c r="R6158" s="249"/>
      <c r="S6158" s="553">
        <v>11260</v>
      </c>
      <c r="T6158" s="238" t="s">
        <v>2965</v>
      </c>
      <c r="U6158" s="238">
        <f t="shared" si="145"/>
        <v>45040</v>
      </c>
    </row>
    <row r="6159" spans="1:21" ht="20.399999999999999">
      <c r="A6159" s="238">
        <f t="shared" si="144"/>
        <v>6156</v>
      </c>
      <c r="B6159" s="238">
        <v>110710681</v>
      </c>
      <c r="C6159" s="239" t="s">
        <v>5775</v>
      </c>
      <c r="D6159" s="239" t="s">
        <v>2209</v>
      </c>
      <c r="E6159" s="600" t="s">
        <v>36</v>
      </c>
      <c r="F6159" s="235">
        <v>22</v>
      </c>
      <c r="G6159" s="637" t="s">
        <v>6381</v>
      </c>
      <c r="H6159" s="241">
        <v>45759</v>
      </c>
      <c r="I6159" s="505"/>
      <c r="J6159" s="249"/>
      <c r="K6159" s="249"/>
      <c r="L6159" s="249"/>
      <c r="M6159" s="246"/>
      <c r="N6159" s="249"/>
      <c r="O6159" s="506"/>
      <c r="P6159" s="249"/>
      <c r="Q6159" s="249"/>
      <c r="R6159" s="249"/>
      <c r="S6159" s="547">
        <v>2153</v>
      </c>
      <c r="T6159" s="238" t="s">
        <v>2965</v>
      </c>
      <c r="U6159" s="238">
        <f t="shared" si="145"/>
        <v>47366</v>
      </c>
    </row>
    <row r="6160" spans="1:21" ht="20.399999999999999">
      <c r="A6160" s="238">
        <f t="shared" si="144"/>
        <v>6157</v>
      </c>
      <c r="B6160" s="238">
        <v>110710682</v>
      </c>
      <c r="C6160" s="239" t="s">
        <v>5777</v>
      </c>
      <c r="D6160" s="239" t="s">
        <v>2216</v>
      </c>
      <c r="E6160" s="600" t="s">
        <v>36</v>
      </c>
      <c r="F6160" s="333">
        <v>48</v>
      </c>
      <c r="G6160" s="637" t="s">
        <v>6381</v>
      </c>
      <c r="H6160" s="241">
        <v>45759</v>
      </c>
      <c r="I6160" s="505"/>
      <c r="J6160" s="249"/>
      <c r="K6160" s="249"/>
      <c r="L6160" s="249"/>
      <c r="M6160" s="246"/>
      <c r="N6160" s="249"/>
      <c r="O6160" s="506"/>
      <c r="P6160" s="249"/>
      <c r="Q6160" s="249"/>
      <c r="R6160" s="249"/>
      <c r="S6160" s="547">
        <v>2078</v>
      </c>
      <c r="T6160" s="238" t="s">
        <v>2965</v>
      </c>
      <c r="U6160" s="238">
        <f t="shared" si="145"/>
        <v>99744</v>
      </c>
    </row>
    <row r="6161" spans="1:21" ht="20.399999999999999">
      <c r="A6161" s="238">
        <f t="shared" si="144"/>
        <v>6158</v>
      </c>
      <c r="B6161" s="238">
        <v>110710684</v>
      </c>
      <c r="C6161" s="239" t="s">
        <v>5778</v>
      </c>
      <c r="D6161" s="239" t="s">
        <v>2213</v>
      </c>
      <c r="E6161" s="600" t="s">
        <v>36</v>
      </c>
      <c r="F6161" s="333">
        <v>84</v>
      </c>
      <c r="G6161" s="637" t="s">
        <v>6381</v>
      </c>
      <c r="H6161" s="241">
        <v>45759</v>
      </c>
      <c r="I6161" s="505"/>
      <c r="J6161" s="249"/>
      <c r="K6161" s="249"/>
      <c r="L6161" s="249"/>
      <c r="M6161" s="246"/>
      <c r="N6161" s="249"/>
      <c r="O6161" s="506"/>
      <c r="P6161" s="249"/>
      <c r="Q6161" s="249"/>
      <c r="R6161" s="249"/>
      <c r="S6161" s="547">
        <v>2711</v>
      </c>
      <c r="T6161" s="238" t="s">
        <v>2965</v>
      </c>
      <c r="U6161" s="238">
        <f t="shared" si="145"/>
        <v>227724</v>
      </c>
    </row>
    <row r="6162" spans="1:21">
      <c r="A6162" s="238">
        <f t="shared" si="144"/>
        <v>6159</v>
      </c>
      <c r="B6162" s="238">
        <v>102464571</v>
      </c>
      <c r="C6162" s="238" t="s">
        <v>1693</v>
      </c>
      <c r="D6162" s="238" t="s">
        <v>1694</v>
      </c>
      <c r="E6162" s="600" t="s">
        <v>36</v>
      </c>
      <c r="F6162" s="333">
        <v>10</v>
      </c>
      <c r="G6162" s="637" t="s">
        <v>6381</v>
      </c>
      <c r="H6162" s="241">
        <v>45759</v>
      </c>
      <c r="I6162" s="505"/>
      <c r="J6162" s="249"/>
      <c r="K6162" s="249"/>
      <c r="L6162" s="249"/>
      <c r="M6162" s="246"/>
      <c r="N6162" s="249"/>
      <c r="O6162" s="506"/>
      <c r="P6162" s="249"/>
      <c r="Q6162" s="249"/>
      <c r="R6162" s="249"/>
      <c r="S6162" s="543">
        <v>1592</v>
      </c>
      <c r="T6162" s="238" t="s">
        <v>2965</v>
      </c>
      <c r="U6162" s="238">
        <f t="shared" si="145"/>
        <v>15920</v>
      </c>
    </row>
    <row r="6163" spans="1:21">
      <c r="A6163" s="238">
        <f t="shared" si="144"/>
        <v>6160</v>
      </c>
      <c r="B6163" s="238">
        <v>102464571</v>
      </c>
      <c r="C6163" s="238" t="s">
        <v>1693</v>
      </c>
      <c r="D6163" s="238" t="s">
        <v>1694</v>
      </c>
      <c r="E6163" s="600" t="s">
        <v>36</v>
      </c>
      <c r="F6163" s="333">
        <v>1</v>
      </c>
      <c r="G6163" s="634" t="s">
        <v>6383</v>
      </c>
      <c r="H6163" s="465">
        <v>45763</v>
      </c>
      <c r="I6163" s="505"/>
      <c r="J6163" s="249"/>
      <c r="K6163" s="249"/>
      <c r="L6163" s="249"/>
      <c r="M6163" s="246"/>
      <c r="N6163" s="249"/>
      <c r="O6163" s="506"/>
      <c r="P6163" s="249"/>
      <c r="Q6163" s="249"/>
      <c r="R6163" s="249"/>
      <c r="S6163" s="549">
        <v>1592</v>
      </c>
      <c r="T6163" s="238" t="s">
        <v>2965</v>
      </c>
      <c r="U6163" s="238">
        <f t="shared" si="145"/>
        <v>1592</v>
      </c>
    </row>
    <row r="6164" spans="1:21">
      <c r="A6164" s="238">
        <f t="shared" si="144"/>
        <v>6161</v>
      </c>
      <c r="B6164" s="238">
        <v>102951260</v>
      </c>
      <c r="C6164" s="238" t="s">
        <v>1697</v>
      </c>
      <c r="D6164" s="238" t="s">
        <v>1698</v>
      </c>
      <c r="E6164" s="600" t="s">
        <v>36</v>
      </c>
      <c r="F6164" s="333">
        <v>18</v>
      </c>
      <c r="G6164" s="637" t="s">
        <v>6381</v>
      </c>
      <c r="H6164" s="241">
        <v>45759</v>
      </c>
      <c r="I6164" s="505"/>
      <c r="J6164" s="249"/>
      <c r="K6164" s="249"/>
      <c r="L6164" s="249"/>
      <c r="M6164" s="246"/>
      <c r="N6164" s="249"/>
      <c r="O6164" s="506"/>
      <c r="P6164" s="249"/>
      <c r="Q6164" s="249"/>
      <c r="R6164" s="249"/>
      <c r="S6164" s="543">
        <v>242</v>
      </c>
      <c r="T6164" s="238" t="s">
        <v>2965</v>
      </c>
      <c r="U6164" s="238">
        <f t="shared" si="145"/>
        <v>4356</v>
      </c>
    </row>
    <row r="6165" spans="1:21">
      <c r="A6165" s="238">
        <f t="shared" si="144"/>
        <v>6162</v>
      </c>
      <c r="B6165" s="238">
        <v>112172541</v>
      </c>
      <c r="C6165" s="238">
        <v>112172541</v>
      </c>
      <c r="D6165" s="238" t="s">
        <v>2373</v>
      </c>
      <c r="E6165" s="598" t="s">
        <v>36</v>
      </c>
      <c r="F6165" s="333">
        <v>42</v>
      </c>
      <c r="G6165" s="637" t="s">
        <v>6381</v>
      </c>
      <c r="H6165" s="241">
        <v>45759</v>
      </c>
      <c r="I6165" s="505"/>
      <c r="J6165" s="249"/>
      <c r="K6165" s="249"/>
      <c r="L6165" s="249"/>
      <c r="M6165" s="246"/>
      <c r="N6165" s="249"/>
      <c r="O6165" s="506"/>
      <c r="P6165" s="249"/>
      <c r="Q6165" s="249"/>
      <c r="R6165" s="249"/>
      <c r="S6165" s="547">
        <v>250.2</v>
      </c>
      <c r="T6165" s="238" t="s">
        <v>2965</v>
      </c>
      <c r="U6165" s="238">
        <f t="shared" si="145"/>
        <v>10508.4</v>
      </c>
    </row>
    <row r="6166" spans="1:21">
      <c r="A6166" s="238">
        <f t="shared" si="144"/>
        <v>6163</v>
      </c>
      <c r="B6166" s="238">
        <v>112172542</v>
      </c>
      <c r="C6166" s="238">
        <v>112172542</v>
      </c>
      <c r="D6166" s="238" t="s">
        <v>2376</v>
      </c>
      <c r="E6166" s="598" t="s">
        <v>36</v>
      </c>
      <c r="F6166" s="238">
        <v>126</v>
      </c>
      <c r="G6166" s="637" t="s">
        <v>6381</v>
      </c>
      <c r="H6166" s="241">
        <v>45759</v>
      </c>
      <c r="I6166" s="505"/>
      <c r="J6166" s="249"/>
      <c r="K6166" s="249"/>
      <c r="L6166" s="249"/>
      <c r="M6166" s="246"/>
      <c r="N6166" s="249"/>
      <c r="O6166" s="506"/>
      <c r="P6166" s="249"/>
      <c r="Q6166" s="249"/>
      <c r="R6166" s="249"/>
      <c r="S6166" s="547">
        <v>139.5</v>
      </c>
      <c r="T6166" s="238" t="s">
        <v>2965</v>
      </c>
      <c r="U6166" s="238">
        <f t="shared" si="145"/>
        <v>17577</v>
      </c>
    </row>
    <row r="6167" spans="1:21">
      <c r="A6167" s="238">
        <f t="shared" si="144"/>
        <v>6164</v>
      </c>
      <c r="B6167" s="238">
        <v>112172543</v>
      </c>
      <c r="C6167" s="238">
        <v>112172543</v>
      </c>
      <c r="D6167" s="238" t="s">
        <v>1145</v>
      </c>
      <c r="E6167" s="598" t="s">
        <v>36</v>
      </c>
      <c r="F6167" s="238">
        <v>42</v>
      </c>
      <c r="G6167" s="637" t="s">
        <v>6381</v>
      </c>
      <c r="H6167" s="241">
        <v>45759</v>
      </c>
      <c r="I6167" s="505"/>
      <c r="J6167" s="249"/>
      <c r="K6167" s="249"/>
      <c r="L6167" s="249"/>
      <c r="M6167" s="246"/>
      <c r="N6167" s="249"/>
      <c r="O6167" s="506"/>
      <c r="P6167" s="249"/>
      <c r="Q6167" s="249"/>
      <c r="R6167" s="249"/>
      <c r="S6167" s="547">
        <v>3147</v>
      </c>
      <c r="T6167" s="238" t="s">
        <v>2965</v>
      </c>
      <c r="U6167" s="238">
        <f t="shared" si="145"/>
        <v>132174</v>
      </c>
    </row>
    <row r="6168" spans="1:21">
      <c r="A6168" s="238">
        <f t="shared" si="144"/>
        <v>6165</v>
      </c>
      <c r="B6168" s="238">
        <v>112172544</v>
      </c>
      <c r="C6168" s="238">
        <v>112172544</v>
      </c>
      <c r="D6168" s="238" t="s">
        <v>2377</v>
      </c>
      <c r="E6168" s="598" t="s">
        <v>36</v>
      </c>
      <c r="F6168" s="238">
        <v>84</v>
      </c>
      <c r="G6168" s="637" t="s">
        <v>6381</v>
      </c>
      <c r="H6168" s="241">
        <v>45759</v>
      </c>
      <c r="I6168" s="505"/>
      <c r="J6168" s="249"/>
      <c r="K6168" s="249"/>
      <c r="L6168" s="249"/>
      <c r="M6168" s="246"/>
      <c r="N6168" s="249"/>
      <c r="O6168" s="506"/>
      <c r="P6168" s="249"/>
      <c r="Q6168" s="249"/>
      <c r="R6168" s="249"/>
      <c r="S6168" s="547">
        <v>98</v>
      </c>
      <c r="T6168" s="238" t="s">
        <v>2965</v>
      </c>
      <c r="U6168" s="238">
        <f t="shared" si="145"/>
        <v>8232</v>
      </c>
    </row>
    <row r="6169" spans="1:21">
      <c r="A6169" s="238">
        <f t="shared" si="144"/>
        <v>6166</v>
      </c>
      <c r="B6169" s="238">
        <v>112172545</v>
      </c>
      <c r="C6169" s="238">
        <v>112172545</v>
      </c>
      <c r="D6169" s="238" t="s">
        <v>2378</v>
      </c>
      <c r="E6169" s="598" t="s">
        <v>36</v>
      </c>
      <c r="F6169" s="333">
        <v>252</v>
      </c>
      <c r="G6169" s="637" t="s">
        <v>6381</v>
      </c>
      <c r="H6169" s="241">
        <v>45759</v>
      </c>
      <c r="I6169" s="505"/>
      <c r="J6169" s="249"/>
      <c r="K6169" s="249"/>
      <c r="L6169" s="249"/>
      <c r="M6169" s="246"/>
      <c r="N6169" s="249"/>
      <c r="O6169" s="506"/>
      <c r="P6169" s="249"/>
      <c r="Q6169" s="249"/>
      <c r="R6169" s="249"/>
      <c r="S6169" s="547">
        <v>9.8699999999999992</v>
      </c>
      <c r="T6169" s="238" t="s">
        <v>2965</v>
      </c>
      <c r="U6169" s="238">
        <f t="shared" si="145"/>
        <v>2487.2399999999998</v>
      </c>
    </row>
    <row r="6170" spans="1:21">
      <c r="A6170" s="238">
        <f t="shared" si="144"/>
        <v>6167</v>
      </c>
      <c r="B6170" s="238">
        <v>112172546</v>
      </c>
      <c r="C6170" s="238">
        <v>112172546</v>
      </c>
      <c r="D6170" s="238" t="s">
        <v>2380</v>
      </c>
      <c r="E6170" s="598" t="s">
        <v>36</v>
      </c>
      <c r="F6170" s="238">
        <v>168</v>
      </c>
      <c r="G6170" s="637" t="s">
        <v>6381</v>
      </c>
      <c r="H6170" s="241">
        <v>45759</v>
      </c>
      <c r="I6170" s="505"/>
      <c r="J6170" s="249"/>
      <c r="K6170" s="249"/>
      <c r="L6170" s="249"/>
      <c r="M6170" s="246"/>
      <c r="N6170" s="249"/>
      <c r="O6170" s="506"/>
      <c r="P6170" s="249"/>
      <c r="Q6170" s="249"/>
      <c r="R6170" s="249"/>
      <c r="S6170" s="547">
        <v>9.98</v>
      </c>
      <c r="T6170" s="238" t="s">
        <v>2965</v>
      </c>
      <c r="U6170" s="238">
        <f t="shared" si="145"/>
        <v>1676.64</v>
      </c>
    </row>
    <row r="6171" spans="1:21">
      <c r="A6171" s="238">
        <f t="shared" si="144"/>
        <v>6168</v>
      </c>
      <c r="B6171" s="238">
        <v>112170848</v>
      </c>
      <c r="C6171" s="238">
        <v>112170848</v>
      </c>
      <c r="D6171" s="238" t="s">
        <v>2381</v>
      </c>
      <c r="E6171" s="598" t="s">
        <v>36</v>
      </c>
      <c r="F6171" s="235">
        <v>252</v>
      </c>
      <c r="G6171" s="637" t="s">
        <v>6381</v>
      </c>
      <c r="H6171" s="241">
        <v>45759</v>
      </c>
      <c r="I6171" s="505"/>
      <c r="J6171" s="249"/>
      <c r="K6171" s="249"/>
      <c r="L6171" s="249"/>
      <c r="M6171" s="246"/>
      <c r="N6171" s="249"/>
      <c r="O6171" s="506"/>
      <c r="P6171" s="249"/>
      <c r="Q6171" s="249"/>
      <c r="R6171" s="249"/>
      <c r="S6171" s="538">
        <v>9.34</v>
      </c>
      <c r="T6171" s="238" t="s">
        <v>2965</v>
      </c>
      <c r="U6171" s="238">
        <f t="shared" si="145"/>
        <v>2353.6799999999998</v>
      </c>
    </row>
    <row r="6172" spans="1:21" ht="20.399999999999999">
      <c r="A6172" s="238">
        <f t="shared" si="144"/>
        <v>6169</v>
      </c>
      <c r="B6172" s="333">
        <v>107171952</v>
      </c>
      <c r="C6172" s="238">
        <v>99148781208</v>
      </c>
      <c r="D6172" s="238" t="s">
        <v>1476</v>
      </c>
      <c r="E6172" s="598" t="s">
        <v>36</v>
      </c>
      <c r="F6172" s="333">
        <v>40</v>
      </c>
      <c r="G6172" s="623" t="s">
        <v>6379</v>
      </c>
      <c r="H6172" s="511">
        <v>45770</v>
      </c>
      <c r="I6172" s="505"/>
      <c r="J6172" s="249"/>
      <c r="K6172" s="249"/>
      <c r="L6172" s="249"/>
      <c r="M6172" s="246"/>
      <c r="N6172" s="249"/>
      <c r="O6172" s="506"/>
      <c r="P6172" s="249"/>
      <c r="Q6172" s="249"/>
      <c r="R6172" s="249"/>
      <c r="S6172" s="408">
        <v>2003.5</v>
      </c>
      <c r="T6172" s="238" t="s">
        <v>2965</v>
      </c>
      <c r="U6172" s="238">
        <f t="shared" si="145"/>
        <v>80140</v>
      </c>
    </row>
    <row r="6173" spans="1:21">
      <c r="A6173" s="238">
        <f t="shared" si="144"/>
        <v>6170</v>
      </c>
      <c r="B6173" s="333">
        <v>108214979</v>
      </c>
      <c r="C6173" s="333">
        <v>108214979</v>
      </c>
      <c r="D6173" s="238" t="s">
        <v>819</v>
      </c>
      <c r="E6173" s="598" t="s">
        <v>36</v>
      </c>
      <c r="F6173" s="333">
        <v>160</v>
      </c>
      <c r="G6173" s="637" t="s">
        <v>6381</v>
      </c>
      <c r="H6173" s="241">
        <v>45759</v>
      </c>
      <c r="I6173" s="505"/>
      <c r="J6173" s="249"/>
      <c r="K6173" s="249"/>
      <c r="L6173" s="249"/>
      <c r="M6173" s="246"/>
      <c r="N6173" s="249"/>
      <c r="O6173" s="506"/>
      <c r="P6173" s="249"/>
      <c r="Q6173" s="249"/>
      <c r="R6173" s="249"/>
      <c r="S6173" s="547">
        <v>11.06</v>
      </c>
      <c r="T6173" s="238" t="s">
        <v>2965</v>
      </c>
      <c r="U6173" s="238">
        <f t="shared" si="145"/>
        <v>1769.6000000000001</v>
      </c>
    </row>
    <row r="6174" spans="1:21">
      <c r="A6174" s="238">
        <f t="shared" si="144"/>
        <v>6171</v>
      </c>
      <c r="B6174" s="333">
        <v>107186267</v>
      </c>
      <c r="C6174" s="238">
        <v>107186267</v>
      </c>
      <c r="D6174" s="238" t="s">
        <v>821</v>
      </c>
      <c r="E6174" s="598" t="s">
        <v>36</v>
      </c>
      <c r="F6174" s="333">
        <v>160</v>
      </c>
      <c r="G6174" s="637" t="s">
        <v>6381</v>
      </c>
      <c r="H6174" s="241">
        <v>45759</v>
      </c>
      <c r="I6174" s="505"/>
      <c r="J6174" s="249"/>
      <c r="K6174" s="249"/>
      <c r="L6174" s="249"/>
      <c r="M6174" s="246"/>
      <c r="N6174" s="249"/>
      <c r="O6174" s="506"/>
      <c r="P6174" s="249"/>
      <c r="Q6174" s="249"/>
      <c r="R6174" s="249"/>
      <c r="S6174" s="547">
        <v>11.06</v>
      </c>
      <c r="T6174" s="238" t="s">
        <v>2965</v>
      </c>
      <c r="U6174" s="238">
        <f t="shared" si="145"/>
        <v>1769.6000000000001</v>
      </c>
    </row>
    <row r="6175" spans="1:21">
      <c r="A6175" s="238">
        <f t="shared" si="144"/>
        <v>6172</v>
      </c>
      <c r="B6175" s="333">
        <v>107184793</v>
      </c>
      <c r="C6175" s="238">
        <v>107184793</v>
      </c>
      <c r="D6175" s="238" t="s">
        <v>813</v>
      </c>
      <c r="E6175" s="598" t="s">
        <v>36</v>
      </c>
      <c r="F6175" s="333">
        <v>325</v>
      </c>
      <c r="G6175" s="637" t="s">
        <v>6381</v>
      </c>
      <c r="H6175" s="241">
        <v>45759</v>
      </c>
      <c r="I6175" s="505"/>
      <c r="J6175" s="249"/>
      <c r="K6175" s="249"/>
      <c r="L6175" s="249"/>
      <c r="M6175" s="246"/>
      <c r="N6175" s="249"/>
      <c r="O6175" s="506"/>
      <c r="P6175" s="249"/>
      <c r="Q6175" s="249"/>
      <c r="R6175" s="249"/>
      <c r="S6175" s="547">
        <v>2.74</v>
      </c>
      <c r="T6175" s="238" t="s">
        <v>2965</v>
      </c>
      <c r="U6175" s="238">
        <f t="shared" si="145"/>
        <v>890.50000000000011</v>
      </c>
    </row>
    <row r="6176" spans="1:21">
      <c r="A6176" s="238">
        <f t="shared" si="144"/>
        <v>6173</v>
      </c>
      <c r="B6176" s="333">
        <v>107156657</v>
      </c>
      <c r="C6176" s="238">
        <v>107156657</v>
      </c>
      <c r="D6176" s="238" t="s">
        <v>815</v>
      </c>
      <c r="E6176" s="598" t="s">
        <v>36</v>
      </c>
      <c r="F6176" s="333">
        <v>32</v>
      </c>
      <c r="G6176" s="637" t="s">
        <v>6381</v>
      </c>
      <c r="H6176" s="241">
        <v>45759</v>
      </c>
      <c r="I6176" s="505"/>
      <c r="J6176" s="249"/>
      <c r="K6176" s="249"/>
      <c r="L6176" s="249"/>
      <c r="M6176" s="246"/>
      <c r="N6176" s="249"/>
      <c r="O6176" s="506"/>
      <c r="P6176" s="249"/>
      <c r="Q6176" s="249"/>
      <c r="R6176" s="249"/>
      <c r="S6176" s="547">
        <v>17.79</v>
      </c>
      <c r="T6176" s="238" t="s">
        <v>2965</v>
      </c>
      <c r="U6176" s="238">
        <f t="shared" si="145"/>
        <v>569.28</v>
      </c>
    </row>
    <row r="6177" spans="1:21">
      <c r="A6177" s="238">
        <f t="shared" si="144"/>
        <v>6174</v>
      </c>
      <c r="B6177" s="333">
        <v>107156629</v>
      </c>
      <c r="C6177" s="238">
        <v>107156629</v>
      </c>
      <c r="D6177" s="238" t="s">
        <v>814</v>
      </c>
      <c r="E6177" s="598" t="s">
        <v>36</v>
      </c>
      <c r="F6177" s="333">
        <v>98</v>
      </c>
      <c r="G6177" s="637" t="s">
        <v>6381</v>
      </c>
      <c r="H6177" s="241">
        <v>45759</v>
      </c>
      <c r="I6177" s="505"/>
      <c r="J6177" s="249"/>
      <c r="K6177" s="249"/>
      <c r="L6177" s="249"/>
      <c r="M6177" s="246"/>
      <c r="N6177" s="249"/>
      <c r="O6177" s="506"/>
      <c r="P6177" s="249"/>
      <c r="Q6177" s="249"/>
      <c r="R6177" s="249"/>
      <c r="S6177" s="547">
        <v>13.63</v>
      </c>
      <c r="T6177" s="238" t="s">
        <v>2965</v>
      </c>
      <c r="U6177" s="238">
        <f t="shared" si="145"/>
        <v>1335.74</v>
      </c>
    </row>
    <row r="6178" spans="1:21">
      <c r="A6178" s="238">
        <f t="shared" si="144"/>
        <v>6175</v>
      </c>
      <c r="B6178" s="333">
        <v>110408291</v>
      </c>
      <c r="C6178" s="238" t="s">
        <v>1305</v>
      </c>
      <c r="D6178" s="238" t="s">
        <v>1306</v>
      </c>
      <c r="E6178" s="598" t="s">
        <v>36</v>
      </c>
      <c r="F6178" s="333">
        <v>60</v>
      </c>
      <c r="G6178" s="637" t="s">
        <v>6381</v>
      </c>
      <c r="H6178" s="241">
        <v>45759</v>
      </c>
      <c r="I6178" s="505"/>
      <c r="J6178" s="249"/>
      <c r="K6178" s="249"/>
      <c r="L6178" s="249"/>
      <c r="M6178" s="246"/>
      <c r="N6178" s="249"/>
      <c r="O6178" s="506"/>
      <c r="P6178" s="249"/>
      <c r="Q6178" s="249"/>
      <c r="R6178" s="249"/>
      <c r="S6178" s="547">
        <v>2.5499999999999998</v>
      </c>
      <c r="T6178" s="238" t="s">
        <v>2965</v>
      </c>
      <c r="U6178" s="238">
        <f t="shared" si="145"/>
        <v>153</v>
      </c>
    </row>
    <row r="6179" spans="1:21" ht="20.399999999999999">
      <c r="A6179" s="238">
        <f t="shared" si="144"/>
        <v>6176</v>
      </c>
      <c r="B6179" s="333">
        <v>110408292</v>
      </c>
      <c r="C6179" s="238">
        <v>110408292</v>
      </c>
      <c r="D6179" s="238" t="s">
        <v>1310</v>
      </c>
      <c r="E6179" s="598" t="s">
        <v>36</v>
      </c>
      <c r="F6179" s="333">
        <v>300</v>
      </c>
      <c r="G6179" s="637" t="s">
        <v>6381</v>
      </c>
      <c r="H6179" s="241">
        <v>45759</v>
      </c>
      <c r="I6179" s="505"/>
      <c r="J6179" s="249"/>
      <c r="K6179" s="249"/>
      <c r="L6179" s="249"/>
      <c r="M6179" s="246"/>
      <c r="N6179" s="249"/>
      <c r="O6179" s="506"/>
      <c r="P6179" s="249"/>
      <c r="Q6179" s="249"/>
      <c r="R6179" s="249"/>
      <c r="S6179" s="177">
        <v>2.61</v>
      </c>
      <c r="T6179" s="238" t="s">
        <v>2965</v>
      </c>
      <c r="U6179" s="238">
        <f t="shared" si="145"/>
        <v>783</v>
      </c>
    </row>
    <row r="6180" spans="1:21">
      <c r="A6180" s="238">
        <f t="shared" si="144"/>
        <v>6177</v>
      </c>
      <c r="B6180" s="238">
        <v>112173846</v>
      </c>
      <c r="C6180" s="238">
        <v>1552983</v>
      </c>
      <c r="D6180" s="239" t="s">
        <v>3758</v>
      </c>
      <c r="E6180" s="598" t="s">
        <v>36</v>
      </c>
      <c r="F6180" s="470">
        <v>3</v>
      </c>
      <c r="G6180" s="635" t="s">
        <v>6338</v>
      </c>
      <c r="H6180" s="241">
        <v>45750</v>
      </c>
      <c r="I6180" s="505"/>
      <c r="J6180" s="249"/>
      <c r="K6180" s="249"/>
      <c r="L6180" s="249"/>
      <c r="M6180" s="246"/>
      <c r="N6180" s="249"/>
      <c r="O6180" s="506"/>
      <c r="P6180" s="249"/>
      <c r="Q6180" s="249"/>
      <c r="R6180" s="249"/>
      <c r="S6180" s="549">
        <v>2350</v>
      </c>
      <c r="T6180" s="238" t="s">
        <v>2965</v>
      </c>
      <c r="U6180" s="238">
        <f t="shared" si="145"/>
        <v>7050</v>
      </c>
    </row>
    <row r="6181" spans="1:21">
      <c r="A6181" s="238">
        <f t="shared" si="144"/>
        <v>6178</v>
      </c>
      <c r="B6181" s="238">
        <v>112173846</v>
      </c>
      <c r="C6181" s="238">
        <v>1552983</v>
      </c>
      <c r="D6181" s="239" t="s">
        <v>3758</v>
      </c>
      <c r="E6181" s="598" t="s">
        <v>36</v>
      </c>
      <c r="F6181" s="470">
        <v>10</v>
      </c>
      <c r="G6181" s="637" t="s">
        <v>6381</v>
      </c>
      <c r="H6181" s="241">
        <v>45759</v>
      </c>
      <c r="I6181" s="505"/>
      <c r="J6181" s="249"/>
      <c r="K6181" s="249"/>
      <c r="L6181" s="249"/>
      <c r="M6181" s="246"/>
      <c r="N6181" s="249"/>
      <c r="O6181" s="506"/>
      <c r="P6181" s="249"/>
      <c r="Q6181" s="249"/>
      <c r="R6181" s="249"/>
      <c r="S6181" s="547">
        <v>2350</v>
      </c>
      <c r="T6181" s="238" t="s">
        <v>2965</v>
      </c>
      <c r="U6181" s="238">
        <f t="shared" si="145"/>
        <v>23500</v>
      </c>
    </row>
    <row r="6182" spans="1:21" ht="20.399999999999999">
      <c r="A6182" s="238">
        <f t="shared" si="144"/>
        <v>6179</v>
      </c>
      <c r="B6182" s="333">
        <v>107171952</v>
      </c>
      <c r="C6182" s="238">
        <v>99148781208</v>
      </c>
      <c r="D6182" s="238" t="s">
        <v>1476</v>
      </c>
      <c r="E6182" s="598" t="s">
        <v>36</v>
      </c>
      <c r="F6182" s="333">
        <v>10</v>
      </c>
      <c r="G6182" s="623" t="s">
        <v>6379</v>
      </c>
      <c r="H6182" s="511">
        <v>45770</v>
      </c>
      <c r="I6182" s="505"/>
      <c r="J6182" s="249"/>
      <c r="K6182" s="249"/>
      <c r="L6182" s="249"/>
      <c r="M6182" s="246"/>
      <c r="N6182" s="249"/>
      <c r="O6182" s="506"/>
      <c r="P6182" s="249"/>
      <c r="Q6182" s="249"/>
      <c r="R6182" s="249"/>
      <c r="S6182" s="408">
        <v>2003.5</v>
      </c>
      <c r="T6182" s="238" t="s">
        <v>2965</v>
      </c>
      <c r="U6182" s="238">
        <f t="shared" si="145"/>
        <v>20035</v>
      </c>
    </row>
    <row r="6183" spans="1:21">
      <c r="A6183" s="238">
        <f t="shared" si="144"/>
        <v>6180</v>
      </c>
      <c r="B6183" s="238">
        <v>111400054</v>
      </c>
      <c r="C6183" s="238" t="s">
        <v>3274</v>
      </c>
      <c r="D6183" s="238" t="s">
        <v>650</v>
      </c>
      <c r="E6183" s="598" t="s">
        <v>36</v>
      </c>
      <c r="F6183" s="333">
        <v>26</v>
      </c>
      <c r="G6183" s="637" t="s">
        <v>6381</v>
      </c>
      <c r="H6183" s="241">
        <v>45759</v>
      </c>
      <c r="I6183" s="505"/>
      <c r="J6183" s="249"/>
      <c r="K6183" s="249"/>
      <c r="L6183" s="249"/>
      <c r="M6183" s="246"/>
      <c r="N6183" s="249"/>
      <c r="O6183" s="506"/>
      <c r="P6183" s="249"/>
      <c r="Q6183" s="249"/>
      <c r="R6183" s="249"/>
      <c r="S6183" s="547">
        <v>1462</v>
      </c>
      <c r="T6183" s="238" t="s">
        <v>2965</v>
      </c>
      <c r="U6183" s="238">
        <f t="shared" si="145"/>
        <v>38012</v>
      </c>
    </row>
    <row r="6184" spans="1:21">
      <c r="A6184" s="238">
        <f t="shared" si="144"/>
        <v>6181</v>
      </c>
      <c r="B6184" s="238">
        <v>111400055</v>
      </c>
      <c r="C6184" s="238" t="s">
        <v>3275</v>
      </c>
      <c r="D6184" s="238" t="s">
        <v>654</v>
      </c>
      <c r="E6184" s="598" t="s">
        <v>36</v>
      </c>
      <c r="F6184" s="333">
        <v>25</v>
      </c>
      <c r="G6184" s="637" t="s">
        <v>6381</v>
      </c>
      <c r="H6184" s="241">
        <v>45759</v>
      </c>
      <c r="I6184" s="505"/>
      <c r="J6184" s="249"/>
      <c r="K6184" s="249"/>
      <c r="L6184" s="249"/>
      <c r="M6184" s="246"/>
      <c r="N6184" s="249"/>
      <c r="O6184" s="506"/>
      <c r="P6184" s="249"/>
      <c r="Q6184" s="249"/>
      <c r="R6184" s="249"/>
      <c r="S6184" s="547">
        <v>1798</v>
      </c>
      <c r="T6184" s="238" t="s">
        <v>2965</v>
      </c>
      <c r="U6184" s="238">
        <f t="shared" si="145"/>
        <v>44950</v>
      </c>
    </row>
    <row r="6185" spans="1:21">
      <c r="A6185" s="238">
        <f t="shared" si="144"/>
        <v>6182</v>
      </c>
      <c r="B6185" s="238">
        <v>112169822</v>
      </c>
      <c r="C6185" s="239"/>
      <c r="D6185" s="239" t="s">
        <v>2942</v>
      </c>
      <c r="E6185" s="600" t="s">
        <v>2729</v>
      </c>
      <c r="F6185" s="238">
        <v>840</v>
      </c>
      <c r="G6185" s="637" t="s">
        <v>6381</v>
      </c>
      <c r="H6185" s="241">
        <v>45759</v>
      </c>
      <c r="I6185" s="505"/>
      <c r="J6185" s="249"/>
      <c r="K6185" s="249"/>
      <c r="L6185" s="249"/>
      <c r="M6185" s="246"/>
      <c r="N6185" s="249"/>
      <c r="O6185" s="506"/>
      <c r="P6185" s="249"/>
      <c r="Q6185" s="249"/>
      <c r="R6185" s="249"/>
      <c r="S6185" s="249">
        <v>21.67</v>
      </c>
      <c r="T6185" s="238" t="s">
        <v>2965</v>
      </c>
      <c r="U6185" s="238">
        <f t="shared" si="145"/>
        <v>18202.800000000003</v>
      </c>
    </row>
    <row r="6186" spans="1:21">
      <c r="A6186" s="238">
        <f t="shared" si="144"/>
        <v>6183</v>
      </c>
      <c r="B6186" s="238">
        <v>112169822</v>
      </c>
      <c r="C6186" s="239"/>
      <c r="D6186" s="239" t="s">
        <v>2942</v>
      </c>
      <c r="E6186" s="600" t="s">
        <v>2729</v>
      </c>
      <c r="F6186" s="238">
        <v>1750</v>
      </c>
      <c r="G6186" s="623" t="s">
        <v>6379</v>
      </c>
      <c r="H6186" s="511">
        <v>45770</v>
      </c>
      <c r="I6186" s="505"/>
      <c r="J6186" s="249"/>
      <c r="K6186" s="249"/>
      <c r="L6186" s="249"/>
      <c r="M6186" s="246"/>
      <c r="N6186" s="249"/>
      <c r="O6186" s="506"/>
      <c r="P6186" s="249"/>
      <c r="Q6186" s="249"/>
      <c r="R6186" s="249"/>
      <c r="S6186" s="171">
        <v>20.5</v>
      </c>
      <c r="T6186" s="238" t="s">
        <v>2965</v>
      </c>
      <c r="U6186" s="238">
        <f t="shared" si="145"/>
        <v>35875</v>
      </c>
    </row>
    <row r="6187" spans="1:21" ht="20.399999999999999">
      <c r="A6187" s="238">
        <f t="shared" si="144"/>
        <v>6184</v>
      </c>
      <c r="B6187" s="238">
        <v>110710681</v>
      </c>
      <c r="C6187" s="239" t="s">
        <v>5775</v>
      </c>
      <c r="D6187" s="239" t="s">
        <v>2209</v>
      </c>
      <c r="E6187" s="600" t="s">
        <v>36</v>
      </c>
      <c r="F6187" s="333">
        <v>146</v>
      </c>
      <c r="G6187" s="637" t="s">
        <v>6381</v>
      </c>
      <c r="H6187" s="241">
        <v>45759</v>
      </c>
      <c r="I6187" s="505"/>
      <c r="J6187" s="249"/>
      <c r="K6187" s="249"/>
      <c r="L6187" s="249"/>
      <c r="M6187" s="246"/>
      <c r="N6187" s="249"/>
      <c r="O6187" s="506"/>
      <c r="P6187" s="249"/>
      <c r="Q6187" s="249"/>
      <c r="R6187" s="249"/>
      <c r="S6187" s="547">
        <v>2153</v>
      </c>
      <c r="T6187" s="238" t="s">
        <v>2965</v>
      </c>
      <c r="U6187" s="238">
        <f t="shared" si="145"/>
        <v>314338</v>
      </c>
    </row>
    <row r="6188" spans="1:21" ht="20.399999999999999">
      <c r="A6188" s="238">
        <f t="shared" si="144"/>
        <v>6185</v>
      </c>
      <c r="B6188" s="238">
        <v>110710682</v>
      </c>
      <c r="C6188" s="239" t="s">
        <v>5777</v>
      </c>
      <c r="D6188" s="239" t="s">
        <v>2216</v>
      </c>
      <c r="E6188" s="600" t="s">
        <v>36</v>
      </c>
      <c r="F6188" s="333">
        <v>120</v>
      </c>
      <c r="G6188" s="637" t="s">
        <v>6381</v>
      </c>
      <c r="H6188" s="241">
        <v>45759</v>
      </c>
      <c r="I6188" s="505"/>
      <c r="J6188" s="249"/>
      <c r="K6188" s="249"/>
      <c r="L6188" s="249"/>
      <c r="M6188" s="246"/>
      <c r="N6188" s="249"/>
      <c r="O6188" s="506"/>
      <c r="P6188" s="249"/>
      <c r="Q6188" s="249"/>
      <c r="R6188" s="249"/>
      <c r="S6188" s="547">
        <v>2078</v>
      </c>
      <c r="T6188" s="238" t="s">
        <v>2965</v>
      </c>
      <c r="U6188" s="238">
        <f t="shared" si="145"/>
        <v>249360</v>
      </c>
    </row>
    <row r="6189" spans="1:21" ht="20.399999999999999">
      <c r="A6189" s="238">
        <f t="shared" si="144"/>
        <v>6186</v>
      </c>
      <c r="B6189" s="238">
        <v>110408290</v>
      </c>
      <c r="C6189" s="238" t="s">
        <v>4382</v>
      </c>
      <c r="D6189" s="337" t="s">
        <v>2775</v>
      </c>
      <c r="E6189" s="598" t="s">
        <v>36</v>
      </c>
      <c r="F6189" s="333">
        <v>24</v>
      </c>
      <c r="G6189" s="637" t="s">
        <v>6381</v>
      </c>
      <c r="H6189" s="241">
        <v>45759</v>
      </c>
      <c r="I6189" s="505"/>
      <c r="J6189" s="249"/>
      <c r="K6189" s="249"/>
      <c r="L6189" s="249"/>
      <c r="M6189" s="246"/>
      <c r="N6189" s="249"/>
      <c r="O6189" s="506"/>
      <c r="P6189" s="249"/>
      <c r="Q6189" s="249"/>
      <c r="R6189" s="249"/>
      <c r="S6189" s="547">
        <v>610</v>
      </c>
      <c r="T6189" s="238" t="s">
        <v>2965</v>
      </c>
      <c r="U6189" s="238">
        <f t="shared" si="145"/>
        <v>14640</v>
      </c>
    </row>
    <row r="6190" spans="1:21" ht="20.399999999999999">
      <c r="A6190" s="238">
        <f t="shared" si="144"/>
        <v>6187</v>
      </c>
      <c r="B6190" s="238" t="s">
        <v>6377</v>
      </c>
      <c r="C6190" s="238" t="s">
        <v>2551</v>
      </c>
      <c r="D6190" s="238" t="s">
        <v>2552</v>
      </c>
      <c r="E6190" s="615" t="s">
        <v>36</v>
      </c>
      <c r="F6190" s="333">
        <v>9</v>
      </c>
      <c r="G6190" s="637" t="s">
        <v>6381</v>
      </c>
      <c r="H6190" s="241">
        <v>45759</v>
      </c>
      <c r="I6190" s="505"/>
      <c r="J6190" s="249"/>
      <c r="K6190" s="249"/>
      <c r="L6190" s="249"/>
      <c r="M6190" s="246"/>
      <c r="N6190" s="249"/>
      <c r="O6190" s="506"/>
      <c r="P6190" s="249"/>
      <c r="Q6190" s="249"/>
      <c r="R6190" s="249"/>
      <c r="S6190" s="547">
        <v>1394</v>
      </c>
      <c r="T6190" s="238" t="s">
        <v>2965</v>
      </c>
      <c r="U6190" s="238">
        <f t="shared" si="145"/>
        <v>12546</v>
      </c>
    </row>
    <row r="6191" spans="1:21">
      <c r="A6191" s="238">
        <f t="shared" si="144"/>
        <v>6188</v>
      </c>
      <c r="B6191" s="238">
        <v>109492193</v>
      </c>
      <c r="C6191" s="346">
        <v>9670003576</v>
      </c>
      <c r="D6191" s="346" t="s">
        <v>2739</v>
      </c>
      <c r="E6191" s="598" t="s">
        <v>36</v>
      </c>
      <c r="F6191" s="235">
        <v>1000</v>
      </c>
      <c r="G6191" s="623" t="s">
        <v>6379</v>
      </c>
      <c r="H6191" s="511">
        <v>45770</v>
      </c>
      <c r="I6191" s="505"/>
      <c r="J6191" s="249"/>
      <c r="K6191" s="249"/>
      <c r="L6191" s="249"/>
      <c r="M6191" s="246"/>
      <c r="N6191" s="249"/>
      <c r="O6191" s="506"/>
      <c r="P6191" s="249"/>
      <c r="Q6191" s="249"/>
      <c r="R6191" s="249"/>
      <c r="S6191" s="408">
        <v>11.89</v>
      </c>
      <c r="T6191" s="238" t="s">
        <v>2965</v>
      </c>
      <c r="U6191" s="238">
        <f t="shared" si="145"/>
        <v>11890</v>
      </c>
    </row>
    <row r="6192" spans="1:21">
      <c r="A6192" s="238">
        <f t="shared" si="144"/>
        <v>6189</v>
      </c>
      <c r="B6192" s="238">
        <v>109609633</v>
      </c>
      <c r="C6192" s="346" t="s">
        <v>1078</v>
      </c>
      <c r="D6192" s="346" t="s">
        <v>1674</v>
      </c>
      <c r="E6192" s="598" t="s">
        <v>36</v>
      </c>
      <c r="F6192" s="235">
        <v>50</v>
      </c>
      <c r="G6192" s="623" t="s">
        <v>6379</v>
      </c>
      <c r="H6192" s="511">
        <v>45770</v>
      </c>
      <c r="I6192" s="505"/>
      <c r="J6192" s="249"/>
      <c r="K6192" s="249"/>
      <c r="L6192" s="249"/>
      <c r="M6192" s="246"/>
      <c r="N6192" s="249"/>
      <c r="O6192" s="506"/>
      <c r="P6192" s="249"/>
      <c r="Q6192" s="249"/>
      <c r="R6192" s="249"/>
      <c r="S6192" s="171">
        <v>102.74</v>
      </c>
      <c r="T6192" s="238" t="s">
        <v>2965</v>
      </c>
      <c r="U6192" s="238">
        <f t="shared" si="145"/>
        <v>5137</v>
      </c>
    </row>
    <row r="6193" spans="1:21">
      <c r="A6193" s="238">
        <f t="shared" si="144"/>
        <v>6190</v>
      </c>
      <c r="B6193" s="238">
        <v>112136078</v>
      </c>
      <c r="C6193" s="346" t="s">
        <v>879</v>
      </c>
      <c r="D6193" s="346" t="s">
        <v>880</v>
      </c>
      <c r="E6193" s="598" t="s">
        <v>36</v>
      </c>
      <c r="F6193" s="333">
        <v>50</v>
      </c>
      <c r="G6193" s="623" t="s">
        <v>6379</v>
      </c>
      <c r="H6193" s="511">
        <v>45770</v>
      </c>
      <c r="I6193" s="505"/>
      <c r="J6193" s="249"/>
      <c r="K6193" s="249"/>
      <c r="L6193" s="249"/>
      <c r="M6193" s="246"/>
      <c r="N6193" s="249"/>
      <c r="O6193" s="506"/>
      <c r="P6193" s="249"/>
      <c r="Q6193" s="249"/>
      <c r="R6193" s="249"/>
      <c r="S6193" s="542">
        <v>175.20000000000002</v>
      </c>
      <c r="T6193" s="238" t="s">
        <v>2965</v>
      </c>
      <c r="U6193" s="238">
        <f t="shared" si="145"/>
        <v>8760</v>
      </c>
    </row>
    <row r="6194" spans="1:21">
      <c r="A6194" s="238">
        <f t="shared" si="144"/>
        <v>6191</v>
      </c>
      <c r="B6194" s="238">
        <v>109609637</v>
      </c>
      <c r="C6194" s="238" t="s">
        <v>573</v>
      </c>
      <c r="D6194" s="238" t="s">
        <v>574</v>
      </c>
      <c r="E6194" s="598" t="s">
        <v>36</v>
      </c>
      <c r="F6194" s="235">
        <v>250</v>
      </c>
      <c r="G6194" s="623" t="s">
        <v>6379</v>
      </c>
      <c r="H6194" s="511">
        <v>45770</v>
      </c>
      <c r="I6194" s="505"/>
      <c r="J6194" s="249"/>
      <c r="K6194" s="249"/>
      <c r="L6194" s="249"/>
      <c r="M6194" s="246"/>
      <c r="N6194" s="249"/>
      <c r="O6194" s="506"/>
      <c r="P6194" s="249"/>
      <c r="Q6194" s="249"/>
      <c r="R6194" s="249"/>
      <c r="S6194" s="171">
        <v>21.82</v>
      </c>
      <c r="T6194" s="238" t="s">
        <v>2965</v>
      </c>
      <c r="U6194" s="238">
        <f t="shared" si="145"/>
        <v>5455</v>
      </c>
    </row>
    <row r="6195" spans="1:21">
      <c r="A6195" s="238">
        <f t="shared" si="144"/>
        <v>6192</v>
      </c>
      <c r="B6195" s="238">
        <v>112137134</v>
      </c>
      <c r="C6195" s="239">
        <v>21038811406</v>
      </c>
      <c r="D6195" s="337" t="s">
        <v>2415</v>
      </c>
      <c r="E6195" s="600" t="s">
        <v>36</v>
      </c>
      <c r="F6195" s="235">
        <v>213</v>
      </c>
      <c r="G6195" s="623" t="s">
        <v>6379</v>
      </c>
      <c r="H6195" s="511">
        <v>45770</v>
      </c>
      <c r="I6195" s="505"/>
      <c r="J6195" s="249"/>
      <c r="K6195" s="249"/>
      <c r="L6195" s="249"/>
      <c r="M6195" s="246"/>
      <c r="N6195" s="249"/>
      <c r="O6195" s="506"/>
      <c r="P6195" s="249"/>
      <c r="Q6195" s="249"/>
      <c r="R6195" s="249"/>
      <c r="S6195" s="171">
        <v>982.9</v>
      </c>
      <c r="T6195" s="238" t="s">
        <v>2965</v>
      </c>
      <c r="U6195" s="238">
        <f t="shared" si="145"/>
        <v>209357.69999999998</v>
      </c>
    </row>
    <row r="6196" spans="1:21">
      <c r="A6196" s="238">
        <f t="shared" si="144"/>
        <v>6193</v>
      </c>
      <c r="B6196" s="333">
        <v>113812792</v>
      </c>
      <c r="C6196" s="235" t="s">
        <v>5914</v>
      </c>
      <c r="D6196" s="239" t="s">
        <v>5915</v>
      </c>
      <c r="E6196" s="600" t="s">
        <v>36</v>
      </c>
      <c r="F6196" s="333">
        <v>1</v>
      </c>
      <c r="G6196" s="623" t="s">
        <v>6391</v>
      </c>
      <c r="H6196" s="462">
        <v>45751</v>
      </c>
      <c r="I6196" s="505"/>
      <c r="J6196" s="249"/>
      <c r="K6196" s="249"/>
      <c r="L6196" s="249"/>
      <c r="M6196" s="246"/>
      <c r="N6196" s="249"/>
      <c r="O6196" s="506"/>
      <c r="P6196" s="249"/>
      <c r="Q6196" s="249"/>
      <c r="R6196" s="249"/>
      <c r="S6196" s="549">
        <v>21800</v>
      </c>
      <c r="T6196" s="238" t="s">
        <v>2965</v>
      </c>
      <c r="U6196" s="238">
        <f t="shared" si="145"/>
        <v>21800</v>
      </c>
    </row>
    <row r="6197" spans="1:21">
      <c r="A6197" s="238">
        <f t="shared" si="144"/>
        <v>6194</v>
      </c>
      <c r="B6197" s="238">
        <v>101575929</v>
      </c>
      <c r="C6197" s="239" t="s">
        <v>4670</v>
      </c>
      <c r="D6197" s="239" t="s">
        <v>4671</v>
      </c>
      <c r="E6197" s="600" t="s">
        <v>36</v>
      </c>
      <c r="F6197" s="333">
        <v>2</v>
      </c>
      <c r="G6197" s="623" t="s">
        <v>6392</v>
      </c>
      <c r="H6197" s="410">
        <v>45759</v>
      </c>
      <c r="I6197" s="505"/>
      <c r="J6197" s="249"/>
      <c r="K6197" s="249"/>
      <c r="L6197" s="249"/>
      <c r="M6197" s="246"/>
      <c r="N6197" s="249"/>
      <c r="O6197" s="506"/>
      <c r="P6197" s="249"/>
      <c r="Q6197" s="249"/>
      <c r="R6197" s="249"/>
      <c r="S6197" s="549">
        <v>49000</v>
      </c>
      <c r="T6197" s="238" t="s">
        <v>2965</v>
      </c>
      <c r="U6197" s="238">
        <f t="shared" si="145"/>
        <v>98000</v>
      </c>
    </row>
    <row r="6198" spans="1:21">
      <c r="A6198" s="238">
        <f t="shared" si="144"/>
        <v>6195</v>
      </c>
      <c r="B6198" s="238">
        <v>101575929</v>
      </c>
      <c r="C6198" s="239" t="s">
        <v>4670</v>
      </c>
      <c r="D6198" s="239" t="s">
        <v>4671</v>
      </c>
      <c r="E6198" s="600"/>
      <c r="F6198" s="333">
        <v>2</v>
      </c>
      <c r="G6198" s="623" t="s">
        <v>6388</v>
      </c>
      <c r="H6198" s="410">
        <v>45771</v>
      </c>
      <c r="I6198" s="505"/>
      <c r="J6198" s="249"/>
      <c r="K6198" s="249"/>
      <c r="L6198" s="249"/>
      <c r="M6198" s="246"/>
      <c r="N6198" s="249"/>
      <c r="O6198" s="506"/>
      <c r="P6198" s="249"/>
      <c r="Q6198" s="249"/>
      <c r="R6198" s="249"/>
      <c r="S6198" s="549">
        <v>49000</v>
      </c>
      <c r="T6198" s="238" t="s">
        <v>2965</v>
      </c>
      <c r="U6198" s="238">
        <f t="shared" si="145"/>
        <v>98000</v>
      </c>
    </row>
    <row r="6199" spans="1:21">
      <c r="A6199" s="238">
        <f t="shared" si="144"/>
        <v>6196</v>
      </c>
      <c r="B6199" s="238">
        <v>112136066</v>
      </c>
      <c r="C6199" s="346" t="s">
        <v>2230</v>
      </c>
      <c r="D6199" s="346" t="s">
        <v>2745</v>
      </c>
      <c r="E6199" s="600" t="s">
        <v>36</v>
      </c>
      <c r="F6199" s="333">
        <v>42</v>
      </c>
      <c r="G6199" s="623" t="s">
        <v>6379</v>
      </c>
      <c r="H6199" s="511">
        <v>45770</v>
      </c>
      <c r="I6199" s="505"/>
      <c r="J6199" s="249"/>
      <c r="K6199" s="249"/>
      <c r="L6199" s="249"/>
      <c r="M6199" s="246"/>
      <c r="N6199" s="249"/>
      <c r="O6199" s="506"/>
      <c r="P6199" s="249"/>
      <c r="Q6199" s="249"/>
      <c r="R6199" s="249"/>
      <c r="S6199" s="171">
        <v>138.27000000000001</v>
      </c>
      <c r="T6199" s="238" t="s">
        <v>2965</v>
      </c>
      <c r="U6199" s="238">
        <f t="shared" si="145"/>
        <v>5807.34</v>
      </c>
    </row>
    <row r="6200" spans="1:21">
      <c r="A6200" s="238">
        <f t="shared" ref="A6200:A6263" si="146">A6199+1</f>
        <v>6197</v>
      </c>
      <c r="B6200" s="238">
        <v>112136069</v>
      </c>
      <c r="C6200" s="346" t="s">
        <v>2235</v>
      </c>
      <c r="D6200" s="346" t="s">
        <v>2749</v>
      </c>
      <c r="E6200" s="600" t="s">
        <v>36</v>
      </c>
      <c r="F6200" s="333">
        <v>150</v>
      </c>
      <c r="G6200" s="623" t="s">
        <v>6379</v>
      </c>
      <c r="H6200" s="511">
        <v>45770</v>
      </c>
      <c r="I6200" s="505"/>
      <c r="J6200" s="249"/>
      <c r="K6200" s="249"/>
      <c r="L6200" s="249"/>
      <c r="M6200" s="246"/>
      <c r="N6200" s="249"/>
      <c r="O6200" s="506"/>
      <c r="P6200" s="249"/>
      <c r="Q6200" s="249"/>
      <c r="R6200" s="249"/>
      <c r="S6200" s="171">
        <v>57.48</v>
      </c>
      <c r="T6200" s="238" t="s">
        <v>2965</v>
      </c>
      <c r="U6200" s="238">
        <f t="shared" si="145"/>
        <v>8622</v>
      </c>
    </row>
    <row r="6201" spans="1:21" ht="20.399999999999999">
      <c r="A6201" s="238">
        <f t="shared" si="146"/>
        <v>6198</v>
      </c>
      <c r="B6201" s="238">
        <v>109492181</v>
      </c>
      <c r="C6201" s="346" t="s">
        <v>170</v>
      </c>
      <c r="D6201" s="346" t="s">
        <v>171</v>
      </c>
      <c r="E6201" s="600" t="s">
        <v>36</v>
      </c>
      <c r="F6201" s="333">
        <v>216</v>
      </c>
      <c r="G6201" s="637" t="s">
        <v>6381</v>
      </c>
      <c r="H6201" s="241">
        <v>45759</v>
      </c>
      <c r="I6201" s="505"/>
      <c r="J6201" s="249"/>
      <c r="K6201" s="249"/>
      <c r="L6201" s="249"/>
      <c r="M6201" s="246"/>
      <c r="N6201" s="249"/>
      <c r="O6201" s="506"/>
      <c r="P6201" s="249"/>
      <c r="Q6201" s="249"/>
      <c r="R6201" s="249"/>
      <c r="S6201" s="249">
        <v>21.27</v>
      </c>
      <c r="T6201" s="238" t="s">
        <v>2965</v>
      </c>
      <c r="U6201" s="238">
        <f t="shared" si="145"/>
        <v>4594.32</v>
      </c>
    </row>
    <row r="6202" spans="1:21" ht="20.399999999999999">
      <c r="A6202" s="238">
        <f t="shared" si="146"/>
        <v>6199</v>
      </c>
      <c r="B6202" s="238">
        <v>109492181</v>
      </c>
      <c r="C6202" s="346" t="s">
        <v>170</v>
      </c>
      <c r="D6202" s="346" t="s">
        <v>171</v>
      </c>
      <c r="E6202" s="600" t="s">
        <v>36</v>
      </c>
      <c r="F6202" s="235">
        <v>800</v>
      </c>
      <c r="G6202" s="623" t="s">
        <v>6379</v>
      </c>
      <c r="H6202" s="511">
        <v>45770</v>
      </c>
      <c r="I6202" s="505"/>
      <c r="J6202" s="249"/>
      <c r="K6202" s="249"/>
      <c r="L6202" s="249"/>
      <c r="M6202" s="246"/>
      <c r="N6202" s="249"/>
      <c r="O6202" s="506"/>
      <c r="P6202" s="249"/>
      <c r="Q6202" s="249"/>
      <c r="R6202" s="249"/>
      <c r="S6202" s="171">
        <v>21.27</v>
      </c>
      <c r="T6202" s="238" t="s">
        <v>2965</v>
      </c>
      <c r="U6202" s="238">
        <f t="shared" si="145"/>
        <v>17016</v>
      </c>
    </row>
    <row r="6203" spans="1:21" ht="20.399999999999999">
      <c r="A6203" s="238">
        <f t="shared" si="146"/>
        <v>6200</v>
      </c>
      <c r="B6203" s="238">
        <v>109492194</v>
      </c>
      <c r="C6203" s="346">
        <v>61030012010</v>
      </c>
      <c r="D6203" s="346" t="s">
        <v>193</v>
      </c>
      <c r="E6203" s="598" t="s">
        <v>36</v>
      </c>
      <c r="F6203" s="238">
        <v>42</v>
      </c>
      <c r="G6203" s="637" t="s">
        <v>6381</v>
      </c>
      <c r="H6203" s="241">
        <v>45759</v>
      </c>
      <c r="I6203" s="505"/>
      <c r="J6203" s="249"/>
      <c r="K6203" s="249"/>
      <c r="L6203" s="249"/>
      <c r="M6203" s="246"/>
      <c r="N6203" s="249"/>
      <c r="O6203" s="506"/>
      <c r="P6203" s="249"/>
      <c r="Q6203" s="249"/>
      <c r="R6203" s="249"/>
      <c r="S6203" s="249">
        <v>244.56</v>
      </c>
      <c r="T6203" s="238" t="s">
        <v>2965</v>
      </c>
      <c r="U6203" s="238">
        <f t="shared" si="145"/>
        <v>10271.52</v>
      </c>
    </row>
    <row r="6204" spans="1:21" ht="20.399999999999999">
      <c r="A6204" s="238">
        <f t="shared" si="146"/>
        <v>6201</v>
      </c>
      <c r="B6204" s="238">
        <v>109492194</v>
      </c>
      <c r="C6204" s="346">
        <v>61030012010</v>
      </c>
      <c r="D6204" s="346" t="s">
        <v>193</v>
      </c>
      <c r="E6204" s="598" t="s">
        <v>36</v>
      </c>
      <c r="F6204" s="238">
        <v>153</v>
      </c>
      <c r="G6204" s="623" t="s">
        <v>6379</v>
      </c>
      <c r="H6204" s="511">
        <v>45770</v>
      </c>
      <c r="I6204" s="505"/>
      <c r="J6204" s="249"/>
      <c r="K6204" s="249"/>
      <c r="L6204" s="249"/>
      <c r="M6204" s="246"/>
      <c r="N6204" s="249"/>
      <c r="O6204" s="506"/>
      <c r="P6204" s="249"/>
      <c r="Q6204" s="249"/>
      <c r="R6204" s="249"/>
      <c r="S6204" s="408">
        <v>244.56</v>
      </c>
      <c r="T6204" s="238" t="s">
        <v>2965</v>
      </c>
      <c r="U6204" s="238">
        <f t="shared" si="145"/>
        <v>37417.68</v>
      </c>
    </row>
    <row r="6205" spans="1:21">
      <c r="A6205" s="238">
        <f t="shared" si="146"/>
        <v>6202</v>
      </c>
      <c r="B6205" s="333">
        <v>109492196</v>
      </c>
      <c r="C6205" s="238" t="s">
        <v>1178</v>
      </c>
      <c r="D6205" s="238" t="s">
        <v>1179</v>
      </c>
      <c r="E6205" s="598" t="s">
        <v>36</v>
      </c>
      <c r="F6205" s="333">
        <v>1</v>
      </c>
      <c r="G6205" s="637" t="s">
        <v>6381</v>
      </c>
      <c r="H6205" s="241">
        <v>45759</v>
      </c>
      <c r="I6205" s="505"/>
      <c r="J6205" s="249"/>
      <c r="K6205" s="249"/>
      <c r="L6205" s="249"/>
      <c r="M6205" s="246"/>
      <c r="N6205" s="249"/>
      <c r="O6205" s="506"/>
      <c r="P6205" s="249"/>
      <c r="Q6205" s="249"/>
      <c r="R6205" s="249"/>
      <c r="S6205" s="249">
        <v>25.44</v>
      </c>
      <c r="T6205" s="238" t="s">
        <v>2965</v>
      </c>
      <c r="U6205" s="238">
        <f t="shared" si="145"/>
        <v>25.44</v>
      </c>
    </row>
    <row r="6206" spans="1:21">
      <c r="A6206" s="238">
        <f t="shared" si="146"/>
        <v>6203</v>
      </c>
      <c r="B6206" s="333">
        <v>109492196</v>
      </c>
      <c r="C6206" s="238" t="s">
        <v>1178</v>
      </c>
      <c r="D6206" s="238" t="s">
        <v>1179</v>
      </c>
      <c r="E6206" s="598" t="s">
        <v>36</v>
      </c>
      <c r="F6206" s="333">
        <v>350</v>
      </c>
      <c r="G6206" s="623" t="s">
        <v>6379</v>
      </c>
      <c r="H6206" s="511">
        <v>45770</v>
      </c>
      <c r="I6206" s="505"/>
      <c r="J6206" s="249"/>
      <c r="K6206" s="249"/>
      <c r="L6206" s="249"/>
      <c r="M6206" s="246"/>
      <c r="N6206" s="249"/>
      <c r="O6206" s="506"/>
      <c r="P6206" s="249"/>
      <c r="Q6206" s="249"/>
      <c r="R6206" s="249"/>
      <c r="S6206" s="171">
        <v>24.106100000000001</v>
      </c>
      <c r="T6206" s="238" t="s">
        <v>2965</v>
      </c>
      <c r="U6206" s="238">
        <f t="shared" si="145"/>
        <v>8437.1350000000002</v>
      </c>
    </row>
    <row r="6207" spans="1:21" ht="20.399999999999999">
      <c r="A6207" s="238">
        <f t="shared" si="146"/>
        <v>6204</v>
      </c>
      <c r="B6207" s="238">
        <v>109492197</v>
      </c>
      <c r="C6207" s="238">
        <v>61030000067</v>
      </c>
      <c r="D6207" s="238" t="s">
        <v>187</v>
      </c>
      <c r="E6207" s="598" t="s">
        <v>36</v>
      </c>
      <c r="F6207" s="238">
        <v>42</v>
      </c>
      <c r="G6207" s="637" t="s">
        <v>6381</v>
      </c>
      <c r="H6207" s="241">
        <v>45759</v>
      </c>
      <c r="I6207" s="505"/>
      <c r="J6207" s="249"/>
      <c r="K6207" s="249"/>
      <c r="L6207" s="249"/>
      <c r="M6207" s="246"/>
      <c r="N6207" s="249"/>
      <c r="O6207" s="506"/>
      <c r="P6207" s="249"/>
      <c r="Q6207" s="249"/>
      <c r="R6207" s="249"/>
      <c r="S6207" s="249">
        <v>81.510000000000005</v>
      </c>
      <c r="T6207" s="238" t="s">
        <v>2965</v>
      </c>
      <c r="U6207" s="238">
        <f t="shared" si="145"/>
        <v>3423.42</v>
      </c>
    </row>
    <row r="6208" spans="1:21" ht="20.399999999999999">
      <c r="A6208" s="238">
        <f t="shared" si="146"/>
        <v>6205</v>
      </c>
      <c r="B6208" s="238">
        <v>109492197</v>
      </c>
      <c r="C6208" s="238">
        <v>61030000067</v>
      </c>
      <c r="D6208" s="238" t="s">
        <v>187</v>
      </c>
      <c r="E6208" s="598" t="s">
        <v>36</v>
      </c>
      <c r="F6208" s="238">
        <v>148</v>
      </c>
      <c r="G6208" s="623" t="s">
        <v>6379</v>
      </c>
      <c r="H6208" s="511">
        <v>45770</v>
      </c>
      <c r="I6208" s="505"/>
      <c r="J6208" s="249"/>
      <c r="K6208" s="249"/>
      <c r="L6208" s="249"/>
      <c r="M6208" s="246"/>
      <c r="N6208" s="249"/>
      <c r="O6208" s="506"/>
      <c r="P6208" s="249"/>
      <c r="Q6208" s="249"/>
      <c r="R6208" s="249"/>
      <c r="S6208" s="171">
        <v>74.1815</v>
      </c>
      <c r="T6208" s="238" t="s">
        <v>2965</v>
      </c>
      <c r="U6208" s="238">
        <f t="shared" si="145"/>
        <v>10978.861999999999</v>
      </c>
    </row>
    <row r="6209" spans="1:21">
      <c r="A6209" s="238">
        <f t="shared" si="146"/>
        <v>6206</v>
      </c>
      <c r="B6209" s="238">
        <v>106176636</v>
      </c>
      <c r="C6209" s="239"/>
      <c r="D6209" s="239" t="s">
        <v>5955</v>
      </c>
      <c r="E6209" s="598" t="s">
        <v>36</v>
      </c>
      <c r="F6209" s="333">
        <v>1</v>
      </c>
      <c r="G6209" s="623" t="s">
        <v>6393</v>
      </c>
      <c r="H6209" s="485">
        <v>45759</v>
      </c>
      <c r="I6209" s="505"/>
      <c r="J6209" s="249"/>
      <c r="K6209" s="249"/>
      <c r="L6209" s="249"/>
      <c r="M6209" s="246"/>
      <c r="N6209" s="249"/>
      <c r="O6209" s="506"/>
      <c r="P6209" s="249"/>
      <c r="Q6209" s="249"/>
      <c r="R6209" s="249"/>
      <c r="S6209" s="538">
        <v>21000</v>
      </c>
      <c r="T6209" s="238" t="s">
        <v>2965</v>
      </c>
      <c r="U6209" s="238">
        <f t="shared" si="145"/>
        <v>21000</v>
      </c>
    </row>
    <row r="6210" spans="1:21">
      <c r="A6210" s="238">
        <f t="shared" si="146"/>
        <v>6207</v>
      </c>
      <c r="B6210" s="238">
        <v>106176636</v>
      </c>
      <c r="C6210" s="239"/>
      <c r="D6210" s="239" t="s">
        <v>5955</v>
      </c>
      <c r="E6210" s="598" t="s">
        <v>36</v>
      </c>
      <c r="F6210" s="333">
        <v>1</v>
      </c>
      <c r="G6210" s="623" t="s">
        <v>6394</v>
      </c>
      <c r="H6210" s="485">
        <v>45765</v>
      </c>
      <c r="I6210" s="505"/>
      <c r="J6210" s="249"/>
      <c r="K6210" s="249"/>
      <c r="L6210" s="249"/>
      <c r="M6210" s="246"/>
      <c r="N6210" s="249"/>
      <c r="O6210" s="506"/>
      <c r="P6210" s="249"/>
      <c r="Q6210" s="249"/>
      <c r="R6210" s="249"/>
      <c r="S6210" s="538">
        <v>21000</v>
      </c>
      <c r="T6210" s="238" t="s">
        <v>2965</v>
      </c>
      <c r="U6210" s="238">
        <f t="shared" si="145"/>
        <v>21000</v>
      </c>
    </row>
    <row r="6211" spans="1:21">
      <c r="A6211" s="238">
        <f t="shared" si="146"/>
        <v>6208</v>
      </c>
      <c r="B6211" s="238" t="s">
        <v>2336</v>
      </c>
      <c r="C6211" s="239" t="s">
        <v>2804</v>
      </c>
      <c r="D6211" s="238" t="s">
        <v>2605</v>
      </c>
      <c r="E6211" s="598" t="s">
        <v>36</v>
      </c>
      <c r="F6211" s="333">
        <v>42</v>
      </c>
      <c r="G6211" s="637" t="s">
        <v>6381</v>
      </c>
      <c r="H6211" s="241">
        <v>45759</v>
      </c>
      <c r="I6211" s="505"/>
      <c r="J6211" s="249"/>
      <c r="K6211" s="249"/>
      <c r="L6211" s="249"/>
      <c r="M6211" s="246"/>
      <c r="N6211" s="249"/>
      <c r="O6211" s="506"/>
      <c r="P6211" s="249"/>
      <c r="Q6211" s="249"/>
      <c r="R6211" s="249"/>
      <c r="S6211" s="547">
        <v>1779</v>
      </c>
      <c r="T6211" s="238" t="s">
        <v>2965</v>
      </c>
      <c r="U6211" s="238">
        <f t="shared" si="145"/>
        <v>74718</v>
      </c>
    </row>
    <row r="6212" spans="1:21">
      <c r="A6212" s="238">
        <f t="shared" si="146"/>
        <v>6209</v>
      </c>
      <c r="B6212" s="238">
        <v>112148136</v>
      </c>
      <c r="C6212" s="239" t="s">
        <v>3726</v>
      </c>
      <c r="D6212" s="238" t="s">
        <v>3727</v>
      </c>
      <c r="E6212" s="600" t="s">
        <v>36</v>
      </c>
      <c r="F6212" s="350">
        <v>21</v>
      </c>
      <c r="G6212" s="637" t="s">
        <v>6381</v>
      </c>
      <c r="H6212" s="241">
        <v>45759</v>
      </c>
      <c r="I6212" s="505"/>
      <c r="J6212" s="249"/>
      <c r="K6212" s="249"/>
      <c r="L6212" s="249"/>
      <c r="M6212" s="246"/>
      <c r="N6212" s="249"/>
      <c r="O6212" s="506"/>
      <c r="P6212" s="249"/>
      <c r="Q6212" s="249"/>
      <c r="R6212" s="249"/>
      <c r="S6212" s="547">
        <v>14766.94</v>
      </c>
      <c r="T6212" s="238" t="s">
        <v>2965</v>
      </c>
      <c r="U6212" s="238">
        <f t="shared" si="145"/>
        <v>310105.74</v>
      </c>
    </row>
    <row r="6213" spans="1:21">
      <c r="A6213" s="238">
        <f t="shared" si="146"/>
        <v>6210</v>
      </c>
      <c r="B6213" s="238">
        <v>110408288</v>
      </c>
      <c r="C6213" s="238" t="s">
        <v>1749</v>
      </c>
      <c r="D6213" s="337" t="s">
        <v>1750</v>
      </c>
      <c r="E6213" s="600" t="s">
        <v>36</v>
      </c>
      <c r="F6213" s="235">
        <v>126</v>
      </c>
      <c r="G6213" s="637" t="s">
        <v>6381</v>
      </c>
      <c r="H6213" s="241">
        <v>45759</v>
      </c>
      <c r="I6213" s="505"/>
      <c r="J6213" s="249"/>
      <c r="K6213" s="249"/>
      <c r="L6213" s="249"/>
      <c r="M6213" s="246"/>
      <c r="N6213" s="249"/>
      <c r="O6213" s="506"/>
      <c r="P6213" s="249"/>
      <c r="Q6213" s="249"/>
      <c r="R6213" s="249"/>
      <c r="S6213" s="547">
        <v>2750</v>
      </c>
      <c r="T6213" s="238" t="s">
        <v>2965</v>
      </c>
      <c r="U6213" s="238">
        <f t="shared" si="145"/>
        <v>346500</v>
      </c>
    </row>
    <row r="6214" spans="1:21">
      <c r="A6214" s="238">
        <f t="shared" si="146"/>
        <v>6211</v>
      </c>
      <c r="B6214" s="238">
        <v>109492176</v>
      </c>
      <c r="C6214" s="238" t="s">
        <v>4621</v>
      </c>
      <c r="D6214" s="238" t="s">
        <v>2204</v>
      </c>
      <c r="E6214" s="600" t="s">
        <v>2729</v>
      </c>
      <c r="F6214" s="235">
        <v>2052</v>
      </c>
      <c r="G6214" s="623" t="s">
        <v>6379</v>
      </c>
      <c r="H6214" s="511">
        <v>45770</v>
      </c>
      <c r="I6214" s="505"/>
      <c r="J6214" s="249"/>
      <c r="K6214" s="249"/>
      <c r="L6214" s="249"/>
      <c r="M6214" s="246"/>
      <c r="N6214" s="249"/>
      <c r="O6214" s="506"/>
      <c r="P6214" s="249"/>
      <c r="Q6214" s="249"/>
      <c r="R6214" s="249"/>
      <c r="S6214" s="171">
        <v>293.43</v>
      </c>
      <c r="T6214" s="238" t="s">
        <v>2965</v>
      </c>
      <c r="U6214" s="238">
        <f t="shared" si="145"/>
        <v>602118.36</v>
      </c>
    </row>
    <row r="6215" spans="1:21">
      <c r="A6215" s="238">
        <f t="shared" si="146"/>
        <v>6212</v>
      </c>
      <c r="B6215" s="238">
        <v>109492179</v>
      </c>
      <c r="C6215" s="337" t="s">
        <v>3332</v>
      </c>
      <c r="D6215" s="238" t="s">
        <v>2134</v>
      </c>
      <c r="E6215" s="600" t="s">
        <v>36</v>
      </c>
      <c r="F6215" s="238">
        <v>2571</v>
      </c>
      <c r="G6215" s="623" t="s">
        <v>6379</v>
      </c>
      <c r="H6215" s="511">
        <v>45770</v>
      </c>
      <c r="I6215" s="505"/>
      <c r="J6215" s="249"/>
      <c r="K6215" s="249"/>
      <c r="L6215" s="249"/>
      <c r="M6215" s="246"/>
      <c r="N6215" s="249"/>
      <c r="O6215" s="506"/>
      <c r="P6215" s="249"/>
      <c r="Q6215" s="249"/>
      <c r="R6215" s="249"/>
      <c r="S6215" s="171">
        <v>82.11</v>
      </c>
      <c r="T6215" s="238" t="s">
        <v>2965</v>
      </c>
      <c r="U6215" s="238">
        <f t="shared" si="145"/>
        <v>211104.81</v>
      </c>
    </row>
    <row r="6216" spans="1:21">
      <c r="A6216" s="238">
        <f t="shared" si="146"/>
        <v>6213</v>
      </c>
      <c r="B6216" s="238">
        <v>109492179</v>
      </c>
      <c r="C6216" s="337" t="s">
        <v>3332</v>
      </c>
      <c r="D6216" s="238" t="s">
        <v>2134</v>
      </c>
      <c r="E6216" s="600" t="s">
        <v>2729</v>
      </c>
      <c r="F6216" s="333">
        <v>804</v>
      </c>
      <c r="G6216" s="623" t="s">
        <v>6379</v>
      </c>
      <c r="H6216" s="511">
        <v>45770</v>
      </c>
      <c r="I6216" s="505"/>
      <c r="J6216" s="249"/>
      <c r="K6216" s="249"/>
      <c r="L6216" s="249"/>
      <c r="M6216" s="246"/>
      <c r="N6216" s="249"/>
      <c r="O6216" s="506"/>
      <c r="P6216" s="249"/>
      <c r="Q6216" s="249"/>
      <c r="R6216" s="249"/>
      <c r="S6216" s="171">
        <v>82.11</v>
      </c>
      <c r="T6216" s="238" t="s">
        <v>2965</v>
      </c>
      <c r="U6216" s="238">
        <f t="shared" si="145"/>
        <v>66016.44</v>
      </c>
    </row>
    <row r="6217" spans="1:21" ht="20.399999999999999">
      <c r="A6217" s="238">
        <f t="shared" si="146"/>
        <v>6214</v>
      </c>
      <c r="B6217" s="238" t="s">
        <v>6407</v>
      </c>
      <c r="C6217" s="239" t="s">
        <v>3333</v>
      </c>
      <c r="D6217" s="239" t="s">
        <v>4895</v>
      </c>
      <c r="E6217" s="600" t="s">
        <v>2729</v>
      </c>
      <c r="F6217" s="333">
        <v>625</v>
      </c>
      <c r="G6217" s="623" t="s">
        <v>6379</v>
      </c>
      <c r="H6217" s="511">
        <v>45770</v>
      </c>
      <c r="I6217" s="505"/>
      <c r="J6217" s="249"/>
      <c r="K6217" s="249"/>
      <c r="L6217" s="249"/>
      <c r="M6217" s="246"/>
      <c r="N6217" s="249"/>
      <c r="O6217" s="506"/>
      <c r="P6217" s="249"/>
      <c r="Q6217" s="249"/>
      <c r="R6217" s="249"/>
      <c r="S6217" s="171">
        <v>98.05</v>
      </c>
      <c r="T6217" s="238" t="s">
        <v>2965</v>
      </c>
      <c r="U6217" s="238">
        <f t="shared" si="145"/>
        <v>61281.25</v>
      </c>
    </row>
    <row r="6218" spans="1:21">
      <c r="A6218" s="238">
        <f t="shared" si="146"/>
        <v>6215</v>
      </c>
      <c r="B6218" s="238" t="s">
        <v>2458</v>
      </c>
      <c r="C6218" s="239" t="s">
        <v>2458</v>
      </c>
      <c r="D6218" s="238" t="s">
        <v>2459</v>
      </c>
      <c r="E6218" s="598"/>
      <c r="F6218" s="235">
        <v>84</v>
      </c>
      <c r="G6218" s="637" t="s">
        <v>6381</v>
      </c>
      <c r="H6218" s="241">
        <v>45759</v>
      </c>
      <c r="I6218" s="505"/>
      <c r="J6218" s="249"/>
      <c r="K6218" s="249"/>
      <c r="L6218" s="249"/>
      <c r="M6218" s="246"/>
      <c r="N6218" s="249"/>
      <c r="O6218" s="506"/>
      <c r="P6218" s="249"/>
      <c r="Q6218" s="249"/>
      <c r="R6218" s="249"/>
      <c r="S6218" s="547">
        <v>1775.95</v>
      </c>
      <c r="T6218" s="238" t="s">
        <v>2965</v>
      </c>
      <c r="U6218" s="238">
        <f t="shared" si="145"/>
        <v>149179.80000000002</v>
      </c>
    </row>
    <row r="6219" spans="1:21">
      <c r="A6219" s="238">
        <f t="shared" si="146"/>
        <v>6216</v>
      </c>
      <c r="B6219" s="238">
        <v>111402534</v>
      </c>
      <c r="C6219" s="238" t="s">
        <v>1083</v>
      </c>
      <c r="D6219" s="238" t="s">
        <v>1084</v>
      </c>
      <c r="E6219" s="598" t="s">
        <v>36</v>
      </c>
      <c r="F6219" s="235">
        <v>105</v>
      </c>
      <c r="G6219" s="637" t="s">
        <v>6381</v>
      </c>
      <c r="H6219" s="241">
        <v>45759</v>
      </c>
      <c r="I6219" s="505"/>
      <c r="J6219" s="249"/>
      <c r="K6219" s="249"/>
      <c r="L6219" s="249"/>
      <c r="M6219" s="246"/>
      <c r="N6219" s="249"/>
      <c r="O6219" s="506"/>
      <c r="P6219" s="249"/>
      <c r="Q6219" s="249"/>
      <c r="R6219" s="249"/>
      <c r="S6219" s="547">
        <v>442.77</v>
      </c>
      <c r="T6219" s="238" t="s">
        <v>2965</v>
      </c>
      <c r="U6219" s="238">
        <f t="shared" si="145"/>
        <v>46490.85</v>
      </c>
    </row>
    <row r="6220" spans="1:21">
      <c r="A6220" s="238">
        <f t="shared" si="146"/>
        <v>6217</v>
      </c>
      <c r="B6220" s="238" t="s">
        <v>2336</v>
      </c>
      <c r="C6220" s="239" t="s">
        <v>2804</v>
      </c>
      <c r="D6220" s="238" t="s">
        <v>2605</v>
      </c>
      <c r="E6220" s="598" t="s">
        <v>36</v>
      </c>
      <c r="F6220" s="333">
        <v>126</v>
      </c>
      <c r="G6220" s="637" t="s">
        <v>6381</v>
      </c>
      <c r="H6220" s="241">
        <v>45759</v>
      </c>
      <c r="I6220" s="505"/>
      <c r="J6220" s="249"/>
      <c r="K6220" s="249"/>
      <c r="L6220" s="249"/>
      <c r="M6220" s="246"/>
      <c r="N6220" s="249"/>
      <c r="O6220" s="506"/>
      <c r="P6220" s="249"/>
      <c r="Q6220" s="249"/>
      <c r="R6220" s="249"/>
      <c r="S6220" s="547">
        <v>1779</v>
      </c>
      <c r="T6220" s="238" t="s">
        <v>2965</v>
      </c>
      <c r="U6220" s="238">
        <f t="shared" ref="U6220:U6283" si="147">S6220*F6220</f>
        <v>224154</v>
      </c>
    </row>
    <row r="6221" spans="1:21">
      <c r="A6221" s="238">
        <f t="shared" si="146"/>
        <v>6218</v>
      </c>
      <c r="B6221" s="238">
        <v>112141777</v>
      </c>
      <c r="C6221" s="238">
        <v>112141777</v>
      </c>
      <c r="D6221" s="238" t="s">
        <v>2563</v>
      </c>
      <c r="E6221" s="598" t="s">
        <v>36</v>
      </c>
      <c r="F6221" s="333">
        <v>144</v>
      </c>
      <c r="G6221" s="637" t="s">
        <v>6381</v>
      </c>
      <c r="H6221" s="241">
        <v>45759</v>
      </c>
      <c r="I6221" s="505"/>
      <c r="J6221" s="249"/>
      <c r="K6221" s="249"/>
      <c r="L6221" s="249"/>
      <c r="M6221" s="246"/>
      <c r="N6221" s="249"/>
      <c r="O6221" s="506"/>
      <c r="P6221" s="249"/>
      <c r="Q6221" s="249"/>
      <c r="R6221" s="249"/>
      <c r="S6221" s="547">
        <v>5.3</v>
      </c>
      <c r="T6221" s="238" t="s">
        <v>2965</v>
      </c>
      <c r="U6221" s="238">
        <f t="shared" si="147"/>
        <v>763.19999999999993</v>
      </c>
    </row>
    <row r="6222" spans="1:21">
      <c r="A6222" s="238">
        <f t="shared" si="146"/>
        <v>6219</v>
      </c>
      <c r="B6222" s="238">
        <v>112141778</v>
      </c>
      <c r="C6222" s="238">
        <v>112141778</v>
      </c>
      <c r="D6222" s="238" t="s">
        <v>2566</v>
      </c>
      <c r="E6222" s="598" t="s">
        <v>36</v>
      </c>
      <c r="F6222" s="333">
        <v>80</v>
      </c>
      <c r="G6222" s="637" t="s">
        <v>6381</v>
      </c>
      <c r="H6222" s="241">
        <v>45759</v>
      </c>
      <c r="I6222" s="505"/>
      <c r="J6222" s="249"/>
      <c r="K6222" s="249"/>
      <c r="L6222" s="249"/>
      <c r="M6222" s="246"/>
      <c r="N6222" s="249"/>
      <c r="O6222" s="506"/>
      <c r="P6222" s="249"/>
      <c r="Q6222" s="249"/>
      <c r="R6222" s="249"/>
      <c r="S6222" s="547">
        <v>1.45</v>
      </c>
      <c r="T6222" s="238" t="s">
        <v>2965</v>
      </c>
      <c r="U6222" s="238">
        <f t="shared" si="147"/>
        <v>116</v>
      </c>
    </row>
    <row r="6223" spans="1:21">
      <c r="A6223" s="238">
        <f t="shared" si="146"/>
        <v>6220</v>
      </c>
      <c r="B6223" s="238">
        <v>109492192</v>
      </c>
      <c r="C6223" s="346" t="s">
        <v>1290</v>
      </c>
      <c r="D6223" s="346" t="s">
        <v>2746</v>
      </c>
      <c r="E6223" s="600" t="s">
        <v>36</v>
      </c>
      <c r="F6223" s="333">
        <v>200</v>
      </c>
      <c r="G6223" s="623" t="s">
        <v>6379</v>
      </c>
      <c r="H6223" s="511">
        <v>45770</v>
      </c>
      <c r="I6223" s="505"/>
      <c r="J6223" s="249"/>
      <c r="K6223" s="249"/>
      <c r="L6223" s="249"/>
      <c r="M6223" s="246"/>
      <c r="N6223" s="249"/>
      <c r="O6223" s="506"/>
      <c r="P6223" s="249"/>
      <c r="Q6223" s="249"/>
      <c r="R6223" s="249"/>
      <c r="S6223" s="171">
        <v>25.44</v>
      </c>
      <c r="T6223" s="238" t="s">
        <v>2965</v>
      </c>
      <c r="U6223" s="238">
        <f t="shared" si="147"/>
        <v>5088</v>
      </c>
    </row>
    <row r="6224" spans="1:21" ht="20.399999999999999">
      <c r="A6224" s="238">
        <f t="shared" si="146"/>
        <v>6221</v>
      </c>
      <c r="B6224" s="238">
        <v>109609630</v>
      </c>
      <c r="C6224" s="337" t="s">
        <v>183</v>
      </c>
      <c r="D6224" s="238" t="s">
        <v>184</v>
      </c>
      <c r="E6224" s="598" t="s">
        <v>36</v>
      </c>
      <c r="F6224" s="333">
        <v>400</v>
      </c>
      <c r="G6224" s="623" t="s">
        <v>6379</v>
      </c>
      <c r="H6224" s="511">
        <v>45770</v>
      </c>
      <c r="I6224" s="505"/>
      <c r="J6224" s="249"/>
      <c r="K6224" s="249"/>
      <c r="L6224" s="249"/>
      <c r="M6224" s="246"/>
      <c r="N6224" s="249"/>
      <c r="O6224" s="506"/>
      <c r="P6224" s="249"/>
      <c r="Q6224" s="249"/>
      <c r="R6224" s="249"/>
      <c r="S6224" s="171">
        <v>24.28</v>
      </c>
      <c r="T6224" s="238" t="s">
        <v>2965</v>
      </c>
      <c r="U6224" s="238">
        <f t="shared" si="147"/>
        <v>9712</v>
      </c>
    </row>
    <row r="6225" spans="1:21">
      <c r="A6225" s="238">
        <f t="shared" si="146"/>
        <v>6222</v>
      </c>
      <c r="B6225" s="238">
        <v>109609632</v>
      </c>
      <c r="C6225" s="238" t="s">
        <v>197</v>
      </c>
      <c r="D6225" s="238" t="s">
        <v>2747</v>
      </c>
      <c r="E6225" s="598" t="s">
        <v>36</v>
      </c>
      <c r="F6225" s="333">
        <v>100</v>
      </c>
      <c r="G6225" s="623" t="s">
        <v>6379</v>
      </c>
      <c r="H6225" s="511">
        <v>45770</v>
      </c>
      <c r="I6225" s="505"/>
      <c r="J6225" s="249"/>
      <c r="K6225" s="249"/>
      <c r="L6225" s="249"/>
      <c r="M6225" s="246"/>
      <c r="N6225" s="249"/>
      <c r="O6225" s="506"/>
      <c r="P6225" s="249"/>
      <c r="Q6225" s="249"/>
      <c r="R6225" s="249"/>
      <c r="S6225" s="171">
        <v>108.82</v>
      </c>
      <c r="T6225" s="238" t="s">
        <v>2965</v>
      </c>
      <c r="U6225" s="238">
        <f t="shared" si="147"/>
        <v>10882</v>
      </c>
    </row>
    <row r="6226" spans="1:21">
      <c r="A6226" s="238">
        <f t="shared" si="146"/>
        <v>6223</v>
      </c>
      <c r="B6226" s="238">
        <v>112136075</v>
      </c>
      <c r="C6226" s="238" t="s">
        <v>63</v>
      </c>
      <c r="D6226" s="238" t="s">
        <v>64</v>
      </c>
      <c r="E6226" s="598" t="s">
        <v>36</v>
      </c>
      <c r="F6226" s="238">
        <v>50</v>
      </c>
      <c r="G6226" s="623" t="s">
        <v>6379</v>
      </c>
      <c r="H6226" s="511">
        <v>45770</v>
      </c>
      <c r="I6226" s="505"/>
      <c r="J6226" s="249"/>
      <c r="K6226" s="249"/>
      <c r="L6226" s="249"/>
      <c r="M6226" s="246"/>
      <c r="N6226" s="249"/>
      <c r="O6226" s="506"/>
      <c r="P6226" s="249"/>
      <c r="Q6226" s="249"/>
      <c r="R6226" s="249"/>
      <c r="S6226" s="171">
        <v>1479.71</v>
      </c>
      <c r="T6226" s="238" t="s">
        <v>2965</v>
      </c>
      <c r="U6226" s="238">
        <f t="shared" si="147"/>
        <v>73985.5</v>
      </c>
    </row>
    <row r="6227" spans="1:21">
      <c r="A6227" s="238">
        <f t="shared" si="146"/>
        <v>6224</v>
      </c>
      <c r="B6227" s="238">
        <v>110397309</v>
      </c>
      <c r="C6227" s="238" t="s">
        <v>2222</v>
      </c>
      <c r="D6227" s="337" t="s">
        <v>889</v>
      </c>
      <c r="E6227" s="598" t="s">
        <v>36</v>
      </c>
      <c r="F6227" s="333">
        <v>46</v>
      </c>
      <c r="G6227" s="623" t="s">
        <v>6379</v>
      </c>
      <c r="H6227" s="511">
        <v>45770</v>
      </c>
      <c r="I6227" s="505"/>
      <c r="J6227" s="249"/>
      <c r="K6227" s="249"/>
      <c r="L6227" s="249"/>
      <c r="M6227" s="246"/>
      <c r="N6227" s="249"/>
      <c r="O6227" s="506"/>
      <c r="P6227" s="249"/>
      <c r="Q6227" s="249"/>
      <c r="R6227" s="249"/>
      <c r="S6227" s="408">
        <v>15.92</v>
      </c>
      <c r="T6227" s="238" t="s">
        <v>2965</v>
      </c>
      <c r="U6227" s="238">
        <f t="shared" si="147"/>
        <v>732.32</v>
      </c>
    </row>
    <row r="6228" spans="1:21">
      <c r="A6228" s="238">
        <f t="shared" si="146"/>
        <v>6225</v>
      </c>
      <c r="B6228" s="238">
        <v>112136081</v>
      </c>
      <c r="C6228" s="238" t="s">
        <v>997</v>
      </c>
      <c r="D6228" s="238" t="s">
        <v>998</v>
      </c>
      <c r="E6228" s="598" t="s">
        <v>36</v>
      </c>
      <c r="F6228" s="333">
        <v>50</v>
      </c>
      <c r="G6228" s="623" t="s">
        <v>6379</v>
      </c>
      <c r="H6228" s="511">
        <v>45770</v>
      </c>
      <c r="I6228" s="505"/>
      <c r="J6228" s="249"/>
      <c r="K6228" s="249"/>
      <c r="L6228" s="249"/>
      <c r="M6228" s="246"/>
      <c r="N6228" s="249"/>
      <c r="O6228" s="506"/>
      <c r="P6228" s="249"/>
      <c r="Q6228" s="249"/>
      <c r="R6228" s="249"/>
      <c r="S6228" s="249">
        <v>698.9</v>
      </c>
      <c r="T6228" s="238" t="s">
        <v>2965</v>
      </c>
      <c r="U6228" s="238">
        <f t="shared" si="147"/>
        <v>34945</v>
      </c>
    </row>
    <row r="6229" spans="1:21">
      <c r="A6229" s="238">
        <f t="shared" si="146"/>
        <v>6226</v>
      </c>
      <c r="B6229" s="238">
        <v>112136066</v>
      </c>
      <c r="C6229" s="346" t="s">
        <v>2230</v>
      </c>
      <c r="D6229" s="346" t="s">
        <v>2745</v>
      </c>
      <c r="E6229" s="598" t="s">
        <v>36</v>
      </c>
      <c r="F6229" s="333">
        <v>8</v>
      </c>
      <c r="G6229" s="623" t="s">
        <v>6379</v>
      </c>
      <c r="H6229" s="511">
        <v>45770</v>
      </c>
      <c r="I6229" s="505"/>
      <c r="J6229" s="249"/>
      <c r="K6229" s="249"/>
      <c r="L6229" s="249"/>
      <c r="M6229" s="246"/>
      <c r="N6229" s="249"/>
      <c r="O6229" s="506"/>
      <c r="P6229" s="249"/>
      <c r="Q6229" s="249"/>
      <c r="R6229" s="249"/>
      <c r="S6229" s="171">
        <v>138.27000000000001</v>
      </c>
      <c r="T6229" s="238" t="s">
        <v>2965</v>
      </c>
      <c r="U6229" s="238">
        <f t="shared" si="147"/>
        <v>1106.1600000000001</v>
      </c>
    </row>
    <row r="6230" spans="1:21">
      <c r="A6230" s="238">
        <f t="shared" si="146"/>
        <v>6227</v>
      </c>
      <c r="B6230" s="238">
        <v>112136070</v>
      </c>
      <c r="C6230" s="239">
        <v>19628060446</v>
      </c>
      <c r="D6230" s="238" t="s">
        <v>2751</v>
      </c>
      <c r="E6230" s="598" t="s">
        <v>36</v>
      </c>
      <c r="F6230" s="333">
        <v>50</v>
      </c>
      <c r="G6230" s="623" t="s">
        <v>6379</v>
      </c>
      <c r="H6230" s="511">
        <v>45770</v>
      </c>
      <c r="I6230" s="505"/>
      <c r="J6230" s="249"/>
      <c r="K6230" s="249"/>
      <c r="L6230" s="249"/>
      <c r="M6230" s="246"/>
      <c r="N6230" s="249"/>
      <c r="O6230" s="506"/>
      <c r="P6230" s="249"/>
      <c r="Q6230" s="249"/>
      <c r="R6230" s="249"/>
      <c r="S6230" s="171">
        <v>729.43</v>
      </c>
      <c r="T6230" s="238" t="s">
        <v>2965</v>
      </c>
      <c r="U6230" s="238">
        <f t="shared" si="147"/>
        <v>36471.5</v>
      </c>
    </row>
    <row r="6231" spans="1:21" ht="20.399999999999999">
      <c r="A6231" s="238">
        <f t="shared" si="146"/>
        <v>6228</v>
      </c>
      <c r="B6231" s="238">
        <v>112136072</v>
      </c>
      <c r="C6231" s="239">
        <v>19620005092</v>
      </c>
      <c r="D6231" s="238" t="s">
        <v>457</v>
      </c>
      <c r="E6231" s="598" t="s">
        <v>36</v>
      </c>
      <c r="F6231" s="333">
        <v>50</v>
      </c>
      <c r="G6231" s="623" t="s">
        <v>6379</v>
      </c>
      <c r="H6231" s="511">
        <v>45770</v>
      </c>
      <c r="I6231" s="505"/>
      <c r="J6231" s="249"/>
      <c r="K6231" s="249"/>
      <c r="L6231" s="249"/>
      <c r="M6231" s="246"/>
      <c r="N6231" s="249"/>
      <c r="O6231" s="506"/>
      <c r="P6231" s="249"/>
      <c r="Q6231" s="249"/>
      <c r="R6231" s="249"/>
      <c r="S6231" s="408">
        <v>534.27</v>
      </c>
      <c r="T6231" s="238" t="s">
        <v>2965</v>
      </c>
      <c r="U6231" s="238">
        <f t="shared" si="147"/>
        <v>26713.5</v>
      </c>
    </row>
    <row r="6232" spans="1:21" ht="20.399999999999999">
      <c r="A6232" s="238">
        <f t="shared" si="146"/>
        <v>6229</v>
      </c>
      <c r="B6232" s="238">
        <v>109492194</v>
      </c>
      <c r="C6232" s="346">
        <v>61030012010</v>
      </c>
      <c r="D6232" s="346" t="s">
        <v>193</v>
      </c>
      <c r="E6232" s="598" t="s">
        <v>36</v>
      </c>
      <c r="F6232" s="333">
        <v>247</v>
      </c>
      <c r="G6232" s="623" t="s">
        <v>6379</v>
      </c>
      <c r="H6232" s="511">
        <v>45770</v>
      </c>
      <c r="I6232" s="505"/>
      <c r="J6232" s="249"/>
      <c r="K6232" s="249"/>
      <c r="L6232" s="249"/>
      <c r="M6232" s="246"/>
      <c r="N6232" s="249"/>
      <c r="O6232" s="506"/>
      <c r="P6232" s="249"/>
      <c r="Q6232" s="249"/>
      <c r="R6232" s="249"/>
      <c r="S6232" s="408">
        <v>244.56</v>
      </c>
      <c r="T6232" s="238" t="s">
        <v>2965</v>
      </c>
      <c r="U6232" s="238">
        <f t="shared" si="147"/>
        <v>60406.32</v>
      </c>
    </row>
    <row r="6233" spans="1:21" ht="20.399999999999999">
      <c r="A6233" s="238">
        <f t="shared" si="146"/>
        <v>6230</v>
      </c>
      <c r="B6233" s="238">
        <v>109492197</v>
      </c>
      <c r="C6233" s="238">
        <v>61030000067</v>
      </c>
      <c r="D6233" s="238" t="s">
        <v>187</v>
      </c>
      <c r="E6233" s="598" t="s">
        <v>36</v>
      </c>
      <c r="F6233" s="333">
        <v>202</v>
      </c>
      <c r="G6233" s="623" t="s">
        <v>6379</v>
      </c>
      <c r="H6233" s="511">
        <v>45770</v>
      </c>
      <c r="I6233" s="505"/>
      <c r="J6233" s="249"/>
      <c r="K6233" s="249"/>
      <c r="L6233" s="249"/>
      <c r="M6233" s="246"/>
      <c r="N6233" s="249"/>
      <c r="O6233" s="506"/>
      <c r="P6233" s="249"/>
      <c r="Q6233" s="249"/>
      <c r="R6233" s="249"/>
      <c r="S6233" s="171">
        <v>74.1815</v>
      </c>
      <c r="T6233" s="238" t="s">
        <v>2965</v>
      </c>
      <c r="U6233" s="238">
        <f t="shared" si="147"/>
        <v>14984.663</v>
      </c>
    </row>
    <row r="6234" spans="1:21">
      <c r="A6234" s="238">
        <f t="shared" si="146"/>
        <v>6231</v>
      </c>
      <c r="B6234" s="238">
        <v>109609634</v>
      </c>
      <c r="C6234" s="346">
        <v>21038812425</v>
      </c>
      <c r="D6234" s="346" t="s">
        <v>2740</v>
      </c>
      <c r="E6234" s="598" t="s">
        <v>36</v>
      </c>
      <c r="F6234" s="333">
        <v>50</v>
      </c>
      <c r="G6234" s="623" t="s">
        <v>6379</v>
      </c>
      <c r="H6234" s="511">
        <v>45770</v>
      </c>
      <c r="I6234" s="505"/>
      <c r="J6234" s="249"/>
      <c r="K6234" s="249"/>
      <c r="L6234" s="249"/>
      <c r="M6234" s="246"/>
      <c r="N6234" s="249"/>
      <c r="O6234" s="506"/>
      <c r="P6234" s="249"/>
      <c r="Q6234" s="249"/>
      <c r="R6234" s="249"/>
      <c r="S6234" s="171">
        <v>1128.74</v>
      </c>
      <c r="T6234" s="238" t="s">
        <v>2965</v>
      </c>
      <c r="U6234" s="238">
        <f t="shared" si="147"/>
        <v>56437</v>
      </c>
    </row>
    <row r="6235" spans="1:21">
      <c r="A6235" s="238">
        <f t="shared" si="146"/>
        <v>6232</v>
      </c>
      <c r="B6235" s="238">
        <v>109492212</v>
      </c>
      <c r="C6235" s="346" t="s">
        <v>571</v>
      </c>
      <c r="D6235" s="346" t="s">
        <v>2741</v>
      </c>
      <c r="E6235" s="598" t="s">
        <v>36</v>
      </c>
      <c r="F6235" s="235">
        <v>1600</v>
      </c>
      <c r="G6235" s="623" t="s">
        <v>6379</v>
      </c>
      <c r="H6235" s="511">
        <v>45770</v>
      </c>
      <c r="I6235" s="505"/>
      <c r="J6235" s="249"/>
      <c r="K6235" s="249"/>
      <c r="L6235" s="249"/>
      <c r="M6235" s="246"/>
      <c r="N6235" s="249"/>
      <c r="O6235" s="506"/>
      <c r="P6235" s="249"/>
      <c r="Q6235" s="249"/>
      <c r="R6235" s="249"/>
      <c r="S6235" s="171">
        <v>11.89</v>
      </c>
      <c r="T6235" s="238" t="s">
        <v>2965</v>
      </c>
      <c r="U6235" s="238">
        <f t="shared" si="147"/>
        <v>19024</v>
      </c>
    </row>
    <row r="6236" spans="1:21">
      <c r="A6236" s="238">
        <f t="shared" si="146"/>
        <v>6233</v>
      </c>
      <c r="B6236" s="238">
        <v>115032745</v>
      </c>
      <c r="C6236" s="239" t="s">
        <v>5973</v>
      </c>
      <c r="D6236" s="239" t="s">
        <v>5974</v>
      </c>
      <c r="E6236" s="598" t="s">
        <v>36</v>
      </c>
      <c r="F6236" s="238">
        <v>1</v>
      </c>
      <c r="G6236" s="637" t="s">
        <v>6381</v>
      </c>
      <c r="H6236" s="241">
        <v>45759</v>
      </c>
      <c r="I6236" s="505"/>
      <c r="J6236" s="249"/>
      <c r="K6236" s="249"/>
      <c r="L6236" s="249"/>
      <c r="M6236" s="246"/>
      <c r="N6236" s="249"/>
      <c r="O6236" s="506"/>
      <c r="P6236" s="249"/>
      <c r="Q6236" s="249"/>
      <c r="R6236" s="249"/>
      <c r="S6236" s="547">
        <v>204250</v>
      </c>
      <c r="T6236" s="238" t="s">
        <v>2965</v>
      </c>
      <c r="U6236" s="238">
        <f t="shared" si="147"/>
        <v>204250</v>
      </c>
    </row>
    <row r="6237" spans="1:21">
      <c r="A6237" s="238">
        <f t="shared" si="146"/>
        <v>6234</v>
      </c>
      <c r="B6237" s="238">
        <v>112158708</v>
      </c>
      <c r="C6237" s="238" t="s">
        <v>3681</v>
      </c>
      <c r="D6237" s="337" t="s">
        <v>3682</v>
      </c>
      <c r="E6237" s="598" t="s">
        <v>36</v>
      </c>
      <c r="F6237" s="333">
        <v>5</v>
      </c>
      <c r="G6237" s="637" t="s">
        <v>6381</v>
      </c>
      <c r="H6237" s="241">
        <v>45759</v>
      </c>
      <c r="I6237" s="505"/>
      <c r="J6237" s="249"/>
      <c r="K6237" s="249"/>
      <c r="L6237" s="249"/>
      <c r="M6237" s="246"/>
      <c r="N6237" s="249"/>
      <c r="O6237" s="506"/>
      <c r="P6237" s="249"/>
      <c r="Q6237" s="249"/>
      <c r="R6237" s="249"/>
      <c r="S6237" s="547">
        <v>1900</v>
      </c>
      <c r="T6237" s="238" t="s">
        <v>2965</v>
      </c>
      <c r="U6237" s="238">
        <f t="shared" si="147"/>
        <v>9500</v>
      </c>
    </row>
    <row r="6238" spans="1:21">
      <c r="A6238" s="238">
        <f t="shared" si="146"/>
        <v>6235</v>
      </c>
      <c r="B6238" s="238">
        <v>112173846</v>
      </c>
      <c r="C6238" s="238">
        <v>1552983</v>
      </c>
      <c r="D6238" s="239" t="s">
        <v>3758</v>
      </c>
      <c r="E6238" s="598" t="s">
        <v>36</v>
      </c>
      <c r="F6238" s="333">
        <v>11</v>
      </c>
      <c r="G6238" s="637" t="s">
        <v>6381</v>
      </c>
      <c r="H6238" s="241">
        <v>45759</v>
      </c>
      <c r="I6238" s="505"/>
      <c r="J6238" s="249"/>
      <c r="K6238" s="249"/>
      <c r="L6238" s="249"/>
      <c r="M6238" s="246"/>
      <c r="N6238" s="249"/>
      <c r="O6238" s="506"/>
      <c r="P6238" s="249"/>
      <c r="Q6238" s="249"/>
      <c r="R6238" s="249"/>
      <c r="S6238" s="547">
        <v>2350</v>
      </c>
      <c r="T6238" s="238" t="s">
        <v>2965</v>
      </c>
      <c r="U6238" s="238">
        <f t="shared" si="147"/>
        <v>25850</v>
      </c>
    </row>
    <row r="6239" spans="1:21" ht="31.8">
      <c r="A6239" s="238">
        <f t="shared" si="146"/>
        <v>6236</v>
      </c>
      <c r="B6239" s="238">
        <v>112173808</v>
      </c>
      <c r="C6239" s="239" t="s">
        <v>3421</v>
      </c>
      <c r="D6239" s="349" t="s">
        <v>2819</v>
      </c>
      <c r="E6239" s="600" t="s">
        <v>36</v>
      </c>
      <c r="F6239" s="333">
        <v>16</v>
      </c>
      <c r="G6239" s="637" t="s">
        <v>6381</v>
      </c>
      <c r="H6239" s="241">
        <v>45759</v>
      </c>
      <c r="I6239" s="505"/>
      <c r="J6239" s="249"/>
      <c r="K6239" s="249"/>
      <c r="L6239" s="249"/>
      <c r="M6239" s="246"/>
      <c r="N6239" s="249"/>
      <c r="O6239" s="506"/>
      <c r="P6239" s="249"/>
      <c r="Q6239" s="249"/>
      <c r="R6239" s="249"/>
      <c r="S6239" s="547">
        <v>65700</v>
      </c>
      <c r="T6239" s="238" t="s">
        <v>2965</v>
      </c>
      <c r="U6239" s="238">
        <f t="shared" si="147"/>
        <v>1051200</v>
      </c>
    </row>
    <row r="6240" spans="1:21">
      <c r="A6240" s="238">
        <f t="shared" si="146"/>
        <v>6237</v>
      </c>
      <c r="B6240" s="238"/>
      <c r="C6240" s="239"/>
      <c r="D6240" s="239" t="s">
        <v>4072</v>
      </c>
      <c r="E6240" s="600" t="s">
        <v>36</v>
      </c>
      <c r="F6240" s="333">
        <v>8</v>
      </c>
      <c r="G6240" s="637" t="s">
        <v>6381</v>
      </c>
      <c r="H6240" s="241">
        <v>45759</v>
      </c>
      <c r="I6240" s="505"/>
      <c r="J6240" s="249"/>
      <c r="K6240" s="249"/>
      <c r="L6240" s="249"/>
      <c r="M6240" s="246"/>
      <c r="N6240" s="249"/>
      <c r="O6240" s="506"/>
      <c r="P6240" s="249"/>
      <c r="Q6240" s="249"/>
      <c r="R6240" s="249"/>
      <c r="S6240" s="538">
        <v>8181</v>
      </c>
      <c r="T6240" s="238" t="s">
        <v>2965</v>
      </c>
      <c r="U6240" s="238">
        <f t="shared" si="147"/>
        <v>65448</v>
      </c>
    </row>
    <row r="6241" spans="1:21" ht="31.8">
      <c r="A6241" s="238">
        <f t="shared" si="146"/>
        <v>6238</v>
      </c>
      <c r="B6241" s="238">
        <v>112173808</v>
      </c>
      <c r="C6241" s="239" t="s">
        <v>3421</v>
      </c>
      <c r="D6241" s="349" t="s">
        <v>2819</v>
      </c>
      <c r="E6241" s="600" t="s">
        <v>36</v>
      </c>
      <c r="F6241" s="333">
        <v>5</v>
      </c>
      <c r="G6241" s="637" t="s">
        <v>6381</v>
      </c>
      <c r="H6241" s="241">
        <v>45759</v>
      </c>
      <c r="I6241" s="505"/>
      <c r="J6241" s="249"/>
      <c r="K6241" s="249"/>
      <c r="L6241" s="249"/>
      <c r="M6241" s="246"/>
      <c r="N6241" s="249"/>
      <c r="O6241" s="506"/>
      <c r="P6241" s="249"/>
      <c r="Q6241" s="249"/>
      <c r="R6241" s="249"/>
      <c r="S6241" s="547">
        <v>65700</v>
      </c>
      <c r="T6241" s="238" t="s">
        <v>2965</v>
      </c>
      <c r="U6241" s="238">
        <f t="shared" si="147"/>
        <v>328500</v>
      </c>
    </row>
    <row r="6242" spans="1:21">
      <c r="A6242" s="238">
        <f t="shared" si="146"/>
        <v>6239</v>
      </c>
      <c r="B6242" s="238">
        <v>113837420</v>
      </c>
      <c r="C6242" s="239" t="s">
        <v>4910</v>
      </c>
      <c r="D6242" s="239" t="s">
        <v>4911</v>
      </c>
      <c r="E6242" s="600" t="s">
        <v>36</v>
      </c>
      <c r="F6242" s="333">
        <v>4</v>
      </c>
      <c r="G6242" s="630" t="s">
        <v>6387</v>
      </c>
      <c r="H6242" s="241">
        <v>45759</v>
      </c>
      <c r="I6242" s="505"/>
      <c r="J6242" s="249"/>
      <c r="K6242" s="249"/>
      <c r="L6242" s="249"/>
      <c r="M6242" s="246"/>
      <c r="N6242" s="249"/>
      <c r="O6242" s="506"/>
      <c r="P6242" s="249"/>
      <c r="Q6242" s="249"/>
      <c r="R6242" s="249"/>
      <c r="S6242" s="549">
        <v>2550</v>
      </c>
      <c r="T6242" s="238" t="s">
        <v>2965</v>
      </c>
      <c r="U6242" s="238">
        <f t="shared" si="147"/>
        <v>10200</v>
      </c>
    </row>
    <row r="6243" spans="1:21" ht="30.6">
      <c r="A6243" s="238">
        <f t="shared" si="146"/>
        <v>6240</v>
      </c>
      <c r="B6243" s="238">
        <v>109611234</v>
      </c>
      <c r="C6243" s="239">
        <v>3742612236</v>
      </c>
      <c r="D6243" s="239" t="s">
        <v>3031</v>
      </c>
      <c r="E6243" s="600" t="s">
        <v>36</v>
      </c>
      <c r="F6243" s="333">
        <v>1</v>
      </c>
      <c r="G6243" s="635" t="s">
        <v>6395</v>
      </c>
      <c r="H6243" s="241">
        <v>45751</v>
      </c>
      <c r="I6243" s="505"/>
      <c r="J6243" s="249"/>
      <c r="K6243" s="249"/>
      <c r="L6243" s="249"/>
      <c r="M6243" s="246"/>
      <c r="N6243" s="249"/>
      <c r="O6243" s="506"/>
      <c r="P6243" s="249"/>
      <c r="Q6243" s="249"/>
      <c r="R6243" s="249"/>
      <c r="S6243" s="549">
        <v>26302</v>
      </c>
      <c r="T6243" s="238" t="s">
        <v>2965</v>
      </c>
      <c r="U6243" s="238">
        <f t="shared" si="147"/>
        <v>26302</v>
      </c>
    </row>
    <row r="6244" spans="1:21" ht="30.6">
      <c r="A6244" s="238">
        <f t="shared" si="146"/>
        <v>6241</v>
      </c>
      <c r="B6244" s="238">
        <v>109611234</v>
      </c>
      <c r="C6244" s="239">
        <v>3742612236</v>
      </c>
      <c r="D6244" s="239" t="s">
        <v>3031</v>
      </c>
      <c r="E6244" s="600" t="s">
        <v>36</v>
      </c>
      <c r="F6244" s="235">
        <v>126</v>
      </c>
      <c r="G6244" s="637" t="s">
        <v>6381</v>
      </c>
      <c r="H6244" s="241">
        <v>45759</v>
      </c>
      <c r="I6244" s="505"/>
      <c r="J6244" s="249"/>
      <c r="K6244" s="249"/>
      <c r="L6244" s="249"/>
      <c r="M6244" s="246"/>
      <c r="N6244" s="249"/>
      <c r="O6244" s="506"/>
      <c r="P6244" s="249"/>
      <c r="Q6244" s="249"/>
      <c r="R6244" s="249"/>
      <c r="S6244" s="547">
        <v>26302</v>
      </c>
      <c r="T6244" s="238" t="s">
        <v>2965</v>
      </c>
      <c r="U6244" s="238">
        <f t="shared" si="147"/>
        <v>3314052</v>
      </c>
    </row>
    <row r="6245" spans="1:21">
      <c r="A6245" s="238">
        <f t="shared" si="146"/>
        <v>6242</v>
      </c>
      <c r="B6245" s="238">
        <v>112137134</v>
      </c>
      <c r="C6245" s="239">
        <v>21038811406</v>
      </c>
      <c r="D6245" s="337" t="s">
        <v>2415</v>
      </c>
      <c r="E6245" s="600" t="s">
        <v>36</v>
      </c>
      <c r="F6245" s="333">
        <v>187</v>
      </c>
      <c r="G6245" s="623" t="s">
        <v>6379</v>
      </c>
      <c r="H6245" s="511">
        <v>45770</v>
      </c>
      <c r="I6245" s="505"/>
      <c r="J6245" s="249"/>
      <c r="K6245" s="249"/>
      <c r="L6245" s="249"/>
      <c r="M6245" s="246"/>
      <c r="N6245" s="249"/>
      <c r="O6245" s="506"/>
      <c r="P6245" s="249"/>
      <c r="Q6245" s="249"/>
      <c r="R6245" s="249"/>
      <c r="S6245" s="171">
        <v>982.9</v>
      </c>
      <c r="T6245" s="238" t="s">
        <v>2965</v>
      </c>
      <c r="U6245" s="238">
        <f t="shared" si="147"/>
        <v>183802.3</v>
      </c>
    </row>
    <row r="6246" spans="1:21">
      <c r="A6246" s="238">
        <f t="shared" si="146"/>
        <v>6243</v>
      </c>
      <c r="B6246" s="238">
        <v>115032745</v>
      </c>
      <c r="C6246" s="239" t="s">
        <v>5973</v>
      </c>
      <c r="D6246" s="239" t="s">
        <v>5974</v>
      </c>
      <c r="E6246" s="600" t="s">
        <v>36</v>
      </c>
      <c r="F6246" s="333">
        <v>20</v>
      </c>
      <c r="G6246" s="637" t="s">
        <v>6381</v>
      </c>
      <c r="H6246" s="241">
        <v>45759</v>
      </c>
      <c r="I6246" s="505"/>
      <c r="J6246" s="249"/>
      <c r="K6246" s="249"/>
      <c r="L6246" s="249"/>
      <c r="M6246" s="246"/>
      <c r="N6246" s="249"/>
      <c r="O6246" s="506"/>
      <c r="P6246" s="249"/>
      <c r="Q6246" s="249"/>
      <c r="R6246" s="249"/>
      <c r="S6246" s="547">
        <v>204250</v>
      </c>
      <c r="T6246" s="238" t="s">
        <v>2965</v>
      </c>
      <c r="U6246" s="238">
        <f t="shared" si="147"/>
        <v>4085000</v>
      </c>
    </row>
    <row r="6247" spans="1:21">
      <c r="A6247" s="238">
        <f t="shared" si="146"/>
        <v>6244</v>
      </c>
      <c r="B6247" s="238"/>
      <c r="C6247" s="239"/>
      <c r="D6247" s="239" t="s">
        <v>4072</v>
      </c>
      <c r="E6247" s="600" t="s">
        <v>36</v>
      </c>
      <c r="F6247" s="333">
        <v>13</v>
      </c>
      <c r="G6247" s="637" t="s">
        <v>6381</v>
      </c>
      <c r="H6247" s="241">
        <v>45759</v>
      </c>
      <c r="I6247" s="505"/>
      <c r="J6247" s="249"/>
      <c r="K6247" s="249"/>
      <c r="L6247" s="249"/>
      <c r="M6247" s="246"/>
      <c r="N6247" s="249"/>
      <c r="O6247" s="506"/>
      <c r="P6247" s="249"/>
      <c r="Q6247" s="249"/>
      <c r="R6247" s="249"/>
      <c r="S6247" s="538">
        <v>8181</v>
      </c>
      <c r="T6247" s="238" t="s">
        <v>2965</v>
      </c>
      <c r="U6247" s="238">
        <f t="shared" si="147"/>
        <v>106353</v>
      </c>
    </row>
    <row r="6248" spans="1:21">
      <c r="A6248" s="238">
        <f t="shared" si="146"/>
        <v>6245</v>
      </c>
      <c r="B6248" s="238">
        <v>112172543</v>
      </c>
      <c r="C6248" s="238">
        <v>112172543</v>
      </c>
      <c r="D6248" s="238" t="s">
        <v>1145</v>
      </c>
      <c r="E6248" s="598" t="s">
        <v>36</v>
      </c>
      <c r="F6248" s="235">
        <v>1</v>
      </c>
      <c r="G6248" s="637" t="s">
        <v>6415</v>
      </c>
      <c r="H6248" s="241">
        <v>45772</v>
      </c>
      <c r="I6248" s="505"/>
      <c r="J6248" s="249"/>
      <c r="K6248" s="249"/>
      <c r="L6248" s="249"/>
      <c r="M6248" s="246"/>
      <c r="N6248" s="249"/>
      <c r="O6248" s="506"/>
      <c r="P6248" s="249"/>
      <c r="Q6248" s="249"/>
      <c r="R6248" s="249"/>
      <c r="S6248" s="538">
        <v>3250</v>
      </c>
      <c r="T6248" s="238" t="s">
        <v>2965</v>
      </c>
      <c r="U6248" s="238">
        <f t="shared" si="147"/>
        <v>3250</v>
      </c>
    </row>
    <row r="6249" spans="1:21">
      <c r="A6249" s="238">
        <f t="shared" si="146"/>
        <v>6246</v>
      </c>
      <c r="B6249" s="238">
        <v>111443614</v>
      </c>
      <c r="C6249" s="238">
        <v>111443828</v>
      </c>
      <c r="D6249" s="238" t="s">
        <v>1715</v>
      </c>
      <c r="E6249" s="598" t="s">
        <v>36</v>
      </c>
      <c r="F6249" s="235">
        <v>2</v>
      </c>
      <c r="G6249" s="623" t="s">
        <v>6416</v>
      </c>
      <c r="H6249" s="241">
        <v>45776</v>
      </c>
      <c r="I6249" s="505"/>
      <c r="J6249" s="249"/>
      <c r="K6249" s="249"/>
      <c r="L6249" s="249"/>
      <c r="M6249" s="246"/>
      <c r="N6249" s="249"/>
      <c r="O6249" s="506"/>
      <c r="P6249" s="249"/>
      <c r="Q6249" s="249"/>
      <c r="R6249" s="249"/>
      <c r="S6249" s="549">
        <v>2560</v>
      </c>
      <c r="T6249" s="238" t="s">
        <v>2965</v>
      </c>
      <c r="U6249" s="238">
        <f t="shared" si="147"/>
        <v>5120</v>
      </c>
    </row>
    <row r="6250" spans="1:21">
      <c r="A6250" s="238">
        <f t="shared" si="146"/>
        <v>6247</v>
      </c>
      <c r="B6250" s="238" t="s">
        <v>5681</v>
      </c>
      <c r="C6250" s="238" t="s">
        <v>5682</v>
      </c>
      <c r="D6250" s="238" t="s">
        <v>5683</v>
      </c>
      <c r="E6250" s="598" t="s">
        <v>36</v>
      </c>
      <c r="F6250" s="333">
        <v>1</v>
      </c>
      <c r="G6250" s="623" t="s">
        <v>6417</v>
      </c>
      <c r="H6250" s="241">
        <v>45773</v>
      </c>
      <c r="I6250" s="505"/>
      <c r="J6250" s="249"/>
      <c r="K6250" s="249"/>
      <c r="L6250" s="249"/>
      <c r="M6250" s="246"/>
      <c r="N6250" s="249"/>
      <c r="O6250" s="506"/>
      <c r="P6250" s="249"/>
      <c r="Q6250" s="249"/>
      <c r="R6250" s="249"/>
      <c r="S6250" s="549">
        <v>840500</v>
      </c>
      <c r="T6250" s="238" t="s">
        <v>2965</v>
      </c>
      <c r="U6250" s="238">
        <f t="shared" si="147"/>
        <v>840500</v>
      </c>
    </row>
    <row r="6251" spans="1:21">
      <c r="A6251" s="238">
        <f t="shared" si="146"/>
        <v>6248</v>
      </c>
      <c r="B6251" s="238">
        <v>112172541</v>
      </c>
      <c r="C6251" s="238">
        <v>112172541</v>
      </c>
      <c r="D6251" s="238" t="s">
        <v>2373</v>
      </c>
      <c r="E6251" s="598" t="s">
        <v>36</v>
      </c>
      <c r="F6251" s="333">
        <v>1</v>
      </c>
      <c r="G6251" s="637" t="s">
        <v>6415</v>
      </c>
      <c r="H6251" s="241">
        <v>45772</v>
      </c>
      <c r="I6251" s="505"/>
      <c r="J6251" s="249"/>
      <c r="K6251" s="249"/>
      <c r="L6251" s="249"/>
      <c r="M6251" s="246"/>
      <c r="N6251" s="249"/>
      <c r="O6251" s="506"/>
      <c r="P6251" s="249"/>
      <c r="Q6251" s="249"/>
      <c r="R6251" s="249"/>
      <c r="S6251" s="549">
        <v>278</v>
      </c>
      <c r="T6251" s="238" t="s">
        <v>2965</v>
      </c>
      <c r="U6251" s="238">
        <f t="shared" si="147"/>
        <v>278</v>
      </c>
    </row>
    <row r="6252" spans="1:21">
      <c r="A6252" s="238">
        <f t="shared" si="146"/>
        <v>6249</v>
      </c>
      <c r="B6252" s="238">
        <v>112172542</v>
      </c>
      <c r="C6252" s="238">
        <v>112172542</v>
      </c>
      <c r="D6252" s="238" t="s">
        <v>2376</v>
      </c>
      <c r="E6252" s="598" t="s">
        <v>36</v>
      </c>
      <c r="F6252" s="238">
        <v>1</v>
      </c>
      <c r="G6252" s="637" t="s">
        <v>6415</v>
      </c>
      <c r="H6252" s="241">
        <v>45772</v>
      </c>
      <c r="I6252" s="505"/>
      <c r="J6252" s="249"/>
      <c r="K6252" s="249"/>
      <c r="L6252" s="249"/>
      <c r="M6252" s="246"/>
      <c r="N6252" s="249"/>
      <c r="O6252" s="506"/>
      <c r="P6252" s="249"/>
      <c r="Q6252" s="249"/>
      <c r="R6252" s="249"/>
      <c r="S6252" s="538">
        <v>55</v>
      </c>
      <c r="T6252" s="238" t="s">
        <v>2965</v>
      </c>
      <c r="U6252" s="238">
        <f t="shared" si="147"/>
        <v>55</v>
      </c>
    </row>
    <row r="6253" spans="1:21">
      <c r="A6253" s="238">
        <f t="shared" si="146"/>
        <v>6250</v>
      </c>
      <c r="B6253" s="238">
        <v>112172544</v>
      </c>
      <c r="C6253" s="238">
        <v>112172544</v>
      </c>
      <c r="D6253" s="238" t="s">
        <v>2377</v>
      </c>
      <c r="E6253" s="598" t="s">
        <v>36</v>
      </c>
      <c r="F6253" s="238">
        <v>1</v>
      </c>
      <c r="G6253" s="637" t="s">
        <v>6415</v>
      </c>
      <c r="H6253" s="241">
        <v>45772</v>
      </c>
      <c r="I6253" s="505"/>
      <c r="J6253" s="249"/>
      <c r="K6253" s="249"/>
      <c r="L6253" s="249"/>
      <c r="M6253" s="246"/>
      <c r="N6253" s="249"/>
      <c r="O6253" s="506"/>
      <c r="P6253" s="249"/>
      <c r="Q6253" s="249"/>
      <c r="R6253" s="249"/>
      <c r="S6253" s="538">
        <v>98</v>
      </c>
      <c r="T6253" s="238" t="s">
        <v>2965</v>
      </c>
      <c r="U6253" s="238">
        <f t="shared" si="147"/>
        <v>98</v>
      </c>
    </row>
    <row r="6254" spans="1:21">
      <c r="A6254" s="238">
        <f t="shared" si="146"/>
        <v>6251</v>
      </c>
      <c r="B6254" s="238">
        <v>105988783</v>
      </c>
      <c r="C6254" s="239" t="s">
        <v>5918</v>
      </c>
      <c r="D6254" s="239" t="s">
        <v>5919</v>
      </c>
      <c r="E6254" s="600" t="s">
        <v>36</v>
      </c>
      <c r="F6254" s="333">
        <v>1</v>
      </c>
      <c r="G6254" s="623" t="s">
        <v>6417</v>
      </c>
      <c r="H6254" s="241">
        <v>45773</v>
      </c>
      <c r="I6254" s="505"/>
      <c r="J6254" s="249"/>
      <c r="K6254" s="249"/>
      <c r="L6254" s="249"/>
      <c r="M6254" s="246"/>
      <c r="N6254" s="249"/>
      <c r="O6254" s="506"/>
      <c r="P6254" s="249"/>
      <c r="Q6254" s="249"/>
      <c r="R6254" s="249"/>
      <c r="S6254" s="549">
        <v>17000</v>
      </c>
      <c r="T6254" s="238" t="s">
        <v>2965</v>
      </c>
      <c r="U6254" s="238">
        <f t="shared" si="147"/>
        <v>17000</v>
      </c>
    </row>
    <row r="6255" spans="1:21">
      <c r="A6255" s="238">
        <f t="shared" si="146"/>
        <v>6252</v>
      </c>
      <c r="B6255" s="238">
        <v>106176636</v>
      </c>
      <c r="C6255" s="239"/>
      <c r="D6255" s="239" t="s">
        <v>5955</v>
      </c>
      <c r="E6255" s="598" t="s">
        <v>36</v>
      </c>
      <c r="F6255" s="333">
        <v>1</v>
      </c>
      <c r="G6255" s="623" t="s">
        <v>6418</v>
      </c>
      <c r="H6255" s="241">
        <v>45772</v>
      </c>
      <c r="I6255" s="505"/>
      <c r="J6255" s="249"/>
      <c r="K6255" s="249"/>
      <c r="L6255" s="249"/>
      <c r="M6255" s="246"/>
      <c r="N6255" s="249"/>
      <c r="O6255" s="506"/>
      <c r="P6255" s="249"/>
      <c r="Q6255" s="249"/>
      <c r="R6255" s="249"/>
      <c r="S6255" s="549">
        <v>21000</v>
      </c>
      <c r="T6255" s="238" t="s">
        <v>2965</v>
      </c>
      <c r="U6255" s="238">
        <f t="shared" si="147"/>
        <v>21000</v>
      </c>
    </row>
    <row r="6256" spans="1:21">
      <c r="A6256" s="238">
        <f t="shared" si="146"/>
        <v>6253</v>
      </c>
      <c r="B6256" s="238">
        <v>111393237</v>
      </c>
      <c r="C6256" s="239" t="s">
        <v>4366</v>
      </c>
      <c r="D6256" s="238" t="s">
        <v>4367</v>
      </c>
      <c r="E6256" s="598" t="s">
        <v>36</v>
      </c>
      <c r="F6256" s="246">
        <v>60</v>
      </c>
      <c r="G6256" s="637" t="s">
        <v>6381</v>
      </c>
      <c r="H6256" s="241">
        <v>45758</v>
      </c>
      <c r="I6256" s="505"/>
      <c r="J6256" s="249"/>
      <c r="K6256" s="249"/>
      <c r="L6256" s="249"/>
      <c r="M6256" s="246"/>
      <c r="N6256" s="249"/>
      <c r="O6256" s="506"/>
      <c r="P6256" s="249"/>
      <c r="Q6256" s="249"/>
      <c r="R6256" s="249"/>
      <c r="S6256" s="538">
        <v>193753</v>
      </c>
      <c r="T6256" s="238" t="s">
        <v>2965</v>
      </c>
      <c r="U6256" s="238">
        <f t="shared" si="147"/>
        <v>11625180</v>
      </c>
    </row>
    <row r="6257" spans="1:21">
      <c r="A6257" s="238">
        <f t="shared" si="146"/>
        <v>6254</v>
      </c>
      <c r="B6257" s="238">
        <v>111443614</v>
      </c>
      <c r="C6257" s="238">
        <v>111443828</v>
      </c>
      <c r="D6257" s="238" t="s">
        <v>1715</v>
      </c>
      <c r="E6257" s="598" t="s">
        <v>36</v>
      </c>
      <c r="F6257" s="235">
        <v>3</v>
      </c>
      <c r="G6257" s="623" t="s">
        <v>6445</v>
      </c>
      <c r="H6257" s="410">
        <v>45786</v>
      </c>
      <c r="I6257" s="505"/>
      <c r="J6257" s="249"/>
      <c r="K6257" s="249"/>
      <c r="L6257" s="249"/>
      <c r="M6257" s="246"/>
      <c r="N6257" s="249"/>
      <c r="O6257" s="506"/>
      <c r="P6257" s="249"/>
      <c r="Q6257" s="249"/>
      <c r="R6257" s="249"/>
      <c r="S6257" s="538">
        <v>3750</v>
      </c>
      <c r="T6257" s="238" t="s">
        <v>2965</v>
      </c>
      <c r="U6257" s="238">
        <f t="shared" si="147"/>
        <v>11250</v>
      </c>
    </row>
    <row r="6258" spans="1:21">
      <c r="A6258" s="238">
        <f t="shared" si="146"/>
        <v>6255</v>
      </c>
      <c r="B6258" s="238" t="s">
        <v>4098</v>
      </c>
      <c r="C6258" s="238" t="s">
        <v>4099</v>
      </c>
      <c r="D6258" s="238" t="s">
        <v>4100</v>
      </c>
      <c r="E6258" s="598" t="s">
        <v>36</v>
      </c>
      <c r="F6258" s="235">
        <v>1</v>
      </c>
      <c r="G6258" s="623" t="s">
        <v>6446</v>
      </c>
      <c r="H6258" s="410">
        <v>45789</v>
      </c>
      <c r="I6258" s="505"/>
      <c r="J6258" s="249"/>
      <c r="K6258" s="249"/>
      <c r="L6258" s="249"/>
      <c r="M6258" s="246"/>
      <c r="N6258" s="249"/>
      <c r="O6258" s="506"/>
      <c r="P6258" s="249"/>
      <c r="Q6258" s="249"/>
      <c r="R6258" s="249"/>
      <c r="S6258" s="538">
        <v>8430</v>
      </c>
      <c r="T6258" s="238" t="s">
        <v>2965</v>
      </c>
      <c r="U6258" s="238">
        <f t="shared" si="147"/>
        <v>8430</v>
      </c>
    </row>
    <row r="6259" spans="1:21">
      <c r="A6259" s="238">
        <f t="shared" si="146"/>
        <v>6256</v>
      </c>
      <c r="B6259" s="355">
        <v>112170849</v>
      </c>
      <c r="C6259" s="355">
        <v>112170849</v>
      </c>
      <c r="D6259" s="355" t="s">
        <v>2382</v>
      </c>
      <c r="E6259" s="600" t="s">
        <v>36</v>
      </c>
      <c r="F6259" s="333">
        <v>360</v>
      </c>
      <c r="G6259" s="637" t="s">
        <v>6447</v>
      </c>
      <c r="H6259" s="241">
        <v>45782</v>
      </c>
      <c r="I6259" s="505"/>
      <c r="J6259" s="249"/>
      <c r="K6259" s="249"/>
      <c r="L6259" s="249"/>
      <c r="M6259" s="246"/>
      <c r="N6259" s="249"/>
      <c r="O6259" s="506"/>
      <c r="P6259" s="249"/>
      <c r="Q6259" s="249"/>
      <c r="R6259" s="249"/>
      <c r="S6259" s="547">
        <v>7.89</v>
      </c>
      <c r="T6259" s="238" t="s">
        <v>2965</v>
      </c>
      <c r="U6259" s="238">
        <f t="shared" si="147"/>
        <v>2840.4</v>
      </c>
    </row>
    <row r="6260" spans="1:21">
      <c r="A6260" s="238">
        <f t="shared" si="146"/>
        <v>6257</v>
      </c>
      <c r="B6260" s="355">
        <v>112170849</v>
      </c>
      <c r="C6260" s="355">
        <v>112170849</v>
      </c>
      <c r="D6260" s="355" t="s">
        <v>2382</v>
      </c>
      <c r="E6260" s="600" t="s">
        <v>36</v>
      </c>
      <c r="F6260" s="333">
        <v>24</v>
      </c>
      <c r="G6260" s="637" t="s">
        <v>6447</v>
      </c>
      <c r="H6260" s="241">
        <v>45782</v>
      </c>
      <c r="I6260" s="505"/>
      <c r="J6260" s="249"/>
      <c r="K6260" s="249"/>
      <c r="L6260" s="249"/>
      <c r="M6260" s="246"/>
      <c r="N6260" s="249"/>
      <c r="O6260" s="506"/>
      <c r="P6260" s="249"/>
      <c r="Q6260" s="249"/>
      <c r="R6260" s="249"/>
      <c r="S6260" s="547">
        <v>7.89</v>
      </c>
      <c r="T6260" s="238" t="s">
        <v>2965</v>
      </c>
      <c r="U6260" s="238">
        <f t="shared" si="147"/>
        <v>189.35999999999999</v>
      </c>
    </row>
    <row r="6261" spans="1:21">
      <c r="A6261" s="238">
        <f t="shared" si="146"/>
        <v>6258</v>
      </c>
      <c r="B6261" s="238">
        <v>109492180</v>
      </c>
      <c r="C6261" s="346" t="s">
        <v>201</v>
      </c>
      <c r="D6261" s="346" t="s">
        <v>2748</v>
      </c>
      <c r="E6261" s="598" t="s">
        <v>36</v>
      </c>
      <c r="F6261" s="238">
        <v>57</v>
      </c>
      <c r="G6261" s="637" t="s">
        <v>6447</v>
      </c>
      <c r="H6261" s="241">
        <v>45782</v>
      </c>
      <c r="I6261" s="505"/>
      <c r="J6261" s="249"/>
      <c r="K6261" s="249"/>
      <c r="L6261" s="249"/>
      <c r="M6261" s="246"/>
      <c r="N6261" s="249"/>
      <c r="O6261" s="506"/>
      <c r="P6261" s="249"/>
      <c r="Q6261" s="249"/>
      <c r="R6261" s="249"/>
      <c r="S6261" s="249">
        <v>34.19</v>
      </c>
      <c r="T6261" s="238" t="s">
        <v>2965</v>
      </c>
      <c r="U6261" s="238">
        <f t="shared" si="147"/>
        <v>1948.83</v>
      </c>
    </row>
    <row r="6262" spans="1:21">
      <c r="A6262" s="238">
        <f t="shared" si="146"/>
        <v>6259</v>
      </c>
      <c r="B6262" s="238">
        <v>106656270</v>
      </c>
      <c r="C6262" s="239" t="s">
        <v>5250</v>
      </c>
      <c r="D6262" s="239" t="s">
        <v>5251</v>
      </c>
      <c r="E6262" s="600" t="s">
        <v>36</v>
      </c>
      <c r="F6262" s="238">
        <v>3</v>
      </c>
      <c r="G6262" s="637" t="s">
        <v>6447</v>
      </c>
      <c r="H6262" s="241">
        <v>45782</v>
      </c>
      <c r="I6262" s="505"/>
      <c r="J6262" s="249"/>
      <c r="K6262" s="249"/>
      <c r="L6262" s="249"/>
      <c r="M6262" s="246"/>
      <c r="N6262" s="249"/>
      <c r="O6262" s="506"/>
      <c r="P6262" s="249"/>
      <c r="Q6262" s="249"/>
      <c r="R6262" s="249"/>
      <c r="S6262" s="547">
        <v>517</v>
      </c>
      <c r="T6262" s="238" t="s">
        <v>2965</v>
      </c>
      <c r="U6262" s="238">
        <f t="shared" si="147"/>
        <v>1551</v>
      </c>
    </row>
    <row r="6263" spans="1:21">
      <c r="A6263" s="238">
        <f t="shared" si="146"/>
        <v>6260</v>
      </c>
      <c r="B6263" s="238">
        <v>106656270</v>
      </c>
      <c r="C6263" s="239" t="s">
        <v>5250</v>
      </c>
      <c r="D6263" s="239" t="s">
        <v>5251</v>
      </c>
      <c r="E6263" s="600" t="s">
        <v>36</v>
      </c>
      <c r="F6263" s="333">
        <v>29</v>
      </c>
      <c r="G6263" s="637" t="s">
        <v>6447</v>
      </c>
      <c r="H6263" s="241">
        <v>45782</v>
      </c>
      <c r="I6263" s="505"/>
      <c r="J6263" s="249"/>
      <c r="K6263" s="249"/>
      <c r="L6263" s="249"/>
      <c r="M6263" s="246"/>
      <c r="N6263" s="249"/>
      <c r="O6263" s="506"/>
      <c r="P6263" s="249"/>
      <c r="Q6263" s="249"/>
      <c r="R6263" s="249"/>
      <c r="S6263" s="547">
        <v>517</v>
      </c>
      <c r="T6263" s="238" t="s">
        <v>2965</v>
      </c>
      <c r="U6263" s="238">
        <f t="shared" si="147"/>
        <v>14993</v>
      </c>
    </row>
    <row r="6264" spans="1:21">
      <c r="A6264" s="238">
        <f t="shared" ref="A6264:A6327" si="148">A6263+1</f>
        <v>6261</v>
      </c>
      <c r="B6264" s="235">
        <v>111381214</v>
      </c>
      <c r="C6264" s="235" t="s">
        <v>5574</v>
      </c>
      <c r="D6264" s="235" t="s">
        <v>241</v>
      </c>
      <c r="E6264" s="598" t="s">
        <v>36</v>
      </c>
      <c r="F6264" s="333">
        <v>1</v>
      </c>
      <c r="G6264" s="623" t="s">
        <v>6448</v>
      </c>
      <c r="H6264" s="465">
        <v>45783</v>
      </c>
      <c r="I6264" s="505"/>
      <c r="J6264" s="249"/>
      <c r="K6264" s="249"/>
      <c r="L6264" s="249"/>
      <c r="M6264" s="246"/>
      <c r="N6264" s="249"/>
      <c r="O6264" s="506"/>
      <c r="P6264" s="249"/>
      <c r="Q6264" s="249"/>
      <c r="R6264" s="249"/>
      <c r="S6264" s="538">
        <v>131449.20000000001</v>
      </c>
      <c r="T6264" s="238" t="s">
        <v>2965</v>
      </c>
      <c r="U6264" s="238">
        <f t="shared" si="147"/>
        <v>131449.20000000001</v>
      </c>
    </row>
    <row r="6265" spans="1:21">
      <c r="A6265" s="238">
        <f t="shared" si="148"/>
        <v>6262</v>
      </c>
      <c r="B6265" s="238">
        <v>109492221</v>
      </c>
      <c r="C6265" s="349">
        <v>21038212505</v>
      </c>
      <c r="D6265" s="238" t="s">
        <v>1684</v>
      </c>
      <c r="E6265" s="606" t="s">
        <v>36</v>
      </c>
      <c r="F6265" s="238">
        <v>53</v>
      </c>
      <c r="G6265" s="637" t="s">
        <v>6447</v>
      </c>
      <c r="H6265" s="241">
        <v>45782</v>
      </c>
      <c r="I6265" s="505"/>
      <c r="J6265" s="249"/>
      <c r="K6265" s="249"/>
      <c r="L6265" s="249"/>
      <c r="M6265" s="246"/>
      <c r="N6265" s="249"/>
      <c r="O6265" s="506"/>
      <c r="P6265" s="249"/>
      <c r="Q6265" s="249"/>
      <c r="R6265" s="249"/>
      <c r="S6265" s="249">
        <v>991.72</v>
      </c>
      <c r="T6265" s="238" t="s">
        <v>2965</v>
      </c>
      <c r="U6265" s="238">
        <f t="shared" si="147"/>
        <v>52561.16</v>
      </c>
    </row>
    <row r="6266" spans="1:21">
      <c r="A6266" s="238">
        <f t="shared" si="148"/>
        <v>6263</v>
      </c>
      <c r="B6266" s="238">
        <v>105401096</v>
      </c>
      <c r="C6266" s="239"/>
      <c r="D6266" s="337" t="s">
        <v>4665</v>
      </c>
      <c r="E6266" s="600" t="s">
        <v>36</v>
      </c>
      <c r="F6266" s="333">
        <v>1</v>
      </c>
      <c r="G6266" s="623" t="s">
        <v>6449</v>
      </c>
      <c r="H6266" s="410">
        <v>45789</v>
      </c>
      <c r="I6266" s="505"/>
      <c r="J6266" s="249"/>
      <c r="K6266" s="249"/>
      <c r="L6266" s="249"/>
      <c r="M6266" s="246"/>
      <c r="N6266" s="249"/>
      <c r="O6266" s="506"/>
      <c r="P6266" s="249"/>
      <c r="Q6266" s="249"/>
      <c r="R6266" s="249"/>
      <c r="S6266" s="538">
        <v>5000</v>
      </c>
      <c r="T6266" s="238" t="s">
        <v>2965</v>
      </c>
      <c r="U6266" s="238">
        <f t="shared" si="147"/>
        <v>5000</v>
      </c>
    </row>
    <row r="6267" spans="1:21">
      <c r="A6267" s="238">
        <f t="shared" si="148"/>
        <v>6264</v>
      </c>
      <c r="B6267" s="238" t="s">
        <v>5678</v>
      </c>
      <c r="C6267" s="238" t="s">
        <v>5679</v>
      </c>
      <c r="D6267" s="238" t="s">
        <v>5680</v>
      </c>
      <c r="E6267" s="598" t="s">
        <v>36</v>
      </c>
      <c r="F6267" s="333">
        <v>1</v>
      </c>
      <c r="G6267" s="623" t="s">
        <v>6450</v>
      </c>
      <c r="H6267" s="465">
        <v>45782</v>
      </c>
      <c r="I6267" s="505"/>
      <c r="J6267" s="249"/>
      <c r="K6267" s="249"/>
      <c r="L6267" s="249"/>
      <c r="M6267" s="246"/>
      <c r="N6267" s="249"/>
      <c r="O6267" s="506"/>
      <c r="P6267" s="249"/>
      <c r="Q6267" s="249"/>
      <c r="R6267" s="249"/>
      <c r="S6267" s="538">
        <v>950000</v>
      </c>
      <c r="T6267" s="238" t="s">
        <v>2965</v>
      </c>
      <c r="U6267" s="238">
        <f t="shared" si="147"/>
        <v>950000</v>
      </c>
    </row>
    <row r="6268" spans="1:21">
      <c r="A6268" s="238">
        <f t="shared" si="148"/>
        <v>6265</v>
      </c>
      <c r="B6268" s="238" t="s">
        <v>5678</v>
      </c>
      <c r="C6268" s="238" t="s">
        <v>5679</v>
      </c>
      <c r="D6268" s="238" t="s">
        <v>5680</v>
      </c>
      <c r="E6268" s="598" t="s">
        <v>36</v>
      </c>
      <c r="F6268" s="333">
        <v>1</v>
      </c>
      <c r="G6268" s="623" t="s">
        <v>6451</v>
      </c>
      <c r="H6268" s="465">
        <v>45782</v>
      </c>
      <c r="I6268" s="505"/>
      <c r="J6268" s="249"/>
      <c r="K6268" s="249"/>
      <c r="L6268" s="249"/>
      <c r="M6268" s="246"/>
      <c r="N6268" s="249"/>
      <c r="O6268" s="506"/>
      <c r="P6268" s="249"/>
      <c r="Q6268" s="249"/>
      <c r="R6268" s="249"/>
      <c r="S6268" s="538">
        <v>950000</v>
      </c>
      <c r="T6268" s="238" t="s">
        <v>2965</v>
      </c>
      <c r="U6268" s="238">
        <f t="shared" si="147"/>
        <v>950000</v>
      </c>
    </row>
    <row r="6269" spans="1:21">
      <c r="A6269" s="238">
        <f t="shared" si="148"/>
        <v>6266</v>
      </c>
      <c r="B6269" s="238" t="s">
        <v>5678</v>
      </c>
      <c r="C6269" s="238" t="s">
        <v>5679</v>
      </c>
      <c r="D6269" s="238" t="s">
        <v>5680</v>
      </c>
      <c r="E6269" s="598" t="s">
        <v>36</v>
      </c>
      <c r="F6269" s="333">
        <v>1</v>
      </c>
      <c r="G6269" s="623" t="s">
        <v>6452</v>
      </c>
      <c r="H6269" s="465">
        <v>45785</v>
      </c>
      <c r="I6269" s="505"/>
      <c r="J6269" s="249"/>
      <c r="K6269" s="249"/>
      <c r="L6269" s="249"/>
      <c r="M6269" s="246"/>
      <c r="N6269" s="249"/>
      <c r="O6269" s="506"/>
      <c r="P6269" s="249"/>
      <c r="Q6269" s="249"/>
      <c r="R6269" s="249"/>
      <c r="S6269" s="538">
        <v>950000</v>
      </c>
      <c r="T6269" s="238" t="s">
        <v>2965</v>
      </c>
      <c r="U6269" s="238">
        <f t="shared" si="147"/>
        <v>950000</v>
      </c>
    </row>
    <row r="6270" spans="1:21">
      <c r="A6270" s="238">
        <f t="shared" si="148"/>
        <v>6267</v>
      </c>
      <c r="B6270" s="238" t="s">
        <v>5681</v>
      </c>
      <c r="C6270" s="238" t="s">
        <v>5682</v>
      </c>
      <c r="D6270" s="238" t="s">
        <v>5683</v>
      </c>
      <c r="E6270" s="598" t="s">
        <v>36</v>
      </c>
      <c r="F6270" s="333">
        <v>1</v>
      </c>
      <c r="G6270" s="623" t="s">
        <v>6453</v>
      </c>
      <c r="H6270" s="462">
        <v>45782</v>
      </c>
      <c r="I6270" s="505"/>
      <c r="J6270" s="249"/>
      <c r="K6270" s="249"/>
      <c r="L6270" s="249"/>
      <c r="M6270" s="246"/>
      <c r="N6270" s="249"/>
      <c r="O6270" s="506"/>
      <c r="P6270" s="249"/>
      <c r="Q6270" s="249"/>
      <c r="R6270" s="249"/>
      <c r="S6270" s="538">
        <v>840500</v>
      </c>
      <c r="T6270" s="238" t="s">
        <v>2965</v>
      </c>
      <c r="U6270" s="238">
        <f t="shared" si="147"/>
        <v>840500</v>
      </c>
    </row>
    <row r="6271" spans="1:21" ht="20.399999999999999">
      <c r="A6271" s="238">
        <f t="shared" si="148"/>
        <v>6268</v>
      </c>
      <c r="B6271" s="238">
        <v>110710684</v>
      </c>
      <c r="C6271" s="239" t="s">
        <v>5778</v>
      </c>
      <c r="D6271" s="239" t="s">
        <v>2213</v>
      </c>
      <c r="E6271" s="600" t="s">
        <v>36</v>
      </c>
      <c r="F6271" s="333">
        <v>128</v>
      </c>
      <c r="G6271" s="637" t="s">
        <v>6447</v>
      </c>
      <c r="H6271" s="241">
        <v>45782</v>
      </c>
      <c r="I6271" s="505"/>
      <c r="J6271" s="249"/>
      <c r="K6271" s="249"/>
      <c r="L6271" s="249"/>
      <c r="M6271" s="246"/>
      <c r="N6271" s="249"/>
      <c r="O6271" s="506"/>
      <c r="P6271" s="249"/>
      <c r="Q6271" s="249"/>
      <c r="R6271" s="249"/>
      <c r="S6271" s="547">
        <v>2711</v>
      </c>
      <c r="T6271" s="238" t="s">
        <v>2965</v>
      </c>
      <c r="U6271" s="238">
        <f t="shared" si="147"/>
        <v>347008</v>
      </c>
    </row>
    <row r="6272" spans="1:21">
      <c r="A6272" s="238">
        <f t="shared" si="148"/>
        <v>6269</v>
      </c>
      <c r="B6272" s="238">
        <v>102464571</v>
      </c>
      <c r="C6272" s="238" t="s">
        <v>1693</v>
      </c>
      <c r="D6272" s="238" t="s">
        <v>1694</v>
      </c>
      <c r="E6272" s="600" t="s">
        <v>36</v>
      </c>
      <c r="F6272" s="235">
        <v>64</v>
      </c>
      <c r="G6272" s="637" t="s">
        <v>6447</v>
      </c>
      <c r="H6272" s="241">
        <v>45782</v>
      </c>
      <c r="I6272" s="505"/>
      <c r="J6272" s="249"/>
      <c r="K6272" s="249"/>
      <c r="L6272" s="249"/>
      <c r="M6272" s="246"/>
      <c r="N6272" s="249"/>
      <c r="O6272" s="506"/>
      <c r="P6272" s="249"/>
      <c r="Q6272" s="249"/>
      <c r="R6272" s="249"/>
      <c r="S6272" s="543">
        <v>1592</v>
      </c>
      <c r="T6272" s="238" t="s">
        <v>2965</v>
      </c>
      <c r="U6272" s="238">
        <f t="shared" si="147"/>
        <v>101888</v>
      </c>
    </row>
    <row r="6273" spans="1:21">
      <c r="A6273" s="238">
        <f t="shared" si="148"/>
        <v>6270</v>
      </c>
      <c r="B6273" s="238">
        <v>102951260</v>
      </c>
      <c r="C6273" s="238" t="s">
        <v>1697</v>
      </c>
      <c r="D6273" s="238" t="s">
        <v>1698</v>
      </c>
      <c r="E6273" s="600" t="s">
        <v>36</v>
      </c>
      <c r="F6273" s="333">
        <v>64</v>
      </c>
      <c r="G6273" s="637" t="s">
        <v>6447</v>
      </c>
      <c r="H6273" s="241">
        <v>45782</v>
      </c>
      <c r="I6273" s="505"/>
      <c r="J6273" s="249"/>
      <c r="K6273" s="249"/>
      <c r="L6273" s="249"/>
      <c r="M6273" s="246"/>
      <c r="N6273" s="249"/>
      <c r="O6273" s="506"/>
      <c r="P6273" s="249"/>
      <c r="Q6273" s="249"/>
      <c r="R6273" s="249"/>
      <c r="S6273" s="543">
        <v>242</v>
      </c>
      <c r="T6273" s="238" t="s">
        <v>2965</v>
      </c>
      <c r="U6273" s="238">
        <f t="shared" si="147"/>
        <v>15488</v>
      </c>
    </row>
    <row r="6274" spans="1:21">
      <c r="A6274" s="238">
        <f t="shared" si="148"/>
        <v>6271</v>
      </c>
      <c r="B6274" s="238">
        <v>112172541</v>
      </c>
      <c r="C6274" s="238">
        <v>112172541</v>
      </c>
      <c r="D6274" s="238" t="s">
        <v>2373</v>
      </c>
      <c r="E6274" s="598" t="s">
        <v>36</v>
      </c>
      <c r="F6274" s="333">
        <v>13</v>
      </c>
      <c r="G6274" s="637" t="s">
        <v>6447</v>
      </c>
      <c r="H6274" s="241">
        <v>45782</v>
      </c>
      <c r="I6274" s="505"/>
      <c r="J6274" s="249"/>
      <c r="K6274" s="249"/>
      <c r="L6274" s="249"/>
      <c r="M6274" s="246"/>
      <c r="N6274" s="249"/>
      <c r="O6274" s="506"/>
      <c r="P6274" s="249"/>
      <c r="Q6274" s="249"/>
      <c r="R6274" s="249"/>
      <c r="S6274" s="547">
        <v>250.2</v>
      </c>
      <c r="T6274" s="238" t="s">
        <v>2965</v>
      </c>
      <c r="U6274" s="238">
        <f t="shared" si="147"/>
        <v>3252.6</v>
      </c>
    </row>
    <row r="6275" spans="1:21">
      <c r="A6275" s="238">
        <f t="shared" si="148"/>
        <v>6272</v>
      </c>
      <c r="B6275" s="238">
        <v>112172542</v>
      </c>
      <c r="C6275" s="238">
        <v>112172542</v>
      </c>
      <c r="D6275" s="238" t="s">
        <v>2376</v>
      </c>
      <c r="E6275" s="598" t="s">
        <v>36</v>
      </c>
      <c r="F6275" s="238">
        <v>38</v>
      </c>
      <c r="G6275" s="637" t="s">
        <v>6447</v>
      </c>
      <c r="H6275" s="241">
        <v>45782</v>
      </c>
      <c r="I6275" s="505"/>
      <c r="J6275" s="249"/>
      <c r="K6275" s="249"/>
      <c r="L6275" s="249"/>
      <c r="M6275" s="246"/>
      <c r="N6275" s="249"/>
      <c r="O6275" s="506"/>
      <c r="P6275" s="249"/>
      <c r="Q6275" s="249"/>
      <c r="R6275" s="249"/>
      <c r="S6275" s="547">
        <v>139.5</v>
      </c>
      <c r="T6275" s="238" t="s">
        <v>2965</v>
      </c>
      <c r="U6275" s="238">
        <f t="shared" si="147"/>
        <v>5301</v>
      </c>
    </row>
    <row r="6276" spans="1:21">
      <c r="A6276" s="238">
        <f t="shared" si="148"/>
        <v>6273</v>
      </c>
      <c r="B6276" s="238">
        <v>112172543</v>
      </c>
      <c r="C6276" s="238">
        <v>112172543</v>
      </c>
      <c r="D6276" s="238" t="s">
        <v>1145</v>
      </c>
      <c r="E6276" s="598" t="s">
        <v>36</v>
      </c>
      <c r="F6276" s="238">
        <v>5</v>
      </c>
      <c r="G6276" s="637" t="s">
        <v>6447</v>
      </c>
      <c r="H6276" s="241">
        <v>45782</v>
      </c>
      <c r="I6276" s="505"/>
      <c r="J6276" s="249"/>
      <c r="K6276" s="249"/>
      <c r="L6276" s="249"/>
      <c r="M6276" s="246"/>
      <c r="N6276" s="249"/>
      <c r="O6276" s="506"/>
      <c r="P6276" s="249"/>
      <c r="Q6276" s="249"/>
      <c r="R6276" s="249"/>
      <c r="S6276" s="547">
        <v>3147</v>
      </c>
      <c r="T6276" s="238" t="s">
        <v>2965</v>
      </c>
      <c r="U6276" s="238">
        <f t="shared" si="147"/>
        <v>15735</v>
      </c>
    </row>
    <row r="6277" spans="1:21">
      <c r="A6277" s="238">
        <f t="shared" si="148"/>
        <v>6274</v>
      </c>
      <c r="B6277" s="238">
        <v>112172544</v>
      </c>
      <c r="C6277" s="238">
        <v>112172544</v>
      </c>
      <c r="D6277" s="238" t="s">
        <v>2377</v>
      </c>
      <c r="E6277" s="598" t="s">
        <v>36</v>
      </c>
      <c r="F6277" s="238">
        <v>25</v>
      </c>
      <c r="G6277" s="637" t="s">
        <v>6447</v>
      </c>
      <c r="H6277" s="241">
        <v>45782</v>
      </c>
      <c r="I6277" s="505"/>
      <c r="J6277" s="249"/>
      <c r="K6277" s="249"/>
      <c r="L6277" s="249"/>
      <c r="M6277" s="246"/>
      <c r="N6277" s="249"/>
      <c r="O6277" s="506"/>
      <c r="P6277" s="249"/>
      <c r="Q6277" s="249"/>
      <c r="R6277" s="249"/>
      <c r="S6277" s="547">
        <v>98</v>
      </c>
      <c r="T6277" s="238" t="s">
        <v>2965</v>
      </c>
      <c r="U6277" s="238">
        <f t="shared" si="147"/>
        <v>2450</v>
      </c>
    </row>
    <row r="6278" spans="1:21">
      <c r="A6278" s="238">
        <f t="shared" si="148"/>
        <v>6275</v>
      </c>
      <c r="B6278" s="238">
        <v>112172545</v>
      </c>
      <c r="C6278" s="238">
        <v>112172545</v>
      </c>
      <c r="D6278" s="238" t="s">
        <v>2378</v>
      </c>
      <c r="E6278" s="598" t="s">
        <v>36</v>
      </c>
      <c r="F6278" s="333">
        <v>78</v>
      </c>
      <c r="G6278" s="637" t="s">
        <v>6447</v>
      </c>
      <c r="H6278" s="241">
        <v>45782</v>
      </c>
      <c r="I6278" s="505"/>
      <c r="J6278" s="249"/>
      <c r="K6278" s="249"/>
      <c r="L6278" s="249"/>
      <c r="M6278" s="246"/>
      <c r="N6278" s="249"/>
      <c r="O6278" s="506"/>
      <c r="P6278" s="249"/>
      <c r="Q6278" s="249"/>
      <c r="R6278" s="249"/>
      <c r="S6278" s="547">
        <v>9.8699999999999992</v>
      </c>
      <c r="T6278" s="238" t="s">
        <v>2965</v>
      </c>
      <c r="U6278" s="238">
        <f t="shared" si="147"/>
        <v>769.8599999999999</v>
      </c>
    </row>
    <row r="6279" spans="1:21">
      <c r="A6279" s="238">
        <f t="shared" si="148"/>
        <v>6276</v>
      </c>
      <c r="B6279" s="238">
        <v>112172546</v>
      </c>
      <c r="C6279" s="238">
        <v>112172546</v>
      </c>
      <c r="D6279" s="238" t="s">
        <v>2380</v>
      </c>
      <c r="E6279" s="598" t="s">
        <v>36</v>
      </c>
      <c r="F6279" s="238">
        <v>52</v>
      </c>
      <c r="G6279" s="637" t="s">
        <v>6447</v>
      </c>
      <c r="H6279" s="241">
        <v>45782</v>
      </c>
      <c r="I6279" s="505"/>
      <c r="J6279" s="249"/>
      <c r="K6279" s="249"/>
      <c r="L6279" s="249"/>
      <c r="M6279" s="246"/>
      <c r="N6279" s="249"/>
      <c r="O6279" s="506"/>
      <c r="P6279" s="249"/>
      <c r="Q6279" s="249"/>
      <c r="R6279" s="249"/>
      <c r="S6279" s="547">
        <v>9.98</v>
      </c>
      <c r="T6279" s="238" t="s">
        <v>2965</v>
      </c>
      <c r="U6279" s="238">
        <f t="shared" si="147"/>
        <v>518.96</v>
      </c>
    </row>
    <row r="6280" spans="1:21">
      <c r="A6280" s="238">
        <f t="shared" si="148"/>
        <v>6277</v>
      </c>
      <c r="B6280" s="238">
        <v>112170848</v>
      </c>
      <c r="C6280" s="238">
        <v>112170848</v>
      </c>
      <c r="D6280" s="238" t="s">
        <v>2381</v>
      </c>
      <c r="E6280" s="598" t="s">
        <v>36</v>
      </c>
      <c r="F6280" s="235">
        <v>78</v>
      </c>
      <c r="G6280" s="637" t="s">
        <v>6447</v>
      </c>
      <c r="H6280" s="241">
        <v>45782</v>
      </c>
      <c r="I6280" s="505"/>
      <c r="J6280" s="249"/>
      <c r="K6280" s="249"/>
      <c r="L6280" s="249"/>
      <c r="M6280" s="246"/>
      <c r="N6280" s="249"/>
      <c r="O6280" s="506"/>
      <c r="P6280" s="249"/>
      <c r="Q6280" s="249"/>
      <c r="R6280" s="249"/>
      <c r="S6280" s="547">
        <v>9.34</v>
      </c>
      <c r="T6280" s="238" t="s">
        <v>2965</v>
      </c>
      <c r="U6280" s="238">
        <f t="shared" si="147"/>
        <v>728.52</v>
      </c>
    </row>
    <row r="6281" spans="1:21">
      <c r="A6281" s="238">
        <f t="shared" si="148"/>
        <v>6278</v>
      </c>
      <c r="B6281" s="333">
        <v>108214979</v>
      </c>
      <c r="C6281" s="333">
        <v>108214979</v>
      </c>
      <c r="D6281" s="238" t="s">
        <v>819</v>
      </c>
      <c r="E6281" s="598" t="s">
        <v>36</v>
      </c>
      <c r="F6281" s="333">
        <v>1280</v>
      </c>
      <c r="G6281" s="637" t="s">
        <v>6447</v>
      </c>
      <c r="H6281" s="241">
        <v>45782</v>
      </c>
      <c r="I6281" s="505"/>
      <c r="J6281" s="249"/>
      <c r="K6281" s="249"/>
      <c r="L6281" s="249"/>
      <c r="M6281" s="246"/>
      <c r="N6281" s="249"/>
      <c r="O6281" s="506"/>
      <c r="P6281" s="249"/>
      <c r="Q6281" s="249"/>
      <c r="R6281" s="249"/>
      <c r="S6281" s="547">
        <v>4.05</v>
      </c>
      <c r="T6281" s="238" t="s">
        <v>2965</v>
      </c>
      <c r="U6281" s="238">
        <f t="shared" si="147"/>
        <v>5184</v>
      </c>
    </row>
    <row r="6282" spans="1:21">
      <c r="A6282" s="238">
        <f t="shared" si="148"/>
        <v>6279</v>
      </c>
      <c r="B6282" s="333">
        <v>107186267</v>
      </c>
      <c r="C6282" s="238">
        <v>107186267</v>
      </c>
      <c r="D6282" s="238" t="s">
        <v>821</v>
      </c>
      <c r="E6282" s="598" t="s">
        <v>36</v>
      </c>
      <c r="F6282" s="333">
        <v>1280</v>
      </c>
      <c r="G6282" s="637" t="s">
        <v>6447</v>
      </c>
      <c r="H6282" s="241">
        <v>45782</v>
      </c>
      <c r="I6282" s="505"/>
      <c r="J6282" s="249"/>
      <c r="K6282" s="249"/>
      <c r="L6282" s="249"/>
      <c r="M6282" s="246"/>
      <c r="N6282" s="249"/>
      <c r="O6282" s="506"/>
      <c r="P6282" s="249"/>
      <c r="Q6282" s="249"/>
      <c r="R6282" s="249"/>
      <c r="S6282" s="547">
        <v>11.06</v>
      </c>
      <c r="T6282" s="238" t="s">
        <v>2965</v>
      </c>
      <c r="U6282" s="238">
        <f t="shared" si="147"/>
        <v>14156.800000000001</v>
      </c>
    </row>
    <row r="6283" spans="1:21">
      <c r="A6283" s="238">
        <f t="shared" si="148"/>
        <v>6280</v>
      </c>
      <c r="B6283" s="333">
        <v>107184793</v>
      </c>
      <c r="C6283" s="238">
        <v>107184793</v>
      </c>
      <c r="D6283" s="238" t="s">
        <v>813</v>
      </c>
      <c r="E6283" s="598" t="s">
        <v>36</v>
      </c>
      <c r="F6283" s="333">
        <v>1280</v>
      </c>
      <c r="G6283" s="637" t="s">
        <v>6447</v>
      </c>
      <c r="H6283" s="241">
        <v>45782</v>
      </c>
      <c r="I6283" s="505"/>
      <c r="J6283" s="249"/>
      <c r="K6283" s="249"/>
      <c r="L6283" s="249"/>
      <c r="M6283" s="246"/>
      <c r="N6283" s="249"/>
      <c r="O6283" s="506"/>
      <c r="P6283" s="249"/>
      <c r="Q6283" s="249"/>
      <c r="R6283" s="249"/>
      <c r="S6283" s="547">
        <v>2.74</v>
      </c>
      <c r="T6283" s="238" t="s">
        <v>2965</v>
      </c>
      <c r="U6283" s="238">
        <f t="shared" si="147"/>
        <v>3507.2000000000003</v>
      </c>
    </row>
    <row r="6284" spans="1:21">
      <c r="A6284" s="238">
        <f t="shared" si="148"/>
        <v>6281</v>
      </c>
      <c r="B6284" s="333">
        <v>107156657</v>
      </c>
      <c r="C6284" s="238">
        <v>107156657</v>
      </c>
      <c r="D6284" s="238" t="s">
        <v>815</v>
      </c>
      <c r="E6284" s="598" t="s">
        <v>36</v>
      </c>
      <c r="F6284" s="333">
        <v>256</v>
      </c>
      <c r="G6284" s="637" t="s">
        <v>6447</v>
      </c>
      <c r="H6284" s="241">
        <v>45782</v>
      </c>
      <c r="I6284" s="505"/>
      <c r="J6284" s="249"/>
      <c r="K6284" s="249"/>
      <c r="L6284" s="249"/>
      <c r="M6284" s="246"/>
      <c r="N6284" s="249"/>
      <c r="O6284" s="506"/>
      <c r="P6284" s="249"/>
      <c r="Q6284" s="249"/>
      <c r="R6284" s="249"/>
      <c r="S6284" s="547">
        <v>17.79</v>
      </c>
      <c r="T6284" s="238" t="s">
        <v>2965</v>
      </c>
      <c r="U6284" s="238">
        <f t="shared" ref="U6284:U6347" si="149">S6284*F6284</f>
        <v>4554.24</v>
      </c>
    </row>
    <row r="6285" spans="1:21">
      <c r="A6285" s="238">
        <f t="shared" si="148"/>
        <v>6282</v>
      </c>
      <c r="B6285" s="333">
        <v>107156629</v>
      </c>
      <c r="C6285" s="238">
        <v>107156629</v>
      </c>
      <c r="D6285" s="238" t="s">
        <v>814</v>
      </c>
      <c r="E6285" s="598" t="s">
        <v>36</v>
      </c>
      <c r="F6285" s="333">
        <v>1024</v>
      </c>
      <c r="G6285" s="637" t="s">
        <v>6447</v>
      </c>
      <c r="H6285" s="241">
        <v>45782</v>
      </c>
      <c r="I6285" s="505"/>
      <c r="J6285" s="249"/>
      <c r="K6285" s="249"/>
      <c r="L6285" s="249"/>
      <c r="M6285" s="246"/>
      <c r="N6285" s="249"/>
      <c r="O6285" s="506"/>
      <c r="P6285" s="249"/>
      <c r="Q6285" s="249"/>
      <c r="R6285" s="249"/>
      <c r="S6285" s="547">
        <v>13.63</v>
      </c>
      <c r="T6285" s="238" t="s">
        <v>2965</v>
      </c>
      <c r="U6285" s="238">
        <f t="shared" si="149"/>
        <v>13957.12</v>
      </c>
    </row>
    <row r="6286" spans="1:21">
      <c r="A6286" s="238">
        <f t="shared" si="148"/>
        <v>6283</v>
      </c>
      <c r="B6286" s="333">
        <v>110408291</v>
      </c>
      <c r="C6286" s="238" t="s">
        <v>1305</v>
      </c>
      <c r="D6286" s="238" t="s">
        <v>1306</v>
      </c>
      <c r="E6286" s="598" t="s">
        <v>36</v>
      </c>
      <c r="F6286" s="235">
        <v>384</v>
      </c>
      <c r="G6286" s="637" t="s">
        <v>6447</v>
      </c>
      <c r="H6286" s="241">
        <v>45782</v>
      </c>
      <c r="I6286" s="505"/>
      <c r="J6286" s="249"/>
      <c r="K6286" s="249"/>
      <c r="L6286" s="249"/>
      <c r="M6286" s="246"/>
      <c r="N6286" s="249"/>
      <c r="O6286" s="506"/>
      <c r="P6286" s="249"/>
      <c r="Q6286" s="249"/>
      <c r="R6286" s="249"/>
      <c r="S6286" s="547">
        <v>2.5499999999999998</v>
      </c>
      <c r="T6286" s="238" t="s">
        <v>2965</v>
      </c>
      <c r="U6286" s="238">
        <f t="shared" si="149"/>
        <v>979.19999999999993</v>
      </c>
    </row>
    <row r="6287" spans="1:21" ht="20.399999999999999">
      <c r="A6287" s="238">
        <f t="shared" si="148"/>
        <v>6284</v>
      </c>
      <c r="B6287" s="333">
        <v>110408292</v>
      </c>
      <c r="C6287" s="238">
        <v>110408292</v>
      </c>
      <c r="D6287" s="238" t="s">
        <v>1310</v>
      </c>
      <c r="E6287" s="598" t="s">
        <v>36</v>
      </c>
      <c r="F6287" s="333">
        <v>1920</v>
      </c>
      <c r="G6287" s="637" t="s">
        <v>6447</v>
      </c>
      <c r="H6287" s="241">
        <v>45782</v>
      </c>
      <c r="I6287" s="505"/>
      <c r="J6287" s="249"/>
      <c r="K6287" s="249"/>
      <c r="L6287" s="249"/>
      <c r="M6287" s="246"/>
      <c r="N6287" s="249"/>
      <c r="O6287" s="506"/>
      <c r="P6287" s="249"/>
      <c r="Q6287" s="249"/>
      <c r="R6287" s="249"/>
      <c r="S6287" s="177">
        <v>2.61</v>
      </c>
      <c r="T6287" s="238" t="s">
        <v>2965</v>
      </c>
      <c r="U6287" s="238">
        <f t="shared" si="149"/>
        <v>5011.2</v>
      </c>
    </row>
    <row r="6288" spans="1:21">
      <c r="A6288" s="238">
        <f t="shared" si="148"/>
        <v>6285</v>
      </c>
      <c r="B6288" s="238">
        <v>111400054</v>
      </c>
      <c r="C6288" s="238" t="s">
        <v>3274</v>
      </c>
      <c r="D6288" s="238" t="s">
        <v>650</v>
      </c>
      <c r="E6288" s="598" t="s">
        <v>36</v>
      </c>
      <c r="F6288" s="235">
        <v>192</v>
      </c>
      <c r="G6288" s="637" t="s">
        <v>6447</v>
      </c>
      <c r="H6288" s="241">
        <v>45782</v>
      </c>
      <c r="I6288" s="505"/>
      <c r="J6288" s="249"/>
      <c r="K6288" s="249"/>
      <c r="L6288" s="249"/>
      <c r="M6288" s="246"/>
      <c r="N6288" s="249"/>
      <c r="O6288" s="506"/>
      <c r="P6288" s="249"/>
      <c r="Q6288" s="249"/>
      <c r="R6288" s="249"/>
      <c r="S6288" s="547">
        <v>1462</v>
      </c>
      <c r="T6288" s="238" t="s">
        <v>2965</v>
      </c>
      <c r="U6288" s="238">
        <f t="shared" si="149"/>
        <v>280704</v>
      </c>
    </row>
    <row r="6289" spans="1:21">
      <c r="A6289" s="238">
        <f t="shared" si="148"/>
        <v>6286</v>
      </c>
      <c r="B6289" s="238">
        <v>111400055</v>
      </c>
      <c r="C6289" s="238" t="s">
        <v>3275</v>
      </c>
      <c r="D6289" s="238" t="s">
        <v>654</v>
      </c>
      <c r="E6289" s="598" t="s">
        <v>36</v>
      </c>
      <c r="F6289" s="235">
        <v>192</v>
      </c>
      <c r="G6289" s="637" t="s">
        <v>6447</v>
      </c>
      <c r="H6289" s="241">
        <v>45782</v>
      </c>
      <c r="I6289" s="505"/>
      <c r="J6289" s="249"/>
      <c r="K6289" s="249"/>
      <c r="L6289" s="249"/>
      <c r="M6289" s="246"/>
      <c r="N6289" s="249"/>
      <c r="O6289" s="506"/>
      <c r="P6289" s="249"/>
      <c r="Q6289" s="249"/>
      <c r="R6289" s="249"/>
      <c r="S6289" s="547">
        <v>1798</v>
      </c>
      <c r="T6289" s="238" t="s">
        <v>2965</v>
      </c>
      <c r="U6289" s="238">
        <f t="shared" si="149"/>
        <v>345216</v>
      </c>
    </row>
    <row r="6290" spans="1:21">
      <c r="A6290" s="238">
        <f t="shared" si="148"/>
        <v>6287</v>
      </c>
      <c r="B6290" s="238">
        <v>112169822</v>
      </c>
      <c r="C6290" s="239"/>
      <c r="D6290" s="239" t="s">
        <v>2942</v>
      </c>
      <c r="E6290" s="600" t="s">
        <v>2729</v>
      </c>
      <c r="F6290" s="238">
        <v>1280</v>
      </c>
      <c r="G6290" s="637" t="s">
        <v>6447</v>
      </c>
      <c r="H6290" s="241">
        <v>45782</v>
      </c>
      <c r="I6290" s="505"/>
      <c r="J6290" s="249"/>
      <c r="K6290" s="249"/>
      <c r="L6290" s="249"/>
      <c r="M6290" s="246"/>
      <c r="N6290" s="249"/>
      <c r="O6290" s="506"/>
      <c r="P6290" s="249"/>
      <c r="Q6290" s="249"/>
      <c r="R6290" s="249"/>
      <c r="S6290" s="249">
        <v>21.67</v>
      </c>
      <c r="T6290" s="238" t="s">
        <v>2965</v>
      </c>
      <c r="U6290" s="238">
        <f t="shared" si="149"/>
        <v>27737.600000000002</v>
      </c>
    </row>
    <row r="6291" spans="1:21" ht="20.399999999999999">
      <c r="A6291" s="238">
        <f t="shared" si="148"/>
        <v>6288</v>
      </c>
      <c r="B6291" s="238">
        <v>110710681</v>
      </c>
      <c r="C6291" s="239" t="s">
        <v>5775</v>
      </c>
      <c r="D6291" s="239" t="s">
        <v>2209</v>
      </c>
      <c r="E6291" s="600" t="s">
        <v>36</v>
      </c>
      <c r="F6291" s="235">
        <v>256</v>
      </c>
      <c r="G6291" s="637" t="s">
        <v>6447</v>
      </c>
      <c r="H6291" s="241">
        <v>45782</v>
      </c>
      <c r="I6291" s="505"/>
      <c r="J6291" s="249"/>
      <c r="K6291" s="249"/>
      <c r="L6291" s="249"/>
      <c r="M6291" s="246"/>
      <c r="N6291" s="249"/>
      <c r="O6291" s="506"/>
      <c r="P6291" s="249"/>
      <c r="Q6291" s="249"/>
      <c r="R6291" s="249"/>
      <c r="S6291" s="547">
        <v>2153</v>
      </c>
      <c r="T6291" s="238" t="s">
        <v>2965</v>
      </c>
      <c r="U6291" s="238">
        <f t="shared" si="149"/>
        <v>551168</v>
      </c>
    </row>
    <row r="6292" spans="1:21" ht="20.399999999999999">
      <c r="A6292" s="238">
        <f t="shared" si="148"/>
        <v>6289</v>
      </c>
      <c r="B6292" s="238">
        <v>110710682</v>
      </c>
      <c r="C6292" s="239" t="s">
        <v>5777</v>
      </c>
      <c r="D6292" s="239" t="s">
        <v>2216</v>
      </c>
      <c r="E6292" s="600" t="s">
        <v>36</v>
      </c>
      <c r="F6292" s="333">
        <v>256</v>
      </c>
      <c r="G6292" s="637" t="s">
        <v>6447</v>
      </c>
      <c r="H6292" s="241">
        <v>45782</v>
      </c>
      <c r="I6292" s="505"/>
      <c r="J6292" s="249"/>
      <c r="K6292" s="249"/>
      <c r="L6292" s="249"/>
      <c r="M6292" s="246"/>
      <c r="N6292" s="249"/>
      <c r="O6292" s="506"/>
      <c r="P6292" s="249"/>
      <c r="Q6292" s="249"/>
      <c r="R6292" s="249"/>
      <c r="S6292" s="547">
        <v>2078</v>
      </c>
      <c r="T6292" s="238" t="s">
        <v>2965</v>
      </c>
      <c r="U6292" s="238">
        <f t="shared" si="149"/>
        <v>531968</v>
      </c>
    </row>
    <row r="6293" spans="1:21" ht="20.399999999999999">
      <c r="A6293" s="238">
        <f t="shared" si="148"/>
        <v>6290</v>
      </c>
      <c r="B6293" s="238">
        <v>110408290</v>
      </c>
      <c r="C6293" s="238" t="s">
        <v>4382</v>
      </c>
      <c r="D6293" s="337" t="s">
        <v>2775</v>
      </c>
      <c r="E6293" s="598" t="s">
        <v>36</v>
      </c>
      <c r="F6293" s="333">
        <v>192</v>
      </c>
      <c r="G6293" s="637" t="s">
        <v>6447</v>
      </c>
      <c r="H6293" s="241">
        <v>45782</v>
      </c>
      <c r="I6293" s="505"/>
      <c r="J6293" s="249"/>
      <c r="K6293" s="249"/>
      <c r="L6293" s="249"/>
      <c r="M6293" s="246"/>
      <c r="N6293" s="249"/>
      <c r="O6293" s="506"/>
      <c r="P6293" s="249"/>
      <c r="Q6293" s="249"/>
      <c r="R6293" s="249"/>
      <c r="S6293" s="547">
        <v>610</v>
      </c>
      <c r="T6293" s="238" t="s">
        <v>2965</v>
      </c>
      <c r="U6293" s="238">
        <f t="shared" si="149"/>
        <v>117120</v>
      </c>
    </row>
    <row r="6294" spans="1:21" ht="20.399999999999999">
      <c r="A6294" s="238">
        <f t="shared" si="148"/>
        <v>6291</v>
      </c>
      <c r="B6294" s="238" t="s">
        <v>6377</v>
      </c>
      <c r="C6294" s="238" t="s">
        <v>2551</v>
      </c>
      <c r="D6294" s="238" t="s">
        <v>2552</v>
      </c>
      <c r="E6294" s="615" t="s">
        <v>36</v>
      </c>
      <c r="F6294" s="333">
        <v>64</v>
      </c>
      <c r="G6294" s="637" t="s">
        <v>6447</v>
      </c>
      <c r="H6294" s="241">
        <v>45782</v>
      </c>
      <c r="I6294" s="505"/>
      <c r="J6294" s="249"/>
      <c r="K6294" s="249"/>
      <c r="L6294" s="249"/>
      <c r="M6294" s="246"/>
      <c r="N6294" s="249"/>
      <c r="O6294" s="506"/>
      <c r="P6294" s="249"/>
      <c r="Q6294" s="249"/>
      <c r="R6294" s="249"/>
      <c r="S6294" s="547">
        <v>1394</v>
      </c>
      <c r="T6294" s="238" t="s">
        <v>2965</v>
      </c>
      <c r="U6294" s="238">
        <f t="shared" si="149"/>
        <v>89216</v>
      </c>
    </row>
    <row r="6295" spans="1:21">
      <c r="A6295" s="238">
        <f t="shared" si="148"/>
        <v>6292</v>
      </c>
      <c r="B6295" s="238">
        <v>101575929</v>
      </c>
      <c r="C6295" s="239" t="s">
        <v>4670</v>
      </c>
      <c r="D6295" s="239" t="s">
        <v>4671</v>
      </c>
      <c r="E6295" s="600" t="s">
        <v>36</v>
      </c>
      <c r="F6295" s="238">
        <v>1</v>
      </c>
      <c r="G6295" s="623" t="s">
        <v>6454</v>
      </c>
      <c r="H6295" s="410">
        <v>45786</v>
      </c>
      <c r="I6295" s="505"/>
      <c r="J6295" s="249"/>
      <c r="K6295" s="249"/>
      <c r="L6295" s="249"/>
      <c r="M6295" s="246"/>
      <c r="N6295" s="249"/>
      <c r="O6295" s="506"/>
      <c r="P6295" s="249"/>
      <c r="Q6295" s="249"/>
      <c r="R6295" s="249"/>
      <c r="S6295" s="538">
        <v>49000</v>
      </c>
      <c r="T6295" s="238" t="s">
        <v>2965</v>
      </c>
      <c r="U6295" s="238">
        <f t="shared" si="149"/>
        <v>49000</v>
      </c>
    </row>
    <row r="6296" spans="1:21">
      <c r="A6296" s="238">
        <f t="shared" si="148"/>
        <v>6293</v>
      </c>
      <c r="B6296" s="238">
        <v>105988783</v>
      </c>
      <c r="C6296" s="239" t="s">
        <v>5918</v>
      </c>
      <c r="D6296" s="239" t="s">
        <v>5919</v>
      </c>
      <c r="E6296" s="600" t="s">
        <v>36</v>
      </c>
      <c r="F6296" s="333">
        <v>1</v>
      </c>
      <c r="G6296" s="623" t="s">
        <v>6455</v>
      </c>
      <c r="H6296" s="462">
        <v>45782</v>
      </c>
      <c r="I6296" s="505"/>
      <c r="J6296" s="249"/>
      <c r="K6296" s="249"/>
      <c r="L6296" s="249"/>
      <c r="M6296" s="246"/>
      <c r="N6296" s="249"/>
      <c r="O6296" s="506"/>
      <c r="P6296" s="249"/>
      <c r="Q6296" s="249"/>
      <c r="R6296" s="249"/>
      <c r="S6296" s="538">
        <v>17000</v>
      </c>
      <c r="T6296" s="238" t="s">
        <v>2965</v>
      </c>
      <c r="U6296" s="238">
        <f t="shared" si="149"/>
        <v>17000</v>
      </c>
    </row>
    <row r="6297" spans="1:21">
      <c r="A6297" s="238">
        <f t="shared" si="148"/>
        <v>6294</v>
      </c>
      <c r="B6297" s="238">
        <v>105988783</v>
      </c>
      <c r="C6297" s="239" t="s">
        <v>5918</v>
      </c>
      <c r="D6297" s="239" t="s">
        <v>5919</v>
      </c>
      <c r="E6297" s="600" t="s">
        <v>36</v>
      </c>
      <c r="F6297" s="333">
        <v>1</v>
      </c>
      <c r="G6297" s="623" t="s">
        <v>6456</v>
      </c>
      <c r="H6297" s="462">
        <v>45782</v>
      </c>
      <c r="I6297" s="505"/>
      <c r="J6297" s="249"/>
      <c r="K6297" s="249"/>
      <c r="L6297" s="249"/>
      <c r="M6297" s="246"/>
      <c r="N6297" s="249"/>
      <c r="O6297" s="506"/>
      <c r="P6297" s="249"/>
      <c r="Q6297" s="249"/>
      <c r="R6297" s="249"/>
      <c r="S6297" s="538">
        <v>17000</v>
      </c>
      <c r="T6297" s="238" t="s">
        <v>2965</v>
      </c>
      <c r="U6297" s="238">
        <f t="shared" si="149"/>
        <v>17000</v>
      </c>
    </row>
    <row r="6298" spans="1:21" ht="20.399999999999999">
      <c r="A6298" s="238">
        <f t="shared" si="148"/>
        <v>6295</v>
      </c>
      <c r="B6298" s="238">
        <v>109492181</v>
      </c>
      <c r="C6298" s="346" t="s">
        <v>170</v>
      </c>
      <c r="D6298" s="346" t="s">
        <v>171</v>
      </c>
      <c r="E6298" s="600" t="s">
        <v>36</v>
      </c>
      <c r="F6298" s="238">
        <v>768</v>
      </c>
      <c r="G6298" s="637" t="s">
        <v>6447</v>
      </c>
      <c r="H6298" s="241">
        <v>45782</v>
      </c>
      <c r="I6298" s="505"/>
      <c r="J6298" s="249"/>
      <c r="K6298" s="249"/>
      <c r="L6298" s="249"/>
      <c r="M6298" s="246"/>
      <c r="N6298" s="249"/>
      <c r="O6298" s="506"/>
      <c r="P6298" s="249"/>
      <c r="Q6298" s="249"/>
      <c r="R6298" s="249"/>
      <c r="S6298" s="249">
        <v>21.27</v>
      </c>
      <c r="T6298" s="238" t="s">
        <v>2965</v>
      </c>
      <c r="U6298" s="238">
        <f t="shared" si="149"/>
        <v>16335.36</v>
      </c>
    </row>
    <row r="6299" spans="1:21">
      <c r="A6299" s="238">
        <f t="shared" si="148"/>
        <v>6296</v>
      </c>
      <c r="B6299" s="333">
        <v>109492196</v>
      </c>
      <c r="C6299" s="238" t="s">
        <v>1178</v>
      </c>
      <c r="D6299" s="238" t="s">
        <v>1179</v>
      </c>
      <c r="E6299" s="598" t="s">
        <v>36</v>
      </c>
      <c r="F6299" s="333">
        <v>64</v>
      </c>
      <c r="G6299" s="637" t="s">
        <v>6447</v>
      </c>
      <c r="H6299" s="241">
        <v>45782</v>
      </c>
      <c r="I6299" s="505"/>
      <c r="J6299" s="249"/>
      <c r="K6299" s="249"/>
      <c r="L6299" s="249"/>
      <c r="M6299" s="246"/>
      <c r="N6299" s="249"/>
      <c r="O6299" s="506"/>
      <c r="P6299" s="249"/>
      <c r="Q6299" s="249"/>
      <c r="R6299" s="249"/>
      <c r="S6299" s="249">
        <v>25.44</v>
      </c>
      <c r="T6299" s="238" t="s">
        <v>2965</v>
      </c>
      <c r="U6299" s="238">
        <f t="shared" si="149"/>
        <v>1628.16</v>
      </c>
    </row>
    <row r="6300" spans="1:21">
      <c r="A6300" s="238">
        <f t="shared" si="148"/>
        <v>6297</v>
      </c>
      <c r="B6300" s="238">
        <v>106176636</v>
      </c>
      <c r="C6300" s="239"/>
      <c r="D6300" s="239" t="s">
        <v>5955</v>
      </c>
      <c r="E6300" s="598" t="s">
        <v>36</v>
      </c>
      <c r="F6300" s="333">
        <v>1</v>
      </c>
      <c r="G6300" s="623" t="s">
        <v>6457</v>
      </c>
      <c r="H6300" s="485">
        <v>45782</v>
      </c>
      <c r="I6300" s="505"/>
      <c r="J6300" s="249"/>
      <c r="K6300" s="249"/>
      <c r="L6300" s="249"/>
      <c r="M6300" s="246"/>
      <c r="N6300" s="249"/>
      <c r="O6300" s="506"/>
      <c r="P6300" s="249"/>
      <c r="Q6300" s="249"/>
      <c r="R6300" s="249"/>
      <c r="S6300" s="538">
        <v>21000</v>
      </c>
      <c r="T6300" s="238" t="s">
        <v>2965</v>
      </c>
      <c r="U6300" s="238">
        <f t="shared" si="149"/>
        <v>21000</v>
      </c>
    </row>
    <row r="6301" spans="1:21">
      <c r="A6301" s="238">
        <f t="shared" si="148"/>
        <v>6298</v>
      </c>
      <c r="B6301" s="238">
        <v>106176636</v>
      </c>
      <c r="C6301" s="239"/>
      <c r="D6301" s="239" t="s">
        <v>5955</v>
      </c>
      <c r="E6301" s="598" t="s">
        <v>36</v>
      </c>
      <c r="F6301" s="333">
        <v>6</v>
      </c>
      <c r="G6301" s="623" t="s">
        <v>6458</v>
      </c>
      <c r="H6301" s="485">
        <v>45789</v>
      </c>
      <c r="I6301" s="505"/>
      <c r="J6301" s="249"/>
      <c r="K6301" s="249"/>
      <c r="L6301" s="249"/>
      <c r="M6301" s="246"/>
      <c r="N6301" s="249"/>
      <c r="O6301" s="506"/>
      <c r="P6301" s="249"/>
      <c r="Q6301" s="249"/>
      <c r="R6301" s="249"/>
      <c r="S6301" s="538">
        <v>21000</v>
      </c>
      <c r="T6301" s="238" t="s">
        <v>2965</v>
      </c>
      <c r="U6301" s="238">
        <f t="shared" si="149"/>
        <v>126000</v>
      </c>
    </row>
    <row r="6302" spans="1:21">
      <c r="A6302" s="238">
        <f t="shared" si="148"/>
        <v>6299</v>
      </c>
      <c r="B6302" s="238">
        <v>112148136</v>
      </c>
      <c r="C6302" s="239" t="s">
        <v>3726</v>
      </c>
      <c r="D6302" s="238" t="s">
        <v>3727</v>
      </c>
      <c r="E6302" s="600" t="s">
        <v>36</v>
      </c>
      <c r="F6302" s="350">
        <v>7</v>
      </c>
      <c r="G6302" s="637" t="s">
        <v>6447</v>
      </c>
      <c r="H6302" s="241">
        <v>45782</v>
      </c>
      <c r="I6302" s="505"/>
      <c r="J6302" s="249"/>
      <c r="K6302" s="249"/>
      <c r="L6302" s="249"/>
      <c r="M6302" s="246"/>
      <c r="N6302" s="249"/>
      <c r="O6302" s="506"/>
      <c r="P6302" s="249"/>
      <c r="Q6302" s="249"/>
      <c r="R6302" s="249"/>
      <c r="S6302" s="547">
        <v>14766.94</v>
      </c>
      <c r="T6302" s="238" t="s">
        <v>2965</v>
      </c>
      <c r="U6302" s="238">
        <f t="shared" si="149"/>
        <v>103368.58</v>
      </c>
    </row>
    <row r="6303" spans="1:21">
      <c r="A6303" s="238">
        <f t="shared" si="148"/>
        <v>6300</v>
      </c>
      <c r="B6303" s="238">
        <v>110408288</v>
      </c>
      <c r="C6303" s="238" t="s">
        <v>1749</v>
      </c>
      <c r="D6303" s="337" t="s">
        <v>1750</v>
      </c>
      <c r="E6303" s="600" t="s">
        <v>36</v>
      </c>
      <c r="F6303" s="235">
        <v>118</v>
      </c>
      <c r="G6303" s="637" t="s">
        <v>6447</v>
      </c>
      <c r="H6303" s="241">
        <v>45782</v>
      </c>
      <c r="I6303" s="505"/>
      <c r="J6303" s="249"/>
      <c r="K6303" s="249"/>
      <c r="L6303" s="249"/>
      <c r="M6303" s="246"/>
      <c r="N6303" s="249"/>
      <c r="O6303" s="506"/>
      <c r="P6303" s="249"/>
      <c r="Q6303" s="249"/>
      <c r="R6303" s="249"/>
      <c r="S6303" s="547">
        <v>2750</v>
      </c>
      <c r="T6303" s="238" t="s">
        <v>2965</v>
      </c>
      <c r="U6303" s="238">
        <f t="shared" si="149"/>
        <v>324500</v>
      </c>
    </row>
    <row r="6304" spans="1:21">
      <c r="A6304" s="238">
        <f t="shared" si="148"/>
        <v>6301</v>
      </c>
      <c r="B6304" s="238" t="s">
        <v>2458</v>
      </c>
      <c r="C6304" s="239" t="s">
        <v>2458</v>
      </c>
      <c r="D6304" s="238" t="s">
        <v>2459</v>
      </c>
      <c r="E6304" s="598" t="s">
        <v>36</v>
      </c>
      <c r="F6304" s="235">
        <v>106</v>
      </c>
      <c r="G6304" s="637" t="s">
        <v>6447</v>
      </c>
      <c r="H6304" s="241">
        <v>45782</v>
      </c>
      <c r="I6304" s="505"/>
      <c r="J6304" s="249"/>
      <c r="K6304" s="249"/>
      <c r="L6304" s="249"/>
      <c r="M6304" s="246"/>
      <c r="N6304" s="249"/>
      <c r="O6304" s="506"/>
      <c r="P6304" s="249"/>
      <c r="Q6304" s="249"/>
      <c r="R6304" s="249"/>
      <c r="S6304" s="547">
        <v>1775.95</v>
      </c>
      <c r="T6304" s="238" t="s">
        <v>2965</v>
      </c>
      <c r="U6304" s="238">
        <f t="shared" si="149"/>
        <v>188250.7</v>
      </c>
    </row>
    <row r="6305" spans="1:21">
      <c r="A6305" s="238">
        <f t="shared" si="148"/>
        <v>6302</v>
      </c>
      <c r="B6305" s="238">
        <v>111402534</v>
      </c>
      <c r="C6305" s="238" t="s">
        <v>1083</v>
      </c>
      <c r="D6305" s="238" t="s">
        <v>1084</v>
      </c>
      <c r="E6305" s="598" t="s">
        <v>36</v>
      </c>
      <c r="F6305" s="235">
        <v>66</v>
      </c>
      <c r="G6305" s="637" t="s">
        <v>6447</v>
      </c>
      <c r="H6305" s="241">
        <v>45782</v>
      </c>
      <c r="I6305" s="505"/>
      <c r="J6305" s="249"/>
      <c r="K6305" s="249"/>
      <c r="L6305" s="249"/>
      <c r="M6305" s="246"/>
      <c r="N6305" s="249"/>
      <c r="O6305" s="506"/>
      <c r="P6305" s="249"/>
      <c r="Q6305" s="249"/>
      <c r="R6305" s="249"/>
      <c r="S6305" s="547">
        <v>442.77</v>
      </c>
      <c r="T6305" s="238" t="s">
        <v>2965</v>
      </c>
      <c r="U6305" s="238">
        <f t="shared" si="149"/>
        <v>29222.82</v>
      </c>
    </row>
    <row r="6306" spans="1:21">
      <c r="A6306" s="238">
        <f t="shared" si="148"/>
        <v>6303</v>
      </c>
      <c r="B6306" s="238" t="s">
        <v>2336</v>
      </c>
      <c r="C6306" s="239" t="s">
        <v>2804</v>
      </c>
      <c r="D6306" s="238" t="s">
        <v>2605</v>
      </c>
      <c r="E6306" s="598" t="s">
        <v>36</v>
      </c>
      <c r="F6306" s="333">
        <v>105</v>
      </c>
      <c r="G6306" s="637" t="s">
        <v>6447</v>
      </c>
      <c r="H6306" s="241">
        <v>45782</v>
      </c>
      <c r="I6306" s="505"/>
      <c r="J6306" s="249"/>
      <c r="K6306" s="249"/>
      <c r="L6306" s="249"/>
      <c r="M6306" s="246"/>
      <c r="N6306" s="249"/>
      <c r="O6306" s="506"/>
      <c r="P6306" s="249"/>
      <c r="Q6306" s="249"/>
      <c r="R6306" s="249"/>
      <c r="S6306" s="547">
        <v>1779</v>
      </c>
      <c r="T6306" s="238" t="s">
        <v>2965</v>
      </c>
      <c r="U6306" s="238">
        <f t="shared" si="149"/>
        <v>186795</v>
      </c>
    </row>
    <row r="6307" spans="1:21">
      <c r="A6307" s="238">
        <f t="shared" si="148"/>
        <v>6304</v>
      </c>
      <c r="B6307" s="238">
        <v>111402534</v>
      </c>
      <c r="C6307" s="238" t="s">
        <v>1083</v>
      </c>
      <c r="D6307" s="238" t="s">
        <v>1084</v>
      </c>
      <c r="E6307" s="598" t="s">
        <v>36</v>
      </c>
      <c r="F6307" s="333">
        <v>94</v>
      </c>
      <c r="G6307" s="637" t="s">
        <v>6447</v>
      </c>
      <c r="H6307" s="241">
        <v>45782</v>
      </c>
      <c r="I6307" s="505"/>
      <c r="J6307" s="249"/>
      <c r="K6307" s="249"/>
      <c r="L6307" s="249"/>
      <c r="M6307" s="246"/>
      <c r="N6307" s="249"/>
      <c r="O6307" s="506"/>
      <c r="P6307" s="249"/>
      <c r="Q6307" s="249"/>
      <c r="R6307" s="249"/>
      <c r="S6307" s="547">
        <v>442.77</v>
      </c>
      <c r="T6307" s="238" t="s">
        <v>2965</v>
      </c>
      <c r="U6307" s="238">
        <f t="shared" si="149"/>
        <v>41620.379999999997</v>
      </c>
    </row>
    <row r="6308" spans="1:21">
      <c r="A6308" s="238">
        <f t="shared" si="148"/>
        <v>6305</v>
      </c>
      <c r="B6308" s="238">
        <v>112141777</v>
      </c>
      <c r="C6308" s="238">
        <v>112141777</v>
      </c>
      <c r="D6308" s="238" t="s">
        <v>2563</v>
      </c>
      <c r="E6308" s="598" t="s">
        <v>36</v>
      </c>
      <c r="F6308" s="235">
        <v>1152</v>
      </c>
      <c r="G6308" s="637" t="s">
        <v>6447</v>
      </c>
      <c r="H6308" s="241">
        <v>45782</v>
      </c>
      <c r="I6308" s="505"/>
      <c r="J6308" s="249"/>
      <c r="K6308" s="249"/>
      <c r="L6308" s="249"/>
      <c r="M6308" s="246"/>
      <c r="N6308" s="249"/>
      <c r="O6308" s="506"/>
      <c r="P6308" s="249"/>
      <c r="Q6308" s="249"/>
      <c r="R6308" s="249"/>
      <c r="S6308" s="547">
        <v>5.3</v>
      </c>
      <c r="T6308" s="238" t="s">
        <v>2965</v>
      </c>
      <c r="U6308" s="238">
        <f t="shared" si="149"/>
        <v>6105.5999999999995</v>
      </c>
    </row>
    <row r="6309" spans="1:21">
      <c r="A6309" s="238">
        <f t="shared" si="148"/>
        <v>6306</v>
      </c>
      <c r="B6309" s="238">
        <v>112141778</v>
      </c>
      <c r="C6309" s="238">
        <v>112141778</v>
      </c>
      <c r="D6309" s="238" t="s">
        <v>2566</v>
      </c>
      <c r="E6309" s="598" t="s">
        <v>36</v>
      </c>
      <c r="F6309" s="333">
        <v>640</v>
      </c>
      <c r="G6309" s="637" t="s">
        <v>6447</v>
      </c>
      <c r="H6309" s="241">
        <v>45782</v>
      </c>
      <c r="I6309" s="505"/>
      <c r="J6309" s="249"/>
      <c r="K6309" s="249"/>
      <c r="L6309" s="249"/>
      <c r="M6309" s="246"/>
      <c r="N6309" s="249"/>
      <c r="O6309" s="506"/>
      <c r="P6309" s="249"/>
      <c r="Q6309" s="249"/>
      <c r="R6309" s="249"/>
      <c r="S6309" s="547">
        <v>1.45</v>
      </c>
      <c r="T6309" s="238" t="s">
        <v>2965</v>
      </c>
      <c r="U6309" s="238">
        <f t="shared" si="149"/>
        <v>928</v>
      </c>
    </row>
    <row r="6310" spans="1:21">
      <c r="A6310" s="238">
        <f t="shared" si="148"/>
        <v>6307</v>
      </c>
      <c r="B6310" s="238" t="s">
        <v>2336</v>
      </c>
      <c r="C6310" s="239" t="s">
        <v>2804</v>
      </c>
      <c r="D6310" s="238" t="s">
        <v>2605</v>
      </c>
      <c r="E6310" s="598" t="s">
        <v>36</v>
      </c>
      <c r="F6310" s="333">
        <v>151</v>
      </c>
      <c r="G6310" s="637" t="s">
        <v>6447</v>
      </c>
      <c r="H6310" s="241">
        <v>45782</v>
      </c>
      <c r="I6310" s="505"/>
      <c r="J6310" s="249"/>
      <c r="K6310" s="249"/>
      <c r="L6310" s="249"/>
      <c r="M6310" s="246"/>
      <c r="N6310" s="249"/>
      <c r="O6310" s="506"/>
      <c r="P6310" s="249"/>
      <c r="Q6310" s="249"/>
      <c r="R6310" s="249"/>
      <c r="S6310" s="547">
        <v>1779</v>
      </c>
      <c r="T6310" s="238" t="s">
        <v>2965</v>
      </c>
      <c r="U6310" s="238">
        <f t="shared" si="149"/>
        <v>268629</v>
      </c>
    </row>
    <row r="6311" spans="1:21">
      <c r="A6311" s="238">
        <f t="shared" si="148"/>
        <v>6308</v>
      </c>
      <c r="B6311" s="238">
        <v>110408288</v>
      </c>
      <c r="C6311" s="238" t="s">
        <v>1749</v>
      </c>
      <c r="D6311" s="337" t="s">
        <v>1750</v>
      </c>
      <c r="E6311" s="600" t="s">
        <v>36</v>
      </c>
      <c r="F6311" s="333">
        <v>74</v>
      </c>
      <c r="G6311" s="637" t="s">
        <v>6447</v>
      </c>
      <c r="H6311" s="241">
        <v>45782</v>
      </c>
      <c r="I6311" s="505"/>
      <c r="J6311" s="249"/>
      <c r="K6311" s="249"/>
      <c r="L6311" s="249"/>
      <c r="M6311" s="246"/>
      <c r="N6311" s="249"/>
      <c r="O6311" s="506"/>
      <c r="P6311" s="249"/>
      <c r="Q6311" s="249"/>
      <c r="R6311" s="249"/>
      <c r="S6311" s="547">
        <v>2750</v>
      </c>
      <c r="T6311" s="238" t="s">
        <v>2965</v>
      </c>
      <c r="U6311" s="238">
        <f t="shared" si="149"/>
        <v>203500</v>
      </c>
    </row>
    <row r="6312" spans="1:21">
      <c r="A6312" s="238">
        <f t="shared" si="148"/>
        <v>6309</v>
      </c>
      <c r="B6312" s="238">
        <v>109492180</v>
      </c>
      <c r="C6312" s="346" t="s">
        <v>201</v>
      </c>
      <c r="D6312" s="346" t="s">
        <v>2748</v>
      </c>
      <c r="E6312" s="598" t="s">
        <v>36</v>
      </c>
      <c r="F6312" s="333">
        <v>7</v>
      </c>
      <c r="G6312" s="637" t="s">
        <v>6447</v>
      </c>
      <c r="H6312" s="241">
        <v>45782</v>
      </c>
      <c r="I6312" s="505"/>
      <c r="J6312" s="249"/>
      <c r="K6312" s="249"/>
      <c r="L6312" s="249"/>
      <c r="M6312" s="246"/>
      <c r="N6312" s="249"/>
      <c r="O6312" s="506"/>
      <c r="P6312" s="249"/>
      <c r="Q6312" s="249"/>
      <c r="R6312" s="249"/>
      <c r="S6312" s="249">
        <v>34.19</v>
      </c>
      <c r="T6312" s="238" t="s">
        <v>2965</v>
      </c>
      <c r="U6312" s="238">
        <f t="shared" si="149"/>
        <v>239.32999999999998</v>
      </c>
    </row>
    <row r="6313" spans="1:21" ht="20.399999999999999">
      <c r="A6313" s="238">
        <f t="shared" si="148"/>
        <v>6310</v>
      </c>
      <c r="B6313" s="238">
        <v>109492194</v>
      </c>
      <c r="C6313" s="346">
        <v>61030012010</v>
      </c>
      <c r="D6313" s="346" t="s">
        <v>193</v>
      </c>
      <c r="E6313" s="598" t="s">
        <v>36</v>
      </c>
      <c r="F6313" s="238">
        <v>64</v>
      </c>
      <c r="G6313" s="637" t="s">
        <v>6447</v>
      </c>
      <c r="H6313" s="241">
        <v>45782</v>
      </c>
      <c r="I6313" s="505"/>
      <c r="J6313" s="249"/>
      <c r="K6313" s="249"/>
      <c r="L6313" s="249"/>
      <c r="M6313" s="246"/>
      <c r="N6313" s="249"/>
      <c r="O6313" s="506"/>
      <c r="P6313" s="249"/>
      <c r="Q6313" s="249"/>
      <c r="R6313" s="249"/>
      <c r="S6313" s="249">
        <v>244.56</v>
      </c>
      <c r="T6313" s="238" t="s">
        <v>2965</v>
      </c>
      <c r="U6313" s="238">
        <f t="shared" si="149"/>
        <v>15651.84</v>
      </c>
    </row>
    <row r="6314" spans="1:21" ht="20.399999999999999">
      <c r="A6314" s="238">
        <f t="shared" si="148"/>
        <v>6311</v>
      </c>
      <c r="B6314" s="238">
        <v>109492197</v>
      </c>
      <c r="C6314" s="238">
        <v>61030000067</v>
      </c>
      <c r="D6314" s="238" t="s">
        <v>187</v>
      </c>
      <c r="E6314" s="598" t="s">
        <v>36</v>
      </c>
      <c r="F6314" s="333">
        <v>64</v>
      </c>
      <c r="G6314" s="637" t="s">
        <v>6447</v>
      </c>
      <c r="H6314" s="241">
        <v>45782</v>
      </c>
      <c r="I6314" s="505"/>
      <c r="J6314" s="249"/>
      <c r="K6314" s="249"/>
      <c r="L6314" s="249"/>
      <c r="M6314" s="246"/>
      <c r="N6314" s="249"/>
      <c r="O6314" s="506"/>
      <c r="P6314" s="249"/>
      <c r="Q6314" s="249"/>
      <c r="R6314" s="249"/>
      <c r="S6314" s="249">
        <v>81.510000000000005</v>
      </c>
      <c r="T6314" s="238" t="s">
        <v>2965</v>
      </c>
      <c r="U6314" s="238">
        <f t="shared" si="149"/>
        <v>5216.6400000000003</v>
      </c>
    </row>
    <row r="6315" spans="1:21">
      <c r="A6315" s="238">
        <f t="shared" si="148"/>
        <v>6312</v>
      </c>
      <c r="B6315" s="238">
        <v>109492221</v>
      </c>
      <c r="C6315" s="349">
        <v>21038212505</v>
      </c>
      <c r="D6315" s="238" t="s">
        <v>1684</v>
      </c>
      <c r="E6315" s="598" t="s">
        <v>36</v>
      </c>
      <c r="F6315" s="333">
        <v>11</v>
      </c>
      <c r="G6315" s="637" t="s">
        <v>6447</v>
      </c>
      <c r="H6315" s="241">
        <v>45782</v>
      </c>
      <c r="I6315" s="505"/>
      <c r="J6315" s="249"/>
      <c r="K6315" s="249"/>
      <c r="L6315" s="249"/>
      <c r="M6315" s="246"/>
      <c r="N6315" s="249"/>
      <c r="O6315" s="506"/>
      <c r="P6315" s="249"/>
      <c r="Q6315" s="249"/>
      <c r="R6315" s="249"/>
      <c r="S6315" s="249">
        <v>991.72</v>
      </c>
      <c r="T6315" s="238" t="s">
        <v>2965</v>
      </c>
      <c r="U6315" s="238">
        <f t="shared" si="149"/>
        <v>10908.92</v>
      </c>
    </row>
    <row r="6316" spans="1:21">
      <c r="A6316" s="238">
        <f t="shared" si="148"/>
        <v>6313</v>
      </c>
      <c r="B6316" s="238">
        <v>112158708</v>
      </c>
      <c r="C6316" s="238" t="s">
        <v>3681</v>
      </c>
      <c r="D6316" s="337" t="s">
        <v>3682</v>
      </c>
      <c r="E6316" s="598"/>
      <c r="F6316" s="333">
        <v>32</v>
      </c>
      <c r="G6316" s="637" t="s">
        <v>6447</v>
      </c>
      <c r="H6316" s="241">
        <v>45782</v>
      </c>
      <c r="I6316" s="505"/>
      <c r="J6316" s="249"/>
      <c r="K6316" s="249"/>
      <c r="L6316" s="249"/>
      <c r="M6316" s="246"/>
      <c r="N6316" s="249"/>
      <c r="O6316" s="506"/>
      <c r="P6316" s="249"/>
      <c r="Q6316" s="249"/>
      <c r="R6316" s="249"/>
      <c r="S6316" s="547">
        <v>1900</v>
      </c>
      <c r="T6316" s="238" t="s">
        <v>2965</v>
      </c>
      <c r="U6316" s="238">
        <f t="shared" si="149"/>
        <v>60800</v>
      </c>
    </row>
    <row r="6317" spans="1:21">
      <c r="A6317" s="238">
        <f t="shared" si="148"/>
        <v>6314</v>
      </c>
      <c r="B6317" s="238">
        <v>112172541</v>
      </c>
      <c r="C6317" s="238">
        <v>112172541</v>
      </c>
      <c r="D6317" s="238" t="s">
        <v>2373</v>
      </c>
      <c r="E6317" s="598" t="s">
        <v>36</v>
      </c>
      <c r="F6317" s="333">
        <v>51</v>
      </c>
      <c r="G6317" s="637" t="s">
        <v>6447</v>
      </c>
      <c r="H6317" s="241">
        <v>45782</v>
      </c>
      <c r="I6317" s="505"/>
      <c r="J6317" s="249"/>
      <c r="K6317" s="249"/>
      <c r="L6317" s="249"/>
      <c r="M6317" s="246"/>
      <c r="N6317" s="249"/>
      <c r="O6317" s="506"/>
      <c r="P6317" s="249"/>
      <c r="Q6317" s="249"/>
      <c r="R6317" s="249"/>
      <c r="S6317" s="547">
        <v>250.2</v>
      </c>
      <c r="T6317" s="238" t="s">
        <v>2965</v>
      </c>
      <c r="U6317" s="238">
        <f t="shared" si="149"/>
        <v>12760.199999999999</v>
      </c>
    </row>
    <row r="6318" spans="1:21">
      <c r="A6318" s="238">
        <f t="shared" si="148"/>
        <v>6315</v>
      </c>
      <c r="B6318" s="238">
        <v>112172542</v>
      </c>
      <c r="C6318" s="238">
        <v>112172542</v>
      </c>
      <c r="D6318" s="238" t="s">
        <v>2376</v>
      </c>
      <c r="E6318" s="598"/>
      <c r="F6318" s="333">
        <v>154</v>
      </c>
      <c r="G6318" s="637" t="s">
        <v>6447</v>
      </c>
      <c r="H6318" s="241">
        <v>45782</v>
      </c>
      <c r="I6318" s="505"/>
      <c r="J6318" s="249"/>
      <c r="K6318" s="249"/>
      <c r="L6318" s="249"/>
      <c r="M6318" s="246"/>
      <c r="N6318" s="249"/>
      <c r="O6318" s="506"/>
      <c r="P6318" s="249"/>
      <c r="Q6318" s="249"/>
      <c r="R6318" s="249"/>
      <c r="S6318" s="547">
        <v>139.5</v>
      </c>
      <c r="T6318" s="238" t="s">
        <v>2965</v>
      </c>
      <c r="U6318" s="238">
        <f t="shared" si="149"/>
        <v>21483</v>
      </c>
    </row>
    <row r="6319" spans="1:21">
      <c r="A6319" s="238">
        <f t="shared" si="148"/>
        <v>6316</v>
      </c>
      <c r="B6319" s="238">
        <v>112172543</v>
      </c>
      <c r="C6319" s="238">
        <v>112172543</v>
      </c>
      <c r="D6319" s="238" t="s">
        <v>1145</v>
      </c>
      <c r="E6319" s="598" t="s">
        <v>36</v>
      </c>
      <c r="F6319" s="333">
        <v>59</v>
      </c>
      <c r="G6319" s="637" t="s">
        <v>6447</v>
      </c>
      <c r="H6319" s="241">
        <v>45782</v>
      </c>
      <c r="I6319" s="505"/>
      <c r="J6319" s="249"/>
      <c r="K6319" s="249"/>
      <c r="L6319" s="249"/>
      <c r="M6319" s="246"/>
      <c r="N6319" s="249"/>
      <c r="O6319" s="506"/>
      <c r="P6319" s="249"/>
      <c r="Q6319" s="249"/>
      <c r="R6319" s="249"/>
      <c r="S6319" s="547">
        <v>3147</v>
      </c>
      <c r="T6319" s="238" t="s">
        <v>2965</v>
      </c>
      <c r="U6319" s="238">
        <f t="shared" si="149"/>
        <v>185673</v>
      </c>
    </row>
    <row r="6320" spans="1:21">
      <c r="A6320" s="238">
        <f t="shared" si="148"/>
        <v>6317</v>
      </c>
      <c r="B6320" s="238">
        <v>112172544</v>
      </c>
      <c r="C6320" s="238">
        <v>112172544</v>
      </c>
      <c r="D6320" s="238" t="s">
        <v>2377</v>
      </c>
      <c r="E6320" s="598"/>
      <c r="F6320" s="333">
        <v>103</v>
      </c>
      <c r="G6320" s="637" t="s">
        <v>6447</v>
      </c>
      <c r="H6320" s="241">
        <v>45782</v>
      </c>
      <c r="I6320" s="505"/>
      <c r="J6320" s="249"/>
      <c r="K6320" s="249"/>
      <c r="L6320" s="249"/>
      <c r="M6320" s="246"/>
      <c r="N6320" s="249"/>
      <c r="O6320" s="506"/>
      <c r="P6320" s="249"/>
      <c r="Q6320" s="249"/>
      <c r="R6320" s="249"/>
      <c r="S6320" s="547">
        <v>98</v>
      </c>
      <c r="T6320" s="238" t="s">
        <v>2965</v>
      </c>
      <c r="U6320" s="238">
        <f t="shared" si="149"/>
        <v>10094</v>
      </c>
    </row>
    <row r="6321" spans="1:21">
      <c r="A6321" s="238">
        <f t="shared" si="148"/>
        <v>6318</v>
      </c>
      <c r="B6321" s="238">
        <v>112172545</v>
      </c>
      <c r="C6321" s="238">
        <v>112172545</v>
      </c>
      <c r="D6321" s="238" t="s">
        <v>2378</v>
      </c>
      <c r="E6321" s="598" t="s">
        <v>36</v>
      </c>
      <c r="F6321" s="333">
        <v>306</v>
      </c>
      <c r="G6321" s="637" t="s">
        <v>6447</v>
      </c>
      <c r="H6321" s="241">
        <v>45782</v>
      </c>
      <c r="I6321" s="505"/>
      <c r="J6321" s="249"/>
      <c r="K6321" s="249"/>
      <c r="L6321" s="249"/>
      <c r="M6321" s="246"/>
      <c r="N6321" s="249"/>
      <c r="O6321" s="506"/>
      <c r="P6321" s="249"/>
      <c r="Q6321" s="249"/>
      <c r="R6321" s="249"/>
      <c r="S6321" s="547">
        <v>9.8699999999999992</v>
      </c>
      <c r="T6321" s="238" t="s">
        <v>2965</v>
      </c>
      <c r="U6321" s="238">
        <f t="shared" si="149"/>
        <v>3020.22</v>
      </c>
    </row>
    <row r="6322" spans="1:21">
      <c r="A6322" s="238">
        <f t="shared" si="148"/>
        <v>6319</v>
      </c>
      <c r="B6322" s="238">
        <v>112172546</v>
      </c>
      <c r="C6322" s="238">
        <v>112172546</v>
      </c>
      <c r="D6322" s="238" t="s">
        <v>2380</v>
      </c>
      <c r="E6322" s="598" t="s">
        <v>36</v>
      </c>
      <c r="F6322" s="333">
        <v>204</v>
      </c>
      <c r="G6322" s="637" t="s">
        <v>6447</v>
      </c>
      <c r="H6322" s="241">
        <v>45782</v>
      </c>
      <c r="I6322" s="505"/>
      <c r="J6322" s="249"/>
      <c r="K6322" s="249"/>
      <c r="L6322" s="249"/>
      <c r="M6322" s="246"/>
      <c r="N6322" s="249"/>
      <c r="O6322" s="506"/>
      <c r="P6322" s="249"/>
      <c r="Q6322" s="249"/>
      <c r="R6322" s="249"/>
      <c r="S6322" s="547">
        <v>9.98</v>
      </c>
      <c r="T6322" s="238" t="s">
        <v>2965</v>
      </c>
      <c r="U6322" s="238">
        <f t="shared" si="149"/>
        <v>2035.92</v>
      </c>
    </row>
    <row r="6323" spans="1:21">
      <c r="A6323" s="238">
        <f t="shared" si="148"/>
        <v>6320</v>
      </c>
      <c r="B6323" s="238">
        <v>112170848</v>
      </c>
      <c r="C6323" s="238">
        <v>112170848</v>
      </c>
      <c r="D6323" s="238" t="s">
        <v>2381</v>
      </c>
      <c r="E6323" s="598" t="s">
        <v>36</v>
      </c>
      <c r="F6323" s="333">
        <v>306</v>
      </c>
      <c r="G6323" s="637" t="s">
        <v>6447</v>
      </c>
      <c r="H6323" s="241">
        <v>45782</v>
      </c>
      <c r="I6323" s="505"/>
      <c r="J6323" s="249"/>
      <c r="K6323" s="249"/>
      <c r="L6323" s="249"/>
      <c r="M6323" s="246"/>
      <c r="N6323" s="249"/>
      <c r="O6323" s="506"/>
      <c r="P6323" s="249"/>
      <c r="Q6323" s="249"/>
      <c r="R6323" s="249"/>
      <c r="S6323" s="547">
        <v>9.34</v>
      </c>
      <c r="T6323" s="238" t="s">
        <v>2965</v>
      </c>
      <c r="U6323" s="238">
        <f t="shared" si="149"/>
        <v>2858.04</v>
      </c>
    </row>
    <row r="6324" spans="1:21">
      <c r="A6324" s="238">
        <f t="shared" si="148"/>
        <v>6321</v>
      </c>
      <c r="B6324" s="238">
        <v>112173846</v>
      </c>
      <c r="C6324" s="238">
        <v>1552983</v>
      </c>
      <c r="D6324" s="239" t="s">
        <v>3758</v>
      </c>
      <c r="E6324" s="598" t="s">
        <v>36</v>
      </c>
      <c r="F6324" s="333">
        <v>32</v>
      </c>
      <c r="G6324" s="637" t="s">
        <v>6447</v>
      </c>
      <c r="H6324" s="241">
        <v>45782</v>
      </c>
      <c r="I6324" s="505"/>
      <c r="J6324" s="249"/>
      <c r="K6324" s="249"/>
      <c r="L6324" s="249"/>
      <c r="M6324" s="246"/>
      <c r="N6324" s="249"/>
      <c r="O6324" s="506"/>
      <c r="P6324" s="249"/>
      <c r="Q6324" s="249"/>
      <c r="R6324" s="249"/>
      <c r="S6324" s="547">
        <v>2350</v>
      </c>
      <c r="T6324" s="238" t="s">
        <v>2965</v>
      </c>
      <c r="U6324" s="238">
        <f t="shared" si="149"/>
        <v>75200</v>
      </c>
    </row>
    <row r="6325" spans="1:21">
      <c r="A6325" s="238">
        <f t="shared" si="148"/>
        <v>6322</v>
      </c>
      <c r="B6325" s="238" t="s">
        <v>2458</v>
      </c>
      <c r="C6325" s="239" t="s">
        <v>2458</v>
      </c>
      <c r="D6325" s="238" t="s">
        <v>2459</v>
      </c>
      <c r="E6325" s="598" t="s">
        <v>36</v>
      </c>
      <c r="F6325" s="333">
        <v>22</v>
      </c>
      <c r="G6325" s="637" t="s">
        <v>6447</v>
      </c>
      <c r="H6325" s="241">
        <v>45782</v>
      </c>
      <c r="I6325" s="505"/>
      <c r="J6325" s="249"/>
      <c r="K6325" s="249"/>
      <c r="L6325" s="249"/>
      <c r="M6325" s="246"/>
      <c r="N6325" s="249"/>
      <c r="O6325" s="506"/>
      <c r="P6325" s="249"/>
      <c r="Q6325" s="249"/>
      <c r="R6325" s="249"/>
      <c r="S6325" s="547">
        <v>1775.95</v>
      </c>
      <c r="T6325" s="238" t="s">
        <v>2965</v>
      </c>
      <c r="U6325" s="238">
        <f t="shared" si="149"/>
        <v>39070.9</v>
      </c>
    </row>
    <row r="6326" spans="1:21">
      <c r="A6326" s="238">
        <f t="shared" si="148"/>
        <v>6323</v>
      </c>
      <c r="B6326" s="238">
        <v>107143203</v>
      </c>
      <c r="C6326" s="239" t="s">
        <v>6161</v>
      </c>
      <c r="D6326" s="239" t="s">
        <v>6162</v>
      </c>
      <c r="E6326" s="598" t="s">
        <v>36</v>
      </c>
      <c r="F6326" s="333">
        <v>1</v>
      </c>
      <c r="G6326" s="623" t="s">
        <v>6459</v>
      </c>
      <c r="H6326" s="462">
        <v>45783</v>
      </c>
      <c r="I6326" s="505"/>
      <c r="J6326" s="249"/>
      <c r="K6326" s="249"/>
      <c r="L6326" s="249"/>
      <c r="M6326" s="246"/>
      <c r="N6326" s="249"/>
      <c r="O6326" s="506"/>
      <c r="P6326" s="249"/>
      <c r="Q6326" s="249"/>
      <c r="R6326" s="249"/>
      <c r="S6326" s="538">
        <v>56500</v>
      </c>
      <c r="T6326" s="238" t="s">
        <v>2965</v>
      </c>
      <c r="U6326" s="238">
        <f t="shared" si="149"/>
        <v>56500</v>
      </c>
    </row>
    <row r="6327" spans="1:21">
      <c r="A6327" s="238">
        <f t="shared" si="148"/>
        <v>6324</v>
      </c>
      <c r="B6327" s="238">
        <v>107143203</v>
      </c>
      <c r="C6327" s="239" t="s">
        <v>6161</v>
      </c>
      <c r="D6327" s="239" t="s">
        <v>6162</v>
      </c>
      <c r="E6327" s="598" t="s">
        <v>36</v>
      </c>
      <c r="F6327" s="333">
        <v>1</v>
      </c>
      <c r="G6327" s="623" t="s">
        <v>6460</v>
      </c>
      <c r="H6327" s="462">
        <v>45783</v>
      </c>
      <c r="I6327" s="505"/>
      <c r="J6327" s="249"/>
      <c r="K6327" s="249"/>
      <c r="L6327" s="249"/>
      <c r="M6327" s="246"/>
      <c r="N6327" s="249"/>
      <c r="O6327" s="506"/>
      <c r="P6327" s="249"/>
      <c r="Q6327" s="249"/>
      <c r="R6327" s="249"/>
      <c r="S6327" s="538">
        <v>56500</v>
      </c>
      <c r="T6327" s="238" t="s">
        <v>2965</v>
      </c>
      <c r="U6327" s="238">
        <f t="shared" si="149"/>
        <v>56500</v>
      </c>
    </row>
    <row r="6328" spans="1:21">
      <c r="A6328" s="238">
        <f t="shared" ref="A6328:A6391" si="150">A6327+1</f>
        <v>6325</v>
      </c>
      <c r="B6328" s="238">
        <v>107143203</v>
      </c>
      <c r="C6328" s="239" t="s">
        <v>6161</v>
      </c>
      <c r="D6328" s="239" t="s">
        <v>6162</v>
      </c>
      <c r="E6328" s="598" t="s">
        <v>36</v>
      </c>
      <c r="F6328" s="333">
        <v>1</v>
      </c>
      <c r="G6328" s="623" t="s">
        <v>6461</v>
      </c>
      <c r="H6328" s="462">
        <v>45783</v>
      </c>
      <c r="I6328" s="505"/>
      <c r="J6328" s="249"/>
      <c r="K6328" s="249"/>
      <c r="L6328" s="249"/>
      <c r="M6328" s="246"/>
      <c r="N6328" s="249"/>
      <c r="O6328" s="506"/>
      <c r="P6328" s="249"/>
      <c r="Q6328" s="249"/>
      <c r="R6328" s="249"/>
      <c r="S6328" s="538">
        <v>56500</v>
      </c>
      <c r="T6328" s="238" t="s">
        <v>2965</v>
      </c>
      <c r="U6328" s="238">
        <f t="shared" si="149"/>
        <v>56500</v>
      </c>
    </row>
    <row r="6329" spans="1:21">
      <c r="A6329" s="238">
        <f t="shared" si="150"/>
        <v>6326</v>
      </c>
      <c r="B6329" s="238">
        <v>107143203</v>
      </c>
      <c r="C6329" s="239" t="s">
        <v>6161</v>
      </c>
      <c r="D6329" s="239" t="s">
        <v>6162</v>
      </c>
      <c r="E6329" s="598" t="s">
        <v>36</v>
      </c>
      <c r="F6329" s="333">
        <v>1</v>
      </c>
      <c r="G6329" s="623" t="s">
        <v>6462</v>
      </c>
      <c r="H6329" s="462">
        <v>45783</v>
      </c>
      <c r="I6329" s="505"/>
      <c r="J6329" s="249"/>
      <c r="K6329" s="249"/>
      <c r="L6329" s="249"/>
      <c r="M6329" s="246"/>
      <c r="N6329" s="249"/>
      <c r="O6329" s="506"/>
      <c r="P6329" s="249"/>
      <c r="Q6329" s="249"/>
      <c r="R6329" s="249"/>
      <c r="S6329" s="538">
        <v>56500</v>
      </c>
      <c r="T6329" s="238" t="s">
        <v>2965</v>
      </c>
      <c r="U6329" s="238">
        <f t="shared" si="149"/>
        <v>56500</v>
      </c>
    </row>
    <row r="6330" spans="1:21">
      <c r="A6330" s="238">
        <f t="shared" si="150"/>
        <v>6327</v>
      </c>
      <c r="B6330" s="238">
        <v>107143203</v>
      </c>
      <c r="C6330" s="239" t="s">
        <v>6161</v>
      </c>
      <c r="D6330" s="239" t="s">
        <v>6162</v>
      </c>
      <c r="E6330" s="598" t="s">
        <v>36</v>
      </c>
      <c r="F6330" s="333">
        <v>2</v>
      </c>
      <c r="G6330" s="623" t="s">
        <v>6463</v>
      </c>
      <c r="H6330" s="462">
        <v>45783</v>
      </c>
      <c r="I6330" s="505"/>
      <c r="J6330" s="249"/>
      <c r="K6330" s="249"/>
      <c r="L6330" s="249"/>
      <c r="M6330" s="246"/>
      <c r="N6330" s="249"/>
      <c r="O6330" s="506"/>
      <c r="P6330" s="249"/>
      <c r="Q6330" s="249"/>
      <c r="R6330" s="249"/>
      <c r="S6330" s="538">
        <v>56500</v>
      </c>
      <c r="T6330" s="238" t="s">
        <v>2965</v>
      </c>
      <c r="U6330" s="238">
        <f t="shared" si="149"/>
        <v>113000</v>
      </c>
    </row>
    <row r="6331" spans="1:21">
      <c r="A6331" s="238">
        <f t="shared" si="150"/>
        <v>6328</v>
      </c>
      <c r="B6331" s="238">
        <v>107143203</v>
      </c>
      <c r="C6331" s="239" t="s">
        <v>6161</v>
      </c>
      <c r="D6331" s="239" t="s">
        <v>6162</v>
      </c>
      <c r="E6331" s="598" t="s">
        <v>36</v>
      </c>
      <c r="F6331" s="333">
        <v>3</v>
      </c>
      <c r="G6331" s="623" t="s">
        <v>6464</v>
      </c>
      <c r="H6331" s="462">
        <v>45786</v>
      </c>
      <c r="I6331" s="505"/>
      <c r="J6331" s="249"/>
      <c r="K6331" s="249"/>
      <c r="L6331" s="249"/>
      <c r="M6331" s="246"/>
      <c r="N6331" s="249"/>
      <c r="O6331" s="506"/>
      <c r="P6331" s="249"/>
      <c r="Q6331" s="249"/>
      <c r="R6331" s="249"/>
      <c r="S6331" s="538">
        <v>56500</v>
      </c>
      <c r="T6331" s="238" t="s">
        <v>2965</v>
      </c>
      <c r="U6331" s="238">
        <f t="shared" si="149"/>
        <v>169500</v>
      </c>
    </row>
    <row r="6332" spans="1:21" ht="31.8">
      <c r="A6332" s="238">
        <f t="shared" si="150"/>
        <v>6329</v>
      </c>
      <c r="B6332" s="238">
        <v>112173808</v>
      </c>
      <c r="C6332" s="239" t="s">
        <v>3421</v>
      </c>
      <c r="D6332" s="349" t="s">
        <v>2819</v>
      </c>
      <c r="E6332" s="600" t="s">
        <v>36</v>
      </c>
      <c r="F6332" s="333">
        <v>1</v>
      </c>
      <c r="G6332" s="637" t="s">
        <v>6447</v>
      </c>
      <c r="H6332" s="241">
        <v>45782</v>
      </c>
      <c r="I6332" s="505"/>
      <c r="J6332" s="249"/>
      <c r="K6332" s="249"/>
      <c r="L6332" s="249"/>
      <c r="M6332" s="246"/>
      <c r="N6332" s="249"/>
      <c r="O6332" s="506"/>
      <c r="P6332" s="249"/>
      <c r="Q6332" s="249"/>
      <c r="R6332" s="249"/>
      <c r="S6332" s="547">
        <v>65700</v>
      </c>
      <c r="T6332" s="238" t="s">
        <v>2965</v>
      </c>
      <c r="U6332" s="238">
        <f t="shared" si="149"/>
        <v>65700</v>
      </c>
    </row>
    <row r="6333" spans="1:21" ht="30.6">
      <c r="A6333" s="238">
        <f t="shared" si="150"/>
        <v>6330</v>
      </c>
      <c r="B6333" s="238">
        <v>109611234</v>
      </c>
      <c r="C6333" s="239">
        <v>3742612236</v>
      </c>
      <c r="D6333" s="239" t="s">
        <v>3031</v>
      </c>
      <c r="E6333" s="600" t="s">
        <v>36</v>
      </c>
      <c r="F6333" s="235">
        <v>44</v>
      </c>
      <c r="G6333" s="637" t="s">
        <v>6447</v>
      </c>
      <c r="H6333" s="241">
        <v>45782</v>
      </c>
      <c r="I6333" s="491"/>
      <c r="J6333" s="246"/>
      <c r="K6333" s="246"/>
      <c r="L6333" s="246"/>
      <c r="M6333" s="246"/>
      <c r="N6333" s="246"/>
      <c r="O6333" s="262"/>
      <c r="P6333" s="246"/>
      <c r="Q6333" s="246"/>
      <c r="R6333" s="246"/>
      <c r="S6333" s="347">
        <v>26302</v>
      </c>
      <c r="T6333" s="238" t="s">
        <v>2965</v>
      </c>
      <c r="U6333" s="238">
        <f t="shared" si="149"/>
        <v>1157288</v>
      </c>
    </row>
    <row r="6334" spans="1:21" ht="31.8">
      <c r="A6334" s="238">
        <f t="shared" si="150"/>
        <v>6331</v>
      </c>
      <c r="B6334" s="238">
        <v>112173808</v>
      </c>
      <c r="C6334" s="239" t="s">
        <v>3421</v>
      </c>
      <c r="D6334" s="349" t="s">
        <v>2819</v>
      </c>
      <c r="E6334" s="600" t="s">
        <v>36</v>
      </c>
      <c r="F6334" s="333">
        <v>12</v>
      </c>
      <c r="G6334" s="637" t="s">
        <v>6447</v>
      </c>
      <c r="H6334" s="241">
        <v>45782</v>
      </c>
      <c r="I6334" s="491"/>
      <c r="J6334" s="246"/>
      <c r="K6334" s="246"/>
      <c r="L6334" s="246"/>
      <c r="M6334" s="246"/>
      <c r="N6334" s="246"/>
      <c r="O6334" s="262"/>
      <c r="P6334" s="246"/>
      <c r="Q6334" s="246"/>
      <c r="R6334" s="246"/>
      <c r="S6334" s="347">
        <v>65700</v>
      </c>
      <c r="T6334" s="238" t="s">
        <v>2965</v>
      </c>
      <c r="U6334" s="238">
        <f t="shared" si="149"/>
        <v>788400</v>
      </c>
    </row>
    <row r="6335" spans="1:21">
      <c r="A6335" s="238">
        <f t="shared" si="150"/>
        <v>6332</v>
      </c>
      <c r="B6335" s="238">
        <v>112148136</v>
      </c>
      <c r="C6335" s="239" t="s">
        <v>3726</v>
      </c>
      <c r="D6335" s="239" t="s">
        <v>3727</v>
      </c>
      <c r="E6335" s="600" t="s">
        <v>36</v>
      </c>
      <c r="F6335" s="333">
        <v>25</v>
      </c>
      <c r="G6335" s="637" t="s">
        <v>6447</v>
      </c>
      <c r="H6335" s="241">
        <v>45782</v>
      </c>
      <c r="I6335" s="491"/>
      <c r="J6335" s="246"/>
      <c r="K6335" s="246"/>
      <c r="L6335" s="246"/>
      <c r="M6335" s="246"/>
      <c r="N6335" s="246"/>
      <c r="O6335" s="262"/>
      <c r="P6335" s="246"/>
      <c r="Q6335" s="246"/>
      <c r="R6335" s="246"/>
      <c r="S6335" s="347">
        <v>14766.94</v>
      </c>
      <c r="T6335" s="238" t="s">
        <v>2965</v>
      </c>
      <c r="U6335" s="238">
        <f t="shared" si="149"/>
        <v>369173.5</v>
      </c>
    </row>
    <row r="6336" spans="1:21" ht="30.6">
      <c r="A6336" s="238">
        <f t="shared" si="150"/>
        <v>6333</v>
      </c>
      <c r="B6336" s="238">
        <v>109611234</v>
      </c>
      <c r="C6336" s="239">
        <v>3742612236</v>
      </c>
      <c r="D6336" s="239" t="s">
        <v>3031</v>
      </c>
      <c r="E6336" s="600" t="s">
        <v>36</v>
      </c>
      <c r="F6336" s="333">
        <v>148</v>
      </c>
      <c r="G6336" s="637" t="s">
        <v>6447</v>
      </c>
      <c r="H6336" s="241">
        <v>45782</v>
      </c>
      <c r="I6336" s="491"/>
      <c r="J6336" s="246"/>
      <c r="K6336" s="246"/>
      <c r="L6336" s="246"/>
      <c r="M6336" s="246"/>
      <c r="N6336" s="246"/>
      <c r="O6336" s="262"/>
      <c r="P6336" s="246"/>
      <c r="Q6336" s="246"/>
      <c r="R6336" s="246"/>
      <c r="S6336" s="347">
        <v>26302</v>
      </c>
      <c r="T6336" s="238" t="s">
        <v>2965</v>
      </c>
      <c r="U6336" s="238">
        <f t="shared" si="149"/>
        <v>3892696</v>
      </c>
    </row>
    <row r="6337" spans="1:21" ht="31.8">
      <c r="A6337" s="238">
        <f t="shared" si="150"/>
        <v>6334</v>
      </c>
      <c r="B6337" s="238">
        <v>112173808</v>
      </c>
      <c r="C6337" s="239" t="s">
        <v>3421</v>
      </c>
      <c r="D6337" s="349" t="s">
        <v>2819</v>
      </c>
      <c r="E6337" s="600" t="s">
        <v>36</v>
      </c>
      <c r="F6337" s="333">
        <v>3</v>
      </c>
      <c r="G6337" s="637" t="s">
        <v>6447</v>
      </c>
      <c r="H6337" s="241">
        <v>45782</v>
      </c>
      <c r="I6337" s="491"/>
      <c r="J6337" s="246"/>
      <c r="K6337" s="246"/>
      <c r="L6337" s="246"/>
      <c r="M6337" s="246"/>
      <c r="N6337" s="246"/>
      <c r="O6337" s="262"/>
      <c r="P6337" s="246"/>
      <c r="Q6337" s="246"/>
      <c r="R6337" s="246"/>
      <c r="S6337" s="347">
        <v>65700</v>
      </c>
      <c r="T6337" s="238" t="s">
        <v>2965</v>
      </c>
      <c r="U6337" s="238">
        <f t="shared" si="149"/>
        <v>197100</v>
      </c>
    </row>
    <row r="6338" spans="1:21" ht="31.8">
      <c r="A6338" s="238">
        <f t="shared" si="150"/>
        <v>6335</v>
      </c>
      <c r="B6338" s="238">
        <v>112173808</v>
      </c>
      <c r="C6338" s="239" t="s">
        <v>3421</v>
      </c>
      <c r="D6338" s="349" t="s">
        <v>2819</v>
      </c>
      <c r="E6338" s="600" t="s">
        <v>36</v>
      </c>
      <c r="F6338" s="333">
        <v>12</v>
      </c>
      <c r="G6338" s="637" t="s">
        <v>6447</v>
      </c>
      <c r="H6338" s="241">
        <v>45782</v>
      </c>
      <c r="I6338" s="491"/>
      <c r="J6338" s="246"/>
      <c r="K6338" s="246"/>
      <c r="L6338" s="246"/>
      <c r="M6338" s="246"/>
      <c r="N6338" s="246"/>
      <c r="O6338" s="262"/>
      <c r="P6338" s="246"/>
      <c r="Q6338" s="246"/>
      <c r="R6338" s="246"/>
      <c r="S6338" s="347">
        <v>65700</v>
      </c>
      <c r="T6338" s="238" t="s">
        <v>2965</v>
      </c>
      <c r="U6338" s="238">
        <f t="shared" si="149"/>
        <v>788400</v>
      </c>
    </row>
    <row r="6339" spans="1:21" ht="31.8">
      <c r="A6339" s="238">
        <f t="shared" si="150"/>
        <v>6336</v>
      </c>
      <c r="B6339" s="238">
        <v>112173808</v>
      </c>
      <c r="C6339" s="239" t="s">
        <v>3421</v>
      </c>
      <c r="D6339" s="349" t="s">
        <v>2819</v>
      </c>
      <c r="E6339" s="600" t="s">
        <v>36</v>
      </c>
      <c r="F6339" s="333">
        <v>4</v>
      </c>
      <c r="G6339" s="637" t="s">
        <v>6447</v>
      </c>
      <c r="H6339" s="241">
        <v>45782</v>
      </c>
      <c r="I6339" s="491"/>
      <c r="J6339" s="246"/>
      <c r="K6339" s="246"/>
      <c r="L6339" s="246"/>
      <c r="M6339" s="246"/>
      <c r="N6339" s="246"/>
      <c r="O6339" s="262"/>
      <c r="P6339" s="246"/>
      <c r="Q6339" s="246"/>
      <c r="R6339" s="246"/>
      <c r="S6339" s="347">
        <v>65700</v>
      </c>
      <c r="T6339" s="238" t="s">
        <v>2965</v>
      </c>
      <c r="U6339" s="238">
        <f t="shared" si="149"/>
        <v>262800</v>
      </c>
    </row>
    <row r="6340" spans="1:21">
      <c r="A6340" s="238">
        <f t="shared" si="150"/>
        <v>6337</v>
      </c>
      <c r="B6340" s="238">
        <v>101557908</v>
      </c>
      <c r="C6340" s="239"/>
      <c r="D6340" s="239" t="s">
        <v>6349</v>
      </c>
      <c r="E6340" s="600" t="s">
        <v>6350</v>
      </c>
      <c r="F6340" s="333">
        <v>1</v>
      </c>
      <c r="G6340" s="623" t="s">
        <v>6462</v>
      </c>
      <c r="H6340" s="465">
        <v>45783</v>
      </c>
      <c r="I6340" s="491"/>
      <c r="J6340" s="246"/>
      <c r="K6340" s="246"/>
      <c r="L6340" s="246"/>
      <c r="M6340" s="246"/>
      <c r="N6340" s="246"/>
      <c r="O6340" s="262"/>
      <c r="P6340" s="246"/>
      <c r="Q6340" s="246"/>
      <c r="R6340" s="246"/>
      <c r="S6340" s="430">
        <v>18047</v>
      </c>
      <c r="T6340" s="238" t="s">
        <v>2965</v>
      </c>
      <c r="U6340" s="238">
        <f t="shared" si="149"/>
        <v>18047</v>
      </c>
    </row>
    <row r="6341" spans="1:21">
      <c r="A6341" s="238">
        <f t="shared" si="150"/>
        <v>6338</v>
      </c>
      <c r="B6341" s="238">
        <v>101557908</v>
      </c>
      <c r="C6341" s="239"/>
      <c r="D6341" s="239" t="s">
        <v>6349</v>
      </c>
      <c r="E6341" s="600" t="s">
        <v>6350</v>
      </c>
      <c r="F6341" s="333">
        <v>1</v>
      </c>
      <c r="G6341" s="623" t="s">
        <v>6459</v>
      </c>
      <c r="H6341" s="465">
        <v>45783</v>
      </c>
      <c r="I6341" s="491"/>
      <c r="J6341" s="246"/>
      <c r="K6341" s="246"/>
      <c r="L6341" s="246"/>
      <c r="M6341" s="246"/>
      <c r="N6341" s="246"/>
      <c r="O6341" s="262"/>
      <c r="P6341" s="246"/>
      <c r="Q6341" s="246"/>
      <c r="R6341" s="246"/>
      <c r="S6341" s="430">
        <v>18047</v>
      </c>
      <c r="T6341" s="238" t="s">
        <v>2965</v>
      </c>
      <c r="U6341" s="238">
        <f t="shared" si="149"/>
        <v>18047</v>
      </c>
    </row>
    <row r="6342" spans="1:21">
      <c r="A6342" s="238">
        <f t="shared" si="150"/>
        <v>6339</v>
      </c>
      <c r="B6342" s="238">
        <v>101557908</v>
      </c>
      <c r="C6342" s="239"/>
      <c r="D6342" s="239" t="s">
        <v>6349</v>
      </c>
      <c r="E6342" s="600" t="s">
        <v>6350</v>
      </c>
      <c r="F6342" s="333">
        <v>1</v>
      </c>
      <c r="G6342" s="623" t="s">
        <v>6460</v>
      </c>
      <c r="H6342" s="465">
        <v>45783</v>
      </c>
      <c r="I6342" s="491"/>
      <c r="J6342" s="246"/>
      <c r="K6342" s="246"/>
      <c r="L6342" s="246"/>
      <c r="M6342" s="246"/>
      <c r="N6342" s="246"/>
      <c r="O6342" s="262"/>
      <c r="P6342" s="246"/>
      <c r="Q6342" s="246"/>
      <c r="R6342" s="246"/>
      <c r="S6342" s="430">
        <v>18047</v>
      </c>
      <c r="T6342" s="238" t="s">
        <v>2965</v>
      </c>
      <c r="U6342" s="238">
        <f t="shared" si="149"/>
        <v>18047</v>
      </c>
    </row>
    <row r="6343" spans="1:21">
      <c r="A6343" s="238">
        <f t="shared" si="150"/>
        <v>6340</v>
      </c>
      <c r="B6343" s="238">
        <v>101557908</v>
      </c>
      <c r="C6343" s="239"/>
      <c r="D6343" s="239" t="s">
        <v>6349</v>
      </c>
      <c r="E6343" s="600" t="s">
        <v>6350</v>
      </c>
      <c r="F6343" s="333">
        <v>1</v>
      </c>
      <c r="G6343" s="623" t="s">
        <v>6461</v>
      </c>
      <c r="H6343" s="465">
        <v>45783</v>
      </c>
      <c r="I6343" s="491"/>
      <c r="J6343" s="246"/>
      <c r="K6343" s="246"/>
      <c r="L6343" s="246"/>
      <c r="M6343" s="246"/>
      <c r="N6343" s="246"/>
      <c r="O6343" s="262"/>
      <c r="P6343" s="246"/>
      <c r="Q6343" s="246"/>
      <c r="R6343" s="246"/>
      <c r="S6343" s="430">
        <v>18047</v>
      </c>
      <c r="T6343" s="238" t="s">
        <v>2965</v>
      </c>
      <c r="U6343" s="238">
        <f t="shared" si="149"/>
        <v>18047</v>
      </c>
    </row>
    <row r="6344" spans="1:21">
      <c r="A6344" s="238">
        <f t="shared" si="150"/>
        <v>6341</v>
      </c>
      <c r="B6344" s="238">
        <v>101557908</v>
      </c>
      <c r="C6344" s="239"/>
      <c r="D6344" s="239" t="s">
        <v>6349</v>
      </c>
      <c r="E6344" s="600" t="s">
        <v>6350</v>
      </c>
      <c r="F6344" s="333">
        <v>2</v>
      </c>
      <c r="G6344" s="623" t="s">
        <v>6463</v>
      </c>
      <c r="H6344" s="465">
        <v>45783</v>
      </c>
      <c r="I6344" s="491"/>
      <c r="J6344" s="246"/>
      <c r="K6344" s="246"/>
      <c r="L6344" s="246"/>
      <c r="M6344" s="246"/>
      <c r="N6344" s="246"/>
      <c r="O6344" s="262"/>
      <c r="P6344" s="246"/>
      <c r="Q6344" s="246"/>
      <c r="R6344" s="246"/>
      <c r="S6344" s="430">
        <v>18047</v>
      </c>
      <c r="T6344" s="238" t="s">
        <v>2965</v>
      </c>
      <c r="U6344" s="238">
        <f t="shared" si="149"/>
        <v>36094</v>
      </c>
    </row>
    <row r="6345" spans="1:21">
      <c r="A6345" s="238">
        <f t="shared" si="150"/>
        <v>6342</v>
      </c>
      <c r="B6345" s="238">
        <v>101557908</v>
      </c>
      <c r="C6345" s="239"/>
      <c r="D6345" s="239" t="s">
        <v>6349</v>
      </c>
      <c r="E6345" s="600" t="s">
        <v>6350</v>
      </c>
      <c r="F6345" s="333">
        <v>3</v>
      </c>
      <c r="G6345" s="623" t="s">
        <v>6464</v>
      </c>
      <c r="H6345" s="465">
        <v>45786</v>
      </c>
      <c r="I6345" s="491"/>
      <c r="J6345" s="246"/>
      <c r="K6345" s="246"/>
      <c r="L6345" s="246"/>
      <c r="M6345" s="246"/>
      <c r="N6345" s="246"/>
      <c r="O6345" s="262"/>
      <c r="P6345" s="246"/>
      <c r="Q6345" s="246"/>
      <c r="R6345" s="246"/>
      <c r="S6345" s="430">
        <v>18047</v>
      </c>
      <c r="T6345" s="238" t="s">
        <v>2965</v>
      </c>
      <c r="U6345" s="238">
        <f t="shared" si="149"/>
        <v>54141</v>
      </c>
    </row>
    <row r="6346" spans="1:21">
      <c r="A6346" s="238">
        <f t="shared" si="150"/>
        <v>6343</v>
      </c>
      <c r="B6346" s="238">
        <v>111393237</v>
      </c>
      <c r="C6346" s="239" t="s">
        <v>4366</v>
      </c>
      <c r="D6346" s="238" t="s">
        <v>4367</v>
      </c>
      <c r="E6346" s="598" t="s">
        <v>36</v>
      </c>
      <c r="F6346" s="333">
        <v>4</v>
      </c>
      <c r="G6346" s="637" t="s">
        <v>6447</v>
      </c>
      <c r="H6346" s="241">
        <v>45782</v>
      </c>
      <c r="I6346" s="491"/>
      <c r="J6346" s="246"/>
      <c r="K6346" s="246"/>
      <c r="L6346" s="246"/>
      <c r="M6346" s="246"/>
      <c r="N6346" s="246"/>
      <c r="O6346" s="262"/>
      <c r="P6346" s="246"/>
      <c r="Q6346" s="246"/>
      <c r="R6346" s="246"/>
      <c r="S6346" s="430">
        <v>193753</v>
      </c>
      <c r="T6346" s="238" t="s">
        <v>2965</v>
      </c>
      <c r="U6346" s="238">
        <f t="shared" si="149"/>
        <v>775012</v>
      </c>
    </row>
    <row r="6347" spans="1:21">
      <c r="A6347" s="238">
        <f t="shared" si="150"/>
        <v>6344</v>
      </c>
      <c r="B6347" s="238">
        <v>115032745</v>
      </c>
      <c r="C6347" s="239" t="s">
        <v>5973</v>
      </c>
      <c r="D6347" s="239" t="s">
        <v>5974</v>
      </c>
      <c r="E6347" s="600" t="s">
        <v>36</v>
      </c>
      <c r="F6347" s="333">
        <v>1</v>
      </c>
      <c r="G6347" s="637" t="s">
        <v>6447</v>
      </c>
      <c r="H6347" s="241">
        <v>45782</v>
      </c>
      <c r="I6347" s="491"/>
      <c r="J6347" s="246"/>
      <c r="K6347" s="246"/>
      <c r="L6347" s="246"/>
      <c r="M6347" s="246"/>
      <c r="N6347" s="246"/>
      <c r="O6347" s="262"/>
      <c r="P6347" s="246"/>
      <c r="Q6347" s="246"/>
      <c r="R6347" s="246"/>
      <c r="S6347" s="347">
        <v>204250</v>
      </c>
      <c r="T6347" s="238" t="s">
        <v>2965</v>
      </c>
      <c r="U6347" s="238">
        <f t="shared" si="149"/>
        <v>204250</v>
      </c>
    </row>
    <row r="6348" spans="1:21">
      <c r="A6348" s="238">
        <f t="shared" si="150"/>
        <v>6345</v>
      </c>
      <c r="B6348" s="238"/>
      <c r="C6348" s="239"/>
      <c r="D6348" s="239" t="s">
        <v>4072</v>
      </c>
      <c r="E6348" s="600" t="s">
        <v>36</v>
      </c>
      <c r="F6348" s="333">
        <v>2</v>
      </c>
      <c r="G6348" s="637" t="s">
        <v>6447</v>
      </c>
      <c r="H6348" s="241">
        <v>45782</v>
      </c>
      <c r="I6348" s="491"/>
      <c r="J6348" s="246"/>
      <c r="K6348" s="246"/>
      <c r="L6348" s="246"/>
      <c r="M6348" s="246"/>
      <c r="N6348" s="246"/>
      <c r="O6348" s="262"/>
      <c r="P6348" s="246"/>
      <c r="Q6348" s="246"/>
      <c r="R6348" s="246"/>
      <c r="S6348" s="430">
        <v>94464</v>
      </c>
      <c r="T6348" s="238" t="s">
        <v>2965</v>
      </c>
      <c r="U6348" s="238">
        <f t="shared" ref="U6348:U6411" si="151">S6348*F6348</f>
        <v>188928</v>
      </c>
    </row>
    <row r="6349" spans="1:21">
      <c r="A6349" s="238">
        <f t="shared" si="150"/>
        <v>6346</v>
      </c>
      <c r="B6349" s="238">
        <v>111393237</v>
      </c>
      <c r="C6349" s="239" t="s">
        <v>4366</v>
      </c>
      <c r="D6349" s="238" t="s">
        <v>4367</v>
      </c>
      <c r="E6349" s="598" t="s">
        <v>36</v>
      </c>
      <c r="F6349" s="333">
        <v>40</v>
      </c>
      <c r="G6349" s="637" t="s">
        <v>6447</v>
      </c>
      <c r="H6349" s="241">
        <v>45782</v>
      </c>
      <c r="I6349" s="491"/>
      <c r="J6349" s="246"/>
      <c r="K6349" s="246"/>
      <c r="L6349" s="246"/>
      <c r="M6349" s="246"/>
      <c r="N6349" s="246"/>
      <c r="O6349" s="262"/>
      <c r="P6349" s="246"/>
      <c r="Q6349" s="246"/>
      <c r="R6349" s="246"/>
      <c r="S6349" s="430">
        <v>193753</v>
      </c>
      <c r="T6349" s="238" t="s">
        <v>2965</v>
      </c>
      <c r="U6349" s="238">
        <f t="shared" si="151"/>
        <v>7750120</v>
      </c>
    </row>
    <row r="6350" spans="1:21">
      <c r="A6350" s="238">
        <f t="shared" si="150"/>
        <v>6347</v>
      </c>
      <c r="B6350" s="238">
        <v>111393237</v>
      </c>
      <c r="C6350" s="239" t="s">
        <v>4366</v>
      </c>
      <c r="D6350" s="238" t="s">
        <v>4367</v>
      </c>
      <c r="E6350" s="598" t="s">
        <v>36</v>
      </c>
      <c r="F6350" s="333">
        <v>16</v>
      </c>
      <c r="G6350" s="637" t="s">
        <v>6447</v>
      </c>
      <c r="H6350" s="241">
        <v>45782</v>
      </c>
      <c r="I6350" s="491"/>
      <c r="J6350" s="246"/>
      <c r="K6350" s="246"/>
      <c r="L6350" s="246"/>
      <c r="M6350" s="246"/>
      <c r="N6350" s="246"/>
      <c r="O6350" s="262"/>
      <c r="P6350" s="246"/>
      <c r="Q6350" s="246"/>
      <c r="R6350" s="246"/>
      <c r="S6350" s="430">
        <v>193753</v>
      </c>
      <c r="T6350" s="238" t="s">
        <v>2965</v>
      </c>
      <c r="U6350" s="238">
        <f t="shared" si="151"/>
        <v>3100048</v>
      </c>
    </row>
    <row r="6351" spans="1:21">
      <c r="A6351" s="238">
        <f t="shared" si="150"/>
        <v>6348</v>
      </c>
      <c r="B6351" s="238"/>
      <c r="C6351" s="239"/>
      <c r="D6351" s="239" t="s">
        <v>4072</v>
      </c>
      <c r="E6351" s="598" t="s">
        <v>36</v>
      </c>
      <c r="F6351" s="333">
        <v>15</v>
      </c>
      <c r="G6351" s="637" t="s">
        <v>6447</v>
      </c>
      <c r="H6351" s="241">
        <v>45782</v>
      </c>
      <c r="I6351" s="491"/>
      <c r="J6351" s="246"/>
      <c r="K6351" s="246"/>
      <c r="L6351" s="246"/>
      <c r="M6351" s="246"/>
      <c r="N6351" s="246"/>
      <c r="O6351" s="262"/>
      <c r="P6351" s="246"/>
      <c r="Q6351" s="246"/>
      <c r="R6351" s="246"/>
      <c r="S6351" s="430">
        <v>94464</v>
      </c>
      <c r="T6351" s="238" t="s">
        <v>2965</v>
      </c>
      <c r="U6351" s="238">
        <f t="shared" si="151"/>
        <v>1416960</v>
      </c>
    </row>
    <row r="6352" spans="1:21">
      <c r="A6352" s="238">
        <f t="shared" si="150"/>
        <v>6349</v>
      </c>
      <c r="B6352" s="238">
        <v>115032745</v>
      </c>
      <c r="C6352" s="239" t="s">
        <v>5973</v>
      </c>
      <c r="D6352" s="239" t="s">
        <v>5974</v>
      </c>
      <c r="E6352" s="598" t="s">
        <v>36</v>
      </c>
      <c r="F6352" s="333">
        <v>20</v>
      </c>
      <c r="G6352" s="637" t="s">
        <v>6447</v>
      </c>
      <c r="H6352" s="241">
        <v>45782</v>
      </c>
      <c r="I6352" s="491"/>
      <c r="J6352" s="246"/>
      <c r="K6352" s="246"/>
      <c r="L6352" s="246"/>
      <c r="M6352" s="246"/>
      <c r="N6352" s="246"/>
      <c r="O6352" s="262"/>
      <c r="P6352" s="246"/>
      <c r="Q6352" s="246"/>
      <c r="R6352" s="246"/>
      <c r="S6352" s="347">
        <v>204250</v>
      </c>
      <c r="T6352" s="238" t="s">
        <v>2965</v>
      </c>
      <c r="U6352" s="238">
        <f t="shared" si="151"/>
        <v>4085000</v>
      </c>
    </row>
    <row r="6353" spans="1:21">
      <c r="A6353" s="238">
        <f t="shared" si="150"/>
        <v>6350</v>
      </c>
      <c r="B6353" s="238">
        <v>115032745</v>
      </c>
      <c r="C6353" s="239" t="s">
        <v>5973</v>
      </c>
      <c r="D6353" s="239" t="s">
        <v>5974</v>
      </c>
      <c r="E6353" s="598" t="s">
        <v>36</v>
      </c>
      <c r="F6353" s="333">
        <v>11</v>
      </c>
      <c r="G6353" s="637" t="s">
        <v>6447</v>
      </c>
      <c r="H6353" s="241">
        <v>45782</v>
      </c>
      <c r="I6353" s="491"/>
      <c r="J6353" s="246"/>
      <c r="K6353" s="246"/>
      <c r="L6353" s="246"/>
      <c r="M6353" s="246"/>
      <c r="N6353" s="246"/>
      <c r="O6353" s="262"/>
      <c r="P6353" s="246"/>
      <c r="Q6353" s="246"/>
      <c r="R6353" s="246"/>
      <c r="S6353" s="347">
        <v>204250</v>
      </c>
      <c r="T6353" s="238" t="s">
        <v>2965</v>
      </c>
      <c r="U6353" s="238">
        <f t="shared" si="151"/>
        <v>2246750</v>
      </c>
    </row>
    <row r="6354" spans="1:21">
      <c r="A6354" s="238">
        <f t="shared" si="150"/>
        <v>6351</v>
      </c>
      <c r="B6354" s="238"/>
      <c r="C6354" s="239"/>
      <c r="D6354" s="239" t="s">
        <v>4072</v>
      </c>
      <c r="E6354" s="600" t="s">
        <v>36</v>
      </c>
      <c r="F6354" s="333">
        <v>11</v>
      </c>
      <c r="G6354" s="637" t="s">
        <v>6447</v>
      </c>
      <c r="H6354" s="241">
        <v>45782</v>
      </c>
      <c r="I6354" s="491"/>
      <c r="J6354" s="246"/>
      <c r="K6354" s="246"/>
      <c r="L6354" s="246"/>
      <c r="M6354" s="246"/>
      <c r="N6354" s="246"/>
      <c r="O6354" s="262"/>
      <c r="P6354" s="246"/>
      <c r="Q6354" s="246"/>
      <c r="R6354" s="246"/>
      <c r="S6354" s="430">
        <v>94464</v>
      </c>
      <c r="T6354" s="238" t="s">
        <v>2965</v>
      </c>
      <c r="U6354" s="238">
        <f t="shared" si="151"/>
        <v>1039104</v>
      </c>
    </row>
    <row r="6355" spans="1:21">
      <c r="A6355" s="238">
        <f t="shared" si="150"/>
        <v>6352</v>
      </c>
      <c r="B6355" s="238">
        <v>110492016</v>
      </c>
      <c r="C6355" s="238" t="s">
        <v>1048</v>
      </c>
      <c r="D6355" s="238" t="s">
        <v>1049</v>
      </c>
      <c r="E6355" s="598" t="s">
        <v>36</v>
      </c>
      <c r="F6355" s="235">
        <v>66</v>
      </c>
      <c r="G6355" s="623" t="s">
        <v>6481</v>
      </c>
      <c r="H6355" s="410">
        <v>45792</v>
      </c>
      <c r="I6355" s="491"/>
      <c r="J6355" s="246"/>
      <c r="K6355" s="246"/>
      <c r="L6355" s="246"/>
      <c r="M6355" s="246"/>
      <c r="N6355" s="246"/>
      <c r="O6355" s="262"/>
      <c r="P6355" s="246"/>
      <c r="Q6355" s="246"/>
      <c r="R6355" s="246"/>
      <c r="S6355" s="347">
        <v>3.5</v>
      </c>
      <c r="T6355" s="238" t="s">
        <v>2965</v>
      </c>
      <c r="U6355" s="238">
        <f t="shared" si="151"/>
        <v>231</v>
      </c>
    </row>
    <row r="6356" spans="1:21" ht="20.399999999999999">
      <c r="A6356" s="238">
        <f t="shared" si="150"/>
        <v>6353</v>
      </c>
      <c r="B6356" s="238" t="s">
        <v>3816</v>
      </c>
      <c r="C6356" s="238" t="s">
        <v>2943</v>
      </c>
      <c r="D6356" s="238" t="s">
        <v>2944</v>
      </c>
      <c r="E6356" s="598" t="s">
        <v>2729</v>
      </c>
      <c r="F6356" s="235">
        <v>100</v>
      </c>
      <c r="G6356" s="623" t="s">
        <v>6481</v>
      </c>
      <c r="H6356" s="410">
        <v>45792</v>
      </c>
      <c r="I6356" s="491"/>
      <c r="J6356" s="246"/>
      <c r="K6356" s="246"/>
      <c r="L6356" s="246"/>
      <c r="M6356" s="246"/>
      <c r="N6356" s="246"/>
      <c r="O6356" s="262"/>
      <c r="P6356" s="246"/>
      <c r="Q6356" s="246"/>
      <c r="R6356" s="246"/>
      <c r="S6356" s="430">
        <v>13.6</v>
      </c>
      <c r="T6356" s="238" t="s">
        <v>2965</v>
      </c>
      <c r="U6356" s="238">
        <f t="shared" si="151"/>
        <v>1360</v>
      </c>
    </row>
    <row r="6357" spans="1:21">
      <c r="A6357" s="238">
        <f t="shared" si="150"/>
        <v>6354</v>
      </c>
      <c r="B6357" s="238">
        <v>102625238</v>
      </c>
      <c r="C6357" s="238" t="s">
        <v>359</v>
      </c>
      <c r="D6357" s="238" t="s">
        <v>360</v>
      </c>
      <c r="E6357" s="598" t="s">
        <v>36</v>
      </c>
      <c r="F6357" s="333">
        <v>1</v>
      </c>
      <c r="G6357" s="623" t="s">
        <v>6482</v>
      </c>
      <c r="H6357" s="410">
        <v>45799</v>
      </c>
      <c r="I6357" s="491"/>
      <c r="J6357" s="246"/>
      <c r="K6357" s="246"/>
      <c r="L6357" s="246"/>
      <c r="M6357" s="246"/>
      <c r="N6357" s="246"/>
      <c r="O6357" s="262"/>
      <c r="P6357" s="246"/>
      <c r="Q6357" s="246"/>
      <c r="R6357" s="246"/>
      <c r="S6357" s="430">
        <v>2206</v>
      </c>
      <c r="T6357" s="238" t="s">
        <v>2965</v>
      </c>
      <c r="U6357" s="238">
        <f t="shared" si="151"/>
        <v>2206</v>
      </c>
    </row>
    <row r="6358" spans="1:21">
      <c r="A6358" s="238">
        <f t="shared" si="150"/>
        <v>6355</v>
      </c>
      <c r="B6358" s="238">
        <v>112169820</v>
      </c>
      <c r="C6358" s="337" t="s">
        <v>2939</v>
      </c>
      <c r="D6358" s="239" t="s">
        <v>2940</v>
      </c>
      <c r="E6358" s="605" t="s">
        <v>2729</v>
      </c>
      <c r="F6358" s="238">
        <v>1479</v>
      </c>
      <c r="G6358" s="623" t="s">
        <v>6483</v>
      </c>
      <c r="H6358" s="241">
        <v>45804</v>
      </c>
      <c r="I6358" s="491"/>
      <c r="J6358" s="246"/>
      <c r="K6358" s="246"/>
      <c r="L6358" s="246"/>
      <c r="M6358" s="246"/>
      <c r="N6358" s="246"/>
      <c r="O6358" s="262"/>
      <c r="P6358" s="246"/>
      <c r="Q6358" s="246"/>
      <c r="R6358" s="246"/>
      <c r="S6358" s="334">
        <v>32.01</v>
      </c>
      <c r="T6358" s="238" t="s">
        <v>2965</v>
      </c>
      <c r="U6358" s="238">
        <f t="shared" si="151"/>
        <v>47342.789999999994</v>
      </c>
    </row>
    <row r="6359" spans="1:21" ht="20.399999999999999">
      <c r="A6359" s="238">
        <f t="shared" si="150"/>
        <v>6356</v>
      </c>
      <c r="B6359" s="238" t="s">
        <v>5885</v>
      </c>
      <c r="C6359" s="239" t="s">
        <v>5114</v>
      </c>
      <c r="D6359" s="239" t="s">
        <v>5115</v>
      </c>
      <c r="E6359" s="600" t="s">
        <v>36</v>
      </c>
      <c r="F6359" s="333">
        <v>2</v>
      </c>
      <c r="G6359" s="623" t="s">
        <v>6484</v>
      </c>
      <c r="H6359" s="465">
        <v>45799</v>
      </c>
      <c r="I6359" s="491"/>
      <c r="J6359" s="246"/>
      <c r="K6359" s="246"/>
      <c r="L6359" s="246"/>
      <c r="M6359" s="246"/>
      <c r="N6359" s="246"/>
      <c r="O6359" s="262"/>
      <c r="P6359" s="246"/>
      <c r="Q6359" s="246"/>
      <c r="R6359" s="246"/>
      <c r="S6359" s="430">
        <v>16608.16</v>
      </c>
      <c r="T6359" s="238" t="s">
        <v>2965</v>
      </c>
      <c r="U6359" s="238">
        <f t="shared" si="151"/>
        <v>33216.32</v>
      </c>
    </row>
    <row r="6360" spans="1:21">
      <c r="A6360" s="238">
        <f t="shared" si="150"/>
        <v>6357</v>
      </c>
      <c r="B6360" s="238">
        <v>113782133</v>
      </c>
      <c r="C6360" s="235"/>
      <c r="D6360" s="239" t="s">
        <v>4388</v>
      </c>
      <c r="E6360" s="600" t="s">
        <v>36</v>
      </c>
      <c r="F6360" s="235">
        <v>54</v>
      </c>
      <c r="G6360" s="623" t="s">
        <v>6482</v>
      </c>
      <c r="H6360" s="410">
        <v>45799</v>
      </c>
      <c r="I6360" s="491"/>
      <c r="J6360" s="246"/>
      <c r="K6360" s="246"/>
      <c r="L6360" s="246"/>
      <c r="M6360" s="246"/>
      <c r="N6360" s="246"/>
      <c r="O6360" s="262"/>
      <c r="P6360" s="246"/>
      <c r="Q6360" s="246"/>
      <c r="R6360" s="246"/>
      <c r="S6360" s="430">
        <v>110</v>
      </c>
      <c r="T6360" s="238" t="s">
        <v>2965</v>
      </c>
      <c r="U6360" s="238">
        <f t="shared" si="151"/>
        <v>5940</v>
      </c>
    </row>
    <row r="6361" spans="1:21">
      <c r="A6361" s="238">
        <f t="shared" si="150"/>
        <v>6358</v>
      </c>
      <c r="B6361" s="238">
        <v>113782133</v>
      </c>
      <c r="C6361" s="235"/>
      <c r="D6361" s="239" t="s">
        <v>4388</v>
      </c>
      <c r="E6361" s="600" t="s">
        <v>36</v>
      </c>
      <c r="F6361" s="235">
        <v>100</v>
      </c>
      <c r="G6361" s="623" t="s">
        <v>6481</v>
      </c>
      <c r="H6361" s="410">
        <v>45792</v>
      </c>
      <c r="I6361" s="491"/>
      <c r="J6361" s="246"/>
      <c r="K6361" s="246"/>
      <c r="L6361" s="246"/>
      <c r="M6361" s="246"/>
      <c r="N6361" s="246"/>
      <c r="O6361" s="262"/>
      <c r="P6361" s="246"/>
      <c r="Q6361" s="246"/>
      <c r="R6361" s="246"/>
      <c r="S6361" s="430">
        <v>110</v>
      </c>
      <c r="T6361" s="238" t="s">
        <v>2965</v>
      </c>
      <c r="U6361" s="238">
        <f t="shared" si="151"/>
        <v>11000</v>
      </c>
    </row>
    <row r="6362" spans="1:21">
      <c r="A6362" s="238">
        <f t="shared" si="150"/>
        <v>6359</v>
      </c>
      <c r="B6362" s="238">
        <v>109609628</v>
      </c>
      <c r="C6362" s="346" t="s">
        <v>1672</v>
      </c>
      <c r="D6362" s="238" t="s">
        <v>1673</v>
      </c>
      <c r="E6362" s="600" t="s">
        <v>36</v>
      </c>
      <c r="F6362" s="235">
        <v>40</v>
      </c>
      <c r="G6362" s="623" t="s">
        <v>6483</v>
      </c>
      <c r="H6362" s="241">
        <v>45804</v>
      </c>
      <c r="I6362" s="491"/>
      <c r="J6362" s="246"/>
      <c r="K6362" s="246"/>
      <c r="L6362" s="246"/>
      <c r="M6362" s="246"/>
      <c r="N6362" s="246"/>
      <c r="O6362" s="262"/>
      <c r="P6362" s="246"/>
      <c r="Q6362" s="246"/>
      <c r="R6362" s="246"/>
      <c r="S6362" s="334">
        <v>55.24</v>
      </c>
      <c r="T6362" s="238" t="s">
        <v>2965</v>
      </c>
      <c r="U6362" s="238">
        <f t="shared" si="151"/>
        <v>2209.6</v>
      </c>
    </row>
    <row r="6363" spans="1:21">
      <c r="A6363" s="238">
        <f t="shared" si="150"/>
        <v>6360</v>
      </c>
      <c r="B6363" s="235">
        <v>111381215</v>
      </c>
      <c r="C6363" s="235" t="s">
        <v>5576</v>
      </c>
      <c r="D6363" s="235" t="s">
        <v>236</v>
      </c>
      <c r="E6363" s="598" t="s">
        <v>36</v>
      </c>
      <c r="F6363" s="333">
        <v>1</v>
      </c>
      <c r="G6363" s="623" t="s">
        <v>6484</v>
      </c>
      <c r="H6363" s="465">
        <v>45799</v>
      </c>
      <c r="I6363" s="491"/>
      <c r="J6363" s="246"/>
      <c r="K6363" s="246"/>
      <c r="L6363" s="246"/>
      <c r="M6363" s="246"/>
      <c r="N6363" s="246"/>
      <c r="O6363" s="262"/>
      <c r="P6363" s="246"/>
      <c r="Q6363" s="246"/>
      <c r="R6363" s="246"/>
      <c r="S6363" s="430" t="s">
        <v>6510</v>
      </c>
      <c r="T6363" s="238" t="s">
        <v>2965</v>
      </c>
      <c r="U6363" s="238" t="e">
        <f t="shared" si="151"/>
        <v>#VALUE!</v>
      </c>
    </row>
    <row r="6364" spans="1:21">
      <c r="A6364" s="238">
        <f t="shared" si="150"/>
        <v>6361</v>
      </c>
      <c r="B6364" s="235">
        <v>111381215</v>
      </c>
      <c r="C6364" s="235" t="s">
        <v>5576</v>
      </c>
      <c r="D6364" s="235" t="s">
        <v>236</v>
      </c>
      <c r="E6364" s="598" t="s">
        <v>36</v>
      </c>
      <c r="F6364" s="333">
        <v>1</v>
      </c>
      <c r="G6364" s="623" t="s">
        <v>6484</v>
      </c>
      <c r="H6364" s="465">
        <v>45799</v>
      </c>
      <c r="I6364" s="491"/>
      <c r="J6364" s="246"/>
      <c r="K6364" s="246"/>
      <c r="L6364" s="246"/>
      <c r="M6364" s="246"/>
      <c r="N6364" s="246"/>
      <c r="O6364" s="262"/>
      <c r="P6364" s="246"/>
      <c r="Q6364" s="246"/>
      <c r="R6364" s="246"/>
      <c r="S6364" s="430" t="s">
        <v>6510</v>
      </c>
      <c r="T6364" s="238" t="s">
        <v>2965</v>
      </c>
      <c r="U6364" s="238" t="e">
        <f t="shared" si="151"/>
        <v>#VALUE!</v>
      </c>
    </row>
    <row r="6365" spans="1:21">
      <c r="A6365" s="238">
        <f t="shared" si="150"/>
        <v>6362</v>
      </c>
      <c r="B6365" s="238" t="s">
        <v>5604</v>
      </c>
      <c r="C6365" s="239" t="s">
        <v>5605</v>
      </c>
      <c r="D6365" s="239" t="s">
        <v>5606</v>
      </c>
      <c r="E6365" s="598" t="s">
        <v>36</v>
      </c>
      <c r="F6365" s="333">
        <v>2</v>
      </c>
      <c r="G6365" s="623" t="s">
        <v>6484</v>
      </c>
      <c r="H6365" s="465">
        <v>45799</v>
      </c>
      <c r="I6365" s="491"/>
      <c r="J6365" s="246"/>
      <c r="K6365" s="246"/>
      <c r="L6365" s="246"/>
      <c r="M6365" s="246"/>
      <c r="N6365" s="246"/>
      <c r="O6365" s="262"/>
      <c r="P6365" s="246"/>
      <c r="Q6365" s="246"/>
      <c r="R6365" s="246"/>
      <c r="S6365" s="430">
        <v>196500</v>
      </c>
      <c r="T6365" s="238" t="s">
        <v>2965</v>
      </c>
      <c r="U6365" s="238">
        <f t="shared" si="151"/>
        <v>393000</v>
      </c>
    </row>
    <row r="6366" spans="1:21">
      <c r="A6366" s="238">
        <f t="shared" si="150"/>
        <v>6363</v>
      </c>
      <c r="B6366" s="238" t="s">
        <v>5607</v>
      </c>
      <c r="C6366" s="239" t="s">
        <v>5608</v>
      </c>
      <c r="D6366" s="239" t="s">
        <v>5609</v>
      </c>
      <c r="E6366" s="598" t="s">
        <v>36</v>
      </c>
      <c r="F6366" s="333">
        <v>2</v>
      </c>
      <c r="G6366" s="623" t="s">
        <v>6484</v>
      </c>
      <c r="H6366" s="465">
        <v>45799</v>
      </c>
      <c r="I6366" s="491"/>
      <c r="J6366" s="246"/>
      <c r="K6366" s="246"/>
      <c r="L6366" s="246"/>
      <c r="M6366" s="246"/>
      <c r="N6366" s="246"/>
      <c r="O6366" s="262"/>
      <c r="P6366" s="246"/>
      <c r="Q6366" s="246"/>
      <c r="R6366" s="246"/>
      <c r="S6366" s="430" t="s">
        <v>6511</v>
      </c>
      <c r="T6366" s="238" t="s">
        <v>2965</v>
      </c>
      <c r="U6366" s="238" t="e">
        <f t="shared" si="151"/>
        <v>#VALUE!</v>
      </c>
    </row>
    <row r="6367" spans="1:21">
      <c r="A6367" s="238">
        <f t="shared" si="150"/>
        <v>6364</v>
      </c>
      <c r="B6367" s="238" t="s">
        <v>5681</v>
      </c>
      <c r="C6367" s="238" t="s">
        <v>5682</v>
      </c>
      <c r="D6367" s="238" t="s">
        <v>5683</v>
      </c>
      <c r="E6367" s="598" t="s">
        <v>36</v>
      </c>
      <c r="F6367" s="333">
        <v>1</v>
      </c>
      <c r="G6367" s="623" t="s">
        <v>6485</v>
      </c>
      <c r="H6367" s="465">
        <v>45793</v>
      </c>
      <c r="I6367" s="491"/>
      <c r="J6367" s="246"/>
      <c r="K6367" s="246"/>
      <c r="L6367" s="246"/>
      <c r="M6367" s="246"/>
      <c r="N6367" s="246"/>
      <c r="O6367" s="262"/>
      <c r="P6367" s="246"/>
      <c r="Q6367" s="246"/>
      <c r="R6367" s="246"/>
      <c r="S6367" s="430">
        <v>840500</v>
      </c>
      <c r="T6367" s="238" t="s">
        <v>2965</v>
      </c>
      <c r="U6367" s="238">
        <f t="shared" si="151"/>
        <v>840500</v>
      </c>
    </row>
    <row r="6368" spans="1:21">
      <c r="A6368" s="238">
        <f t="shared" si="150"/>
        <v>6365</v>
      </c>
      <c r="B6368" s="238">
        <v>113694314</v>
      </c>
      <c r="C6368" s="238" t="s">
        <v>4398</v>
      </c>
      <c r="D6368" s="337" t="s">
        <v>4399</v>
      </c>
      <c r="E6368" s="600" t="s">
        <v>36</v>
      </c>
      <c r="F6368" s="333">
        <v>4</v>
      </c>
      <c r="G6368" s="623" t="s">
        <v>6484</v>
      </c>
      <c r="H6368" s="465">
        <v>45799</v>
      </c>
      <c r="I6368" s="491"/>
      <c r="J6368" s="246"/>
      <c r="K6368" s="246"/>
      <c r="L6368" s="246"/>
      <c r="M6368" s="246"/>
      <c r="N6368" s="246"/>
      <c r="O6368" s="262"/>
      <c r="P6368" s="246"/>
      <c r="Q6368" s="246"/>
      <c r="R6368" s="246"/>
      <c r="S6368" s="430">
        <v>11260</v>
      </c>
      <c r="T6368" s="238" t="s">
        <v>2965</v>
      </c>
      <c r="U6368" s="238">
        <f t="shared" si="151"/>
        <v>45040</v>
      </c>
    </row>
    <row r="6369" spans="1:21">
      <c r="A6369" s="238">
        <f t="shared" si="150"/>
        <v>6366</v>
      </c>
      <c r="B6369" s="238">
        <v>102464571</v>
      </c>
      <c r="C6369" s="238" t="s">
        <v>1693</v>
      </c>
      <c r="D6369" s="238" t="s">
        <v>1694</v>
      </c>
      <c r="E6369" s="600" t="s">
        <v>36</v>
      </c>
      <c r="F6369" s="235">
        <v>2</v>
      </c>
      <c r="G6369" s="623" t="s">
        <v>6486</v>
      </c>
      <c r="H6369" s="241">
        <v>45800</v>
      </c>
      <c r="I6369" s="491"/>
      <c r="J6369" s="246"/>
      <c r="K6369" s="246"/>
      <c r="L6369" s="246"/>
      <c r="M6369" s="246"/>
      <c r="N6369" s="246"/>
      <c r="O6369" s="262"/>
      <c r="P6369" s="246"/>
      <c r="Q6369" s="246"/>
      <c r="R6369" s="246"/>
      <c r="S6369" s="430">
        <v>1790</v>
      </c>
      <c r="T6369" s="238" t="s">
        <v>2965</v>
      </c>
      <c r="U6369" s="238">
        <f t="shared" si="151"/>
        <v>3580</v>
      </c>
    </row>
    <row r="6370" spans="1:21">
      <c r="A6370" s="238">
        <f t="shared" si="150"/>
        <v>6367</v>
      </c>
      <c r="B6370" s="238">
        <v>102951260</v>
      </c>
      <c r="C6370" s="238" t="s">
        <v>1697</v>
      </c>
      <c r="D6370" s="238" t="s">
        <v>1698</v>
      </c>
      <c r="E6370" s="600" t="s">
        <v>36</v>
      </c>
      <c r="F6370" s="333">
        <v>2</v>
      </c>
      <c r="G6370" s="623" t="s">
        <v>6486</v>
      </c>
      <c r="H6370" s="241">
        <v>45800</v>
      </c>
      <c r="I6370" s="491"/>
      <c r="J6370" s="246"/>
      <c r="K6370" s="246"/>
      <c r="L6370" s="246"/>
      <c r="M6370" s="246"/>
      <c r="N6370" s="246"/>
      <c r="O6370" s="262"/>
      <c r="P6370" s="246"/>
      <c r="Q6370" s="246"/>
      <c r="R6370" s="246"/>
      <c r="S6370" s="430">
        <v>242</v>
      </c>
      <c r="T6370" s="238" t="s">
        <v>2965</v>
      </c>
      <c r="U6370" s="238">
        <f t="shared" si="151"/>
        <v>484</v>
      </c>
    </row>
    <row r="6371" spans="1:21" ht="20.399999999999999">
      <c r="A6371" s="238">
        <f t="shared" si="150"/>
        <v>6368</v>
      </c>
      <c r="B6371" s="333">
        <v>107171952</v>
      </c>
      <c r="C6371" s="238">
        <v>99148781208</v>
      </c>
      <c r="D6371" s="238" t="s">
        <v>1476</v>
      </c>
      <c r="E6371" s="598" t="s">
        <v>36</v>
      </c>
      <c r="F6371" s="333">
        <v>41</v>
      </c>
      <c r="G6371" s="623" t="s">
        <v>6483</v>
      </c>
      <c r="H6371" s="241">
        <v>45804</v>
      </c>
      <c r="I6371" s="491"/>
      <c r="J6371" s="246"/>
      <c r="K6371" s="246"/>
      <c r="L6371" s="246"/>
      <c r="M6371" s="246"/>
      <c r="N6371" s="246"/>
      <c r="O6371" s="262"/>
      <c r="P6371" s="246"/>
      <c r="Q6371" s="246"/>
      <c r="R6371" s="246"/>
      <c r="S6371" s="338">
        <v>2003.5</v>
      </c>
      <c r="T6371" s="238" t="s">
        <v>2965</v>
      </c>
      <c r="U6371" s="238">
        <f t="shared" si="151"/>
        <v>82143.5</v>
      </c>
    </row>
    <row r="6372" spans="1:21">
      <c r="A6372" s="238">
        <f t="shared" si="150"/>
        <v>6369</v>
      </c>
      <c r="B6372" s="238">
        <v>112169822</v>
      </c>
      <c r="C6372" s="239"/>
      <c r="D6372" s="239" t="s">
        <v>2942</v>
      </c>
      <c r="E6372" s="600" t="s">
        <v>2729</v>
      </c>
      <c r="F6372" s="238">
        <v>100</v>
      </c>
      <c r="G6372" s="623" t="s">
        <v>6482</v>
      </c>
      <c r="H6372" s="410">
        <v>45799</v>
      </c>
      <c r="I6372" s="491"/>
      <c r="J6372" s="246"/>
      <c r="K6372" s="246"/>
      <c r="L6372" s="246"/>
      <c r="M6372" s="246"/>
      <c r="N6372" s="246"/>
      <c r="O6372" s="262"/>
      <c r="P6372" s="246"/>
      <c r="Q6372" s="246"/>
      <c r="R6372" s="246"/>
      <c r="S6372" s="430">
        <v>21.67</v>
      </c>
      <c r="T6372" s="238" t="s">
        <v>2965</v>
      </c>
      <c r="U6372" s="238">
        <f t="shared" si="151"/>
        <v>2167</v>
      </c>
    </row>
    <row r="6373" spans="1:21">
      <c r="A6373" s="238">
        <f t="shared" si="150"/>
        <v>6370</v>
      </c>
      <c r="B6373" s="238">
        <v>112169822</v>
      </c>
      <c r="C6373" s="239"/>
      <c r="D6373" s="239" t="s">
        <v>2942</v>
      </c>
      <c r="E6373" s="600" t="s">
        <v>2729</v>
      </c>
      <c r="F6373" s="238">
        <v>1400</v>
      </c>
      <c r="G6373" s="623" t="s">
        <v>6483</v>
      </c>
      <c r="H6373" s="241">
        <v>45804</v>
      </c>
      <c r="I6373" s="491"/>
      <c r="J6373" s="246"/>
      <c r="K6373" s="246"/>
      <c r="L6373" s="246"/>
      <c r="M6373" s="246"/>
      <c r="N6373" s="246"/>
      <c r="O6373" s="262"/>
      <c r="P6373" s="246"/>
      <c r="Q6373" s="246"/>
      <c r="R6373" s="246"/>
      <c r="S6373" s="334">
        <v>20.5</v>
      </c>
      <c r="T6373" s="238" t="s">
        <v>2965</v>
      </c>
      <c r="U6373" s="238">
        <f t="shared" si="151"/>
        <v>28700</v>
      </c>
    </row>
    <row r="6374" spans="1:21">
      <c r="A6374" s="238">
        <f t="shared" si="150"/>
        <v>6371</v>
      </c>
      <c r="B6374" s="238">
        <v>112169820</v>
      </c>
      <c r="C6374" s="337"/>
      <c r="D6374" s="239" t="s">
        <v>2940</v>
      </c>
      <c r="E6374" s="605" t="s">
        <v>2729</v>
      </c>
      <c r="F6374" s="333">
        <v>121</v>
      </c>
      <c r="G6374" s="623" t="s">
        <v>6483</v>
      </c>
      <c r="H6374" s="241">
        <v>45804</v>
      </c>
      <c r="I6374" s="491"/>
      <c r="J6374" s="246"/>
      <c r="K6374" s="246"/>
      <c r="L6374" s="246"/>
      <c r="M6374" s="246"/>
      <c r="N6374" s="246"/>
      <c r="O6374" s="262"/>
      <c r="P6374" s="246"/>
      <c r="Q6374" s="246"/>
      <c r="R6374" s="246"/>
      <c r="S6374" s="334">
        <v>32.01</v>
      </c>
      <c r="T6374" s="238" t="s">
        <v>2965</v>
      </c>
      <c r="U6374" s="238">
        <f t="shared" si="151"/>
        <v>3873.2099999999996</v>
      </c>
    </row>
    <row r="6375" spans="1:21">
      <c r="A6375" s="238">
        <f t="shared" si="150"/>
        <v>6372</v>
      </c>
      <c r="B6375" s="238">
        <v>109492193</v>
      </c>
      <c r="C6375" s="346">
        <v>9670003576</v>
      </c>
      <c r="D6375" s="346" t="s">
        <v>2739</v>
      </c>
      <c r="E6375" s="598" t="s">
        <v>36</v>
      </c>
      <c r="F6375" s="235">
        <v>808</v>
      </c>
      <c r="G6375" s="623" t="s">
        <v>6483</v>
      </c>
      <c r="H6375" s="241">
        <v>45804</v>
      </c>
      <c r="I6375" s="491"/>
      <c r="J6375" s="246"/>
      <c r="K6375" s="246"/>
      <c r="L6375" s="246"/>
      <c r="M6375" s="246"/>
      <c r="N6375" s="246"/>
      <c r="O6375" s="262"/>
      <c r="P6375" s="246"/>
      <c r="Q6375" s="246"/>
      <c r="R6375" s="246"/>
      <c r="S6375" s="338">
        <v>11.89</v>
      </c>
      <c r="T6375" s="238" t="s">
        <v>2965</v>
      </c>
      <c r="U6375" s="238">
        <f t="shared" si="151"/>
        <v>9607.1200000000008</v>
      </c>
    </row>
    <row r="6376" spans="1:21">
      <c r="A6376" s="238">
        <f t="shared" si="150"/>
        <v>6373</v>
      </c>
      <c r="B6376" s="238">
        <v>109609633</v>
      </c>
      <c r="C6376" s="346" t="s">
        <v>1078</v>
      </c>
      <c r="D6376" s="346" t="s">
        <v>1674</v>
      </c>
      <c r="E6376" s="598" t="s">
        <v>36</v>
      </c>
      <c r="F6376" s="235">
        <v>40</v>
      </c>
      <c r="G6376" s="623" t="s">
        <v>6483</v>
      </c>
      <c r="H6376" s="241">
        <v>45804</v>
      </c>
      <c r="I6376" s="491"/>
      <c r="J6376" s="246"/>
      <c r="K6376" s="246"/>
      <c r="L6376" s="246"/>
      <c r="M6376" s="246"/>
      <c r="N6376" s="246"/>
      <c r="O6376" s="262"/>
      <c r="P6376" s="246"/>
      <c r="Q6376" s="246"/>
      <c r="R6376" s="246"/>
      <c r="S6376" s="334">
        <v>102.74</v>
      </c>
      <c r="T6376" s="238" t="s">
        <v>2965</v>
      </c>
      <c r="U6376" s="238">
        <f t="shared" si="151"/>
        <v>4109.5999999999995</v>
      </c>
    </row>
    <row r="6377" spans="1:21">
      <c r="A6377" s="238">
        <f t="shared" si="150"/>
        <v>6374</v>
      </c>
      <c r="B6377" s="238">
        <v>112136078</v>
      </c>
      <c r="C6377" s="346" t="s">
        <v>879</v>
      </c>
      <c r="D6377" s="346" t="s">
        <v>880</v>
      </c>
      <c r="E6377" s="598" t="s">
        <v>36</v>
      </c>
      <c r="F6377" s="333">
        <v>40</v>
      </c>
      <c r="G6377" s="623" t="s">
        <v>6483</v>
      </c>
      <c r="H6377" s="241">
        <v>45804</v>
      </c>
      <c r="I6377" s="491"/>
      <c r="J6377" s="246"/>
      <c r="K6377" s="246"/>
      <c r="L6377" s="246"/>
      <c r="M6377" s="246"/>
      <c r="N6377" s="246"/>
      <c r="O6377" s="262"/>
      <c r="P6377" s="246"/>
      <c r="Q6377" s="246"/>
      <c r="R6377" s="246"/>
      <c r="S6377" s="412">
        <v>175.20000000000002</v>
      </c>
      <c r="T6377" s="238" t="s">
        <v>2965</v>
      </c>
      <c r="U6377" s="238">
        <f t="shared" si="151"/>
        <v>7008.0000000000009</v>
      </c>
    </row>
    <row r="6378" spans="1:21">
      <c r="A6378" s="238">
        <f t="shared" si="150"/>
        <v>6375</v>
      </c>
      <c r="B6378" s="238">
        <v>109609637</v>
      </c>
      <c r="C6378" s="238" t="s">
        <v>573</v>
      </c>
      <c r="D6378" s="238" t="s">
        <v>574</v>
      </c>
      <c r="E6378" s="598" t="s">
        <v>36</v>
      </c>
      <c r="F6378" s="235">
        <v>200</v>
      </c>
      <c r="G6378" s="623" t="s">
        <v>6483</v>
      </c>
      <c r="H6378" s="241">
        <v>45804</v>
      </c>
      <c r="I6378" s="491"/>
      <c r="J6378" s="246"/>
      <c r="K6378" s="246"/>
      <c r="L6378" s="246"/>
      <c r="M6378" s="246"/>
      <c r="N6378" s="246"/>
      <c r="O6378" s="262"/>
      <c r="P6378" s="246"/>
      <c r="Q6378" s="246"/>
      <c r="R6378" s="246"/>
      <c r="S6378" s="334">
        <v>21.82</v>
      </c>
      <c r="T6378" s="238" t="s">
        <v>2965</v>
      </c>
      <c r="U6378" s="238">
        <f t="shared" si="151"/>
        <v>4364</v>
      </c>
    </row>
    <row r="6379" spans="1:21">
      <c r="A6379" s="238">
        <f t="shared" si="150"/>
        <v>6376</v>
      </c>
      <c r="B6379" s="238" t="s">
        <v>5928</v>
      </c>
      <c r="C6379" s="239" t="s">
        <v>5929</v>
      </c>
      <c r="D6379" s="239" t="s">
        <v>5930</v>
      </c>
      <c r="E6379" s="600" t="s">
        <v>36</v>
      </c>
      <c r="F6379" s="333">
        <v>2</v>
      </c>
      <c r="G6379" s="623" t="s">
        <v>6484</v>
      </c>
      <c r="H6379" s="465">
        <v>45799</v>
      </c>
      <c r="I6379" s="491"/>
      <c r="J6379" s="246"/>
      <c r="K6379" s="246"/>
      <c r="L6379" s="246"/>
      <c r="M6379" s="246"/>
      <c r="N6379" s="246"/>
      <c r="O6379" s="262"/>
      <c r="P6379" s="246"/>
      <c r="Q6379" s="246"/>
      <c r="R6379" s="246"/>
      <c r="S6379" s="430">
        <v>390000</v>
      </c>
      <c r="T6379" s="238" t="s">
        <v>2965</v>
      </c>
      <c r="U6379" s="238">
        <f t="shared" si="151"/>
        <v>780000</v>
      </c>
    </row>
    <row r="6380" spans="1:21">
      <c r="A6380" s="238">
        <f t="shared" si="150"/>
        <v>6377</v>
      </c>
      <c r="B6380" s="238" t="s">
        <v>5931</v>
      </c>
      <c r="C6380" s="239" t="s">
        <v>5932</v>
      </c>
      <c r="D6380" s="239" t="s">
        <v>5933</v>
      </c>
      <c r="E6380" s="600"/>
      <c r="F6380" s="333">
        <v>1</v>
      </c>
      <c r="G6380" s="623" t="s">
        <v>6484</v>
      </c>
      <c r="H6380" s="465">
        <v>45799</v>
      </c>
      <c r="I6380" s="491"/>
      <c r="J6380" s="246"/>
      <c r="K6380" s="246"/>
      <c r="L6380" s="246"/>
      <c r="M6380" s="246"/>
      <c r="N6380" s="246"/>
      <c r="O6380" s="262"/>
      <c r="P6380" s="246"/>
      <c r="Q6380" s="246"/>
      <c r="R6380" s="246"/>
      <c r="S6380" s="430">
        <v>315000</v>
      </c>
      <c r="T6380" s="238" t="s">
        <v>2965</v>
      </c>
      <c r="U6380" s="238">
        <f t="shared" si="151"/>
        <v>315000</v>
      </c>
    </row>
    <row r="6381" spans="1:21">
      <c r="A6381" s="238">
        <f t="shared" si="150"/>
        <v>6378</v>
      </c>
      <c r="B6381" s="238">
        <v>112136069</v>
      </c>
      <c r="C6381" s="346" t="s">
        <v>2235</v>
      </c>
      <c r="D6381" s="346" t="s">
        <v>2749</v>
      </c>
      <c r="E6381" s="600" t="s">
        <v>36</v>
      </c>
      <c r="F6381" s="333">
        <v>1</v>
      </c>
      <c r="G6381" s="623" t="s">
        <v>6487</v>
      </c>
      <c r="H6381" s="241">
        <v>45797</v>
      </c>
      <c r="I6381" s="491"/>
      <c r="J6381" s="246"/>
      <c r="K6381" s="246"/>
      <c r="L6381" s="246"/>
      <c r="M6381" s="246"/>
      <c r="N6381" s="246"/>
      <c r="O6381" s="262"/>
      <c r="P6381" s="246"/>
      <c r="Q6381" s="246"/>
      <c r="R6381" s="246"/>
      <c r="S6381" s="357" t="s">
        <v>6509</v>
      </c>
      <c r="T6381" s="238" t="s">
        <v>2965</v>
      </c>
      <c r="U6381" s="238" t="e">
        <f t="shared" si="151"/>
        <v>#VALUE!</v>
      </c>
    </row>
    <row r="6382" spans="1:21">
      <c r="A6382" s="238">
        <f t="shared" si="150"/>
        <v>6379</v>
      </c>
      <c r="B6382" s="238">
        <v>112136069</v>
      </c>
      <c r="C6382" s="346" t="s">
        <v>2235</v>
      </c>
      <c r="D6382" s="346" t="s">
        <v>2749</v>
      </c>
      <c r="E6382" s="600" t="s">
        <v>36</v>
      </c>
      <c r="F6382" s="333">
        <v>120</v>
      </c>
      <c r="G6382" s="623" t="s">
        <v>6483</v>
      </c>
      <c r="H6382" s="241">
        <v>45804</v>
      </c>
      <c r="I6382" s="491"/>
      <c r="J6382" s="246"/>
      <c r="K6382" s="246"/>
      <c r="L6382" s="246"/>
      <c r="M6382" s="246"/>
      <c r="N6382" s="246"/>
      <c r="O6382" s="262"/>
      <c r="P6382" s="246"/>
      <c r="Q6382" s="246"/>
      <c r="R6382" s="246"/>
      <c r="S6382" s="334">
        <v>57.48</v>
      </c>
      <c r="T6382" s="238" t="s">
        <v>2965</v>
      </c>
      <c r="U6382" s="238">
        <f t="shared" si="151"/>
        <v>6897.5999999999995</v>
      </c>
    </row>
    <row r="6383" spans="1:21" ht="20.399999999999999">
      <c r="A6383" s="238">
        <f t="shared" si="150"/>
        <v>6380</v>
      </c>
      <c r="B6383" s="238">
        <v>109492181</v>
      </c>
      <c r="C6383" s="346" t="s">
        <v>170</v>
      </c>
      <c r="D6383" s="346" t="s">
        <v>171</v>
      </c>
      <c r="E6383" s="600" t="s">
        <v>36</v>
      </c>
      <c r="F6383" s="235">
        <v>640</v>
      </c>
      <c r="G6383" s="623" t="s">
        <v>6483</v>
      </c>
      <c r="H6383" s="241">
        <v>45804</v>
      </c>
      <c r="I6383" s="491"/>
      <c r="J6383" s="246"/>
      <c r="K6383" s="246"/>
      <c r="L6383" s="246"/>
      <c r="M6383" s="246"/>
      <c r="N6383" s="246"/>
      <c r="O6383" s="262"/>
      <c r="P6383" s="246"/>
      <c r="Q6383" s="246"/>
      <c r="R6383" s="246"/>
      <c r="S6383" s="334">
        <v>21.27</v>
      </c>
      <c r="T6383" s="238" t="s">
        <v>2965</v>
      </c>
      <c r="U6383" s="238">
        <f t="shared" si="151"/>
        <v>13612.8</v>
      </c>
    </row>
    <row r="6384" spans="1:21">
      <c r="A6384" s="238">
        <f t="shared" si="150"/>
        <v>6381</v>
      </c>
      <c r="B6384" s="333">
        <v>109492196</v>
      </c>
      <c r="C6384" s="238" t="s">
        <v>1178</v>
      </c>
      <c r="D6384" s="238" t="s">
        <v>1179</v>
      </c>
      <c r="E6384" s="598" t="s">
        <v>36</v>
      </c>
      <c r="F6384" s="333">
        <v>85</v>
      </c>
      <c r="G6384" s="623" t="s">
        <v>6483</v>
      </c>
      <c r="H6384" s="241">
        <v>45804</v>
      </c>
      <c r="I6384" s="491"/>
      <c r="J6384" s="246"/>
      <c r="K6384" s="246"/>
      <c r="L6384" s="246"/>
      <c r="M6384" s="246"/>
      <c r="N6384" s="246"/>
      <c r="O6384" s="262"/>
      <c r="P6384" s="246"/>
      <c r="Q6384" s="246"/>
      <c r="R6384" s="246"/>
      <c r="S6384" s="334">
        <v>24.106100000000001</v>
      </c>
      <c r="T6384" s="238" t="s">
        <v>2965</v>
      </c>
      <c r="U6384" s="238">
        <f t="shared" si="151"/>
        <v>2049.0185000000001</v>
      </c>
    </row>
    <row r="6385" spans="1:21">
      <c r="A6385" s="238">
        <f t="shared" si="150"/>
        <v>6382</v>
      </c>
      <c r="B6385" s="238">
        <v>106176636</v>
      </c>
      <c r="C6385" s="239"/>
      <c r="D6385" s="239" t="s">
        <v>5955</v>
      </c>
      <c r="E6385" s="598" t="s">
        <v>36</v>
      </c>
      <c r="F6385" s="333">
        <v>1</v>
      </c>
      <c r="G6385" s="623" t="s">
        <v>6488</v>
      </c>
      <c r="H6385" s="485">
        <v>45800</v>
      </c>
      <c r="I6385" s="491"/>
      <c r="J6385" s="246"/>
      <c r="K6385" s="246"/>
      <c r="L6385" s="246"/>
      <c r="M6385" s="246"/>
      <c r="N6385" s="246"/>
      <c r="O6385" s="262"/>
      <c r="P6385" s="246"/>
      <c r="Q6385" s="246"/>
      <c r="R6385" s="246"/>
      <c r="S6385" s="430">
        <v>21000</v>
      </c>
      <c r="T6385" s="238" t="s">
        <v>2965</v>
      </c>
      <c r="U6385" s="238">
        <f t="shared" si="151"/>
        <v>21000</v>
      </c>
    </row>
    <row r="6386" spans="1:21">
      <c r="A6386" s="238">
        <f t="shared" si="150"/>
        <v>6383</v>
      </c>
      <c r="B6386" s="238">
        <v>106176636</v>
      </c>
      <c r="C6386" s="239"/>
      <c r="D6386" s="239" t="s">
        <v>5955</v>
      </c>
      <c r="E6386" s="598" t="s">
        <v>36</v>
      </c>
      <c r="F6386" s="333">
        <v>1</v>
      </c>
      <c r="G6386" s="623" t="s">
        <v>6489</v>
      </c>
      <c r="H6386" s="485">
        <v>45800</v>
      </c>
      <c r="I6386" s="491"/>
      <c r="J6386" s="246"/>
      <c r="K6386" s="246"/>
      <c r="L6386" s="246"/>
      <c r="M6386" s="246"/>
      <c r="N6386" s="246"/>
      <c r="O6386" s="262"/>
      <c r="P6386" s="246"/>
      <c r="Q6386" s="246"/>
      <c r="R6386" s="246"/>
      <c r="S6386" s="430">
        <v>21000</v>
      </c>
      <c r="T6386" s="238" t="s">
        <v>2965</v>
      </c>
      <c r="U6386" s="238">
        <f t="shared" si="151"/>
        <v>21000</v>
      </c>
    </row>
    <row r="6387" spans="1:21">
      <c r="A6387" s="238">
        <f t="shared" si="150"/>
        <v>6384</v>
      </c>
      <c r="B6387" s="238">
        <v>106176636</v>
      </c>
      <c r="C6387" s="239"/>
      <c r="D6387" s="239" t="s">
        <v>5955</v>
      </c>
      <c r="E6387" s="598" t="s">
        <v>36</v>
      </c>
      <c r="F6387" s="333">
        <v>1</v>
      </c>
      <c r="G6387" s="623" t="s">
        <v>6490</v>
      </c>
      <c r="H6387" s="485">
        <v>45800</v>
      </c>
      <c r="I6387" s="491"/>
      <c r="J6387" s="246"/>
      <c r="K6387" s="246"/>
      <c r="L6387" s="246"/>
      <c r="M6387" s="246"/>
      <c r="N6387" s="246"/>
      <c r="O6387" s="262"/>
      <c r="P6387" s="246"/>
      <c r="Q6387" s="246"/>
      <c r="R6387" s="246"/>
      <c r="S6387" s="430">
        <v>21000</v>
      </c>
      <c r="T6387" s="238" t="s">
        <v>2965</v>
      </c>
      <c r="U6387" s="238">
        <f t="shared" si="151"/>
        <v>21000</v>
      </c>
    </row>
    <row r="6388" spans="1:21">
      <c r="A6388" s="238">
        <f t="shared" si="150"/>
        <v>6385</v>
      </c>
      <c r="B6388" s="238">
        <v>109492176</v>
      </c>
      <c r="C6388" s="238" t="s">
        <v>4621</v>
      </c>
      <c r="D6388" s="238" t="s">
        <v>2204</v>
      </c>
      <c r="E6388" s="600" t="s">
        <v>2729</v>
      </c>
      <c r="F6388" s="235">
        <v>37.5</v>
      </c>
      <c r="G6388" s="623" t="s">
        <v>6487</v>
      </c>
      <c r="H6388" s="241">
        <v>45797</v>
      </c>
      <c r="I6388" s="491"/>
      <c r="J6388" s="246"/>
      <c r="K6388" s="246"/>
      <c r="L6388" s="246"/>
      <c r="M6388" s="246"/>
      <c r="N6388" s="246"/>
      <c r="O6388" s="262"/>
      <c r="P6388" s="246"/>
      <c r="Q6388" s="246"/>
      <c r="R6388" s="246"/>
      <c r="S6388" s="357">
        <v>57.48</v>
      </c>
      <c r="T6388" s="238" t="s">
        <v>2965</v>
      </c>
      <c r="U6388" s="238">
        <f t="shared" si="151"/>
        <v>2155.5</v>
      </c>
    </row>
    <row r="6389" spans="1:21">
      <c r="A6389" s="238">
        <f t="shared" si="150"/>
        <v>6386</v>
      </c>
      <c r="B6389" s="238">
        <v>109492176</v>
      </c>
      <c r="C6389" s="238" t="s">
        <v>4621</v>
      </c>
      <c r="D6389" s="238" t="s">
        <v>2204</v>
      </c>
      <c r="E6389" s="600" t="s">
        <v>2729</v>
      </c>
      <c r="F6389" s="235">
        <v>1600</v>
      </c>
      <c r="G6389" s="623" t="s">
        <v>6483</v>
      </c>
      <c r="H6389" s="241">
        <v>45804</v>
      </c>
      <c r="I6389" s="491"/>
      <c r="J6389" s="246"/>
      <c r="K6389" s="246"/>
      <c r="L6389" s="246"/>
      <c r="M6389" s="246"/>
      <c r="N6389" s="246"/>
      <c r="O6389" s="262"/>
      <c r="P6389" s="246"/>
      <c r="Q6389" s="246"/>
      <c r="R6389" s="246"/>
      <c r="S6389" s="334">
        <v>293.43</v>
      </c>
      <c r="T6389" s="238" t="s">
        <v>2965</v>
      </c>
      <c r="U6389" s="238">
        <f t="shared" si="151"/>
        <v>469488</v>
      </c>
    </row>
    <row r="6390" spans="1:21">
      <c r="A6390" s="238">
        <f t="shared" si="150"/>
        <v>6387</v>
      </c>
      <c r="B6390" s="238">
        <v>109492179</v>
      </c>
      <c r="C6390" s="337" t="s">
        <v>3332</v>
      </c>
      <c r="D6390" s="238" t="s">
        <v>2134</v>
      </c>
      <c r="E6390" s="600" t="s">
        <v>2729</v>
      </c>
      <c r="F6390" s="238">
        <v>2700</v>
      </c>
      <c r="G6390" s="623" t="s">
        <v>6483</v>
      </c>
      <c r="H6390" s="241">
        <v>45804</v>
      </c>
      <c r="I6390" s="491"/>
      <c r="J6390" s="246"/>
      <c r="K6390" s="246"/>
      <c r="L6390" s="246"/>
      <c r="M6390" s="246"/>
      <c r="N6390" s="246"/>
      <c r="O6390" s="262"/>
      <c r="P6390" s="246"/>
      <c r="Q6390" s="246"/>
      <c r="R6390" s="246"/>
      <c r="S6390" s="334">
        <v>82.11</v>
      </c>
      <c r="T6390" s="238" t="s">
        <v>2965</v>
      </c>
      <c r="U6390" s="238">
        <f t="shared" si="151"/>
        <v>221697</v>
      </c>
    </row>
    <row r="6391" spans="1:21">
      <c r="A6391" s="238">
        <f t="shared" si="150"/>
        <v>6388</v>
      </c>
      <c r="B6391" s="238">
        <v>109492192</v>
      </c>
      <c r="C6391" s="346" t="s">
        <v>1290</v>
      </c>
      <c r="D6391" s="346" t="s">
        <v>2746</v>
      </c>
      <c r="E6391" s="600" t="s">
        <v>36</v>
      </c>
      <c r="F6391" s="235">
        <v>161</v>
      </c>
      <c r="G6391" s="623" t="s">
        <v>6483</v>
      </c>
      <c r="H6391" s="241">
        <v>45804</v>
      </c>
      <c r="I6391" s="491"/>
      <c r="J6391" s="246"/>
      <c r="K6391" s="246"/>
      <c r="L6391" s="246"/>
      <c r="M6391" s="246"/>
      <c r="N6391" s="246"/>
      <c r="O6391" s="262"/>
      <c r="P6391" s="246"/>
      <c r="Q6391" s="246"/>
      <c r="R6391" s="246"/>
      <c r="S6391" s="334">
        <v>25.44</v>
      </c>
      <c r="T6391" s="238" t="s">
        <v>2965</v>
      </c>
      <c r="U6391" s="238">
        <f t="shared" si="151"/>
        <v>4095.84</v>
      </c>
    </row>
    <row r="6392" spans="1:21" ht="20.399999999999999">
      <c r="A6392" s="238">
        <f t="shared" ref="A6392:A6455" si="152">A6391+1</f>
        <v>6389</v>
      </c>
      <c r="B6392" s="238">
        <v>109609630</v>
      </c>
      <c r="C6392" s="337" t="s">
        <v>183</v>
      </c>
      <c r="D6392" s="238" t="s">
        <v>184</v>
      </c>
      <c r="E6392" s="598" t="s">
        <v>36</v>
      </c>
      <c r="F6392" s="333">
        <v>300</v>
      </c>
      <c r="G6392" s="623" t="s">
        <v>6483</v>
      </c>
      <c r="H6392" s="241">
        <v>45804</v>
      </c>
      <c r="I6392" s="491"/>
      <c r="J6392" s="246"/>
      <c r="K6392" s="246"/>
      <c r="L6392" s="246"/>
      <c r="M6392" s="246"/>
      <c r="N6392" s="246"/>
      <c r="O6392" s="262"/>
      <c r="P6392" s="246"/>
      <c r="Q6392" s="246"/>
      <c r="R6392" s="246"/>
      <c r="S6392" s="334">
        <v>24.28</v>
      </c>
      <c r="T6392" s="238" t="s">
        <v>2965</v>
      </c>
      <c r="U6392" s="238">
        <f t="shared" si="151"/>
        <v>7284</v>
      </c>
    </row>
    <row r="6393" spans="1:21">
      <c r="A6393" s="238">
        <f t="shared" si="152"/>
        <v>6390</v>
      </c>
      <c r="B6393" s="238">
        <v>109609632</v>
      </c>
      <c r="C6393" s="238" t="s">
        <v>197</v>
      </c>
      <c r="D6393" s="238" t="s">
        <v>2747</v>
      </c>
      <c r="E6393" s="598" t="s">
        <v>36</v>
      </c>
      <c r="F6393" s="235">
        <v>80</v>
      </c>
      <c r="G6393" s="623" t="s">
        <v>6483</v>
      </c>
      <c r="H6393" s="241">
        <v>45804</v>
      </c>
      <c r="I6393" s="491"/>
      <c r="J6393" s="246"/>
      <c r="K6393" s="246"/>
      <c r="L6393" s="246"/>
      <c r="M6393" s="246"/>
      <c r="N6393" s="246"/>
      <c r="O6393" s="262"/>
      <c r="P6393" s="246"/>
      <c r="Q6393" s="246"/>
      <c r="R6393" s="246"/>
      <c r="S6393" s="334">
        <v>108.82</v>
      </c>
      <c r="T6393" s="238" t="s">
        <v>2965</v>
      </c>
      <c r="U6393" s="238">
        <f t="shared" si="151"/>
        <v>8705.5999999999985</v>
      </c>
    </row>
    <row r="6394" spans="1:21">
      <c r="A6394" s="238">
        <f t="shared" si="152"/>
        <v>6391</v>
      </c>
      <c r="B6394" s="238">
        <v>112136075</v>
      </c>
      <c r="C6394" s="238" t="s">
        <v>63</v>
      </c>
      <c r="D6394" s="238" t="s">
        <v>64</v>
      </c>
      <c r="E6394" s="598" t="s">
        <v>36</v>
      </c>
      <c r="F6394" s="238">
        <v>40</v>
      </c>
      <c r="G6394" s="623" t="s">
        <v>6483</v>
      </c>
      <c r="H6394" s="241">
        <v>45804</v>
      </c>
      <c r="I6394" s="491"/>
      <c r="J6394" s="246"/>
      <c r="K6394" s="246"/>
      <c r="L6394" s="246"/>
      <c r="M6394" s="246"/>
      <c r="N6394" s="246"/>
      <c r="O6394" s="262"/>
      <c r="P6394" s="246"/>
      <c r="Q6394" s="246"/>
      <c r="R6394" s="246"/>
      <c r="S6394" s="334">
        <v>1479.71</v>
      </c>
      <c r="T6394" s="238" t="s">
        <v>2965</v>
      </c>
      <c r="U6394" s="238">
        <f t="shared" si="151"/>
        <v>59188.4</v>
      </c>
    </row>
    <row r="6395" spans="1:21">
      <c r="A6395" s="238">
        <f t="shared" si="152"/>
        <v>6392</v>
      </c>
      <c r="B6395" s="238">
        <v>110397309</v>
      </c>
      <c r="C6395" s="238" t="s">
        <v>2222</v>
      </c>
      <c r="D6395" s="337" t="s">
        <v>889</v>
      </c>
      <c r="E6395" s="598" t="s">
        <v>36</v>
      </c>
      <c r="F6395" s="333">
        <v>160</v>
      </c>
      <c r="G6395" s="623" t="s">
        <v>6483</v>
      </c>
      <c r="H6395" s="241">
        <v>45804</v>
      </c>
      <c r="I6395" s="491"/>
      <c r="J6395" s="246"/>
      <c r="K6395" s="246"/>
      <c r="L6395" s="246"/>
      <c r="M6395" s="246"/>
      <c r="N6395" s="246"/>
      <c r="O6395" s="262"/>
      <c r="P6395" s="246"/>
      <c r="Q6395" s="246"/>
      <c r="R6395" s="246"/>
      <c r="S6395" s="334">
        <v>15.92</v>
      </c>
      <c r="T6395" s="238" t="s">
        <v>2965</v>
      </c>
      <c r="U6395" s="238">
        <f t="shared" si="151"/>
        <v>2547.1999999999998</v>
      </c>
    </row>
    <row r="6396" spans="1:21">
      <c r="A6396" s="238">
        <f t="shared" si="152"/>
        <v>6393</v>
      </c>
      <c r="B6396" s="238">
        <v>112136081</v>
      </c>
      <c r="C6396" s="238" t="s">
        <v>997</v>
      </c>
      <c r="D6396" s="238" t="s">
        <v>998</v>
      </c>
      <c r="E6396" s="598" t="s">
        <v>36</v>
      </c>
      <c r="F6396" s="235">
        <v>40</v>
      </c>
      <c r="G6396" s="623" t="s">
        <v>6483</v>
      </c>
      <c r="H6396" s="241">
        <v>45804</v>
      </c>
      <c r="I6396" s="491"/>
      <c r="J6396" s="246"/>
      <c r="K6396" s="246"/>
      <c r="L6396" s="246"/>
      <c r="M6396" s="246"/>
      <c r="N6396" s="246"/>
      <c r="O6396" s="262"/>
      <c r="P6396" s="246"/>
      <c r="Q6396" s="246"/>
      <c r="R6396" s="246"/>
      <c r="S6396" s="246">
        <v>698.9</v>
      </c>
      <c r="T6396" s="238" t="s">
        <v>2965</v>
      </c>
      <c r="U6396" s="238">
        <f t="shared" si="151"/>
        <v>27956</v>
      </c>
    </row>
    <row r="6397" spans="1:21">
      <c r="A6397" s="238">
        <f t="shared" si="152"/>
        <v>6394</v>
      </c>
      <c r="B6397" s="238">
        <v>112136066</v>
      </c>
      <c r="C6397" s="346" t="s">
        <v>2230</v>
      </c>
      <c r="D6397" s="346" t="s">
        <v>2745</v>
      </c>
      <c r="E6397" s="598" t="s">
        <v>36</v>
      </c>
      <c r="F6397" s="333">
        <v>40</v>
      </c>
      <c r="G6397" s="623" t="s">
        <v>6483</v>
      </c>
      <c r="H6397" s="241">
        <v>45804</v>
      </c>
      <c r="I6397" s="491"/>
      <c r="J6397" s="246"/>
      <c r="K6397" s="246"/>
      <c r="L6397" s="246"/>
      <c r="M6397" s="246"/>
      <c r="N6397" s="246"/>
      <c r="O6397" s="262"/>
      <c r="P6397" s="246"/>
      <c r="Q6397" s="246"/>
      <c r="R6397" s="246"/>
      <c r="S6397" s="334">
        <v>138.27000000000001</v>
      </c>
      <c r="T6397" s="238" t="s">
        <v>2965</v>
      </c>
      <c r="U6397" s="238">
        <f t="shared" si="151"/>
        <v>5530.8</v>
      </c>
    </row>
    <row r="6398" spans="1:21">
      <c r="A6398" s="238">
        <f t="shared" si="152"/>
        <v>6395</v>
      </c>
      <c r="B6398" s="238">
        <v>112136070</v>
      </c>
      <c r="C6398" s="239">
        <v>19628060446</v>
      </c>
      <c r="D6398" s="238" t="s">
        <v>2751</v>
      </c>
      <c r="E6398" s="598" t="s">
        <v>36</v>
      </c>
      <c r="F6398" s="235">
        <v>40</v>
      </c>
      <c r="G6398" s="623" t="s">
        <v>6483</v>
      </c>
      <c r="H6398" s="241">
        <v>45804</v>
      </c>
      <c r="I6398" s="491"/>
      <c r="J6398" s="246"/>
      <c r="K6398" s="246"/>
      <c r="L6398" s="246"/>
      <c r="M6398" s="246"/>
      <c r="N6398" s="246"/>
      <c r="O6398" s="262"/>
      <c r="P6398" s="246"/>
      <c r="Q6398" s="246"/>
      <c r="R6398" s="246"/>
      <c r="S6398" s="334">
        <v>729.43</v>
      </c>
      <c r="T6398" s="238" t="s">
        <v>2965</v>
      </c>
      <c r="U6398" s="238">
        <f t="shared" si="151"/>
        <v>29177.199999999997</v>
      </c>
    </row>
    <row r="6399" spans="1:21" ht="20.399999999999999">
      <c r="A6399" s="238">
        <f t="shared" si="152"/>
        <v>6396</v>
      </c>
      <c r="B6399" s="238">
        <v>112136072</v>
      </c>
      <c r="C6399" s="239">
        <v>19620005092</v>
      </c>
      <c r="D6399" s="238" t="s">
        <v>457</v>
      </c>
      <c r="E6399" s="598" t="s">
        <v>36</v>
      </c>
      <c r="F6399" s="235">
        <v>40</v>
      </c>
      <c r="G6399" s="623" t="s">
        <v>6483</v>
      </c>
      <c r="H6399" s="241">
        <v>45804</v>
      </c>
      <c r="I6399" s="491"/>
      <c r="J6399" s="246"/>
      <c r="K6399" s="246"/>
      <c r="L6399" s="246"/>
      <c r="M6399" s="246"/>
      <c r="N6399" s="246"/>
      <c r="O6399" s="262"/>
      <c r="P6399" s="246"/>
      <c r="Q6399" s="246"/>
      <c r="R6399" s="246"/>
      <c r="S6399" s="334">
        <v>534.27</v>
      </c>
      <c r="T6399" s="238" t="s">
        <v>2965</v>
      </c>
      <c r="U6399" s="238">
        <f t="shared" si="151"/>
        <v>21370.799999999999</v>
      </c>
    </row>
    <row r="6400" spans="1:21">
      <c r="A6400" s="238">
        <f t="shared" si="152"/>
        <v>6397</v>
      </c>
      <c r="B6400" s="238">
        <v>109492180</v>
      </c>
      <c r="C6400" s="346" t="s">
        <v>201</v>
      </c>
      <c r="D6400" s="346" t="s">
        <v>2748</v>
      </c>
      <c r="E6400" s="598" t="s">
        <v>36</v>
      </c>
      <c r="F6400" s="333">
        <v>160</v>
      </c>
      <c r="G6400" s="623" t="s">
        <v>6483</v>
      </c>
      <c r="H6400" s="241">
        <v>45804</v>
      </c>
      <c r="I6400" s="491"/>
      <c r="J6400" s="246"/>
      <c r="K6400" s="246"/>
      <c r="L6400" s="246"/>
      <c r="M6400" s="246"/>
      <c r="N6400" s="246"/>
      <c r="O6400" s="262"/>
      <c r="P6400" s="246"/>
      <c r="Q6400" s="246"/>
      <c r="R6400" s="246"/>
      <c r="S6400" s="334">
        <v>34.21</v>
      </c>
      <c r="T6400" s="238" t="s">
        <v>2965</v>
      </c>
      <c r="U6400" s="238">
        <f t="shared" si="151"/>
        <v>5473.6</v>
      </c>
    </row>
    <row r="6401" spans="1:21" ht="20.399999999999999">
      <c r="A6401" s="238">
        <f t="shared" si="152"/>
        <v>6398</v>
      </c>
      <c r="B6401" s="238">
        <v>109492194</v>
      </c>
      <c r="C6401" s="346">
        <v>61030012010</v>
      </c>
      <c r="D6401" s="346" t="s">
        <v>193</v>
      </c>
      <c r="E6401" s="598" t="s">
        <v>36</v>
      </c>
      <c r="F6401" s="238">
        <v>321</v>
      </c>
      <c r="G6401" s="623" t="s">
        <v>6483</v>
      </c>
      <c r="H6401" s="241">
        <v>45804</v>
      </c>
      <c r="I6401" s="491"/>
      <c r="J6401" s="246"/>
      <c r="K6401" s="246"/>
      <c r="L6401" s="246"/>
      <c r="M6401" s="246"/>
      <c r="N6401" s="246"/>
      <c r="O6401" s="262"/>
      <c r="P6401" s="246"/>
      <c r="Q6401" s="246"/>
      <c r="R6401" s="246"/>
      <c r="S6401" s="338">
        <v>244.56</v>
      </c>
      <c r="T6401" s="238" t="s">
        <v>2965</v>
      </c>
      <c r="U6401" s="238">
        <f t="shared" si="151"/>
        <v>78503.759999999995</v>
      </c>
    </row>
    <row r="6402" spans="1:21">
      <c r="A6402" s="238">
        <f t="shared" si="152"/>
        <v>6399</v>
      </c>
      <c r="B6402" s="333">
        <v>109492196</v>
      </c>
      <c r="C6402" s="238" t="s">
        <v>1178</v>
      </c>
      <c r="D6402" s="238" t="s">
        <v>1179</v>
      </c>
      <c r="E6402" s="598" t="s">
        <v>36</v>
      </c>
      <c r="F6402" s="333">
        <v>195</v>
      </c>
      <c r="G6402" s="623" t="s">
        <v>6483</v>
      </c>
      <c r="H6402" s="241">
        <v>45804</v>
      </c>
      <c r="I6402" s="491"/>
      <c r="J6402" s="246"/>
      <c r="K6402" s="246"/>
      <c r="L6402" s="246"/>
      <c r="M6402" s="246"/>
      <c r="N6402" s="246"/>
      <c r="O6402" s="262"/>
      <c r="P6402" s="246"/>
      <c r="Q6402" s="246"/>
      <c r="R6402" s="246"/>
      <c r="S6402" s="334">
        <v>24.106100000000001</v>
      </c>
      <c r="T6402" s="238" t="s">
        <v>2965</v>
      </c>
      <c r="U6402" s="238">
        <f t="shared" si="151"/>
        <v>4700.6895000000004</v>
      </c>
    </row>
    <row r="6403" spans="1:21" ht="20.399999999999999">
      <c r="A6403" s="238">
        <f t="shared" si="152"/>
        <v>6400</v>
      </c>
      <c r="B6403" s="238">
        <v>109492197</v>
      </c>
      <c r="C6403" s="238">
        <v>61030000067</v>
      </c>
      <c r="D6403" s="238" t="s">
        <v>187</v>
      </c>
      <c r="E6403" s="598" t="s">
        <v>36</v>
      </c>
      <c r="F6403" s="235">
        <v>280</v>
      </c>
      <c r="G6403" s="623" t="s">
        <v>6483</v>
      </c>
      <c r="H6403" s="241">
        <v>45804</v>
      </c>
      <c r="I6403" s="491"/>
      <c r="J6403" s="246"/>
      <c r="K6403" s="246"/>
      <c r="L6403" s="246"/>
      <c r="M6403" s="246"/>
      <c r="N6403" s="246"/>
      <c r="O6403" s="262"/>
      <c r="P6403" s="246"/>
      <c r="Q6403" s="246"/>
      <c r="R6403" s="246"/>
      <c r="S6403" s="334">
        <v>74.1815</v>
      </c>
      <c r="T6403" s="238" t="s">
        <v>2965</v>
      </c>
      <c r="U6403" s="238">
        <f t="shared" si="151"/>
        <v>20770.82</v>
      </c>
    </row>
    <row r="6404" spans="1:21">
      <c r="A6404" s="238">
        <f t="shared" si="152"/>
        <v>6401</v>
      </c>
      <c r="B6404" s="238">
        <v>109609634</v>
      </c>
      <c r="C6404" s="346">
        <v>21038812425</v>
      </c>
      <c r="D6404" s="346" t="s">
        <v>2740</v>
      </c>
      <c r="E6404" s="598" t="s">
        <v>36</v>
      </c>
      <c r="F6404" s="235">
        <v>40</v>
      </c>
      <c r="G6404" s="623" t="s">
        <v>6483</v>
      </c>
      <c r="H6404" s="241">
        <v>45804</v>
      </c>
      <c r="I6404" s="491"/>
      <c r="J6404" s="246"/>
      <c r="K6404" s="246"/>
      <c r="L6404" s="246"/>
      <c r="M6404" s="246"/>
      <c r="N6404" s="246"/>
      <c r="O6404" s="262"/>
      <c r="P6404" s="246"/>
      <c r="Q6404" s="246"/>
      <c r="R6404" s="246"/>
      <c r="S6404" s="334">
        <v>1128.74</v>
      </c>
      <c r="T6404" s="238" t="s">
        <v>2965</v>
      </c>
      <c r="U6404" s="238">
        <f t="shared" si="151"/>
        <v>45149.599999999999</v>
      </c>
    </row>
    <row r="6405" spans="1:21">
      <c r="A6405" s="238">
        <f t="shared" si="152"/>
        <v>6402</v>
      </c>
      <c r="B6405" s="238">
        <v>109492212</v>
      </c>
      <c r="C6405" s="346" t="s">
        <v>571</v>
      </c>
      <c r="D6405" s="346" t="s">
        <v>2741</v>
      </c>
      <c r="E6405" s="598" t="s">
        <v>36</v>
      </c>
      <c r="F6405" s="235">
        <v>1280</v>
      </c>
      <c r="G6405" s="623" t="s">
        <v>6483</v>
      </c>
      <c r="H6405" s="241">
        <v>45804</v>
      </c>
      <c r="I6405" s="491"/>
      <c r="J6405" s="246"/>
      <c r="K6405" s="246"/>
      <c r="L6405" s="246"/>
      <c r="M6405" s="246"/>
      <c r="N6405" s="246"/>
      <c r="O6405" s="262"/>
      <c r="P6405" s="246"/>
      <c r="Q6405" s="246"/>
      <c r="R6405" s="246"/>
      <c r="S6405" s="334">
        <v>11.89</v>
      </c>
      <c r="T6405" s="238" t="s">
        <v>2965</v>
      </c>
      <c r="U6405" s="238">
        <f t="shared" si="151"/>
        <v>15219.2</v>
      </c>
    </row>
    <row r="6406" spans="1:21" ht="20.399999999999999">
      <c r="A6406" s="238">
        <f t="shared" si="152"/>
        <v>6403</v>
      </c>
      <c r="B6406" s="238">
        <v>109609630</v>
      </c>
      <c r="C6406" s="337" t="s">
        <v>183</v>
      </c>
      <c r="D6406" s="238" t="s">
        <v>184</v>
      </c>
      <c r="E6406" s="598" t="s">
        <v>36</v>
      </c>
      <c r="F6406" s="333">
        <v>20</v>
      </c>
      <c r="G6406" s="623" t="s">
        <v>6483</v>
      </c>
      <c r="H6406" s="241">
        <v>45804</v>
      </c>
      <c r="I6406" s="491"/>
      <c r="J6406" s="246"/>
      <c r="K6406" s="246"/>
      <c r="L6406" s="246"/>
      <c r="M6406" s="246"/>
      <c r="N6406" s="246"/>
      <c r="O6406" s="262"/>
      <c r="P6406" s="246"/>
      <c r="Q6406" s="246"/>
      <c r="R6406" s="246"/>
      <c r="S6406" s="334">
        <v>108.82</v>
      </c>
      <c r="T6406" s="238" t="s">
        <v>2965</v>
      </c>
      <c r="U6406" s="238">
        <f t="shared" si="151"/>
        <v>2176.3999999999996</v>
      </c>
    </row>
    <row r="6407" spans="1:21">
      <c r="A6407" s="238">
        <f t="shared" si="152"/>
        <v>6404</v>
      </c>
      <c r="B6407" s="238">
        <v>112137134</v>
      </c>
      <c r="C6407" s="239">
        <v>21038811406</v>
      </c>
      <c r="D6407" s="337" t="s">
        <v>2415</v>
      </c>
      <c r="E6407" s="600" t="s">
        <v>36</v>
      </c>
      <c r="F6407" s="235">
        <v>313</v>
      </c>
      <c r="G6407" s="623" t="s">
        <v>6483</v>
      </c>
      <c r="H6407" s="241">
        <v>45804</v>
      </c>
      <c r="I6407" s="491"/>
      <c r="J6407" s="246"/>
      <c r="K6407" s="246"/>
      <c r="L6407" s="246"/>
      <c r="M6407" s="246"/>
      <c r="N6407" s="246"/>
      <c r="O6407" s="262"/>
      <c r="P6407" s="246"/>
      <c r="Q6407" s="246"/>
      <c r="R6407" s="246"/>
      <c r="S6407" s="334">
        <v>982.9</v>
      </c>
      <c r="T6407" s="238" t="s">
        <v>2965</v>
      </c>
      <c r="U6407" s="238">
        <f t="shared" si="151"/>
        <v>307647.7</v>
      </c>
    </row>
    <row r="6408" spans="1:21">
      <c r="A6408" s="238">
        <f t="shared" si="152"/>
        <v>6405</v>
      </c>
      <c r="B6408" s="235">
        <v>111381215</v>
      </c>
      <c r="C6408" s="235" t="s">
        <v>5576</v>
      </c>
      <c r="D6408" s="235" t="s">
        <v>236</v>
      </c>
      <c r="E6408" s="598" t="s">
        <v>36</v>
      </c>
      <c r="F6408" s="246">
        <v>1</v>
      </c>
      <c r="G6408" s="623" t="s">
        <v>6500</v>
      </c>
      <c r="H6408" s="465">
        <v>45792</v>
      </c>
      <c r="I6408" s="491"/>
      <c r="J6408" s="246"/>
      <c r="K6408" s="246"/>
      <c r="L6408" s="246"/>
      <c r="M6408" s="246"/>
      <c r="N6408" s="246"/>
      <c r="O6408" s="262"/>
      <c r="P6408" s="246"/>
      <c r="Q6408" s="246"/>
      <c r="R6408" s="246"/>
      <c r="S6408" s="357">
        <v>114877</v>
      </c>
      <c r="T6408" s="238" t="s">
        <v>2965</v>
      </c>
      <c r="U6408" s="238">
        <f t="shared" si="151"/>
        <v>114877</v>
      </c>
    </row>
    <row r="6409" spans="1:21">
      <c r="A6409" s="238">
        <f t="shared" si="152"/>
        <v>6406</v>
      </c>
      <c r="B6409" s="238">
        <v>102464571</v>
      </c>
      <c r="C6409" s="238" t="s">
        <v>1693</v>
      </c>
      <c r="D6409" s="238" t="s">
        <v>1694</v>
      </c>
      <c r="E6409" s="600" t="s">
        <v>36</v>
      </c>
      <c r="F6409" s="246">
        <v>1</v>
      </c>
      <c r="G6409" s="623" t="s">
        <v>6500</v>
      </c>
      <c r="H6409" s="465">
        <v>45792</v>
      </c>
      <c r="I6409" s="491"/>
      <c r="J6409" s="246"/>
      <c r="K6409" s="246"/>
      <c r="L6409" s="246"/>
      <c r="M6409" s="246"/>
      <c r="N6409" s="246"/>
      <c r="O6409" s="262"/>
      <c r="P6409" s="246"/>
      <c r="Q6409" s="246"/>
      <c r="R6409" s="246"/>
      <c r="S6409" s="430">
        <v>1790</v>
      </c>
      <c r="T6409" s="238" t="s">
        <v>2965</v>
      </c>
      <c r="U6409" s="238">
        <f t="shared" si="151"/>
        <v>1790</v>
      </c>
    </row>
    <row r="6410" spans="1:21">
      <c r="A6410" s="238">
        <f t="shared" si="152"/>
        <v>6407</v>
      </c>
      <c r="B6410" s="238">
        <v>111443614</v>
      </c>
      <c r="C6410" s="238">
        <v>111443828</v>
      </c>
      <c r="D6410" s="238" t="s">
        <v>1715</v>
      </c>
      <c r="E6410" s="598" t="s">
        <v>36</v>
      </c>
      <c r="F6410" s="235">
        <v>1</v>
      </c>
      <c r="G6410" s="623" t="s">
        <v>6501</v>
      </c>
      <c r="H6410" s="465">
        <v>45808</v>
      </c>
      <c r="I6410" s="491"/>
      <c r="J6410" s="246"/>
      <c r="K6410" s="246"/>
      <c r="L6410" s="246"/>
      <c r="M6410" s="246"/>
      <c r="N6410" s="246"/>
      <c r="O6410" s="262"/>
      <c r="P6410" s="246"/>
      <c r="Q6410" s="246"/>
      <c r="R6410" s="246"/>
      <c r="S6410" s="430">
        <v>2560</v>
      </c>
      <c r="T6410" s="238" t="s">
        <v>2965</v>
      </c>
      <c r="U6410" s="238">
        <f t="shared" si="151"/>
        <v>2560</v>
      </c>
    </row>
    <row r="6411" spans="1:21">
      <c r="A6411" s="238">
        <f t="shared" si="152"/>
        <v>6408</v>
      </c>
      <c r="B6411" s="238">
        <v>113562221</v>
      </c>
      <c r="C6411" s="336">
        <v>113562221</v>
      </c>
      <c r="D6411" s="238" t="s">
        <v>3768</v>
      </c>
      <c r="E6411" s="605" t="s">
        <v>36</v>
      </c>
      <c r="F6411" s="333">
        <v>1</v>
      </c>
      <c r="G6411" s="623" t="s">
        <v>6501</v>
      </c>
      <c r="H6411" s="465">
        <v>45808</v>
      </c>
      <c r="I6411" s="491"/>
      <c r="J6411" s="246"/>
      <c r="K6411" s="246"/>
      <c r="L6411" s="246"/>
      <c r="M6411" s="246"/>
      <c r="N6411" s="246"/>
      <c r="O6411" s="262"/>
      <c r="P6411" s="246"/>
      <c r="Q6411" s="246"/>
      <c r="R6411" s="246"/>
      <c r="S6411" s="430">
        <v>5500</v>
      </c>
      <c r="T6411" s="238" t="s">
        <v>2965</v>
      </c>
      <c r="U6411" s="238">
        <f t="shared" si="151"/>
        <v>5500</v>
      </c>
    </row>
    <row r="6412" spans="1:21">
      <c r="A6412" s="238">
        <f t="shared" si="152"/>
        <v>6409</v>
      </c>
      <c r="B6412" s="238">
        <v>112168680</v>
      </c>
      <c r="C6412" s="238">
        <v>112168680</v>
      </c>
      <c r="D6412" s="349" t="s">
        <v>2772</v>
      </c>
      <c r="E6412" s="598" t="s">
        <v>36</v>
      </c>
      <c r="F6412" s="238">
        <v>1</v>
      </c>
      <c r="G6412" s="623" t="s">
        <v>6502</v>
      </c>
      <c r="H6412" s="417">
        <v>45806</v>
      </c>
      <c r="I6412" s="491"/>
      <c r="J6412" s="246"/>
      <c r="K6412" s="246"/>
      <c r="L6412" s="246"/>
      <c r="M6412" s="246"/>
      <c r="N6412" s="246"/>
      <c r="O6412" s="262"/>
      <c r="P6412" s="246"/>
      <c r="Q6412" s="246"/>
      <c r="R6412" s="246"/>
      <c r="S6412" s="357">
        <v>17310</v>
      </c>
      <c r="T6412" s="238" t="s">
        <v>2965</v>
      </c>
      <c r="U6412" s="238">
        <f t="shared" ref="U6412:U6475" si="153">S6412*F6412</f>
        <v>17310</v>
      </c>
    </row>
    <row r="6413" spans="1:21">
      <c r="A6413" s="238">
        <f t="shared" si="152"/>
        <v>6410</v>
      </c>
      <c r="B6413" s="238">
        <v>112177659</v>
      </c>
      <c r="C6413" s="337">
        <v>112177659</v>
      </c>
      <c r="D6413" s="238" t="s">
        <v>3493</v>
      </c>
      <c r="E6413" s="603" t="s">
        <v>36</v>
      </c>
      <c r="F6413" s="333">
        <v>1</v>
      </c>
      <c r="G6413" s="623" t="s">
        <v>6502</v>
      </c>
      <c r="H6413" s="417">
        <v>45806</v>
      </c>
      <c r="I6413" s="491"/>
      <c r="J6413" s="246"/>
      <c r="K6413" s="246"/>
      <c r="L6413" s="246"/>
      <c r="M6413" s="246"/>
      <c r="N6413" s="246"/>
      <c r="O6413" s="262"/>
      <c r="P6413" s="246"/>
      <c r="Q6413" s="246"/>
      <c r="R6413" s="246"/>
      <c r="S6413" s="430">
        <v>68000</v>
      </c>
      <c r="T6413" s="238" t="s">
        <v>2965</v>
      </c>
      <c r="U6413" s="238">
        <f t="shared" si="153"/>
        <v>68000</v>
      </c>
    </row>
    <row r="6414" spans="1:21">
      <c r="A6414" s="238">
        <f t="shared" si="152"/>
        <v>6411</v>
      </c>
      <c r="B6414" s="238">
        <v>112170850</v>
      </c>
      <c r="C6414" s="337">
        <v>112170850</v>
      </c>
      <c r="D6414" s="238" t="s">
        <v>3533</v>
      </c>
      <c r="E6414" s="603" t="s">
        <v>36</v>
      </c>
      <c r="F6414" s="333">
        <v>1</v>
      </c>
      <c r="G6414" s="623" t="s">
        <v>6502</v>
      </c>
      <c r="H6414" s="417">
        <v>45806</v>
      </c>
      <c r="I6414" s="491"/>
      <c r="J6414" s="246"/>
      <c r="K6414" s="246"/>
      <c r="L6414" s="246"/>
      <c r="M6414" s="246"/>
      <c r="N6414" s="246"/>
      <c r="O6414" s="262"/>
      <c r="P6414" s="246"/>
      <c r="Q6414" s="246"/>
      <c r="R6414" s="246"/>
      <c r="S6414" s="357">
        <v>101990</v>
      </c>
      <c r="T6414" s="238" t="s">
        <v>2965</v>
      </c>
      <c r="U6414" s="238">
        <f t="shared" si="153"/>
        <v>101990</v>
      </c>
    </row>
    <row r="6415" spans="1:21">
      <c r="A6415" s="238">
        <f t="shared" si="152"/>
        <v>6412</v>
      </c>
      <c r="B6415" s="238">
        <v>111443613</v>
      </c>
      <c r="C6415" s="238">
        <v>111443825</v>
      </c>
      <c r="D6415" s="238" t="s">
        <v>3131</v>
      </c>
      <c r="E6415" s="605" t="s">
        <v>36</v>
      </c>
      <c r="F6415" s="333">
        <v>1</v>
      </c>
      <c r="G6415" s="623" t="s">
        <v>6503</v>
      </c>
      <c r="H6415" s="465">
        <v>45808</v>
      </c>
      <c r="I6415" s="491"/>
      <c r="J6415" s="246"/>
      <c r="K6415" s="246"/>
      <c r="L6415" s="246"/>
      <c r="M6415" s="246"/>
      <c r="N6415" s="246"/>
      <c r="O6415" s="262"/>
      <c r="P6415" s="246"/>
      <c r="Q6415" s="246"/>
      <c r="R6415" s="246"/>
      <c r="S6415" s="430">
        <v>3750</v>
      </c>
      <c r="T6415" s="238" t="s">
        <v>2965</v>
      </c>
      <c r="U6415" s="238">
        <f t="shared" si="153"/>
        <v>3750</v>
      </c>
    </row>
    <row r="6416" spans="1:21">
      <c r="A6416" s="238">
        <f t="shared" si="152"/>
        <v>6413</v>
      </c>
      <c r="B6416" s="238">
        <v>111443613</v>
      </c>
      <c r="C6416" s="238">
        <v>111443825</v>
      </c>
      <c r="D6416" s="238" t="s">
        <v>3131</v>
      </c>
      <c r="E6416" s="605" t="s">
        <v>36</v>
      </c>
      <c r="F6416" s="333">
        <v>1</v>
      </c>
      <c r="G6416" s="623" t="s">
        <v>6501</v>
      </c>
      <c r="H6416" s="465">
        <v>45808</v>
      </c>
      <c r="I6416" s="491"/>
      <c r="J6416" s="246"/>
      <c r="K6416" s="246"/>
      <c r="L6416" s="246"/>
      <c r="M6416" s="246"/>
      <c r="N6416" s="246"/>
      <c r="O6416" s="262"/>
      <c r="P6416" s="246"/>
      <c r="Q6416" s="246"/>
      <c r="R6416" s="246"/>
      <c r="S6416" s="430">
        <v>3750</v>
      </c>
      <c r="T6416" s="238" t="s">
        <v>2965</v>
      </c>
      <c r="U6416" s="238">
        <f t="shared" si="153"/>
        <v>3750</v>
      </c>
    </row>
    <row r="6417" spans="1:21">
      <c r="A6417" s="238">
        <f t="shared" si="152"/>
        <v>6414</v>
      </c>
      <c r="B6417" s="238">
        <v>113694314</v>
      </c>
      <c r="C6417" s="238" t="s">
        <v>4398</v>
      </c>
      <c r="D6417" s="337" t="s">
        <v>4399</v>
      </c>
      <c r="E6417" s="600" t="s">
        <v>36</v>
      </c>
      <c r="F6417" s="333">
        <v>4</v>
      </c>
      <c r="G6417" s="623" t="s">
        <v>6504</v>
      </c>
      <c r="H6417" s="465">
        <v>45806</v>
      </c>
      <c r="I6417" s="491"/>
      <c r="J6417" s="246"/>
      <c r="K6417" s="246"/>
      <c r="L6417" s="246"/>
      <c r="M6417" s="246"/>
      <c r="N6417" s="246"/>
      <c r="O6417" s="262"/>
      <c r="P6417" s="246"/>
      <c r="Q6417" s="246"/>
      <c r="R6417" s="246"/>
      <c r="S6417" s="430">
        <v>11260</v>
      </c>
      <c r="T6417" s="238" t="s">
        <v>2965</v>
      </c>
      <c r="U6417" s="238">
        <f t="shared" si="153"/>
        <v>45040</v>
      </c>
    </row>
    <row r="6418" spans="1:21">
      <c r="A6418" s="238">
        <f t="shared" si="152"/>
        <v>6415</v>
      </c>
      <c r="B6418" s="238">
        <v>107143203</v>
      </c>
      <c r="C6418" s="239" t="s">
        <v>6161</v>
      </c>
      <c r="D6418" s="239" t="s">
        <v>6162</v>
      </c>
      <c r="E6418" s="598" t="s">
        <v>36</v>
      </c>
      <c r="F6418" s="333">
        <v>1</v>
      </c>
      <c r="G6418" s="623" t="s">
        <v>6505</v>
      </c>
      <c r="H6418" s="465">
        <v>45806</v>
      </c>
      <c r="I6418" s="491"/>
      <c r="J6418" s="246"/>
      <c r="K6418" s="246"/>
      <c r="L6418" s="246"/>
      <c r="M6418" s="246"/>
      <c r="N6418" s="246"/>
      <c r="O6418" s="262"/>
      <c r="P6418" s="246"/>
      <c r="Q6418" s="246"/>
      <c r="R6418" s="246"/>
      <c r="S6418" s="357">
        <v>18047</v>
      </c>
      <c r="T6418" s="238" t="s">
        <v>2965</v>
      </c>
      <c r="U6418" s="238">
        <f t="shared" si="153"/>
        <v>18047</v>
      </c>
    </row>
    <row r="6419" spans="1:21">
      <c r="A6419" s="238">
        <f t="shared" si="152"/>
        <v>6416</v>
      </c>
      <c r="B6419" s="238">
        <v>101557908</v>
      </c>
      <c r="C6419" s="239"/>
      <c r="D6419" s="239" t="s">
        <v>6349</v>
      </c>
      <c r="E6419" s="600" t="s">
        <v>6350</v>
      </c>
      <c r="F6419" s="333">
        <v>1</v>
      </c>
      <c r="G6419" s="235" t="s">
        <v>6505</v>
      </c>
      <c r="H6419" s="465">
        <v>45806</v>
      </c>
      <c r="I6419" s="491"/>
      <c r="J6419" s="246"/>
      <c r="K6419" s="246"/>
      <c r="L6419" s="246"/>
      <c r="M6419" s="246"/>
      <c r="N6419" s="246"/>
      <c r="O6419" s="262"/>
      <c r="P6419" s="246"/>
      <c r="Q6419" s="246"/>
      <c r="R6419" s="246"/>
      <c r="S6419" s="357">
        <v>56500</v>
      </c>
      <c r="T6419" s="238" t="s">
        <v>2965</v>
      </c>
      <c r="U6419" s="238">
        <f t="shared" si="153"/>
        <v>56500</v>
      </c>
    </row>
    <row r="6420" spans="1:21">
      <c r="A6420" s="238">
        <f t="shared" si="152"/>
        <v>6417</v>
      </c>
      <c r="B6420" s="298">
        <v>102427608</v>
      </c>
      <c r="C6420" s="298">
        <v>9060006422</v>
      </c>
      <c r="D6420" s="298" t="s">
        <v>832</v>
      </c>
      <c r="E6420" s="595" t="s">
        <v>36</v>
      </c>
      <c r="F6420" s="362">
        <v>20</v>
      </c>
      <c r="G6420" s="296" t="s">
        <v>6533</v>
      </c>
      <c r="H6420" s="638">
        <v>45819</v>
      </c>
      <c r="I6420" s="649"/>
      <c r="J6420" s="362"/>
      <c r="K6420" s="362"/>
      <c r="L6420" s="362"/>
      <c r="M6420" s="362"/>
      <c r="N6420" s="362"/>
      <c r="O6420" s="650"/>
      <c r="P6420" s="362"/>
      <c r="Q6420" s="362"/>
      <c r="R6420" s="362"/>
      <c r="S6420" s="643">
        <v>2</v>
      </c>
      <c r="T6420" s="238" t="s">
        <v>2965</v>
      </c>
      <c r="U6420" s="362">
        <f t="shared" si="153"/>
        <v>40</v>
      </c>
    </row>
    <row r="6421" spans="1:21">
      <c r="A6421" s="238">
        <f t="shared" si="152"/>
        <v>6418</v>
      </c>
      <c r="B6421" s="298">
        <v>102427608</v>
      </c>
      <c r="C6421" s="298">
        <v>9060006422</v>
      </c>
      <c r="D6421" s="298" t="s">
        <v>832</v>
      </c>
      <c r="E6421" s="595" t="s">
        <v>36</v>
      </c>
      <c r="F6421" s="362">
        <v>20</v>
      </c>
      <c r="G6421" s="296" t="s">
        <v>6534</v>
      </c>
      <c r="H6421" s="638">
        <v>45820</v>
      </c>
      <c r="I6421" s="649"/>
      <c r="J6421" s="362"/>
      <c r="K6421" s="362"/>
      <c r="L6421" s="362"/>
      <c r="M6421" s="362"/>
      <c r="N6421" s="362"/>
      <c r="O6421" s="650"/>
      <c r="P6421" s="362"/>
      <c r="Q6421" s="362"/>
      <c r="R6421" s="362"/>
      <c r="S6421" s="643">
        <v>2</v>
      </c>
      <c r="T6421" s="238" t="s">
        <v>2965</v>
      </c>
      <c r="U6421" s="362">
        <f t="shared" si="153"/>
        <v>40</v>
      </c>
    </row>
    <row r="6422" spans="1:21">
      <c r="A6422" s="238">
        <f t="shared" si="152"/>
        <v>6419</v>
      </c>
      <c r="B6422" s="298">
        <v>102427608</v>
      </c>
      <c r="C6422" s="298">
        <v>9060006422</v>
      </c>
      <c r="D6422" s="298" t="s">
        <v>832</v>
      </c>
      <c r="E6422" s="595" t="s">
        <v>36</v>
      </c>
      <c r="F6422" s="362">
        <v>20</v>
      </c>
      <c r="G6422" s="296" t="s">
        <v>6535</v>
      </c>
      <c r="H6422" s="638">
        <v>45820</v>
      </c>
      <c r="I6422" s="649"/>
      <c r="J6422" s="362"/>
      <c r="K6422" s="362"/>
      <c r="L6422" s="362"/>
      <c r="M6422" s="362"/>
      <c r="N6422" s="362"/>
      <c r="O6422" s="650"/>
      <c r="P6422" s="362"/>
      <c r="Q6422" s="362"/>
      <c r="R6422" s="362"/>
      <c r="S6422" s="643">
        <v>2</v>
      </c>
      <c r="T6422" s="238" t="s">
        <v>2965</v>
      </c>
      <c r="U6422" s="362">
        <f t="shared" si="153"/>
        <v>40</v>
      </c>
    </row>
    <row r="6423" spans="1:21">
      <c r="A6423" s="238">
        <f t="shared" si="152"/>
        <v>6420</v>
      </c>
      <c r="B6423" s="298">
        <v>102427608</v>
      </c>
      <c r="C6423" s="298">
        <v>9060006422</v>
      </c>
      <c r="D6423" s="298" t="s">
        <v>832</v>
      </c>
      <c r="E6423" s="595" t="s">
        <v>36</v>
      </c>
      <c r="F6423" s="362">
        <v>20</v>
      </c>
      <c r="G6423" s="296" t="s">
        <v>6536</v>
      </c>
      <c r="H6423" s="638">
        <v>45820</v>
      </c>
      <c r="I6423" s="649"/>
      <c r="J6423" s="362"/>
      <c r="K6423" s="362"/>
      <c r="L6423" s="362"/>
      <c r="M6423" s="362"/>
      <c r="N6423" s="362"/>
      <c r="O6423" s="650"/>
      <c r="P6423" s="362"/>
      <c r="Q6423" s="362"/>
      <c r="R6423" s="362"/>
      <c r="S6423" s="643">
        <v>2</v>
      </c>
      <c r="T6423" s="238" t="s">
        <v>2965</v>
      </c>
      <c r="U6423" s="362">
        <f t="shared" si="153"/>
        <v>40</v>
      </c>
    </row>
    <row r="6424" spans="1:21">
      <c r="A6424" s="238">
        <f t="shared" si="152"/>
        <v>6421</v>
      </c>
      <c r="B6424" s="298">
        <v>102427608</v>
      </c>
      <c r="C6424" s="298">
        <v>9060006422</v>
      </c>
      <c r="D6424" s="298" t="s">
        <v>832</v>
      </c>
      <c r="E6424" s="595" t="s">
        <v>36</v>
      </c>
      <c r="F6424" s="362">
        <v>20</v>
      </c>
      <c r="G6424" s="296" t="s">
        <v>6537</v>
      </c>
      <c r="H6424" s="638">
        <v>45820</v>
      </c>
      <c r="I6424" s="649"/>
      <c r="J6424" s="362"/>
      <c r="K6424" s="362"/>
      <c r="L6424" s="362"/>
      <c r="M6424" s="362"/>
      <c r="N6424" s="362"/>
      <c r="O6424" s="650"/>
      <c r="P6424" s="362"/>
      <c r="Q6424" s="362"/>
      <c r="R6424" s="362"/>
      <c r="S6424" s="643">
        <v>2</v>
      </c>
      <c r="T6424" s="238" t="s">
        <v>2965</v>
      </c>
      <c r="U6424" s="362">
        <f t="shared" si="153"/>
        <v>40</v>
      </c>
    </row>
    <row r="6425" spans="1:21">
      <c r="A6425" s="238">
        <f t="shared" si="152"/>
        <v>6422</v>
      </c>
      <c r="B6425" s="298">
        <v>102427608</v>
      </c>
      <c r="C6425" s="298">
        <v>9060006422</v>
      </c>
      <c r="D6425" s="298" t="s">
        <v>832</v>
      </c>
      <c r="E6425" s="595" t="s">
        <v>36</v>
      </c>
      <c r="F6425" s="362">
        <v>100</v>
      </c>
      <c r="G6425" s="296" t="s">
        <v>6538</v>
      </c>
      <c r="H6425" s="638">
        <v>45824</v>
      </c>
      <c r="I6425" s="649"/>
      <c r="J6425" s="362"/>
      <c r="K6425" s="362"/>
      <c r="L6425" s="362"/>
      <c r="M6425" s="362"/>
      <c r="N6425" s="362"/>
      <c r="O6425" s="650"/>
      <c r="P6425" s="362"/>
      <c r="Q6425" s="362"/>
      <c r="R6425" s="362"/>
      <c r="S6425" s="643">
        <v>2</v>
      </c>
      <c r="T6425" s="238" t="s">
        <v>2965</v>
      </c>
      <c r="U6425" s="362">
        <f t="shared" si="153"/>
        <v>200</v>
      </c>
    </row>
    <row r="6426" spans="1:21">
      <c r="A6426" s="238">
        <f t="shared" si="152"/>
        <v>6423</v>
      </c>
      <c r="B6426" s="298">
        <v>109447737</v>
      </c>
      <c r="C6426" s="298" t="s">
        <v>329</v>
      </c>
      <c r="D6426" s="298" t="s">
        <v>330</v>
      </c>
      <c r="E6426" s="595" t="s">
        <v>36</v>
      </c>
      <c r="F6426" s="362">
        <v>1</v>
      </c>
      <c r="G6426" s="296" t="s">
        <v>6539</v>
      </c>
      <c r="H6426" s="639">
        <v>45810</v>
      </c>
      <c r="I6426" s="649"/>
      <c r="J6426" s="362"/>
      <c r="K6426" s="362"/>
      <c r="L6426" s="362"/>
      <c r="M6426" s="362"/>
      <c r="N6426" s="362"/>
      <c r="O6426" s="650"/>
      <c r="P6426" s="362"/>
      <c r="Q6426" s="362"/>
      <c r="R6426" s="362"/>
      <c r="S6426" s="651">
        <v>18020</v>
      </c>
      <c r="T6426" s="238" t="s">
        <v>2965</v>
      </c>
      <c r="U6426" s="362">
        <f t="shared" si="153"/>
        <v>18020</v>
      </c>
    </row>
    <row r="6427" spans="1:21">
      <c r="A6427" s="238">
        <f t="shared" si="152"/>
        <v>6424</v>
      </c>
      <c r="B6427" s="298">
        <v>112129061</v>
      </c>
      <c r="C6427" s="298" t="s">
        <v>1718</v>
      </c>
      <c r="D6427" s="298" t="s">
        <v>1719</v>
      </c>
      <c r="E6427" s="595" t="s">
        <v>36</v>
      </c>
      <c r="F6427" s="362">
        <v>1</v>
      </c>
      <c r="G6427" s="642" t="s">
        <v>6540</v>
      </c>
      <c r="H6427" s="639">
        <v>45811</v>
      </c>
      <c r="I6427" s="649"/>
      <c r="J6427" s="362"/>
      <c r="K6427" s="362"/>
      <c r="L6427" s="362"/>
      <c r="M6427" s="362"/>
      <c r="N6427" s="362"/>
      <c r="O6427" s="650"/>
      <c r="P6427" s="362"/>
      <c r="Q6427" s="362"/>
      <c r="R6427" s="362"/>
      <c r="S6427" s="430">
        <v>13332</v>
      </c>
      <c r="T6427" s="238" t="s">
        <v>2965</v>
      </c>
      <c r="U6427" s="362">
        <f t="shared" si="153"/>
        <v>13332</v>
      </c>
    </row>
    <row r="6428" spans="1:21" ht="24">
      <c r="A6428" s="238">
        <f t="shared" si="152"/>
        <v>6425</v>
      </c>
      <c r="B6428" s="298" t="s">
        <v>3816</v>
      </c>
      <c r="C6428" s="298" t="s">
        <v>2943</v>
      </c>
      <c r="D6428" s="298" t="s">
        <v>2944</v>
      </c>
      <c r="E6428" s="595" t="s">
        <v>2729</v>
      </c>
      <c r="F6428" s="362">
        <v>70</v>
      </c>
      <c r="G6428" s="296" t="s">
        <v>6533</v>
      </c>
      <c r="H6428" s="638">
        <v>45819</v>
      </c>
      <c r="I6428" s="649"/>
      <c r="J6428" s="362"/>
      <c r="K6428" s="362"/>
      <c r="L6428" s="362"/>
      <c r="M6428" s="362"/>
      <c r="N6428" s="362"/>
      <c r="O6428" s="650"/>
      <c r="P6428" s="362"/>
      <c r="Q6428" s="362"/>
      <c r="R6428" s="362"/>
      <c r="S6428" s="652">
        <v>13.6</v>
      </c>
      <c r="T6428" s="238" t="s">
        <v>2965</v>
      </c>
      <c r="U6428" s="362">
        <f t="shared" si="153"/>
        <v>952</v>
      </c>
    </row>
    <row r="6429" spans="1:21" ht="24">
      <c r="A6429" s="238">
        <f t="shared" si="152"/>
        <v>6426</v>
      </c>
      <c r="B6429" s="298" t="s">
        <v>3816</v>
      </c>
      <c r="C6429" s="298" t="s">
        <v>2943</v>
      </c>
      <c r="D6429" s="298" t="s">
        <v>2944</v>
      </c>
      <c r="E6429" s="595" t="s">
        <v>2729</v>
      </c>
      <c r="F6429" s="362">
        <v>70</v>
      </c>
      <c r="G6429" s="296" t="s">
        <v>6534</v>
      </c>
      <c r="H6429" s="638">
        <v>45820</v>
      </c>
      <c r="I6429" s="649"/>
      <c r="J6429" s="362"/>
      <c r="K6429" s="362"/>
      <c r="L6429" s="362"/>
      <c r="M6429" s="362"/>
      <c r="N6429" s="362"/>
      <c r="O6429" s="650"/>
      <c r="P6429" s="362"/>
      <c r="Q6429" s="362"/>
      <c r="R6429" s="362"/>
      <c r="S6429" s="652">
        <v>13.6</v>
      </c>
      <c r="T6429" s="238" t="s">
        <v>2965</v>
      </c>
      <c r="U6429" s="362">
        <f t="shared" si="153"/>
        <v>952</v>
      </c>
    </row>
    <row r="6430" spans="1:21" ht="24">
      <c r="A6430" s="238">
        <f t="shared" si="152"/>
        <v>6427</v>
      </c>
      <c r="B6430" s="298" t="s">
        <v>3816</v>
      </c>
      <c r="C6430" s="298" t="s">
        <v>2943</v>
      </c>
      <c r="D6430" s="298" t="s">
        <v>2944</v>
      </c>
      <c r="E6430" s="595" t="s">
        <v>2729</v>
      </c>
      <c r="F6430" s="362">
        <v>70</v>
      </c>
      <c r="G6430" s="296" t="s">
        <v>6535</v>
      </c>
      <c r="H6430" s="638">
        <v>45820</v>
      </c>
      <c r="I6430" s="649"/>
      <c r="J6430" s="362"/>
      <c r="K6430" s="362"/>
      <c r="L6430" s="362"/>
      <c r="M6430" s="362"/>
      <c r="N6430" s="362"/>
      <c r="O6430" s="650"/>
      <c r="P6430" s="362"/>
      <c r="Q6430" s="362"/>
      <c r="R6430" s="362"/>
      <c r="S6430" s="652">
        <v>13.6</v>
      </c>
      <c r="T6430" s="238" t="s">
        <v>2965</v>
      </c>
      <c r="U6430" s="362">
        <f t="shared" si="153"/>
        <v>952</v>
      </c>
    </row>
    <row r="6431" spans="1:21" ht="24">
      <c r="A6431" s="238">
        <f t="shared" si="152"/>
        <v>6428</v>
      </c>
      <c r="B6431" s="298" t="s">
        <v>3816</v>
      </c>
      <c r="C6431" s="298" t="s">
        <v>2943</v>
      </c>
      <c r="D6431" s="298" t="s">
        <v>2944</v>
      </c>
      <c r="E6431" s="595" t="s">
        <v>2729</v>
      </c>
      <c r="F6431" s="362">
        <v>70</v>
      </c>
      <c r="G6431" s="296" t="s">
        <v>6536</v>
      </c>
      <c r="H6431" s="638">
        <v>45820</v>
      </c>
      <c r="I6431" s="649"/>
      <c r="J6431" s="362"/>
      <c r="K6431" s="362"/>
      <c r="L6431" s="362"/>
      <c r="M6431" s="362"/>
      <c r="N6431" s="362"/>
      <c r="O6431" s="650"/>
      <c r="P6431" s="362"/>
      <c r="Q6431" s="362"/>
      <c r="R6431" s="362"/>
      <c r="S6431" s="652">
        <v>13.6</v>
      </c>
      <c r="T6431" s="238" t="s">
        <v>2965</v>
      </c>
      <c r="U6431" s="362">
        <f t="shared" si="153"/>
        <v>952</v>
      </c>
    </row>
    <row r="6432" spans="1:21" ht="24">
      <c r="A6432" s="238">
        <f t="shared" si="152"/>
        <v>6429</v>
      </c>
      <c r="B6432" s="298" t="s">
        <v>3816</v>
      </c>
      <c r="C6432" s="298" t="s">
        <v>2943</v>
      </c>
      <c r="D6432" s="298" t="s">
        <v>2944</v>
      </c>
      <c r="E6432" s="595" t="s">
        <v>2729</v>
      </c>
      <c r="F6432" s="362">
        <v>70</v>
      </c>
      <c r="G6432" s="296" t="s">
        <v>6537</v>
      </c>
      <c r="H6432" s="638">
        <v>45820</v>
      </c>
      <c r="I6432" s="649"/>
      <c r="J6432" s="362"/>
      <c r="K6432" s="362"/>
      <c r="L6432" s="362"/>
      <c r="M6432" s="362"/>
      <c r="N6432" s="362"/>
      <c r="O6432" s="650"/>
      <c r="P6432" s="362"/>
      <c r="Q6432" s="362"/>
      <c r="R6432" s="362"/>
      <c r="S6432" s="652">
        <v>13.6</v>
      </c>
      <c r="T6432" s="238" t="s">
        <v>2965</v>
      </c>
      <c r="U6432" s="362">
        <f t="shared" si="153"/>
        <v>952</v>
      </c>
    </row>
    <row r="6433" spans="1:21" ht="24">
      <c r="A6433" s="238">
        <f t="shared" si="152"/>
        <v>6430</v>
      </c>
      <c r="B6433" s="298" t="s">
        <v>3816</v>
      </c>
      <c r="C6433" s="298" t="s">
        <v>2943</v>
      </c>
      <c r="D6433" s="298" t="s">
        <v>2944</v>
      </c>
      <c r="E6433" s="595" t="s">
        <v>2729</v>
      </c>
      <c r="F6433" s="362">
        <v>200</v>
      </c>
      <c r="G6433" s="296" t="s">
        <v>6538</v>
      </c>
      <c r="H6433" s="638">
        <v>45824</v>
      </c>
      <c r="I6433" s="649"/>
      <c r="J6433" s="362"/>
      <c r="K6433" s="362"/>
      <c r="L6433" s="362"/>
      <c r="M6433" s="362"/>
      <c r="N6433" s="362"/>
      <c r="O6433" s="650"/>
      <c r="P6433" s="362"/>
      <c r="Q6433" s="362"/>
      <c r="R6433" s="362"/>
      <c r="S6433" s="652">
        <v>13.6</v>
      </c>
      <c r="T6433" s="238" t="s">
        <v>2965</v>
      </c>
      <c r="U6433" s="362">
        <f t="shared" si="153"/>
        <v>2720</v>
      </c>
    </row>
    <row r="6434" spans="1:21">
      <c r="A6434" s="238">
        <f t="shared" si="152"/>
        <v>6431</v>
      </c>
      <c r="B6434" s="298">
        <v>102625238</v>
      </c>
      <c r="C6434" s="298" t="s">
        <v>359</v>
      </c>
      <c r="D6434" s="298" t="s">
        <v>360</v>
      </c>
      <c r="E6434" s="595" t="s">
        <v>36</v>
      </c>
      <c r="F6434" s="362">
        <v>3</v>
      </c>
      <c r="G6434" s="642" t="s">
        <v>6541</v>
      </c>
      <c r="H6434" s="639">
        <v>45811</v>
      </c>
      <c r="I6434" s="649"/>
      <c r="J6434" s="362"/>
      <c r="K6434" s="362"/>
      <c r="L6434" s="362"/>
      <c r="M6434" s="362"/>
      <c r="N6434" s="362"/>
      <c r="O6434" s="650"/>
      <c r="P6434" s="362"/>
      <c r="Q6434" s="362"/>
      <c r="R6434" s="362"/>
      <c r="S6434" s="430">
        <v>2206</v>
      </c>
      <c r="T6434" s="238" t="s">
        <v>2965</v>
      </c>
      <c r="U6434" s="362">
        <f t="shared" si="153"/>
        <v>6618</v>
      </c>
    </row>
    <row r="6435" spans="1:21">
      <c r="A6435" s="238">
        <f t="shared" si="152"/>
        <v>6432</v>
      </c>
      <c r="B6435" s="298">
        <v>102625238</v>
      </c>
      <c r="C6435" s="298" t="s">
        <v>359</v>
      </c>
      <c r="D6435" s="298" t="s">
        <v>360</v>
      </c>
      <c r="E6435" s="595" t="s">
        <v>36</v>
      </c>
      <c r="F6435" s="362">
        <v>2</v>
      </c>
      <c r="G6435" s="296" t="s">
        <v>6537</v>
      </c>
      <c r="H6435" s="638">
        <v>45820</v>
      </c>
      <c r="I6435" s="649"/>
      <c r="J6435" s="362"/>
      <c r="K6435" s="362"/>
      <c r="L6435" s="362"/>
      <c r="M6435" s="362"/>
      <c r="N6435" s="362"/>
      <c r="O6435" s="650"/>
      <c r="P6435" s="362"/>
      <c r="Q6435" s="362"/>
      <c r="R6435" s="362"/>
      <c r="S6435" s="430">
        <v>2206</v>
      </c>
      <c r="T6435" s="238" t="s">
        <v>2965</v>
      </c>
      <c r="U6435" s="362">
        <f t="shared" si="153"/>
        <v>4412</v>
      </c>
    </row>
    <row r="6436" spans="1:21">
      <c r="A6436" s="238">
        <f t="shared" si="152"/>
        <v>6433</v>
      </c>
      <c r="B6436" s="298">
        <v>105989933</v>
      </c>
      <c r="C6436" s="298" t="s">
        <v>4413</v>
      </c>
      <c r="D6436" s="581" t="s">
        <v>4414</v>
      </c>
      <c r="E6436" s="595" t="s">
        <v>36</v>
      </c>
      <c r="F6436" s="362">
        <v>1</v>
      </c>
      <c r="G6436" s="642" t="s">
        <v>6542</v>
      </c>
      <c r="H6436" s="639">
        <v>45824</v>
      </c>
      <c r="I6436" s="649"/>
      <c r="J6436" s="362"/>
      <c r="K6436" s="362"/>
      <c r="L6436" s="362"/>
      <c r="M6436" s="362"/>
      <c r="N6436" s="362"/>
      <c r="O6436" s="650"/>
      <c r="P6436" s="362"/>
      <c r="Q6436" s="362"/>
      <c r="R6436" s="362"/>
      <c r="S6436" s="430">
        <v>2200</v>
      </c>
      <c r="T6436" s="238" t="s">
        <v>2965</v>
      </c>
      <c r="U6436" s="362">
        <f t="shared" si="153"/>
        <v>2200</v>
      </c>
    </row>
    <row r="6437" spans="1:21">
      <c r="A6437" s="238">
        <f t="shared" si="152"/>
        <v>6434</v>
      </c>
      <c r="B6437" s="298">
        <v>109563338</v>
      </c>
      <c r="C6437" s="298" t="s">
        <v>4029</v>
      </c>
      <c r="D6437" s="298" t="s">
        <v>4030</v>
      </c>
      <c r="E6437" s="595" t="s">
        <v>36</v>
      </c>
      <c r="F6437" s="362">
        <v>2</v>
      </c>
      <c r="G6437" s="642" t="s">
        <v>6540</v>
      </c>
      <c r="H6437" s="639">
        <v>45811</v>
      </c>
      <c r="I6437" s="649"/>
      <c r="J6437" s="362"/>
      <c r="K6437" s="362"/>
      <c r="L6437" s="362"/>
      <c r="M6437" s="362"/>
      <c r="N6437" s="362"/>
      <c r="O6437" s="650"/>
      <c r="P6437" s="362"/>
      <c r="Q6437" s="362"/>
      <c r="R6437" s="362"/>
      <c r="S6437" s="430">
        <v>14000</v>
      </c>
      <c r="T6437" s="238" t="s">
        <v>2965</v>
      </c>
      <c r="U6437" s="362">
        <f t="shared" si="153"/>
        <v>28000</v>
      </c>
    </row>
    <row r="6438" spans="1:21">
      <c r="A6438" s="238">
        <f t="shared" si="152"/>
        <v>6435</v>
      </c>
      <c r="B6438" s="594">
        <v>112170849</v>
      </c>
      <c r="C6438" s="594">
        <v>112170849</v>
      </c>
      <c r="D6438" s="594" t="s">
        <v>2382</v>
      </c>
      <c r="E6438" s="617" t="s">
        <v>36</v>
      </c>
      <c r="F6438" s="362">
        <v>288</v>
      </c>
      <c r="G6438" s="641" t="s">
        <v>6543</v>
      </c>
      <c r="H6438" s="521">
        <v>45815</v>
      </c>
      <c r="I6438" s="649"/>
      <c r="J6438" s="362"/>
      <c r="K6438" s="362"/>
      <c r="L6438" s="362"/>
      <c r="M6438" s="362"/>
      <c r="N6438" s="362"/>
      <c r="O6438" s="650"/>
      <c r="P6438" s="362"/>
      <c r="Q6438" s="362"/>
      <c r="R6438" s="362"/>
      <c r="S6438" s="430">
        <v>7.89</v>
      </c>
      <c r="T6438" s="238" t="s">
        <v>2965</v>
      </c>
      <c r="U6438" s="362">
        <f t="shared" si="153"/>
        <v>2272.3199999999997</v>
      </c>
    </row>
    <row r="6439" spans="1:21">
      <c r="A6439" s="238">
        <f t="shared" si="152"/>
        <v>6436</v>
      </c>
      <c r="B6439" s="298">
        <v>109609628</v>
      </c>
      <c r="C6439" s="578" t="s">
        <v>1672</v>
      </c>
      <c r="D6439" s="298" t="s">
        <v>1673</v>
      </c>
      <c r="E6439" s="617" t="s">
        <v>36</v>
      </c>
      <c r="F6439" s="362">
        <v>24</v>
      </c>
      <c r="G6439" s="642" t="s">
        <v>6544</v>
      </c>
      <c r="H6439" s="521">
        <v>45824</v>
      </c>
      <c r="I6439" s="649"/>
      <c r="J6439" s="362"/>
      <c r="K6439" s="362"/>
      <c r="L6439" s="362"/>
      <c r="M6439" s="362"/>
      <c r="N6439" s="362"/>
      <c r="O6439" s="650"/>
      <c r="P6439" s="362"/>
      <c r="Q6439" s="362"/>
      <c r="R6439" s="362"/>
      <c r="S6439" s="430">
        <v>55.24</v>
      </c>
      <c r="T6439" s="238" t="s">
        <v>2965</v>
      </c>
      <c r="U6439" s="362">
        <f t="shared" si="153"/>
        <v>1325.76</v>
      </c>
    </row>
    <row r="6440" spans="1:21">
      <c r="A6440" s="238">
        <f t="shared" si="152"/>
        <v>6437</v>
      </c>
      <c r="B6440" s="298">
        <v>106656270</v>
      </c>
      <c r="C6440" s="325" t="s">
        <v>5250</v>
      </c>
      <c r="D6440" s="325" t="s">
        <v>5251</v>
      </c>
      <c r="E6440" s="617" t="s">
        <v>36</v>
      </c>
      <c r="F6440" s="362">
        <v>13</v>
      </c>
      <c r="G6440" s="641" t="s">
        <v>6543</v>
      </c>
      <c r="H6440" s="521">
        <v>45815</v>
      </c>
      <c r="I6440" s="649"/>
      <c r="J6440" s="362"/>
      <c r="K6440" s="362"/>
      <c r="L6440" s="362"/>
      <c r="M6440" s="362"/>
      <c r="N6440" s="362"/>
      <c r="O6440" s="650"/>
      <c r="P6440" s="362"/>
      <c r="Q6440" s="362"/>
      <c r="R6440" s="362"/>
      <c r="S6440" s="430">
        <v>517</v>
      </c>
      <c r="T6440" s="238" t="s">
        <v>2965</v>
      </c>
      <c r="U6440" s="362">
        <f t="shared" si="153"/>
        <v>6721</v>
      </c>
    </row>
    <row r="6441" spans="1:21">
      <c r="A6441" s="238">
        <f t="shared" si="152"/>
        <v>6438</v>
      </c>
      <c r="B6441" s="296">
        <v>111381215</v>
      </c>
      <c r="C6441" s="296" t="s">
        <v>5576</v>
      </c>
      <c r="D6441" s="296" t="s">
        <v>236</v>
      </c>
      <c r="E6441" s="595" t="s">
        <v>36</v>
      </c>
      <c r="F6441" s="362">
        <v>1</v>
      </c>
      <c r="G6441" s="642" t="s">
        <v>6545</v>
      </c>
      <c r="H6441" s="521">
        <v>45813</v>
      </c>
      <c r="I6441" s="649"/>
      <c r="J6441" s="362"/>
      <c r="K6441" s="362"/>
      <c r="L6441" s="362"/>
      <c r="M6441" s="362"/>
      <c r="N6441" s="362"/>
      <c r="O6441" s="650"/>
      <c r="P6441" s="362"/>
      <c r="Q6441" s="362"/>
      <c r="R6441" s="362"/>
      <c r="S6441" s="653">
        <v>114877.14</v>
      </c>
      <c r="T6441" s="238" t="s">
        <v>2965</v>
      </c>
      <c r="U6441" s="362">
        <f t="shared" si="153"/>
        <v>114877.14</v>
      </c>
    </row>
    <row r="6442" spans="1:21">
      <c r="A6442" s="238">
        <f t="shared" si="152"/>
        <v>6439</v>
      </c>
      <c r="B6442" s="296">
        <v>111381215</v>
      </c>
      <c r="C6442" s="296" t="s">
        <v>5576</v>
      </c>
      <c r="D6442" s="296" t="s">
        <v>236</v>
      </c>
      <c r="E6442" s="595" t="s">
        <v>36</v>
      </c>
      <c r="F6442" s="362">
        <v>1</v>
      </c>
      <c r="G6442" s="642" t="s">
        <v>6545</v>
      </c>
      <c r="H6442" s="521">
        <v>45813</v>
      </c>
      <c r="I6442" s="649"/>
      <c r="J6442" s="362"/>
      <c r="K6442" s="362"/>
      <c r="L6442" s="362"/>
      <c r="M6442" s="362"/>
      <c r="N6442" s="362"/>
      <c r="O6442" s="650"/>
      <c r="P6442" s="362"/>
      <c r="Q6442" s="362"/>
      <c r="R6442" s="362"/>
      <c r="S6442" s="653">
        <v>114877.14</v>
      </c>
      <c r="T6442" s="238" t="s">
        <v>2965</v>
      </c>
      <c r="U6442" s="362">
        <f t="shared" si="153"/>
        <v>114877.14</v>
      </c>
    </row>
    <row r="6443" spans="1:21">
      <c r="A6443" s="238">
        <f t="shared" si="152"/>
        <v>6440</v>
      </c>
      <c r="B6443" s="298" t="s">
        <v>5678</v>
      </c>
      <c r="C6443" s="298" t="s">
        <v>5679</v>
      </c>
      <c r="D6443" s="298" t="s">
        <v>5680</v>
      </c>
      <c r="E6443" s="595" t="s">
        <v>36</v>
      </c>
      <c r="F6443" s="362">
        <v>1</v>
      </c>
      <c r="G6443" s="642" t="s">
        <v>6546</v>
      </c>
      <c r="H6443" s="521">
        <v>45813</v>
      </c>
      <c r="I6443" s="649"/>
      <c r="J6443" s="362"/>
      <c r="K6443" s="362"/>
      <c r="L6443" s="362"/>
      <c r="M6443" s="362"/>
      <c r="N6443" s="362"/>
      <c r="O6443" s="650"/>
      <c r="P6443" s="362"/>
      <c r="Q6443" s="362"/>
      <c r="R6443" s="362"/>
      <c r="S6443" s="654">
        <v>950000</v>
      </c>
      <c r="T6443" s="238" t="s">
        <v>2965</v>
      </c>
      <c r="U6443" s="362">
        <f t="shared" si="153"/>
        <v>950000</v>
      </c>
    </row>
    <row r="6444" spans="1:21">
      <c r="A6444" s="238">
        <f t="shared" si="152"/>
        <v>6441</v>
      </c>
      <c r="B6444" s="298">
        <v>111443613</v>
      </c>
      <c r="C6444" s="298">
        <v>111443825</v>
      </c>
      <c r="D6444" s="298" t="s">
        <v>3131</v>
      </c>
      <c r="E6444" s="618" t="s">
        <v>36</v>
      </c>
      <c r="F6444" s="362">
        <v>5</v>
      </c>
      <c r="G6444" s="642" t="s">
        <v>6540</v>
      </c>
      <c r="H6444" s="521">
        <v>45811</v>
      </c>
      <c r="I6444" s="649"/>
      <c r="J6444" s="362"/>
      <c r="K6444" s="362"/>
      <c r="L6444" s="362"/>
      <c r="M6444" s="362"/>
      <c r="N6444" s="362"/>
      <c r="O6444" s="650"/>
      <c r="P6444" s="362"/>
      <c r="Q6444" s="362"/>
      <c r="R6444" s="362"/>
      <c r="S6444" s="430">
        <v>3750</v>
      </c>
      <c r="T6444" s="238" t="s">
        <v>2965</v>
      </c>
      <c r="U6444" s="362">
        <f t="shared" si="153"/>
        <v>18750</v>
      </c>
    </row>
    <row r="6445" spans="1:21">
      <c r="A6445" s="238">
        <f t="shared" si="152"/>
        <v>6442</v>
      </c>
      <c r="B6445" s="594">
        <v>112139784</v>
      </c>
      <c r="C6445" s="594" t="s">
        <v>2731</v>
      </c>
      <c r="D6445" s="594" t="s">
        <v>2809</v>
      </c>
      <c r="E6445" s="617" t="s">
        <v>2729</v>
      </c>
      <c r="F6445" s="362">
        <v>100</v>
      </c>
      <c r="G6445" s="296" t="s">
        <v>6538</v>
      </c>
      <c r="H6445" s="638">
        <v>45824</v>
      </c>
      <c r="I6445" s="649"/>
      <c r="J6445" s="362"/>
      <c r="K6445" s="362"/>
      <c r="L6445" s="362"/>
      <c r="M6445" s="362"/>
      <c r="N6445" s="362"/>
      <c r="O6445" s="650"/>
      <c r="P6445" s="362"/>
      <c r="Q6445" s="362"/>
      <c r="R6445" s="362"/>
      <c r="S6445" s="430">
        <v>22.45</v>
      </c>
      <c r="T6445" s="238" t="s">
        <v>2965</v>
      </c>
      <c r="U6445" s="362">
        <f t="shared" si="153"/>
        <v>2245</v>
      </c>
    </row>
    <row r="6446" spans="1:21">
      <c r="A6446" s="238">
        <f t="shared" si="152"/>
        <v>6443</v>
      </c>
      <c r="B6446" s="298">
        <v>113694314</v>
      </c>
      <c r="C6446" s="298" t="s">
        <v>4398</v>
      </c>
      <c r="D6446" s="581" t="s">
        <v>4399</v>
      </c>
      <c r="E6446" s="617" t="s">
        <v>36</v>
      </c>
      <c r="F6446" s="362">
        <v>2</v>
      </c>
      <c r="G6446" s="642" t="s">
        <v>6540</v>
      </c>
      <c r="H6446" s="521">
        <v>45811</v>
      </c>
      <c r="I6446" s="649"/>
      <c r="J6446" s="362"/>
      <c r="K6446" s="362"/>
      <c r="L6446" s="362"/>
      <c r="M6446" s="362"/>
      <c r="N6446" s="362"/>
      <c r="O6446" s="650"/>
      <c r="P6446" s="362"/>
      <c r="Q6446" s="362"/>
      <c r="R6446" s="362"/>
      <c r="S6446" s="430">
        <v>11260</v>
      </c>
      <c r="T6446" s="238" t="s">
        <v>2965</v>
      </c>
      <c r="U6446" s="362">
        <f t="shared" si="153"/>
        <v>22520</v>
      </c>
    </row>
    <row r="6447" spans="1:21">
      <c r="A6447" s="238">
        <f t="shared" si="152"/>
        <v>6444</v>
      </c>
      <c r="B6447" s="298">
        <v>113694314</v>
      </c>
      <c r="C6447" s="298" t="s">
        <v>4398</v>
      </c>
      <c r="D6447" s="581" t="s">
        <v>4399</v>
      </c>
      <c r="E6447" s="617" t="s">
        <v>36</v>
      </c>
      <c r="F6447" s="362">
        <v>2</v>
      </c>
      <c r="G6447" s="296" t="s">
        <v>6537</v>
      </c>
      <c r="H6447" s="638">
        <v>45820</v>
      </c>
      <c r="I6447" s="649"/>
      <c r="J6447" s="362"/>
      <c r="K6447" s="362"/>
      <c r="L6447" s="362"/>
      <c r="M6447" s="362"/>
      <c r="N6447" s="362"/>
      <c r="O6447" s="650"/>
      <c r="P6447" s="362"/>
      <c r="Q6447" s="362"/>
      <c r="R6447" s="362"/>
      <c r="S6447" s="430">
        <v>11260</v>
      </c>
      <c r="T6447" s="238" t="s">
        <v>2965</v>
      </c>
      <c r="U6447" s="362">
        <f t="shared" si="153"/>
        <v>22520</v>
      </c>
    </row>
    <row r="6448" spans="1:21" ht="24">
      <c r="A6448" s="238">
        <f t="shared" si="152"/>
        <v>6445</v>
      </c>
      <c r="B6448" s="298">
        <v>110710684</v>
      </c>
      <c r="C6448" s="325" t="s">
        <v>5778</v>
      </c>
      <c r="D6448" s="325" t="s">
        <v>2213</v>
      </c>
      <c r="E6448" s="617" t="s">
        <v>36</v>
      </c>
      <c r="F6448" s="362">
        <v>28</v>
      </c>
      <c r="G6448" s="641" t="s">
        <v>6543</v>
      </c>
      <c r="H6448" s="521">
        <v>45815</v>
      </c>
      <c r="I6448" s="649"/>
      <c r="J6448" s="362"/>
      <c r="K6448" s="362"/>
      <c r="L6448" s="362"/>
      <c r="M6448" s="362"/>
      <c r="N6448" s="362"/>
      <c r="O6448" s="650"/>
      <c r="P6448" s="362"/>
      <c r="Q6448" s="362"/>
      <c r="R6448" s="362"/>
      <c r="S6448" s="430">
        <v>2711</v>
      </c>
      <c r="T6448" s="238" t="s">
        <v>2965</v>
      </c>
      <c r="U6448" s="362">
        <f t="shared" si="153"/>
        <v>75908</v>
      </c>
    </row>
    <row r="6449" spans="1:21">
      <c r="A6449" s="238">
        <f t="shared" si="152"/>
        <v>6446</v>
      </c>
      <c r="B6449" s="298">
        <v>102464571</v>
      </c>
      <c r="C6449" s="298" t="s">
        <v>1693</v>
      </c>
      <c r="D6449" s="298" t="s">
        <v>1694</v>
      </c>
      <c r="E6449" s="617" t="s">
        <v>36</v>
      </c>
      <c r="F6449" s="362">
        <v>48</v>
      </c>
      <c r="G6449" s="641" t="s">
        <v>6543</v>
      </c>
      <c r="H6449" s="521">
        <v>45815</v>
      </c>
      <c r="I6449" s="649"/>
      <c r="J6449" s="362"/>
      <c r="K6449" s="362"/>
      <c r="L6449" s="362"/>
      <c r="M6449" s="362"/>
      <c r="N6449" s="362"/>
      <c r="O6449" s="650"/>
      <c r="P6449" s="362"/>
      <c r="Q6449" s="362"/>
      <c r="R6449" s="362"/>
      <c r="S6449" s="430">
        <v>1592</v>
      </c>
      <c r="T6449" s="238" t="s">
        <v>2965</v>
      </c>
      <c r="U6449" s="362">
        <f t="shared" si="153"/>
        <v>76416</v>
      </c>
    </row>
    <row r="6450" spans="1:21">
      <c r="A6450" s="238">
        <f t="shared" si="152"/>
        <v>6447</v>
      </c>
      <c r="B6450" s="298">
        <v>102951260</v>
      </c>
      <c r="C6450" s="298" t="s">
        <v>1697</v>
      </c>
      <c r="D6450" s="298" t="s">
        <v>1698</v>
      </c>
      <c r="E6450" s="617" t="s">
        <v>36</v>
      </c>
      <c r="F6450" s="362">
        <v>48</v>
      </c>
      <c r="G6450" s="641" t="s">
        <v>6543</v>
      </c>
      <c r="H6450" s="521">
        <v>45815</v>
      </c>
      <c r="I6450" s="649"/>
      <c r="J6450" s="362"/>
      <c r="K6450" s="362"/>
      <c r="L6450" s="362"/>
      <c r="M6450" s="362"/>
      <c r="N6450" s="362"/>
      <c r="O6450" s="650"/>
      <c r="P6450" s="362"/>
      <c r="Q6450" s="362"/>
      <c r="R6450" s="362"/>
      <c r="S6450" s="430">
        <v>242</v>
      </c>
      <c r="T6450" s="238" t="s">
        <v>2965</v>
      </c>
      <c r="U6450" s="362">
        <f t="shared" si="153"/>
        <v>11616</v>
      </c>
    </row>
    <row r="6451" spans="1:21">
      <c r="A6451" s="238">
        <f t="shared" si="152"/>
        <v>6448</v>
      </c>
      <c r="B6451" s="298">
        <v>106656270</v>
      </c>
      <c r="C6451" s="325" t="s">
        <v>5250</v>
      </c>
      <c r="D6451" s="325" t="s">
        <v>5251</v>
      </c>
      <c r="E6451" s="617" t="s">
        <v>36</v>
      </c>
      <c r="F6451" s="362">
        <v>11</v>
      </c>
      <c r="G6451" s="641" t="s">
        <v>6543</v>
      </c>
      <c r="H6451" s="521">
        <v>45815</v>
      </c>
      <c r="I6451" s="649"/>
      <c r="J6451" s="362"/>
      <c r="K6451" s="362"/>
      <c r="L6451" s="362"/>
      <c r="M6451" s="362"/>
      <c r="N6451" s="362"/>
      <c r="O6451" s="650"/>
      <c r="P6451" s="362"/>
      <c r="Q6451" s="362"/>
      <c r="R6451" s="362"/>
      <c r="S6451" s="430">
        <v>517</v>
      </c>
      <c r="T6451" s="238" t="s">
        <v>2965</v>
      </c>
      <c r="U6451" s="362">
        <f t="shared" si="153"/>
        <v>5687</v>
      </c>
    </row>
    <row r="6452" spans="1:21">
      <c r="A6452" s="238">
        <f t="shared" si="152"/>
        <v>6449</v>
      </c>
      <c r="B6452" s="297">
        <v>108214979</v>
      </c>
      <c r="C6452" s="297">
        <v>108214979</v>
      </c>
      <c r="D6452" s="298" t="s">
        <v>819</v>
      </c>
      <c r="E6452" s="595" t="s">
        <v>36</v>
      </c>
      <c r="F6452" s="362">
        <v>960</v>
      </c>
      <c r="G6452" s="641" t="s">
        <v>6543</v>
      </c>
      <c r="H6452" s="521">
        <v>45815</v>
      </c>
      <c r="I6452" s="649"/>
      <c r="J6452" s="362"/>
      <c r="K6452" s="362"/>
      <c r="L6452" s="362"/>
      <c r="M6452" s="362"/>
      <c r="N6452" s="362"/>
      <c r="O6452" s="650"/>
      <c r="P6452" s="362"/>
      <c r="Q6452" s="362"/>
      <c r="R6452" s="362"/>
      <c r="S6452" s="430">
        <v>4.05</v>
      </c>
      <c r="T6452" s="238" t="s">
        <v>2965</v>
      </c>
      <c r="U6452" s="362">
        <f t="shared" si="153"/>
        <v>3888</v>
      </c>
    </row>
    <row r="6453" spans="1:21">
      <c r="A6453" s="238">
        <f t="shared" si="152"/>
        <v>6450</v>
      </c>
      <c r="B6453" s="297">
        <v>107186267</v>
      </c>
      <c r="C6453" s="298">
        <v>107186267</v>
      </c>
      <c r="D6453" s="298" t="s">
        <v>821</v>
      </c>
      <c r="E6453" s="595" t="s">
        <v>36</v>
      </c>
      <c r="F6453" s="362">
        <v>960</v>
      </c>
      <c r="G6453" s="641" t="s">
        <v>6543</v>
      </c>
      <c r="H6453" s="521">
        <v>45815</v>
      </c>
      <c r="I6453" s="649"/>
      <c r="J6453" s="362"/>
      <c r="K6453" s="362"/>
      <c r="L6453" s="362"/>
      <c r="M6453" s="362"/>
      <c r="N6453" s="362"/>
      <c r="O6453" s="650"/>
      <c r="P6453" s="362"/>
      <c r="Q6453" s="362"/>
      <c r="R6453" s="362"/>
      <c r="S6453" s="430">
        <v>11.06</v>
      </c>
      <c r="T6453" s="238" t="s">
        <v>2965</v>
      </c>
      <c r="U6453" s="362">
        <f t="shared" si="153"/>
        <v>10617.6</v>
      </c>
    </row>
    <row r="6454" spans="1:21">
      <c r="A6454" s="238">
        <f t="shared" si="152"/>
        <v>6451</v>
      </c>
      <c r="B6454" s="297">
        <v>107184793</v>
      </c>
      <c r="C6454" s="298">
        <v>107184793</v>
      </c>
      <c r="D6454" s="298" t="s">
        <v>813</v>
      </c>
      <c r="E6454" s="595" t="s">
        <v>36</v>
      </c>
      <c r="F6454" s="362">
        <v>960</v>
      </c>
      <c r="G6454" s="641" t="s">
        <v>6543</v>
      </c>
      <c r="H6454" s="521">
        <v>45815</v>
      </c>
      <c r="I6454" s="649"/>
      <c r="J6454" s="362"/>
      <c r="K6454" s="362"/>
      <c r="L6454" s="362"/>
      <c r="M6454" s="362"/>
      <c r="N6454" s="362"/>
      <c r="O6454" s="650"/>
      <c r="P6454" s="362"/>
      <c r="Q6454" s="362"/>
      <c r="R6454" s="362"/>
      <c r="S6454" s="430">
        <v>2.74</v>
      </c>
      <c r="T6454" s="238" t="s">
        <v>2965</v>
      </c>
      <c r="U6454" s="362">
        <f t="shared" si="153"/>
        <v>2630.4</v>
      </c>
    </row>
    <row r="6455" spans="1:21">
      <c r="A6455" s="238">
        <f t="shared" si="152"/>
        <v>6452</v>
      </c>
      <c r="B6455" s="297">
        <v>107156657</v>
      </c>
      <c r="C6455" s="298">
        <v>107156657</v>
      </c>
      <c r="D6455" s="298" t="s">
        <v>815</v>
      </c>
      <c r="E6455" s="595" t="s">
        <v>36</v>
      </c>
      <c r="F6455" s="362">
        <v>192</v>
      </c>
      <c r="G6455" s="641" t="s">
        <v>6543</v>
      </c>
      <c r="H6455" s="521">
        <v>45815</v>
      </c>
      <c r="I6455" s="649"/>
      <c r="J6455" s="362"/>
      <c r="K6455" s="362"/>
      <c r="L6455" s="362"/>
      <c r="M6455" s="362"/>
      <c r="N6455" s="362"/>
      <c r="O6455" s="650"/>
      <c r="P6455" s="362"/>
      <c r="Q6455" s="362"/>
      <c r="R6455" s="362"/>
      <c r="S6455" s="430">
        <v>17.79</v>
      </c>
      <c r="T6455" s="238" t="s">
        <v>2965</v>
      </c>
      <c r="U6455" s="362">
        <f t="shared" si="153"/>
        <v>3415.68</v>
      </c>
    </row>
    <row r="6456" spans="1:21">
      <c r="A6456" s="238">
        <f t="shared" ref="A6456:A6521" si="154">A6455+1</f>
        <v>6453</v>
      </c>
      <c r="B6456" s="297">
        <v>107156629</v>
      </c>
      <c r="C6456" s="298">
        <v>107156629</v>
      </c>
      <c r="D6456" s="298" t="s">
        <v>814</v>
      </c>
      <c r="E6456" s="595" t="s">
        <v>36</v>
      </c>
      <c r="F6456" s="362">
        <v>768</v>
      </c>
      <c r="G6456" s="641" t="s">
        <v>6543</v>
      </c>
      <c r="H6456" s="521">
        <v>45815</v>
      </c>
      <c r="I6456" s="649"/>
      <c r="J6456" s="362"/>
      <c r="K6456" s="362"/>
      <c r="L6456" s="362"/>
      <c r="M6456" s="362"/>
      <c r="N6456" s="362"/>
      <c r="O6456" s="650"/>
      <c r="P6456" s="362"/>
      <c r="Q6456" s="362"/>
      <c r="R6456" s="362"/>
      <c r="S6456" s="430">
        <v>13.63</v>
      </c>
      <c r="T6456" s="238" t="s">
        <v>2965</v>
      </c>
      <c r="U6456" s="362">
        <f t="shared" si="153"/>
        <v>10467.84</v>
      </c>
    </row>
    <row r="6457" spans="1:21">
      <c r="A6457" s="238">
        <f t="shared" si="154"/>
        <v>6454</v>
      </c>
      <c r="B6457" s="297">
        <v>110408291</v>
      </c>
      <c r="C6457" s="298" t="s">
        <v>1305</v>
      </c>
      <c r="D6457" s="298" t="s">
        <v>1306</v>
      </c>
      <c r="E6457" s="595" t="s">
        <v>36</v>
      </c>
      <c r="F6457" s="362">
        <v>288</v>
      </c>
      <c r="G6457" s="641" t="s">
        <v>6543</v>
      </c>
      <c r="H6457" s="521">
        <v>45815</v>
      </c>
      <c r="I6457" s="649"/>
      <c r="J6457" s="362"/>
      <c r="K6457" s="362"/>
      <c r="L6457" s="362"/>
      <c r="M6457" s="362"/>
      <c r="N6457" s="362"/>
      <c r="O6457" s="650"/>
      <c r="P6457" s="362"/>
      <c r="Q6457" s="362"/>
      <c r="R6457" s="362"/>
      <c r="S6457" s="430">
        <v>2.5499999999999998</v>
      </c>
      <c r="T6457" s="238" t="s">
        <v>2965</v>
      </c>
      <c r="U6457" s="362">
        <f t="shared" si="153"/>
        <v>734.4</v>
      </c>
    </row>
    <row r="6458" spans="1:21" ht="36">
      <c r="A6458" s="238">
        <f t="shared" si="154"/>
        <v>6455</v>
      </c>
      <c r="B6458" s="297">
        <v>110408292</v>
      </c>
      <c r="C6458" s="298">
        <v>110408292</v>
      </c>
      <c r="D6458" s="298" t="s">
        <v>1310</v>
      </c>
      <c r="E6458" s="595" t="s">
        <v>36</v>
      </c>
      <c r="F6458" s="362">
        <v>1440</v>
      </c>
      <c r="G6458" s="641" t="s">
        <v>6543</v>
      </c>
      <c r="H6458" s="521">
        <v>45815</v>
      </c>
      <c r="I6458" s="649"/>
      <c r="J6458" s="362"/>
      <c r="K6458" s="362"/>
      <c r="L6458" s="362"/>
      <c r="M6458" s="362"/>
      <c r="N6458" s="362"/>
      <c r="O6458" s="650"/>
      <c r="P6458" s="362"/>
      <c r="Q6458" s="362"/>
      <c r="R6458" s="362"/>
      <c r="S6458" s="430">
        <v>2.61</v>
      </c>
      <c r="T6458" s="238" t="s">
        <v>2965</v>
      </c>
      <c r="U6458" s="362">
        <f t="shared" si="153"/>
        <v>3758.3999999999996</v>
      </c>
    </row>
    <row r="6459" spans="1:21" ht="24">
      <c r="A6459" s="238">
        <f t="shared" si="154"/>
        <v>6456</v>
      </c>
      <c r="B6459" s="297">
        <v>107171952</v>
      </c>
      <c r="C6459" s="298">
        <v>99148781208</v>
      </c>
      <c r="D6459" s="298" t="s">
        <v>1476</v>
      </c>
      <c r="E6459" s="595" t="s">
        <v>36</v>
      </c>
      <c r="F6459" s="362">
        <v>19</v>
      </c>
      <c r="G6459" s="642" t="s">
        <v>6544</v>
      </c>
      <c r="H6459" s="521">
        <v>45824</v>
      </c>
      <c r="I6459" s="649"/>
      <c r="J6459" s="362"/>
      <c r="K6459" s="362"/>
      <c r="L6459" s="362"/>
      <c r="M6459" s="362"/>
      <c r="N6459" s="362"/>
      <c r="O6459" s="650"/>
      <c r="P6459" s="362"/>
      <c r="Q6459" s="362"/>
      <c r="R6459" s="362"/>
      <c r="S6459" s="430">
        <v>2003.5</v>
      </c>
      <c r="T6459" s="238" t="s">
        <v>2965</v>
      </c>
      <c r="U6459" s="362">
        <f t="shared" si="153"/>
        <v>38066.5</v>
      </c>
    </row>
    <row r="6460" spans="1:21">
      <c r="A6460" s="238">
        <f t="shared" si="154"/>
        <v>6457</v>
      </c>
      <c r="B6460" s="298">
        <v>111400054</v>
      </c>
      <c r="C6460" s="298" t="s">
        <v>3274</v>
      </c>
      <c r="D6460" s="298" t="s">
        <v>650</v>
      </c>
      <c r="E6460" s="595" t="s">
        <v>36</v>
      </c>
      <c r="F6460" s="362">
        <v>144</v>
      </c>
      <c r="G6460" s="641" t="s">
        <v>6543</v>
      </c>
      <c r="H6460" s="521">
        <v>45815</v>
      </c>
      <c r="I6460" s="649"/>
      <c r="J6460" s="362"/>
      <c r="K6460" s="362"/>
      <c r="L6460" s="362"/>
      <c r="M6460" s="362"/>
      <c r="N6460" s="362"/>
      <c r="O6460" s="650"/>
      <c r="P6460" s="362"/>
      <c r="Q6460" s="362"/>
      <c r="R6460" s="362"/>
      <c r="S6460" s="430">
        <v>1462</v>
      </c>
      <c r="T6460" s="238" t="s">
        <v>2965</v>
      </c>
      <c r="U6460" s="362">
        <f t="shared" si="153"/>
        <v>210528</v>
      </c>
    </row>
    <row r="6461" spans="1:21">
      <c r="A6461" s="238">
        <f t="shared" si="154"/>
        <v>6458</v>
      </c>
      <c r="B6461" s="298">
        <v>111400055</v>
      </c>
      <c r="C6461" s="298" t="s">
        <v>3275</v>
      </c>
      <c r="D6461" s="298" t="s">
        <v>654</v>
      </c>
      <c r="E6461" s="595" t="s">
        <v>36</v>
      </c>
      <c r="F6461" s="362">
        <v>144</v>
      </c>
      <c r="G6461" s="641" t="s">
        <v>6543</v>
      </c>
      <c r="H6461" s="521">
        <v>45815</v>
      </c>
      <c r="I6461" s="649"/>
      <c r="J6461" s="362"/>
      <c r="K6461" s="362"/>
      <c r="L6461" s="362"/>
      <c r="M6461" s="362"/>
      <c r="N6461" s="362"/>
      <c r="O6461" s="650"/>
      <c r="P6461" s="362"/>
      <c r="Q6461" s="362"/>
      <c r="R6461" s="362"/>
      <c r="S6461" s="430">
        <v>1798</v>
      </c>
      <c r="T6461" s="238" t="s">
        <v>2965</v>
      </c>
      <c r="U6461" s="362">
        <f t="shared" si="153"/>
        <v>258912</v>
      </c>
    </row>
    <row r="6462" spans="1:21">
      <c r="A6462" s="238">
        <f t="shared" si="154"/>
        <v>6459</v>
      </c>
      <c r="B6462" s="298">
        <v>112169822</v>
      </c>
      <c r="C6462" s="325"/>
      <c r="D6462" s="325" t="s">
        <v>2942</v>
      </c>
      <c r="E6462" s="617" t="s">
        <v>2729</v>
      </c>
      <c r="F6462" s="362">
        <v>960</v>
      </c>
      <c r="G6462" s="641" t="s">
        <v>6543</v>
      </c>
      <c r="H6462" s="521">
        <v>45815</v>
      </c>
      <c r="I6462" s="649"/>
      <c r="J6462" s="362"/>
      <c r="K6462" s="362"/>
      <c r="L6462" s="362"/>
      <c r="M6462" s="362"/>
      <c r="N6462" s="362"/>
      <c r="O6462" s="650"/>
      <c r="P6462" s="362"/>
      <c r="Q6462" s="362"/>
      <c r="R6462" s="362"/>
      <c r="S6462" s="430">
        <v>21.67</v>
      </c>
      <c r="T6462" s="238" t="s">
        <v>2965</v>
      </c>
      <c r="U6462" s="362">
        <f t="shared" si="153"/>
        <v>20803.2</v>
      </c>
    </row>
    <row r="6463" spans="1:21">
      <c r="A6463" s="238">
        <f t="shared" si="154"/>
        <v>6460</v>
      </c>
      <c r="B6463" s="298">
        <v>112169822</v>
      </c>
      <c r="C6463" s="297"/>
      <c r="D6463" s="325" t="s">
        <v>2942</v>
      </c>
      <c r="E6463" s="617" t="s">
        <v>2729</v>
      </c>
      <c r="F6463" s="362">
        <v>840</v>
      </c>
      <c r="G6463" s="642" t="s">
        <v>6544</v>
      </c>
      <c r="H6463" s="521">
        <v>45824</v>
      </c>
      <c r="I6463" s="649"/>
      <c r="J6463" s="362"/>
      <c r="K6463" s="362"/>
      <c r="L6463" s="362"/>
      <c r="M6463" s="362"/>
      <c r="N6463" s="362"/>
      <c r="O6463" s="650"/>
      <c r="P6463" s="362"/>
      <c r="Q6463" s="362"/>
      <c r="R6463" s="362"/>
      <c r="S6463" s="430">
        <v>20.5</v>
      </c>
      <c r="T6463" s="238" t="s">
        <v>2965</v>
      </c>
      <c r="U6463" s="362">
        <f t="shared" si="153"/>
        <v>17220</v>
      </c>
    </row>
    <row r="6464" spans="1:21">
      <c r="A6464" s="238">
        <f t="shared" si="154"/>
        <v>6461</v>
      </c>
      <c r="B6464" s="298">
        <v>112169820</v>
      </c>
      <c r="C6464" s="581"/>
      <c r="D6464" s="325" t="s">
        <v>2940</v>
      </c>
      <c r="E6464" s="618" t="s">
        <v>2729</v>
      </c>
      <c r="F6464" s="362">
        <v>80</v>
      </c>
      <c r="G6464" s="642" t="s">
        <v>6547</v>
      </c>
      <c r="H6464" s="521">
        <v>45812</v>
      </c>
      <c r="I6464" s="649"/>
      <c r="J6464" s="362"/>
      <c r="K6464" s="362"/>
      <c r="L6464" s="362"/>
      <c r="M6464" s="362"/>
      <c r="N6464" s="362"/>
      <c r="O6464" s="650"/>
      <c r="P6464" s="362"/>
      <c r="Q6464" s="362"/>
      <c r="R6464" s="362"/>
      <c r="S6464" s="357">
        <v>33.89</v>
      </c>
      <c r="T6464" s="238" t="s">
        <v>2965</v>
      </c>
      <c r="U6464" s="362">
        <f t="shared" si="153"/>
        <v>2711.2</v>
      </c>
    </row>
    <row r="6465" spans="1:21">
      <c r="A6465" s="238">
        <f t="shared" si="154"/>
        <v>6462</v>
      </c>
      <c r="B6465" s="298">
        <v>112169820</v>
      </c>
      <c r="C6465" s="581"/>
      <c r="D6465" s="325" t="s">
        <v>2940</v>
      </c>
      <c r="E6465" s="618" t="s">
        <v>2729</v>
      </c>
      <c r="F6465" s="362">
        <v>70</v>
      </c>
      <c r="G6465" s="296" t="s">
        <v>6533</v>
      </c>
      <c r="H6465" s="638">
        <v>45819</v>
      </c>
      <c r="I6465" s="649"/>
      <c r="J6465" s="362"/>
      <c r="K6465" s="362"/>
      <c r="L6465" s="362"/>
      <c r="M6465" s="362"/>
      <c r="N6465" s="362"/>
      <c r="O6465" s="650"/>
      <c r="P6465" s="362"/>
      <c r="Q6465" s="362"/>
      <c r="R6465" s="362"/>
      <c r="S6465" s="655">
        <v>33.89</v>
      </c>
      <c r="T6465" s="238" t="s">
        <v>2965</v>
      </c>
      <c r="U6465" s="362">
        <f t="shared" si="153"/>
        <v>2372.3000000000002</v>
      </c>
    </row>
    <row r="6466" spans="1:21">
      <c r="A6466" s="238">
        <f t="shared" si="154"/>
        <v>6463</v>
      </c>
      <c r="B6466" s="298">
        <v>112169820</v>
      </c>
      <c r="C6466" s="581"/>
      <c r="D6466" s="325" t="s">
        <v>2940</v>
      </c>
      <c r="E6466" s="618" t="s">
        <v>2729</v>
      </c>
      <c r="F6466" s="362">
        <v>70</v>
      </c>
      <c r="G6466" s="296" t="s">
        <v>6534</v>
      </c>
      <c r="H6466" s="638">
        <v>45820</v>
      </c>
      <c r="I6466" s="649"/>
      <c r="J6466" s="362"/>
      <c r="K6466" s="362"/>
      <c r="L6466" s="362"/>
      <c r="M6466" s="362"/>
      <c r="N6466" s="362"/>
      <c r="O6466" s="650"/>
      <c r="P6466" s="362"/>
      <c r="Q6466" s="362"/>
      <c r="R6466" s="362"/>
      <c r="S6466" s="655">
        <v>33.89</v>
      </c>
      <c r="T6466" s="238" t="s">
        <v>2965</v>
      </c>
      <c r="U6466" s="362">
        <f t="shared" si="153"/>
        <v>2372.3000000000002</v>
      </c>
    </row>
    <row r="6467" spans="1:21">
      <c r="A6467" s="238">
        <f t="shared" si="154"/>
        <v>6464</v>
      </c>
      <c r="B6467" s="298">
        <v>112169820</v>
      </c>
      <c r="C6467" s="581"/>
      <c r="D6467" s="325" t="s">
        <v>2940</v>
      </c>
      <c r="E6467" s="618" t="s">
        <v>2729</v>
      </c>
      <c r="F6467" s="362">
        <v>70</v>
      </c>
      <c r="G6467" s="296" t="s">
        <v>6535</v>
      </c>
      <c r="H6467" s="638">
        <v>45820</v>
      </c>
      <c r="I6467" s="649"/>
      <c r="J6467" s="362"/>
      <c r="K6467" s="362"/>
      <c r="L6467" s="362"/>
      <c r="M6467" s="362"/>
      <c r="N6467" s="362"/>
      <c r="O6467" s="650"/>
      <c r="P6467" s="362"/>
      <c r="Q6467" s="362"/>
      <c r="R6467" s="362"/>
      <c r="S6467" s="655">
        <v>33.89</v>
      </c>
      <c r="T6467" s="238" t="s">
        <v>2965</v>
      </c>
      <c r="U6467" s="362">
        <f t="shared" si="153"/>
        <v>2372.3000000000002</v>
      </c>
    </row>
    <row r="6468" spans="1:21">
      <c r="A6468" s="238">
        <f t="shared" si="154"/>
        <v>6465</v>
      </c>
      <c r="B6468" s="298">
        <v>112169820</v>
      </c>
      <c r="C6468" s="581"/>
      <c r="D6468" s="325" t="s">
        <v>2940</v>
      </c>
      <c r="E6468" s="618" t="s">
        <v>2729</v>
      </c>
      <c r="F6468" s="362">
        <v>70</v>
      </c>
      <c r="G6468" s="296" t="s">
        <v>6536</v>
      </c>
      <c r="H6468" s="638">
        <v>45820</v>
      </c>
      <c r="I6468" s="649"/>
      <c r="J6468" s="362"/>
      <c r="K6468" s="362"/>
      <c r="L6468" s="362"/>
      <c r="M6468" s="362"/>
      <c r="N6468" s="362"/>
      <c r="O6468" s="650"/>
      <c r="P6468" s="362"/>
      <c r="Q6468" s="362"/>
      <c r="R6468" s="362"/>
      <c r="S6468" s="655">
        <v>33.89</v>
      </c>
      <c r="T6468" s="238" t="s">
        <v>2965</v>
      </c>
      <c r="U6468" s="362">
        <f t="shared" si="153"/>
        <v>2372.3000000000002</v>
      </c>
    </row>
    <row r="6469" spans="1:21">
      <c r="A6469" s="238">
        <f t="shared" si="154"/>
        <v>6466</v>
      </c>
      <c r="B6469" s="298">
        <v>112169820</v>
      </c>
      <c r="C6469" s="581"/>
      <c r="D6469" s="325" t="s">
        <v>2940</v>
      </c>
      <c r="E6469" s="618" t="s">
        <v>2729</v>
      </c>
      <c r="F6469" s="362">
        <v>70</v>
      </c>
      <c r="G6469" s="296" t="s">
        <v>6537</v>
      </c>
      <c r="H6469" s="638">
        <v>45820</v>
      </c>
      <c r="I6469" s="649"/>
      <c r="J6469" s="362"/>
      <c r="K6469" s="362"/>
      <c r="L6469" s="362"/>
      <c r="M6469" s="362"/>
      <c r="N6469" s="362"/>
      <c r="O6469" s="650"/>
      <c r="P6469" s="362"/>
      <c r="Q6469" s="362"/>
      <c r="R6469" s="362"/>
      <c r="S6469" s="655">
        <v>33.89</v>
      </c>
      <c r="T6469" s="238" t="s">
        <v>2965</v>
      </c>
      <c r="U6469" s="362">
        <f t="shared" si="153"/>
        <v>2372.3000000000002</v>
      </c>
    </row>
    <row r="6470" spans="1:21">
      <c r="A6470" s="238">
        <f t="shared" si="154"/>
        <v>6467</v>
      </c>
      <c r="B6470" s="298">
        <v>112169820</v>
      </c>
      <c r="C6470" s="581"/>
      <c r="D6470" s="325" t="s">
        <v>2940</v>
      </c>
      <c r="E6470" s="618" t="s">
        <v>2729</v>
      </c>
      <c r="F6470" s="362">
        <v>960</v>
      </c>
      <c r="G6470" s="642" t="s">
        <v>6544</v>
      </c>
      <c r="H6470" s="521">
        <v>45824</v>
      </c>
      <c r="I6470" s="649"/>
      <c r="J6470" s="362"/>
      <c r="K6470" s="362"/>
      <c r="L6470" s="362"/>
      <c r="M6470" s="362"/>
      <c r="N6470" s="362"/>
      <c r="O6470" s="650"/>
      <c r="P6470" s="362"/>
      <c r="Q6470" s="362"/>
      <c r="R6470" s="362"/>
      <c r="S6470" s="430">
        <v>32.01</v>
      </c>
      <c r="T6470" s="238" t="s">
        <v>2965</v>
      </c>
      <c r="U6470" s="362">
        <f t="shared" si="153"/>
        <v>30729.599999999999</v>
      </c>
    </row>
    <row r="6471" spans="1:21" ht="24">
      <c r="A6471" s="238">
        <f t="shared" si="154"/>
        <v>6468</v>
      </c>
      <c r="B6471" s="298">
        <v>110710681</v>
      </c>
      <c r="C6471" s="325" t="s">
        <v>5775</v>
      </c>
      <c r="D6471" s="325" t="s">
        <v>2209</v>
      </c>
      <c r="E6471" s="617" t="s">
        <v>36</v>
      </c>
      <c r="F6471" s="362">
        <v>192</v>
      </c>
      <c r="G6471" s="641" t="s">
        <v>6543</v>
      </c>
      <c r="H6471" s="521">
        <v>45815</v>
      </c>
      <c r="I6471" s="649"/>
      <c r="J6471" s="362"/>
      <c r="K6471" s="362"/>
      <c r="L6471" s="362"/>
      <c r="M6471" s="362"/>
      <c r="N6471" s="362"/>
      <c r="O6471" s="650"/>
      <c r="P6471" s="362"/>
      <c r="Q6471" s="362"/>
      <c r="R6471" s="362"/>
      <c r="S6471" s="430">
        <v>2153</v>
      </c>
      <c r="T6471" s="238" t="s">
        <v>2965</v>
      </c>
      <c r="U6471" s="362">
        <f t="shared" si="153"/>
        <v>413376</v>
      </c>
    </row>
    <row r="6472" spans="1:21" ht="24">
      <c r="A6472" s="238">
        <f t="shared" si="154"/>
        <v>6469</v>
      </c>
      <c r="B6472" s="298">
        <v>110710682</v>
      </c>
      <c r="C6472" s="325" t="s">
        <v>5777</v>
      </c>
      <c r="D6472" s="325" t="s">
        <v>2216</v>
      </c>
      <c r="E6472" s="617" t="s">
        <v>36</v>
      </c>
      <c r="F6472" s="362">
        <v>192</v>
      </c>
      <c r="G6472" s="641" t="s">
        <v>6543</v>
      </c>
      <c r="H6472" s="521">
        <v>45815</v>
      </c>
      <c r="I6472" s="649"/>
      <c r="J6472" s="362"/>
      <c r="K6472" s="362"/>
      <c r="L6472" s="362"/>
      <c r="M6472" s="362"/>
      <c r="N6472" s="362"/>
      <c r="O6472" s="650"/>
      <c r="P6472" s="362"/>
      <c r="Q6472" s="362"/>
      <c r="R6472" s="362"/>
      <c r="S6472" s="430">
        <v>2078</v>
      </c>
      <c r="T6472" s="238" t="s">
        <v>2965</v>
      </c>
      <c r="U6472" s="362">
        <f t="shared" si="153"/>
        <v>398976</v>
      </c>
    </row>
    <row r="6473" spans="1:21" ht="24">
      <c r="A6473" s="238">
        <f t="shared" si="154"/>
        <v>6470</v>
      </c>
      <c r="B6473" s="298">
        <v>110710684</v>
      </c>
      <c r="C6473" s="325" t="s">
        <v>5778</v>
      </c>
      <c r="D6473" s="325" t="s">
        <v>2213</v>
      </c>
      <c r="E6473" s="617" t="s">
        <v>36</v>
      </c>
      <c r="F6473" s="362">
        <v>68</v>
      </c>
      <c r="G6473" s="641" t="s">
        <v>6543</v>
      </c>
      <c r="H6473" s="521">
        <v>45815</v>
      </c>
      <c r="I6473" s="649"/>
      <c r="J6473" s="362"/>
      <c r="K6473" s="362"/>
      <c r="L6473" s="362"/>
      <c r="M6473" s="362"/>
      <c r="N6473" s="362"/>
      <c r="O6473" s="650"/>
      <c r="P6473" s="362"/>
      <c r="Q6473" s="362"/>
      <c r="R6473" s="362"/>
      <c r="S6473" s="430">
        <v>2711</v>
      </c>
      <c r="T6473" s="238" t="s">
        <v>2965</v>
      </c>
      <c r="U6473" s="362">
        <f t="shared" si="153"/>
        <v>184348</v>
      </c>
    </row>
    <row r="6474" spans="1:21" ht="24">
      <c r="A6474" s="238">
        <f t="shared" si="154"/>
        <v>6471</v>
      </c>
      <c r="B6474" s="298">
        <v>110408290</v>
      </c>
      <c r="C6474" s="298" t="s">
        <v>4382</v>
      </c>
      <c r="D6474" s="581" t="s">
        <v>2775</v>
      </c>
      <c r="E6474" s="595" t="s">
        <v>36</v>
      </c>
      <c r="F6474" s="362">
        <v>144</v>
      </c>
      <c r="G6474" s="641" t="s">
        <v>6543</v>
      </c>
      <c r="H6474" s="521">
        <v>45815</v>
      </c>
      <c r="I6474" s="649"/>
      <c r="J6474" s="362"/>
      <c r="K6474" s="362"/>
      <c r="L6474" s="362"/>
      <c r="M6474" s="362"/>
      <c r="N6474" s="362"/>
      <c r="O6474" s="650"/>
      <c r="P6474" s="362"/>
      <c r="Q6474" s="362"/>
      <c r="R6474" s="362"/>
      <c r="S6474" s="430">
        <v>610</v>
      </c>
      <c r="T6474" s="238" t="s">
        <v>2965</v>
      </c>
      <c r="U6474" s="362">
        <f t="shared" si="153"/>
        <v>87840</v>
      </c>
    </row>
    <row r="6475" spans="1:21" ht="24">
      <c r="A6475" s="238">
        <f t="shared" si="154"/>
        <v>6472</v>
      </c>
      <c r="B6475" s="298" t="s">
        <v>6377</v>
      </c>
      <c r="C6475" s="298" t="s">
        <v>2551</v>
      </c>
      <c r="D6475" s="298" t="s">
        <v>2552</v>
      </c>
      <c r="E6475" s="619" t="s">
        <v>36</v>
      </c>
      <c r="F6475" s="362">
        <v>48</v>
      </c>
      <c r="G6475" s="641" t="s">
        <v>6543</v>
      </c>
      <c r="H6475" s="521">
        <v>45815</v>
      </c>
      <c r="I6475" s="649"/>
      <c r="J6475" s="362"/>
      <c r="K6475" s="362"/>
      <c r="L6475" s="362"/>
      <c r="M6475" s="362"/>
      <c r="N6475" s="362"/>
      <c r="O6475" s="650"/>
      <c r="P6475" s="362"/>
      <c r="Q6475" s="362"/>
      <c r="R6475" s="362"/>
      <c r="S6475" s="430">
        <v>1394</v>
      </c>
      <c r="T6475" s="238" t="s">
        <v>2965</v>
      </c>
      <c r="U6475" s="362">
        <f t="shared" si="153"/>
        <v>66912</v>
      </c>
    </row>
    <row r="6476" spans="1:21">
      <c r="A6476" s="238">
        <f t="shared" si="154"/>
        <v>6473</v>
      </c>
      <c r="B6476" s="298">
        <v>109492193</v>
      </c>
      <c r="C6476" s="578">
        <v>9670003576</v>
      </c>
      <c r="D6476" s="578" t="s">
        <v>2739</v>
      </c>
      <c r="E6476" s="595" t="s">
        <v>36</v>
      </c>
      <c r="F6476" s="362">
        <v>480</v>
      </c>
      <c r="G6476" s="642" t="s">
        <v>6544</v>
      </c>
      <c r="H6476" s="521">
        <v>45824</v>
      </c>
      <c r="I6476" s="649"/>
      <c r="J6476" s="362"/>
      <c r="K6476" s="362"/>
      <c r="L6476" s="362"/>
      <c r="M6476" s="362"/>
      <c r="N6476" s="362"/>
      <c r="O6476" s="650"/>
      <c r="P6476" s="362"/>
      <c r="Q6476" s="362"/>
      <c r="R6476" s="362"/>
      <c r="S6476" s="430">
        <v>11.89</v>
      </c>
      <c r="T6476" s="238" t="s">
        <v>2965</v>
      </c>
      <c r="U6476" s="362">
        <f t="shared" ref="U6476:U6540" si="155">S6476*F6476</f>
        <v>5707.2000000000007</v>
      </c>
    </row>
    <row r="6477" spans="1:21">
      <c r="A6477" s="238">
        <f t="shared" si="154"/>
        <v>6474</v>
      </c>
      <c r="B6477" s="298">
        <v>109609633</v>
      </c>
      <c r="C6477" s="578" t="s">
        <v>1078</v>
      </c>
      <c r="D6477" s="578" t="s">
        <v>1674</v>
      </c>
      <c r="E6477" s="595" t="s">
        <v>36</v>
      </c>
      <c r="F6477" s="362">
        <v>24</v>
      </c>
      <c r="G6477" s="642" t="s">
        <v>6544</v>
      </c>
      <c r="H6477" s="521">
        <v>45824</v>
      </c>
      <c r="I6477" s="649"/>
      <c r="J6477" s="362"/>
      <c r="K6477" s="362"/>
      <c r="L6477" s="362"/>
      <c r="M6477" s="362"/>
      <c r="N6477" s="362"/>
      <c r="O6477" s="650"/>
      <c r="P6477" s="362"/>
      <c r="Q6477" s="362"/>
      <c r="R6477" s="362"/>
      <c r="S6477" s="430">
        <v>102.74</v>
      </c>
      <c r="T6477" s="238" t="s">
        <v>2965</v>
      </c>
      <c r="U6477" s="362">
        <f t="shared" si="155"/>
        <v>2465.7599999999998</v>
      </c>
    </row>
    <row r="6478" spans="1:21">
      <c r="A6478" s="238">
        <f t="shared" si="154"/>
        <v>6475</v>
      </c>
      <c r="B6478" s="298">
        <v>112136078</v>
      </c>
      <c r="C6478" s="578" t="s">
        <v>879</v>
      </c>
      <c r="D6478" s="578" t="s">
        <v>880</v>
      </c>
      <c r="E6478" s="595" t="s">
        <v>36</v>
      </c>
      <c r="F6478" s="362">
        <v>24</v>
      </c>
      <c r="G6478" s="642" t="s">
        <v>6544</v>
      </c>
      <c r="H6478" s="521">
        <v>45824</v>
      </c>
      <c r="I6478" s="649"/>
      <c r="J6478" s="362"/>
      <c r="K6478" s="362"/>
      <c r="L6478" s="362"/>
      <c r="M6478" s="362"/>
      <c r="N6478" s="362"/>
      <c r="O6478" s="650"/>
      <c r="P6478" s="362"/>
      <c r="Q6478" s="362"/>
      <c r="R6478" s="362"/>
      <c r="S6478" s="430">
        <v>175.20000000000002</v>
      </c>
      <c r="T6478" s="238" t="s">
        <v>2965</v>
      </c>
      <c r="U6478" s="362">
        <f t="shared" si="155"/>
        <v>4204.8</v>
      </c>
    </row>
    <row r="6479" spans="1:21">
      <c r="A6479" s="238">
        <f t="shared" si="154"/>
        <v>6476</v>
      </c>
      <c r="B6479" s="298">
        <v>109609637</v>
      </c>
      <c r="C6479" s="298" t="s">
        <v>573</v>
      </c>
      <c r="D6479" s="298" t="s">
        <v>574</v>
      </c>
      <c r="E6479" s="595" t="s">
        <v>36</v>
      </c>
      <c r="F6479" s="362">
        <v>120</v>
      </c>
      <c r="G6479" s="642" t="s">
        <v>6544</v>
      </c>
      <c r="H6479" s="521">
        <v>45824</v>
      </c>
      <c r="I6479" s="649"/>
      <c r="J6479" s="362"/>
      <c r="K6479" s="362"/>
      <c r="L6479" s="362"/>
      <c r="M6479" s="362"/>
      <c r="N6479" s="362"/>
      <c r="O6479" s="650"/>
      <c r="P6479" s="362"/>
      <c r="Q6479" s="362"/>
      <c r="R6479" s="362"/>
      <c r="S6479" s="430">
        <v>21.82</v>
      </c>
      <c r="T6479" s="238" t="s">
        <v>2965</v>
      </c>
      <c r="U6479" s="362">
        <f t="shared" si="155"/>
        <v>2618.4</v>
      </c>
    </row>
    <row r="6480" spans="1:21">
      <c r="A6480" s="238">
        <f t="shared" si="154"/>
        <v>6477</v>
      </c>
      <c r="B6480" s="298">
        <v>112136069</v>
      </c>
      <c r="C6480" s="578" t="s">
        <v>2235</v>
      </c>
      <c r="D6480" s="578" t="s">
        <v>2749</v>
      </c>
      <c r="E6480" s="617" t="s">
        <v>36</v>
      </c>
      <c r="F6480" s="362">
        <v>73</v>
      </c>
      <c r="G6480" s="642" t="s">
        <v>6544</v>
      </c>
      <c r="H6480" s="521">
        <v>45824</v>
      </c>
      <c r="I6480" s="649"/>
      <c r="J6480" s="362"/>
      <c r="K6480" s="362"/>
      <c r="L6480" s="362"/>
      <c r="M6480" s="362"/>
      <c r="N6480" s="362"/>
      <c r="O6480" s="650"/>
      <c r="P6480" s="362"/>
      <c r="Q6480" s="362"/>
      <c r="R6480" s="362"/>
      <c r="S6480" s="430">
        <v>57.48</v>
      </c>
      <c r="T6480" s="238" t="s">
        <v>2965</v>
      </c>
      <c r="U6480" s="362">
        <f t="shared" si="155"/>
        <v>4196.04</v>
      </c>
    </row>
    <row r="6481" spans="1:21" ht="24">
      <c r="A6481" s="238">
        <f t="shared" si="154"/>
        <v>6478</v>
      </c>
      <c r="B6481" s="298">
        <v>109492181</v>
      </c>
      <c r="C6481" s="578" t="s">
        <v>170</v>
      </c>
      <c r="D6481" s="578" t="s">
        <v>171</v>
      </c>
      <c r="E6481" s="617" t="s">
        <v>36</v>
      </c>
      <c r="F6481" s="362">
        <v>576</v>
      </c>
      <c r="G6481" s="641" t="s">
        <v>6543</v>
      </c>
      <c r="H6481" s="521">
        <v>45815</v>
      </c>
      <c r="I6481" s="649"/>
      <c r="J6481" s="362"/>
      <c r="K6481" s="362"/>
      <c r="L6481" s="362"/>
      <c r="M6481" s="362"/>
      <c r="N6481" s="362"/>
      <c r="O6481" s="650"/>
      <c r="P6481" s="362"/>
      <c r="Q6481" s="362"/>
      <c r="R6481" s="362"/>
      <c r="S6481" s="430">
        <v>21.27</v>
      </c>
      <c r="T6481" s="238" t="s">
        <v>2965</v>
      </c>
      <c r="U6481" s="362">
        <f t="shared" si="155"/>
        <v>12251.52</v>
      </c>
    </row>
    <row r="6482" spans="1:21" ht="24">
      <c r="A6482" s="238">
        <f t="shared" si="154"/>
        <v>6479</v>
      </c>
      <c r="B6482" s="298">
        <v>109492181</v>
      </c>
      <c r="C6482" s="578" t="s">
        <v>170</v>
      </c>
      <c r="D6482" s="578" t="s">
        <v>171</v>
      </c>
      <c r="E6482" s="617" t="s">
        <v>36</v>
      </c>
      <c r="F6482" s="362">
        <v>384</v>
      </c>
      <c r="G6482" s="642" t="s">
        <v>6544</v>
      </c>
      <c r="H6482" s="521">
        <v>45824</v>
      </c>
      <c r="I6482" s="649"/>
      <c r="J6482" s="362"/>
      <c r="K6482" s="362"/>
      <c r="L6482" s="362"/>
      <c r="M6482" s="362"/>
      <c r="N6482" s="362"/>
      <c r="O6482" s="650"/>
      <c r="P6482" s="362"/>
      <c r="Q6482" s="362"/>
      <c r="R6482" s="362"/>
      <c r="S6482" s="430">
        <v>21.27</v>
      </c>
      <c r="T6482" s="238" t="s">
        <v>2965</v>
      </c>
      <c r="U6482" s="362">
        <f t="shared" si="155"/>
        <v>8167.68</v>
      </c>
    </row>
    <row r="6483" spans="1:21">
      <c r="A6483" s="238">
        <f t="shared" si="154"/>
        <v>6480</v>
      </c>
      <c r="B6483" s="577">
        <v>106176636</v>
      </c>
      <c r="C6483" s="562"/>
      <c r="D6483" s="562" t="s">
        <v>5955</v>
      </c>
      <c r="E6483" s="595" t="s">
        <v>36</v>
      </c>
      <c r="F6483" s="362">
        <v>1</v>
      </c>
      <c r="G6483" s="642" t="s">
        <v>6548</v>
      </c>
      <c r="H6483" s="638">
        <v>45820</v>
      </c>
      <c r="I6483" s="649"/>
      <c r="J6483" s="362"/>
      <c r="K6483" s="362"/>
      <c r="L6483" s="362"/>
      <c r="M6483" s="362"/>
      <c r="N6483" s="362"/>
      <c r="O6483" s="650"/>
      <c r="P6483" s="362"/>
      <c r="Q6483" s="362"/>
      <c r="R6483" s="362"/>
      <c r="S6483" s="430">
        <v>21000</v>
      </c>
      <c r="T6483" s="238" t="s">
        <v>2965</v>
      </c>
      <c r="U6483" s="362">
        <f t="shared" si="155"/>
        <v>21000</v>
      </c>
    </row>
    <row r="6484" spans="1:21">
      <c r="A6484" s="238">
        <f t="shared" si="154"/>
        <v>6481</v>
      </c>
      <c r="B6484" s="298">
        <v>109492176</v>
      </c>
      <c r="C6484" s="298" t="s">
        <v>4621</v>
      </c>
      <c r="D6484" s="298" t="s">
        <v>2204</v>
      </c>
      <c r="E6484" s="617" t="s">
        <v>2729</v>
      </c>
      <c r="F6484" s="362">
        <v>960</v>
      </c>
      <c r="G6484" s="642" t="s">
        <v>6544</v>
      </c>
      <c r="H6484" s="521">
        <v>45824</v>
      </c>
      <c r="I6484" s="649"/>
      <c r="J6484" s="362"/>
      <c r="K6484" s="362"/>
      <c r="L6484" s="362"/>
      <c r="M6484" s="362"/>
      <c r="N6484" s="362"/>
      <c r="O6484" s="650"/>
      <c r="P6484" s="362"/>
      <c r="Q6484" s="362"/>
      <c r="R6484" s="362"/>
      <c r="S6484" s="430">
        <v>293.43</v>
      </c>
      <c r="T6484" s="238" t="s">
        <v>2965</v>
      </c>
      <c r="U6484" s="362">
        <f t="shared" si="155"/>
        <v>281692.79999999999</v>
      </c>
    </row>
    <row r="6485" spans="1:21">
      <c r="A6485" s="238">
        <f t="shared" si="154"/>
        <v>6482</v>
      </c>
      <c r="B6485" s="577">
        <v>109492179</v>
      </c>
      <c r="C6485" s="581" t="s">
        <v>3332</v>
      </c>
      <c r="D6485" s="238" t="s">
        <v>2134</v>
      </c>
      <c r="E6485" s="579" t="s">
        <v>2729</v>
      </c>
      <c r="F6485" s="644">
        <v>1620</v>
      </c>
      <c r="G6485" s="642" t="s">
        <v>6544</v>
      </c>
      <c r="H6485" s="521">
        <v>45824</v>
      </c>
      <c r="I6485" s="649"/>
      <c r="J6485" s="362"/>
      <c r="K6485" s="362"/>
      <c r="L6485" s="362"/>
      <c r="M6485" s="362"/>
      <c r="N6485" s="362"/>
      <c r="O6485" s="650"/>
      <c r="P6485" s="362"/>
      <c r="Q6485" s="362"/>
      <c r="R6485" s="362"/>
      <c r="S6485" s="430">
        <v>82.11</v>
      </c>
      <c r="T6485" s="238" t="s">
        <v>2965</v>
      </c>
      <c r="U6485" s="362">
        <f t="shared" si="155"/>
        <v>133018.20000000001</v>
      </c>
    </row>
    <row r="6486" spans="1:21">
      <c r="A6486" s="238">
        <f t="shared" si="154"/>
        <v>6483</v>
      </c>
      <c r="B6486" s="577">
        <v>111402534</v>
      </c>
      <c r="C6486" s="298" t="s">
        <v>1083</v>
      </c>
      <c r="D6486" s="298" t="s">
        <v>1084</v>
      </c>
      <c r="E6486" s="595" t="s">
        <v>36</v>
      </c>
      <c r="F6486" s="362">
        <v>120</v>
      </c>
      <c r="G6486" s="641" t="s">
        <v>6543</v>
      </c>
      <c r="H6486" s="521">
        <v>45815</v>
      </c>
      <c r="I6486" s="649"/>
      <c r="J6486" s="362"/>
      <c r="K6486" s="362"/>
      <c r="L6486" s="362"/>
      <c r="M6486" s="362"/>
      <c r="N6486" s="362"/>
      <c r="O6486" s="650"/>
      <c r="P6486" s="362"/>
      <c r="Q6486" s="362"/>
      <c r="R6486" s="362"/>
      <c r="S6486" s="430">
        <v>442.77</v>
      </c>
      <c r="T6486" s="238" t="s">
        <v>2965</v>
      </c>
      <c r="U6486" s="362">
        <f t="shared" si="155"/>
        <v>53132.399999999994</v>
      </c>
    </row>
    <row r="6487" spans="1:21">
      <c r="A6487" s="238">
        <f t="shared" si="154"/>
        <v>6484</v>
      </c>
      <c r="B6487" s="577">
        <v>112141777</v>
      </c>
      <c r="C6487" s="298">
        <v>112141777</v>
      </c>
      <c r="D6487" s="298" t="s">
        <v>2563</v>
      </c>
      <c r="E6487" s="595" t="s">
        <v>36</v>
      </c>
      <c r="F6487" s="362">
        <v>396</v>
      </c>
      <c r="G6487" s="641" t="s">
        <v>6543</v>
      </c>
      <c r="H6487" s="521">
        <v>45815</v>
      </c>
      <c r="I6487" s="649"/>
      <c r="J6487" s="362"/>
      <c r="K6487" s="362"/>
      <c r="L6487" s="362"/>
      <c r="M6487" s="362"/>
      <c r="N6487" s="362"/>
      <c r="O6487" s="650"/>
      <c r="P6487" s="362"/>
      <c r="Q6487" s="362"/>
      <c r="R6487" s="362"/>
      <c r="S6487" s="430">
        <v>5.3</v>
      </c>
      <c r="T6487" s="238" t="s">
        <v>2965</v>
      </c>
      <c r="U6487" s="362">
        <f t="shared" si="155"/>
        <v>2098.7999999999997</v>
      </c>
    </row>
    <row r="6488" spans="1:21">
      <c r="A6488" s="238">
        <f t="shared" si="154"/>
        <v>6485</v>
      </c>
      <c r="B6488" s="577">
        <v>112141778</v>
      </c>
      <c r="C6488" s="298">
        <v>112141778</v>
      </c>
      <c r="D6488" s="298" t="s">
        <v>2566</v>
      </c>
      <c r="E6488" s="595" t="s">
        <v>36</v>
      </c>
      <c r="F6488" s="362">
        <v>220</v>
      </c>
      <c r="G6488" s="641" t="s">
        <v>6543</v>
      </c>
      <c r="H6488" s="521">
        <v>45815</v>
      </c>
      <c r="I6488" s="649"/>
      <c r="J6488" s="362"/>
      <c r="K6488" s="362"/>
      <c r="L6488" s="362"/>
      <c r="M6488" s="362"/>
      <c r="N6488" s="362"/>
      <c r="O6488" s="650"/>
      <c r="P6488" s="362"/>
      <c r="Q6488" s="362"/>
      <c r="R6488" s="362"/>
      <c r="S6488" s="430">
        <v>1.45</v>
      </c>
      <c r="T6488" s="238" t="s">
        <v>2965</v>
      </c>
      <c r="U6488" s="362">
        <f t="shared" si="155"/>
        <v>319</v>
      </c>
    </row>
    <row r="6489" spans="1:21">
      <c r="A6489" s="238">
        <f t="shared" si="154"/>
        <v>6486</v>
      </c>
      <c r="B6489" s="577" t="s">
        <v>2336</v>
      </c>
      <c r="C6489" s="325" t="s">
        <v>2804</v>
      </c>
      <c r="D6489" s="298" t="s">
        <v>2605</v>
      </c>
      <c r="E6489" s="595" t="s">
        <v>36</v>
      </c>
      <c r="F6489" s="362">
        <v>56</v>
      </c>
      <c r="G6489" s="641" t="s">
        <v>6543</v>
      </c>
      <c r="H6489" s="521">
        <v>45815</v>
      </c>
      <c r="I6489" s="649"/>
      <c r="J6489" s="362"/>
      <c r="K6489" s="362"/>
      <c r="L6489" s="362"/>
      <c r="M6489" s="362"/>
      <c r="N6489" s="362"/>
      <c r="O6489" s="650"/>
      <c r="P6489" s="362"/>
      <c r="Q6489" s="362"/>
      <c r="R6489" s="362"/>
      <c r="S6489" s="430">
        <v>1779</v>
      </c>
      <c r="T6489" s="238" t="s">
        <v>2965</v>
      </c>
      <c r="U6489" s="362">
        <f t="shared" si="155"/>
        <v>99624</v>
      </c>
    </row>
    <row r="6490" spans="1:21">
      <c r="A6490" s="238">
        <f t="shared" si="154"/>
        <v>6487</v>
      </c>
      <c r="B6490" s="298">
        <v>110408288</v>
      </c>
      <c r="C6490" s="298" t="s">
        <v>1749</v>
      </c>
      <c r="D6490" s="581" t="s">
        <v>1750</v>
      </c>
      <c r="E6490" s="617" t="s">
        <v>36</v>
      </c>
      <c r="F6490" s="362">
        <v>144</v>
      </c>
      <c r="G6490" s="641" t="s">
        <v>6543</v>
      </c>
      <c r="H6490" s="521">
        <v>45815</v>
      </c>
      <c r="I6490" s="649"/>
      <c r="J6490" s="362"/>
      <c r="K6490" s="362"/>
      <c r="L6490" s="362"/>
      <c r="M6490" s="362"/>
      <c r="N6490" s="362"/>
      <c r="O6490" s="650"/>
      <c r="P6490" s="362"/>
      <c r="Q6490" s="362"/>
      <c r="R6490" s="362"/>
      <c r="S6490" s="430">
        <v>2750</v>
      </c>
      <c r="T6490" s="238" t="s">
        <v>2965</v>
      </c>
      <c r="U6490" s="362">
        <f t="shared" si="155"/>
        <v>396000</v>
      </c>
    </row>
    <row r="6491" spans="1:21">
      <c r="A6491" s="238">
        <f t="shared" si="154"/>
        <v>6488</v>
      </c>
      <c r="B6491" s="298">
        <v>109492192</v>
      </c>
      <c r="C6491" s="578" t="s">
        <v>1290</v>
      </c>
      <c r="D6491" s="578" t="s">
        <v>2746</v>
      </c>
      <c r="E6491" s="617" t="s">
        <v>36</v>
      </c>
      <c r="F6491" s="362">
        <v>96</v>
      </c>
      <c r="G6491" s="642" t="s">
        <v>6544</v>
      </c>
      <c r="H6491" s="521">
        <v>45824</v>
      </c>
      <c r="I6491" s="649"/>
      <c r="J6491" s="362"/>
      <c r="K6491" s="362"/>
      <c r="L6491" s="362"/>
      <c r="M6491" s="362"/>
      <c r="N6491" s="362"/>
      <c r="O6491" s="650"/>
      <c r="P6491" s="362"/>
      <c r="Q6491" s="362"/>
      <c r="R6491" s="362"/>
      <c r="S6491" s="430">
        <v>25.44</v>
      </c>
      <c r="T6491" s="238" t="s">
        <v>2965</v>
      </c>
      <c r="U6491" s="362">
        <f t="shared" si="155"/>
        <v>2442.2400000000002</v>
      </c>
    </row>
    <row r="6492" spans="1:21">
      <c r="A6492" s="238">
        <f t="shared" si="154"/>
        <v>6489</v>
      </c>
      <c r="B6492" s="298">
        <v>109609632</v>
      </c>
      <c r="C6492" s="298" t="s">
        <v>197</v>
      </c>
      <c r="D6492" s="298" t="s">
        <v>2747</v>
      </c>
      <c r="E6492" s="595" t="s">
        <v>36</v>
      </c>
      <c r="F6492" s="362">
        <v>48</v>
      </c>
      <c r="G6492" s="642" t="s">
        <v>6544</v>
      </c>
      <c r="H6492" s="521">
        <v>45824</v>
      </c>
      <c r="I6492" s="649"/>
      <c r="J6492" s="362"/>
      <c r="K6492" s="362"/>
      <c r="L6492" s="362"/>
      <c r="M6492" s="362"/>
      <c r="N6492" s="362"/>
      <c r="O6492" s="650"/>
      <c r="P6492" s="362"/>
      <c r="Q6492" s="362"/>
      <c r="R6492" s="362"/>
      <c r="S6492" s="430">
        <v>108.82</v>
      </c>
      <c r="T6492" s="238" t="s">
        <v>2965</v>
      </c>
      <c r="U6492" s="362">
        <f t="shared" si="155"/>
        <v>5223.3599999999997</v>
      </c>
    </row>
    <row r="6493" spans="1:21">
      <c r="A6493" s="238">
        <f t="shared" si="154"/>
        <v>6490</v>
      </c>
      <c r="B6493" s="298">
        <v>112136075</v>
      </c>
      <c r="C6493" s="298" t="s">
        <v>63</v>
      </c>
      <c r="D6493" s="298" t="s">
        <v>64</v>
      </c>
      <c r="E6493" s="595" t="s">
        <v>36</v>
      </c>
      <c r="F6493" s="362">
        <v>24</v>
      </c>
      <c r="G6493" s="642" t="s">
        <v>6544</v>
      </c>
      <c r="H6493" s="521">
        <v>45824</v>
      </c>
      <c r="I6493" s="649"/>
      <c r="J6493" s="362"/>
      <c r="K6493" s="362"/>
      <c r="L6493" s="362"/>
      <c r="M6493" s="362"/>
      <c r="N6493" s="362"/>
      <c r="O6493" s="650"/>
      <c r="P6493" s="362"/>
      <c r="Q6493" s="362"/>
      <c r="R6493" s="362"/>
      <c r="S6493" s="430">
        <v>1479.71</v>
      </c>
      <c r="T6493" s="238" t="s">
        <v>2965</v>
      </c>
      <c r="U6493" s="362">
        <f t="shared" si="155"/>
        <v>35513.040000000001</v>
      </c>
    </row>
    <row r="6494" spans="1:21">
      <c r="A6494" s="238">
        <f t="shared" si="154"/>
        <v>6491</v>
      </c>
      <c r="B6494" s="298">
        <v>112136081</v>
      </c>
      <c r="C6494" s="298" t="s">
        <v>997</v>
      </c>
      <c r="D6494" s="298" t="s">
        <v>998</v>
      </c>
      <c r="E6494" s="595" t="s">
        <v>36</v>
      </c>
      <c r="F6494" s="362">
        <v>24</v>
      </c>
      <c r="G6494" s="642" t="s">
        <v>6544</v>
      </c>
      <c r="H6494" s="521">
        <v>45824</v>
      </c>
      <c r="I6494" s="649"/>
      <c r="J6494" s="362"/>
      <c r="K6494" s="362"/>
      <c r="L6494" s="362"/>
      <c r="M6494" s="362"/>
      <c r="N6494" s="362"/>
      <c r="O6494" s="650"/>
      <c r="P6494" s="362"/>
      <c r="Q6494" s="362"/>
      <c r="R6494" s="362"/>
      <c r="S6494" s="430">
        <v>698.9</v>
      </c>
      <c r="T6494" s="238" t="s">
        <v>2965</v>
      </c>
      <c r="U6494" s="362">
        <f t="shared" si="155"/>
        <v>16773.599999999999</v>
      </c>
    </row>
    <row r="6495" spans="1:21">
      <c r="A6495" s="238">
        <f t="shared" si="154"/>
        <v>6492</v>
      </c>
      <c r="B6495" s="577">
        <v>112136066</v>
      </c>
      <c r="C6495" s="578" t="s">
        <v>2230</v>
      </c>
      <c r="D6495" s="578" t="s">
        <v>2745</v>
      </c>
      <c r="E6495" s="595" t="s">
        <v>36</v>
      </c>
      <c r="F6495" s="362">
        <v>24</v>
      </c>
      <c r="G6495" s="642" t="s">
        <v>6544</v>
      </c>
      <c r="H6495" s="521">
        <v>45824</v>
      </c>
      <c r="I6495" s="649"/>
      <c r="J6495" s="362"/>
      <c r="K6495" s="362"/>
      <c r="L6495" s="362"/>
      <c r="M6495" s="362"/>
      <c r="N6495" s="362"/>
      <c r="O6495" s="650"/>
      <c r="P6495" s="362"/>
      <c r="Q6495" s="362"/>
      <c r="R6495" s="362"/>
      <c r="S6495" s="430">
        <v>138.27000000000001</v>
      </c>
      <c r="T6495" s="238" t="s">
        <v>2965</v>
      </c>
      <c r="U6495" s="362">
        <f t="shared" si="155"/>
        <v>3318.4800000000005</v>
      </c>
    </row>
    <row r="6496" spans="1:21">
      <c r="A6496" s="238">
        <f t="shared" si="154"/>
        <v>6493</v>
      </c>
      <c r="B6496" s="298">
        <v>112136070</v>
      </c>
      <c r="C6496" s="325">
        <v>19628060446</v>
      </c>
      <c r="D6496" s="298" t="s">
        <v>2751</v>
      </c>
      <c r="E6496" s="595" t="s">
        <v>36</v>
      </c>
      <c r="F6496" s="362">
        <v>24</v>
      </c>
      <c r="G6496" s="642" t="s">
        <v>6544</v>
      </c>
      <c r="H6496" s="521">
        <v>45824</v>
      </c>
      <c r="I6496" s="649"/>
      <c r="J6496" s="362"/>
      <c r="K6496" s="362"/>
      <c r="L6496" s="362"/>
      <c r="M6496" s="362"/>
      <c r="N6496" s="362"/>
      <c r="O6496" s="650"/>
      <c r="P6496" s="362"/>
      <c r="Q6496" s="362"/>
      <c r="R6496" s="362"/>
      <c r="S6496" s="430">
        <v>729.43</v>
      </c>
      <c r="T6496" s="238" t="s">
        <v>2965</v>
      </c>
      <c r="U6496" s="362">
        <f t="shared" si="155"/>
        <v>17506.32</v>
      </c>
    </row>
    <row r="6497" spans="1:21" ht="24">
      <c r="A6497" s="238">
        <f t="shared" si="154"/>
        <v>6494</v>
      </c>
      <c r="B6497" s="298">
        <v>112136072</v>
      </c>
      <c r="C6497" s="325">
        <v>19620005092</v>
      </c>
      <c r="D6497" s="298" t="s">
        <v>457</v>
      </c>
      <c r="E6497" s="595" t="s">
        <v>36</v>
      </c>
      <c r="F6497" s="362">
        <v>24</v>
      </c>
      <c r="G6497" s="642" t="s">
        <v>6544</v>
      </c>
      <c r="H6497" s="521">
        <v>45824</v>
      </c>
      <c r="I6497" s="649"/>
      <c r="J6497" s="362"/>
      <c r="K6497" s="362"/>
      <c r="L6497" s="362"/>
      <c r="M6497" s="362"/>
      <c r="N6497" s="362"/>
      <c r="O6497" s="650"/>
      <c r="P6497" s="362"/>
      <c r="Q6497" s="362"/>
      <c r="R6497" s="362"/>
      <c r="S6497" s="430">
        <v>534.27</v>
      </c>
      <c r="T6497" s="238" t="s">
        <v>2965</v>
      </c>
      <c r="U6497" s="362">
        <f t="shared" si="155"/>
        <v>12822.48</v>
      </c>
    </row>
    <row r="6498" spans="1:21">
      <c r="A6498" s="238">
        <f t="shared" si="154"/>
        <v>6495</v>
      </c>
      <c r="B6498" s="298">
        <v>109492180</v>
      </c>
      <c r="C6498" s="578" t="s">
        <v>201</v>
      </c>
      <c r="D6498" s="578" t="s">
        <v>2748</v>
      </c>
      <c r="E6498" s="595" t="s">
        <v>36</v>
      </c>
      <c r="F6498" s="362">
        <v>48</v>
      </c>
      <c r="G6498" s="641" t="s">
        <v>6543</v>
      </c>
      <c r="H6498" s="521">
        <v>45815</v>
      </c>
      <c r="I6498" s="649"/>
      <c r="J6498" s="362"/>
      <c r="K6498" s="362"/>
      <c r="L6498" s="362"/>
      <c r="M6498" s="362"/>
      <c r="N6498" s="362"/>
      <c r="O6498" s="650"/>
      <c r="P6498" s="362"/>
      <c r="Q6498" s="362"/>
      <c r="R6498" s="362"/>
      <c r="S6498" s="430">
        <v>21.27</v>
      </c>
      <c r="T6498" s="238" t="s">
        <v>2965</v>
      </c>
      <c r="U6498" s="362">
        <f t="shared" si="155"/>
        <v>1020.96</v>
      </c>
    </row>
    <row r="6499" spans="1:21">
      <c r="A6499" s="238">
        <f t="shared" si="154"/>
        <v>6496</v>
      </c>
      <c r="B6499" s="298">
        <v>109492180</v>
      </c>
      <c r="C6499" s="578" t="s">
        <v>201</v>
      </c>
      <c r="D6499" s="578" t="s">
        <v>2748</v>
      </c>
      <c r="E6499" s="595" t="s">
        <v>36</v>
      </c>
      <c r="F6499" s="362">
        <v>96</v>
      </c>
      <c r="G6499" s="642" t="s">
        <v>6544</v>
      </c>
      <c r="H6499" s="521">
        <v>45824</v>
      </c>
      <c r="I6499" s="649"/>
      <c r="J6499" s="362"/>
      <c r="K6499" s="362"/>
      <c r="L6499" s="362"/>
      <c r="M6499" s="362"/>
      <c r="N6499" s="362"/>
      <c r="O6499" s="650"/>
      <c r="P6499" s="362"/>
      <c r="Q6499" s="362"/>
      <c r="R6499" s="362"/>
      <c r="S6499" s="430">
        <v>34.21</v>
      </c>
      <c r="T6499" s="238" t="s">
        <v>2965</v>
      </c>
      <c r="U6499" s="362">
        <f t="shared" si="155"/>
        <v>3284.16</v>
      </c>
    </row>
    <row r="6500" spans="1:21" ht="24">
      <c r="A6500" s="238">
        <f t="shared" si="154"/>
        <v>6497</v>
      </c>
      <c r="B6500" s="298">
        <v>109492194</v>
      </c>
      <c r="C6500" s="578">
        <v>61030012010</v>
      </c>
      <c r="D6500" s="578" t="s">
        <v>193</v>
      </c>
      <c r="E6500" s="595" t="s">
        <v>36</v>
      </c>
      <c r="F6500" s="362">
        <v>48</v>
      </c>
      <c r="G6500" s="641" t="s">
        <v>6543</v>
      </c>
      <c r="H6500" s="521">
        <v>45815</v>
      </c>
      <c r="I6500" s="649"/>
      <c r="J6500" s="362"/>
      <c r="K6500" s="362"/>
      <c r="L6500" s="362"/>
      <c r="M6500" s="362"/>
      <c r="N6500" s="362"/>
      <c r="O6500" s="650"/>
      <c r="P6500" s="362"/>
      <c r="Q6500" s="362"/>
      <c r="R6500" s="362"/>
      <c r="S6500" s="430">
        <v>244.56</v>
      </c>
      <c r="T6500" s="238" t="s">
        <v>2965</v>
      </c>
      <c r="U6500" s="362">
        <f t="shared" si="155"/>
        <v>11738.880000000001</v>
      </c>
    </row>
    <row r="6501" spans="1:21" ht="24">
      <c r="A6501" s="238">
        <f t="shared" si="154"/>
        <v>6498</v>
      </c>
      <c r="B6501" s="298">
        <v>109492194</v>
      </c>
      <c r="C6501" s="578">
        <v>61030012010</v>
      </c>
      <c r="D6501" s="578" t="s">
        <v>193</v>
      </c>
      <c r="E6501" s="595" t="s">
        <v>36</v>
      </c>
      <c r="F6501" s="362">
        <v>192</v>
      </c>
      <c r="G6501" s="642" t="s">
        <v>6544</v>
      </c>
      <c r="H6501" s="521">
        <v>45824</v>
      </c>
      <c r="I6501" s="649"/>
      <c r="J6501" s="362"/>
      <c r="K6501" s="362"/>
      <c r="L6501" s="362"/>
      <c r="M6501" s="362"/>
      <c r="N6501" s="362"/>
      <c r="O6501" s="650"/>
      <c r="P6501" s="362"/>
      <c r="Q6501" s="362"/>
      <c r="R6501" s="362"/>
      <c r="S6501" s="430">
        <v>244.56</v>
      </c>
      <c r="T6501" s="238" t="s">
        <v>2965</v>
      </c>
      <c r="U6501" s="362">
        <f t="shared" si="155"/>
        <v>46955.520000000004</v>
      </c>
    </row>
    <row r="6502" spans="1:21">
      <c r="A6502" s="238">
        <f t="shared" si="154"/>
        <v>6499</v>
      </c>
      <c r="B6502" s="297">
        <v>109492196</v>
      </c>
      <c r="C6502" s="298" t="s">
        <v>1178</v>
      </c>
      <c r="D6502" s="298" t="s">
        <v>1179</v>
      </c>
      <c r="E6502" s="595" t="s">
        <v>36</v>
      </c>
      <c r="F6502" s="362">
        <v>48</v>
      </c>
      <c r="G6502" s="641" t="s">
        <v>6543</v>
      </c>
      <c r="H6502" s="521">
        <v>45815</v>
      </c>
      <c r="I6502" s="649"/>
      <c r="J6502" s="362"/>
      <c r="K6502" s="362"/>
      <c r="L6502" s="362"/>
      <c r="M6502" s="362"/>
      <c r="N6502" s="362"/>
      <c r="O6502" s="650"/>
      <c r="P6502" s="362"/>
      <c r="Q6502" s="362"/>
      <c r="R6502" s="362"/>
      <c r="S6502" s="430">
        <v>25.44</v>
      </c>
      <c r="T6502" s="238" t="s">
        <v>2965</v>
      </c>
      <c r="U6502" s="362">
        <f t="shared" si="155"/>
        <v>1221.1200000000001</v>
      </c>
    </row>
    <row r="6503" spans="1:21" ht="24">
      <c r="A6503" s="238">
        <f t="shared" si="154"/>
        <v>6500</v>
      </c>
      <c r="B6503" s="298">
        <v>109492197</v>
      </c>
      <c r="C6503" s="298">
        <v>61030000067</v>
      </c>
      <c r="D6503" s="298" t="s">
        <v>187</v>
      </c>
      <c r="E6503" s="595" t="s">
        <v>36</v>
      </c>
      <c r="F6503" s="362">
        <v>48</v>
      </c>
      <c r="G6503" s="641" t="s">
        <v>6543</v>
      </c>
      <c r="H6503" s="521">
        <v>45815</v>
      </c>
      <c r="I6503" s="649"/>
      <c r="J6503" s="362"/>
      <c r="K6503" s="362"/>
      <c r="L6503" s="362"/>
      <c r="M6503" s="362"/>
      <c r="N6503" s="362"/>
      <c r="O6503" s="650"/>
      <c r="P6503" s="362"/>
      <c r="Q6503" s="362"/>
      <c r="R6503" s="362"/>
      <c r="S6503" s="430">
        <v>81.510000000000005</v>
      </c>
      <c r="T6503" s="238" t="s">
        <v>2965</v>
      </c>
      <c r="U6503" s="362">
        <f t="shared" si="155"/>
        <v>3912.4800000000005</v>
      </c>
    </row>
    <row r="6504" spans="1:21">
      <c r="A6504" s="238">
        <f t="shared" si="154"/>
        <v>6501</v>
      </c>
      <c r="B6504" s="298">
        <v>109609634</v>
      </c>
      <c r="C6504" s="578">
        <v>21038812425</v>
      </c>
      <c r="D6504" s="578" t="s">
        <v>2740</v>
      </c>
      <c r="E6504" s="595" t="s">
        <v>36</v>
      </c>
      <c r="F6504" s="362">
        <v>24</v>
      </c>
      <c r="G6504" s="642" t="s">
        <v>6544</v>
      </c>
      <c r="H6504" s="521">
        <v>45824</v>
      </c>
      <c r="I6504" s="649"/>
      <c r="J6504" s="362"/>
      <c r="K6504" s="362"/>
      <c r="L6504" s="362"/>
      <c r="M6504" s="362"/>
      <c r="N6504" s="362"/>
      <c r="O6504" s="650"/>
      <c r="P6504" s="362"/>
      <c r="Q6504" s="362"/>
      <c r="R6504" s="362"/>
      <c r="S6504" s="430">
        <v>1128.74</v>
      </c>
      <c r="T6504" s="238" t="s">
        <v>2965</v>
      </c>
      <c r="U6504" s="362">
        <f t="shared" si="155"/>
        <v>27089.760000000002</v>
      </c>
    </row>
    <row r="6505" spans="1:21">
      <c r="A6505" s="238">
        <f t="shared" si="154"/>
        <v>6502</v>
      </c>
      <c r="B6505" s="298">
        <v>109492212</v>
      </c>
      <c r="C6505" s="578" t="s">
        <v>571</v>
      </c>
      <c r="D6505" s="578" t="s">
        <v>2741</v>
      </c>
      <c r="E6505" s="595" t="s">
        <v>36</v>
      </c>
      <c r="F6505" s="362">
        <v>768</v>
      </c>
      <c r="G6505" s="642" t="s">
        <v>6544</v>
      </c>
      <c r="H6505" s="521">
        <v>45824</v>
      </c>
      <c r="I6505" s="649"/>
      <c r="J6505" s="362"/>
      <c r="K6505" s="362"/>
      <c r="L6505" s="362"/>
      <c r="M6505" s="362"/>
      <c r="N6505" s="362"/>
      <c r="O6505" s="650"/>
      <c r="P6505" s="362"/>
      <c r="Q6505" s="362"/>
      <c r="R6505" s="362"/>
      <c r="S6505" s="430">
        <v>11.89</v>
      </c>
      <c r="T6505" s="238" t="s">
        <v>2965</v>
      </c>
      <c r="U6505" s="362">
        <f t="shared" si="155"/>
        <v>9131.52</v>
      </c>
    </row>
    <row r="6506" spans="1:21">
      <c r="A6506" s="238">
        <f t="shared" si="154"/>
        <v>6503</v>
      </c>
      <c r="B6506" s="298">
        <v>109492221</v>
      </c>
      <c r="C6506" s="580">
        <v>21038212505</v>
      </c>
      <c r="D6506" s="298" t="s">
        <v>1684</v>
      </c>
      <c r="E6506" s="595" t="s">
        <v>36</v>
      </c>
      <c r="F6506" s="362">
        <v>48</v>
      </c>
      <c r="G6506" s="641" t="s">
        <v>6543</v>
      </c>
      <c r="H6506" s="521">
        <v>45815</v>
      </c>
      <c r="I6506" s="649"/>
      <c r="J6506" s="362"/>
      <c r="K6506" s="362"/>
      <c r="L6506" s="362"/>
      <c r="M6506" s="362"/>
      <c r="N6506" s="362"/>
      <c r="O6506" s="650"/>
      <c r="P6506" s="362"/>
      <c r="Q6506" s="362"/>
      <c r="R6506" s="362"/>
      <c r="S6506" s="430">
        <v>991.72</v>
      </c>
      <c r="T6506" s="238" t="s">
        <v>2965</v>
      </c>
      <c r="U6506" s="362">
        <f t="shared" si="155"/>
        <v>47602.559999999998</v>
      </c>
    </row>
    <row r="6507" spans="1:21" ht="24">
      <c r="A6507" s="238">
        <f t="shared" si="154"/>
        <v>6504</v>
      </c>
      <c r="B6507" s="577">
        <v>109609630</v>
      </c>
      <c r="C6507" s="581" t="s">
        <v>183</v>
      </c>
      <c r="D6507" s="298" t="s">
        <v>184</v>
      </c>
      <c r="E6507" s="595" t="s">
        <v>36</v>
      </c>
      <c r="F6507" s="362">
        <v>192</v>
      </c>
      <c r="G6507" s="642" t="s">
        <v>6544</v>
      </c>
      <c r="H6507" s="521">
        <v>45824</v>
      </c>
      <c r="I6507" s="649"/>
      <c r="J6507" s="362"/>
      <c r="K6507" s="362"/>
      <c r="L6507" s="362"/>
      <c r="M6507" s="362"/>
      <c r="N6507" s="362"/>
      <c r="O6507" s="650"/>
      <c r="P6507" s="362"/>
      <c r="Q6507" s="362"/>
      <c r="R6507" s="362"/>
      <c r="S6507" s="430">
        <v>24.28</v>
      </c>
      <c r="T6507" s="238" t="s">
        <v>2965</v>
      </c>
      <c r="U6507" s="362">
        <f t="shared" si="155"/>
        <v>4661.76</v>
      </c>
    </row>
    <row r="6508" spans="1:21">
      <c r="A6508" s="238">
        <f t="shared" si="154"/>
        <v>6505</v>
      </c>
      <c r="B6508" s="298">
        <v>112158708</v>
      </c>
      <c r="C6508" s="298" t="s">
        <v>3681</v>
      </c>
      <c r="D6508" s="581" t="s">
        <v>3682</v>
      </c>
      <c r="E6508" s="595" t="s">
        <v>36</v>
      </c>
      <c r="F6508" s="362">
        <v>24</v>
      </c>
      <c r="G6508" s="641" t="s">
        <v>6543</v>
      </c>
      <c r="H6508" s="521">
        <v>45815</v>
      </c>
      <c r="I6508" s="649"/>
      <c r="J6508" s="362"/>
      <c r="K6508" s="362"/>
      <c r="L6508" s="362"/>
      <c r="M6508" s="362"/>
      <c r="N6508" s="362"/>
      <c r="O6508" s="650"/>
      <c r="P6508" s="362"/>
      <c r="Q6508" s="362"/>
      <c r="R6508" s="362"/>
      <c r="S6508" s="430">
        <v>1900</v>
      </c>
      <c r="T6508" s="238" t="s">
        <v>2965</v>
      </c>
      <c r="U6508" s="362">
        <f t="shared" si="155"/>
        <v>45600</v>
      </c>
    </row>
    <row r="6509" spans="1:21">
      <c r="A6509" s="238">
        <f t="shared" si="154"/>
        <v>6506</v>
      </c>
      <c r="B6509" s="577">
        <v>112172541</v>
      </c>
      <c r="C6509" s="298">
        <v>112172541</v>
      </c>
      <c r="D6509" s="298" t="s">
        <v>2373</v>
      </c>
      <c r="E6509" s="595" t="s">
        <v>36</v>
      </c>
      <c r="F6509" s="362">
        <v>48</v>
      </c>
      <c r="G6509" s="641" t="s">
        <v>6543</v>
      </c>
      <c r="H6509" s="521">
        <v>45815</v>
      </c>
      <c r="I6509" s="649"/>
      <c r="J6509" s="362"/>
      <c r="K6509" s="362"/>
      <c r="L6509" s="362"/>
      <c r="M6509" s="362"/>
      <c r="N6509" s="362"/>
      <c r="O6509" s="650"/>
      <c r="P6509" s="362"/>
      <c r="Q6509" s="362"/>
      <c r="R6509" s="362"/>
      <c r="S6509" s="430">
        <v>250.2</v>
      </c>
      <c r="T6509" s="238" t="s">
        <v>2965</v>
      </c>
      <c r="U6509" s="362">
        <f t="shared" si="155"/>
        <v>12009.599999999999</v>
      </c>
    </row>
    <row r="6510" spans="1:21">
      <c r="A6510" s="238">
        <f t="shared" si="154"/>
        <v>6507</v>
      </c>
      <c r="B6510" s="577">
        <v>112172542</v>
      </c>
      <c r="C6510" s="298">
        <v>112172542</v>
      </c>
      <c r="D6510" s="298" t="s">
        <v>2376</v>
      </c>
      <c r="E6510" s="595" t="s">
        <v>36</v>
      </c>
      <c r="F6510" s="362">
        <v>144</v>
      </c>
      <c r="G6510" s="641" t="s">
        <v>6543</v>
      </c>
      <c r="H6510" s="521">
        <v>45815</v>
      </c>
      <c r="I6510" s="649"/>
      <c r="J6510" s="362"/>
      <c r="K6510" s="362"/>
      <c r="L6510" s="362"/>
      <c r="M6510" s="362"/>
      <c r="N6510" s="362"/>
      <c r="O6510" s="650"/>
      <c r="P6510" s="362"/>
      <c r="Q6510" s="362"/>
      <c r="R6510" s="362"/>
      <c r="S6510" s="430">
        <v>139.5</v>
      </c>
      <c r="T6510" s="238" t="s">
        <v>2965</v>
      </c>
      <c r="U6510" s="362">
        <f t="shared" si="155"/>
        <v>20088</v>
      </c>
    </row>
    <row r="6511" spans="1:21">
      <c r="A6511" s="238">
        <f t="shared" si="154"/>
        <v>6508</v>
      </c>
      <c r="B6511" s="298">
        <v>112172543</v>
      </c>
      <c r="C6511" s="298">
        <v>112172543</v>
      </c>
      <c r="D6511" s="298" t="s">
        <v>1145</v>
      </c>
      <c r="E6511" s="595" t="s">
        <v>36</v>
      </c>
      <c r="F6511" s="362">
        <v>48</v>
      </c>
      <c r="G6511" s="641" t="s">
        <v>6543</v>
      </c>
      <c r="H6511" s="521">
        <v>45815</v>
      </c>
      <c r="I6511" s="649"/>
      <c r="J6511" s="362"/>
      <c r="K6511" s="362"/>
      <c r="L6511" s="362"/>
      <c r="M6511" s="362"/>
      <c r="N6511" s="362"/>
      <c r="O6511" s="650"/>
      <c r="P6511" s="362"/>
      <c r="Q6511" s="362"/>
      <c r="R6511" s="362"/>
      <c r="S6511" s="430">
        <v>3147</v>
      </c>
      <c r="T6511" s="238" t="s">
        <v>2965</v>
      </c>
      <c r="U6511" s="362">
        <f t="shared" si="155"/>
        <v>151056</v>
      </c>
    </row>
    <row r="6512" spans="1:21">
      <c r="A6512" s="238">
        <f t="shared" si="154"/>
        <v>6509</v>
      </c>
      <c r="B6512" s="577">
        <v>112172544</v>
      </c>
      <c r="C6512" s="298">
        <v>112172544</v>
      </c>
      <c r="D6512" s="298" t="s">
        <v>2377</v>
      </c>
      <c r="E6512" s="595" t="s">
        <v>36</v>
      </c>
      <c r="F6512" s="362">
        <v>96</v>
      </c>
      <c r="G6512" s="641" t="s">
        <v>6543</v>
      </c>
      <c r="H6512" s="521">
        <v>45815</v>
      </c>
      <c r="I6512" s="649"/>
      <c r="J6512" s="362"/>
      <c r="K6512" s="362"/>
      <c r="L6512" s="362"/>
      <c r="M6512" s="362"/>
      <c r="N6512" s="362"/>
      <c r="O6512" s="650"/>
      <c r="P6512" s="362"/>
      <c r="Q6512" s="362"/>
      <c r="R6512" s="362"/>
      <c r="S6512" s="430">
        <v>98</v>
      </c>
      <c r="T6512" s="238" t="s">
        <v>2965</v>
      </c>
      <c r="U6512" s="362">
        <f t="shared" si="155"/>
        <v>9408</v>
      </c>
    </row>
    <row r="6513" spans="1:16384">
      <c r="A6513" s="238">
        <f t="shared" si="154"/>
        <v>6510</v>
      </c>
      <c r="B6513" s="298">
        <v>112172545</v>
      </c>
      <c r="C6513" s="298">
        <v>112172545</v>
      </c>
      <c r="D6513" s="298" t="s">
        <v>2378</v>
      </c>
      <c r="E6513" s="595" t="s">
        <v>36</v>
      </c>
      <c r="F6513" s="362">
        <v>288</v>
      </c>
      <c r="G6513" s="641" t="s">
        <v>6543</v>
      </c>
      <c r="H6513" s="521">
        <v>45815</v>
      </c>
      <c r="I6513" s="649"/>
      <c r="J6513" s="362"/>
      <c r="K6513" s="362"/>
      <c r="L6513" s="362"/>
      <c r="M6513" s="362"/>
      <c r="N6513" s="362"/>
      <c r="O6513" s="650"/>
      <c r="P6513" s="362"/>
      <c r="Q6513" s="362"/>
      <c r="R6513" s="362"/>
      <c r="S6513" s="430">
        <v>9.8699999999999992</v>
      </c>
      <c r="T6513" s="238" t="s">
        <v>2965</v>
      </c>
      <c r="U6513" s="362">
        <f t="shared" si="155"/>
        <v>2842.56</v>
      </c>
    </row>
    <row r="6514" spans="1:16384">
      <c r="A6514" s="238">
        <f t="shared" si="154"/>
        <v>6511</v>
      </c>
      <c r="B6514" s="298">
        <v>112172546</v>
      </c>
      <c r="C6514" s="298">
        <v>112172546</v>
      </c>
      <c r="D6514" s="298" t="s">
        <v>2380</v>
      </c>
      <c r="E6514" s="595" t="s">
        <v>36</v>
      </c>
      <c r="F6514" s="362">
        <v>192</v>
      </c>
      <c r="G6514" s="641" t="s">
        <v>6543</v>
      </c>
      <c r="H6514" s="521">
        <v>45815</v>
      </c>
      <c r="I6514" s="649"/>
      <c r="J6514" s="362"/>
      <c r="K6514" s="362"/>
      <c r="L6514" s="362"/>
      <c r="M6514" s="362"/>
      <c r="N6514" s="362"/>
      <c r="O6514" s="650"/>
      <c r="P6514" s="362"/>
      <c r="Q6514" s="362"/>
      <c r="R6514" s="362"/>
      <c r="S6514" s="430">
        <v>9.98</v>
      </c>
      <c r="T6514" s="238" t="s">
        <v>2965</v>
      </c>
      <c r="U6514" s="362">
        <f t="shared" si="155"/>
        <v>1916.16</v>
      </c>
    </row>
    <row r="6515" spans="1:16384">
      <c r="A6515" s="238">
        <f t="shared" si="154"/>
        <v>6512</v>
      </c>
      <c r="B6515" s="298">
        <v>112170848</v>
      </c>
      <c r="C6515" s="298">
        <v>112170848</v>
      </c>
      <c r="D6515" s="298" t="s">
        <v>2381</v>
      </c>
      <c r="E6515" s="595" t="s">
        <v>36</v>
      </c>
      <c r="F6515" s="362">
        <v>288</v>
      </c>
      <c r="G6515" s="641" t="s">
        <v>6543</v>
      </c>
      <c r="H6515" s="521">
        <v>45815</v>
      </c>
      <c r="I6515" s="649"/>
      <c r="J6515" s="362"/>
      <c r="K6515" s="362"/>
      <c r="L6515" s="362"/>
      <c r="M6515" s="362"/>
      <c r="N6515" s="362"/>
      <c r="O6515" s="650"/>
      <c r="P6515" s="362"/>
      <c r="Q6515" s="362"/>
      <c r="R6515" s="362"/>
      <c r="S6515" s="430">
        <v>9.34</v>
      </c>
      <c r="T6515" s="238" t="s">
        <v>2965</v>
      </c>
      <c r="U6515" s="362">
        <f t="shared" si="155"/>
        <v>2689.92</v>
      </c>
    </row>
    <row r="6516" spans="1:16384">
      <c r="A6516" s="238">
        <f t="shared" si="154"/>
        <v>6513</v>
      </c>
      <c r="B6516" s="298">
        <v>112173846</v>
      </c>
      <c r="C6516" s="298">
        <v>1552983</v>
      </c>
      <c r="D6516" s="325" t="s">
        <v>3758</v>
      </c>
      <c r="E6516" s="595" t="s">
        <v>36</v>
      </c>
      <c r="F6516" s="362">
        <v>24</v>
      </c>
      <c r="G6516" s="641" t="s">
        <v>6543</v>
      </c>
      <c r="H6516" s="521">
        <v>45815</v>
      </c>
      <c r="I6516" s="649"/>
      <c r="J6516" s="362"/>
      <c r="K6516" s="362"/>
      <c r="L6516" s="362"/>
      <c r="M6516" s="362"/>
      <c r="N6516" s="362"/>
      <c r="O6516" s="650"/>
      <c r="P6516" s="362"/>
      <c r="Q6516" s="362"/>
      <c r="R6516" s="362"/>
      <c r="S6516" s="430">
        <v>2350</v>
      </c>
      <c r="T6516" s="238" t="s">
        <v>2965</v>
      </c>
      <c r="U6516" s="362">
        <f t="shared" si="155"/>
        <v>56400</v>
      </c>
    </row>
    <row r="6517" spans="1:16384">
      <c r="A6517" s="238">
        <f t="shared" si="154"/>
        <v>6514</v>
      </c>
      <c r="B6517" s="577" t="s">
        <v>2458</v>
      </c>
      <c r="C6517" s="325" t="s">
        <v>2458</v>
      </c>
      <c r="D6517" s="298" t="s">
        <v>2459</v>
      </c>
      <c r="E6517" s="595" t="s">
        <v>36</v>
      </c>
      <c r="F6517" s="362">
        <v>96</v>
      </c>
      <c r="G6517" s="641" t="s">
        <v>6543</v>
      </c>
      <c r="H6517" s="521">
        <v>45815</v>
      </c>
      <c r="I6517" s="649"/>
      <c r="J6517" s="362"/>
      <c r="K6517" s="362"/>
      <c r="L6517" s="362"/>
      <c r="M6517" s="362"/>
      <c r="N6517" s="362"/>
      <c r="O6517" s="650"/>
      <c r="P6517" s="362"/>
      <c r="Q6517" s="362"/>
      <c r="R6517" s="362"/>
      <c r="S6517" s="430">
        <v>1775.95</v>
      </c>
      <c r="T6517" s="238" t="s">
        <v>2965</v>
      </c>
      <c r="U6517" s="362">
        <f t="shared" si="155"/>
        <v>170491.2</v>
      </c>
    </row>
    <row r="6518" spans="1:16384">
      <c r="A6518" s="238">
        <f t="shared" si="154"/>
        <v>6515</v>
      </c>
      <c r="B6518" s="577" t="s">
        <v>2336</v>
      </c>
      <c r="C6518" s="325" t="s">
        <v>2804</v>
      </c>
      <c r="D6518" s="298" t="s">
        <v>2605</v>
      </c>
      <c r="E6518" s="595" t="s">
        <v>36</v>
      </c>
      <c r="F6518" s="362">
        <v>136</v>
      </c>
      <c r="G6518" s="641" t="s">
        <v>6543</v>
      </c>
      <c r="H6518" s="521">
        <v>45815</v>
      </c>
      <c r="I6518" s="649"/>
      <c r="J6518" s="362"/>
      <c r="K6518" s="362"/>
      <c r="L6518" s="362"/>
      <c r="M6518" s="362"/>
      <c r="N6518" s="362"/>
      <c r="O6518" s="650"/>
      <c r="P6518" s="362"/>
      <c r="Q6518" s="362"/>
      <c r="R6518" s="362"/>
      <c r="S6518" s="430">
        <v>1779</v>
      </c>
      <c r="T6518" s="238" t="s">
        <v>2965</v>
      </c>
      <c r="U6518" s="362">
        <f t="shared" si="155"/>
        <v>241944</v>
      </c>
    </row>
    <row r="6519" spans="1:16384">
      <c r="A6519" s="238">
        <f t="shared" si="154"/>
        <v>6516</v>
      </c>
      <c r="B6519" s="577">
        <v>107143203</v>
      </c>
      <c r="C6519" s="562" t="s">
        <v>6161</v>
      </c>
      <c r="D6519" s="562" t="s">
        <v>6162</v>
      </c>
      <c r="E6519" s="595" t="s">
        <v>36</v>
      </c>
      <c r="F6519" s="362">
        <v>1</v>
      </c>
      <c r="G6519" s="642" t="s">
        <v>6549</v>
      </c>
      <c r="H6519" s="656">
        <v>45817</v>
      </c>
      <c r="I6519" s="649"/>
      <c r="J6519" s="362"/>
      <c r="K6519" s="362"/>
      <c r="L6519" s="362"/>
      <c r="M6519" s="362"/>
      <c r="N6519" s="362"/>
      <c r="O6519" s="650"/>
      <c r="P6519" s="362"/>
      <c r="Q6519" s="362"/>
      <c r="R6519" s="362"/>
      <c r="S6519" s="651">
        <v>56500</v>
      </c>
      <c r="T6519" s="238" t="s">
        <v>2965</v>
      </c>
      <c r="U6519" s="362">
        <f t="shared" si="155"/>
        <v>56500</v>
      </c>
    </row>
    <row r="6520" spans="1:16384" customFormat="1">
      <c r="A6520" s="238">
        <f t="shared" ref="A6520:A6544" si="156">A6519+1</f>
        <v>6517</v>
      </c>
      <c r="B6520" s="298">
        <v>112148136</v>
      </c>
      <c r="C6520" s="325" t="s">
        <v>3726</v>
      </c>
      <c r="D6520" s="325" t="s">
        <v>3727</v>
      </c>
      <c r="E6520" s="617" t="s">
        <v>36</v>
      </c>
      <c r="F6520" s="362">
        <v>24</v>
      </c>
      <c r="G6520" s="641" t="s">
        <v>6543</v>
      </c>
      <c r="H6520" s="521">
        <v>45815</v>
      </c>
      <c r="I6520" s="649"/>
      <c r="J6520" s="362"/>
      <c r="K6520" s="362"/>
      <c r="L6520" s="362"/>
      <c r="M6520" s="362"/>
      <c r="N6520" s="362"/>
      <c r="O6520" s="650"/>
      <c r="P6520" s="362"/>
      <c r="Q6520" s="362"/>
      <c r="R6520" s="362"/>
      <c r="S6520" s="430">
        <v>14766.94</v>
      </c>
      <c r="T6520" s="238" t="s">
        <v>2965</v>
      </c>
      <c r="U6520" s="362">
        <f t="shared" si="155"/>
        <v>354406.56</v>
      </c>
    </row>
    <row r="6521" spans="1:16384" customFormat="1">
      <c r="A6521" s="238">
        <f t="shared" si="154"/>
        <v>6518</v>
      </c>
      <c r="B6521" s="298">
        <v>111443613</v>
      </c>
      <c r="C6521" s="298">
        <v>111443825</v>
      </c>
      <c r="D6521" s="298" t="s">
        <v>3131</v>
      </c>
      <c r="E6521" s="659" t="s">
        <v>36</v>
      </c>
      <c r="F6521" s="298">
        <v>3</v>
      </c>
      <c r="G6521" s="539" t="s">
        <v>6445</v>
      </c>
      <c r="H6521" s="521">
        <v>45811</v>
      </c>
      <c r="I6521" s="298"/>
      <c r="J6521" s="298"/>
      <c r="K6521" s="298"/>
      <c r="L6521" s="659"/>
      <c r="M6521" s="298"/>
      <c r="N6521" s="298"/>
      <c r="O6521" s="298"/>
      <c r="P6521" s="659"/>
      <c r="Q6521" s="298"/>
      <c r="R6521" s="298"/>
      <c r="S6521" s="298">
        <v>3750</v>
      </c>
      <c r="T6521" s="238" t="s">
        <v>2965</v>
      </c>
      <c r="U6521" s="298">
        <f t="shared" si="155"/>
        <v>11250</v>
      </c>
      <c r="V6521" s="298"/>
      <c r="W6521" s="298"/>
      <c r="X6521" s="659"/>
      <c r="Y6521" s="298"/>
      <c r="Z6521" s="298"/>
      <c r="AA6521" s="298"/>
      <c r="AB6521" s="659"/>
      <c r="AC6521" s="298"/>
      <c r="AD6521" s="298"/>
      <c r="AE6521" s="298"/>
      <c r="AF6521" s="659"/>
      <c r="AG6521" s="298"/>
      <c r="AH6521" s="298"/>
      <c r="AI6521" s="298"/>
      <c r="AJ6521" s="659"/>
      <c r="AK6521" s="298"/>
      <c r="AL6521" s="298"/>
      <c r="AM6521" s="298"/>
      <c r="AN6521" s="659"/>
      <c r="AO6521" s="298"/>
      <c r="AP6521" s="298"/>
      <c r="AQ6521" s="298"/>
      <c r="AR6521" s="659"/>
      <c r="AS6521" s="298"/>
      <c r="AT6521" s="298"/>
      <c r="AU6521" s="298"/>
      <c r="AV6521" s="659"/>
      <c r="AW6521" s="298"/>
      <c r="AX6521" s="298"/>
      <c r="AY6521" s="298"/>
      <c r="AZ6521" s="659"/>
      <c r="BA6521" s="298"/>
      <c r="BB6521" s="298"/>
      <c r="BC6521" s="298"/>
      <c r="BD6521" s="659"/>
      <c r="BE6521" s="298"/>
      <c r="BF6521" s="298"/>
      <c r="BG6521" s="298"/>
      <c r="BH6521" s="659"/>
      <c r="BI6521" s="298"/>
      <c r="BJ6521" s="298"/>
      <c r="BK6521" s="298"/>
      <c r="BL6521" s="659"/>
      <c r="BM6521" s="298"/>
      <c r="BN6521" s="298"/>
      <c r="BO6521" s="298"/>
      <c r="BP6521" s="659"/>
      <c r="BQ6521" s="298"/>
      <c r="BR6521" s="298"/>
      <c r="BS6521" s="298"/>
      <c r="BT6521" s="659"/>
      <c r="BU6521" s="298"/>
      <c r="BV6521" s="298"/>
      <c r="BW6521" s="298"/>
      <c r="BX6521" s="659"/>
      <c r="BY6521" s="298"/>
      <c r="BZ6521" s="298"/>
      <c r="CA6521" s="298"/>
      <c r="CB6521" s="659"/>
      <c r="CC6521" s="298"/>
      <c r="CD6521" s="298"/>
      <c r="CE6521" s="298"/>
      <c r="CF6521" s="659"/>
      <c r="CG6521" s="298"/>
      <c r="CH6521" s="298"/>
      <c r="CI6521" s="298"/>
      <c r="CJ6521" s="659"/>
      <c r="CK6521" s="298"/>
      <c r="CL6521" s="298"/>
      <c r="CM6521" s="298"/>
      <c r="CN6521" s="659"/>
      <c r="CO6521" s="298"/>
      <c r="CP6521" s="298"/>
      <c r="CQ6521" s="298"/>
      <c r="CR6521" s="659"/>
      <c r="CS6521" s="298"/>
      <c r="CT6521" s="298"/>
      <c r="CU6521" s="298"/>
      <c r="CV6521" s="659"/>
      <c r="CW6521" s="298"/>
      <c r="CX6521" s="298"/>
      <c r="CY6521" s="298"/>
      <c r="CZ6521" s="659"/>
      <c r="DA6521" s="298"/>
      <c r="DB6521" s="298"/>
      <c r="DC6521" s="298"/>
      <c r="DD6521" s="659"/>
      <c r="DE6521" s="298"/>
      <c r="DF6521" s="298"/>
      <c r="DG6521" s="298"/>
      <c r="DH6521" s="659"/>
      <c r="DI6521" s="298"/>
      <c r="DJ6521" s="298"/>
      <c r="DK6521" s="298"/>
      <c r="DL6521" s="659"/>
      <c r="DM6521" s="298"/>
      <c r="DN6521" s="298"/>
      <c r="DO6521" s="298"/>
      <c r="DP6521" s="659"/>
      <c r="DQ6521" s="298"/>
      <c r="DR6521" s="298"/>
      <c r="DS6521" s="298"/>
      <c r="DT6521" s="659"/>
      <c r="DU6521" s="298"/>
      <c r="DV6521" s="298"/>
      <c r="DW6521" s="298"/>
      <c r="DX6521" s="659"/>
      <c r="DY6521" s="298"/>
      <c r="DZ6521" s="298"/>
      <c r="EA6521" s="298"/>
      <c r="EB6521" s="659"/>
      <c r="EC6521" s="298"/>
      <c r="ED6521" s="298"/>
      <c r="EE6521" s="298"/>
      <c r="EF6521" s="659"/>
      <c r="EG6521" s="298"/>
      <c r="EH6521" s="298"/>
      <c r="EI6521" s="298"/>
      <c r="EJ6521" s="659"/>
      <c r="EK6521" s="298"/>
      <c r="EL6521" s="298"/>
      <c r="EM6521" s="298"/>
      <c r="EN6521" s="659"/>
      <c r="EO6521" s="298"/>
      <c r="EP6521" s="298"/>
      <c r="EQ6521" s="298"/>
      <c r="ER6521" s="659"/>
      <c r="ES6521" s="298"/>
      <c r="ET6521" s="298"/>
      <c r="EU6521" s="298"/>
      <c r="EV6521" s="659"/>
      <c r="EW6521" s="298"/>
      <c r="EX6521" s="298"/>
      <c r="EY6521" s="298"/>
      <c r="EZ6521" s="659"/>
      <c r="FA6521" s="298"/>
      <c r="FB6521" s="298"/>
      <c r="FC6521" s="298"/>
      <c r="FD6521" s="659"/>
      <c r="FE6521" s="298"/>
      <c r="FF6521" s="298"/>
      <c r="FG6521" s="298"/>
      <c r="FH6521" s="659"/>
      <c r="FI6521" s="298"/>
      <c r="FJ6521" s="298"/>
      <c r="FK6521" s="298"/>
      <c r="FL6521" s="659"/>
      <c r="FM6521" s="298"/>
      <c r="FN6521" s="298"/>
      <c r="FO6521" s="298"/>
      <c r="FP6521" s="659"/>
      <c r="FQ6521" s="298"/>
      <c r="FR6521" s="298"/>
      <c r="FS6521" s="298"/>
      <c r="FT6521" s="659"/>
      <c r="FU6521" s="298"/>
      <c r="FV6521" s="298"/>
      <c r="FW6521" s="298"/>
      <c r="FX6521" s="659"/>
      <c r="FY6521" s="298"/>
      <c r="FZ6521" s="298"/>
      <c r="GA6521" s="298"/>
      <c r="GB6521" s="659"/>
      <c r="GC6521" s="298"/>
      <c r="GD6521" s="298"/>
      <c r="GE6521" s="298"/>
      <c r="GF6521" s="659"/>
      <c r="GG6521" s="298"/>
      <c r="GH6521" s="298"/>
      <c r="GI6521" s="298"/>
      <c r="GJ6521" s="659"/>
      <c r="GK6521" s="298"/>
      <c r="GL6521" s="298"/>
      <c r="GM6521" s="298"/>
      <c r="GN6521" s="659"/>
      <c r="GO6521" s="298"/>
      <c r="GP6521" s="298"/>
      <c r="GQ6521" s="298"/>
      <c r="GR6521" s="659"/>
      <c r="GS6521" s="298"/>
      <c r="GT6521" s="298"/>
      <c r="GU6521" s="298"/>
      <c r="GV6521" s="659"/>
      <c r="GW6521" s="298"/>
      <c r="GX6521" s="298"/>
      <c r="GY6521" s="298"/>
      <c r="GZ6521" s="659"/>
      <c r="HA6521" s="298"/>
      <c r="HB6521" s="298"/>
      <c r="HC6521" s="298"/>
      <c r="HD6521" s="659"/>
      <c r="HE6521" s="298"/>
      <c r="HF6521" s="298"/>
      <c r="HG6521" s="298"/>
      <c r="HH6521" s="659"/>
      <c r="HI6521" s="298"/>
      <c r="HJ6521" s="298"/>
      <c r="HK6521" s="298"/>
      <c r="HL6521" s="659"/>
      <c r="HM6521" s="298"/>
      <c r="HN6521" s="298"/>
      <c r="HO6521" s="298"/>
      <c r="HP6521" s="659"/>
      <c r="HQ6521" s="298"/>
      <c r="HR6521" s="298"/>
      <c r="HS6521" s="298"/>
      <c r="HT6521" s="659"/>
      <c r="HU6521" s="298"/>
      <c r="HV6521" s="298"/>
      <c r="HW6521" s="298"/>
      <c r="HX6521" s="659"/>
      <c r="HY6521" s="298"/>
      <c r="HZ6521" s="298"/>
      <c r="IA6521" s="298"/>
      <c r="IB6521" s="659"/>
      <c r="IC6521" s="298"/>
      <c r="ID6521" s="298"/>
      <c r="IE6521" s="298"/>
      <c r="IF6521" s="659"/>
      <c r="IG6521" s="298"/>
      <c r="IH6521" s="298"/>
      <c r="II6521" s="298"/>
      <c r="IJ6521" s="659"/>
      <c r="IK6521" s="298"/>
      <c r="IL6521" s="298"/>
      <c r="IM6521" s="298"/>
      <c r="IN6521" s="659"/>
      <c r="IO6521" s="298"/>
      <c r="IP6521" s="298"/>
      <c r="IQ6521" s="298"/>
      <c r="IR6521" s="659"/>
      <c r="IS6521" s="298"/>
      <c r="IT6521" s="298"/>
      <c r="IU6521" s="298"/>
      <c r="IV6521" s="659"/>
      <c r="IW6521" s="298"/>
      <c r="IX6521" s="298"/>
      <c r="IY6521" s="298"/>
      <c r="IZ6521" s="659"/>
      <c r="JA6521" s="298"/>
      <c r="JB6521" s="298"/>
      <c r="JC6521" s="298"/>
      <c r="JD6521" s="659"/>
      <c r="JE6521" s="298"/>
      <c r="JF6521" s="298"/>
      <c r="JG6521" s="298"/>
      <c r="JH6521" s="659"/>
      <c r="JI6521" s="298"/>
      <c r="JJ6521" s="298"/>
      <c r="JK6521" s="298"/>
      <c r="JL6521" s="659"/>
      <c r="JM6521" s="298"/>
      <c r="JN6521" s="298"/>
      <c r="JO6521" s="298"/>
      <c r="JP6521" s="659"/>
      <c r="JQ6521" s="298"/>
      <c r="JR6521" s="298"/>
      <c r="JS6521" s="298"/>
      <c r="JT6521" s="659"/>
      <c r="JU6521" s="298"/>
      <c r="JV6521" s="298"/>
      <c r="JW6521" s="298"/>
      <c r="JX6521" s="659"/>
      <c r="JY6521" s="298"/>
      <c r="JZ6521" s="298"/>
      <c r="KA6521" s="298"/>
      <c r="KB6521" s="659"/>
      <c r="KC6521" s="298"/>
      <c r="KD6521" s="298"/>
      <c r="KE6521" s="298"/>
      <c r="KF6521" s="659"/>
      <c r="KG6521" s="298"/>
      <c r="KH6521" s="298"/>
      <c r="KI6521" s="298"/>
      <c r="KJ6521" s="659"/>
      <c r="KK6521" s="298"/>
      <c r="KL6521" s="298"/>
      <c r="KM6521" s="298"/>
      <c r="KN6521" s="659"/>
      <c r="KO6521" s="298"/>
      <c r="KP6521" s="298"/>
      <c r="KQ6521" s="298"/>
      <c r="KR6521" s="659"/>
      <c r="KS6521" s="298"/>
      <c r="KT6521" s="298"/>
      <c r="KU6521" s="298"/>
      <c r="KV6521" s="659"/>
      <c r="KW6521" s="298"/>
      <c r="KX6521" s="298"/>
      <c r="KY6521" s="298"/>
      <c r="KZ6521" s="659"/>
      <c r="LA6521" s="298"/>
      <c r="LB6521" s="298"/>
      <c r="LC6521" s="298"/>
      <c r="LD6521" s="659"/>
      <c r="LE6521" s="298"/>
      <c r="LF6521" s="298"/>
      <c r="LG6521" s="298"/>
      <c r="LH6521" s="659"/>
      <c r="LI6521" s="298"/>
      <c r="LJ6521" s="298"/>
      <c r="LK6521" s="298"/>
      <c r="LL6521" s="659"/>
      <c r="LM6521" s="298"/>
      <c r="LN6521" s="298"/>
      <c r="LO6521" s="298"/>
      <c r="LP6521" s="659"/>
      <c r="LQ6521" s="298"/>
      <c r="LR6521" s="298"/>
      <c r="LS6521" s="298"/>
      <c r="LT6521" s="659"/>
      <c r="LU6521" s="298"/>
      <c r="LV6521" s="298"/>
      <c r="LW6521" s="298"/>
      <c r="LX6521" s="659"/>
      <c r="LY6521" s="298"/>
      <c r="LZ6521" s="298"/>
      <c r="MA6521" s="298"/>
      <c r="MB6521" s="659"/>
      <c r="MC6521" s="298"/>
      <c r="MD6521" s="298"/>
      <c r="ME6521" s="298"/>
      <c r="MF6521" s="659"/>
      <c r="MG6521" s="298"/>
      <c r="MH6521" s="298"/>
      <c r="MI6521" s="298"/>
      <c r="MJ6521" s="659"/>
      <c r="MK6521" s="298"/>
      <c r="ML6521" s="298"/>
      <c r="MM6521" s="298"/>
      <c r="MN6521" s="659"/>
      <c r="MO6521" s="298"/>
      <c r="MP6521" s="298"/>
      <c r="MQ6521" s="298"/>
      <c r="MR6521" s="659"/>
      <c r="MS6521" s="298"/>
      <c r="MT6521" s="298"/>
      <c r="MU6521" s="298"/>
      <c r="MV6521" s="659"/>
      <c r="MW6521" s="298"/>
      <c r="MX6521" s="298"/>
      <c r="MY6521" s="298"/>
      <c r="MZ6521" s="659"/>
      <c r="NA6521" s="298"/>
      <c r="NB6521" s="298"/>
      <c r="NC6521" s="298"/>
      <c r="ND6521" s="659"/>
      <c r="NE6521" s="298"/>
      <c r="NF6521" s="298"/>
      <c r="NG6521" s="298"/>
      <c r="NH6521" s="659"/>
      <c r="NI6521" s="298"/>
      <c r="NJ6521" s="298"/>
      <c r="NK6521" s="298"/>
      <c r="NL6521" s="659"/>
      <c r="NM6521" s="298"/>
      <c r="NN6521" s="298"/>
      <c r="NO6521" s="298"/>
      <c r="NP6521" s="659"/>
      <c r="NQ6521" s="298"/>
      <c r="NR6521" s="298"/>
      <c r="NS6521" s="298"/>
      <c r="NT6521" s="659"/>
      <c r="NU6521" s="298"/>
      <c r="NV6521" s="298"/>
      <c r="NW6521" s="298"/>
      <c r="NX6521" s="659"/>
      <c r="NY6521" s="298"/>
      <c r="NZ6521" s="298"/>
      <c r="OA6521" s="298"/>
      <c r="OB6521" s="659"/>
      <c r="OC6521" s="298"/>
      <c r="OD6521" s="298"/>
      <c r="OE6521" s="298"/>
      <c r="OF6521" s="659"/>
      <c r="OG6521" s="298"/>
      <c r="OH6521" s="298"/>
      <c r="OI6521" s="298"/>
      <c r="OJ6521" s="659"/>
      <c r="OK6521" s="298"/>
      <c r="OL6521" s="298"/>
      <c r="OM6521" s="298"/>
      <c r="ON6521" s="659"/>
      <c r="OO6521" s="298"/>
      <c r="OP6521" s="298"/>
      <c r="OQ6521" s="298"/>
      <c r="OR6521" s="659"/>
      <c r="OS6521" s="298"/>
      <c r="OT6521" s="298"/>
      <c r="OU6521" s="298"/>
      <c r="OV6521" s="659"/>
      <c r="OW6521" s="298"/>
      <c r="OX6521" s="298"/>
      <c r="OY6521" s="298"/>
      <c r="OZ6521" s="659"/>
      <c r="PA6521" s="298"/>
      <c r="PB6521" s="298"/>
      <c r="PC6521" s="298"/>
      <c r="PD6521" s="659"/>
      <c r="PE6521" s="298"/>
      <c r="PF6521" s="298"/>
      <c r="PG6521" s="298"/>
      <c r="PH6521" s="659"/>
      <c r="PI6521" s="298"/>
      <c r="PJ6521" s="298"/>
      <c r="PK6521" s="298"/>
      <c r="PL6521" s="659"/>
      <c r="PM6521" s="298"/>
      <c r="PN6521" s="298"/>
      <c r="PO6521" s="298"/>
      <c r="PP6521" s="659"/>
      <c r="PQ6521" s="298"/>
      <c r="PR6521" s="298"/>
      <c r="PS6521" s="298"/>
      <c r="PT6521" s="659"/>
      <c r="PU6521" s="298"/>
      <c r="PV6521" s="298"/>
      <c r="PW6521" s="298"/>
      <c r="PX6521" s="659"/>
      <c r="PY6521" s="298"/>
      <c r="PZ6521" s="298"/>
      <c r="QA6521" s="298"/>
      <c r="QB6521" s="659"/>
      <c r="QC6521" s="298"/>
      <c r="QD6521" s="298"/>
      <c r="QE6521" s="298"/>
      <c r="QF6521" s="659"/>
      <c r="QG6521" s="298"/>
      <c r="QH6521" s="298"/>
      <c r="QI6521" s="298"/>
      <c r="QJ6521" s="659"/>
      <c r="QK6521" s="298"/>
      <c r="QL6521" s="298"/>
      <c r="QM6521" s="298"/>
      <c r="QN6521" s="659"/>
      <c r="QO6521" s="298"/>
      <c r="QP6521" s="298"/>
      <c r="QQ6521" s="298"/>
      <c r="QR6521" s="659"/>
      <c r="QS6521" s="298"/>
      <c r="QT6521" s="298"/>
      <c r="QU6521" s="298"/>
      <c r="QV6521" s="659"/>
      <c r="QW6521" s="298"/>
      <c r="QX6521" s="298"/>
      <c r="QY6521" s="298"/>
      <c r="QZ6521" s="659"/>
      <c r="RA6521" s="298"/>
      <c r="RB6521" s="298"/>
      <c r="RC6521" s="298"/>
      <c r="RD6521" s="659"/>
      <c r="RE6521" s="298"/>
      <c r="RF6521" s="298"/>
      <c r="RG6521" s="298"/>
      <c r="RH6521" s="659"/>
      <c r="RI6521" s="298"/>
      <c r="RJ6521" s="298"/>
      <c r="RK6521" s="298"/>
      <c r="RL6521" s="659"/>
      <c r="RM6521" s="298"/>
      <c r="RN6521" s="298"/>
      <c r="RO6521" s="298"/>
      <c r="RP6521" s="659"/>
      <c r="RQ6521" s="298"/>
      <c r="RR6521" s="298"/>
      <c r="RS6521" s="298"/>
      <c r="RT6521" s="659"/>
      <c r="RU6521" s="298"/>
      <c r="RV6521" s="298"/>
      <c r="RW6521" s="298"/>
      <c r="RX6521" s="659"/>
      <c r="RY6521" s="298"/>
      <c r="RZ6521" s="298"/>
      <c r="SA6521" s="298"/>
      <c r="SB6521" s="659"/>
      <c r="SC6521" s="298"/>
      <c r="SD6521" s="298"/>
      <c r="SE6521" s="298"/>
      <c r="SF6521" s="659"/>
      <c r="SG6521" s="298"/>
      <c r="SH6521" s="298"/>
      <c r="SI6521" s="298"/>
      <c r="SJ6521" s="659"/>
      <c r="SK6521" s="298"/>
      <c r="SL6521" s="298"/>
      <c r="SM6521" s="298"/>
      <c r="SN6521" s="659"/>
      <c r="SO6521" s="298"/>
      <c r="SP6521" s="298"/>
      <c r="SQ6521" s="298"/>
      <c r="SR6521" s="659"/>
      <c r="SS6521" s="298"/>
      <c r="ST6521" s="298"/>
      <c r="SU6521" s="298"/>
      <c r="SV6521" s="659"/>
      <c r="SW6521" s="298"/>
      <c r="SX6521" s="298"/>
      <c r="SY6521" s="298"/>
      <c r="SZ6521" s="659"/>
      <c r="TA6521" s="298"/>
      <c r="TB6521" s="298"/>
      <c r="TC6521" s="298"/>
      <c r="TD6521" s="659"/>
      <c r="TE6521" s="298"/>
      <c r="TF6521" s="298"/>
      <c r="TG6521" s="298"/>
      <c r="TH6521" s="659"/>
      <c r="TI6521" s="298"/>
      <c r="TJ6521" s="298"/>
      <c r="TK6521" s="298"/>
      <c r="TL6521" s="659"/>
      <c r="TM6521" s="298"/>
      <c r="TN6521" s="298"/>
      <c r="TO6521" s="298"/>
      <c r="TP6521" s="659"/>
      <c r="TQ6521" s="298"/>
      <c r="TR6521" s="298"/>
      <c r="TS6521" s="298"/>
      <c r="TT6521" s="659"/>
      <c r="TU6521" s="298"/>
      <c r="TV6521" s="298"/>
      <c r="TW6521" s="298"/>
      <c r="TX6521" s="659"/>
      <c r="TY6521" s="298"/>
      <c r="TZ6521" s="298"/>
      <c r="UA6521" s="298"/>
      <c r="UB6521" s="659"/>
      <c r="UC6521" s="298"/>
      <c r="UD6521" s="298"/>
      <c r="UE6521" s="298"/>
      <c r="UF6521" s="659"/>
      <c r="UG6521" s="298"/>
      <c r="UH6521" s="298"/>
      <c r="UI6521" s="298"/>
      <c r="UJ6521" s="659"/>
      <c r="UK6521" s="298"/>
      <c r="UL6521" s="298"/>
      <c r="UM6521" s="298"/>
      <c r="UN6521" s="659"/>
      <c r="UO6521" s="298"/>
      <c r="UP6521" s="298"/>
      <c r="UQ6521" s="298"/>
      <c r="UR6521" s="659"/>
      <c r="US6521" s="298"/>
      <c r="UT6521" s="298"/>
      <c r="UU6521" s="298"/>
      <c r="UV6521" s="659"/>
      <c r="UW6521" s="298"/>
      <c r="UX6521" s="298"/>
      <c r="UY6521" s="298"/>
      <c r="UZ6521" s="659"/>
      <c r="VA6521" s="298"/>
      <c r="VB6521" s="298"/>
      <c r="VC6521" s="298"/>
      <c r="VD6521" s="659"/>
      <c r="VE6521" s="298"/>
      <c r="VF6521" s="298"/>
      <c r="VG6521" s="298"/>
      <c r="VH6521" s="659"/>
      <c r="VI6521" s="298"/>
      <c r="VJ6521" s="298"/>
      <c r="VK6521" s="298"/>
      <c r="VL6521" s="659"/>
      <c r="VM6521" s="298"/>
      <c r="VN6521" s="298"/>
      <c r="VO6521" s="298"/>
      <c r="VP6521" s="659"/>
      <c r="VQ6521" s="298"/>
      <c r="VR6521" s="298"/>
      <c r="VS6521" s="298"/>
      <c r="VT6521" s="659"/>
      <c r="VU6521" s="298"/>
      <c r="VV6521" s="298"/>
      <c r="VW6521" s="298"/>
      <c r="VX6521" s="659"/>
      <c r="VY6521" s="298"/>
      <c r="VZ6521" s="298"/>
      <c r="WA6521" s="298"/>
      <c r="WB6521" s="659"/>
      <c r="WC6521" s="298"/>
      <c r="WD6521" s="298"/>
      <c r="WE6521" s="298"/>
      <c r="WF6521" s="659"/>
      <c r="WG6521" s="298"/>
      <c r="WH6521" s="298"/>
      <c r="WI6521" s="298"/>
      <c r="WJ6521" s="659"/>
      <c r="WK6521" s="298"/>
      <c r="WL6521" s="298"/>
      <c r="WM6521" s="298"/>
      <c r="WN6521" s="659"/>
      <c r="WO6521" s="298"/>
      <c r="WP6521" s="298"/>
      <c r="WQ6521" s="298"/>
      <c r="WR6521" s="659"/>
      <c r="WS6521" s="298"/>
      <c r="WT6521" s="298"/>
      <c r="WU6521" s="298"/>
      <c r="WV6521" s="659"/>
      <c r="WW6521" s="298"/>
      <c r="WX6521" s="298"/>
      <c r="WY6521" s="298"/>
      <c r="WZ6521" s="659"/>
      <c r="XA6521" s="298"/>
      <c r="XB6521" s="298"/>
      <c r="XC6521" s="298"/>
      <c r="XD6521" s="659"/>
      <c r="XE6521" s="298"/>
      <c r="XF6521" s="298"/>
      <c r="XG6521" s="298"/>
      <c r="XH6521" s="659"/>
      <c r="XI6521" s="298"/>
      <c r="XJ6521" s="298"/>
      <c r="XK6521" s="298"/>
      <c r="XL6521" s="659"/>
      <c r="XM6521" s="298"/>
      <c r="XN6521" s="298"/>
      <c r="XO6521" s="298"/>
      <c r="XP6521" s="659"/>
      <c r="XQ6521" s="298"/>
      <c r="XR6521" s="298"/>
      <c r="XS6521" s="298"/>
      <c r="XT6521" s="659"/>
      <c r="XU6521" s="298"/>
      <c r="XV6521" s="298"/>
      <c r="XW6521" s="298"/>
      <c r="XX6521" s="659"/>
      <c r="XY6521" s="298"/>
      <c r="XZ6521" s="298"/>
      <c r="YA6521" s="298"/>
      <c r="YB6521" s="659"/>
      <c r="YC6521" s="298"/>
      <c r="YD6521" s="298"/>
      <c r="YE6521" s="298"/>
      <c r="YF6521" s="659"/>
      <c r="YG6521" s="298"/>
      <c r="YH6521" s="298"/>
      <c r="YI6521" s="298"/>
      <c r="YJ6521" s="659"/>
      <c r="YK6521" s="298"/>
      <c r="YL6521" s="298"/>
      <c r="YM6521" s="298"/>
      <c r="YN6521" s="659"/>
      <c r="YO6521" s="298"/>
      <c r="YP6521" s="298"/>
      <c r="YQ6521" s="298"/>
      <c r="YR6521" s="659"/>
      <c r="YS6521" s="298"/>
      <c r="YT6521" s="298"/>
      <c r="YU6521" s="298"/>
      <c r="YV6521" s="659"/>
      <c r="YW6521" s="298"/>
      <c r="YX6521" s="298"/>
      <c r="YY6521" s="298"/>
      <c r="YZ6521" s="659"/>
      <c r="ZA6521" s="298"/>
      <c r="ZB6521" s="298"/>
      <c r="ZC6521" s="298"/>
      <c r="ZD6521" s="659"/>
      <c r="ZE6521" s="298"/>
      <c r="ZF6521" s="298"/>
      <c r="ZG6521" s="298"/>
      <c r="ZH6521" s="659"/>
      <c r="ZI6521" s="298"/>
      <c r="ZJ6521" s="298"/>
      <c r="ZK6521" s="298"/>
      <c r="ZL6521" s="659"/>
      <c r="ZM6521" s="298"/>
      <c r="ZN6521" s="298"/>
      <c r="ZO6521" s="298"/>
      <c r="ZP6521" s="659"/>
      <c r="ZQ6521" s="298"/>
      <c r="ZR6521" s="298"/>
      <c r="ZS6521" s="298"/>
      <c r="ZT6521" s="659"/>
      <c r="ZU6521" s="298"/>
      <c r="ZV6521" s="298"/>
      <c r="ZW6521" s="298"/>
      <c r="ZX6521" s="659"/>
      <c r="ZY6521" s="298"/>
      <c r="ZZ6521" s="298"/>
      <c r="AAA6521" s="298"/>
      <c r="AAB6521" s="659"/>
      <c r="AAC6521" s="298"/>
      <c r="AAD6521" s="298"/>
      <c r="AAE6521" s="298"/>
      <c r="AAF6521" s="659"/>
      <c r="AAG6521" s="298"/>
      <c r="AAH6521" s="298"/>
      <c r="AAI6521" s="298"/>
      <c r="AAJ6521" s="659"/>
      <c r="AAK6521" s="298"/>
      <c r="AAL6521" s="298"/>
      <c r="AAM6521" s="298"/>
      <c r="AAN6521" s="659"/>
      <c r="AAO6521" s="298"/>
      <c r="AAP6521" s="298"/>
      <c r="AAQ6521" s="298"/>
      <c r="AAR6521" s="659"/>
      <c r="AAS6521" s="298"/>
      <c r="AAT6521" s="298"/>
      <c r="AAU6521" s="298"/>
      <c r="AAV6521" s="659"/>
      <c r="AAW6521" s="298"/>
      <c r="AAX6521" s="298"/>
      <c r="AAY6521" s="298"/>
      <c r="AAZ6521" s="659"/>
      <c r="ABA6521" s="298"/>
      <c r="ABB6521" s="298"/>
      <c r="ABC6521" s="298"/>
      <c r="ABD6521" s="659"/>
      <c r="ABE6521" s="298"/>
      <c r="ABF6521" s="298"/>
      <c r="ABG6521" s="298"/>
      <c r="ABH6521" s="659"/>
      <c r="ABI6521" s="298"/>
      <c r="ABJ6521" s="298"/>
      <c r="ABK6521" s="298"/>
      <c r="ABL6521" s="659"/>
      <c r="ABM6521" s="298"/>
      <c r="ABN6521" s="298"/>
      <c r="ABO6521" s="298"/>
      <c r="ABP6521" s="659"/>
      <c r="ABQ6521" s="298"/>
      <c r="ABR6521" s="298"/>
      <c r="ABS6521" s="298"/>
      <c r="ABT6521" s="659"/>
      <c r="ABU6521" s="298"/>
      <c r="ABV6521" s="298"/>
      <c r="ABW6521" s="298"/>
      <c r="ABX6521" s="659"/>
      <c r="ABY6521" s="298"/>
      <c r="ABZ6521" s="298"/>
      <c r="ACA6521" s="298"/>
      <c r="ACB6521" s="659"/>
      <c r="ACC6521" s="298"/>
      <c r="ACD6521" s="298"/>
      <c r="ACE6521" s="298"/>
      <c r="ACF6521" s="659"/>
      <c r="ACG6521" s="298"/>
      <c r="ACH6521" s="298"/>
      <c r="ACI6521" s="298"/>
      <c r="ACJ6521" s="659"/>
      <c r="ACK6521" s="298"/>
      <c r="ACL6521" s="298"/>
      <c r="ACM6521" s="298"/>
      <c r="ACN6521" s="659"/>
      <c r="ACO6521" s="298"/>
      <c r="ACP6521" s="298"/>
      <c r="ACQ6521" s="298"/>
      <c r="ACR6521" s="659"/>
      <c r="ACS6521" s="298"/>
      <c r="ACT6521" s="298"/>
      <c r="ACU6521" s="298"/>
      <c r="ACV6521" s="659"/>
      <c r="ACW6521" s="298"/>
      <c r="ACX6521" s="298"/>
      <c r="ACY6521" s="298"/>
      <c r="ACZ6521" s="659"/>
      <c r="ADA6521" s="298"/>
      <c r="ADB6521" s="298"/>
      <c r="ADC6521" s="298"/>
      <c r="ADD6521" s="659"/>
      <c r="ADE6521" s="298"/>
      <c r="ADF6521" s="298"/>
      <c r="ADG6521" s="298"/>
      <c r="ADH6521" s="659"/>
      <c r="ADI6521" s="298"/>
      <c r="ADJ6521" s="298"/>
      <c r="ADK6521" s="298"/>
      <c r="ADL6521" s="659"/>
      <c r="ADM6521" s="298"/>
      <c r="ADN6521" s="298"/>
      <c r="ADO6521" s="298"/>
      <c r="ADP6521" s="659"/>
      <c r="ADQ6521" s="298"/>
      <c r="ADR6521" s="298"/>
      <c r="ADS6521" s="298"/>
      <c r="ADT6521" s="659"/>
      <c r="ADU6521" s="298"/>
      <c r="ADV6521" s="298"/>
      <c r="ADW6521" s="298"/>
      <c r="ADX6521" s="659"/>
      <c r="ADY6521" s="298"/>
      <c r="ADZ6521" s="298"/>
      <c r="AEA6521" s="298"/>
      <c r="AEB6521" s="659"/>
      <c r="AEC6521" s="298"/>
      <c r="AED6521" s="298"/>
      <c r="AEE6521" s="298"/>
      <c r="AEF6521" s="659"/>
      <c r="AEG6521" s="298"/>
      <c r="AEH6521" s="298"/>
      <c r="AEI6521" s="298"/>
      <c r="AEJ6521" s="659"/>
      <c r="AEK6521" s="298"/>
      <c r="AEL6521" s="298"/>
      <c r="AEM6521" s="298"/>
      <c r="AEN6521" s="659"/>
      <c r="AEO6521" s="298"/>
      <c r="AEP6521" s="298"/>
      <c r="AEQ6521" s="298"/>
      <c r="AER6521" s="659"/>
      <c r="AES6521" s="298"/>
      <c r="AET6521" s="298"/>
      <c r="AEU6521" s="298"/>
      <c r="AEV6521" s="659"/>
      <c r="AEW6521" s="298"/>
      <c r="AEX6521" s="298"/>
      <c r="AEY6521" s="298"/>
      <c r="AEZ6521" s="659"/>
      <c r="AFA6521" s="298"/>
      <c r="AFB6521" s="298"/>
      <c r="AFC6521" s="298"/>
      <c r="AFD6521" s="659"/>
      <c r="AFE6521" s="298"/>
      <c r="AFF6521" s="298"/>
      <c r="AFG6521" s="298"/>
      <c r="AFH6521" s="659"/>
      <c r="AFI6521" s="298"/>
      <c r="AFJ6521" s="298"/>
      <c r="AFK6521" s="298"/>
      <c r="AFL6521" s="659"/>
      <c r="AFM6521" s="298"/>
      <c r="AFN6521" s="298"/>
      <c r="AFO6521" s="298"/>
      <c r="AFP6521" s="659"/>
      <c r="AFQ6521" s="298"/>
      <c r="AFR6521" s="298"/>
      <c r="AFS6521" s="298"/>
      <c r="AFT6521" s="659"/>
      <c r="AFU6521" s="298"/>
      <c r="AFV6521" s="298"/>
      <c r="AFW6521" s="298"/>
      <c r="AFX6521" s="659"/>
      <c r="AFY6521" s="298"/>
      <c r="AFZ6521" s="298"/>
      <c r="AGA6521" s="298"/>
      <c r="AGB6521" s="659"/>
      <c r="AGC6521" s="298"/>
      <c r="AGD6521" s="298"/>
      <c r="AGE6521" s="298"/>
      <c r="AGF6521" s="659"/>
      <c r="AGG6521" s="298"/>
      <c r="AGH6521" s="298"/>
      <c r="AGI6521" s="298"/>
      <c r="AGJ6521" s="659"/>
      <c r="AGK6521" s="298"/>
      <c r="AGL6521" s="298"/>
      <c r="AGM6521" s="298"/>
      <c r="AGN6521" s="659"/>
      <c r="AGO6521" s="298"/>
      <c r="AGP6521" s="298"/>
      <c r="AGQ6521" s="298"/>
      <c r="AGR6521" s="659"/>
      <c r="AGS6521" s="298"/>
      <c r="AGT6521" s="298"/>
      <c r="AGU6521" s="298"/>
      <c r="AGV6521" s="659"/>
      <c r="AGW6521" s="298"/>
      <c r="AGX6521" s="298"/>
      <c r="AGY6521" s="298"/>
      <c r="AGZ6521" s="659"/>
      <c r="AHA6521" s="298"/>
      <c r="AHB6521" s="298"/>
      <c r="AHC6521" s="298"/>
      <c r="AHD6521" s="659"/>
      <c r="AHE6521" s="298"/>
      <c r="AHF6521" s="298"/>
      <c r="AHG6521" s="298"/>
      <c r="AHH6521" s="659"/>
      <c r="AHI6521" s="298"/>
      <c r="AHJ6521" s="298"/>
      <c r="AHK6521" s="298"/>
      <c r="AHL6521" s="659"/>
      <c r="AHM6521" s="298"/>
      <c r="AHN6521" s="298"/>
      <c r="AHO6521" s="298"/>
      <c r="AHP6521" s="659"/>
      <c r="AHQ6521" s="298"/>
      <c r="AHR6521" s="298"/>
      <c r="AHS6521" s="298"/>
      <c r="AHT6521" s="659"/>
      <c r="AHU6521" s="298"/>
      <c r="AHV6521" s="298"/>
      <c r="AHW6521" s="298"/>
      <c r="AHX6521" s="659"/>
      <c r="AHY6521" s="298"/>
      <c r="AHZ6521" s="298"/>
      <c r="AIA6521" s="298"/>
      <c r="AIB6521" s="659"/>
      <c r="AIC6521" s="298"/>
      <c r="AID6521" s="298"/>
      <c r="AIE6521" s="298"/>
      <c r="AIF6521" s="659"/>
      <c r="AIG6521" s="298"/>
      <c r="AIH6521" s="298"/>
      <c r="AII6521" s="298"/>
      <c r="AIJ6521" s="659"/>
      <c r="AIK6521" s="298"/>
      <c r="AIL6521" s="298"/>
      <c r="AIM6521" s="298"/>
      <c r="AIN6521" s="659"/>
      <c r="AIO6521" s="298"/>
      <c r="AIP6521" s="298"/>
      <c r="AIQ6521" s="298"/>
      <c r="AIR6521" s="659"/>
      <c r="AIS6521" s="298"/>
      <c r="AIT6521" s="298"/>
      <c r="AIU6521" s="298"/>
      <c r="AIV6521" s="659"/>
      <c r="AIW6521" s="298"/>
      <c r="AIX6521" s="298"/>
      <c r="AIY6521" s="298"/>
      <c r="AIZ6521" s="659"/>
      <c r="AJA6521" s="298"/>
      <c r="AJB6521" s="298"/>
      <c r="AJC6521" s="298"/>
      <c r="AJD6521" s="659"/>
      <c r="AJE6521" s="298"/>
      <c r="AJF6521" s="298"/>
      <c r="AJG6521" s="298"/>
      <c r="AJH6521" s="659"/>
      <c r="AJI6521" s="298"/>
      <c r="AJJ6521" s="298"/>
      <c r="AJK6521" s="298"/>
      <c r="AJL6521" s="659"/>
      <c r="AJM6521" s="298"/>
      <c r="AJN6521" s="298"/>
      <c r="AJO6521" s="298"/>
      <c r="AJP6521" s="659"/>
      <c r="AJQ6521" s="298"/>
      <c r="AJR6521" s="298"/>
      <c r="AJS6521" s="298"/>
      <c r="AJT6521" s="659"/>
      <c r="AJU6521" s="298"/>
      <c r="AJV6521" s="298"/>
      <c r="AJW6521" s="298"/>
      <c r="AJX6521" s="659"/>
      <c r="AJY6521" s="298"/>
      <c r="AJZ6521" s="298"/>
      <c r="AKA6521" s="298"/>
      <c r="AKB6521" s="659"/>
      <c r="AKC6521" s="298"/>
      <c r="AKD6521" s="298"/>
      <c r="AKE6521" s="298"/>
      <c r="AKF6521" s="659"/>
      <c r="AKG6521" s="298"/>
      <c r="AKH6521" s="298"/>
      <c r="AKI6521" s="298"/>
      <c r="AKJ6521" s="659"/>
      <c r="AKK6521" s="298"/>
      <c r="AKL6521" s="298"/>
      <c r="AKM6521" s="298"/>
      <c r="AKN6521" s="659"/>
      <c r="AKO6521" s="298"/>
      <c r="AKP6521" s="298"/>
      <c r="AKQ6521" s="298"/>
      <c r="AKR6521" s="659"/>
      <c r="AKS6521" s="298"/>
      <c r="AKT6521" s="298"/>
      <c r="AKU6521" s="298"/>
      <c r="AKV6521" s="659"/>
      <c r="AKW6521" s="298"/>
      <c r="AKX6521" s="298"/>
      <c r="AKY6521" s="298"/>
      <c r="AKZ6521" s="659"/>
      <c r="ALA6521" s="298"/>
      <c r="ALB6521" s="298"/>
      <c r="ALC6521" s="298"/>
      <c r="ALD6521" s="659"/>
      <c r="ALE6521" s="298"/>
      <c r="ALF6521" s="298"/>
      <c r="ALG6521" s="298"/>
      <c r="ALH6521" s="659"/>
      <c r="ALI6521" s="298"/>
      <c r="ALJ6521" s="298"/>
      <c r="ALK6521" s="298"/>
      <c r="ALL6521" s="659"/>
      <c r="ALM6521" s="298"/>
      <c r="ALN6521" s="298"/>
      <c r="ALO6521" s="298"/>
      <c r="ALP6521" s="659"/>
      <c r="ALQ6521" s="298"/>
      <c r="ALR6521" s="298"/>
      <c r="ALS6521" s="298"/>
      <c r="ALT6521" s="659"/>
      <c r="ALU6521" s="298"/>
      <c r="ALV6521" s="298"/>
      <c r="ALW6521" s="298"/>
      <c r="ALX6521" s="659"/>
      <c r="ALY6521" s="298"/>
      <c r="ALZ6521" s="298"/>
      <c r="AMA6521" s="298"/>
      <c r="AMB6521" s="659"/>
      <c r="AMC6521" s="298"/>
      <c r="AMD6521" s="298"/>
      <c r="AME6521" s="298"/>
      <c r="AMF6521" s="659"/>
      <c r="AMG6521" s="298"/>
      <c r="AMH6521" s="298"/>
      <c r="AMI6521" s="298"/>
      <c r="AMJ6521" s="659"/>
      <c r="AMK6521" s="298"/>
      <c r="AML6521" s="298"/>
      <c r="AMM6521" s="298"/>
      <c r="AMN6521" s="659"/>
      <c r="AMO6521" s="298"/>
      <c r="AMP6521" s="298"/>
      <c r="AMQ6521" s="298"/>
      <c r="AMR6521" s="659"/>
      <c r="AMS6521" s="298"/>
      <c r="AMT6521" s="298"/>
      <c r="AMU6521" s="298"/>
      <c r="AMV6521" s="659"/>
      <c r="AMW6521" s="298"/>
      <c r="AMX6521" s="298"/>
      <c r="AMY6521" s="298"/>
      <c r="AMZ6521" s="659"/>
      <c r="ANA6521" s="298"/>
      <c r="ANB6521" s="298"/>
      <c r="ANC6521" s="298"/>
      <c r="AND6521" s="659"/>
      <c r="ANE6521" s="298"/>
      <c r="ANF6521" s="298"/>
      <c r="ANG6521" s="298"/>
      <c r="ANH6521" s="659"/>
      <c r="ANI6521" s="298"/>
      <c r="ANJ6521" s="298"/>
      <c r="ANK6521" s="298"/>
      <c r="ANL6521" s="659"/>
      <c r="ANM6521" s="298"/>
      <c r="ANN6521" s="298"/>
      <c r="ANO6521" s="298"/>
      <c r="ANP6521" s="659"/>
      <c r="ANQ6521" s="298"/>
      <c r="ANR6521" s="298"/>
      <c r="ANS6521" s="298"/>
      <c r="ANT6521" s="659"/>
      <c r="ANU6521" s="298"/>
      <c r="ANV6521" s="298"/>
      <c r="ANW6521" s="298"/>
      <c r="ANX6521" s="659"/>
      <c r="ANY6521" s="298"/>
      <c r="ANZ6521" s="298"/>
      <c r="AOA6521" s="298"/>
      <c r="AOB6521" s="659"/>
      <c r="AOC6521" s="298"/>
      <c r="AOD6521" s="298"/>
      <c r="AOE6521" s="298"/>
      <c r="AOF6521" s="659"/>
      <c r="AOG6521" s="298"/>
      <c r="AOH6521" s="298"/>
      <c r="AOI6521" s="298"/>
      <c r="AOJ6521" s="659"/>
      <c r="AOK6521" s="298"/>
      <c r="AOL6521" s="298"/>
      <c r="AOM6521" s="298"/>
      <c r="AON6521" s="659"/>
      <c r="AOO6521" s="298"/>
      <c r="AOP6521" s="298"/>
      <c r="AOQ6521" s="298"/>
      <c r="AOR6521" s="659"/>
      <c r="AOS6521" s="298"/>
      <c r="AOT6521" s="298"/>
      <c r="AOU6521" s="298"/>
      <c r="AOV6521" s="659"/>
      <c r="AOW6521" s="298"/>
      <c r="AOX6521" s="298"/>
      <c r="AOY6521" s="298"/>
      <c r="AOZ6521" s="659"/>
      <c r="APA6521" s="298"/>
      <c r="APB6521" s="298"/>
      <c r="APC6521" s="298"/>
      <c r="APD6521" s="659"/>
      <c r="APE6521" s="298"/>
      <c r="APF6521" s="298"/>
      <c r="APG6521" s="298"/>
      <c r="APH6521" s="659"/>
      <c r="API6521" s="298"/>
      <c r="APJ6521" s="298"/>
      <c r="APK6521" s="298"/>
      <c r="APL6521" s="659"/>
      <c r="APM6521" s="298"/>
      <c r="APN6521" s="298"/>
      <c r="APO6521" s="298"/>
      <c r="APP6521" s="659"/>
      <c r="APQ6521" s="298"/>
      <c r="APR6521" s="298"/>
      <c r="APS6521" s="298"/>
      <c r="APT6521" s="659"/>
      <c r="APU6521" s="298"/>
      <c r="APV6521" s="298"/>
      <c r="APW6521" s="298"/>
      <c r="APX6521" s="659"/>
      <c r="APY6521" s="298"/>
      <c r="APZ6521" s="298"/>
      <c r="AQA6521" s="298"/>
      <c r="AQB6521" s="659"/>
      <c r="AQC6521" s="298"/>
      <c r="AQD6521" s="298"/>
      <c r="AQE6521" s="298"/>
      <c r="AQF6521" s="659"/>
      <c r="AQG6521" s="298"/>
      <c r="AQH6521" s="298"/>
      <c r="AQI6521" s="298"/>
      <c r="AQJ6521" s="659"/>
      <c r="AQK6521" s="298"/>
      <c r="AQL6521" s="298"/>
      <c r="AQM6521" s="298"/>
      <c r="AQN6521" s="659"/>
      <c r="AQO6521" s="298"/>
      <c r="AQP6521" s="298"/>
      <c r="AQQ6521" s="298"/>
      <c r="AQR6521" s="659"/>
      <c r="AQS6521" s="298"/>
      <c r="AQT6521" s="298"/>
      <c r="AQU6521" s="298"/>
      <c r="AQV6521" s="659"/>
      <c r="AQW6521" s="298"/>
      <c r="AQX6521" s="298"/>
      <c r="AQY6521" s="298"/>
      <c r="AQZ6521" s="659"/>
      <c r="ARA6521" s="298"/>
      <c r="ARB6521" s="298"/>
      <c r="ARC6521" s="298"/>
      <c r="ARD6521" s="659"/>
      <c r="ARE6521" s="298"/>
      <c r="ARF6521" s="298"/>
      <c r="ARG6521" s="298"/>
      <c r="ARH6521" s="659"/>
      <c r="ARI6521" s="298"/>
      <c r="ARJ6521" s="298"/>
      <c r="ARK6521" s="298"/>
      <c r="ARL6521" s="659"/>
      <c r="ARM6521" s="298"/>
      <c r="ARN6521" s="298"/>
      <c r="ARO6521" s="298"/>
      <c r="ARP6521" s="659"/>
      <c r="ARQ6521" s="298"/>
      <c r="ARR6521" s="298"/>
      <c r="ARS6521" s="298"/>
      <c r="ART6521" s="659"/>
      <c r="ARU6521" s="298"/>
      <c r="ARV6521" s="298"/>
      <c r="ARW6521" s="298"/>
      <c r="ARX6521" s="659"/>
      <c r="ARY6521" s="298"/>
      <c r="ARZ6521" s="298"/>
      <c r="ASA6521" s="298"/>
      <c r="ASB6521" s="659"/>
      <c r="ASC6521" s="298"/>
      <c r="ASD6521" s="298"/>
      <c r="ASE6521" s="298"/>
      <c r="ASF6521" s="659"/>
      <c r="ASG6521" s="298"/>
      <c r="ASH6521" s="298"/>
      <c r="ASI6521" s="298"/>
      <c r="ASJ6521" s="659"/>
      <c r="ASK6521" s="298"/>
      <c r="ASL6521" s="298"/>
      <c r="ASM6521" s="298"/>
      <c r="ASN6521" s="659"/>
      <c r="ASO6521" s="298"/>
      <c r="ASP6521" s="298"/>
      <c r="ASQ6521" s="298"/>
      <c r="ASR6521" s="659"/>
      <c r="ASS6521" s="298"/>
      <c r="AST6521" s="298"/>
      <c r="ASU6521" s="298"/>
      <c r="ASV6521" s="659"/>
      <c r="ASW6521" s="298"/>
      <c r="ASX6521" s="298"/>
      <c r="ASY6521" s="298"/>
      <c r="ASZ6521" s="659"/>
      <c r="ATA6521" s="298"/>
      <c r="ATB6521" s="298"/>
      <c r="ATC6521" s="298"/>
      <c r="ATD6521" s="659"/>
      <c r="ATE6521" s="298"/>
      <c r="ATF6521" s="298"/>
      <c r="ATG6521" s="298"/>
      <c r="ATH6521" s="659"/>
      <c r="ATI6521" s="298"/>
      <c r="ATJ6521" s="298"/>
      <c r="ATK6521" s="298"/>
      <c r="ATL6521" s="659"/>
      <c r="ATM6521" s="298"/>
      <c r="ATN6521" s="298"/>
      <c r="ATO6521" s="298"/>
      <c r="ATP6521" s="659"/>
      <c r="ATQ6521" s="298"/>
      <c r="ATR6521" s="298"/>
      <c r="ATS6521" s="298"/>
      <c r="ATT6521" s="659"/>
      <c r="ATU6521" s="298"/>
      <c r="ATV6521" s="298"/>
      <c r="ATW6521" s="298"/>
      <c r="ATX6521" s="659"/>
      <c r="ATY6521" s="298"/>
      <c r="ATZ6521" s="298"/>
      <c r="AUA6521" s="298"/>
      <c r="AUB6521" s="659"/>
      <c r="AUC6521" s="298"/>
      <c r="AUD6521" s="298"/>
      <c r="AUE6521" s="298"/>
      <c r="AUF6521" s="659"/>
      <c r="AUG6521" s="298"/>
      <c r="AUH6521" s="298"/>
      <c r="AUI6521" s="298"/>
      <c r="AUJ6521" s="659"/>
      <c r="AUK6521" s="298"/>
      <c r="AUL6521" s="298"/>
      <c r="AUM6521" s="298"/>
      <c r="AUN6521" s="659"/>
      <c r="AUO6521" s="298"/>
      <c r="AUP6521" s="298"/>
      <c r="AUQ6521" s="298"/>
      <c r="AUR6521" s="659"/>
      <c r="AUS6521" s="298"/>
      <c r="AUT6521" s="298"/>
      <c r="AUU6521" s="298"/>
      <c r="AUV6521" s="659"/>
      <c r="AUW6521" s="298"/>
      <c r="AUX6521" s="298"/>
      <c r="AUY6521" s="298"/>
      <c r="AUZ6521" s="659"/>
      <c r="AVA6521" s="298"/>
      <c r="AVB6521" s="298"/>
      <c r="AVC6521" s="298"/>
      <c r="AVD6521" s="659"/>
      <c r="AVE6521" s="298"/>
      <c r="AVF6521" s="298"/>
      <c r="AVG6521" s="298"/>
      <c r="AVH6521" s="659"/>
      <c r="AVI6521" s="298"/>
      <c r="AVJ6521" s="298"/>
      <c r="AVK6521" s="298"/>
      <c r="AVL6521" s="659"/>
      <c r="AVM6521" s="298"/>
      <c r="AVN6521" s="298"/>
      <c r="AVO6521" s="298"/>
      <c r="AVP6521" s="659"/>
      <c r="AVQ6521" s="298"/>
      <c r="AVR6521" s="298"/>
      <c r="AVS6521" s="298"/>
      <c r="AVT6521" s="659"/>
      <c r="AVU6521" s="298"/>
      <c r="AVV6521" s="298"/>
      <c r="AVW6521" s="298"/>
      <c r="AVX6521" s="659"/>
      <c r="AVY6521" s="298"/>
      <c r="AVZ6521" s="298"/>
      <c r="AWA6521" s="298"/>
      <c r="AWB6521" s="659"/>
      <c r="AWC6521" s="298"/>
      <c r="AWD6521" s="298"/>
      <c r="AWE6521" s="298"/>
      <c r="AWF6521" s="659"/>
      <c r="AWG6521" s="298"/>
      <c r="AWH6521" s="298"/>
      <c r="AWI6521" s="298"/>
      <c r="AWJ6521" s="659"/>
      <c r="AWK6521" s="298"/>
      <c r="AWL6521" s="298"/>
      <c r="AWM6521" s="298"/>
      <c r="AWN6521" s="659"/>
      <c r="AWO6521" s="298"/>
      <c r="AWP6521" s="298"/>
      <c r="AWQ6521" s="298"/>
      <c r="AWR6521" s="659"/>
      <c r="AWS6521" s="298"/>
      <c r="AWT6521" s="298"/>
      <c r="AWU6521" s="298"/>
      <c r="AWV6521" s="659"/>
      <c r="AWW6521" s="298"/>
      <c r="AWX6521" s="298"/>
      <c r="AWY6521" s="298"/>
      <c r="AWZ6521" s="659"/>
      <c r="AXA6521" s="298"/>
      <c r="AXB6521" s="298"/>
      <c r="AXC6521" s="298"/>
      <c r="AXD6521" s="659"/>
      <c r="AXE6521" s="298"/>
      <c r="AXF6521" s="298"/>
      <c r="AXG6521" s="298"/>
      <c r="AXH6521" s="659"/>
      <c r="AXI6521" s="298"/>
      <c r="AXJ6521" s="298"/>
      <c r="AXK6521" s="298"/>
      <c r="AXL6521" s="659"/>
      <c r="AXM6521" s="298"/>
      <c r="AXN6521" s="298"/>
      <c r="AXO6521" s="298"/>
      <c r="AXP6521" s="659"/>
      <c r="AXQ6521" s="298"/>
      <c r="AXR6521" s="298"/>
      <c r="AXS6521" s="298"/>
      <c r="AXT6521" s="659"/>
      <c r="AXU6521" s="298"/>
      <c r="AXV6521" s="298"/>
      <c r="AXW6521" s="298"/>
      <c r="AXX6521" s="659"/>
      <c r="AXY6521" s="298"/>
      <c r="AXZ6521" s="298"/>
      <c r="AYA6521" s="298"/>
      <c r="AYB6521" s="659"/>
      <c r="AYC6521" s="298"/>
      <c r="AYD6521" s="298"/>
      <c r="AYE6521" s="298"/>
      <c r="AYF6521" s="659"/>
      <c r="AYG6521" s="298"/>
      <c r="AYH6521" s="298"/>
      <c r="AYI6521" s="298"/>
      <c r="AYJ6521" s="659"/>
      <c r="AYK6521" s="298"/>
      <c r="AYL6521" s="298"/>
      <c r="AYM6521" s="298"/>
      <c r="AYN6521" s="659"/>
      <c r="AYO6521" s="298"/>
      <c r="AYP6521" s="298"/>
      <c r="AYQ6521" s="298"/>
      <c r="AYR6521" s="659"/>
      <c r="AYS6521" s="298"/>
      <c r="AYT6521" s="298"/>
      <c r="AYU6521" s="298"/>
      <c r="AYV6521" s="659"/>
      <c r="AYW6521" s="298"/>
      <c r="AYX6521" s="298"/>
      <c r="AYY6521" s="298"/>
      <c r="AYZ6521" s="659"/>
      <c r="AZA6521" s="298"/>
      <c r="AZB6521" s="298"/>
      <c r="AZC6521" s="298"/>
      <c r="AZD6521" s="659"/>
      <c r="AZE6521" s="298"/>
      <c r="AZF6521" s="298"/>
      <c r="AZG6521" s="298"/>
      <c r="AZH6521" s="659"/>
      <c r="AZI6521" s="298"/>
      <c r="AZJ6521" s="298"/>
      <c r="AZK6521" s="298"/>
      <c r="AZL6521" s="659"/>
      <c r="AZM6521" s="298"/>
      <c r="AZN6521" s="298"/>
      <c r="AZO6521" s="298"/>
      <c r="AZP6521" s="659"/>
      <c r="AZQ6521" s="298"/>
      <c r="AZR6521" s="298"/>
      <c r="AZS6521" s="298"/>
      <c r="AZT6521" s="659"/>
      <c r="AZU6521" s="298"/>
      <c r="AZV6521" s="298"/>
      <c r="AZW6521" s="298"/>
      <c r="AZX6521" s="659"/>
      <c r="AZY6521" s="298"/>
      <c r="AZZ6521" s="298"/>
      <c r="BAA6521" s="298"/>
      <c r="BAB6521" s="659"/>
      <c r="BAC6521" s="298"/>
      <c r="BAD6521" s="298"/>
      <c r="BAE6521" s="298"/>
      <c r="BAF6521" s="659"/>
      <c r="BAG6521" s="298"/>
      <c r="BAH6521" s="298"/>
      <c r="BAI6521" s="298"/>
      <c r="BAJ6521" s="659"/>
      <c r="BAK6521" s="298"/>
      <c r="BAL6521" s="298"/>
      <c r="BAM6521" s="298"/>
      <c r="BAN6521" s="659"/>
      <c r="BAO6521" s="298"/>
      <c r="BAP6521" s="298"/>
      <c r="BAQ6521" s="298"/>
      <c r="BAR6521" s="659"/>
      <c r="BAS6521" s="298"/>
      <c r="BAT6521" s="298"/>
      <c r="BAU6521" s="298"/>
      <c r="BAV6521" s="659"/>
      <c r="BAW6521" s="298"/>
      <c r="BAX6521" s="298"/>
      <c r="BAY6521" s="298"/>
      <c r="BAZ6521" s="659"/>
      <c r="BBA6521" s="298"/>
      <c r="BBB6521" s="298"/>
      <c r="BBC6521" s="298"/>
      <c r="BBD6521" s="659"/>
      <c r="BBE6521" s="298"/>
      <c r="BBF6521" s="298"/>
      <c r="BBG6521" s="298"/>
      <c r="BBH6521" s="659"/>
      <c r="BBI6521" s="298"/>
      <c r="BBJ6521" s="298"/>
      <c r="BBK6521" s="298"/>
      <c r="BBL6521" s="659"/>
      <c r="BBM6521" s="298"/>
      <c r="BBN6521" s="298"/>
      <c r="BBO6521" s="298"/>
      <c r="BBP6521" s="659"/>
      <c r="BBQ6521" s="298"/>
      <c r="BBR6521" s="298"/>
      <c r="BBS6521" s="298"/>
      <c r="BBT6521" s="659"/>
      <c r="BBU6521" s="298"/>
      <c r="BBV6521" s="298"/>
      <c r="BBW6521" s="298"/>
      <c r="BBX6521" s="659"/>
      <c r="BBY6521" s="298"/>
      <c r="BBZ6521" s="298"/>
      <c r="BCA6521" s="298"/>
      <c r="BCB6521" s="659"/>
      <c r="BCC6521" s="298"/>
      <c r="BCD6521" s="298"/>
      <c r="BCE6521" s="298"/>
      <c r="BCF6521" s="659"/>
      <c r="BCG6521" s="298"/>
      <c r="BCH6521" s="298"/>
      <c r="BCI6521" s="298"/>
      <c r="BCJ6521" s="659"/>
      <c r="BCK6521" s="298"/>
      <c r="BCL6521" s="298"/>
      <c r="BCM6521" s="298"/>
      <c r="BCN6521" s="659"/>
      <c r="BCO6521" s="298"/>
      <c r="BCP6521" s="298"/>
      <c r="BCQ6521" s="298"/>
      <c r="BCR6521" s="659"/>
      <c r="BCS6521" s="298"/>
      <c r="BCT6521" s="298"/>
      <c r="BCU6521" s="298"/>
      <c r="BCV6521" s="659"/>
      <c r="BCW6521" s="298"/>
      <c r="BCX6521" s="298"/>
      <c r="BCY6521" s="298"/>
      <c r="BCZ6521" s="659"/>
      <c r="BDA6521" s="298"/>
      <c r="BDB6521" s="298"/>
      <c r="BDC6521" s="298"/>
      <c r="BDD6521" s="659"/>
      <c r="BDE6521" s="298"/>
      <c r="BDF6521" s="298"/>
      <c r="BDG6521" s="298"/>
      <c r="BDH6521" s="659"/>
      <c r="BDI6521" s="298"/>
      <c r="BDJ6521" s="298"/>
      <c r="BDK6521" s="298"/>
      <c r="BDL6521" s="659"/>
      <c r="BDM6521" s="298"/>
      <c r="BDN6521" s="298"/>
      <c r="BDO6521" s="298"/>
      <c r="BDP6521" s="659"/>
      <c r="BDQ6521" s="298"/>
      <c r="BDR6521" s="298"/>
      <c r="BDS6521" s="298"/>
      <c r="BDT6521" s="659"/>
      <c r="BDU6521" s="298"/>
      <c r="BDV6521" s="298"/>
      <c r="BDW6521" s="298"/>
      <c r="BDX6521" s="659"/>
      <c r="BDY6521" s="298"/>
      <c r="BDZ6521" s="298"/>
      <c r="BEA6521" s="298"/>
      <c r="BEB6521" s="659"/>
      <c r="BEC6521" s="298"/>
      <c r="BED6521" s="298"/>
      <c r="BEE6521" s="298"/>
      <c r="BEF6521" s="659"/>
      <c r="BEG6521" s="298"/>
      <c r="BEH6521" s="298"/>
      <c r="BEI6521" s="298"/>
      <c r="BEJ6521" s="659"/>
      <c r="BEK6521" s="298"/>
      <c r="BEL6521" s="298"/>
      <c r="BEM6521" s="298"/>
      <c r="BEN6521" s="659"/>
      <c r="BEO6521" s="298"/>
      <c r="BEP6521" s="298"/>
      <c r="BEQ6521" s="298"/>
      <c r="BER6521" s="659"/>
      <c r="BES6521" s="298"/>
      <c r="BET6521" s="298"/>
      <c r="BEU6521" s="298"/>
      <c r="BEV6521" s="659"/>
      <c r="BEW6521" s="298"/>
      <c r="BEX6521" s="298"/>
      <c r="BEY6521" s="298"/>
      <c r="BEZ6521" s="659"/>
      <c r="BFA6521" s="298"/>
      <c r="BFB6521" s="298"/>
      <c r="BFC6521" s="298"/>
      <c r="BFD6521" s="659"/>
      <c r="BFE6521" s="298"/>
      <c r="BFF6521" s="298"/>
      <c r="BFG6521" s="298"/>
      <c r="BFH6521" s="659"/>
      <c r="BFI6521" s="298"/>
      <c r="BFJ6521" s="298"/>
      <c r="BFK6521" s="298"/>
      <c r="BFL6521" s="659"/>
      <c r="BFM6521" s="298"/>
      <c r="BFN6521" s="298"/>
      <c r="BFO6521" s="298"/>
      <c r="BFP6521" s="659"/>
      <c r="BFQ6521" s="298"/>
      <c r="BFR6521" s="298"/>
      <c r="BFS6521" s="298"/>
      <c r="BFT6521" s="659"/>
      <c r="BFU6521" s="298"/>
      <c r="BFV6521" s="298"/>
      <c r="BFW6521" s="298"/>
      <c r="BFX6521" s="659"/>
      <c r="BFY6521" s="298"/>
      <c r="BFZ6521" s="298"/>
      <c r="BGA6521" s="298"/>
      <c r="BGB6521" s="659"/>
      <c r="BGC6521" s="298"/>
      <c r="BGD6521" s="298"/>
      <c r="BGE6521" s="298"/>
      <c r="BGF6521" s="659"/>
      <c r="BGG6521" s="298"/>
      <c r="BGH6521" s="298"/>
      <c r="BGI6521" s="298"/>
      <c r="BGJ6521" s="659"/>
      <c r="BGK6521" s="298"/>
      <c r="BGL6521" s="298"/>
      <c r="BGM6521" s="298"/>
      <c r="BGN6521" s="659"/>
      <c r="BGO6521" s="298"/>
      <c r="BGP6521" s="298"/>
      <c r="BGQ6521" s="298"/>
      <c r="BGR6521" s="659"/>
      <c r="BGS6521" s="298"/>
      <c r="BGT6521" s="298"/>
      <c r="BGU6521" s="298"/>
      <c r="BGV6521" s="659"/>
      <c r="BGW6521" s="298"/>
      <c r="BGX6521" s="298"/>
      <c r="BGY6521" s="298"/>
      <c r="BGZ6521" s="659"/>
      <c r="BHA6521" s="298"/>
      <c r="BHB6521" s="298"/>
      <c r="BHC6521" s="298"/>
      <c r="BHD6521" s="659"/>
      <c r="BHE6521" s="298"/>
      <c r="BHF6521" s="298"/>
      <c r="BHG6521" s="298"/>
      <c r="BHH6521" s="659"/>
      <c r="BHI6521" s="298"/>
      <c r="BHJ6521" s="298"/>
      <c r="BHK6521" s="298"/>
      <c r="BHL6521" s="659"/>
      <c r="BHM6521" s="298"/>
      <c r="BHN6521" s="298"/>
      <c r="BHO6521" s="298"/>
      <c r="BHP6521" s="659"/>
      <c r="BHQ6521" s="298"/>
      <c r="BHR6521" s="298"/>
      <c r="BHS6521" s="298"/>
      <c r="BHT6521" s="659"/>
      <c r="BHU6521" s="298"/>
      <c r="BHV6521" s="298"/>
      <c r="BHW6521" s="298"/>
      <c r="BHX6521" s="659"/>
      <c r="BHY6521" s="298"/>
      <c r="BHZ6521" s="298"/>
      <c r="BIA6521" s="298"/>
      <c r="BIB6521" s="659"/>
      <c r="BIC6521" s="298"/>
      <c r="BID6521" s="298"/>
      <c r="BIE6521" s="298"/>
      <c r="BIF6521" s="659"/>
      <c r="BIG6521" s="298"/>
      <c r="BIH6521" s="298"/>
      <c r="BII6521" s="298"/>
      <c r="BIJ6521" s="659"/>
      <c r="BIK6521" s="298"/>
      <c r="BIL6521" s="298"/>
      <c r="BIM6521" s="298"/>
      <c r="BIN6521" s="659"/>
      <c r="BIO6521" s="298"/>
      <c r="BIP6521" s="298"/>
      <c r="BIQ6521" s="298"/>
      <c r="BIR6521" s="659"/>
      <c r="BIS6521" s="298"/>
      <c r="BIT6521" s="298"/>
      <c r="BIU6521" s="298"/>
      <c r="BIV6521" s="659"/>
      <c r="BIW6521" s="298"/>
      <c r="BIX6521" s="298"/>
      <c r="BIY6521" s="298"/>
      <c r="BIZ6521" s="659"/>
      <c r="BJA6521" s="298"/>
      <c r="BJB6521" s="298"/>
      <c r="BJC6521" s="298"/>
      <c r="BJD6521" s="659"/>
      <c r="BJE6521" s="298"/>
      <c r="BJF6521" s="298"/>
      <c r="BJG6521" s="298"/>
      <c r="BJH6521" s="659"/>
      <c r="BJI6521" s="298"/>
      <c r="BJJ6521" s="298"/>
      <c r="BJK6521" s="298"/>
      <c r="BJL6521" s="659"/>
      <c r="BJM6521" s="298"/>
      <c r="BJN6521" s="298"/>
      <c r="BJO6521" s="298"/>
      <c r="BJP6521" s="659"/>
      <c r="BJQ6521" s="298"/>
      <c r="BJR6521" s="298"/>
      <c r="BJS6521" s="298"/>
      <c r="BJT6521" s="659"/>
      <c r="BJU6521" s="298"/>
      <c r="BJV6521" s="298"/>
      <c r="BJW6521" s="298"/>
      <c r="BJX6521" s="659"/>
      <c r="BJY6521" s="298"/>
      <c r="BJZ6521" s="298"/>
      <c r="BKA6521" s="298"/>
      <c r="BKB6521" s="659"/>
      <c r="BKC6521" s="298"/>
      <c r="BKD6521" s="298"/>
      <c r="BKE6521" s="298"/>
      <c r="BKF6521" s="659"/>
      <c r="BKG6521" s="298"/>
      <c r="BKH6521" s="298"/>
      <c r="BKI6521" s="298"/>
      <c r="BKJ6521" s="659"/>
      <c r="BKK6521" s="298"/>
      <c r="BKL6521" s="298"/>
      <c r="BKM6521" s="298"/>
      <c r="BKN6521" s="659"/>
      <c r="BKO6521" s="298"/>
      <c r="BKP6521" s="298"/>
      <c r="BKQ6521" s="298"/>
      <c r="BKR6521" s="659"/>
      <c r="BKS6521" s="298"/>
      <c r="BKT6521" s="298"/>
      <c r="BKU6521" s="298"/>
      <c r="BKV6521" s="659"/>
      <c r="BKW6521" s="298"/>
      <c r="BKX6521" s="298"/>
      <c r="BKY6521" s="298"/>
      <c r="BKZ6521" s="659"/>
      <c r="BLA6521" s="298"/>
      <c r="BLB6521" s="298"/>
      <c r="BLC6521" s="298"/>
      <c r="BLD6521" s="659"/>
      <c r="BLE6521" s="298"/>
      <c r="BLF6521" s="298"/>
      <c r="BLG6521" s="298"/>
      <c r="BLH6521" s="659"/>
      <c r="BLI6521" s="298"/>
      <c r="BLJ6521" s="298"/>
      <c r="BLK6521" s="298"/>
      <c r="BLL6521" s="659"/>
      <c r="BLM6521" s="298"/>
      <c r="BLN6521" s="298"/>
      <c r="BLO6521" s="298"/>
      <c r="BLP6521" s="659"/>
      <c r="BLQ6521" s="298"/>
      <c r="BLR6521" s="298"/>
      <c r="BLS6521" s="298"/>
      <c r="BLT6521" s="659"/>
      <c r="BLU6521" s="298"/>
      <c r="BLV6521" s="298"/>
      <c r="BLW6521" s="298"/>
      <c r="BLX6521" s="659"/>
      <c r="BLY6521" s="298"/>
      <c r="BLZ6521" s="298"/>
      <c r="BMA6521" s="298"/>
      <c r="BMB6521" s="659"/>
      <c r="BMC6521" s="298"/>
      <c r="BMD6521" s="298"/>
      <c r="BME6521" s="298"/>
      <c r="BMF6521" s="659"/>
      <c r="BMG6521" s="298"/>
      <c r="BMH6521" s="298"/>
      <c r="BMI6521" s="298"/>
      <c r="BMJ6521" s="659"/>
      <c r="BMK6521" s="298"/>
      <c r="BML6521" s="298"/>
      <c r="BMM6521" s="298"/>
      <c r="BMN6521" s="659"/>
      <c r="BMO6521" s="298"/>
      <c r="BMP6521" s="298"/>
      <c r="BMQ6521" s="298"/>
      <c r="BMR6521" s="659"/>
      <c r="BMS6521" s="298"/>
      <c r="BMT6521" s="298"/>
      <c r="BMU6521" s="298"/>
      <c r="BMV6521" s="659"/>
      <c r="BMW6521" s="298"/>
      <c r="BMX6521" s="298"/>
      <c r="BMY6521" s="298"/>
      <c r="BMZ6521" s="659"/>
      <c r="BNA6521" s="298"/>
      <c r="BNB6521" s="298"/>
      <c r="BNC6521" s="298"/>
      <c r="BND6521" s="659"/>
      <c r="BNE6521" s="298"/>
      <c r="BNF6521" s="298"/>
      <c r="BNG6521" s="298"/>
      <c r="BNH6521" s="659"/>
      <c r="BNI6521" s="298"/>
      <c r="BNJ6521" s="298"/>
      <c r="BNK6521" s="298"/>
      <c r="BNL6521" s="659"/>
      <c r="BNM6521" s="298"/>
      <c r="BNN6521" s="298"/>
      <c r="BNO6521" s="298"/>
      <c r="BNP6521" s="659"/>
      <c r="BNQ6521" s="298"/>
      <c r="BNR6521" s="298"/>
      <c r="BNS6521" s="298"/>
      <c r="BNT6521" s="659"/>
      <c r="BNU6521" s="298"/>
      <c r="BNV6521" s="298"/>
      <c r="BNW6521" s="298"/>
      <c r="BNX6521" s="659"/>
      <c r="BNY6521" s="298"/>
      <c r="BNZ6521" s="298"/>
      <c r="BOA6521" s="298"/>
      <c r="BOB6521" s="659"/>
      <c r="BOC6521" s="298"/>
      <c r="BOD6521" s="298"/>
      <c r="BOE6521" s="298"/>
      <c r="BOF6521" s="659"/>
      <c r="BOG6521" s="298"/>
      <c r="BOH6521" s="298"/>
      <c r="BOI6521" s="298"/>
      <c r="BOJ6521" s="659"/>
      <c r="BOK6521" s="298"/>
      <c r="BOL6521" s="298"/>
      <c r="BOM6521" s="298"/>
      <c r="BON6521" s="659"/>
      <c r="BOO6521" s="298"/>
      <c r="BOP6521" s="298"/>
      <c r="BOQ6521" s="298"/>
      <c r="BOR6521" s="659"/>
      <c r="BOS6521" s="298"/>
      <c r="BOT6521" s="298"/>
      <c r="BOU6521" s="298"/>
      <c r="BOV6521" s="659"/>
      <c r="BOW6521" s="298"/>
      <c r="BOX6521" s="298"/>
      <c r="BOY6521" s="298"/>
      <c r="BOZ6521" s="659"/>
      <c r="BPA6521" s="298"/>
      <c r="BPB6521" s="298"/>
      <c r="BPC6521" s="298"/>
      <c r="BPD6521" s="659"/>
      <c r="BPE6521" s="298"/>
      <c r="BPF6521" s="298"/>
      <c r="BPG6521" s="298"/>
      <c r="BPH6521" s="659"/>
      <c r="BPI6521" s="298"/>
      <c r="BPJ6521" s="298"/>
      <c r="BPK6521" s="298"/>
      <c r="BPL6521" s="659"/>
      <c r="BPM6521" s="298"/>
      <c r="BPN6521" s="298"/>
      <c r="BPO6521" s="298"/>
      <c r="BPP6521" s="659"/>
      <c r="BPQ6521" s="298"/>
      <c r="BPR6521" s="298"/>
      <c r="BPS6521" s="298"/>
      <c r="BPT6521" s="659"/>
      <c r="BPU6521" s="298"/>
      <c r="BPV6521" s="298"/>
      <c r="BPW6521" s="298"/>
      <c r="BPX6521" s="659"/>
      <c r="BPY6521" s="298"/>
      <c r="BPZ6521" s="298"/>
      <c r="BQA6521" s="298"/>
      <c r="BQB6521" s="659"/>
      <c r="BQC6521" s="298"/>
      <c r="BQD6521" s="298"/>
      <c r="BQE6521" s="298"/>
      <c r="BQF6521" s="659"/>
      <c r="BQG6521" s="298"/>
      <c r="BQH6521" s="298"/>
      <c r="BQI6521" s="298"/>
      <c r="BQJ6521" s="659"/>
      <c r="BQK6521" s="298"/>
      <c r="BQL6521" s="298"/>
      <c r="BQM6521" s="298"/>
      <c r="BQN6521" s="659"/>
      <c r="BQO6521" s="298"/>
      <c r="BQP6521" s="298"/>
      <c r="BQQ6521" s="298"/>
      <c r="BQR6521" s="659"/>
      <c r="BQS6521" s="298"/>
      <c r="BQT6521" s="298"/>
      <c r="BQU6521" s="298"/>
      <c r="BQV6521" s="659"/>
      <c r="BQW6521" s="298"/>
      <c r="BQX6521" s="298"/>
      <c r="BQY6521" s="298"/>
      <c r="BQZ6521" s="659"/>
      <c r="BRA6521" s="298"/>
      <c r="BRB6521" s="298"/>
      <c r="BRC6521" s="298"/>
      <c r="BRD6521" s="659"/>
      <c r="BRE6521" s="298"/>
      <c r="BRF6521" s="298"/>
      <c r="BRG6521" s="298"/>
      <c r="BRH6521" s="659"/>
      <c r="BRI6521" s="298"/>
      <c r="BRJ6521" s="298"/>
      <c r="BRK6521" s="298"/>
      <c r="BRL6521" s="659"/>
      <c r="BRM6521" s="298"/>
      <c r="BRN6521" s="298"/>
      <c r="BRO6521" s="298"/>
      <c r="BRP6521" s="659"/>
      <c r="BRQ6521" s="298"/>
      <c r="BRR6521" s="298"/>
      <c r="BRS6521" s="298"/>
      <c r="BRT6521" s="659"/>
      <c r="BRU6521" s="298"/>
      <c r="BRV6521" s="298"/>
      <c r="BRW6521" s="298"/>
      <c r="BRX6521" s="659"/>
      <c r="BRY6521" s="298"/>
      <c r="BRZ6521" s="298"/>
      <c r="BSA6521" s="298"/>
      <c r="BSB6521" s="659"/>
      <c r="BSC6521" s="298"/>
      <c r="BSD6521" s="298"/>
      <c r="BSE6521" s="298"/>
      <c r="BSF6521" s="659"/>
      <c r="BSG6521" s="298"/>
      <c r="BSH6521" s="298"/>
      <c r="BSI6521" s="298"/>
      <c r="BSJ6521" s="659"/>
      <c r="BSK6521" s="298"/>
      <c r="BSL6521" s="298"/>
      <c r="BSM6521" s="298"/>
      <c r="BSN6521" s="659"/>
      <c r="BSO6521" s="298"/>
      <c r="BSP6521" s="298"/>
      <c r="BSQ6521" s="298"/>
      <c r="BSR6521" s="659"/>
      <c r="BSS6521" s="298"/>
      <c r="BST6521" s="298"/>
      <c r="BSU6521" s="298"/>
      <c r="BSV6521" s="659"/>
      <c r="BSW6521" s="298"/>
      <c r="BSX6521" s="298"/>
      <c r="BSY6521" s="298"/>
      <c r="BSZ6521" s="659"/>
      <c r="BTA6521" s="298"/>
      <c r="BTB6521" s="298"/>
      <c r="BTC6521" s="298"/>
      <c r="BTD6521" s="659"/>
      <c r="BTE6521" s="298"/>
      <c r="BTF6521" s="298"/>
      <c r="BTG6521" s="298"/>
      <c r="BTH6521" s="659"/>
      <c r="BTI6521" s="298"/>
      <c r="BTJ6521" s="298"/>
      <c r="BTK6521" s="298"/>
      <c r="BTL6521" s="659"/>
      <c r="BTM6521" s="298"/>
      <c r="BTN6521" s="298"/>
      <c r="BTO6521" s="298"/>
      <c r="BTP6521" s="659"/>
      <c r="BTQ6521" s="298"/>
      <c r="BTR6521" s="298"/>
      <c r="BTS6521" s="298"/>
      <c r="BTT6521" s="659"/>
      <c r="BTU6521" s="298"/>
      <c r="BTV6521" s="298"/>
      <c r="BTW6521" s="298"/>
      <c r="BTX6521" s="659"/>
      <c r="BTY6521" s="298"/>
      <c r="BTZ6521" s="298"/>
      <c r="BUA6521" s="298"/>
      <c r="BUB6521" s="659"/>
      <c r="BUC6521" s="298"/>
      <c r="BUD6521" s="298"/>
      <c r="BUE6521" s="298"/>
      <c r="BUF6521" s="659"/>
      <c r="BUG6521" s="298"/>
      <c r="BUH6521" s="298"/>
      <c r="BUI6521" s="298"/>
      <c r="BUJ6521" s="659"/>
      <c r="BUK6521" s="298"/>
      <c r="BUL6521" s="298"/>
      <c r="BUM6521" s="298"/>
      <c r="BUN6521" s="659"/>
      <c r="BUO6521" s="298"/>
      <c r="BUP6521" s="298"/>
      <c r="BUQ6521" s="298"/>
      <c r="BUR6521" s="659"/>
      <c r="BUS6521" s="298"/>
      <c r="BUT6521" s="298"/>
      <c r="BUU6521" s="298"/>
      <c r="BUV6521" s="659"/>
      <c r="BUW6521" s="298"/>
      <c r="BUX6521" s="298"/>
      <c r="BUY6521" s="298"/>
      <c r="BUZ6521" s="659"/>
      <c r="BVA6521" s="298"/>
      <c r="BVB6521" s="298"/>
      <c r="BVC6521" s="298"/>
      <c r="BVD6521" s="659"/>
      <c r="BVE6521" s="298"/>
      <c r="BVF6521" s="298"/>
      <c r="BVG6521" s="298"/>
      <c r="BVH6521" s="659"/>
      <c r="BVI6521" s="298"/>
      <c r="BVJ6521" s="298"/>
      <c r="BVK6521" s="298"/>
      <c r="BVL6521" s="659"/>
      <c r="BVM6521" s="298"/>
      <c r="BVN6521" s="298"/>
      <c r="BVO6521" s="298"/>
      <c r="BVP6521" s="659"/>
      <c r="BVQ6521" s="298"/>
      <c r="BVR6521" s="298"/>
      <c r="BVS6521" s="298"/>
      <c r="BVT6521" s="659"/>
      <c r="BVU6521" s="298"/>
      <c r="BVV6521" s="298"/>
      <c r="BVW6521" s="298"/>
      <c r="BVX6521" s="659"/>
      <c r="BVY6521" s="298"/>
      <c r="BVZ6521" s="298"/>
      <c r="BWA6521" s="298"/>
      <c r="BWB6521" s="659"/>
      <c r="BWC6521" s="298"/>
      <c r="BWD6521" s="298"/>
      <c r="BWE6521" s="298"/>
      <c r="BWF6521" s="659"/>
      <c r="BWG6521" s="298"/>
      <c r="BWH6521" s="298"/>
      <c r="BWI6521" s="298"/>
      <c r="BWJ6521" s="659"/>
      <c r="BWK6521" s="298"/>
      <c r="BWL6521" s="298"/>
      <c r="BWM6521" s="298"/>
      <c r="BWN6521" s="659"/>
      <c r="BWO6521" s="298"/>
      <c r="BWP6521" s="298"/>
      <c r="BWQ6521" s="298"/>
      <c r="BWR6521" s="659"/>
      <c r="BWS6521" s="298"/>
      <c r="BWT6521" s="298"/>
      <c r="BWU6521" s="298"/>
      <c r="BWV6521" s="659"/>
      <c r="BWW6521" s="298"/>
      <c r="BWX6521" s="298"/>
      <c r="BWY6521" s="298"/>
      <c r="BWZ6521" s="659"/>
      <c r="BXA6521" s="298"/>
      <c r="BXB6521" s="298"/>
      <c r="BXC6521" s="298"/>
      <c r="BXD6521" s="659"/>
      <c r="BXE6521" s="298"/>
      <c r="BXF6521" s="298"/>
      <c r="BXG6521" s="298"/>
      <c r="BXH6521" s="659"/>
      <c r="BXI6521" s="298"/>
      <c r="BXJ6521" s="298"/>
      <c r="BXK6521" s="298"/>
      <c r="BXL6521" s="659"/>
      <c r="BXM6521" s="298"/>
      <c r="BXN6521" s="298"/>
      <c r="BXO6521" s="298"/>
      <c r="BXP6521" s="659"/>
      <c r="BXQ6521" s="298"/>
      <c r="BXR6521" s="298"/>
      <c r="BXS6521" s="298"/>
      <c r="BXT6521" s="659"/>
      <c r="BXU6521" s="298"/>
      <c r="BXV6521" s="298"/>
      <c r="BXW6521" s="298"/>
      <c r="BXX6521" s="659"/>
      <c r="BXY6521" s="298"/>
      <c r="BXZ6521" s="298"/>
      <c r="BYA6521" s="298"/>
      <c r="BYB6521" s="659"/>
      <c r="BYC6521" s="298"/>
      <c r="BYD6521" s="298"/>
      <c r="BYE6521" s="298"/>
      <c r="BYF6521" s="659"/>
      <c r="BYG6521" s="298"/>
      <c r="BYH6521" s="298"/>
      <c r="BYI6521" s="298"/>
      <c r="BYJ6521" s="659"/>
      <c r="BYK6521" s="298"/>
      <c r="BYL6521" s="298"/>
      <c r="BYM6521" s="298"/>
      <c r="BYN6521" s="659"/>
      <c r="BYO6521" s="298"/>
      <c r="BYP6521" s="298"/>
      <c r="BYQ6521" s="298"/>
      <c r="BYR6521" s="659"/>
      <c r="BYS6521" s="298"/>
      <c r="BYT6521" s="298"/>
      <c r="BYU6521" s="298"/>
      <c r="BYV6521" s="659"/>
      <c r="BYW6521" s="298"/>
      <c r="BYX6521" s="298"/>
      <c r="BYY6521" s="298"/>
      <c r="BYZ6521" s="659"/>
      <c r="BZA6521" s="298"/>
      <c r="BZB6521" s="298"/>
      <c r="BZC6521" s="298"/>
      <c r="BZD6521" s="659"/>
      <c r="BZE6521" s="298"/>
      <c r="BZF6521" s="298"/>
      <c r="BZG6521" s="298"/>
      <c r="BZH6521" s="659"/>
      <c r="BZI6521" s="298"/>
      <c r="BZJ6521" s="298"/>
      <c r="BZK6521" s="298"/>
      <c r="BZL6521" s="659"/>
      <c r="BZM6521" s="298"/>
      <c r="BZN6521" s="298"/>
      <c r="BZO6521" s="298"/>
      <c r="BZP6521" s="659"/>
      <c r="BZQ6521" s="298"/>
      <c r="BZR6521" s="298"/>
      <c r="BZS6521" s="298"/>
      <c r="BZT6521" s="659"/>
      <c r="BZU6521" s="298"/>
      <c r="BZV6521" s="298"/>
      <c r="BZW6521" s="298"/>
      <c r="BZX6521" s="659"/>
      <c r="BZY6521" s="298"/>
      <c r="BZZ6521" s="298"/>
      <c r="CAA6521" s="298"/>
      <c r="CAB6521" s="659"/>
      <c r="CAC6521" s="298"/>
      <c r="CAD6521" s="298"/>
      <c r="CAE6521" s="298"/>
      <c r="CAF6521" s="659"/>
      <c r="CAG6521" s="298"/>
      <c r="CAH6521" s="298"/>
      <c r="CAI6521" s="298"/>
      <c r="CAJ6521" s="659"/>
      <c r="CAK6521" s="298"/>
      <c r="CAL6521" s="298"/>
      <c r="CAM6521" s="298"/>
      <c r="CAN6521" s="659"/>
      <c r="CAO6521" s="298"/>
      <c r="CAP6521" s="298"/>
      <c r="CAQ6521" s="298"/>
      <c r="CAR6521" s="659"/>
      <c r="CAS6521" s="298"/>
      <c r="CAT6521" s="298"/>
      <c r="CAU6521" s="298"/>
      <c r="CAV6521" s="659"/>
      <c r="CAW6521" s="298"/>
      <c r="CAX6521" s="298"/>
      <c r="CAY6521" s="298"/>
      <c r="CAZ6521" s="659"/>
      <c r="CBA6521" s="298"/>
      <c r="CBB6521" s="298"/>
      <c r="CBC6521" s="298"/>
      <c r="CBD6521" s="659"/>
      <c r="CBE6521" s="298"/>
      <c r="CBF6521" s="298"/>
      <c r="CBG6521" s="298"/>
      <c r="CBH6521" s="659"/>
      <c r="CBI6521" s="298"/>
      <c r="CBJ6521" s="298"/>
      <c r="CBK6521" s="298"/>
      <c r="CBL6521" s="659"/>
      <c r="CBM6521" s="298"/>
      <c r="CBN6521" s="298"/>
      <c r="CBO6521" s="298"/>
      <c r="CBP6521" s="659"/>
      <c r="CBQ6521" s="298"/>
      <c r="CBR6521" s="298"/>
      <c r="CBS6521" s="298"/>
      <c r="CBT6521" s="659"/>
      <c r="CBU6521" s="298"/>
      <c r="CBV6521" s="298"/>
      <c r="CBW6521" s="298"/>
      <c r="CBX6521" s="659"/>
      <c r="CBY6521" s="298"/>
      <c r="CBZ6521" s="298"/>
      <c r="CCA6521" s="298"/>
      <c r="CCB6521" s="659"/>
      <c r="CCC6521" s="298"/>
      <c r="CCD6521" s="298"/>
      <c r="CCE6521" s="298"/>
      <c r="CCF6521" s="659"/>
      <c r="CCG6521" s="298"/>
      <c r="CCH6521" s="298"/>
      <c r="CCI6521" s="298"/>
      <c r="CCJ6521" s="659"/>
      <c r="CCK6521" s="298"/>
      <c r="CCL6521" s="298"/>
      <c r="CCM6521" s="298"/>
      <c r="CCN6521" s="659"/>
      <c r="CCO6521" s="298"/>
      <c r="CCP6521" s="298"/>
      <c r="CCQ6521" s="298"/>
      <c r="CCR6521" s="659"/>
      <c r="CCS6521" s="298"/>
      <c r="CCT6521" s="298"/>
      <c r="CCU6521" s="298"/>
      <c r="CCV6521" s="659"/>
      <c r="CCW6521" s="298"/>
      <c r="CCX6521" s="298"/>
      <c r="CCY6521" s="298"/>
      <c r="CCZ6521" s="659"/>
      <c r="CDA6521" s="298"/>
      <c r="CDB6521" s="298"/>
      <c r="CDC6521" s="298"/>
      <c r="CDD6521" s="659"/>
      <c r="CDE6521" s="298"/>
      <c r="CDF6521" s="298"/>
      <c r="CDG6521" s="298"/>
      <c r="CDH6521" s="659"/>
      <c r="CDI6521" s="298"/>
      <c r="CDJ6521" s="298"/>
      <c r="CDK6521" s="298"/>
      <c r="CDL6521" s="659"/>
      <c r="CDM6521" s="298"/>
      <c r="CDN6521" s="298"/>
      <c r="CDO6521" s="298"/>
      <c r="CDP6521" s="659"/>
      <c r="CDQ6521" s="298"/>
      <c r="CDR6521" s="298"/>
      <c r="CDS6521" s="298"/>
      <c r="CDT6521" s="659"/>
      <c r="CDU6521" s="298"/>
      <c r="CDV6521" s="298"/>
      <c r="CDW6521" s="298"/>
      <c r="CDX6521" s="659"/>
      <c r="CDY6521" s="298"/>
      <c r="CDZ6521" s="298"/>
      <c r="CEA6521" s="298"/>
      <c r="CEB6521" s="659"/>
      <c r="CEC6521" s="298"/>
      <c r="CED6521" s="298"/>
      <c r="CEE6521" s="298"/>
      <c r="CEF6521" s="659"/>
      <c r="CEG6521" s="298"/>
      <c r="CEH6521" s="298"/>
      <c r="CEI6521" s="298"/>
      <c r="CEJ6521" s="659"/>
      <c r="CEK6521" s="298"/>
      <c r="CEL6521" s="298"/>
      <c r="CEM6521" s="298"/>
      <c r="CEN6521" s="659"/>
      <c r="CEO6521" s="298"/>
      <c r="CEP6521" s="298"/>
      <c r="CEQ6521" s="298"/>
      <c r="CER6521" s="659"/>
      <c r="CES6521" s="298"/>
      <c r="CET6521" s="298"/>
      <c r="CEU6521" s="298"/>
      <c r="CEV6521" s="659"/>
      <c r="CEW6521" s="298"/>
      <c r="CEX6521" s="298"/>
      <c r="CEY6521" s="298"/>
      <c r="CEZ6521" s="659"/>
      <c r="CFA6521" s="298"/>
      <c r="CFB6521" s="298"/>
      <c r="CFC6521" s="298"/>
      <c r="CFD6521" s="659"/>
      <c r="CFE6521" s="298"/>
      <c r="CFF6521" s="298"/>
      <c r="CFG6521" s="298"/>
      <c r="CFH6521" s="659"/>
      <c r="CFI6521" s="298"/>
      <c r="CFJ6521" s="298"/>
      <c r="CFK6521" s="298"/>
      <c r="CFL6521" s="659"/>
      <c r="CFM6521" s="298"/>
      <c r="CFN6521" s="298"/>
      <c r="CFO6521" s="298"/>
      <c r="CFP6521" s="659"/>
      <c r="CFQ6521" s="298"/>
      <c r="CFR6521" s="298"/>
      <c r="CFS6521" s="298"/>
      <c r="CFT6521" s="659"/>
      <c r="CFU6521" s="298"/>
      <c r="CFV6521" s="298"/>
      <c r="CFW6521" s="298"/>
      <c r="CFX6521" s="659"/>
      <c r="CFY6521" s="298"/>
      <c r="CFZ6521" s="298"/>
      <c r="CGA6521" s="298"/>
      <c r="CGB6521" s="659"/>
      <c r="CGC6521" s="298"/>
      <c r="CGD6521" s="298"/>
      <c r="CGE6521" s="298"/>
      <c r="CGF6521" s="659"/>
      <c r="CGG6521" s="298"/>
      <c r="CGH6521" s="298"/>
      <c r="CGI6521" s="298"/>
      <c r="CGJ6521" s="659"/>
      <c r="CGK6521" s="298"/>
      <c r="CGL6521" s="298"/>
      <c r="CGM6521" s="298"/>
      <c r="CGN6521" s="659"/>
      <c r="CGO6521" s="298"/>
      <c r="CGP6521" s="298"/>
      <c r="CGQ6521" s="298"/>
      <c r="CGR6521" s="659"/>
      <c r="CGS6521" s="298"/>
      <c r="CGT6521" s="298"/>
      <c r="CGU6521" s="298"/>
      <c r="CGV6521" s="659"/>
      <c r="CGW6521" s="298"/>
      <c r="CGX6521" s="298"/>
      <c r="CGY6521" s="298"/>
      <c r="CGZ6521" s="659"/>
      <c r="CHA6521" s="298"/>
      <c r="CHB6521" s="298"/>
      <c r="CHC6521" s="298"/>
      <c r="CHD6521" s="659"/>
      <c r="CHE6521" s="298"/>
      <c r="CHF6521" s="298"/>
      <c r="CHG6521" s="298"/>
      <c r="CHH6521" s="659"/>
      <c r="CHI6521" s="298"/>
      <c r="CHJ6521" s="298"/>
      <c r="CHK6521" s="298"/>
      <c r="CHL6521" s="659"/>
      <c r="CHM6521" s="298"/>
      <c r="CHN6521" s="298"/>
      <c r="CHO6521" s="298"/>
      <c r="CHP6521" s="659"/>
      <c r="CHQ6521" s="298"/>
      <c r="CHR6521" s="298"/>
      <c r="CHS6521" s="298"/>
      <c r="CHT6521" s="659"/>
      <c r="CHU6521" s="298"/>
      <c r="CHV6521" s="298"/>
      <c r="CHW6521" s="298"/>
      <c r="CHX6521" s="659"/>
      <c r="CHY6521" s="298"/>
      <c r="CHZ6521" s="298"/>
      <c r="CIA6521" s="298"/>
      <c r="CIB6521" s="659"/>
      <c r="CIC6521" s="298"/>
      <c r="CID6521" s="298"/>
      <c r="CIE6521" s="298"/>
      <c r="CIF6521" s="659"/>
      <c r="CIG6521" s="298"/>
      <c r="CIH6521" s="298"/>
      <c r="CII6521" s="298"/>
      <c r="CIJ6521" s="659"/>
      <c r="CIK6521" s="298"/>
      <c r="CIL6521" s="298"/>
      <c r="CIM6521" s="298"/>
      <c r="CIN6521" s="659"/>
      <c r="CIO6521" s="298"/>
      <c r="CIP6521" s="298"/>
      <c r="CIQ6521" s="298"/>
      <c r="CIR6521" s="659"/>
      <c r="CIS6521" s="298"/>
      <c r="CIT6521" s="298"/>
      <c r="CIU6521" s="298"/>
      <c r="CIV6521" s="659"/>
      <c r="CIW6521" s="298"/>
      <c r="CIX6521" s="298"/>
      <c r="CIY6521" s="298"/>
      <c r="CIZ6521" s="659"/>
      <c r="CJA6521" s="298"/>
      <c r="CJB6521" s="298"/>
      <c r="CJC6521" s="298"/>
      <c r="CJD6521" s="659"/>
      <c r="CJE6521" s="298"/>
      <c r="CJF6521" s="298"/>
      <c r="CJG6521" s="298"/>
      <c r="CJH6521" s="659"/>
      <c r="CJI6521" s="298"/>
      <c r="CJJ6521" s="298"/>
      <c r="CJK6521" s="298"/>
      <c r="CJL6521" s="659"/>
      <c r="CJM6521" s="298"/>
      <c r="CJN6521" s="298"/>
      <c r="CJO6521" s="298"/>
      <c r="CJP6521" s="659"/>
      <c r="CJQ6521" s="298"/>
      <c r="CJR6521" s="298"/>
      <c r="CJS6521" s="298"/>
      <c r="CJT6521" s="659"/>
      <c r="CJU6521" s="298"/>
      <c r="CJV6521" s="298"/>
      <c r="CJW6521" s="298"/>
      <c r="CJX6521" s="659"/>
      <c r="CJY6521" s="298"/>
      <c r="CJZ6521" s="298"/>
      <c r="CKA6521" s="298"/>
      <c r="CKB6521" s="659"/>
      <c r="CKC6521" s="298"/>
      <c r="CKD6521" s="298"/>
      <c r="CKE6521" s="298"/>
      <c r="CKF6521" s="659"/>
      <c r="CKG6521" s="298"/>
      <c r="CKH6521" s="298"/>
      <c r="CKI6521" s="298"/>
      <c r="CKJ6521" s="659"/>
      <c r="CKK6521" s="298"/>
      <c r="CKL6521" s="298"/>
      <c r="CKM6521" s="298"/>
      <c r="CKN6521" s="659"/>
      <c r="CKO6521" s="298"/>
      <c r="CKP6521" s="298"/>
      <c r="CKQ6521" s="298"/>
      <c r="CKR6521" s="659"/>
      <c r="CKS6521" s="298"/>
      <c r="CKT6521" s="298"/>
      <c r="CKU6521" s="298"/>
      <c r="CKV6521" s="659"/>
      <c r="CKW6521" s="298"/>
      <c r="CKX6521" s="298"/>
      <c r="CKY6521" s="298"/>
      <c r="CKZ6521" s="659"/>
      <c r="CLA6521" s="298"/>
      <c r="CLB6521" s="298"/>
      <c r="CLC6521" s="298"/>
      <c r="CLD6521" s="659"/>
      <c r="CLE6521" s="298"/>
      <c r="CLF6521" s="298"/>
      <c r="CLG6521" s="298"/>
      <c r="CLH6521" s="659"/>
      <c r="CLI6521" s="298"/>
      <c r="CLJ6521" s="298"/>
      <c r="CLK6521" s="298"/>
      <c r="CLL6521" s="659"/>
      <c r="CLM6521" s="298"/>
      <c r="CLN6521" s="298"/>
      <c r="CLO6521" s="298"/>
      <c r="CLP6521" s="659"/>
      <c r="CLQ6521" s="298"/>
      <c r="CLR6521" s="298"/>
      <c r="CLS6521" s="298"/>
      <c r="CLT6521" s="659"/>
      <c r="CLU6521" s="298"/>
      <c r="CLV6521" s="298"/>
      <c r="CLW6521" s="298"/>
      <c r="CLX6521" s="659"/>
      <c r="CLY6521" s="298"/>
      <c r="CLZ6521" s="298"/>
      <c r="CMA6521" s="298"/>
      <c r="CMB6521" s="659"/>
      <c r="CMC6521" s="298"/>
      <c r="CMD6521" s="298"/>
      <c r="CME6521" s="298"/>
      <c r="CMF6521" s="659"/>
      <c r="CMG6521" s="298"/>
      <c r="CMH6521" s="298"/>
      <c r="CMI6521" s="298"/>
      <c r="CMJ6521" s="659"/>
      <c r="CMK6521" s="298"/>
      <c r="CML6521" s="298"/>
      <c r="CMM6521" s="298"/>
      <c r="CMN6521" s="659"/>
      <c r="CMO6521" s="298"/>
      <c r="CMP6521" s="298"/>
      <c r="CMQ6521" s="298"/>
      <c r="CMR6521" s="659"/>
      <c r="CMS6521" s="298"/>
      <c r="CMT6521" s="298"/>
      <c r="CMU6521" s="298"/>
      <c r="CMV6521" s="659"/>
      <c r="CMW6521" s="298"/>
      <c r="CMX6521" s="298"/>
      <c r="CMY6521" s="298"/>
      <c r="CMZ6521" s="659"/>
      <c r="CNA6521" s="298"/>
      <c r="CNB6521" s="298"/>
      <c r="CNC6521" s="298"/>
      <c r="CND6521" s="659"/>
      <c r="CNE6521" s="298"/>
      <c r="CNF6521" s="298"/>
      <c r="CNG6521" s="298"/>
      <c r="CNH6521" s="659"/>
      <c r="CNI6521" s="298"/>
      <c r="CNJ6521" s="298"/>
      <c r="CNK6521" s="298"/>
      <c r="CNL6521" s="659"/>
      <c r="CNM6521" s="298"/>
      <c r="CNN6521" s="298"/>
      <c r="CNO6521" s="298"/>
      <c r="CNP6521" s="659"/>
      <c r="CNQ6521" s="298"/>
      <c r="CNR6521" s="298"/>
      <c r="CNS6521" s="298"/>
      <c r="CNT6521" s="659"/>
      <c r="CNU6521" s="298"/>
      <c r="CNV6521" s="298"/>
      <c r="CNW6521" s="298"/>
      <c r="CNX6521" s="659"/>
      <c r="CNY6521" s="298"/>
      <c r="CNZ6521" s="298"/>
      <c r="COA6521" s="298"/>
      <c r="COB6521" s="659"/>
      <c r="COC6521" s="298"/>
      <c r="COD6521" s="298"/>
      <c r="COE6521" s="298"/>
      <c r="COF6521" s="659"/>
      <c r="COG6521" s="298"/>
      <c r="COH6521" s="298"/>
      <c r="COI6521" s="298"/>
      <c r="COJ6521" s="659"/>
      <c r="COK6521" s="298"/>
      <c r="COL6521" s="298"/>
      <c r="COM6521" s="298"/>
      <c r="CON6521" s="659"/>
      <c r="COO6521" s="298"/>
      <c r="COP6521" s="298"/>
      <c r="COQ6521" s="298"/>
      <c r="COR6521" s="659"/>
      <c r="COS6521" s="298"/>
      <c r="COT6521" s="298"/>
      <c r="COU6521" s="298"/>
      <c r="COV6521" s="659"/>
      <c r="COW6521" s="298"/>
      <c r="COX6521" s="298"/>
      <c r="COY6521" s="298"/>
      <c r="COZ6521" s="659"/>
      <c r="CPA6521" s="298"/>
      <c r="CPB6521" s="298"/>
      <c r="CPC6521" s="298"/>
      <c r="CPD6521" s="659"/>
      <c r="CPE6521" s="298"/>
      <c r="CPF6521" s="298"/>
      <c r="CPG6521" s="298"/>
      <c r="CPH6521" s="659"/>
      <c r="CPI6521" s="298"/>
      <c r="CPJ6521" s="298"/>
      <c r="CPK6521" s="298"/>
      <c r="CPL6521" s="659"/>
      <c r="CPM6521" s="298"/>
      <c r="CPN6521" s="298"/>
      <c r="CPO6521" s="298"/>
      <c r="CPP6521" s="659"/>
      <c r="CPQ6521" s="298"/>
      <c r="CPR6521" s="298"/>
      <c r="CPS6521" s="298"/>
      <c r="CPT6521" s="659"/>
      <c r="CPU6521" s="298"/>
      <c r="CPV6521" s="298"/>
      <c r="CPW6521" s="298"/>
      <c r="CPX6521" s="659"/>
      <c r="CPY6521" s="298"/>
      <c r="CPZ6521" s="298"/>
      <c r="CQA6521" s="298"/>
      <c r="CQB6521" s="659"/>
      <c r="CQC6521" s="298"/>
      <c r="CQD6521" s="298"/>
      <c r="CQE6521" s="298"/>
      <c r="CQF6521" s="659"/>
      <c r="CQG6521" s="298"/>
      <c r="CQH6521" s="298"/>
      <c r="CQI6521" s="298"/>
      <c r="CQJ6521" s="659"/>
      <c r="CQK6521" s="298"/>
      <c r="CQL6521" s="298"/>
      <c r="CQM6521" s="298"/>
      <c r="CQN6521" s="659"/>
      <c r="CQO6521" s="298"/>
      <c r="CQP6521" s="298"/>
      <c r="CQQ6521" s="298"/>
      <c r="CQR6521" s="659"/>
      <c r="CQS6521" s="298"/>
      <c r="CQT6521" s="298"/>
      <c r="CQU6521" s="298"/>
      <c r="CQV6521" s="659"/>
      <c r="CQW6521" s="298"/>
      <c r="CQX6521" s="298"/>
      <c r="CQY6521" s="298"/>
      <c r="CQZ6521" s="659"/>
      <c r="CRA6521" s="298"/>
      <c r="CRB6521" s="298"/>
      <c r="CRC6521" s="298"/>
      <c r="CRD6521" s="659"/>
      <c r="CRE6521" s="298"/>
      <c r="CRF6521" s="298"/>
      <c r="CRG6521" s="298"/>
      <c r="CRH6521" s="659"/>
      <c r="CRI6521" s="298"/>
      <c r="CRJ6521" s="298"/>
      <c r="CRK6521" s="298"/>
      <c r="CRL6521" s="659"/>
      <c r="CRM6521" s="298"/>
      <c r="CRN6521" s="298"/>
      <c r="CRO6521" s="298"/>
      <c r="CRP6521" s="659"/>
      <c r="CRQ6521" s="298"/>
      <c r="CRR6521" s="298"/>
      <c r="CRS6521" s="298"/>
      <c r="CRT6521" s="659"/>
      <c r="CRU6521" s="298"/>
      <c r="CRV6521" s="298"/>
      <c r="CRW6521" s="298"/>
      <c r="CRX6521" s="659"/>
      <c r="CRY6521" s="298"/>
      <c r="CRZ6521" s="298"/>
      <c r="CSA6521" s="298"/>
      <c r="CSB6521" s="659"/>
      <c r="CSC6521" s="298"/>
      <c r="CSD6521" s="298"/>
      <c r="CSE6521" s="298"/>
      <c r="CSF6521" s="659"/>
      <c r="CSG6521" s="298"/>
      <c r="CSH6521" s="298"/>
      <c r="CSI6521" s="298"/>
      <c r="CSJ6521" s="659"/>
      <c r="CSK6521" s="298"/>
      <c r="CSL6521" s="298"/>
      <c r="CSM6521" s="298"/>
      <c r="CSN6521" s="659"/>
      <c r="CSO6521" s="298"/>
      <c r="CSP6521" s="298"/>
      <c r="CSQ6521" s="298"/>
      <c r="CSR6521" s="659"/>
      <c r="CSS6521" s="298"/>
      <c r="CST6521" s="298"/>
      <c r="CSU6521" s="298"/>
      <c r="CSV6521" s="659"/>
      <c r="CSW6521" s="298"/>
      <c r="CSX6521" s="298"/>
      <c r="CSY6521" s="298"/>
      <c r="CSZ6521" s="659"/>
      <c r="CTA6521" s="298"/>
      <c r="CTB6521" s="298"/>
      <c r="CTC6521" s="298"/>
      <c r="CTD6521" s="659"/>
      <c r="CTE6521" s="298"/>
      <c r="CTF6521" s="298"/>
      <c r="CTG6521" s="298"/>
      <c r="CTH6521" s="659"/>
      <c r="CTI6521" s="298"/>
      <c r="CTJ6521" s="298"/>
      <c r="CTK6521" s="298"/>
      <c r="CTL6521" s="659"/>
      <c r="CTM6521" s="298"/>
      <c r="CTN6521" s="298"/>
      <c r="CTO6521" s="298"/>
      <c r="CTP6521" s="659"/>
      <c r="CTQ6521" s="298"/>
      <c r="CTR6521" s="298"/>
      <c r="CTS6521" s="298"/>
      <c r="CTT6521" s="659"/>
      <c r="CTU6521" s="298"/>
      <c r="CTV6521" s="298"/>
      <c r="CTW6521" s="298"/>
      <c r="CTX6521" s="659"/>
      <c r="CTY6521" s="298"/>
      <c r="CTZ6521" s="298"/>
      <c r="CUA6521" s="298"/>
      <c r="CUB6521" s="659"/>
      <c r="CUC6521" s="298"/>
      <c r="CUD6521" s="298"/>
      <c r="CUE6521" s="298"/>
      <c r="CUF6521" s="659"/>
      <c r="CUG6521" s="298"/>
      <c r="CUH6521" s="298"/>
      <c r="CUI6521" s="298"/>
      <c r="CUJ6521" s="659"/>
      <c r="CUK6521" s="298"/>
      <c r="CUL6521" s="298"/>
      <c r="CUM6521" s="298"/>
      <c r="CUN6521" s="659"/>
      <c r="CUO6521" s="298"/>
      <c r="CUP6521" s="298"/>
      <c r="CUQ6521" s="298"/>
      <c r="CUR6521" s="659"/>
      <c r="CUS6521" s="298"/>
      <c r="CUT6521" s="298"/>
      <c r="CUU6521" s="298"/>
      <c r="CUV6521" s="659"/>
      <c r="CUW6521" s="298"/>
      <c r="CUX6521" s="298"/>
      <c r="CUY6521" s="298"/>
      <c r="CUZ6521" s="659"/>
      <c r="CVA6521" s="298"/>
      <c r="CVB6521" s="298"/>
      <c r="CVC6521" s="298"/>
      <c r="CVD6521" s="659"/>
      <c r="CVE6521" s="298"/>
      <c r="CVF6521" s="298"/>
      <c r="CVG6521" s="298"/>
      <c r="CVH6521" s="659"/>
      <c r="CVI6521" s="298"/>
      <c r="CVJ6521" s="298"/>
      <c r="CVK6521" s="298"/>
      <c r="CVL6521" s="659"/>
      <c r="CVM6521" s="298"/>
      <c r="CVN6521" s="298"/>
      <c r="CVO6521" s="298"/>
      <c r="CVP6521" s="659"/>
      <c r="CVQ6521" s="298"/>
      <c r="CVR6521" s="298"/>
      <c r="CVS6521" s="298"/>
      <c r="CVT6521" s="659"/>
      <c r="CVU6521" s="298"/>
      <c r="CVV6521" s="298"/>
      <c r="CVW6521" s="298"/>
      <c r="CVX6521" s="659"/>
      <c r="CVY6521" s="298"/>
      <c r="CVZ6521" s="298"/>
      <c r="CWA6521" s="298"/>
      <c r="CWB6521" s="659"/>
      <c r="CWC6521" s="298"/>
      <c r="CWD6521" s="298"/>
      <c r="CWE6521" s="298"/>
      <c r="CWF6521" s="659"/>
      <c r="CWG6521" s="298"/>
      <c r="CWH6521" s="298"/>
      <c r="CWI6521" s="298"/>
      <c r="CWJ6521" s="659"/>
      <c r="CWK6521" s="298"/>
      <c r="CWL6521" s="298"/>
      <c r="CWM6521" s="298"/>
      <c r="CWN6521" s="659"/>
      <c r="CWO6521" s="298"/>
      <c r="CWP6521" s="298"/>
      <c r="CWQ6521" s="298"/>
      <c r="CWR6521" s="659"/>
      <c r="CWS6521" s="298"/>
      <c r="CWT6521" s="298"/>
      <c r="CWU6521" s="298"/>
      <c r="CWV6521" s="659"/>
      <c r="CWW6521" s="298"/>
      <c r="CWX6521" s="298"/>
      <c r="CWY6521" s="298"/>
      <c r="CWZ6521" s="659"/>
      <c r="CXA6521" s="298"/>
      <c r="CXB6521" s="298"/>
      <c r="CXC6521" s="298"/>
      <c r="CXD6521" s="659"/>
      <c r="CXE6521" s="298"/>
      <c r="CXF6521" s="298"/>
      <c r="CXG6521" s="298"/>
      <c r="CXH6521" s="659"/>
      <c r="CXI6521" s="298"/>
      <c r="CXJ6521" s="298"/>
      <c r="CXK6521" s="298"/>
      <c r="CXL6521" s="659"/>
      <c r="CXM6521" s="298"/>
      <c r="CXN6521" s="298"/>
      <c r="CXO6521" s="298"/>
      <c r="CXP6521" s="659"/>
      <c r="CXQ6521" s="298"/>
      <c r="CXR6521" s="298"/>
      <c r="CXS6521" s="298"/>
      <c r="CXT6521" s="659"/>
      <c r="CXU6521" s="298"/>
      <c r="CXV6521" s="298"/>
      <c r="CXW6521" s="298"/>
      <c r="CXX6521" s="659"/>
      <c r="CXY6521" s="298"/>
      <c r="CXZ6521" s="298"/>
      <c r="CYA6521" s="298"/>
      <c r="CYB6521" s="659"/>
      <c r="CYC6521" s="298"/>
      <c r="CYD6521" s="298"/>
      <c r="CYE6521" s="298"/>
      <c r="CYF6521" s="659"/>
      <c r="CYG6521" s="298"/>
      <c r="CYH6521" s="298"/>
      <c r="CYI6521" s="298"/>
      <c r="CYJ6521" s="659"/>
      <c r="CYK6521" s="298"/>
      <c r="CYL6521" s="298"/>
      <c r="CYM6521" s="298"/>
      <c r="CYN6521" s="659"/>
      <c r="CYO6521" s="298"/>
      <c r="CYP6521" s="298"/>
      <c r="CYQ6521" s="298"/>
      <c r="CYR6521" s="659"/>
      <c r="CYS6521" s="298"/>
      <c r="CYT6521" s="298"/>
      <c r="CYU6521" s="298"/>
      <c r="CYV6521" s="659"/>
      <c r="CYW6521" s="298"/>
      <c r="CYX6521" s="298"/>
      <c r="CYY6521" s="298"/>
      <c r="CYZ6521" s="659"/>
      <c r="CZA6521" s="298"/>
      <c r="CZB6521" s="298"/>
      <c r="CZC6521" s="298"/>
      <c r="CZD6521" s="659"/>
      <c r="CZE6521" s="298"/>
      <c r="CZF6521" s="298"/>
      <c r="CZG6521" s="298"/>
      <c r="CZH6521" s="659"/>
      <c r="CZI6521" s="298"/>
      <c r="CZJ6521" s="298"/>
      <c r="CZK6521" s="298"/>
      <c r="CZL6521" s="659"/>
      <c r="CZM6521" s="298"/>
      <c r="CZN6521" s="298"/>
      <c r="CZO6521" s="298"/>
      <c r="CZP6521" s="659"/>
      <c r="CZQ6521" s="298"/>
      <c r="CZR6521" s="298"/>
      <c r="CZS6521" s="298"/>
      <c r="CZT6521" s="659"/>
      <c r="CZU6521" s="298"/>
      <c r="CZV6521" s="298"/>
      <c r="CZW6521" s="298"/>
      <c r="CZX6521" s="659"/>
      <c r="CZY6521" s="298"/>
      <c r="CZZ6521" s="298"/>
      <c r="DAA6521" s="298"/>
      <c r="DAB6521" s="659"/>
      <c r="DAC6521" s="298"/>
      <c r="DAD6521" s="298"/>
      <c r="DAE6521" s="298"/>
      <c r="DAF6521" s="659"/>
      <c r="DAG6521" s="298"/>
      <c r="DAH6521" s="298"/>
      <c r="DAI6521" s="298"/>
      <c r="DAJ6521" s="659"/>
      <c r="DAK6521" s="298"/>
      <c r="DAL6521" s="298"/>
      <c r="DAM6521" s="298"/>
      <c r="DAN6521" s="659"/>
      <c r="DAO6521" s="298"/>
      <c r="DAP6521" s="298"/>
      <c r="DAQ6521" s="298"/>
      <c r="DAR6521" s="659"/>
      <c r="DAS6521" s="298"/>
      <c r="DAT6521" s="298"/>
      <c r="DAU6521" s="298"/>
      <c r="DAV6521" s="659"/>
      <c r="DAW6521" s="298"/>
      <c r="DAX6521" s="298"/>
      <c r="DAY6521" s="298"/>
      <c r="DAZ6521" s="659"/>
      <c r="DBA6521" s="298"/>
      <c r="DBB6521" s="298"/>
      <c r="DBC6521" s="298"/>
      <c r="DBD6521" s="659"/>
      <c r="DBE6521" s="298"/>
      <c r="DBF6521" s="298"/>
      <c r="DBG6521" s="298"/>
      <c r="DBH6521" s="659"/>
      <c r="DBI6521" s="298"/>
      <c r="DBJ6521" s="298"/>
      <c r="DBK6521" s="298"/>
      <c r="DBL6521" s="659"/>
      <c r="DBM6521" s="298"/>
      <c r="DBN6521" s="298"/>
      <c r="DBO6521" s="298"/>
      <c r="DBP6521" s="659"/>
      <c r="DBQ6521" s="298"/>
      <c r="DBR6521" s="298"/>
      <c r="DBS6521" s="298"/>
      <c r="DBT6521" s="659"/>
      <c r="DBU6521" s="298"/>
      <c r="DBV6521" s="298"/>
      <c r="DBW6521" s="298"/>
      <c r="DBX6521" s="659"/>
      <c r="DBY6521" s="298"/>
      <c r="DBZ6521" s="298"/>
      <c r="DCA6521" s="298"/>
      <c r="DCB6521" s="659"/>
      <c r="DCC6521" s="298"/>
      <c r="DCD6521" s="298"/>
      <c r="DCE6521" s="298"/>
      <c r="DCF6521" s="659"/>
      <c r="DCG6521" s="298"/>
      <c r="DCH6521" s="298"/>
      <c r="DCI6521" s="298"/>
      <c r="DCJ6521" s="659"/>
      <c r="DCK6521" s="298"/>
      <c r="DCL6521" s="298"/>
      <c r="DCM6521" s="298"/>
      <c r="DCN6521" s="659"/>
      <c r="DCO6521" s="298"/>
      <c r="DCP6521" s="298"/>
      <c r="DCQ6521" s="298"/>
      <c r="DCR6521" s="659"/>
      <c r="DCS6521" s="298"/>
      <c r="DCT6521" s="298"/>
      <c r="DCU6521" s="298"/>
      <c r="DCV6521" s="659"/>
      <c r="DCW6521" s="298"/>
      <c r="DCX6521" s="298"/>
      <c r="DCY6521" s="298"/>
      <c r="DCZ6521" s="659"/>
      <c r="DDA6521" s="298"/>
      <c r="DDB6521" s="298"/>
      <c r="DDC6521" s="298"/>
      <c r="DDD6521" s="659"/>
      <c r="DDE6521" s="298"/>
      <c r="DDF6521" s="298"/>
      <c r="DDG6521" s="298"/>
      <c r="DDH6521" s="659"/>
      <c r="DDI6521" s="298"/>
      <c r="DDJ6521" s="298"/>
      <c r="DDK6521" s="298"/>
      <c r="DDL6521" s="659"/>
      <c r="DDM6521" s="298"/>
      <c r="DDN6521" s="298"/>
      <c r="DDO6521" s="298"/>
      <c r="DDP6521" s="659"/>
      <c r="DDQ6521" s="298"/>
      <c r="DDR6521" s="298"/>
      <c r="DDS6521" s="298"/>
      <c r="DDT6521" s="659"/>
      <c r="DDU6521" s="298"/>
      <c r="DDV6521" s="298"/>
      <c r="DDW6521" s="298"/>
      <c r="DDX6521" s="659"/>
      <c r="DDY6521" s="298"/>
      <c r="DDZ6521" s="298"/>
      <c r="DEA6521" s="298"/>
      <c r="DEB6521" s="659"/>
      <c r="DEC6521" s="298"/>
      <c r="DED6521" s="298"/>
      <c r="DEE6521" s="298"/>
      <c r="DEF6521" s="659"/>
      <c r="DEG6521" s="298"/>
      <c r="DEH6521" s="298"/>
      <c r="DEI6521" s="298"/>
      <c r="DEJ6521" s="659"/>
      <c r="DEK6521" s="298"/>
      <c r="DEL6521" s="298"/>
      <c r="DEM6521" s="298"/>
      <c r="DEN6521" s="659"/>
      <c r="DEO6521" s="298"/>
      <c r="DEP6521" s="298"/>
      <c r="DEQ6521" s="298"/>
      <c r="DER6521" s="659"/>
      <c r="DES6521" s="298"/>
      <c r="DET6521" s="298"/>
      <c r="DEU6521" s="298"/>
      <c r="DEV6521" s="659"/>
      <c r="DEW6521" s="298"/>
      <c r="DEX6521" s="298"/>
      <c r="DEY6521" s="298"/>
      <c r="DEZ6521" s="659"/>
      <c r="DFA6521" s="298"/>
      <c r="DFB6521" s="298"/>
      <c r="DFC6521" s="298"/>
      <c r="DFD6521" s="659"/>
      <c r="DFE6521" s="298"/>
      <c r="DFF6521" s="298"/>
      <c r="DFG6521" s="298"/>
      <c r="DFH6521" s="659"/>
      <c r="DFI6521" s="298"/>
      <c r="DFJ6521" s="298"/>
      <c r="DFK6521" s="298"/>
      <c r="DFL6521" s="659"/>
      <c r="DFM6521" s="298"/>
      <c r="DFN6521" s="298"/>
      <c r="DFO6521" s="298"/>
      <c r="DFP6521" s="659"/>
      <c r="DFQ6521" s="298"/>
      <c r="DFR6521" s="298"/>
      <c r="DFS6521" s="298"/>
      <c r="DFT6521" s="659"/>
      <c r="DFU6521" s="298"/>
      <c r="DFV6521" s="298"/>
      <c r="DFW6521" s="298"/>
      <c r="DFX6521" s="659"/>
      <c r="DFY6521" s="298"/>
      <c r="DFZ6521" s="298"/>
      <c r="DGA6521" s="298"/>
      <c r="DGB6521" s="659"/>
      <c r="DGC6521" s="298"/>
      <c r="DGD6521" s="298"/>
      <c r="DGE6521" s="298"/>
      <c r="DGF6521" s="659"/>
      <c r="DGG6521" s="298"/>
      <c r="DGH6521" s="298"/>
      <c r="DGI6521" s="298"/>
      <c r="DGJ6521" s="659"/>
      <c r="DGK6521" s="298"/>
      <c r="DGL6521" s="298"/>
      <c r="DGM6521" s="298"/>
      <c r="DGN6521" s="659"/>
      <c r="DGO6521" s="298"/>
      <c r="DGP6521" s="298"/>
      <c r="DGQ6521" s="298"/>
      <c r="DGR6521" s="659"/>
      <c r="DGS6521" s="298"/>
      <c r="DGT6521" s="298"/>
      <c r="DGU6521" s="298"/>
      <c r="DGV6521" s="659"/>
      <c r="DGW6521" s="298"/>
      <c r="DGX6521" s="298"/>
      <c r="DGY6521" s="298"/>
      <c r="DGZ6521" s="659"/>
      <c r="DHA6521" s="298"/>
      <c r="DHB6521" s="298"/>
      <c r="DHC6521" s="298"/>
      <c r="DHD6521" s="659"/>
      <c r="DHE6521" s="298"/>
      <c r="DHF6521" s="298"/>
      <c r="DHG6521" s="298"/>
      <c r="DHH6521" s="659"/>
      <c r="DHI6521" s="298"/>
      <c r="DHJ6521" s="298"/>
      <c r="DHK6521" s="298"/>
      <c r="DHL6521" s="659"/>
      <c r="DHM6521" s="298"/>
      <c r="DHN6521" s="298"/>
      <c r="DHO6521" s="298"/>
      <c r="DHP6521" s="659"/>
      <c r="DHQ6521" s="298"/>
      <c r="DHR6521" s="298"/>
      <c r="DHS6521" s="298"/>
      <c r="DHT6521" s="659"/>
      <c r="DHU6521" s="298"/>
      <c r="DHV6521" s="298"/>
      <c r="DHW6521" s="298"/>
      <c r="DHX6521" s="659"/>
      <c r="DHY6521" s="298"/>
      <c r="DHZ6521" s="298"/>
      <c r="DIA6521" s="298"/>
      <c r="DIB6521" s="659"/>
      <c r="DIC6521" s="298"/>
      <c r="DID6521" s="298"/>
      <c r="DIE6521" s="298"/>
      <c r="DIF6521" s="659"/>
      <c r="DIG6521" s="298"/>
      <c r="DIH6521" s="298"/>
      <c r="DII6521" s="298"/>
      <c r="DIJ6521" s="659"/>
      <c r="DIK6521" s="298"/>
      <c r="DIL6521" s="298"/>
      <c r="DIM6521" s="298"/>
      <c r="DIN6521" s="659"/>
      <c r="DIO6521" s="298"/>
      <c r="DIP6521" s="298"/>
      <c r="DIQ6521" s="298"/>
      <c r="DIR6521" s="659"/>
      <c r="DIS6521" s="298"/>
      <c r="DIT6521" s="298"/>
      <c r="DIU6521" s="298"/>
      <c r="DIV6521" s="659"/>
      <c r="DIW6521" s="298"/>
      <c r="DIX6521" s="298"/>
      <c r="DIY6521" s="298"/>
      <c r="DIZ6521" s="659"/>
      <c r="DJA6521" s="298"/>
      <c r="DJB6521" s="298"/>
      <c r="DJC6521" s="298"/>
      <c r="DJD6521" s="659"/>
      <c r="DJE6521" s="298"/>
      <c r="DJF6521" s="298"/>
      <c r="DJG6521" s="298"/>
      <c r="DJH6521" s="659"/>
      <c r="DJI6521" s="298"/>
      <c r="DJJ6521" s="298"/>
      <c r="DJK6521" s="298"/>
      <c r="DJL6521" s="659"/>
      <c r="DJM6521" s="298"/>
      <c r="DJN6521" s="298"/>
      <c r="DJO6521" s="298"/>
      <c r="DJP6521" s="659"/>
      <c r="DJQ6521" s="298"/>
      <c r="DJR6521" s="298"/>
      <c r="DJS6521" s="298"/>
      <c r="DJT6521" s="659"/>
      <c r="DJU6521" s="298"/>
      <c r="DJV6521" s="298"/>
      <c r="DJW6521" s="298"/>
      <c r="DJX6521" s="659"/>
      <c r="DJY6521" s="298"/>
      <c r="DJZ6521" s="298"/>
      <c r="DKA6521" s="298"/>
      <c r="DKB6521" s="659"/>
      <c r="DKC6521" s="298"/>
      <c r="DKD6521" s="298"/>
      <c r="DKE6521" s="298"/>
      <c r="DKF6521" s="659"/>
      <c r="DKG6521" s="298"/>
      <c r="DKH6521" s="298"/>
      <c r="DKI6521" s="298"/>
      <c r="DKJ6521" s="659"/>
      <c r="DKK6521" s="298"/>
      <c r="DKL6521" s="298"/>
      <c r="DKM6521" s="298"/>
      <c r="DKN6521" s="659"/>
      <c r="DKO6521" s="298"/>
      <c r="DKP6521" s="298"/>
      <c r="DKQ6521" s="298"/>
      <c r="DKR6521" s="659"/>
      <c r="DKS6521" s="298"/>
      <c r="DKT6521" s="298"/>
      <c r="DKU6521" s="298"/>
      <c r="DKV6521" s="659"/>
      <c r="DKW6521" s="298"/>
      <c r="DKX6521" s="298"/>
      <c r="DKY6521" s="298"/>
      <c r="DKZ6521" s="659"/>
      <c r="DLA6521" s="298"/>
      <c r="DLB6521" s="298"/>
      <c r="DLC6521" s="298"/>
      <c r="DLD6521" s="659"/>
      <c r="DLE6521" s="298"/>
      <c r="DLF6521" s="298"/>
      <c r="DLG6521" s="298"/>
      <c r="DLH6521" s="659"/>
      <c r="DLI6521" s="298"/>
      <c r="DLJ6521" s="298"/>
      <c r="DLK6521" s="298"/>
      <c r="DLL6521" s="659"/>
      <c r="DLM6521" s="298"/>
      <c r="DLN6521" s="298"/>
      <c r="DLO6521" s="298"/>
      <c r="DLP6521" s="659"/>
      <c r="DLQ6521" s="298"/>
      <c r="DLR6521" s="298"/>
      <c r="DLS6521" s="298"/>
      <c r="DLT6521" s="659"/>
      <c r="DLU6521" s="298"/>
      <c r="DLV6521" s="298"/>
      <c r="DLW6521" s="298"/>
      <c r="DLX6521" s="659"/>
      <c r="DLY6521" s="298"/>
      <c r="DLZ6521" s="298"/>
      <c r="DMA6521" s="298"/>
      <c r="DMB6521" s="659"/>
      <c r="DMC6521" s="298"/>
      <c r="DMD6521" s="298"/>
      <c r="DME6521" s="298"/>
      <c r="DMF6521" s="659"/>
      <c r="DMG6521" s="298"/>
      <c r="DMH6521" s="298"/>
      <c r="DMI6521" s="298"/>
      <c r="DMJ6521" s="659"/>
      <c r="DMK6521" s="298"/>
      <c r="DML6521" s="298"/>
      <c r="DMM6521" s="298"/>
      <c r="DMN6521" s="659"/>
      <c r="DMO6521" s="298"/>
      <c r="DMP6521" s="298"/>
      <c r="DMQ6521" s="298"/>
      <c r="DMR6521" s="659"/>
      <c r="DMS6521" s="298"/>
      <c r="DMT6521" s="298"/>
      <c r="DMU6521" s="298"/>
      <c r="DMV6521" s="659"/>
      <c r="DMW6521" s="298"/>
      <c r="DMX6521" s="298"/>
      <c r="DMY6521" s="298"/>
      <c r="DMZ6521" s="659"/>
      <c r="DNA6521" s="298"/>
      <c r="DNB6521" s="298"/>
      <c r="DNC6521" s="298"/>
      <c r="DND6521" s="659"/>
      <c r="DNE6521" s="298"/>
      <c r="DNF6521" s="298"/>
      <c r="DNG6521" s="298"/>
      <c r="DNH6521" s="659"/>
      <c r="DNI6521" s="298"/>
      <c r="DNJ6521" s="298"/>
      <c r="DNK6521" s="298"/>
      <c r="DNL6521" s="659"/>
      <c r="DNM6521" s="298"/>
      <c r="DNN6521" s="298"/>
      <c r="DNO6521" s="298"/>
      <c r="DNP6521" s="659"/>
      <c r="DNQ6521" s="298"/>
      <c r="DNR6521" s="298"/>
      <c r="DNS6521" s="298"/>
      <c r="DNT6521" s="659"/>
      <c r="DNU6521" s="298"/>
      <c r="DNV6521" s="298"/>
      <c r="DNW6521" s="298"/>
      <c r="DNX6521" s="659"/>
      <c r="DNY6521" s="298"/>
      <c r="DNZ6521" s="298"/>
      <c r="DOA6521" s="298"/>
      <c r="DOB6521" s="659"/>
      <c r="DOC6521" s="298"/>
      <c r="DOD6521" s="298"/>
      <c r="DOE6521" s="298"/>
      <c r="DOF6521" s="659"/>
      <c r="DOG6521" s="298"/>
      <c r="DOH6521" s="298"/>
      <c r="DOI6521" s="298"/>
      <c r="DOJ6521" s="659"/>
      <c r="DOK6521" s="298"/>
      <c r="DOL6521" s="298"/>
      <c r="DOM6521" s="298"/>
      <c r="DON6521" s="659"/>
      <c r="DOO6521" s="298"/>
      <c r="DOP6521" s="298"/>
      <c r="DOQ6521" s="298"/>
      <c r="DOR6521" s="659"/>
      <c r="DOS6521" s="298"/>
      <c r="DOT6521" s="298"/>
      <c r="DOU6521" s="298"/>
      <c r="DOV6521" s="659"/>
      <c r="DOW6521" s="298"/>
      <c r="DOX6521" s="298"/>
      <c r="DOY6521" s="298"/>
      <c r="DOZ6521" s="659"/>
      <c r="DPA6521" s="298"/>
      <c r="DPB6521" s="298"/>
      <c r="DPC6521" s="298"/>
      <c r="DPD6521" s="659"/>
      <c r="DPE6521" s="298"/>
      <c r="DPF6521" s="298"/>
      <c r="DPG6521" s="298"/>
      <c r="DPH6521" s="659"/>
      <c r="DPI6521" s="298"/>
      <c r="DPJ6521" s="298"/>
      <c r="DPK6521" s="298"/>
      <c r="DPL6521" s="659"/>
      <c r="DPM6521" s="298"/>
      <c r="DPN6521" s="298"/>
      <c r="DPO6521" s="298"/>
      <c r="DPP6521" s="659"/>
      <c r="DPQ6521" s="298"/>
      <c r="DPR6521" s="298"/>
      <c r="DPS6521" s="298"/>
      <c r="DPT6521" s="659"/>
      <c r="DPU6521" s="298"/>
      <c r="DPV6521" s="298"/>
      <c r="DPW6521" s="298"/>
      <c r="DPX6521" s="659"/>
      <c r="DPY6521" s="298"/>
      <c r="DPZ6521" s="298"/>
      <c r="DQA6521" s="298"/>
      <c r="DQB6521" s="659"/>
      <c r="DQC6521" s="298"/>
      <c r="DQD6521" s="298"/>
      <c r="DQE6521" s="298"/>
      <c r="DQF6521" s="659"/>
      <c r="DQG6521" s="298"/>
      <c r="DQH6521" s="298"/>
      <c r="DQI6521" s="298"/>
      <c r="DQJ6521" s="659"/>
      <c r="DQK6521" s="298"/>
      <c r="DQL6521" s="298"/>
      <c r="DQM6521" s="298"/>
      <c r="DQN6521" s="659"/>
      <c r="DQO6521" s="298"/>
      <c r="DQP6521" s="298"/>
      <c r="DQQ6521" s="298"/>
      <c r="DQR6521" s="659"/>
      <c r="DQS6521" s="298"/>
      <c r="DQT6521" s="298"/>
      <c r="DQU6521" s="298"/>
      <c r="DQV6521" s="659"/>
      <c r="DQW6521" s="298"/>
      <c r="DQX6521" s="298"/>
      <c r="DQY6521" s="298"/>
      <c r="DQZ6521" s="659"/>
      <c r="DRA6521" s="298"/>
      <c r="DRB6521" s="298"/>
      <c r="DRC6521" s="298"/>
      <c r="DRD6521" s="659"/>
      <c r="DRE6521" s="298"/>
      <c r="DRF6521" s="298"/>
      <c r="DRG6521" s="298"/>
      <c r="DRH6521" s="659"/>
      <c r="DRI6521" s="298"/>
      <c r="DRJ6521" s="298"/>
      <c r="DRK6521" s="298"/>
      <c r="DRL6521" s="659"/>
      <c r="DRM6521" s="298"/>
      <c r="DRN6521" s="298"/>
      <c r="DRO6521" s="298"/>
      <c r="DRP6521" s="659"/>
      <c r="DRQ6521" s="298"/>
      <c r="DRR6521" s="298"/>
      <c r="DRS6521" s="298"/>
      <c r="DRT6521" s="659"/>
      <c r="DRU6521" s="298"/>
      <c r="DRV6521" s="298"/>
      <c r="DRW6521" s="298"/>
      <c r="DRX6521" s="659"/>
      <c r="DRY6521" s="298"/>
      <c r="DRZ6521" s="298"/>
      <c r="DSA6521" s="298"/>
      <c r="DSB6521" s="659"/>
      <c r="DSC6521" s="298"/>
      <c r="DSD6521" s="298"/>
      <c r="DSE6521" s="298"/>
      <c r="DSF6521" s="659"/>
      <c r="DSG6521" s="298"/>
      <c r="DSH6521" s="298"/>
      <c r="DSI6521" s="298"/>
      <c r="DSJ6521" s="659"/>
      <c r="DSK6521" s="298"/>
      <c r="DSL6521" s="298"/>
      <c r="DSM6521" s="298"/>
      <c r="DSN6521" s="659"/>
      <c r="DSO6521" s="298"/>
      <c r="DSP6521" s="298"/>
      <c r="DSQ6521" s="298"/>
      <c r="DSR6521" s="659"/>
      <c r="DSS6521" s="298"/>
      <c r="DST6521" s="298"/>
      <c r="DSU6521" s="298"/>
      <c r="DSV6521" s="659"/>
      <c r="DSW6521" s="298"/>
      <c r="DSX6521" s="298"/>
      <c r="DSY6521" s="298"/>
      <c r="DSZ6521" s="659"/>
      <c r="DTA6521" s="298"/>
      <c r="DTB6521" s="298"/>
      <c r="DTC6521" s="298"/>
      <c r="DTD6521" s="659"/>
      <c r="DTE6521" s="298"/>
      <c r="DTF6521" s="298"/>
      <c r="DTG6521" s="298"/>
      <c r="DTH6521" s="659"/>
      <c r="DTI6521" s="298"/>
      <c r="DTJ6521" s="298"/>
      <c r="DTK6521" s="298"/>
      <c r="DTL6521" s="659"/>
      <c r="DTM6521" s="298"/>
      <c r="DTN6521" s="298"/>
      <c r="DTO6521" s="298"/>
      <c r="DTP6521" s="659"/>
      <c r="DTQ6521" s="298"/>
      <c r="DTR6521" s="298"/>
      <c r="DTS6521" s="298"/>
      <c r="DTT6521" s="659"/>
      <c r="DTU6521" s="298"/>
      <c r="DTV6521" s="298"/>
      <c r="DTW6521" s="298"/>
      <c r="DTX6521" s="659"/>
      <c r="DTY6521" s="298"/>
      <c r="DTZ6521" s="298"/>
      <c r="DUA6521" s="298"/>
      <c r="DUB6521" s="659"/>
      <c r="DUC6521" s="298"/>
      <c r="DUD6521" s="298"/>
      <c r="DUE6521" s="298"/>
      <c r="DUF6521" s="659"/>
      <c r="DUG6521" s="298"/>
      <c r="DUH6521" s="298"/>
      <c r="DUI6521" s="298"/>
      <c r="DUJ6521" s="659"/>
      <c r="DUK6521" s="298"/>
      <c r="DUL6521" s="298"/>
      <c r="DUM6521" s="298"/>
      <c r="DUN6521" s="659"/>
      <c r="DUO6521" s="298"/>
      <c r="DUP6521" s="298"/>
      <c r="DUQ6521" s="298"/>
      <c r="DUR6521" s="659"/>
      <c r="DUS6521" s="298"/>
      <c r="DUT6521" s="298"/>
      <c r="DUU6521" s="298"/>
      <c r="DUV6521" s="659"/>
      <c r="DUW6521" s="298"/>
      <c r="DUX6521" s="298"/>
      <c r="DUY6521" s="298"/>
      <c r="DUZ6521" s="659"/>
      <c r="DVA6521" s="298"/>
      <c r="DVB6521" s="298"/>
      <c r="DVC6521" s="298"/>
      <c r="DVD6521" s="659"/>
      <c r="DVE6521" s="298"/>
      <c r="DVF6521" s="298"/>
      <c r="DVG6521" s="298"/>
      <c r="DVH6521" s="659"/>
      <c r="DVI6521" s="298"/>
      <c r="DVJ6521" s="298"/>
      <c r="DVK6521" s="298"/>
      <c r="DVL6521" s="659"/>
      <c r="DVM6521" s="298"/>
      <c r="DVN6521" s="298"/>
      <c r="DVO6521" s="298"/>
      <c r="DVP6521" s="659"/>
      <c r="DVQ6521" s="298"/>
      <c r="DVR6521" s="298"/>
      <c r="DVS6521" s="298"/>
      <c r="DVT6521" s="659"/>
      <c r="DVU6521" s="298"/>
      <c r="DVV6521" s="298"/>
      <c r="DVW6521" s="298"/>
      <c r="DVX6521" s="659"/>
      <c r="DVY6521" s="298"/>
      <c r="DVZ6521" s="298"/>
      <c r="DWA6521" s="298"/>
      <c r="DWB6521" s="659"/>
      <c r="DWC6521" s="298"/>
      <c r="DWD6521" s="298"/>
      <c r="DWE6521" s="298"/>
      <c r="DWF6521" s="659"/>
      <c r="DWG6521" s="298"/>
      <c r="DWH6521" s="298"/>
      <c r="DWI6521" s="298"/>
      <c r="DWJ6521" s="659"/>
      <c r="DWK6521" s="298"/>
      <c r="DWL6521" s="298"/>
      <c r="DWM6521" s="298"/>
      <c r="DWN6521" s="659"/>
      <c r="DWO6521" s="298"/>
      <c r="DWP6521" s="298"/>
      <c r="DWQ6521" s="298"/>
      <c r="DWR6521" s="659"/>
      <c r="DWS6521" s="298"/>
      <c r="DWT6521" s="298"/>
      <c r="DWU6521" s="298"/>
      <c r="DWV6521" s="659"/>
      <c r="DWW6521" s="298"/>
      <c r="DWX6521" s="298"/>
      <c r="DWY6521" s="298"/>
      <c r="DWZ6521" s="659"/>
      <c r="DXA6521" s="298"/>
      <c r="DXB6521" s="298"/>
      <c r="DXC6521" s="298"/>
      <c r="DXD6521" s="659"/>
      <c r="DXE6521" s="298"/>
      <c r="DXF6521" s="298"/>
      <c r="DXG6521" s="298"/>
      <c r="DXH6521" s="659"/>
      <c r="DXI6521" s="298"/>
      <c r="DXJ6521" s="298"/>
      <c r="DXK6521" s="298"/>
      <c r="DXL6521" s="659"/>
      <c r="DXM6521" s="298"/>
      <c r="DXN6521" s="298"/>
      <c r="DXO6521" s="298"/>
      <c r="DXP6521" s="659"/>
      <c r="DXQ6521" s="298"/>
      <c r="DXR6521" s="298"/>
      <c r="DXS6521" s="298"/>
      <c r="DXT6521" s="659"/>
      <c r="DXU6521" s="298"/>
      <c r="DXV6521" s="298"/>
      <c r="DXW6521" s="298"/>
      <c r="DXX6521" s="659"/>
      <c r="DXY6521" s="298"/>
      <c r="DXZ6521" s="298"/>
      <c r="DYA6521" s="298"/>
      <c r="DYB6521" s="659"/>
      <c r="DYC6521" s="298"/>
      <c r="DYD6521" s="298"/>
      <c r="DYE6521" s="298"/>
      <c r="DYF6521" s="659"/>
      <c r="DYG6521" s="298"/>
      <c r="DYH6521" s="298"/>
      <c r="DYI6521" s="298"/>
      <c r="DYJ6521" s="659"/>
      <c r="DYK6521" s="298"/>
      <c r="DYL6521" s="298"/>
      <c r="DYM6521" s="298"/>
      <c r="DYN6521" s="659"/>
      <c r="DYO6521" s="298"/>
      <c r="DYP6521" s="298"/>
      <c r="DYQ6521" s="298"/>
      <c r="DYR6521" s="659"/>
      <c r="DYS6521" s="298"/>
      <c r="DYT6521" s="298"/>
      <c r="DYU6521" s="298"/>
      <c r="DYV6521" s="659"/>
      <c r="DYW6521" s="298"/>
      <c r="DYX6521" s="298"/>
      <c r="DYY6521" s="298"/>
      <c r="DYZ6521" s="659"/>
      <c r="DZA6521" s="298"/>
      <c r="DZB6521" s="298"/>
      <c r="DZC6521" s="298"/>
      <c r="DZD6521" s="659"/>
      <c r="DZE6521" s="298"/>
      <c r="DZF6521" s="298"/>
      <c r="DZG6521" s="298"/>
      <c r="DZH6521" s="659"/>
      <c r="DZI6521" s="298"/>
      <c r="DZJ6521" s="298"/>
      <c r="DZK6521" s="298"/>
      <c r="DZL6521" s="659"/>
      <c r="DZM6521" s="298"/>
      <c r="DZN6521" s="298"/>
      <c r="DZO6521" s="298"/>
      <c r="DZP6521" s="659"/>
      <c r="DZQ6521" s="298"/>
      <c r="DZR6521" s="298"/>
      <c r="DZS6521" s="298"/>
      <c r="DZT6521" s="659"/>
      <c r="DZU6521" s="298"/>
      <c r="DZV6521" s="298"/>
      <c r="DZW6521" s="298"/>
      <c r="DZX6521" s="659"/>
      <c r="DZY6521" s="298"/>
      <c r="DZZ6521" s="298"/>
      <c r="EAA6521" s="298"/>
      <c r="EAB6521" s="659"/>
      <c r="EAC6521" s="298"/>
      <c r="EAD6521" s="298"/>
      <c r="EAE6521" s="298"/>
      <c r="EAF6521" s="659"/>
      <c r="EAG6521" s="298"/>
      <c r="EAH6521" s="298"/>
      <c r="EAI6521" s="298"/>
      <c r="EAJ6521" s="659"/>
      <c r="EAK6521" s="298"/>
      <c r="EAL6521" s="298"/>
      <c r="EAM6521" s="298"/>
      <c r="EAN6521" s="659"/>
      <c r="EAO6521" s="298"/>
      <c r="EAP6521" s="298"/>
      <c r="EAQ6521" s="298"/>
      <c r="EAR6521" s="659"/>
      <c r="EAS6521" s="298"/>
      <c r="EAT6521" s="298"/>
      <c r="EAU6521" s="298"/>
      <c r="EAV6521" s="659"/>
      <c r="EAW6521" s="298"/>
      <c r="EAX6521" s="298"/>
      <c r="EAY6521" s="298"/>
      <c r="EAZ6521" s="659"/>
      <c r="EBA6521" s="298"/>
      <c r="EBB6521" s="298"/>
      <c r="EBC6521" s="298"/>
      <c r="EBD6521" s="659"/>
      <c r="EBE6521" s="298"/>
      <c r="EBF6521" s="298"/>
      <c r="EBG6521" s="298"/>
      <c r="EBH6521" s="659"/>
      <c r="EBI6521" s="298"/>
      <c r="EBJ6521" s="298"/>
      <c r="EBK6521" s="298"/>
      <c r="EBL6521" s="659"/>
      <c r="EBM6521" s="298"/>
      <c r="EBN6521" s="298"/>
      <c r="EBO6521" s="298"/>
      <c r="EBP6521" s="659"/>
      <c r="EBQ6521" s="298"/>
      <c r="EBR6521" s="298"/>
      <c r="EBS6521" s="298"/>
      <c r="EBT6521" s="659"/>
      <c r="EBU6521" s="298"/>
      <c r="EBV6521" s="298"/>
      <c r="EBW6521" s="298"/>
      <c r="EBX6521" s="659"/>
      <c r="EBY6521" s="298"/>
      <c r="EBZ6521" s="298"/>
      <c r="ECA6521" s="298"/>
      <c r="ECB6521" s="659"/>
      <c r="ECC6521" s="298"/>
      <c r="ECD6521" s="298"/>
      <c r="ECE6521" s="298"/>
      <c r="ECF6521" s="659"/>
      <c r="ECG6521" s="298"/>
      <c r="ECH6521" s="298"/>
      <c r="ECI6521" s="298"/>
      <c r="ECJ6521" s="659"/>
      <c r="ECK6521" s="298"/>
      <c r="ECL6521" s="298"/>
      <c r="ECM6521" s="298"/>
      <c r="ECN6521" s="659"/>
      <c r="ECO6521" s="298"/>
      <c r="ECP6521" s="298"/>
      <c r="ECQ6521" s="298"/>
      <c r="ECR6521" s="659"/>
      <c r="ECS6521" s="298"/>
      <c r="ECT6521" s="298"/>
      <c r="ECU6521" s="298"/>
      <c r="ECV6521" s="659"/>
      <c r="ECW6521" s="298"/>
      <c r="ECX6521" s="298"/>
      <c r="ECY6521" s="298"/>
      <c r="ECZ6521" s="659"/>
      <c r="EDA6521" s="298"/>
      <c r="EDB6521" s="298"/>
      <c r="EDC6521" s="298"/>
      <c r="EDD6521" s="659"/>
      <c r="EDE6521" s="298"/>
      <c r="EDF6521" s="298"/>
      <c r="EDG6521" s="298"/>
      <c r="EDH6521" s="659"/>
      <c r="EDI6521" s="298"/>
      <c r="EDJ6521" s="298"/>
      <c r="EDK6521" s="298"/>
      <c r="EDL6521" s="659"/>
      <c r="EDM6521" s="298"/>
      <c r="EDN6521" s="298"/>
      <c r="EDO6521" s="298"/>
      <c r="EDP6521" s="659"/>
      <c r="EDQ6521" s="298"/>
      <c r="EDR6521" s="298"/>
      <c r="EDS6521" s="298"/>
      <c r="EDT6521" s="659"/>
      <c r="EDU6521" s="298"/>
      <c r="EDV6521" s="298"/>
      <c r="EDW6521" s="298"/>
      <c r="EDX6521" s="659"/>
      <c r="EDY6521" s="298"/>
      <c r="EDZ6521" s="298"/>
      <c r="EEA6521" s="298"/>
      <c r="EEB6521" s="659"/>
      <c r="EEC6521" s="298"/>
      <c r="EED6521" s="298"/>
      <c r="EEE6521" s="298"/>
      <c r="EEF6521" s="659"/>
      <c r="EEG6521" s="298"/>
      <c r="EEH6521" s="298"/>
      <c r="EEI6521" s="298"/>
      <c r="EEJ6521" s="659"/>
      <c r="EEK6521" s="298"/>
      <c r="EEL6521" s="298"/>
      <c r="EEM6521" s="298"/>
      <c r="EEN6521" s="659"/>
      <c r="EEO6521" s="298"/>
      <c r="EEP6521" s="298"/>
      <c r="EEQ6521" s="298"/>
      <c r="EER6521" s="659"/>
      <c r="EES6521" s="298"/>
      <c r="EET6521" s="298"/>
      <c r="EEU6521" s="298"/>
      <c r="EEV6521" s="659"/>
      <c r="EEW6521" s="298"/>
      <c r="EEX6521" s="298"/>
      <c r="EEY6521" s="298"/>
      <c r="EEZ6521" s="659"/>
      <c r="EFA6521" s="298"/>
      <c r="EFB6521" s="298"/>
      <c r="EFC6521" s="298"/>
      <c r="EFD6521" s="659"/>
      <c r="EFE6521" s="298"/>
      <c r="EFF6521" s="298"/>
      <c r="EFG6521" s="298"/>
      <c r="EFH6521" s="659"/>
      <c r="EFI6521" s="298"/>
      <c r="EFJ6521" s="298"/>
      <c r="EFK6521" s="298"/>
      <c r="EFL6521" s="659"/>
      <c r="EFM6521" s="298"/>
      <c r="EFN6521" s="298"/>
      <c r="EFO6521" s="298"/>
      <c r="EFP6521" s="659"/>
      <c r="EFQ6521" s="298"/>
      <c r="EFR6521" s="298"/>
      <c r="EFS6521" s="298"/>
      <c r="EFT6521" s="659"/>
      <c r="EFU6521" s="298"/>
      <c r="EFV6521" s="298"/>
      <c r="EFW6521" s="298"/>
      <c r="EFX6521" s="659"/>
      <c r="EFY6521" s="298"/>
      <c r="EFZ6521" s="298"/>
      <c r="EGA6521" s="298"/>
      <c r="EGB6521" s="659"/>
      <c r="EGC6521" s="298"/>
      <c r="EGD6521" s="298"/>
      <c r="EGE6521" s="298"/>
      <c r="EGF6521" s="659"/>
      <c r="EGG6521" s="298"/>
      <c r="EGH6521" s="298"/>
      <c r="EGI6521" s="298"/>
      <c r="EGJ6521" s="659"/>
      <c r="EGK6521" s="298"/>
      <c r="EGL6521" s="298"/>
      <c r="EGM6521" s="298"/>
      <c r="EGN6521" s="659"/>
      <c r="EGO6521" s="298"/>
      <c r="EGP6521" s="298"/>
      <c r="EGQ6521" s="298"/>
      <c r="EGR6521" s="659"/>
      <c r="EGS6521" s="298"/>
      <c r="EGT6521" s="298"/>
      <c r="EGU6521" s="298"/>
      <c r="EGV6521" s="659"/>
      <c r="EGW6521" s="298"/>
      <c r="EGX6521" s="298"/>
      <c r="EGY6521" s="298"/>
      <c r="EGZ6521" s="659"/>
      <c r="EHA6521" s="298"/>
      <c r="EHB6521" s="298"/>
      <c r="EHC6521" s="298"/>
      <c r="EHD6521" s="659"/>
      <c r="EHE6521" s="298"/>
      <c r="EHF6521" s="298"/>
      <c r="EHG6521" s="298"/>
      <c r="EHH6521" s="659"/>
      <c r="EHI6521" s="298"/>
      <c r="EHJ6521" s="298"/>
      <c r="EHK6521" s="298"/>
      <c r="EHL6521" s="659"/>
      <c r="EHM6521" s="298"/>
      <c r="EHN6521" s="298"/>
      <c r="EHO6521" s="298"/>
      <c r="EHP6521" s="659"/>
      <c r="EHQ6521" s="298"/>
      <c r="EHR6521" s="298"/>
      <c r="EHS6521" s="298"/>
      <c r="EHT6521" s="659"/>
      <c r="EHU6521" s="298"/>
      <c r="EHV6521" s="298"/>
      <c r="EHW6521" s="298"/>
      <c r="EHX6521" s="659"/>
      <c r="EHY6521" s="298"/>
      <c r="EHZ6521" s="298"/>
      <c r="EIA6521" s="298"/>
      <c r="EIB6521" s="659"/>
      <c r="EIC6521" s="298"/>
      <c r="EID6521" s="298"/>
      <c r="EIE6521" s="298"/>
      <c r="EIF6521" s="659"/>
      <c r="EIG6521" s="298"/>
      <c r="EIH6521" s="298"/>
      <c r="EII6521" s="298"/>
      <c r="EIJ6521" s="659"/>
      <c r="EIK6521" s="298"/>
      <c r="EIL6521" s="298"/>
      <c r="EIM6521" s="298"/>
      <c r="EIN6521" s="659"/>
      <c r="EIO6521" s="298"/>
      <c r="EIP6521" s="298"/>
      <c r="EIQ6521" s="298"/>
      <c r="EIR6521" s="659"/>
      <c r="EIS6521" s="298"/>
      <c r="EIT6521" s="298"/>
      <c r="EIU6521" s="298"/>
      <c r="EIV6521" s="659"/>
      <c r="EIW6521" s="298"/>
      <c r="EIX6521" s="298"/>
      <c r="EIY6521" s="298"/>
      <c r="EIZ6521" s="659"/>
      <c r="EJA6521" s="298"/>
      <c r="EJB6521" s="298"/>
      <c r="EJC6521" s="298"/>
      <c r="EJD6521" s="659"/>
      <c r="EJE6521" s="298"/>
      <c r="EJF6521" s="298"/>
      <c r="EJG6521" s="298"/>
      <c r="EJH6521" s="659"/>
      <c r="EJI6521" s="298"/>
      <c r="EJJ6521" s="298"/>
      <c r="EJK6521" s="298"/>
      <c r="EJL6521" s="659"/>
      <c r="EJM6521" s="298"/>
      <c r="EJN6521" s="298"/>
      <c r="EJO6521" s="298"/>
      <c r="EJP6521" s="659"/>
      <c r="EJQ6521" s="298"/>
      <c r="EJR6521" s="298"/>
      <c r="EJS6521" s="298"/>
      <c r="EJT6521" s="659"/>
      <c r="EJU6521" s="298"/>
      <c r="EJV6521" s="298"/>
      <c r="EJW6521" s="298"/>
      <c r="EJX6521" s="659"/>
      <c r="EJY6521" s="298"/>
      <c r="EJZ6521" s="298"/>
      <c r="EKA6521" s="298"/>
      <c r="EKB6521" s="659"/>
      <c r="EKC6521" s="298"/>
      <c r="EKD6521" s="298"/>
      <c r="EKE6521" s="298"/>
      <c r="EKF6521" s="659"/>
      <c r="EKG6521" s="298"/>
      <c r="EKH6521" s="298"/>
      <c r="EKI6521" s="298"/>
      <c r="EKJ6521" s="659"/>
      <c r="EKK6521" s="298"/>
      <c r="EKL6521" s="298"/>
      <c r="EKM6521" s="298"/>
      <c r="EKN6521" s="659"/>
      <c r="EKO6521" s="298"/>
      <c r="EKP6521" s="298"/>
      <c r="EKQ6521" s="298"/>
      <c r="EKR6521" s="659"/>
      <c r="EKS6521" s="298"/>
      <c r="EKT6521" s="298"/>
      <c r="EKU6521" s="298"/>
      <c r="EKV6521" s="659"/>
      <c r="EKW6521" s="298"/>
      <c r="EKX6521" s="298"/>
      <c r="EKY6521" s="298"/>
      <c r="EKZ6521" s="659"/>
      <c r="ELA6521" s="298"/>
      <c r="ELB6521" s="298"/>
      <c r="ELC6521" s="298"/>
      <c r="ELD6521" s="659"/>
      <c r="ELE6521" s="298"/>
      <c r="ELF6521" s="298"/>
      <c r="ELG6521" s="298"/>
      <c r="ELH6521" s="659"/>
      <c r="ELI6521" s="298"/>
      <c r="ELJ6521" s="298"/>
      <c r="ELK6521" s="298"/>
      <c r="ELL6521" s="659"/>
      <c r="ELM6521" s="298"/>
      <c r="ELN6521" s="298"/>
      <c r="ELO6521" s="298"/>
      <c r="ELP6521" s="659"/>
      <c r="ELQ6521" s="298"/>
      <c r="ELR6521" s="298"/>
      <c r="ELS6521" s="298"/>
      <c r="ELT6521" s="659"/>
      <c r="ELU6521" s="298"/>
      <c r="ELV6521" s="298"/>
      <c r="ELW6521" s="298"/>
      <c r="ELX6521" s="659"/>
      <c r="ELY6521" s="298"/>
      <c r="ELZ6521" s="298"/>
      <c r="EMA6521" s="298"/>
      <c r="EMB6521" s="659"/>
      <c r="EMC6521" s="298"/>
      <c r="EMD6521" s="298"/>
      <c r="EME6521" s="298"/>
      <c r="EMF6521" s="659"/>
      <c r="EMG6521" s="298"/>
      <c r="EMH6521" s="298"/>
      <c r="EMI6521" s="298"/>
      <c r="EMJ6521" s="659"/>
      <c r="EMK6521" s="298"/>
      <c r="EML6521" s="298"/>
      <c r="EMM6521" s="298"/>
      <c r="EMN6521" s="659"/>
      <c r="EMO6521" s="298"/>
      <c r="EMP6521" s="298"/>
      <c r="EMQ6521" s="298"/>
      <c r="EMR6521" s="659"/>
      <c r="EMS6521" s="298"/>
      <c r="EMT6521" s="298"/>
      <c r="EMU6521" s="298"/>
      <c r="EMV6521" s="659"/>
      <c r="EMW6521" s="298"/>
      <c r="EMX6521" s="298"/>
      <c r="EMY6521" s="298"/>
      <c r="EMZ6521" s="659"/>
      <c r="ENA6521" s="298"/>
      <c r="ENB6521" s="298"/>
      <c r="ENC6521" s="298"/>
      <c r="END6521" s="659"/>
      <c r="ENE6521" s="298"/>
      <c r="ENF6521" s="298"/>
      <c r="ENG6521" s="298"/>
      <c r="ENH6521" s="659"/>
      <c r="ENI6521" s="298"/>
      <c r="ENJ6521" s="298"/>
      <c r="ENK6521" s="298"/>
      <c r="ENL6521" s="659"/>
      <c r="ENM6521" s="298"/>
      <c r="ENN6521" s="298"/>
      <c r="ENO6521" s="298"/>
      <c r="ENP6521" s="659"/>
      <c r="ENQ6521" s="298"/>
      <c r="ENR6521" s="298"/>
      <c r="ENS6521" s="298"/>
      <c r="ENT6521" s="659"/>
      <c r="ENU6521" s="298"/>
      <c r="ENV6521" s="298"/>
      <c r="ENW6521" s="298"/>
      <c r="ENX6521" s="659"/>
      <c r="ENY6521" s="298"/>
      <c r="ENZ6521" s="298"/>
      <c r="EOA6521" s="298"/>
      <c r="EOB6521" s="659"/>
      <c r="EOC6521" s="298"/>
      <c r="EOD6521" s="298"/>
      <c r="EOE6521" s="298"/>
      <c r="EOF6521" s="659"/>
      <c r="EOG6521" s="298"/>
      <c r="EOH6521" s="298"/>
      <c r="EOI6521" s="298"/>
      <c r="EOJ6521" s="659"/>
      <c r="EOK6521" s="298"/>
      <c r="EOL6521" s="298"/>
      <c r="EOM6521" s="298"/>
      <c r="EON6521" s="659"/>
      <c r="EOO6521" s="298"/>
      <c r="EOP6521" s="298"/>
      <c r="EOQ6521" s="298"/>
      <c r="EOR6521" s="659"/>
      <c r="EOS6521" s="298"/>
      <c r="EOT6521" s="298"/>
      <c r="EOU6521" s="298"/>
      <c r="EOV6521" s="659"/>
      <c r="EOW6521" s="298"/>
      <c r="EOX6521" s="298"/>
      <c r="EOY6521" s="298"/>
      <c r="EOZ6521" s="659"/>
      <c r="EPA6521" s="298"/>
      <c r="EPB6521" s="298"/>
      <c r="EPC6521" s="298"/>
      <c r="EPD6521" s="659"/>
      <c r="EPE6521" s="298"/>
      <c r="EPF6521" s="298"/>
      <c r="EPG6521" s="298"/>
      <c r="EPH6521" s="659"/>
      <c r="EPI6521" s="298"/>
      <c r="EPJ6521" s="298"/>
      <c r="EPK6521" s="298"/>
      <c r="EPL6521" s="659"/>
      <c r="EPM6521" s="298"/>
      <c r="EPN6521" s="298"/>
      <c r="EPO6521" s="298"/>
      <c r="EPP6521" s="659"/>
      <c r="EPQ6521" s="298"/>
      <c r="EPR6521" s="298"/>
      <c r="EPS6521" s="298"/>
      <c r="EPT6521" s="659"/>
      <c r="EPU6521" s="298"/>
      <c r="EPV6521" s="298"/>
      <c r="EPW6521" s="298"/>
      <c r="EPX6521" s="659"/>
      <c r="EPY6521" s="298"/>
      <c r="EPZ6521" s="298"/>
      <c r="EQA6521" s="298"/>
      <c r="EQB6521" s="659"/>
      <c r="EQC6521" s="298"/>
      <c r="EQD6521" s="298"/>
      <c r="EQE6521" s="298"/>
      <c r="EQF6521" s="659"/>
      <c r="EQG6521" s="298"/>
      <c r="EQH6521" s="298"/>
      <c r="EQI6521" s="298"/>
      <c r="EQJ6521" s="659"/>
      <c r="EQK6521" s="298"/>
      <c r="EQL6521" s="298"/>
      <c r="EQM6521" s="298"/>
      <c r="EQN6521" s="659"/>
      <c r="EQO6521" s="298"/>
      <c r="EQP6521" s="298"/>
      <c r="EQQ6521" s="298"/>
      <c r="EQR6521" s="659"/>
      <c r="EQS6521" s="298"/>
      <c r="EQT6521" s="298"/>
      <c r="EQU6521" s="298"/>
      <c r="EQV6521" s="659"/>
      <c r="EQW6521" s="298"/>
      <c r="EQX6521" s="298"/>
      <c r="EQY6521" s="298"/>
      <c r="EQZ6521" s="659"/>
      <c r="ERA6521" s="298"/>
      <c r="ERB6521" s="298"/>
      <c r="ERC6521" s="298"/>
      <c r="ERD6521" s="659"/>
      <c r="ERE6521" s="298"/>
      <c r="ERF6521" s="298"/>
      <c r="ERG6521" s="298"/>
      <c r="ERH6521" s="659"/>
      <c r="ERI6521" s="298"/>
      <c r="ERJ6521" s="298"/>
      <c r="ERK6521" s="298"/>
      <c r="ERL6521" s="659"/>
      <c r="ERM6521" s="298"/>
      <c r="ERN6521" s="298"/>
      <c r="ERO6521" s="298"/>
      <c r="ERP6521" s="659"/>
      <c r="ERQ6521" s="298"/>
      <c r="ERR6521" s="298"/>
      <c r="ERS6521" s="298"/>
      <c r="ERT6521" s="659"/>
      <c r="ERU6521" s="298"/>
      <c r="ERV6521" s="298"/>
      <c r="ERW6521" s="298"/>
      <c r="ERX6521" s="659"/>
      <c r="ERY6521" s="298"/>
      <c r="ERZ6521" s="298"/>
      <c r="ESA6521" s="298"/>
      <c r="ESB6521" s="659"/>
      <c r="ESC6521" s="298"/>
      <c r="ESD6521" s="298"/>
      <c r="ESE6521" s="298"/>
      <c r="ESF6521" s="659"/>
      <c r="ESG6521" s="298"/>
      <c r="ESH6521" s="298"/>
      <c r="ESI6521" s="298"/>
      <c r="ESJ6521" s="659"/>
      <c r="ESK6521" s="298"/>
      <c r="ESL6521" s="298"/>
      <c r="ESM6521" s="298"/>
      <c r="ESN6521" s="659"/>
      <c r="ESO6521" s="298"/>
      <c r="ESP6521" s="298"/>
      <c r="ESQ6521" s="298"/>
      <c r="ESR6521" s="659"/>
      <c r="ESS6521" s="298"/>
      <c r="EST6521" s="298"/>
      <c r="ESU6521" s="298"/>
      <c r="ESV6521" s="659"/>
      <c r="ESW6521" s="298"/>
      <c r="ESX6521" s="298"/>
      <c r="ESY6521" s="298"/>
      <c r="ESZ6521" s="659"/>
      <c r="ETA6521" s="298"/>
      <c r="ETB6521" s="298"/>
      <c r="ETC6521" s="298"/>
      <c r="ETD6521" s="659"/>
      <c r="ETE6521" s="298"/>
      <c r="ETF6521" s="298"/>
      <c r="ETG6521" s="298"/>
      <c r="ETH6521" s="659"/>
      <c r="ETI6521" s="298"/>
      <c r="ETJ6521" s="298"/>
      <c r="ETK6521" s="298"/>
      <c r="ETL6521" s="659"/>
      <c r="ETM6521" s="298"/>
      <c r="ETN6521" s="298"/>
      <c r="ETO6521" s="298"/>
      <c r="ETP6521" s="659"/>
      <c r="ETQ6521" s="298"/>
      <c r="ETR6521" s="298"/>
      <c r="ETS6521" s="298"/>
      <c r="ETT6521" s="659"/>
      <c r="ETU6521" s="298"/>
      <c r="ETV6521" s="298"/>
      <c r="ETW6521" s="298"/>
      <c r="ETX6521" s="659"/>
      <c r="ETY6521" s="298"/>
      <c r="ETZ6521" s="298"/>
      <c r="EUA6521" s="298"/>
      <c r="EUB6521" s="659"/>
      <c r="EUC6521" s="298"/>
      <c r="EUD6521" s="298"/>
      <c r="EUE6521" s="298"/>
      <c r="EUF6521" s="659"/>
      <c r="EUG6521" s="298"/>
      <c r="EUH6521" s="298"/>
      <c r="EUI6521" s="298"/>
      <c r="EUJ6521" s="659"/>
      <c r="EUK6521" s="298"/>
      <c r="EUL6521" s="298"/>
      <c r="EUM6521" s="298"/>
      <c r="EUN6521" s="659"/>
      <c r="EUO6521" s="298"/>
      <c r="EUP6521" s="298"/>
      <c r="EUQ6521" s="298"/>
      <c r="EUR6521" s="659"/>
      <c r="EUS6521" s="298"/>
      <c r="EUT6521" s="298"/>
      <c r="EUU6521" s="298"/>
      <c r="EUV6521" s="659"/>
      <c r="EUW6521" s="298"/>
      <c r="EUX6521" s="298"/>
      <c r="EUY6521" s="298"/>
      <c r="EUZ6521" s="659"/>
      <c r="EVA6521" s="298"/>
      <c r="EVB6521" s="298"/>
      <c r="EVC6521" s="298"/>
      <c r="EVD6521" s="659"/>
      <c r="EVE6521" s="298"/>
      <c r="EVF6521" s="298"/>
      <c r="EVG6521" s="298"/>
      <c r="EVH6521" s="659"/>
      <c r="EVI6521" s="298"/>
      <c r="EVJ6521" s="298"/>
      <c r="EVK6521" s="298"/>
      <c r="EVL6521" s="659"/>
      <c r="EVM6521" s="298"/>
      <c r="EVN6521" s="298"/>
      <c r="EVO6521" s="298"/>
      <c r="EVP6521" s="659"/>
      <c r="EVQ6521" s="298"/>
      <c r="EVR6521" s="298"/>
      <c r="EVS6521" s="298"/>
      <c r="EVT6521" s="659"/>
      <c r="EVU6521" s="298"/>
      <c r="EVV6521" s="298"/>
      <c r="EVW6521" s="298"/>
      <c r="EVX6521" s="659"/>
      <c r="EVY6521" s="298"/>
      <c r="EVZ6521" s="298"/>
      <c r="EWA6521" s="298"/>
      <c r="EWB6521" s="659"/>
      <c r="EWC6521" s="298"/>
      <c r="EWD6521" s="298"/>
      <c r="EWE6521" s="298"/>
      <c r="EWF6521" s="659"/>
      <c r="EWG6521" s="298"/>
      <c r="EWH6521" s="298"/>
      <c r="EWI6521" s="298"/>
      <c r="EWJ6521" s="659"/>
      <c r="EWK6521" s="298"/>
      <c r="EWL6521" s="298"/>
      <c r="EWM6521" s="298"/>
      <c r="EWN6521" s="659"/>
      <c r="EWO6521" s="298"/>
      <c r="EWP6521" s="298"/>
      <c r="EWQ6521" s="298"/>
      <c r="EWR6521" s="659"/>
      <c r="EWS6521" s="298"/>
      <c r="EWT6521" s="298"/>
      <c r="EWU6521" s="298"/>
      <c r="EWV6521" s="659"/>
      <c r="EWW6521" s="298"/>
      <c r="EWX6521" s="298"/>
      <c r="EWY6521" s="298"/>
      <c r="EWZ6521" s="659"/>
      <c r="EXA6521" s="298"/>
      <c r="EXB6521" s="298"/>
      <c r="EXC6521" s="298"/>
      <c r="EXD6521" s="659"/>
      <c r="EXE6521" s="298"/>
      <c r="EXF6521" s="298"/>
      <c r="EXG6521" s="298"/>
      <c r="EXH6521" s="659"/>
      <c r="EXI6521" s="298"/>
      <c r="EXJ6521" s="298"/>
      <c r="EXK6521" s="298"/>
      <c r="EXL6521" s="659"/>
      <c r="EXM6521" s="298"/>
      <c r="EXN6521" s="298"/>
      <c r="EXO6521" s="298"/>
      <c r="EXP6521" s="659"/>
      <c r="EXQ6521" s="298"/>
      <c r="EXR6521" s="298"/>
      <c r="EXS6521" s="298"/>
      <c r="EXT6521" s="659"/>
      <c r="EXU6521" s="298"/>
      <c r="EXV6521" s="298"/>
      <c r="EXW6521" s="298"/>
      <c r="EXX6521" s="659"/>
      <c r="EXY6521" s="298"/>
      <c r="EXZ6521" s="298"/>
      <c r="EYA6521" s="298"/>
      <c r="EYB6521" s="659"/>
      <c r="EYC6521" s="298"/>
      <c r="EYD6521" s="298"/>
      <c r="EYE6521" s="298"/>
      <c r="EYF6521" s="659"/>
      <c r="EYG6521" s="298"/>
      <c r="EYH6521" s="298"/>
      <c r="EYI6521" s="298"/>
      <c r="EYJ6521" s="659"/>
      <c r="EYK6521" s="298"/>
      <c r="EYL6521" s="298"/>
      <c r="EYM6521" s="298"/>
      <c r="EYN6521" s="659"/>
      <c r="EYO6521" s="298"/>
      <c r="EYP6521" s="298"/>
      <c r="EYQ6521" s="298"/>
      <c r="EYR6521" s="659"/>
      <c r="EYS6521" s="298"/>
      <c r="EYT6521" s="298"/>
      <c r="EYU6521" s="298"/>
      <c r="EYV6521" s="659"/>
      <c r="EYW6521" s="298"/>
      <c r="EYX6521" s="298"/>
      <c r="EYY6521" s="298"/>
      <c r="EYZ6521" s="659"/>
      <c r="EZA6521" s="298"/>
      <c r="EZB6521" s="298"/>
      <c r="EZC6521" s="298"/>
      <c r="EZD6521" s="659"/>
      <c r="EZE6521" s="298"/>
      <c r="EZF6521" s="298"/>
      <c r="EZG6521" s="298"/>
      <c r="EZH6521" s="659"/>
      <c r="EZI6521" s="298"/>
      <c r="EZJ6521" s="298"/>
      <c r="EZK6521" s="298"/>
      <c r="EZL6521" s="659"/>
      <c r="EZM6521" s="298"/>
      <c r="EZN6521" s="298"/>
      <c r="EZO6521" s="298"/>
      <c r="EZP6521" s="659"/>
      <c r="EZQ6521" s="298"/>
      <c r="EZR6521" s="298"/>
      <c r="EZS6521" s="298"/>
      <c r="EZT6521" s="659"/>
      <c r="EZU6521" s="298"/>
      <c r="EZV6521" s="298"/>
      <c r="EZW6521" s="298"/>
      <c r="EZX6521" s="659"/>
      <c r="EZY6521" s="298"/>
      <c r="EZZ6521" s="298"/>
      <c r="FAA6521" s="298"/>
      <c r="FAB6521" s="659"/>
      <c r="FAC6521" s="298"/>
      <c r="FAD6521" s="298"/>
      <c r="FAE6521" s="298"/>
      <c r="FAF6521" s="659"/>
      <c r="FAG6521" s="298"/>
      <c r="FAH6521" s="298"/>
      <c r="FAI6521" s="298"/>
      <c r="FAJ6521" s="659"/>
      <c r="FAK6521" s="298"/>
      <c r="FAL6521" s="298"/>
      <c r="FAM6521" s="298"/>
      <c r="FAN6521" s="659"/>
      <c r="FAO6521" s="298"/>
      <c r="FAP6521" s="298"/>
      <c r="FAQ6521" s="298"/>
      <c r="FAR6521" s="659"/>
      <c r="FAS6521" s="298"/>
      <c r="FAT6521" s="298"/>
      <c r="FAU6521" s="298"/>
      <c r="FAV6521" s="659"/>
      <c r="FAW6521" s="298"/>
      <c r="FAX6521" s="298"/>
      <c r="FAY6521" s="298"/>
      <c r="FAZ6521" s="659"/>
      <c r="FBA6521" s="298"/>
      <c r="FBB6521" s="298"/>
      <c r="FBC6521" s="298"/>
      <c r="FBD6521" s="659"/>
      <c r="FBE6521" s="298"/>
      <c r="FBF6521" s="298"/>
      <c r="FBG6521" s="298"/>
      <c r="FBH6521" s="659"/>
      <c r="FBI6521" s="298"/>
      <c r="FBJ6521" s="298"/>
      <c r="FBK6521" s="298"/>
      <c r="FBL6521" s="659"/>
      <c r="FBM6521" s="298"/>
      <c r="FBN6521" s="298"/>
      <c r="FBO6521" s="298"/>
      <c r="FBP6521" s="659"/>
      <c r="FBQ6521" s="298"/>
      <c r="FBR6521" s="298"/>
      <c r="FBS6521" s="298"/>
      <c r="FBT6521" s="659"/>
      <c r="FBU6521" s="298"/>
      <c r="FBV6521" s="298"/>
      <c r="FBW6521" s="298"/>
      <c r="FBX6521" s="659"/>
      <c r="FBY6521" s="298"/>
      <c r="FBZ6521" s="298"/>
      <c r="FCA6521" s="298"/>
      <c r="FCB6521" s="659"/>
      <c r="FCC6521" s="298"/>
      <c r="FCD6521" s="298"/>
      <c r="FCE6521" s="298"/>
      <c r="FCF6521" s="659"/>
      <c r="FCG6521" s="298"/>
      <c r="FCH6521" s="298"/>
      <c r="FCI6521" s="298"/>
      <c r="FCJ6521" s="659"/>
      <c r="FCK6521" s="298"/>
      <c r="FCL6521" s="298"/>
      <c r="FCM6521" s="298"/>
      <c r="FCN6521" s="659"/>
      <c r="FCO6521" s="298"/>
      <c r="FCP6521" s="298"/>
      <c r="FCQ6521" s="298"/>
      <c r="FCR6521" s="659"/>
      <c r="FCS6521" s="298"/>
      <c r="FCT6521" s="298"/>
      <c r="FCU6521" s="298"/>
      <c r="FCV6521" s="659"/>
      <c r="FCW6521" s="298"/>
      <c r="FCX6521" s="298"/>
      <c r="FCY6521" s="298"/>
      <c r="FCZ6521" s="659"/>
      <c r="FDA6521" s="298"/>
      <c r="FDB6521" s="298"/>
      <c r="FDC6521" s="298"/>
      <c r="FDD6521" s="659"/>
      <c r="FDE6521" s="298"/>
      <c r="FDF6521" s="298"/>
      <c r="FDG6521" s="298"/>
      <c r="FDH6521" s="659"/>
      <c r="FDI6521" s="298"/>
      <c r="FDJ6521" s="298"/>
      <c r="FDK6521" s="298"/>
      <c r="FDL6521" s="659"/>
      <c r="FDM6521" s="298"/>
      <c r="FDN6521" s="298"/>
      <c r="FDO6521" s="298"/>
      <c r="FDP6521" s="659"/>
      <c r="FDQ6521" s="298"/>
      <c r="FDR6521" s="298"/>
      <c r="FDS6521" s="298"/>
      <c r="FDT6521" s="659"/>
      <c r="FDU6521" s="298"/>
      <c r="FDV6521" s="298"/>
      <c r="FDW6521" s="298"/>
      <c r="FDX6521" s="659"/>
      <c r="FDY6521" s="298"/>
      <c r="FDZ6521" s="298"/>
      <c r="FEA6521" s="298"/>
      <c r="FEB6521" s="659"/>
      <c r="FEC6521" s="298"/>
      <c r="FED6521" s="298"/>
      <c r="FEE6521" s="298"/>
      <c r="FEF6521" s="659"/>
      <c r="FEG6521" s="298"/>
      <c r="FEH6521" s="298"/>
      <c r="FEI6521" s="298"/>
      <c r="FEJ6521" s="659"/>
      <c r="FEK6521" s="298"/>
      <c r="FEL6521" s="298"/>
      <c r="FEM6521" s="298"/>
      <c r="FEN6521" s="659"/>
      <c r="FEO6521" s="298"/>
      <c r="FEP6521" s="298"/>
      <c r="FEQ6521" s="298"/>
      <c r="FER6521" s="659"/>
      <c r="FES6521" s="298"/>
      <c r="FET6521" s="298"/>
      <c r="FEU6521" s="298"/>
      <c r="FEV6521" s="659"/>
      <c r="FEW6521" s="298"/>
      <c r="FEX6521" s="298"/>
      <c r="FEY6521" s="298"/>
      <c r="FEZ6521" s="659"/>
      <c r="FFA6521" s="298"/>
      <c r="FFB6521" s="298"/>
      <c r="FFC6521" s="298"/>
      <c r="FFD6521" s="659"/>
      <c r="FFE6521" s="298"/>
      <c r="FFF6521" s="298"/>
      <c r="FFG6521" s="298"/>
      <c r="FFH6521" s="659"/>
      <c r="FFI6521" s="298"/>
      <c r="FFJ6521" s="298"/>
      <c r="FFK6521" s="298"/>
      <c r="FFL6521" s="659"/>
      <c r="FFM6521" s="298"/>
      <c r="FFN6521" s="298"/>
      <c r="FFO6521" s="298"/>
      <c r="FFP6521" s="659"/>
      <c r="FFQ6521" s="298"/>
      <c r="FFR6521" s="298"/>
      <c r="FFS6521" s="298"/>
      <c r="FFT6521" s="659"/>
      <c r="FFU6521" s="298"/>
      <c r="FFV6521" s="298"/>
      <c r="FFW6521" s="298"/>
      <c r="FFX6521" s="659"/>
      <c r="FFY6521" s="298"/>
      <c r="FFZ6521" s="298"/>
      <c r="FGA6521" s="298"/>
      <c r="FGB6521" s="659"/>
      <c r="FGC6521" s="298"/>
      <c r="FGD6521" s="298"/>
      <c r="FGE6521" s="298"/>
      <c r="FGF6521" s="659"/>
      <c r="FGG6521" s="298"/>
      <c r="FGH6521" s="298"/>
      <c r="FGI6521" s="298"/>
      <c r="FGJ6521" s="659"/>
      <c r="FGK6521" s="298"/>
      <c r="FGL6521" s="298"/>
      <c r="FGM6521" s="298"/>
      <c r="FGN6521" s="659"/>
      <c r="FGO6521" s="298"/>
      <c r="FGP6521" s="298"/>
      <c r="FGQ6521" s="298"/>
      <c r="FGR6521" s="659"/>
      <c r="FGS6521" s="298"/>
      <c r="FGT6521" s="298"/>
      <c r="FGU6521" s="298"/>
      <c r="FGV6521" s="659"/>
      <c r="FGW6521" s="298"/>
      <c r="FGX6521" s="298"/>
      <c r="FGY6521" s="298"/>
      <c r="FGZ6521" s="659"/>
      <c r="FHA6521" s="298"/>
      <c r="FHB6521" s="298"/>
      <c r="FHC6521" s="298"/>
      <c r="FHD6521" s="659"/>
      <c r="FHE6521" s="298"/>
      <c r="FHF6521" s="298"/>
      <c r="FHG6521" s="298"/>
      <c r="FHH6521" s="659"/>
      <c r="FHI6521" s="298"/>
      <c r="FHJ6521" s="298"/>
      <c r="FHK6521" s="298"/>
      <c r="FHL6521" s="659"/>
      <c r="FHM6521" s="298"/>
      <c r="FHN6521" s="298"/>
      <c r="FHO6521" s="298"/>
      <c r="FHP6521" s="659"/>
      <c r="FHQ6521" s="298"/>
      <c r="FHR6521" s="298"/>
      <c r="FHS6521" s="298"/>
      <c r="FHT6521" s="659"/>
      <c r="FHU6521" s="298"/>
      <c r="FHV6521" s="298"/>
      <c r="FHW6521" s="298"/>
      <c r="FHX6521" s="659"/>
      <c r="FHY6521" s="298"/>
      <c r="FHZ6521" s="298"/>
      <c r="FIA6521" s="298"/>
      <c r="FIB6521" s="659"/>
      <c r="FIC6521" s="298"/>
      <c r="FID6521" s="298"/>
      <c r="FIE6521" s="298"/>
      <c r="FIF6521" s="659"/>
      <c r="FIG6521" s="298"/>
      <c r="FIH6521" s="298"/>
      <c r="FII6521" s="298"/>
      <c r="FIJ6521" s="659"/>
      <c r="FIK6521" s="298"/>
      <c r="FIL6521" s="298"/>
      <c r="FIM6521" s="298"/>
      <c r="FIN6521" s="659"/>
      <c r="FIO6521" s="298"/>
      <c r="FIP6521" s="298"/>
      <c r="FIQ6521" s="298"/>
      <c r="FIR6521" s="659"/>
      <c r="FIS6521" s="298"/>
      <c r="FIT6521" s="298"/>
      <c r="FIU6521" s="298"/>
      <c r="FIV6521" s="659"/>
      <c r="FIW6521" s="298"/>
      <c r="FIX6521" s="298"/>
      <c r="FIY6521" s="298"/>
      <c r="FIZ6521" s="659"/>
      <c r="FJA6521" s="298"/>
      <c r="FJB6521" s="298"/>
      <c r="FJC6521" s="298"/>
      <c r="FJD6521" s="659"/>
      <c r="FJE6521" s="298"/>
      <c r="FJF6521" s="298"/>
      <c r="FJG6521" s="298"/>
      <c r="FJH6521" s="659"/>
      <c r="FJI6521" s="298"/>
      <c r="FJJ6521" s="298"/>
      <c r="FJK6521" s="298"/>
      <c r="FJL6521" s="659"/>
      <c r="FJM6521" s="298"/>
      <c r="FJN6521" s="298"/>
      <c r="FJO6521" s="298"/>
      <c r="FJP6521" s="659"/>
      <c r="FJQ6521" s="298"/>
      <c r="FJR6521" s="298"/>
      <c r="FJS6521" s="298"/>
      <c r="FJT6521" s="659"/>
      <c r="FJU6521" s="298"/>
      <c r="FJV6521" s="298"/>
      <c r="FJW6521" s="298"/>
      <c r="FJX6521" s="659"/>
      <c r="FJY6521" s="298"/>
      <c r="FJZ6521" s="298"/>
      <c r="FKA6521" s="298"/>
      <c r="FKB6521" s="659"/>
      <c r="FKC6521" s="298"/>
      <c r="FKD6521" s="298"/>
      <c r="FKE6521" s="298"/>
      <c r="FKF6521" s="659"/>
      <c r="FKG6521" s="298"/>
      <c r="FKH6521" s="298"/>
      <c r="FKI6521" s="298"/>
      <c r="FKJ6521" s="659"/>
      <c r="FKK6521" s="298"/>
      <c r="FKL6521" s="298"/>
      <c r="FKM6521" s="298"/>
      <c r="FKN6521" s="659"/>
      <c r="FKO6521" s="298"/>
      <c r="FKP6521" s="298"/>
      <c r="FKQ6521" s="298"/>
      <c r="FKR6521" s="659"/>
      <c r="FKS6521" s="298"/>
      <c r="FKT6521" s="298"/>
      <c r="FKU6521" s="298"/>
      <c r="FKV6521" s="659"/>
      <c r="FKW6521" s="298"/>
      <c r="FKX6521" s="298"/>
      <c r="FKY6521" s="298"/>
      <c r="FKZ6521" s="659"/>
      <c r="FLA6521" s="298"/>
      <c r="FLB6521" s="298"/>
      <c r="FLC6521" s="298"/>
      <c r="FLD6521" s="659"/>
      <c r="FLE6521" s="298"/>
      <c r="FLF6521" s="298"/>
      <c r="FLG6521" s="298"/>
      <c r="FLH6521" s="659"/>
      <c r="FLI6521" s="298"/>
      <c r="FLJ6521" s="298"/>
      <c r="FLK6521" s="298"/>
      <c r="FLL6521" s="659"/>
      <c r="FLM6521" s="298"/>
      <c r="FLN6521" s="298"/>
      <c r="FLO6521" s="298"/>
      <c r="FLP6521" s="659"/>
      <c r="FLQ6521" s="298"/>
      <c r="FLR6521" s="298"/>
      <c r="FLS6521" s="298"/>
      <c r="FLT6521" s="659"/>
      <c r="FLU6521" s="298"/>
      <c r="FLV6521" s="298"/>
      <c r="FLW6521" s="298"/>
      <c r="FLX6521" s="659"/>
      <c r="FLY6521" s="298"/>
      <c r="FLZ6521" s="298"/>
      <c r="FMA6521" s="298"/>
      <c r="FMB6521" s="659"/>
      <c r="FMC6521" s="298"/>
      <c r="FMD6521" s="298"/>
      <c r="FME6521" s="298"/>
      <c r="FMF6521" s="659"/>
      <c r="FMG6521" s="298"/>
      <c r="FMH6521" s="298"/>
      <c r="FMI6521" s="298"/>
      <c r="FMJ6521" s="659"/>
      <c r="FMK6521" s="298"/>
      <c r="FML6521" s="298"/>
      <c r="FMM6521" s="298"/>
      <c r="FMN6521" s="659"/>
      <c r="FMO6521" s="298"/>
      <c r="FMP6521" s="298"/>
      <c r="FMQ6521" s="298"/>
      <c r="FMR6521" s="659"/>
      <c r="FMS6521" s="298"/>
      <c r="FMT6521" s="298"/>
      <c r="FMU6521" s="298"/>
      <c r="FMV6521" s="659"/>
      <c r="FMW6521" s="298"/>
      <c r="FMX6521" s="298"/>
      <c r="FMY6521" s="298"/>
      <c r="FMZ6521" s="659"/>
      <c r="FNA6521" s="298"/>
      <c r="FNB6521" s="298"/>
      <c r="FNC6521" s="298"/>
      <c r="FND6521" s="659"/>
      <c r="FNE6521" s="298"/>
      <c r="FNF6521" s="298"/>
      <c r="FNG6521" s="298"/>
      <c r="FNH6521" s="659"/>
      <c r="FNI6521" s="298"/>
      <c r="FNJ6521" s="298"/>
      <c r="FNK6521" s="298"/>
      <c r="FNL6521" s="659"/>
      <c r="FNM6521" s="298"/>
      <c r="FNN6521" s="298"/>
      <c r="FNO6521" s="298"/>
      <c r="FNP6521" s="659"/>
      <c r="FNQ6521" s="298"/>
      <c r="FNR6521" s="298"/>
      <c r="FNS6521" s="298"/>
      <c r="FNT6521" s="659"/>
      <c r="FNU6521" s="298"/>
      <c r="FNV6521" s="298"/>
      <c r="FNW6521" s="298"/>
      <c r="FNX6521" s="659"/>
      <c r="FNY6521" s="298"/>
      <c r="FNZ6521" s="298"/>
      <c r="FOA6521" s="298"/>
      <c r="FOB6521" s="659"/>
      <c r="FOC6521" s="298"/>
      <c r="FOD6521" s="298"/>
      <c r="FOE6521" s="298"/>
      <c r="FOF6521" s="659"/>
      <c r="FOG6521" s="298"/>
      <c r="FOH6521" s="298"/>
      <c r="FOI6521" s="298"/>
      <c r="FOJ6521" s="659"/>
      <c r="FOK6521" s="298"/>
      <c r="FOL6521" s="298"/>
      <c r="FOM6521" s="298"/>
      <c r="FON6521" s="659"/>
      <c r="FOO6521" s="298"/>
      <c r="FOP6521" s="298"/>
      <c r="FOQ6521" s="298"/>
      <c r="FOR6521" s="659"/>
      <c r="FOS6521" s="298"/>
      <c r="FOT6521" s="298"/>
      <c r="FOU6521" s="298"/>
      <c r="FOV6521" s="659"/>
      <c r="FOW6521" s="298"/>
      <c r="FOX6521" s="298"/>
      <c r="FOY6521" s="298"/>
      <c r="FOZ6521" s="659"/>
      <c r="FPA6521" s="298"/>
      <c r="FPB6521" s="298"/>
      <c r="FPC6521" s="298"/>
      <c r="FPD6521" s="659"/>
      <c r="FPE6521" s="298"/>
      <c r="FPF6521" s="298"/>
      <c r="FPG6521" s="298"/>
      <c r="FPH6521" s="659"/>
      <c r="FPI6521" s="298"/>
      <c r="FPJ6521" s="298"/>
      <c r="FPK6521" s="298"/>
      <c r="FPL6521" s="659"/>
      <c r="FPM6521" s="298"/>
      <c r="FPN6521" s="298"/>
      <c r="FPO6521" s="298"/>
      <c r="FPP6521" s="659"/>
      <c r="FPQ6521" s="298"/>
      <c r="FPR6521" s="298"/>
      <c r="FPS6521" s="298"/>
      <c r="FPT6521" s="659"/>
      <c r="FPU6521" s="298"/>
      <c r="FPV6521" s="298"/>
      <c r="FPW6521" s="298"/>
      <c r="FPX6521" s="659"/>
      <c r="FPY6521" s="298"/>
      <c r="FPZ6521" s="298"/>
      <c r="FQA6521" s="298"/>
      <c r="FQB6521" s="659"/>
      <c r="FQC6521" s="298"/>
      <c r="FQD6521" s="298"/>
      <c r="FQE6521" s="298"/>
      <c r="FQF6521" s="659"/>
      <c r="FQG6521" s="298"/>
      <c r="FQH6521" s="298"/>
      <c r="FQI6521" s="298"/>
      <c r="FQJ6521" s="659"/>
      <c r="FQK6521" s="298"/>
      <c r="FQL6521" s="298"/>
      <c r="FQM6521" s="298"/>
      <c r="FQN6521" s="659"/>
      <c r="FQO6521" s="298"/>
      <c r="FQP6521" s="298"/>
      <c r="FQQ6521" s="298"/>
      <c r="FQR6521" s="659"/>
      <c r="FQS6521" s="298"/>
      <c r="FQT6521" s="298"/>
      <c r="FQU6521" s="298"/>
      <c r="FQV6521" s="659"/>
      <c r="FQW6521" s="298"/>
      <c r="FQX6521" s="298"/>
      <c r="FQY6521" s="298"/>
      <c r="FQZ6521" s="659"/>
      <c r="FRA6521" s="298"/>
      <c r="FRB6521" s="298"/>
      <c r="FRC6521" s="298"/>
      <c r="FRD6521" s="659"/>
      <c r="FRE6521" s="298"/>
      <c r="FRF6521" s="298"/>
      <c r="FRG6521" s="298"/>
      <c r="FRH6521" s="659"/>
      <c r="FRI6521" s="298"/>
      <c r="FRJ6521" s="298"/>
      <c r="FRK6521" s="298"/>
      <c r="FRL6521" s="659"/>
      <c r="FRM6521" s="298"/>
      <c r="FRN6521" s="298"/>
      <c r="FRO6521" s="298"/>
      <c r="FRP6521" s="659"/>
      <c r="FRQ6521" s="298"/>
      <c r="FRR6521" s="298"/>
      <c r="FRS6521" s="298"/>
      <c r="FRT6521" s="659"/>
      <c r="FRU6521" s="298"/>
      <c r="FRV6521" s="298"/>
      <c r="FRW6521" s="298"/>
      <c r="FRX6521" s="659"/>
      <c r="FRY6521" s="298"/>
      <c r="FRZ6521" s="298"/>
      <c r="FSA6521" s="298"/>
      <c r="FSB6521" s="659"/>
      <c r="FSC6521" s="298"/>
      <c r="FSD6521" s="298"/>
      <c r="FSE6521" s="298"/>
      <c r="FSF6521" s="659"/>
      <c r="FSG6521" s="298"/>
      <c r="FSH6521" s="298"/>
      <c r="FSI6521" s="298"/>
      <c r="FSJ6521" s="659"/>
      <c r="FSK6521" s="298"/>
      <c r="FSL6521" s="298"/>
      <c r="FSM6521" s="298"/>
      <c r="FSN6521" s="659"/>
      <c r="FSO6521" s="298"/>
      <c r="FSP6521" s="298"/>
      <c r="FSQ6521" s="298"/>
      <c r="FSR6521" s="659"/>
      <c r="FSS6521" s="298"/>
      <c r="FST6521" s="298"/>
      <c r="FSU6521" s="298"/>
      <c r="FSV6521" s="659"/>
      <c r="FSW6521" s="298"/>
      <c r="FSX6521" s="298"/>
      <c r="FSY6521" s="298"/>
      <c r="FSZ6521" s="659"/>
      <c r="FTA6521" s="298"/>
      <c r="FTB6521" s="298"/>
      <c r="FTC6521" s="298"/>
      <c r="FTD6521" s="659"/>
      <c r="FTE6521" s="298"/>
      <c r="FTF6521" s="298"/>
      <c r="FTG6521" s="298"/>
      <c r="FTH6521" s="659"/>
      <c r="FTI6521" s="298"/>
      <c r="FTJ6521" s="298"/>
      <c r="FTK6521" s="298"/>
      <c r="FTL6521" s="659"/>
      <c r="FTM6521" s="298"/>
      <c r="FTN6521" s="298"/>
      <c r="FTO6521" s="298"/>
      <c r="FTP6521" s="659"/>
      <c r="FTQ6521" s="298"/>
      <c r="FTR6521" s="298"/>
      <c r="FTS6521" s="298"/>
      <c r="FTT6521" s="659"/>
      <c r="FTU6521" s="298"/>
      <c r="FTV6521" s="298"/>
      <c r="FTW6521" s="298"/>
      <c r="FTX6521" s="659"/>
      <c r="FTY6521" s="298"/>
      <c r="FTZ6521" s="298"/>
      <c r="FUA6521" s="298"/>
      <c r="FUB6521" s="659"/>
      <c r="FUC6521" s="298"/>
      <c r="FUD6521" s="298"/>
      <c r="FUE6521" s="298"/>
      <c r="FUF6521" s="659"/>
      <c r="FUG6521" s="298"/>
      <c r="FUH6521" s="298"/>
      <c r="FUI6521" s="298"/>
      <c r="FUJ6521" s="659"/>
      <c r="FUK6521" s="298"/>
      <c r="FUL6521" s="298"/>
      <c r="FUM6521" s="298"/>
      <c r="FUN6521" s="659"/>
      <c r="FUO6521" s="298"/>
      <c r="FUP6521" s="298"/>
      <c r="FUQ6521" s="298"/>
      <c r="FUR6521" s="659"/>
      <c r="FUS6521" s="298"/>
      <c r="FUT6521" s="298"/>
      <c r="FUU6521" s="298"/>
      <c r="FUV6521" s="659"/>
      <c r="FUW6521" s="298"/>
      <c r="FUX6521" s="298"/>
      <c r="FUY6521" s="298"/>
      <c r="FUZ6521" s="659"/>
      <c r="FVA6521" s="298"/>
      <c r="FVB6521" s="298"/>
      <c r="FVC6521" s="298"/>
      <c r="FVD6521" s="659"/>
      <c r="FVE6521" s="298"/>
      <c r="FVF6521" s="298"/>
      <c r="FVG6521" s="298"/>
      <c r="FVH6521" s="659"/>
      <c r="FVI6521" s="298"/>
      <c r="FVJ6521" s="298"/>
      <c r="FVK6521" s="298"/>
      <c r="FVL6521" s="659"/>
      <c r="FVM6521" s="298"/>
      <c r="FVN6521" s="298"/>
      <c r="FVO6521" s="298"/>
      <c r="FVP6521" s="659"/>
      <c r="FVQ6521" s="298"/>
      <c r="FVR6521" s="298"/>
      <c r="FVS6521" s="298"/>
      <c r="FVT6521" s="659"/>
      <c r="FVU6521" s="298"/>
      <c r="FVV6521" s="298"/>
      <c r="FVW6521" s="298"/>
      <c r="FVX6521" s="659"/>
      <c r="FVY6521" s="298"/>
      <c r="FVZ6521" s="298"/>
      <c r="FWA6521" s="298"/>
      <c r="FWB6521" s="659"/>
      <c r="FWC6521" s="298"/>
      <c r="FWD6521" s="298"/>
      <c r="FWE6521" s="298"/>
      <c r="FWF6521" s="659"/>
      <c r="FWG6521" s="298"/>
      <c r="FWH6521" s="298"/>
      <c r="FWI6521" s="298"/>
      <c r="FWJ6521" s="659"/>
      <c r="FWK6521" s="298"/>
      <c r="FWL6521" s="298"/>
      <c r="FWM6521" s="298"/>
      <c r="FWN6521" s="659"/>
      <c r="FWO6521" s="298"/>
      <c r="FWP6521" s="298"/>
      <c r="FWQ6521" s="298"/>
      <c r="FWR6521" s="659"/>
      <c r="FWS6521" s="298"/>
      <c r="FWT6521" s="298"/>
      <c r="FWU6521" s="298"/>
      <c r="FWV6521" s="659"/>
      <c r="FWW6521" s="298"/>
      <c r="FWX6521" s="298"/>
      <c r="FWY6521" s="298"/>
      <c r="FWZ6521" s="659"/>
      <c r="FXA6521" s="298"/>
      <c r="FXB6521" s="298"/>
      <c r="FXC6521" s="298"/>
      <c r="FXD6521" s="659"/>
      <c r="FXE6521" s="298"/>
      <c r="FXF6521" s="298"/>
      <c r="FXG6521" s="298"/>
      <c r="FXH6521" s="659"/>
      <c r="FXI6521" s="298"/>
      <c r="FXJ6521" s="298"/>
      <c r="FXK6521" s="298"/>
      <c r="FXL6521" s="659"/>
      <c r="FXM6521" s="298"/>
      <c r="FXN6521" s="298"/>
      <c r="FXO6521" s="298"/>
      <c r="FXP6521" s="659"/>
      <c r="FXQ6521" s="298"/>
      <c r="FXR6521" s="298"/>
      <c r="FXS6521" s="298"/>
      <c r="FXT6521" s="659"/>
      <c r="FXU6521" s="298"/>
      <c r="FXV6521" s="298"/>
      <c r="FXW6521" s="298"/>
      <c r="FXX6521" s="659"/>
      <c r="FXY6521" s="298"/>
      <c r="FXZ6521" s="298"/>
      <c r="FYA6521" s="298"/>
      <c r="FYB6521" s="659"/>
      <c r="FYC6521" s="298"/>
      <c r="FYD6521" s="298"/>
      <c r="FYE6521" s="298"/>
      <c r="FYF6521" s="659"/>
      <c r="FYG6521" s="298"/>
      <c r="FYH6521" s="298"/>
      <c r="FYI6521" s="298"/>
      <c r="FYJ6521" s="659"/>
      <c r="FYK6521" s="298"/>
      <c r="FYL6521" s="298"/>
      <c r="FYM6521" s="298"/>
      <c r="FYN6521" s="659"/>
      <c r="FYO6521" s="298"/>
      <c r="FYP6521" s="298"/>
      <c r="FYQ6521" s="298"/>
      <c r="FYR6521" s="659"/>
      <c r="FYS6521" s="298"/>
      <c r="FYT6521" s="298"/>
      <c r="FYU6521" s="298"/>
      <c r="FYV6521" s="659"/>
      <c r="FYW6521" s="298"/>
      <c r="FYX6521" s="298"/>
      <c r="FYY6521" s="298"/>
      <c r="FYZ6521" s="659"/>
      <c r="FZA6521" s="298"/>
      <c r="FZB6521" s="298"/>
      <c r="FZC6521" s="298"/>
      <c r="FZD6521" s="659"/>
      <c r="FZE6521" s="298"/>
      <c r="FZF6521" s="298"/>
      <c r="FZG6521" s="298"/>
      <c r="FZH6521" s="659"/>
      <c r="FZI6521" s="298"/>
      <c r="FZJ6521" s="298"/>
      <c r="FZK6521" s="298"/>
      <c r="FZL6521" s="659"/>
      <c r="FZM6521" s="298"/>
      <c r="FZN6521" s="298"/>
      <c r="FZO6521" s="298"/>
      <c r="FZP6521" s="659"/>
      <c r="FZQ6521" s="298"/>
      <c r="FZR6521" s="298"/>
      <c r="FZS6521" s="298"/>
      <c r="FZT6521" s="659"/>
      <c r="FZU6521" s="298"/>
      <c r="FZV6521" s="298"/>
      <c r="FZW6521" s="298"/>
      <c r="FZX6521" s="659"/>
      <c r="FZY6521" s="298"/>
      <c r="FZZ6521" s="298"/>
      <c r="GAA6521" s="298"/>
      <c r="GAB6521" s="659"/>
      <c r="GAC6521" s="298"/>
      <c r="GAD6521" s="298"/>
      <c r="GAE6521" s="298"/>
      <c r="GAF6521" s="659"/>
      <c r="GAG6521" s="298"/>
      <c r="GAH6521" s="298"/>
      <c r="GAI6521" s="298"/>
      <c r="GAJ6521" s="659"/>
      <c r="GAK6521" s="298"/>
      <c r="GAL6521" s="298"/>
      <c r="GAM6521" s="298"/>
      <c r="GAN6521" s="659"/>
      <c r="GAO6521" s="298"/>
      <c r="GAP6521" s="298"/>
      <c r="GAQ6521" s="298"/>
      <c r="GAR6521" s="659"/>
      <c r="GAS6521" s="298"/>
      <c r="GAT6521" s="298"/>
      <c r="GAU6521" s="298"/>
      <c r="GAV6521" s="659"/>
      <c r="GAW6521" s="298"/>
      <c r="GAX6521" s="298"/>
      <c r="GAY6521" s="298"/>
      <c r="GAZ6521" s="659"/>
      <c r="GBA6521" s="298"/>
      <c r="GBB6521" s="298"/>
      <c r="GBC6521" s="298"/>
      <c r="GBD6521" s="659"/>
      <c r="GBE6521" s="298"/>
      <c r="GBF6521" s="298"/>
      <c r="GBG6521" s="298"/>
      <c r="GBH6521" s="659"/>
      <c r="GBI6521" s="298"/>
      <c r="GBJ6521" s="298"/>
      <c r="GBK6521" s="298"/>
      <c r="GBL6521" s="659"/>
      <c r="GBM6521" s="298"/>
      <c r="GBN6521" s="298"/>
      <c r="GBO6521" s="298"/>
      <c r="GBP6521" s="659"/>
      <c r="GBQ6521" s="298"/>
      <c r="GBR6521" s="298"/>
      <c r="GBS6521" s="298"/>
      <c r="GBT6521" s="659"/>
      <c r="GBU6521" s="298"/>
      <c r="GBV6521" s="298"/>
      <c r="GBW6521" s="298"/>
      <c r="GBX6521" s="659"/>
      <c r="GBY6521" s="298"/>
      <c r="GBZ6521" s="298"/>
      <c r="GCA6521" s="298"/>
      <c r="GCB6521" s="659"/>
      <c r="GCC6521" s="298"/>
      <c r="GCD6521" s="298"/>
      <c r="GCE6521" s="298"/>
      <c r="GCF6521" s="659"/>
      <c r="GCG6521" s="298"/>
      <c r="GCH6521" s="298"/>
      <c r="GCI6521" s="298"/>
      <c r="GCJ6521" s="659"/>
      <c r="GCK6521" s="298"/>
      <c r="GCL6521" s="298"/>
      <c r="GCM6521" s="298"/>
      <c r="GCN6521" s="659"/>
      <c r="GCO6521" s="298"/>
      <c r="GCP6521" s="298"/>
      <c r="GCQ6521" s="298"/>
      <c r="GCR6521" s="659"/>
      <c r="GCS6521" s="298"/>
      <c r="GCT6521" s="298"/>
      <c r="GCU6521" s="298"/>
      <c r="GCV6521" s="659"/>
      <c r="GCW6521" s="298"/>
      <c r="GCX6521" s="298"/>
      <c r="GCY6521" s="298"/>
      <c r="GCZ6521" s="659"/>
      <c r="GDA6521" s="298"/>
      <c r="GDB6521" s="298"/>
      <c r="GDC6521" s="298"/>
      <c r="GDD6521" s="659"/>
      <c r="GDE6521" s="298"/>
      <c r="GDF6521" s="298"/>
      <c r="GDG6521" s="298"/>
      <c r="GDH6521" s="659"/>
      <c r="GDI6521" s="298"/>
      <c r="GDJ6521" s="298"/>
      <c r="GDK6521" s="298"/>
      <c r="GDL6521" s="659"/>
      <c r="GDM6521" s="298"/>
      <c r="GDN6521" s="298"/>
      <c r="GDO6521" s="298"/>
      <c r="GDP6521" s="659"/>
      <c r="GDQ6521" s="298"/>
      <c r="GDR6521" s="298"/>
      <c r="GDS6521" s="298"/>
      <c r="GDT6521" s="659"/>
      <c r="GDU6521" s="298"/>
      <c r="GDV6521" s="298"/>
      <c r="GDW6521" s="298"/>
      <c r="GDX6521" s="659"/>
      <c r="GDY6521" s="298"/>
      <c r="GDZ6521" s="298"/>
      <c r="GEA6521" s="298"/>
      <c r="GEB6521" s="659"/>
      <c r="GEC6521" s="298"/>
      <c r="GED6521" s="298"/>
      <c r="GEE6521" s="298"/>
      <c r="GEF6521" s="659"/>
      <c r="GEG6521" s="298"/>
      <c r="GEH6521" s="298"/>
      <c r="GEI6521" s="298"/>
      <c r="GEJ6521" s="659"/>
      <c r="GEK6521" s="298"/>
      <c r="GEL6521" s="298"/>
      <c r="GEM6521" s="298"/>
      <c r="GEN6521" s="659"/>
      <c r="GEO6521" s="298"/>
      <c r="GEP6521" s="298"/>
      <c r="GEQ6521" s="298"/>
      <c r="GER6521" s="659"/>
      <c r="GES6521" s="298"/>
      <c r="GET6521" s="298"/>
      <c r="GEU6521" s="298"/>
      <c r="GEV6521" s="659"/>
      <c r="GEW6521" s="298"/>
      <c r="GEX6521" s="298"/>
      <c r="GEY6521" s="298"/>
      <c r="GEZ6521" s="659"/>
      <c r="GFA6521" s="298"/>
      <c r="GFB6521" s="298"/>
      <c r="GFC6521" s="298"/>
      <c r="GFD6521" s="659"/>
      <c r="GFE6521" s="298"/>
      <c r="GFF6521" s="298"/>
      <c r="GFG6521" s="298"/>
      <c r="GFH6521" s="659"/>
      <c r="GFI6521" s="298"/>
      <c r="GFJ6521" s="298"/>
      <c r="GFK6521" s="298"/>
      <c r="GFL6521" s="659"/>
      <c r="GFM6521" s="298"/>
      <c r="GFN6521" s="298"/>
      <c r="GFO6521" s="298"/>
      <c r="GFP6521" s="659"/>
      <c r="GFQ6521" s="298"/>
      <c r="GFR6521" s="298"/>
      <c r="GFS6521" s="298"/>
      <c r="GFT6521" s="659"/>
      <c r="GFU6521" s="298"/>
      <c r="GFV6521" s="298"/>
      <c r="GFW6521" s="298"/>
      <c r="GFX6521" s="659"/>
      <c r="GFY6521" s="298"/>
      <c r="GFZ6521" s="298"/>
      <c r="GGA6521" s="298"/>
      <c r="GGB6521" s="659"/>
      <c r="GGC6521" s="298"/>
      <c r="GGD6521" s="298"/>
      <c r="GGE6521" s="298"/>
      <c r="GGF6521" s="659"/>
      <c r="GGG6521" s="298"/>
      <c r="GGH6521" s="298"/>
      <c r="GGI6521" s="298"/>
      <c r="GGJ6521" s="659"/>
      <c r="GGK6521" s="298"/>
      <c r="GGL6521" s="298"/>
      <c r="GGM6521" s="298"/>
      <c r="GGN6521" s="659"/>
      <c r="GGO6521" s="298"/>
      <c r="GGP6521" s="298"/>
      <c r="GGQ6521" s="298"/>
      <c r="GGR6521" s="659"/>
      <c r="GGS6521" s="298"/>
      <c r="GGT6521" s="298"/>
      <c r="GGU6521" s="298"/>
      <c r="GGV6521" s="659"/>
      <c r="GGW6521" s="298"/>
      <c r="GGX6521" s="298"/>
      <c r="GGY6521" s="298"/>
      <c r="GGZ6521" s="659"/>
      <c r="GHA6521" s="298"/>
      <c r="GHB6521" s="298"/>
      <c r="GHC6521" s="298"/>
      <c r="GHD6521" s="659"/>
      <c r="GHE6521" s="298"/>
      <c r="GHF6521" s="298"/>
      <c r="GHG6521" s="298"/>
      <c r="GHH6521" s="659"/>
      <c r="GHI6521" s="298"/>
      <c r="GHJ6521" s="298"/>
      <c r="GHK6521" s="298"/>
      <c r="GHL6521" s="659"/>
      <c r="GHM6521" s="298"/>
      <c r="GHN6521" s="298"/>
      <c r="GHO6521" s="298"/>
      <c r="GHP6521" s="659"/>
      <c r="GHQ6521" s="298"/>
      <c r="GHR6521" s="298"/>
      <c r="GHS6521" s="298"/>
      <c r="GHT6521" s="659"/>
      <c r="GHU6521" s="298"/>
      <c r="GHV6521" s="298"/>
      <c r="GHW6521" s="298"/>
      <c r="GHX6521" s="659"/>
      <c r="GHY6521" s="298"/>
      <c r="GHZ6521" s="298"/>
      <c r="GIA6521" s="298"/>
      <c r="GIB6521" s="659"/>
      <c r="GIC6521" s="298"/>
      <c r="GID6521" s="298"/>
      <c r="GIE6521" s="298"/>
      <c r="GIF6521" s="659"/>
      <c r="GIG6521" s="298"/>
      <c r="GIH6521" s="298"/>
      <c r="GII6521" s="298"/>
      <c r="GIJ6521" s="659"/>
      <c r="GIK6521" s="298"/>
      <c r="GIL6521" s="298"/>
      <c r="GIM6521" s="298"/>
      <c r="GIN6521" s="659"/>
      <c r="GIO6521" s="298"/>
      <c r="GIP6521" s="298"/>
      <c r="GIQ6521" s="298"/>
      <c r="GIR6521" s="659"/>
      <c r="GIS6521" s="298"/>
      <c r="GIT6521" s="298"/>
      <c r="GIU6521" s="298"/>
      <c r="GIV6521" s="659"/>
      <c r="GIW6521" s="298"/>
      <c r="GIX6521" s="298"/>
      <c r="GIY6521" s="298"/>
      <c r="GIZ6521" s="659"/>
      <c r="GJA6521" s="298"/>
      <c r="GJB6521" s="298"/>
      <c r="GJC6521" s="298"/>
      <c r="GJD6521" s="659"/>
      <c r="GJE6521" s="298"/>
      <c r="GJF6521" s="298"/>
      <c r="GJG6521" s="298"/>
      <c r="GJH6521" s="659"/>
      <c r="GJI6521" s="298"/>
      <c r="GJJ6521" s="298"/>
      <c r="GJK6521" s="298"/>
      <c r="GJL6521" s="659"/>
      <c r="GJM6521" s="298"/>
      <c r="GJN6521" s="298"/>
      <c r="GJO6521" s="298"/>
      <c r="GJP6521" s="659"/>
      <c r="GJQ6521" s="298"/>
      <c r="GJR6521" s="298"/>
      <c r="GJS6521" s="298"/>
      <c r="GJT6521" s="659"/>
      <c r="GJU6521" s="298"/>
      <c r="GJV6521" s="298"/>
      <c r="GJW6521" s="298"/>
      <c r="GJX6521" s="659"/>
      <c r="GJY6521" s="298"/>
      <c r="GJZ6521" s="298"/>
      <c r="GKA6521" s="298"/>
      <c r="GKB6521" s="659"/>
      <c r="GKC6521" s="298"/>
      <c r="GKD6521" s="298"/>
      <c r="GKE6521" s="298"/>
      <c r="GKF6521" s="659"/>
      <c r="GKG6521" s="298"/>
      <c r="GKH6521" s="298"/>
      <c r="GKI6521" s="298"/>
      <c r="GKJ6521" s="659"/>
      <c r="GKK6521" s="298"/>
      <c r="GKL6521" s="298"/>
      <c r="GKM6521" s="298"/>
      <c r="GKN6521" s="659"/>
      <c r="GKO6521" s="298"/>
      <c r="GKP6521" s="298"/>
      <c r="GKQ6521" s="298"/>
      <c r="GKR6521" s="659"/>
      <c r="GKS6521" s="298"/>
      <c r="GKT6521" s="298"/>
      <c r="GKU6521" s="298"/>
      <c r="GKV6521" s="659"/>
      <c r="GKW6521" s="298"/>
      <c r="GKX6521" s="298"/>
      <c r="GKY6521" s="298"/>
      <c r="GKZ6521" s="659"/>
      <c r="GLA6521" s="298"/>
      <c r="GLB6521" s="298"/>
      <c r="GLC6521" s="298"/>
      <c r="GLD6521" s="659"/>
      <c r="GLE6521" s="298"/>
      <c r="GLF6521" s="298"/>
      <c r="GLG6521" s="298"/>
      <c r="GLH6521" s="659"/>
      <c r="GLI6521" s="298"/>
      <c r="GLJ6521" s="298"/>
      <c r="GLK6521" s="298"/>
      <c r="GLL6521" s="659"/>
      <c r="GLM6521" s="298"/>
      <c r="GLN6521" s="298"/>
      <c r="GLO6521" s="298"/>
      <c r="GLP6521" s="659"/>
      <c r="GLQ6521" s="298"/>
      <c r="GLR6521" s="298"/>
      <c r="GLS6521" s="298"/>
      <c r="GLT6521" s="659"/>
      <c r="GLU6521" s="298"/>
      <c r="GLV6521" s="298"/>
      <c r="GLW6521" s="298"/>
      <c r="GLX6521" s="659"/>
      <c r="GLY6521" s="298"/>
      <c r="GLZ6521" s="298"/>
      <c r="GMA6521" s="298"/>
      <c r="GMB6521" s="659"/>
      <c r="GMC6521" s="298"/>
      <c r="GMD6521" s="298"/>
      <c r="GME6521" s="298"/>
      <c r="GMF6521" s="659"/>
      <c r="GMG6521" s="298"/>
      <c r="GMH6521" s="298"/>
      <c r="GMI6521" s="298"/>
      <c r="GMJ6521" s="659"/>
      <c r="GMK6521" s="298"/>
      <c r="GML6521" s="298"/>
      <c r="GMM6521" s="298"/>
      <c r="GMN6521" s="659"/>
      <c r="GMO6521" s="298"/>
      <c r="GMP6521" s="298"/>
      <c r="GMQ6521" s="298"/>
      <c r="GMR6521" s="659"/>
      <c r="GMS6521" s="298"/>
      <c r="GMT6521" s="298"/>
      <c r="GMU6521" s="298"/>
      <c r="GMV6521" s="659"/>
      <c r="GMW6521" s="298"/>
      <c r="GMX6521" s="298"/>
      <c r="GMY6521" s="298"/>
      <c r="GMZ6521" s="659"/>
      <c r="GNA6521" s="298"/>
      <c r="GNB6521" s="298"/>
      <c r="GNC6521" s="298"/>
      <c r="GND6521" s="659"/>
      <c r="GNE6521" s="298"/>
      <c r="GNF6521" s="298"/>
      <c r="GNG6521" s="298"/>
      <c r="GNH6521" s="659"/>
      <c r="GNI6521" s="298"/>
      <c r="GNJ6521" s="298"/>
      <c r="GNK6521" s="298"/>
      <c r="GNL6521" s="659"/>
      <c r="GNM6521" s="298"/>
      <c r="GNN6521" s="298"/>
      <c r="GNO6521" s="298"/>
      <c r="GNP6521" s="659"/>
      <c r="GNQ6521" s="298"/>
      <c r="GNR6521" s="298"/>
      <c r="GNS6521" s="298"/>
      <c r="GNT6521" s="659"/>
      <c r="GNU6521" s="298"/>
      <c r="GNV6521" s="298"/>
      <c r="GNW6521" s="298"/>
      <c r="GNX6521" s="659"/>
      <c r="GNY6521" s="298"/>
      <c r="GNZ6521" s="298"/>
      <c r="GOA6521" s="298"/>
      <c r="GOB6521" s="659"/>
      <c r="GOC6521" s="298"/>
      <c r="GOD6521" s="298"/>
      <c r="GOE6521" s="298"/>
      <c r="GOF6521" s="659"/>
      <c r="GOG6521" s="298"/>
      <c r="GOH6521" s="298"/>
      <c r="GOI6521" s="298"/>
      <c r="GOJ6521" s="659"/>
      <c r="GOK6521" s="298"/>
      <c r="GOL6521" s="298"/>
      <c r="GOM6521" s="298"/>
      <c r="GON6521" s="659"/>
      <c r="GOO6521" s="298"/>
      <c r="GOP6521" s="298"/>
      <c r="GOQ6521" s="298"/>
      <c r="GOR6521" s="659"/>
      <c r="GOS6521" s="298"/>
      <c r="GOT6521" s="298"/>
      <c r="GOU6521" s="298"/>
      <c r="GOV6521" s="659"/>
      <c r="GOW6521" s="298"/>
      <c r="GOX6521" s="298"/>
      <c r="GOY6521" s="298"/>
      <c r="GOZ6521" s="659"/>
      <c r="GPA6521" s="298"/>
      <c r="GPB6521" s="298"/>
      <c r="GPC6521" s="298"/>
      <c r="GPD6521" s="659"/>
      <c r="GPE6521" s="298"/>
      <c r="GPF6521" s="298"/>
      <c r="GPG6521" s="298"/>
      <c r="GPH6521" s="659"/>
      <c r="GPI6521" s="298"/>
      <c r="GPJ6521" s="298"/>
      <c r="GPK6521" s="298"/>
      <c r="GPL6521" s="659"/>
      <c r="GPM6521" s="298"/>
      <c r="GPN6521" s="298"/>
      <c r="GPO6521" s="298"/>
      <c r="GPP6521" s="659"/>
      <c r="GPQ6521" s="298"/>
      <c r="GPR6521" s="298"/>
      <c r="GPS6521" s="298"/>
      <c r="GPT6521" s="659"/>
      <c r="GPU6521" s="298"/>
      <c r="GPV6521" s="298"/>
      <c r="GPW6521" s="298"/>
      <c r="GPX6521" s="659"/>
      <c r="GPY6521" s="298"/>
      <c r="GPZ6521" s="298"/>
      <c r="GQA6521" s="298"/>
      <c r="GQB6521" s="659"/>
      <c r="GQC6521" s="298"/>
      <c r="GQD6521" s="298"/>
      <c r="GQE6521" s="298"/>
      <c r="GQF6521" s="659"/>
      <c r="GQG6521" s="298"/>
      <c r="GQH6521" s="298"/>
      <c r="GQI6521" s="298"/>
      <c r="GQJ6521" s="659"/>
      <c r="GQK6521" s="298"/>
      <c r="GQL6521" s="298"/>
      <c r="GQM6521" s="298"/>
      <c r="GQN6521" s="659"/>
      <c r="GQO6521" s="298"/>
      <c r="GQP6521" s="298"/>
      <c r="GQQ6521" s="298"/>
      <c r="GQR6521" s="659"/>
      <c r="GQS6521" s="298"/>
      <c r="GQT6521" s="298"/>
      <c r="GQU6521" s="298"/>
      <c r="GQV6521" s="659"/>
      <c r="GQW6521" s="298"/>
      <c r="GQX6521" s="298"/>
      <c r="GQY6521" s="298"/>
      <c r="GQZ6521" s="659"/>
      <c r="GRA6521" s="298"/>
      <c r="GRB6521" s="298"/>
      <c r="GRC6521" s="298"/>
      <c r="GRD6521" s="659"/>
      <c r="GRE6521" s="298"/>
      <c r="GRF6521" s="298"/>
      <c r="GRG6521" s="298"/>
      <c r="GRH6521" s="659"/>
      <c r="GRI6521" s="298"/>
      <c r="GRJ6521" s="298"/>
      <c r="GRK6521" s="298"/>
      <c r="GRL6521" s="659"/>
      <c r="GRM6521" s="298"/>
      <c r="GRN6521" s="298"/>
      <c r="GRO6521" s="298"/>
      <c r="GRP6521" s="659"/>
      <c r="GRQ6521" s="298"/>
      <c r="GRR6521" s="298"/>
      <c r="GRS6521" s="298"/>
      <c r="GRT6521" s="659"/>
      <c r="GRU6521" s="298"/>
      <c r="GRV6521" s="298"/>
      <c r="GRW6521" s="298"/>
      <c r="GRX6521" s="659"/>
      <c r="GRY6521" s="298"/>
      <c r="GRZ6521" s="298"/>
      <c r="GSA6521" s="298"/>
      <c r="GSB6521" s="659"/>
      <c r="GSC6521" s="298"/>
      <c r="GSD6521" s="298"/>
      <c r="GSE6521" s="298"/>
      <c r="GSF6521" s="659"/>
      <c r="GSG6521" s="298"/>
      <c r="GSH6521" s="298"/>
      <c r="GSI6521" s="298"/>
      <c r="GSJ6521" s="659"/>
      <c r="GSK6521" s="298"/>
      <c r="GSL6521" s="298"/>
      <c r="GSM6521" s="298"/>
      <c r="GSN6521" s="659"/>
      <c r="GSO6521" s="298"/>
      <c r="GSP6521" s="298"/>
      <c r="GSQ6521" s="298"/>
      <c r="GSR6521" s="659"/>
      <c r="GSS6521" s="298"/>
      <c r="GST6521" s="298"/>
      <c r="GSU6521" s="298"/>
      <c r="GSV6521" s="659"/>
      <c r="GSW6521" s="298"/>
      <c r="GSX6521" s="298"/>
      <c r="GSY6521" s="298"/>
      <c r="GSZ6521" s="659"/>
      <c r="GTA6521" s="298"/>
      <c r="GTB6521" s="298"/>
      <c r="GTC6521" s="298"/>
      <c r="GTD6521" s="659"/>
      <c r="GTE6521" s="298"/>
      <c r="GTF6521" s="298"/>
      <c r="GTG6521" s="298"/>
      <c r="GTH6521" s="659"/>
      <c r="GTI6521" s="298"/>
      <c r="GTJ6521" s="298"/>
      <c r="GTK6521" s="298"/>
      <c r="GTL6521" s="659"/>
      <c r="GTM6521" s="298"/>
      <c r="GTN6521" s="298"/>
      <c r="GTO6521" s="298"/>
      <c r="GTP6521" s="659"/>
      <c r="GTQ6521" s="298"/>
      <c r="GTR6521" s="298"/>
      <c r="GTS6521" s="298"/>
      <c r="GTT6521" s="659"/>
      <c r="GTU6521" s="298"/>
      <c r="GTV6521" s="298"/>
      <c r="GTW6521" s="298"/>
      <c r="GTX6521" s="659"/>
      <c r="GTY6521" s="298"/>
      <c r="GTZ6521" s="298"/>
      <c r="GUA6521" s="298"/>
      <c r="GUB6521" s="659"/>
      <c r="GUC6521" s="298"/>
      <c r="GUD6521" s="298"/>
      <c r="GUE6521" s="298"/>
      <c r="GUF6521" s="659"/>
      <c r="GUG6521" s="298"/>
      <c r="GUH6521" s="298"/>
      <c r="GUI6521" s="298"/>
      <c r="GUJ6521" s="659"/>
      <c r="GUK6521" s="298"/>
      <c r="GUL6521" s="298"/>
      <c r="GUM6521" s="298"/>
      <c r="GUN6521" s="659"/>
      <c r="GUO6521" s="298"/>
      <c r="GUP6521" s="298"/>
      <c r="GUQ6521" s="298"/>
      <c r="GUR6521" s="659"/>
      <c r="GUS6521" s="298"/>
      <c r="GUT6521" s="298"/>
      <c r="GUU6521" s="298"/>
      <c r="GUV6521" s="659"/>
      <c r="GUW6521" s="298"/>
      <c r="GUX6521" s="298"/>
      <c r="GUY6521" s="298"/>
      <c r="GUZ6521" s="659"/>
      <c r="GVA6521" s="298"/>
      <c r="GVB6521" s="298"/>
      <c r="GVC6521" s="298"/>
      <c r="GVD6521" s="659"/>
      <c r="GVE6521" s="298"/>
      <c r="GVF6521" s="298"/>
      <c r="GVG6521" s="298"/>
      <c r="GVH6521" s="659"/>
      <c r="GVI6521" s="298"/>
      <c r="GVJ6521" s="298"/>
      <c r="GVK6521" s="298"/>
      <c r="GVL6521" s="659"/>
      <c r="GVM6521" s="298"/>
      <c r="GVN6521" s="298"/>
      <c r="GVO6521" s="298"/>
      <c r="GVP6521" s="659"/>
      <c r="GVQ6521" s="298"/>
      <c r="GVR6521" s="298"/>
      <c r="GVS6521" s="298"/>
      <c r="GVT6521" s="659"/>
      <c r="GVU6521" s="298"/>
      <c r="GVV6521" s="298"/>
      <c r="GVW6521" s="298"/>
      <c r="GVX6521" s="659"/>
      <c r="GVY6521" s="298"/>
      <c r="GVZ6521" s="298"/>
      <c r="GWA6521" s="298"/>
      <c r="GWB6521" s="659"/>
      <c r="GWC6521" s="298"/>
      <c r="GWD6521" s="298"/>
      <c r="GWE6521" s="298"/>
      <c r="GWF6521" s="659"/>
      <c r="GWG6521" s="298"/>
      <c r="GWH6521" s="298"/>
      <c r="GWI6521" s="298"/>
      <c r="GWJ6521" s="659"/>
      <c r="GWK6521" s="298"/>
      <c r="GWL6521" s="298"/>
      <c r="GWM6521" s="298"/>
      <c r="GWN6521" s="659"/>
      <c r="GWO6521" s="298"/>
      <c r="GWP6521" s="298"/>
      <c r="GWQ6521" s="298"/>
      <c r="GWR6521" s="659"/>
      <c r="GWS6521" s="298"/>
      <c r="GWT6521" s="298"/>
      <c r="GWU6521" s="298"/>
      <c r="GWV6521" s="659"/>
      <c r="GWW6521" s="298"/>
      <c r="GWX6521" s="298"/>
      <c r="GWY6521" s="298"/>
      <c r="GWZ6521" s="659"/>
      <c r="GXA6521" s="298"/>
      <c r="GXB6521" s="298"/>
      <c r="GXC6521" s="298"/>
      <c r="GXD6521" s="659"/>
      <c r="GXE6521" s="298"/>
      <c r="GXF6521" s="298"/>
      <c r="GXG6521" s="298"/>
      <c r="GXH6521" s="659"/>
      <c r="GXI6521" s="298"/>
      <c r="GXJ6521" s="298"/>
      <c r="GXK6521" s="298"/>
      <c r="GXL6521" s="659"/>
      <c r="GXM6521" s="298"/>
      <c r="GXN6521" s="298"/>
      <c r="GXO6521" s="298"/>
      <c r="GXP6521" s="659"/>
      <c r="GXQ6521" s="298"/>
      <c r="GXR6521" s="298"/>
      <c r="GXS6521" s="298"/>
      <c r="GXT6521" s="659"/>
      <c r="GXU6521" s="298"/>
      <c r="GXV6521" s="298"/>
      <c r="GXW6521" s="298"/>
      <c r="GXX6521" s="659"/>
      <c r="GXY6521" s="298"/>
      <c r="GXZ6521" s="298"/>
      <c r="GYA6521" s="298"/>
      <c r="GYB6521" s="659"/>
      <c r="GYC6521" s="298"/>
      <c r="GYD6521" s="298"/>
      <c r="GYE6521" s="298"/>
      <c r="GYF6521" s="659"/>
      <c r="GYG6521" s="298"/>
      <c r="GYH6521" s="298"/>
      <c r="GYI6521" s="298"/>
      <c r="GYJ6521" s="659"/>
      <c r="GYK6521" s="298"/>
      <c r="GYL6521" s="298"/>
      <c r="GYM6521" s="298"/>
      <c r="GYN6521" s="659"/>
      <c r="GYO6521" s="298"/>
      <c r="GYP6521" s="298"/>
      <c r="GYQ6521" s="298"/>
      <c r="GYR6521" s="659"/>
      <c r="GYS6521" s="298"/>
      <c r="GYT6521" s="298"/>
      <c r="GYU6521" s="298"/>
      <c r="GYV6521" s="659"/>
      <c r="GYW6521" s="298"/>
      <c r="GYX6521" s="298"/>
      <c r="GYY6521" s="298"/>
      <c r="GYZ6521" s="659"/>
      <c r="GZA6521" s="298"/>
      <c r="GZB6521" s="298"/>
      <c r="GZC6521" s="298"/>
      <c r="GZD6521" s="659"/>
      <c r="GZE6521" s="298"/>
      <c r="GZF6521" s="298"/>
      <c r="GZG6521" s="298"/>
      <c r="GZH6521" s="659"/>
      <c r="GZI6521" s="298"/>
      <c r="GZJ6521" s="298"/>
      <c r="GZK6521" s="298"/>
      <c r="GZL6521" s="659"/>
      <c r="GZM6521" s="298"/>
      <c r="GZN6521" s="298"/>
      <c r="GZO6521" s="298"/>
      <c r="GZP6521" s="659"/>
      <c r="GZQ6521" s="298"/>
      <c r="GZR6521" s="298"/>
      <c r="GZS6521" s="298"/>
      <c r="GZT6521" s="659"/>
      <c r="GZU6521" s="298"/>
      <c r="GZV6521" s="298"/>
      <c r="GZW6521" s="298"/>
      <c r="GZX6521" s="659"/>
      <c r="GZY6521" s="298"/>
      <c r="GZZ6521" s="298"/>
      <c r="HAA6521" s="298"/>
      <c r="HAB6521" s="659"/>
      <c r="HAC6521" s="298"/>
      <c r="HAD6521" s="298"/>
      <c r="HAE6521" s="298"/>
      <c r="HAF6521" s="659"/>
      <c r="HAG6521" s="298"/>
      <c r="HAH6521" s="298"/>
      <c r="HAI6521" s="298"/>
      <c r="HAJ6521" s="659"/>
      <c r="HAK6521" s="298"/>
      <c r="HAL6521" s="298"/>
      <c r="HAM6521" s="298"/>
      <c r="HAN6521" s="659"/>
      <c r="HAO6521" s="298"/>
      <c r="HAP6521" s="298"/>
      <c r="HAQ6521" s="298"/>
      <c r="HAR6521" s="659"/>
      <c r="HAS6521" s="298"/>
      <c r="HAT6521" s="298"/>
      <c r="HAU6521" s="298"/>
      <c r="HAV6521" s="659"/>
      <c r="HAW6521" s="298"/>
      <c r="HAX6521" s="298"/>
      <c r="HAY6521" s="298"/>
      <c r="HAZ6521" s="659"/>
      <c r="HBA6521" s="298"/>
      <c r="HBB6521" s="298"/>
      <c r="HBC6521" s="298"/>
      <c r="HBD6521" s="659"/>
      <c r="HBE6521" s="298"/>
      <c r="HBF6521" s="298"/>
      <c r="HBG6521" s="298"/>
      <c r="HBH6521" s="659"/>
      <c r="HBI6521" s="298"/>
      <c r="HBJ6521" s="298"/>
      <c r="HBK6521" s="298"/>
      <c r="HBL6521" s="659"/>
      <c r="HBM6521" s="298"/>
      <c r="HBN6521" s="298"/>
      <c r="HBO6521" s="298"/>
      <c r="HBP6521" s="659"/>
      <c r="HBQ6521" s="298"/>
      <c r="HBR6521" s="298"/>
      <c r="HBS6521" s="298"/>
      <c r="HBT6521" s="659"/>
      <c r="HBU6521" s="298"/>
      <c r="HBV6521" s="298"/>
      <c r="HBW6521" s="298"/>
      <c r="HBX6521" s="659"/>
      <c r="HBY6521" s="298"/>
      <c r="HBZ6521" s="298"/>
      <c r="HCA6521" s="298"/>
      <c r="HCB6521" s="659"/>
      <c r="HCC6521" s="298"/>
      <c r="HCD6521" s="298"/>
      <c r="HCE6521" s="298"/>
      <c r="HCF6521" s="659"/>
      <c r="HCG6521" s="298"/>
      <c r="HCH6521" s="298"/>
      <c r="HCI6521" s="298"/>
      <c r="HCJ6521" s="659"/>
      <c r="HCK6521" s="298"/>
      <c r="HCL6521" s="298"/>
      <c r="HCM6521" s="298"/>
      <c r="HCN6521" s="659"/>
      <c r="HCO6521" s="298"/>
      <c r="HCP6521" s="298"/>
      <c r="HCQ6521" s="298"/>
      <c r="HCR6521" s="659"/>
      <c r="HCS6521" s="298"/>
      <c r="HCT6521" s="298"/>
      <c r="HCU6521" s="298"/>
      <c r="HCV6521" s="659"/>
      <c r="HCW6521" s="298"/>
      <c r="HCX6521" s="298"/>
      <c r="HCY6521" s="298"/>
      <c r="HCZ6521" s="659"/>
      <c r="HDA6521" s="298"/>
      <c r="HDB6521" s="298"/>
      <c r="HDC6521" s="298"/>
      <c r="HDD6521" s="659"/>
      <c r="HDE6521" s="298"/>
      <c r="HDF6521" s="298"/>
      <c r="HDG6521" s="298"/>
      <c r="HDH6521" s="659"/>
      <c r="HDI6521" s="298"/>
      <c r="HDJ6521" s="298"/>
      <c r="HDK6521" s="298"/>
      <c r="HDL6521" s="659"/>
      <c r="HDM6521" s="298"/>
      <c r="HDN6521" s="298"/>
      <c r="HDO6521" s="298"/>
      <c r="HDP6521" s="659"/>
      <c r="HDQ6521" s="298"/>
      <c r="HDR6521" s="298"/>
      <c r="HDS6521" s="298"/>
      <c r="HDT6521" s="659"/>
      <c r="HDU6521" s="298"/>
      <c r="HDV6521" s="298"/>
      <c r="HDW6521" s="298"/>
      <c r="HDX6521" s="659"/>
      <c r="HDY6521" s="298"/>
      <c r="HDZ6521" s="298"/>
      <c r="HEA6521" s="298"/>
      <c r="HEB6521" s="659"/>
      <c r="HEC6521" s="298"/>
      <c r="HED6521" s="298"/>
      <c r="HEE6521" s="298"/>
      <c r="HEF6521" s="659"/>
      <c r="HEG6521" s="298"/>
      <c r="HEH6521" s="298"/>
      <c r="HEI6521" s="298"/>
      <c r="HEJ6521" s="659"/>
      <c r="HEK6521" s="298"/>
      <c r="HEL6521" s="298"/>
      <c r="HEM6521" s="298"/>
      <c r="HEN6521" s="659"/>
      <c r="HEO6521" s="298"/>
      <c r="HEP6521" s="298"/>
      <c r="HEQ6521" s="298"/>
      <c r="HER6521" s="659"/>
      <c r="HES6521" s="298"/>
      <c r="HET6521" s="298"/>
      <c r="HEU6521" s="298"/>
      <c r="HEV6521" s="659"/>
      <c r="HEW6521" s="298"/>
      <c r="HEX6521" s="298"/>
      <c r="HEY6521" s="298"/>
      <c r="HEZ6521" s="659"/>
      <c r="HFA6521" s="298"/>
      <c r="HFB6521" s="298"/>
      <c r="HFC6521" s="298"/>
      <c r="HFD6521" s="659"/>
      <c r="HFE6521" s="298"/>
      <c r="HFF6521" s="298"/>
      <c r="HFG6521" s="298"/>
      <c r="HFH6521" s="659"/>
      <c r="HFI6521" s="298"/>
      <c r="HFJ6521" s="298"/>
      <c r="HFK6521" s="298"/>
      <c r="HFL6521" s="659"/>
      <c r="HFM6521" s="298"/>
      <c r="HFN6521" s="298"/>
      <c r="HFO6521" s="298"/>
      <c r="HFP6521" s="659"/>
      <c r="HFQ6521" s="298"/>
      <c r="HFR6521" s="298"/>
      <c r="HFS6521" s="298"/>
      <c r="HFT6521" s="659"/>
      <c r="HFU6521" s="298"/>
      <c r="HFV6521" s="298"/>
      <c r="HFW6521" s="298"/>
      <c r="HFX6521" s="659"/>
      <c r="HFY6521" s="298"/>
      <c r="HFZ6521" s="298"/>
      <c r="HGA6521" s="298"/>
      <c r="HGB6521" s="659"/>
      <c r="HGC6521" s="298"/>
      <c r="HGD6521" s="298"/>
      <c r="HGE6521" s="298"/>
      <c r="HGF6521" s="659"/>
      <c r="HGG6521" s="298"/>
      <c r="HGH6521" s="298"/>
      <c r="HGI6521" s="298"/>
      <c r="HGJ6521" s="659"/>
      <c r="HGK6521" s="298"/>
      <c r="HGL6521" s="298"/>
      <c r="HGM6521" s="298"/>
      <c r="HGN6521" s="659"/>
      <c r="HGO6521" s="298"/>
      <c r="HGP6521" s="298"/>
      <c r="HGQ6521" s="298"/>
      <c r="HGR6521" s="659"/>
      <c r="HGS6521" s="298"/>
      <c r="HGT6521" s="298"/>
      <c r="HGU6521" s="298"/>
      <c r="HGV6521" s="659"/>
      <c r="HGW6521" s="298"/>
      <c r="HGX6521" s="298"/>
      <c r="HGY6521" s="298"/>
      <c r="HGZ6521" s="659"/>
      <c r="HHA6521" s="298"/>
      <c r="HHB6521" s="298"/>
      <c r="HHC6521" s="298"/>
      <c r="HHD6521" s="659"/>
      <c r="HHE6521" s="298"/>
      <c r="HHF6521" s="298"/>
      <c r="HHG6521" s="298"/>
      <c r="HHH6521" s="659"/>
      <c r="HHI6521" s="298"/>
      <c r="HHJ6521" s="298"/>
      <c r="HHK6521" s="298"/>
      <c r="HHL6521" s="659"/>
      <c r="HHM6521" s="298"/>
      <c r="HHN6521" s="298"/>
      <c r="HHO6521" s="298"/>
      <c r="HHP6521" s="659"/>
      <c r="HHQ6521" s="298"/>
      <c r="HHR6521" s="298"/>
      <c r="HHS6521" s="298"/>
      <c r="HHT6521" s="659"/>
      <c r="HHU6521" s="298"/>
      <c r="HHV6521" s="298"/>
      <c r="HHW6521" s="298"/>
      <c r="HHX6521" s="659"/>
      <c r="HHY6521" s="298"/>
      <c r="HHZ6521" s="298"/>
      <c r="HIA6521" s="298"/>
      <c r="HIB6521" s="659"/>
      <c r="HIC6521" s="298"/>
      <c r="HID6521" s="298"/>
      <c r="HIE6521" s="298"/>
      <c r="HIF6521" s="659"/>
      <c r="HIG6521" s="298"/>
      <c r="HIH6521" s="298"/>
      <c r="HII6521" s="298"/>
      <c r="HIJ6521" s="659"/>
      <c r="HIK6521" s="298"/>
      <c r="HIL6521" s="298"/>
      <c r="HIM6521" s="298"/>
      <c r="HIN6521" s="659"/>
      <c r="HIO6521" s="298"/>
      <c r="HIP6521" s="298"/>
      <c r="HIQ6521" s="298"/>
      <c r="HIR6521" s="659"/>
      <c r="HIS6521" s="298"/>
      <c r="HIT6521" s="298"/>
      <c r="HIU6521" s="298"/>
      <c r="HIV6521" s="659"/>
      <c r="HIW6521" s="298"/>
      <c r="HIX6521" s="298"/>
      <c r="HIY6521" s="298"/>
      <c r="HIZ6521" s="659"/>
      <c r="HJA6521" s="298"/>
      <c r="HJB6521" s="298"/>
      <c r="HJC6521" s="298"/>
      <c r="HJD6521" s="659"/>
      <c r="HJE6521" s="298"/>
      <c r="HJF6521" s="298"/>
      <c r="HJG6521" s="298"/>
      <c r="HJH6521" s="659"/>
      <c r="HJI6521" s="298"/>
      <c r="HJJ6521" s="298"/>
      <c r="HJK6521" s="298"/>
      <c r="HJL6521" s="659"/>
      <c r="HJM6521" s="298"/>
      <c r="HJN6521" s="298"/>
      <c r="HJO6521" s="298"/>
      <c r="HJP6521" s="659"/>
      <c r="HJQ6521" s="298"/>
      <c r="HJR6521" s="298"/>
      <c r="HJS6521" s="298"/>
      <c r="HJT6521" s="659"/>
      <c r="HJU6521" s="298"/>
      <c r="HJV6521" s="298"/>
      <c r="HJW6521" s="298"/>
      <c r="HJX6521" s="659"/>
      <c r="HJY6521" s="298"/>
      <c r="HJZ6521" s="298"/>
      <c r="HKA6521" s="298"/>
      <c r="HKB6521" s="659"/>
      <c r="HKC6521" s="298"/>
      <c r="HKD6521" s="298"/>
      <c r="HKE6521" s="298"/>
      <c r="HKF6521" s="659"/>
      <c r="HKG6521" s="298"/>
      <c r="HKH6521" s="298"/>
      <c r="HKI6521" s="298"/>
      <c r="HKJ6521" s="659"/>
      <c r="HKK6521" s="298"/>
      <c r="HKL6521" s="298"/>
      <c r="HKM6521" s="298"/>
      <c r="HKN6521" s="659"/>
      <c r="HKO6521" s="298"/>
      <c r="HKP6521" s="298"/>
      <c r="HKQ6521" s="298"/>
      <c r="HKR6521" s="659"/>
      <c r="HKS6521" s="298"/>
      <c r="HKT6521" s="298"/>
      <c r="HKU6521" s="298"/>
      <c r="HKV6521" s="659"/>
      <c r="HKW6521" s="298"/>
      <c r="HKX6521" s="298"/>
      <c r="HKY6521" s="298"/>
      <c r="HKZ6521" s="659"/>
      <c r="HLA6521" s="298"/>
      <c r="HLB6521" s="298"/>
      <c r="HLC6521" s="298"/>
      <c r="HLD6521" s="659"/>
      <c r="HLE6521" s="298"/>
      <c r="HLF6521" s="298"/>
      <c r="HLG6521" s="298"/>
      <c r="HLH6521" s="659"/>
      <c r="HLI6521" s="298"/>
      <c r="HLJ6521" s="298"/>
      <c r="HLK6521" s="298"/>
      <c r="HLL6521" s="659"/>
      <c r="HLM6521" s="298"/>
      <c r="HLN6521" s="298"/>
      <c r="HLO6521" s="298"/>
      <c r="HLP6521" s="659"/>
      <c r="HLQ6521" s="298"/>
      <c r="HLR6521" s="298"/>
      <c r="HLS6521" s="298"/>
      <c r="HLT6521" s="659"/>
      <c r="HLU6521" s="298"/>
      <c r="HLV6521" s="298"/>
      <c r="HLW6521" s="298"/>
      <c r="HLX6521" s="659"/>
      <c r="HLY6521" s="298"/>
      <c r="HLZ6521" s="298"/>
      <c r="HMA6521" s="298"/>
      <c r="HMB6521" s="659"/>
      <c r="HMC6521" s="298"/>
      <c r="HMD6521" s="298"/>
      <c r="HME6521" s="298"/>
      <c r="HMF6521" s="659"/>
      <c r="HMG6521" s="298"/>
      <c r="HMH6521" s="298"/>
      <c r="HMI6521" s="298"/>
      <c r="HMJ6521" s="659"/>
      <c r="HMK6521" s="298"/>
      <c r="HML6521" s="298"/>
      <c r="HMM6521" s="298"/>
      <c r="HMN6521" s="659"/>
      <c r="HMO6521" s="298"/>
      <c r="HMP6521" s="298"/>
      <c r="HMQ6521" s="298"/>
      <c r="HMR6521" s="659"/>
      <c r="HMS6521" s="298"/>
      <c r="HMT6521" s="298"/>
      <c r="HMU6521" s="298"/>
      <c r="HMV6521" s="659"/>
      <c r="HMW6521" s="298"/>
      <c r="HMX6521" s="298"/>
      <c r="HMY6521" s="298"/>
      <c r="HMZ6521" s="659"/>
      <c r="HNA6521" s="298"/>
      <c r="HNB6521" s="298"/>
      <c r="HNC6521" s="298"/>
      <c r="HND6521" s="659"/>
      <c r="HNE6521" s="298"/>
      <c r="HNF6521" s="298"/>
      <c r="HNG6521" s="298"/>
      <c r="HNH6521" s="659"/>
      <c r="HNI6521" s="298"/>
      <c r="HNJ6521" s="298"/>
      <c r="HNK6521" s="298"/>
      <c r="HNL6521" s="659"/>
      <c r="HNM6521" s="298"/>
      <c r="HNN6521" s="298"/>
      <c r="HNO6521" s="298"/>
      <c r="HNP6521" s="659"/>
      <c r="HNQ6521" s="298"/>
      <c r="HNR6521" s="298"/>
      <c r="HNS6521" s="298"/>
      <c r="HNT6521" s="659"/>
      <c r="HNU6521" s="298"/>
      <c r="HNV6521" s="298"/>
      <c r="HNW6521" s="298"/>
      <c r="HNX6521" s="659"/>
      <c r="HNY6521" s="298"/>
      <c r="HNZ6521" s="298"/>
      <c r="HOA6521" s="298"/>
      <c r="HOB6521" s="659"/>
      <c r="HOC6521" s="298"/>
      <c r="HOD6521" s="298"/>
      <c r="HOE6521" s="298"/>
      <c r="HOF6521" s="659"/>
      <c r="HOG6521" s="298"/>
      <c r="HOH6521" s="298"/>
      <c r="HOI6521" s="298"/>
      <c r="HOJ6521" s="659"/>
      <c r="HOK6521" s="298"/>
      <c r="HOL6521" s="298"/>
      <c r="HOM6521" s="298"/>
      <c r="HON6521" s="659"/>
      <c r="HOO6521" s="298"/>
      <c r="HOP6521" s="298"/>
      <c r="HOQ6521" s="298"/>
      <c r="HOR6521" s="659"/>
      <c r="HOS6521" s="298"/>
      <c r="HOT6521" s="298"/>
      <c r="HOU6521" s="298"/>
      <c r="HOV6521" s="659"/>
      <c r="HOW6521" s="298"/>
      <c r="HOX6521" s="298"/>
      <c r="HOY6521" s="298"/>
      <c r="HOZ6521" s="659"/>
      <c r="HPA6521" s="298"/>
      <c r="HPB6521" s="298"/>
      <c r="HPC6521" s="298"/>
      <c r="HPD6521" s="659"/>
      <c r="HPE6521" s="298"/>
      <c r="HPF6521" s="298"/>
      <c r="HPG6521" s="298"/>
      <c r="HPH6521" s="659"/>
      <c r="HPI6521" s="298"/>
      <c r="HPJ6521" s="298"/>
      <c r="HPK6521" s="298"/>
      <c r="HPL6521" s="659"/>
      <c r="HPM6521" s="298"/>
      <c r="HPN6521" s="298"/>
      <c r="HPO6521" s="298"/>
      <c r="HPP6521" s="659"/>
      <c r="HPQ6521" s="298"/>
      <c r="HPR6521" s="298"/>
      <c r="HPS6521" s="298"/>
      <c r="HPT6521" s="659"/>
      <c r="HPU6521" s="298"/>
      <c r="HPV6521" s="298"/>
      <c r="HPW6521" s="298"/>
      <c r="HPX6521" s="659"/>
      <c r="HPY6521" s="298"/>
      <c r="HPZ6521" s="298"/>
      <c r="HQA6521" s="298"/>
      <c r="HQB6521" s="659"/>
      <c r="HQC6521" s="298"/>
      <c r="HQD6521" s="298"/>
      <c r="HQE6521" s="298"/>
      <c r="HQF6521" s="659"/>
      <c r="HQG6521" s="298"/>
      <c r="HQH6521" s="298"/>
      <c r="HQI6521" s="298"/>
      <c r="HQJ6521" s="659"/>
      <c r="HQK6521" s="298"/>
      <c r="HQL6521" s="298"/>
      <c r="HQM6521" s="298"/>
      <c r="HQN6521" s="659"/>
      <c r="HQO6521" s="298"/>
      <c r="HQP6521" s="298"/>
      <c r="HQQ6521" s="298"/>
      <c r="HQR6521" s="659"/>
      <c r="HQS6521" s="298"/>
      <c r="HQT6521" s="298"/>
      <c r="HQU6521" s="298"/>
      <c r="HQV6521" s="659"/>
      <c r="HQW6521" s="298"/>
      <c r="HQX6521" s="298"/>
      <c r="HQY6521" s="298"/>
      <c r="HQZ6521" s="659"/>
      <c r="HRA6521" s="298"/>
      <c r="HRB6521" s="298"/>
      <c r="HRC6521" s="298"/>
      <c r="HRD6521" s="659"/>
      <c r="HRE6521" s="298"/>
      <c r="HRF6521" s="298"/>
      <c r="HRG6521" s="298"/>
      <c r="HRH6521" s="659"/>
      <c r="HRI6521" s="298"/>
      <c r="HRJ6521" s="298"/>
      <c r="HRK6521" s="298"/>
      <c r="HRL6521" s="659"/>
      <c r="HRM6521" s="298"/>
      <c r="HRN6521" s="298"/>
      <c r="HRO6521" s="298"/>
      <c r="HRP6521" s="659"/>
      <c r="HRQ6521" s="298"/>
      <c r="HRR6521" s="298"/>
      <c r="HRS6521" s="298"/>
      <c r="HRT6521" s="659"/>
      <c r="HRU6521" s="298"/>
      <c r="HRV6521" s="298"/>
      <c r="HRW6521" s="298"/>
      <c r="HRX6521" s="659"/>
      <c r="HRY6521" s="298"/>
      <c r="HRZ6521" s="298"/>
      <c r="HSA6521" s="298"/>
      <c r="HSB6521" s="659"/>
      <c r="HSC6521" s="298"/>
      <c r="HSD6521" s="298"/>
      <c r="HSE6521" s="298"/>
      <c r="HSF6521" s="659"/>
      <c r="HSG6521" s="298"/>
      <c r="HSH6521" s="298"/>
      <c r="HSI6521" s="298"/>
      <c r="HSJ6521" s="659"/>
      <c r="HSK6521" s="298"/>
      <c r="HSL6521" s="298"/>
      <c r="HSM6521" s="298"/>
      <c r="HSN6521" s="659"/>
      <c r="HSO6521" s="298"/>
      <c r="HSP6521" s="298"/>
      <c r="HSQ6521" s="298"/>
      <c r="HSR6521" s="659"/>
      <c r="HSS6521" s="298"/>
      <c r="HST6521" s="298"/>
      <c r="HSU6521" s="298"/>
      <c r="HSV6521" s="659"/>
      <c r="HSW6521" s="298"/>
      <c r="HSX6521" s="298"/>
      <c r="HSY6521" s="298"/>
      <c r="HSZ6521" s="659"/>
      <c r="HTA6521" s="298"/>
      <c r="HTB6521" s="298"/>
      <c r="HTC6521" s="298"/>
      <c r="HTD6521" s="659"/>
      <c r="HTE6521" s="298"/>
      <c r="HTF6521" s="298"/>
      <c r="HTG6521" s="298"/>
      <c r="HTH6521" s="659"/>
      <c r="HTI6521" s="298"/>
      <c r="HTJ6521" s="298"/>
      <c r="HTK6521" s="298"/>
      <c r="HTL6521" s="659"/>
      <c r="HTM6521" s="298"/>
      <c r="HTN6521" s="298"/>
      <c r="HTO6521" s="298"/>
      <c r="HTP6521" s="659"/>
      <c r="HTQ6521" s="298"/>
      <c r="HTR6521" s="298"/>
      <c r="HTS6521" s="298"/>
      <c r="HTT6521" s="659"/>
      <c r="HTU6521" s="298"/>
      <c r="HTV6521" s="298"/>
      <c r="HTW6521" s="298"/>
      <c r="HTX6521" s="659"/>
      <c r="HTY6521" s="298"/>
      <c r="HTZ6521" s="298"/>
      <c r="HUA6521" s="298"/>
      <c r="HUB6521" s="659"/>
      <c r="HUC6521" s="298"/>
      <c r="HUD6521" s="298"/>
      <c r="HUE6521" s="298"/>
      <c r="HUF6521" s="659"/>
      <c r="HUG6521" s="298"/>
      <c r="HUH6521" s="298"/>
      <c r="HUI6521" s="298"/>
      <c r="HUJ6521" s="659"/>
      <c r="HUK6521" s="298"/>
      <c r="HUL6521" s="298"/>
      <c r="HUM6521" s="298"/>
      <c r="HUN6521" s="659"/>
      <c r="HUO6521" s="298"/>
      <c r="HUP6521" s="298"/>
      <c r="HUQ6521" s="298"/>
      <c r="HUR6521" s="659"/>
      <c r="HUS6521" s="298"/>
      <c r="HUT6521" s="298"/>
      <c r="HUU6521" s="298"/>
      <c r="HUV6521" s="659"/>
      <c r="HUW6521" s="298"/>
      <c r="HUX6521" s="298"/>
      <c r="HUY6521" s="298"/>
      <c r="HUZ6521" s="659"/>
      <c r="HVA6521" s="298"/>
      <c r="HVB6521" s="298"/>
      <c r="HVC6521" s="298"/>
      <c r="HVD6521" s="659"/>
      <c r="HVE6521" s="298"/>
      <c r="HVF6521" s="298"/>
      <c r="HVG6521" s="298"/>
      <c r="HVH6521" s="659"/>
      <c r="HVI6521" s="298"/>
      <c r="HVJ6521" s="298"/>
      <c r="HVK6521" s="298"/>
      <c r="HVL6521" s="659"/>
      <c r="HVM6521" s="298"/>
      <c r="HVN6521" s="298"/>
      <c r="HVO6521" s="298"/>
      <c r="HVP6521" s="659"/>
      <c r="HVQ6521" s="298"/>
      <c r="HVR6521" s="298"/>
      <c r="HVS6521" s="298"/>
      <c r="HVT6521" s="659"/>
      <c r="HVU6521" s="298"/>
      <c r="HVV6521" s="298"/>
      <c r="HVW6521" s="298"/>
      <c r="HVX6521" s="659"/>
      <c r="HVY6521" s="298"/>
      <c r="HVZ6521" s="298"/>
      <c r="HWA6521" s="298"/>
      <c r="HWB6521" s="659"/>
      <c r="HWC6521" s="298"/>
      <c r="HWD6521" s="298"/>
      <c r="HWE6521" s="298"/>
      <c r="HWF6521" s="659"/>
      <c r="HWG6521" s="298"/>
      <c r="HWH6521" s="298"/>
      <c r="HWI6521" s="298"/>
      <c r="HWJ6521" s="659"/>
      <c r="HWK6521" s="298"/>
      <c r="HWL6521" s="298"/>
      <c r="HWM6521" s="298"/>
      <c r="HWN6521" s="659"/>
      <c r="HWO6521" s="298"/>
      <c r="HWP6521" s="298"/>
      <c r="HWQ6521" s="298"/>
      <c r="HWR6521" s="659"/>
      <c r="HWS6521" s="298"/>
      <c r="HWT6521" s="298"/>
      <c r="HWU6521" s="298"/>
      <c r="HWV6521" s="659"/>
      <c r="HWW6521" s="298"/>
      <c r="HWX6521" s="298"/>
      <c r="HWY6521" s="298"/>
      <c r="HWZ6521" s="659"/>
      <c r="HXA6521" s="298"/>
      <c r="HXB6521" s="298"/>
      <c r="HXC6521" s="298"/>
      <c r="HXD6521" s="659"/>
      <c r="HXE6521" s="298"/>
      <c r="HXF6521" s="298"/>
      <c r="HXG6521" s="298"/>
      <c r="HXH6521" s="659"/>
      <c r="HXI6521" s="298"/>
      <c r="HXJ6521" s="298"/>
      <c r="HXK6521" s="298"/>
      <c r="HXL6521" s="659"/>
      <c r="HXM6521" s="298"/>
      <c r="HXN6521" s="298"/>
      <c r="HXO6521" s="298"/>
      <c r="HXP6521" s="659"/>
      <c r="HXQ6521" s="298"/>
      <c r="HXR6521" s="298"/>
      <c r="HXS6521" s="298"/>
      <c r="HXT6521" s="659"/>
      <c r="HXU6521" s="298"/>
      <c r="HXV6521" s="298"/>
      <c r="HXW6521" s="298"/>
      <c r="HXX6521" s="659"/>
      <c r="HXY6521" s="298"/>
      <c r="HXZ6521" s="298"/>
      <c r="HYA6521" s="298"/>
      <c r="HYB6521" s="659"/>
      <c r="HYC6521" s="298"/>
      <c r="HYD6521" s="298"/>
      <c r="HYE6521" s="298"/>
      <c r="HYF6521" s="659"/>
      <c r="HYG6521" s="298"/>
      <c r="HYH6521" s="298"/>
      <c r="HYI6521" s="298"/>
      <c r="HYJ6521" s="659"/>
      <c r="HYK6521" s="298"/>
      <c r="HYL6521" s="298"/>
      <c r="HYM6521" s="298"/>
      <c r="HYN6521" s="659"/>
      <c r="HYO6521" s="298"/>
      <c r="HYP6521" s="298"/>
      <c r="HYQ6521" s="298"/>
      <c r="HYR6521" s="659"/>
      <c r="HYS6521" s="298"/>
      <c r="HYT6521" s="298"/>
      <c r="HYU6521" s="298"/>
      <c r="HYV6521" s="659"/>
      <c r="HYW6521" s="298"/>
      <c r="HYX6521" s="298"/>
      <c r="HYY6521" s="298"/>
      <c r="HYZ6521" s="659"/>
      <c r="HZA6521" s="298"/>
      <c r="HZB6521" s="298"/>
      <c r="HZC6521" s="298"/>
      <c r="HZD6521" s="659"/>
      <c r="HZE6521" s="298"/>
      <c r="HZF6521" s="298"/>
      <c r="HZG6521" s="298"/>
      <c r="HZH6521" s="659"/>
      <c r="HZI6521" s="298"/>
      <c r="HZJ6521" s="298"/>
      <c r="HZK6521" s="298"/>
      <c r="HZL6521" s="659"/>
      <c r="HZM6521" s="298"/>
      <c r="HZN6521" s="298"/>
      <c r="HZO6521" s="298"/>
      <c r="HZP6521" s="659"/>
      <c r="HZQ6521" s="298"/>
      <c r="HZR6521" s="298"/>
      <c r="HZS6521" s="298"/>
      <c r="HZT6521" s="659"/>
      <c r="HZU6521" s="298"/>
      <c r="HZV6521" s="298"/>
      <c r="HZW6521" s="298"/>
      <c r="HZX6521" s="659"/>
      <c r="HZY6521" s="298"/>
      <c r="HZZ6521" s="298"/>
      <c r="IAA6521" s="298"/>
      <c r="IAB6521" s="659"/>
      <c r="IAC6521" s="298"/>
      <c r="IAD6521" s="298"/>
      <c r="IAE6521" s="298"/>
      <c r="IAF6521" s="659"/>
      <c r="IAG6521" s="298"/>
      <c r="IAH6521" s="298"/>
      <c r="IAI6521" s="298"/>
      <c r="IAJ6521" s="659"/>
      <c r="IAK6521" s="298"/>
      <c r="IAL6521" s="298"/>
      <c r="IAM6521" s="298"/>
      <c r="IAN6521" s="659"/>
      <c r="IAO6521" s="298"/>
      <c r="IAP6521" s="298"/>
      <c r="IAQ6521" s="298"/>
      <c r="IAR6521" s="659"/>
      <c r="IAS6521" s="298"/>
      <c r="IAT6521" s="298"/>
      <c r="IAU6521" s="298"/>
      <c r="IAV6521" s="659"/>
      <c r="IAW6521" s="298"/>
      <c r="IAX6521" s="298"/>
      <c r="IAY6521" s="298"/>
      <c r="IAZ6521" s="659"/>
      <c r="IBA6521" s="298"/>
      <c r="IBB6521" s="298"/>
      <c r="IBC6521" s="298"/>
      <c r="IBD6521" s="659"/>
      <c r="IBE6521" s="298"/>
      <c r="IBF6521" s="298"/>
      <c r="IBG6521" s="298"/>
      <c r="IBH6521" s="659"/>
      <c r="IBI6521" s="298"/>
      <c r="IBJ6521" s="298"/>
      <c r="IBK6521" s="298"/>
      <c r="IBL6521" s="659"/>
      <c r="IBM6521" s="298"/>
      <c r="IBN6521" s="298"/>
      <c r="IBO6521" s="298"/>
      <c r="IBP6521" s="659"/>
      <c r="IBQ6521" s="298"/>
      <c r="IBR6521" s="298"/>
      <c r="IBS6521" s="298"/>
      <c r="IBT6521" s="659"/>
      <c r="IBU6521" s="298"/>
      <c r="IBV6521" s="298"/>
      <c r="IBW6521" s="298"/>
      <c r="IBX6521" s="659"/>
      <c r="IBY6521" s="298"/>
      <c r="IBZ6521" s="298"/>
      <c r="ICA6521" s="298"/>
      <c r="ICB6521" s="659"/>
      <c r="ICC6521" s="298"/>
      <c r="ICD6521" s="298"/>
      <c r="ICE6521" s="298"/>
      <c r="ICF6521" s="659"/>
      <c r="ICG6521" s="298"/>
      <c r="ICH6521" s="298"/>
      <c r="ICI6521" s="298"/>
      <c r="ICJ6521" s="659"/>
      <c r="ICK6521" s="298"/>
      <c r="ICL6521" s="298"/>
      <c r="ICM6521" s="298"/>
      <c r="ICN6521" s="659"/>
      <c r="ICO6521" s="298"/>
      <c r="ICP6521" s="298"/>
      <c r="ICQ6521" s="298"/>
      <c r="ICR6521" s="659"/>
      <c r="ICS6521" s="298"/>
      <c r="ICT6521" s="298"/>
      <c r="ICU6521" s="298"/>
      <c r="ICV6521" s="659"/>
      <c r="ICW6521" s="298"/>
      <c r="ICX6521" s="298"/>
      <c r="ICY6521" s="298"/>
      <c r="ICZ6521" s="659"/>
      <c r="IDA6521" s="298"/>
      <c r="IDB6521" s="298"/>
      <c r="IDC6521" s="298"/>
      <c r="IDD6521" s="659"/>
      <c r="IDE6521" s="298"/>
      <c r="IDF6521" s="298"/>
      <c r="IDG6521" s="298"/>
      <c r="IDH6521" s="659"/>
      <c r="IDI6521" s="298"/>
      <c r="IDJ6521" s="298"/>
      <c r="IDK6521" s="298"/>
      <c r="IDL6521" s="659"/>
      <c r="IDM6521" s="298"/>
      <c r="IDN6521" s="298"/>
      <c r="IDO6521" s="298"/>
      <c r="IDP6521" s="659"/>
      <c r="IDQ6521" s="298"/>
      <c r="IDR6521" s="298"/>
      <c r="IDS6521" s="298"/>
      <c r="IDT6521" s="659"/>
      <c r="IDU6521" s="298"/>
      <c r="IDV6521" s="298"/>
      <c r="IDW6521" s="298"/>
      <c r="IDX6521" s="659"/>
      <c r="IDY6521" s="298"/>
      <c r="IDZ6521" s="298"/>
      <c r="IEA6521" s="298"/>
      <c r="IEB6521" s="659"/>
      <c r="IEC6521" s="298"/>
      <c r="IED6521" s="298"/>
      <c r="IEE6521" s="298"/>
      <c r="IEF6521" s="659"/>
      <c r="IEG6521" s="298"/>
      <c r="IEH6521" s="298"/>
      <c r="IEI6521" s="298"/>
      <c r="IEJ6521" s="659"/>
      <c r="IEK6521" s="298"/>
      <c r="IEL6521" s="298"/>
      <c r="IEM6521" s="298"/>
      <c r="IEN6521" s="659"/>
      <c r="IEO6521" s="298"/>
      <c r="IEP6521" s="298"/>
      <c r="IEQ6521" s="298"/>
      <c r="IER6521" s="659"/>
      <c r="IES6521" s="298"/>
      <c r="IET6521" s="298"/>
      <c r="IEU6521" s="298"/>
      <c r="IEV6521" s="659"/>
      <c r="IEW6521" s="298"/>
      <c r="IEX6521" s="298"/>
      <c r="IEY6521" s="298"/>
      <c r="IEZ6521" s="659"/>
      <c r="IFA6521" s="298"/>
      <c r="IFB6521" s="298"/>
      <c r="IFC6521" s="298"/>
      <c r="IFD6521" s="659"/>
      <c r="IFE6521" s="298"/>
      <c r="IFF6521" s="298"/>
      <c r="IFG6521" s="298"/>
      <c r="IFH6521" s="659"/>
      <c r="IFI6521" s="298"/>
      <c r="IFJ6521" s="298"/>
      <c r="IFK6521" s="298"/>
      <c r="IFL6521" s="659"/>
      <c r="IFM6521" s="298"/>
      <c r="IFN6521" s="298"/>
      <c r="IFO6521" s="298"/>
      <c r="IFP6521" s="659"/>
      <c r="IFQ6521" s="298"/>
      <c r="IFR6521" s="298"/>
      <c r="IFS6521" s="298"/>
      <c r="IFT6521" s="659"/>
      <c r="IFU6521" s="298"/>
      <c r="IFV6521" s="298"/>
      <c r="IFW6521" s="298"/>
      <c r="IFX6521" s="659"/>
      <c r="IFY6521" s="298"/>
      <c r="IFZ6521" s="298"/>
      <c r="IGA6521" s="298"/>
      <c r="IGB6521" s="659"/>
      <c r="IGC6521" s="298"/>
      <c r="IGD6521" s="298"/>
      <c r="IGE6521" s="298"/>
      <c r="IGF6521" s="659"/>
      <c r="IGG6521" s="298"/>
      <c r="IGH6521" s="298"/>
      <c r="IGI6521" s="298"/>
      <c r="IGJ6521" s="659"/>
      <c r="IGK6521" s="298"/>
      <c r="IGL6521" s="298"/>
      <c r="IGM6521" s="298"/>
      <c r="IGN6521" s="659"/>
      <c r="IGO6521" s="298"/>
      <c r="IGP6521" s="298"/>
      <c r="IGQ6521" s="298"/>
      <c r="IGR6521" s="659"/>
      <c r="IGS6521" s="298"/>
      <c r="IGT6521" s="298"/>
      <c r="IGU6521" s="298"/>
      <c r="IGV6521" s="659"/>
      <c r="IGW6521" s="298"/>
      <c r="IGX6521" s="298"/>
      <c r="IGY6521" s="298"/>
      <c r="IGZ6521" s="659"/>
      <c r="IHA6521" s="298"/>
      <c r="IHB6521" s="298"/>
      <c r="IHC6521" s="298"/>
      <c r="IHD6521" s="659"/>
      <c r="IHE6521" s="298"/>
      <c r="IHF6521" s="298"/>
      <c r="IHG6521" s="298"/>
      <c r="IHH6521" s="659"/>
      <c r="IHI6521" s="298"/>
      <c r="IHJ6521" s="298"/>
      <c r="IHK6521" s="298"/>
      <c r="IHL6521" s="659"/>
      <c r="IHM6521" s="298"/>
      <c r="IHN6521" s="298"/>
      <c r="IHO6521" s="298"/>
      <c r="IHP6521" s="659"/>
      <c r="IHQ6521" s="298"/>
      <c r="IHR6521" s="298"/>
      <c r="IHS6521" s="298"/>
      <c r="IHT6521" s="659"/>
      <c r="IHU6521" s="298"/>
      <c r="IHV6521" s="298"/>
      <c r="IHW6521" s="298"/>
      <c r="IHX6521" s="659"/>
      <c r="IHY6521" s="298"/>
      <c r="IHZ6521" s="298"/>
      <c r="IIA6521" s="298"/>
      <c r="IIB6521" s="659"/>
      <c r="IIC6521" s="298"/>
      <c r="IID6521" s="298"/>
      <c r="IIE6521" s="298"/>
      <c r="IIF6521" s="659"/>
      <c r="IIG6521" s="298"/>
      <c r="IIH6521" s="298"/>
      <c r="III6521" s="298"/>
      <c r="IIJ6521" s="659"/>
      <c r="IIK6521" s="298"/>
      <c r="IIL6521" s="298"/>
      <c r="IIM6521" s="298"/>
      <c r="IIN6521" s="659"/>
      <c r="IIO6521" s="298"/>
      <c r="IIP6521" s="298"/>
      <c r="IIQ6521" s="298"/>
      <c r="IIR6521" s="659"/>
      <c r="IIS6521" s="298"/>
      <c r="IIT6521" s="298"/>
      <c r="IIU6521" s="298"/>
      <c r="IIV6521" s="659"/>
      <c r="IIW6521" s="298"/>
      <c r="IIX6521" s="298"/>
      <c r="IIY6521" s="298"/>
      <c r="IIZ6521" s="659"/>
      <c r="IJA6521" s="298"/>
      <c r="IJB6521" s="298"/>
      <c r="IJC6521" s="298"/>
      <c r="IJD6521" s="659"/>
      <c r="IJE6521" s="298"/>
      <c r="IJF6521" s="298"/>
      <c r="IJG6521" s="298"/>
      <c r="IJH6521" s="659"/>
      <c r="IJI6521" s="298"/>
      <c r="IJJ6521" s="298"/>
      <c r="IJK6521" s="298"/>
      <c r="IJL6521" s="659"/>
      <c r="IJM6521" s="298"/>
      <c r="IJN6521" s="298"/>
      <c r="IJO6521" s="298"/>
      <c r="IJP6521" s="659"/>
      <c r="IJQ6521" s="298"/>
      <c r="IJR6521" s="298"/>
      <c r="IJS6521" s="298"/>
      <c r="IJT6521" s="659"/>
      <c r="IJU6521" s="298"/>
      <c r="IJV6521" s="298"/>
      <c r="IJW6521" s="298"/>
      <c r="IJX6521" s="659"/>
      <c r="IJY6521" s="298"/>
      <c r="IJZ6521" s="298"/>
      <c r="IKA6521" s="298"/>
      <c r="IKB6521" s="659"/>
      <c r="IKC6521" s="298"/>
      <c r="IKD6521" s="298"/>
      <c r="IKE6521" s="298"/>
      <c r="IKF6521" s="659"/>
      <c r="IKG6521" s="298"/>
      <c r="IKH6521" s="298"/>
      <c r="IKI6521" s="298"/>
      <c r="IKJ6521" s="659"/>
      <c r="IKK6521" s="298"/>
      <c r="IKL6521" s="298"/>
      <c r="IKM6521" s="298"/>
      <c r="IKN6521" s="659"/>
      <c r="IKO6521" s="298"/>
      <c r="IKP6521" s="298"/>
      <c r="IKQ6521" s="298"/>
      <c r="IKR6521" s="659"/>
      <c r="IKS6521" s="298"/>
      <c r="IKT6521" s="298"/>
      <c r="IKU6521" s="298"/>
      <c r="IKV6521" s="659"/>
      <c r="IKW6521" s="298"/>
      <c r="IKX6521" s="298"/>
      <c r="IKY6521" s="298"/>
      <c r="IKZ6521" s="659"/>
      <c r="ILA6521" s="298"/>
      <c r="ILB6521" s="298"/>
      <c r="ILC6521" s="298"/>
      <c r="ILD6521" s="659"/>
      <c r="ILE6521" s="298"/>
      <c r="ILF6521" s="298"/>
      <c r="ILG6521" s="298"/>
      <c r="ILH6521" s="659"/>
      <c r="ILI6521" s="298"/>
      <c r="ILJ6521" s="298"/>
      <c r="ILK6521" s="298"/>
      <c r="ILL6521" s="659"/>
      <c r="ILM6521" s="298"/>
      <c r="ILN6521" s="298"/>
      <c r="ILO6521" s="298"/>
      <c r="ILP6521" s="659"/>
      <c r="ILQ6521" s="298"/>
      <c r="ILR6521" s="298"/>
      <c r="ILS6521" s="298"/>
      <c r="ILT6521" s="659"/>
      <c r="ILU6521" s="298"/>
      <c r="ILV6521" s="298"/>
      <c r="ILW6521" s="298"/>
      <c r="ILX6521" s="659"/>
      <c r="ILY6521" s="298"/>
      <c r="ILZ6521" s="298"/>
      <c r="IMA6521" s="298"/>
      <c r="IMB6521" s="659"/>
      <c r="IMC6521" s="298"/>
      <c r="IMD6521" s="298"/>
      <c r="IME6521" s="298"/>
      <c r="IMF6521" s="659"/>
      <c r="IMG6521" s="298"/>
      <c r="IMH6521" s="298"/>
      <c r="IMI6521" s="298"/>
      <c r="IMJ6521" s="659"/>
      <c r="IMK6521" s="298"/>
      <c r="IML6521" s="298"/>
      <c r="IMM6521" s="298"/>
      <c r="IMN6521" s="659"/>
      <c r="IMO6521" s="298"/>
      <c r="IMP6521" s="298"/>
      <c r="IMQ6521" s="298"/>
      <c r="IMR6521" s="659"/>
      <c r="IMS6521" s="298"/>
      <c r="IMT6521" s="298"/>
      <c r="IMU6521" s="298"/>
      <c r="IMV6521" s="659"/>
      <c r="IMW6521" s="298"/>
      <c r="IMX6521" s="298"/>
      <c r="IMY6521" s="298"/>
      <c r="IMZ6521" s="659"/>
      <c r="INA6521" s="298"/>
      <c r="INB6521" s="298"/>
      <c r="INC6521" s="298"/>
      <c r="IND6521" s="659"/>
      <c r="INE6521" s="298"/>
      <c r="INF6521" s="298"/>
      <c r="ING6521" s="298"/>
      <c r="INH6521" s="659"/>
      <c r="INI6521" s="298"/>
      <c r="INJ6521" s="298"/>
      <c r="INK6521" s="298"/>
      <c r="INL6521" s="659"/>
      <c r="INM6521" s="298"/>
      <c r="INN6521" s="298"/>
      <c r="INO6521" s="298"/>
      <c r="INP6521" s="659"/>
      <c r="INQ6521" s="298"/>
      <c r="INR6521" s="298"/>
      <c r="INS6521" s="298"/>
      <c r="INT6521" s="659"/>
      <c r="INU6521" s="298"/>
      <c r="INV6521" s="298"/>
      <c r="INW6521" s="298"/>
      <c r="INX6521" s="659"/>
      <c r="INY6521" s="298"/>
      <c r="INZ6521" s="298"/>
      <c r="IOA6521" s="298"/>
      <c r="IOB6521" s="659"/>
      <c r="IOC6521" s="298"/>
      <c r="IOD6521" s="298"/>
      <c r="IOE6521" s="298"/>
      <c r="IOF6521" s="659"/>
      <c r="IOG6521" s="298"/>
      <c r="IOH6521" s="298"/>
      <c r="IOI6521" s="298"/>
      <c r="IOJ6521" s="659"/>
      <c r="IOK6521" s="298"/>
      <c r="IOL6521" s="298"/>
      <c r="IOM6521" s="298"/>
      <c r="ION6521" s="659"/>
      <c r="IOO6521" s="298"/>
      <c r="IOP6521" s="298"/>
      <c r="IOQ6521" s="298"/>
      <c r="IOR6521" s="659"/>
      <c r="IOS6521" s="298"/>
      <c r="IOT6521" s="298"/>
      <c r="IOU6521" s="298"/>
      <c r="IOV6521" s="659"/>
      <c r="IOW6521" s="298"/>
      <c r="IOX6521" s="298"/>
      <c r="IOY6521" s="298"/>
      <c r="IOZ6521" s="659"/>
      <c r="IPA6521" s="298"/>
      <c r="IPB6521" s="298"/>
      <c r="IPC6521" s="298"/>
      <c r="IPD6521" s="659"/>
      <c r="IPE6521" s="298"/>
      <c r="IPF6521" s="298"/>
      <c r="IPG6521" s="298"/>
      <c r="IPH6521" s="659"/>
      <c r="IPI6521" s="298"/>
      <c r="IPJ6521" s="298"/>
      <c r="IPK6521" s="298"/>
      <c r="IPL6521" s="659"/>
      <c r="IPM6521" s="298"/>
      <c r="IPN6521" s="298"/>
      <c r="IPO6521" s="298"/>
      <c r="IPP6521" s="659"/>
      <c r="IPQ6521" s="298"/>
      <c r="IPR6521" s="298"/>
      <c r="IPS6521" s="298"/>
      <c r="IPT6521" s="659"/>
      <c r="IPU6521" s="298"/>
      <c r="IPV6521" s="298"/>
      <c r="IPW6521" s="298"/>
      <c r="IPX6521" s="659"/>
      <c r="IPY6521" s="298"/>
      <c r="IPZ6521" s="298"/>
      <c r="IQA6521" s="298"/>
      <c r="IQB6521" s="659"/>
      <c r="IQC6521" s="298"/>
      <c r="IQD6521" s="298"/>
      <c r="IQE6521" s="298"/>
      <c r="IQF6521" s="659"/>
      <c r="IQG6521" s="298"/>
      <c r="IQH6521" s="298"/>
      <c r="IQI6521" s="298"/>
      <c r="IQJ6521" s="659"/>
      <c r="IQK6521" s="298"/>
      <c r="IQL6521" s="298"/>
      <c r="IQM6521" s="298"/>
      <c r="IQN6521" s="659"/>
      <c r="IQO6521" s="298"/>
      <c r="IQP6521" s="298"/>
      <c r="IQQ6521" s="298"/>
      <c r="IQR6521" s="659"/>
      <c r="IQS6521" s="298"/>
      <c r="IQT6521" s="298"/>
      <c r="IQU6521" s="298"/>
      <c r="IQV6521" s="659"/>
      <c r="IQW6521" s="298"/>
      <c r="IQX6521" s="298"/>
      <c r="IQY6521" s="298"/>
      <c r="IQZ6521" s="659"/>
      <c r="IRA6521" s="298"/>
      <c r="IRB6521" s="298"/>
      <c r="IRC6521" s="298"/>
      <c r="IRD6521" s="659"/>
      <c r="IRE6521" s="298"/>
      <c r="IRF6521" s="298"/>
      <c r="IRG6521" s="298"/>
      <c r="IRH6521" s="659"/>
      <c r="IRI6521" s="298"/>
      <c r="IRJ6521" s="298"/>
      <c r="IRK6521" s="298"/>
      <c r="IRL6521" s="659"/>
      <c r="IRM6521" s="298"/>
      <c r="IRN6521" s="298"/>
      <c r="IRO6521" s="298"/>
      <c r="IRP6521" s="659"/>
      <c r="IRQ6521" s="298"/>
      <c r="IRR6521" s="298"/>
      <c r="IRS6521" s="298"/>
      <c r="IRT6521" s="659"/>
      <c r="IRU6521" s="298"/>
      <c r="IRV6521" s="298"/>
      <c r="IRW6521" s="298"/>
      <c r="IRX6521" s="659"/>
      <c r="IRY6521" s="298"/>
      <c r="IRZ6521" s="298"/>
      <c r="ISA6521" s="298"/>
      <c r="ISB6521" s="659"/>
      <c r="ISC6521" s="298"/>
      <c r="ISD6521" s="298"/>
      <c r="ISE6521" s="298"/>
      <c r="ISF6521" s="659"/>
      <c r="ISG6521" s="298"/>
      <c r="ISH6521" s="298"/>
      <c r="ISI6521" s="298"/>
      <c r="ISJ6521" s="659"/>
      <c r="ISK6521" s="298"/>
      <c r="ISL6521" s="298"/>
      <c r="ISM6521" s="298"/>
      <c r="ISN6521" s="659"/>
      <c r="ISO6521" s="298"/>
      <c r="ISP6521" s="298"/>
      <c r="ISQ6521" s="298"/>
      <c r="ISR6521" s="659"/>
      <c r="ISS6521" s="298"/>
      <c r="IST6521" s="298"/>
      <c r="ISU6521" s="298"/>
      <c r="ISV6521" s="659"/>
      <c r="ISW6521" s="298"/>
      <c r="ISX6521" s="298"/>
      <c r="ISY6521" s="298"/>
      <c r="ISZ6521" s="659"/>
      <c r="ITA6521" s="298"/>
      <c r="ITB6521" s="298"/>
      <c r="ITC6521" s="298"/>
      <c r="ITD6521" s="659"/>
      <c r="ITE6521" s="298"/>
      <c r="ITF6521" s="298"/>
      <c r="ITG6521" s="298"/>
      <c r="ITH6521" s="659"/>
      <c r="ITI6521" s="298"/>
      <c r="ITJ6521" s="298"/>
      <c r="ITK6521" s="298"/>
      <c r="ITL6521" s="659"/>
      <c r="ITM6521" s="298"/>
      <c r="ITN6521" s="298"/>
      <c r="ITO6521" s="298"/>
      <c r="ITP6521" s="659"/>
      <c r="ITQ6521" s="298"/>
      <c r="ITR6521" s="298"/>
      <c r="ITS6521" s="298"/>
      <c r="ITT6521" s="659"/>
      <c r="ITU6521" s="298"/>
      <c r="ITV6521" s="298"/>
      <c r="ITW6521" s="298"/>
      <c r="ITX6521" s="659"/>
      <c r="ITY6521" s="298"/>
      <c r="ITZ6521" s="298"/>
      <c r="IUA6521" s="298"/>
      <c r="IUB6521" s="659"/>
      <c r="IUC6521" s="298"/>
      <c r="IUD6521" s="298"/>
      <c r="IUE6521" s="298"/>
      <c r="IUF6521" s="659"/>
      <c r="IUG6521" s="298"/>
      <c r="IUH6521" s="298"/>
      <c r="IUI6521" s="298"/>
      <c r="IUJ6521" s="659"/>
      <c r="IUK6521" s="298"/>
      <c r="IUL6521" s="298"/>
      <c r="IUM6521" s="298"/>
      <c r="IUN6521" s="659"/>
      <c r="IUO6521" s="298"/>
      <c r="IUP6521" s="298"/>
      <c r="IUQ6521" s="298"/>
      <c r="IUR6521" s="659"/>
      <c r="IUS6521" s="298"/>
      <c r="IUT6521" s="298"/>
      <c r="IUU6521" s="298"/>
      <c r="IUV6521" s="659"/>
      <c r="IUW6521" s="298"/>
      <c r="IUX6521" s="298"/>
      <c r="IUY6521" s="298"/>
      <c r="IUZ6521" s="659"/>
      <c r="IVA6521" s="298"/>
      <c r="IVB6521" s="298"/>
      <c r="IVC6521" s="298"/>
      <c r="IVD6521" s="659"/>
      <c r="IVE6521" s="298"/>
      <c r="IVF6521" s="298"/>
      <c r="IVG6521" s="298"/>
      <c r="IVH6521" s="659"/>
      <c r="IVI6521" s="298"/>
      <c r="IVJ6521" s="298"/>
      <c r="IVK6521" s="298"/>
      <c r="IVL6521" s="659"/>
      <c r="IVM6521" s="298"/>
      <c r="IVN6521" s="298"/>
      <c r="IVO6521" s="298"/>
      <c r="IVP6521" s="659"/>
      <c r="IVQ6521" s="298"/>
      <c r="IVR6521" s="298"/>
      <c r="IVS6521" s="298"/>
      <c r="IVT6521" s="659"/>
      <c r="IVU6521" s="298"/>
      <c r="IVV6521" s="298"/>
      <c r="IVW6521" s="298"/>
      <c r="IVX6521" s="659"/>
      <c r="IVY6521" s="298"/>
      <c r="IVZ6521" s="298"/>
      <c r="IWA6521" s="298"/>
      <c r="IWB6521" s="659"/>
      <c r="IWC6521" s="298"/>
      <c r="IWD6521" s="298"/>
      <c r="IWE6521" s="298"/>
      <c r="IWF6521" s="659"/>
      <c r="IWG6521" s="298"/>
      <c r="IWH6521" s="298"/>
      <c r="IWI6521" s="298"/>
      <c r="IWJ6521" s="659"/>
      <c r="IWK6521" s="298"/>
      <c r="IWL6521" s="298"/>
      <c r="IWM6521" s="298"/>
      <c r="IWN6521" s="659"/>
      <c r="IWO6521" s="298"/>
      <c r="IWP6521" s="298"/>
      <c r="IWQ6521" s="298"/>
      <c r="IWR6521" s="659"/>
      <c r="IWS6521" s="298"/>
      <c r="IWT6521" s="298"/>
      <c r="IWU6521" s="298"/>
      <c r="IWV6521" s="659"/>
      <c r="IWW6521" s="298"/>
      <c r="IWX6521" s="298"/>
      <c r="IWY6521" s="298"/>
      <c r="IWZ6521" s="659"/>
      <c r="IXA6521" s="298"/>
      <c r="IXB6521" s="298"/>
      <c r="IXC6521" s="298"/>
      <c r="IXD6521" s="659"/>
      <c r="IXE6521" s="298"/>
      <c r="IXF6521" s="298"/>
      <c r="IXG6521" s="298"/>
      <c r="IXH6521" s="659"/>
      <c r="IXI6521" s="298"/>
      <c r="IXJ6521" s="298"/>
      <c r="IXK6521" s="298"/>
      <c r="IXL6521" s="659"/>
      <c r="IXM6521" s="298"/>
      <c r="IXN6521" s="298"/>
      <c r="IXO6521" s="298"/>
      <c r="IXP6521" s="659"/>
      <c r="IXQ6521" s="298"/>
      <c r="IXR6521" s="298"/>
      <c r="IXS6521" s="298"/>
      <c r="IXT6521" s="659"/>
      <c r="IXU6521" s="298"/>
      <c r="IXV6521" s="298"/>
      <c r="IXW6521" s="298"/>
      <c r="IXX6521" s="659"/>
      <c r="IXY6521" s="298"/>
      <c r="IXZ6521" s="298"/>
      <c r="IYA6521" s="298"/>
      <c r="IYB6521" s="659"/>
      <c r="IYC6521" s="298"/>
      <c r="IYD6521" s="298"/>
      <c r="IYE6521" s="298"/>
      <c r="IYF6521" s="659"/>
      <c r="IYG6521" s="298"/>
      <c r="IYH6521" s="298"/>
      <c r="IYI6521" s="298"/>
      <c r="IYJ6521" s="659"/>
      <c r="IYK6521" s="298"/>
      <c r="IYL6521" s="298"/>
      <c r="IYM6521" s="298"/>
      <c r="IYN6521" s="659"/>
      <c r="IYO6521" s="298"/>
      <c r="IYP6521" s="298"/>
      <c r="IYQ6521" s="298"/>
      <c r="IYR6521" s="659"/>
      <c r="IYS6521" s="298"/>
      <c r="IYT6521" s="298"/>
      <c r="IYU6521" s="298"/>
      <c r="IYV6521" s="659"/>
      <c r="IYW6521" s="298"/>
      <c r="IYX6521" s="298"/>
      <c r="IYY6521" s="298"/>
      <c r="IYZ6521" s="659"/>
      <c r="IZA6521" s="298"/>
      <c r="IZB6521" s="298"/>
      <c r="IZC6521" s="298"/>
      <c r="IZD6521" s="659"/>
      <c r="IZE6521" s="298"/>
      <c r="IZF6521" s="298"/>
      <c r="IZG6521" s="298"/>
      <c r="IZH6521" s="659"/>
      <c r="IZI6521" s="298"/>
      <c r="IZJ6521" s="298"/>
      <c r="IZK6521" s="298"/>
      <c r="IZL6521" s="659"/>
      <c r="IZM6521" s="298"/>
      <c r="IZN6521" s="298"/>
      <c r="IZO6521" s="298"/>
      <c r="IZP6521" s="659"/>
      <c r="IZQ6521" s="298"/>
      <c r="IZR6521" s="298"/>
      <c r="IZS6521" s="298"/>
      <c r="IZT6521" s="659"/>
      <c r="IZU6521" s="298"/>
      <c r="IZV6521" s="298"/>
      <c r="IZW6521" s="298"/>
      <c r="IZX6521" s="659"/>
      <c r="IZY6521" s="298"/>
      <c r="IZZ6521" s="298"/>
      <c r="JAA6521" s="298"/>
      <c r="JAB6521" s="659"/>
      <c r="JAC6521" s="298"/>
      <c r="JAD6521" s="298"/>
      <c r="JAE6521" s="298"/>
      <c r="JAF6521" s="659"/>
      <c r="JAG6521" s="298"/>
      <c r="JAH6521" s="298"/>
      <c r="JAI6521" s="298"/>
      <c r="JAJ6521" s="659"/>
      <c r="JAK6521" s="298"/>
      <c r="JAL6521" s="298"/>
      <c r="JAM6521" s="298"/>
      <c r="JAN6521" s="659"/>
      <c r="JAO6521" s="298"/>
      <c r="JAP6521" s="298"/>
      <c r="JAQ6521" s="298"/>
      <c r="JAR6521" s="659"/>
      <c r="JAS6521" s="298"/>
      <c r="JAT6521" s="298"/>
      <c r="JAU6521" s="298"/>
      <c r="JAV6521" s="659"/>
      <c r="JAW6521" s="298"/>
      <c r="JAX6521" s="298"/>
      <c r="JAY6521" s="298"/>
      <c r="JAZ6521" s="659"/>
      <c r="JBA6521" s="298"/>
      <c r="JBB6521" s="298"/>
      <c r="JBC6521" s="298"/>
      <c r="JBD6521" s="659"/>
      <c r="JBE6521" s="298"/>
      <c r="JBF6521" s="298"/>
      <c r="JBG6521" s="298"/>
      <c r="JBH6521" s="659"/>
      <c r="JBI6521" s="298"/>
      <c r="JBJ6521" s="298"/>
      <c r="JBK6521" s="298"/>
      <c r="JBL6521" s="659"/>
      <c r="JBM6521" s="298"/>
      <c r="JBN6521" s="298"/>
      <c r="JBO6521" s="298"/>
      <c r="JBP6521" s="659"/>
      <c r="JBQ6521" s="298"/>
      <c r="JBR6521" s="298"/>
      <c r="JBS6521" s="298"/>
      <c r="JBT6521" s="659"/>
      <c r="JBU6521" s="298"/>
      <c r="JBV6521" s="298"/>
      <c r="JBW6521" s="298"/>
      <c r="JBX6521" s="659"/>
      <c r="JBY6521" s="298"/>
      <c r="JBZ6521" s="298"/>
      <c r="JCA6521" s="298"/>
      <c r="JCB6521" s="659"/>
      <c r="JCC6521" s="298"/>
      <c r="JCD6521" s="298"/>
      <c r="JCE6521" s="298"/>
      <c r="JCF6521" s="659"/>
      <c r="JCG6521" s="298"/>
      <c r="JCH6521" s="298"/>
      <c r="JCI6521" s="298"/>
      <c r="JCJ6521" s="659"/>
      <c r="JCK6521" s="298"/>
      <c r="JCL6521" s="298"/>
      <c r="JCM6521" s="298"/>
      <c r="JCN6521" s="659"/>
      <c r="JCO6521" s="298"/>
      <c r="JCP6521" s="298"/>
      <c r="JCQ6521" s="298"/>
      <c r="JCR6521" s="659"/>
      <c r="JCS6521" s="298"/>
      <c r="JCT6521" s="298"/>
      <c r="JCU6521" s="298"/>
      <c r="JCV6521" s="659"/>
      <c r="JCW6521" s="298"/>
      <c r="JCX6521" s="298"/>
      <c r="JCY6521" s="298"/>
      <c r="JCZ6521" s="659"/>
      <c r="JDA6521" s="298"/>
      <c r="JDB6521" s="298"/>
      <c r="JDC6521" s="298"/>
      <c r="JDD6521" s="659"/>
      <c r="JDE6521" s="298"/>
      <c r="JDF6521" s="298"/>
      <c r="JDG6521" s="298"/>
      <c r="JDH6521" s="659"/>
      <c r="JDI6521" s="298"/>
      <c r="JDJ6521" s="298"/>
      <c r="JDK6521" s="298"/>
      <c r="JDL6521" s="659"/>
      <c r="JDM6521" s="298"/>
      <c r="JDN6521" s="298"/>
      <c r="JDO6521" s="298"/>
      <c r="JDP6521" s="659"/>
      <c r="JDQ6521" s="298"/>
      <c r="JDR6521" s="298"/>
      <c r="JDS6521" s="298"/>
      <c r="JDT6521" s="659"/>
      <c r="JDU6521" s="298"/>
      <c r="JDV6521" s="298"/>
      <c r="JDW6521" s="298"/>
      <c r="JDX6521" s="659"/>
      <c r="JDY6521" s="298"/>
      <c r="JDZ6521" s="298"/>
      <c r="JEA6521" s="298"/>
      <c r="JEB6521" s="659"/>
      <c r="JEC6521" s="298"/>
      <c r="JED6521" s="298"/>
      <c r="JEE6521" s="298"/>
      <c r="JEF6521" s="659"/>
      <c r="JEG6521" s="298"/>
      <c r="JEH6521" s="298"/>
      <c r="JEI6521" s="298"/>
      <c r="JEJ6521" s="659"/>
      <c r="JEK6521" s="298"/>
      <c r="JEL6521" s="298"/>
      <c r="JEM6521" s="298"/>
      <c r="JEN6521" s="659"/>
      <c r="JEO6521" s="298"/>
      <c r="JEP6521" s="298"/>
      <c r="JEQ6521" s="298"/>
      <c r="JER6521" s="659"/>
      <c r="JES6521" s="298"/>
      <c r="JET6521" s="298"/>
      <c r="JEU6521" s="298"/>
      <c r="JEV6521" s="659"/>
      <c r="JEW6521" s="298"/>
      <c r="JEX6521" s="298"/>
      <c r="JEY6521" s="298"/>
      <c r="JEZ6521" s="659"/>
      <c r="JFA6521" s="298"/>
      <c r="JFB6521" s="298"/>
      <c r="JFC6521" s="298"/>
      <c r="JFD6521" s="659"/>
      <c r="JFE6521" s="298"/>
      <c r="JFF6521" s="298"/>
      <c r="JFG6521" s="298"/>
      <c r="JFH6521" s="659"/>
      <c r="JFI6521" s="298"/>
      <c r="JFJ6521" s="298"/>
      <c r="JFK6521" s="298"/>
      <c r="JFL6521" s="659"/>
      <c r="JFM6521" s="298"/>
      <c r="JFN6521" s="298"/>
      <c r="JFO6521" s="298"/>
      <c r="JFP6521" s="659"/>
      <c r="JFQ6521" s="298"/>
      <c r="JFR6521" s="298"/>
      <c r="JFS6521" s="298"/>
      <c r="JFT6521" s="659"/>
      <c r="JFU6521" s="298"/>
      <c r="JFV6521" s="298"/>
      <c r="JFW6521" s="298"/>
      <c r="JFX6521" s="659"/>
      <c r="JFY6521" s="298"/>
      <c r="JFZ6521" s="298"/>
      <c r="JGA6521" s="298"/>
      <c r="JGB6521" s="659"/>
      <c r="JGC6521" s="298"/>
      <c r="JGD6521" s="298"/>
      <c r="JGE6521" s="298"/>
      <c r="JGF6521" s="659"/>
      <c r="JGG6521" s="298"/>
      <c r="JGH6521" s="298"/>
      <c r="JGI6521" s="298"/>
      <c r="JGJ6521" s="659"/>
      <c r="JGK6521" s="298"/>
      <c r="JGL6521" s="298"/>
      <c r="JGM6521" s="298"/>
      <c r="JGN6521" s="659"/>
      <c r="JGO6521" s="298"/>
      <c r="JGP6521" s="298"/>
      <c r="JGQ6521" s="298"/>
      <c r="JGR6521" s="659"/>
      <c r="JGS6521" s="298"/>
      <c r="JGT6521" s="298"/>
      <c r="JGU6521" s="298"/>
      <c r="JGV6521" s="659"/>
      <c r="JGW6521" s="298"/>
      <c r="JGX6521" s="298"/>
      <c r="JGY6521" s="298"/>
      <c r="JGZ6521" s="659"/>
      <c r="JHA6521" s="298"/>
      <c r="JHB6521" s="298"/>
      <c r="JHC6521" s="298"/>
      <c r="JHD6521" s="659"/>
      <c r="JHE6521" s="298"/>
      <c r="JHF6521" s="298"/>
      <c r="JHG6521" s="298"/>
      <c r="JHH6521" s="659"/>
      <c r="JHI6521" s="298"/>
      <c r="JHJ6521" s="298"/>
      <c r="JHK6521" s="298"/>
      <c r="JHL6521" s="659"/>
      <c r="JHM6521" s="298"/>
      <c r="JHN6521" s="298"/>
      <c r="JHO6521" s="298"/>
      <c r="JHP6521" s="659"/>
      <c r="JHQ6521" s="298"/>
      <c r="JHR6521" s="298"/>
      <c r="JHS6521" s="298"/>
      <c r="JHT6521" s="659"/>
      <c r="JHU6521" s="298"/>
      <c r="JHV6521" s="298"/>
      <c r="JHW6521" s="298"/>
      <c r="JHX6521" s="659"/>
      <c r="JHY6521" s="298"/>
      <c r="JHZ6521" s="298"/>
      <c r="JIA6521" s="298"/>
      <c r="JIB6521" s="659"/>
      <c r="JIC6521" s="298"/>
      <c r="JID6521" s="298"/>
      <c r="JIE6521" s="298"/>
      <c r="JIF6521" s="659"/>
      <c r="JIG6521" s="298"/>
      <c r="JIH6521" s="298"/>
      <c r="JII6521" s="298"/>
      <c r="JIJ6521" s="659"/>
      <c r="JIK6521" s="298"/>
      <c r="JIL6521" s="298"/>
      <c r="JIM6521" s="298"/>
      <c r="JIN6521" s="659"/>
      <c r="JIO6521" s="298"/>
      <c r="JIP6521" s="298"/>
      <c r="JIQ6521" s="298"/>
      <c r="JIR6521" s="659"/>
      <c r="JIS6521" s="298"/>
      <c r="JIT6521" s="298"/>
      <c r="JIU6521" s="298"/>
      <c r="JIV6521" s="659"/>
      <c r="JIW6521" s="298"/>
      <c r="JIX6521" s="298"/>
      <c r="JIY6521" s="298"/>
      <c r="JIZ6521" s="659"/>
      <c r="JJA6521" s="298"/>
      <c r="JJB6521" s="298"/>
      <c r="JJC6521" s="298"/>
      <c r="JJD6521" s="659"/>
      <c r="JJE6521" s="298"/>
      <c r="JJF6521" s="298"/>
      <c r="JJG6521" s="298"/>
      <c r="JJH6521" s="659"/>
      <c r="JJI6521" s="298"/>
      <c r="JJJ6521" s="298"/>
      <c r="JJK6521" s="298"/>
      <c r="JJL6521" s="659"/>
      <c r="JJM6521" s="298"/>
      <c r="JJN6521" s="298"/>
      <c r="JJO6521" s="298"/>
      <c r="JJP6521" s="659"/>
      <c r="JJQ6521" s="298"/>
      <c r="JJR6521" s="298"/>
      <c r="JJS6521" s="298"/>
      <c r="JJT6521" s="659"/>
      <c r="JJU6521" s="298"/>
      <c r="JJV6521" s="298"/>
      <c r="JJW6521" s="298"/>
      <c r="JJX6521" s="659"/>
      <c r="JJY6521" s="298"/>
      <c r="JJZ6521" s="298"/>
      <c r="JKA6521" s="298"/>
      <c r="JKB6521" s="659"/>
      <c r="JKC6521" s="298"/>
      <c r="JKD6521" s="298"/>
      <c r="JKE6521" s="298"/>
      <c r="JKF6521" s="659"/>
      <c r="JKG6521" s="298"/>
      <c r="JKH6521" s="298"/>
      <c r="JKI6521" s="298"/>
      <c r="JKJ6521" s="659"/>
      <c r="JKK6521" s="298"/>
      <c r="JKL6521" s="298"/>
      <c r="JKM6521" s="298"/>
      <c r="JKN6521" s="659"/>
      <c r="JKO6521" s="298"/>
      <c r="JKP6521" s="298"/>
      <c r="JKQ6521" s="298"/>
      <c r="JKR6521" s="659"/>
      <c r="JKS6521" s="298"/>
      <c r="JKT6521" s="298"/>
      <c r="JKU6521" s="298"/>
      <c r="JKV6521" s="659"/>
      <c r="JKW6521" s="298"/>
      <c r="JKX6521" s="298"/>
      <c r="JKY6521" s="298"/>
      <c r="JKZ6521" s="659"/>
      <c r="JLA6521" s="298"/>
      <c r="JLB6521" s="298"/>
      <c r="JLC6521" s="298"/>
      <c r="JLD6521" s="659"/>
      <c r="JLE6521" s="298"/>
      <c r="JLF6521" s="298"/>
      <c r="JLG6521" s="298"/>
      <c r="JLH6521" s="659"/>
      <c r="JLI6521" s="298"/>
      <c r="JLJ6521" s="298"/>
      <c r="JLK6521" s="298"/>
      <c r="JLL6521" s="659"/>
      <c r="JLM6521" s="298"/>
      <c r="JLN6521" s="298"/>
      <c r="JLO6521" s="298"/>
      <c r="JLP6521" s="659"/>
      <c r="JLQ6521" s="298"/>
      <c r="JLR6521" s="298"/>
      <c r="JLS6521" s="298"/>
      <c r="JLT6521" s="659"/>
      <c r="JLU6521" s="298"/>
      <c r="JLV6521" s="298"/>
      <c r="JLW6521" s="298"/>
      <c r="JLX6521" s="659"/>
      <c r="JLY6521" s="298"/>
      <c r="JLZ6521" s="298"/>
      <c r="JMA6521" s="298"/>
      <c r="JMB6521" s="659"/>
      <c r="JMC6521" s="298"/>
      <c r="JMD6521" s="298"/>
      <c r="JME6521" s="298"/>
      <c r="JMF6521" s="659"/>
      <c r="JMG6521" s="298"/>
      <c r="JMH6521" s="298"/>
      <c r="JMI6521" s="298"/>
      <c r="JMJ6521" s="659"/>
      <c r="JMK6521" s="298"/>
      <c r="JML6521" s="298"/>
      <c r="JMM6521" s="298"/>
      <c r="JMN6521" s="659"/>
      <c r="JMO6521" s="298"/>
      <c r="JMP6521" s="298"/>
      <c r="JMQ6521" s="298"/>
      <c r="JMR6521" s="659"/>
      <c r="JMS6521" s="298"/>
      <c r="JMT6521" s="298"/>
      <c r="JMU6521" s="298"/>
      <c r="JMV6521" s="659"/>
      <c r="JMW6521" s="298"/>
      <c r="JMX6521" s="298"/>
      <c r="JMY6521" s="298"/>
      <c r="JMZ6521" s="659"/>
      <c r="JNA6521" s="298"/>
      <c r="JNB6521" s="298"/>
      <c r="JNC6521" s="298"/>
      <c r="JND6521" s="659"/>
      <c r="JNE6521" s="298"/>
      <c r="JNF6521" s="298"/>
      <c r="JNG6521" s="298"/>
      <c r="JNH6521" s="659"/>
      <c r="JNI6521" s="298"/>
      <c r="JNJ6521" s="298"/>
      <c r="JNK6521" s="298"/>
      <c r="JNL6521" s="659"/>
      <c r="JNM6521" s="298"/>
      <c r="JNN6521" s="298"/>
      <c r="JNO6521" s="298"/>
      <c r="JNP6521" s="659"/>
      <c r="JNQ6521" s="298"/>
      <c r="JNR6521" s="298"/>
      <c r="JNS6521" s="298"/>
      <c r="JNT6521" s="659"/>
      <c r="JNU6521" s="298"/>
      <c r="JNV6521" s="298"/>
      <c r="JNW6521" s="298"/>
      <c r="JNX6521" s="659"/>
      <c r="JNY6521" s="298"/>
      <c r="JNZ6521" s="298"/>
      <c r="JOA6521" s="298"/>
      <c r="JOB6521" s="659"/>
      <c r="JOC6521" s="298"/>
      <c r="JOD6521" s="298"/>
      <c r="JOE6521" s="298"/>
      <c r="JOF6521" s="659"/>
      <c r="JOG6521" s="298"/>
      <c r="JOH6521" s="298"/>
      <c r="JOI6521" s="298"/>
      <c r="JOJ6521" s="659"/>
      <c r="JOK6521" s="298"/>
      <c r="JOL6521" s="298"/>
      <c r="JOM6521" s="298"/>
      <c r="JON6521" s="659"/>
      <c r="JOO6521" s="298"/>
      <c r="JOP6521" s="298"/>
      <c r="JOQ6521" s="298"/>
      <c r="JOR6521" s="659"/>
      <c r="JOS6521" s="298"/>
      <c r="JOT6521" s="298"/>
      <c r="JOU6521" s="298"/>
      <c r="JOV6521" s="659"/>
      <c r="JOW6521" s="298"/>
      <c r="JOX6521" s="298"/>
      <c r="JOY6521" s="298"/>
      <c r="JOZ6521" s="659"/>
      <c r="JPA6521" s="298"/>
      <c r="JPB6521" s="298"/>
      <c r="JPC6521" s="298"/>
      <c r="JPD6521" s="659"/>
      <c r="JPE6521" s="298"/>
      <c r="JPF6521" s="298"/>
      <c r="JPG6521" s="298"/>
      <c r="JPH6521" s="659"/>
      <c r="JPI6521" s="298"/>
      <c r="JPJ6521" s="298"/>
      <c r="JPK6521" s="298"/>
      <c r="JPL6521" s="659"/>
      <c r="JPM6521" s="298"/>
      <c r="JPN6521" s="298"/>
      <c r="JPO6521" s="298"/>
      <c r="JPP6521" s="659"/>
      <c r="JPQ6521" s="298"/>
      <c r="JPR6521" s="298"/>
      <c r="JPS6521" s="298"/>
      <c r="JPT6521" s="659"/>
      <c r="JPU6521" s="298"/>
      <c r="JPV6521" s="298"/>
      <c r="JPW6521" s="298"/>
      <c r="JPX6521" s="659"/>
      <c r="JPY6521" s="298"/>
      <c r="JPZ6521" s="298"/>
      <c r="JQA6521" s="298"/>
      <c r="JQB6521" s="659"/>
      <c r="JQC6521" s="298"/>
      <c r="JQD6521" s="298"/>
      <c r="JQE6521" s="298"/>
      <c r="JQF6521" s="659"/>
      <c r="JQG6521" s="298"/>
      <c r="JQH6521" s="298"/>
      <c r="JQI6521" s="298"/>
      <c r="JQJ6521" s="659"/>
      <c r="JQK6521" s="298"/>
      <c r="JQL6521" s="298"/>
      <c r="JQM6521" s="298"/>
      <c r="JQN6521" s="659"/>
      <c r="JQO6521" s="298"/>
      <c r="JQP6521" s="298"/>
      <c r="JQQ6521" s="298"/>
      <c r="JQR6521" s="659"/>
      <c r="JQS6521" s="298"/>
      <c r="JQT6521" s="298"/>
      <c r="JQU6521" s="298"/>
      <c r="JQV6521" s="659"/>
      <c r="JQW6521" s="298"/>
      <c r="JQX6521" s="298"/>
      <c r="JQY6521" s="298"/>
      <c r="JQZ6521" s="659"/>
      <c r="JRA6521" s="298"/>
      <c r="JRB6521" s="298"/>
      <c r="JRC6521" s="298"/>
      <c r="JRD6521" s="659"/>
      <c r="JRE6521" s="298"/>
      <c r="JRF6521" s="298"/>
      <c r="JRG6521" s="298"/>
      <c r="JRH6521" s="659"/>
      <c r="JRI6521" s="298"/>
      <c r="JRJ6521" s="298"/>
      <c r="JRK6521" s="298"/>
      <c r="JRL6521" s="659"/>
      <c r="JRM6521" s="298"/>
      <c r="JRN6521" s="298"/>
      <c r="JRO6521" s="298"/>
      <c r="JRP6521" s="659"/>
      <c r="JRQ6521" s="298"/>
      <c r="JRR6521" s="298"/>
      <c r="JRS6521" s="298"/>
      <c r="JRT6521" s="659"/>
      <c r="JRU6521" s="298"/>
      <c r="JRV6521" s="298"/>
      <c r="JRW6521" s="298"/>
      <c r="JRX6521" s="659"/>
      <c r="JRY6521" s="298"/>
      <c r="JRZ6521" s="298"/>
      <c r="JSA6521" s="298"/>
      <c r="JSB6521" s="659"/>
      <c r="JSC6521" s="298"/>
      <c r="JSD6521" s="298"/>
      <c r="JSE6521" s="298"/>
      <c r="JSF6521" s="659"/>
      <c r="JSG6521" s="298"/>
      <c r="JSH6521" s="298"/>
      <c r="JSI6521" s="298"/>
      <c r="JSJ6521" s="659"/>
      <c r="JSK6521" s="298"/>
      <c r="JSL6521" s="298"/>
      <c r="JSM6521" s="298"/>
      <c r="JSN6521" s="659"/>
      <c r="JSO6521" s="298"/>
      <c r="JSP6521" s="298"/>
      <c r="JSQ6521" s="298"/>
      <c r="JSR6521" s="659"/>
      <c r="JSS6521" s="298"/>
      <c r="JST6521" s="298"/>
      <c r="JSU6521" s="298"/>
      <c r="JSV6521" s="659"/>
      <c r="JSW6521" s="298"/>
      <c r="JSX6521" s="298"/>
      <c r="JSY6521" s="298"/>
      <c r="JSZ6521" s="659"/>
      <c r="JTA6521" s="298"/>
      <c r="JTB6521" s="298"/>
      <c r="JTC6521" s="298"/>
      <c r="JTD6521" s="659"/>
      <c r="JTE6521" s="298"/>
      <c r="JTF6521" s="298"/>
      <c r="JTG6521" s="298"/>
      <c r="JTH6521" s="659"/>
      <c r="JTI6521" s="298"/>
      <c r="JTJ6521" s="298"/>
      <c r="JTK6521" s="298"/>
      <c r="JTL6521" s="659"/>
      <c r="JTM6521" s="298"/>
      <c r="JTN6521" s="298"/>
      <c r="JTO6521" s="298"/>
      <c r="JTP6521" s="659"/>
      <c r="JTQ6521" s="298"/>
      <c r="JTR6521" s="298"/>
      <c r="JTS6521" s="298"/>
      <c r="JTT6521" s="659"/>
      <c r="JTU6521" s="298"/>
      <c r="JTV6521" s="298"/>
      <c r="JTW6521" s="298"/>
      <c r="JTX6521" s="659"/>
      <c r="JTY6521" s="298"/>
      <c r="JTZ6521" s="298"/>
      <c r="JUA6521" s="298"/>
      <c r="JUB6521" s="659"/>
      <c r="JUC6521" s="298"/>
      <c r="JUD6521" s="298"/>
      <c r="JUE6521" s="298"/>
      <c r="JUF6521" s="659"/>
      <c r="JUG6521" s="298"/>
      <c r="JUH6521" s="298"/>
      <c r="JUI6521" s="298"/>
      <c r="JUJ6521" s="659"/>
      <c r="JUK6521" s="298"/>
      <c r="JUL6521" s="298"/>
      <c r="JUM6521" s="298"/>
      <c r="JUN6521" s="659"/>
      <c r="JUO6521" s="298"/>
      <c r="JUP6521" s="298"/>
      <c r="JUQ6521" s="298"/>
      <c r="JUR6521" s="659"/>
      <c r="JUS6521" s="298"/>
      <c r="JUT6521" s="298"/>
      <c r="JUU6521" s="298"/>
      <c r="JUV6521" s="659"/>
      <c r="JUW6521" s="298"/>
      <c r="JUX6521" s="298"/>
      <c r="JUY6521" s="298"/>
      <c r="JUZ6521" s="659"/>
      <c r="JVA6521" s="298"/>
      <c r="JVB6521" s="298"/>
      <c r="JVC6521" s="298"/>
      <c r="JVD6521" s="659"/>
      <c r="JVE6521" s="298"/>
      <c r="JVF6521" s="298"/>
      <c r="JVG6521" s="298"/>
      <c r="JVH6521" s="659"/>
      <c r="JVI6521" s="298"/>
      <c r="JVJ6521" s="298"/>
      <c r="JVK6521" s="298"/>
      <c r="JVL6521" s="659"/>
      <c r="JVM6521" s="298"/>
      <c r="JVN6521" s="298"/>
      <c r="JVO6521" s="298"/>
      <c r="JVP6521" s="659"/>
      <c r="JVQ6521" s="298"/>
      <c r="JVR6521" s="298"/>
      <c r="JVS6521" s="298"/>
      <c r="JVT6521" s="659"/>
      <c r="JVU6521" s="298"/>
      <c r="JVV6521" s="298"/>
      <c r="JVW6521" s="298"/>
      <c r="JVX6521" s="659"/>
      <c r="JVY6521" s="298"/>
      <c r="JVZ6521" s="298"/>
      <c r="JWA6521" s="298"/>
      <c r="JWB6521" s="659"/>
      <c r="JWC6521" s="298"/>
      <c r="JWD6521" s="298"/>
      <c r="JWE6521" s="298"/>
      <c r="JWF6521" s="659"/>
      <c r="JWG6521" s="298"/>
      <c r="JWH6521" s="298"/>
      <c r="JWI6521" s="298"/>
      <c r="JWJ6521" s="659"/>
      <c r="JWK6521" s="298"/>
      <c r="JWL6521" s="298"/>
      <c r="JWM6521" s="298"/>
      <c r="JWN6521" s="659"/>
      <c r="JWO6521" s="298"/>
      <c r="JWP6521" s="298"/>
      <c r="JWQ6521" s="298"/>
      <c r="JWR6521" s="659"/>
      <c r="JWS6521" s="298"/>
      <c r="JWT6521" s="298"/>
      <c r="JWU6521" s="298"/>
      <c r="JWV6521" s="659"/>
      <c r="JWW6521" s="298"/>
      <c r="JWX6521" s="298"/>
      <c r="JWY6521" s="298"/>
      <c r="JWZ6521" s="659"/>
      <c r="JXA6521" s="298"/>
      <c r="JXB6521" s="298"/>
      <c r="JXC6521" s="298"/>
      <c r="JXD6521" s="659"/>
      <c r="JXE6521" s="298"/>
      <c r="JXF6521" s="298"/>
      <c r="JXG6521" s="298"/>
      <c r="JXH6521" s="659"/>
      <c r="JXI6521" s="298"/>
      <c r="JXJ6521" s="298"/>
      <c r="JXK6521" s="298"/>
      <c r="JXL6521" s="659"/>
      <c r="JXM6521" s="298"/>
      <c r="JXN6521" s="298"/>
      <c r="JXO6521" s="298"/>
      <c r="JXP6521" s="659"/>
      <c r="JXQ6521" s="298"/>
      <c r="JXR6521" s="298"/>
      <c r="JXS6521" s="298"/>
      <c r="JXT6521" s="659"/>
      <c r="JXU6521" s="298"/>
      <c r="JXV6521" s="298"/>
      <c r="JXW6521" s="298"/>
      <c r="JXX6521" s="659"/>
      <c r="JXY6521" s="298"/>
      <c r="JXZ6521" s="298"/>
      <c r="JYA6521" s="298"/>
      <c r="JYB6521" s="659"/>
      <c r="JYC6521" s="298"/>
      <c r="JYD6521" s="298"/>
      <c r="JYE6521" s="298"/>
      <c r="JYF6521" s="659"/>
      <c r="JYG6521" s="298"/>
      <c r="JYH6521" s="298"/>
      <c r="JYI6521" s="298"/>
      <c r="JYJ6521" s="659"/>
      <c r="JYK6521" s="298"/>
      <c r="JYL6521" s="298"/>
      <c r="JYM6521" s="298"/>
      <c r="JYN6521" s="659"/>
      <c r="JYO6521" s="298"/>
      <c r="JYP6521" s="298"/>
      <c r="JYQ6521" s="298"/>
      <c r="JYR6521" s="659"/>
      <c r="JYS6521" s="298"/>
      <c r="JYT6521" s="298"/>
      <c r="JYU6521" s="298"/>
      <c r="JYV6521" s="659"/>
      <c r="JYW6521" s="298"/>
      <c r="JYX6521" s="298"/>
      <c r="JYY6521" s="298"/>
      <c r="JYZ6521" s="659"/>
      <c r="JZA6521" s="298"/>
      <c r="JZB6521" s="298"/>
      <c r="JZC6521" s="298"/>
      <c r="JZD6521" s="659"/>
      <c r="JZE6521" s="298"/>
      <c r="JZF6521" s="298"/>
      <c r="JZG6521" s="298"/>
      <c r="JZH6521" s="659"/>
      <c r="JZI6521" s="298"/>
      <c r="JZJ6521" s="298"/>
      <c r="JZK6521" s="298"/>
      <c r="JZL6521" s="659"/>
      <c r="JZM6521" s="298"/>
      <c r="JZN6521" s="298"/>
      <c r="JZO6521" s="298"/>
      <c r="JZP6521" s="659"/>
      <c r="JZQ6521" s="298"/>
      <c r="JZR6521" s="298"/>
      <c r="JZS6521" s="298"/>
      <c r="JZT6521" s="659"/>
      <c r="JZU6521" s="298"/>
      <c r="JZV6521" s="298"/>
      <c r="JZW6521" s="298"/>
      <c r="JZX6521" s="659"/>
      <c r="JZY6521" s="298"/>
      <c r="JZZ6521" s="298"/>
      <c r="KAA6521" s="298"/>
      <c r="KAB6521" s="659"/>
      <c r="KAC6521" s="298"/>
      <c r="KAD6521" s="298"/>
      <c r="KAE6521" s="298"/>
      <c r="KAF6521" s="659"/>
      <c r="KAG6521" s="298"/>
      <c r="KAH6521" s="298"/>
      <c r="KAI6521" s="298"/>
      <c r="KAJ6521" s="659"/>
      <c r="KAK6521" s="298"/>
      <c r="KAL6521" s="298"/>
      <c r="KAM6521" s="298"/>
      <c r="KAN6521" s="659"/>
      <c r="KAO6521" s="298"/>
      <c r="KAP6521" s="298"/>
      <c r="KAQ6521" s="298"/>
      <c r="KAR6521" s="659"/>
      <c r="KAS6521" s="298"/>
      <c r="KAT6521" s="298"/>
      <c r="KAU6521" s="298"/>
      <c r="KAV6521" s="659"/>
      <c r="KAW6521" s="298"/>
      <c r="KAX6521" s="298"/>
      <c r="KAY6521" s="298"/>
      <c r="KAZ6521" s="659"/>
      <c r="KBA6521" s="298"/>
      <c r="KBB6521" s="298"/>
      <c r="KBC6521" s="298"/>
      <c r="KBD6521" s="659"/>
      <c r="KBE6521" s="298"/>
      <c r="KBF6521" s="298"/>
      <c r="KBG6521" s="298"/>
      <c r="KBH6521" s="659"/>
      <c r="KBI6521" s="298"/>
      <c r="KBJ6521" s="298"/>
      <c r="KBK6521" s="298"/>
      <c r="KBL6521" s="659"/>
      <c r="KBM6521" s="298"/>
      <c r="KBN6521" s="298"/>
      <c r="KBO6521" s="298"/>
      <c r="KBP6521" s="659"/>
      <c r="KBQ6521" s="298"/>
      <c r="KBR6521" s="298"/>
      <c r="KBS6521" s="298"/>
      <c r="KBT6521" s="659"/>
      <c r="KBU6521" s="298"/>
      <c r="KBV6521" s="298"/>
      <c r="KBW6521" s="298"/>
      <c r="KBX6521" s="659"/>
      <c r="KBY6521" s="298"/>
      <c r="KBZ6521" s="298"/>
      <c r="KCA6521" s="298"/>
      <c r="KCB6521" s="659"/>
      <c r="KCC6521" s="298"/>
      <c r="KCD6521" s="298"/>
      <c r="KCE6521" s="298"/>
      <c r="KCF6521" s="659"/>
      <c r="KCG6521" s="298"/>
      <c r="KCH6521" s="298"/>
      <c r="KCI6521" s="298"/>
      <c r="KCJ6521" s="659"/>
      <c r="KCK6521" s="298"/>
      <c r="KCL6521" s="298"/>
      <c r="KCM6521" s="298"/>
      <c r="KCN6521" s="659"/>
      <c r="KCO6521" s="298"/>
      <c r="KCP6521" s="298"/>
      <c r="KCQ6521" s="298"/>
      <c r="KCR6521" s="659"/>
      <c r="KCS6521" s="298"/>
      <c r="KCT6521" s="298"/>
      <c r="KCU6521" s="298"/>
      <c r="KCV6521" s="659"/>
      <c r="KCW6521" s="298"/>
      <c r="KCX6521" s="298"/>
      <c r="KCY6521" s="298"/>
      <c r="KCZ6521" s="659"/>
      <c r="KDA6521" s="298"/>
      <c r="KDB6521" s="298"/>
      <c r="KDC6521" s="298"/>
      <c r="KDD6521" s="659"/>
      <c r="KDE6521" s="298"/>
      <c r="KDF6521" s="298"/>
      <c r="KDG6521" s="298"/>
      <c r="KDH6521" s="659"/>
      <c r="KDI6521" s="298"/>
      <c r="KDJ6521" s="298"/>
      <c r="KDK6521" s="298"/>
      <c r="KDL6521" s="659"/>
      <c r="KDM6521" s="298"/>
      <c r="KDN6521" s="298"/>
      <c r="KDO6521" s="298"/>
      <c r="KDP6521" s="659"/>
      <c r="KDQ6521" s="298"/>
      <c r="KDR6521" s="298"/>
      <c r="KDS6521" s="298"/>
      <c r="KDT6521" s="659"/>
      <c r="KDU6521" s="298"/>
      <c r="KDV6521" s="298"/>
      <c r="KDW6521" s="298"/>
      <c r="KDX6521" s="659"/>
      <c r="KDY6521" s="298"/>
      <c r="KDZ6521" s="298"/>
      <c r="KEA6521" s="298"/>
      <c r="KEB6521" s="659"/>
      <c r="KEC6521" s="298"/>
      <c r="KED6521" s="298"/>
      <c r="KEE6521" s="298"/>
      <c r="KEF6521" s="659"/>
      <c r="KEG6521" s="298"/>
      <c r="KEH6521" s="298"/>
      <c r="KEI6521" s="298"/>
      <c r="KEJ6521" s="659"/>
      <c r="KEK6521" s="298"/>
      <c r="KEL6521" s="298"/>
      <c r="KEM6521" s="298"/>
      <c r="KEN6521" s="659"/>
      <c r="KEO6521" s="298"/>
      <c r="KEP6521" s="298"/>
      <c r="KEQ6521" s="298"/>
      <c r="KER6521" s="659"/>
      <c r="KES6521" s="298"/>
      <c r="KET6521" s="298"/>
      <c r="KEU6521" s="298"/>
      <c r="KEV6521" s="659"/>
      <c r="KEW6521" s="298"/>
      <c r="KEX6521" s="298"/>
      <c r="KEY6521" s="298"/>
      <c r="KEZ6521" s="659"/>
      <c r="KFA6521" s="298"/>
      <c r="KFB6521" s="298"/>
      <c r="KFC6521" s="298"/>
      <c r="KFD6521" s="659"/>
      <c r="KFE6521" s="298"/>
      <c r="KFF6521" s="298"/>
      <c r="KFG6521" s="298"/>
      <c r="KFH6521" s="659"/>
      <c r="KFI6521" s="298"/>
      <c r="KFJ6521" s="298"/>
      <c r="KFK6521" s="298"/>
      <c r="KFL6521" s="659"/>
      <c r="KFM6521" s="298"/>
      <c r="KFN6521" s="298"/>
      <c r="KFO6521" s="298"/>
      <c r="KFP6521" s="659"/>
      <c r="KFQ6521" s="298"/>
      <c r="KFR6521" s="298"/>
      <c r="KFS6521" s="298"/>
      <c r="KFT6521" s="659"/>
      <c r="KFU6521" s="298"/>
      <c r="KFV6521" s="298"/>
      <c r="KFW6521" s="298"/>
      <c r="KFX6521" s="659"/>
      <c r="KFY6521" s="298"/>
      <c r="KFZ6521" s="298"/>
      <c r="KGA6521" s="298"/>
      <c r="KGB6521" s="659"/>
      <c r="KGC6521" s="298"/>
      <c r="KGD6521" s="298"/>
      <c r="KGE6521" s="298"/>
      <c r="KGF6521" s="659"/>
      <c r="KGG6521" s="298"/>
      <c r="KGH6521" s="298"/>
      <c r="KGI6521" s="298"/>
      <c r="KGJ6521" s="659"/>
      <c r="KGK6521" s="298"/>
      <c r="KGL6521" s="298"/>
      <c r="KGM6521" s="298"/>
      <c r="KGN6521" s="659"/>
      <c r="KGO6521" s="298"/>
      <c r="KGP6521" s="298"/>
      <c r="KGQ6521" s="298"/>
      <c r="KGR6521" s="659"/>
      <c r="KGS6521" s="298"/>
      <c r="KGT6521" s="298"/>
      <c r="KGU6521" s="298"/>
      <c r="KGV6521" s="659"/>
      <c r="KGW6521" s="298"/>
      <c r="KGX6521" s="298"/>
      <c r="KGY6521" s="298"/>
      <c r="KGZ6521" s="659"/>
      <c r="KHA6521" s="298"/>
      <c r="KHB6521" s="298"/>
      <c r="KHC6521" s="298"/>
      <c r="KHD6521" s="659"/>
      <c r="KHE6521" s="298"/>
      <c r="KHF6521" s="298"/>
      <c r="KHG6521" s="298"/>
      <c r="KHH6521" s="659"/>
      <c r="KHI6521" s="298"/>
      <c r="KHJ6521" s="298"/>
      <c r="KHK6521" s="298"/>
      <c r="KHL6521" s="659"/>
      <c r="KHM6521" s="298"/>
      <c r="KHN6521" s="298"/>
      <c r="KHO6521" s="298"/>
      <c r="KHP6521" s="659"/>
      <c r="KHQ6521" s="298"/>
      <c r="KHR6521" s="298"/>
      <c r="KHS6521" s="298"/>
      <c r="KHT6521" s="659"/>
      <c r="KHU6521" s="298"/>
      <c r="KHV6521" s="298"/>
      <c r="KHW6521" s="298"/>
      <c r="KHX6521" s="659"/>
      <c r="KHY6521" s="298"/>
      <c r="KHZ6521" s="298"/>
      <c r="KIA6521" s="298"/>
      <c r="KIB6521" s="659"/>
      <c r="KIC6521" s="298"/>
      <c r="KID6521" s="298"/>
      <c r="KIE6521" s="298"/>
      <c r="KIF6521" s="659"/>
      <c r="KIG6521" s="298"/>
      <c r="KIH6521" s="298"/>
      <c r="KII6521" s="298"/>
      <c r="KIJ6521" s="659"/>
      <c r="KIK6521" s="298"/>
      <c r="KIL6521" s="298"/>
      <c r="KIM6521" s="298"/>
      <c r="KIN6521" s="659"/>
      <c r="KIO6521" s="298"/>
      <c r="KIP6521" s="298"/>
      <c r="KIQ6521" s="298"/>
      <c r="KIR6521" s="659"/>
      <c r="KIS6521" s="298"/>
      <c r="KIT6521" s="298"/>
      <c r="KIU6521" s="298"/>
      <c r="KIV6521" s="659"/>
      <c r="KIW6521" s="298"/>
      <c r="KIX6521" s="298"/>
      <c r="KIY6521" s="298"/>
      <c r="KIZ6521" s="659"/>
      <c r="KJA6521" s="298"/>
      <c r="KJB6521" s="298"/>
      <c r="KJC6521" s="298"/>
      <c r="KJD6521" s="659"/>
      <c r="KJE6521" s="298"/>
      <c r="KJF6521" s="298"/>
      <c r="KJG6521" s="298"/>
      <c r="KJH6521" s="659"/>
      <c r="KJI6521" s="298"/>
      <c r="KJJ6521" s="298"/>
      <c r="KJK6521" s="298"/>
      <c r="KJL6521" s="659"/>
      <c r="KJM6521" s="298"/>
      <c r="KJN6521" s="298"/>
      <c r="KJO6521" s="298"/>
      <c r="KJP6521" s="659"/>
      <c r="KJQ6521" s="298"/>
      <c r="KJR6521" s="298"/>
      <c r="KJS6521" s="298"/>
      <c r="KJT6521" s="659"/>
      <c r="KJU6521" s="298"/>
      <c r="KJV6521" s="298"/>
      <c r="KJW6521" s="298"/>
      <c r="KJX6521" s="659"/>
      <c r="KJY6521" s="298"/>
      <c r="KJZ6521" s="298"/>
      <c r="KKA6521" s="298"/>
      <c r="KKB6521" s="659"/>
      <c r="KKC6521" s="298"/>
      <c r="KKD6521" s="298"/>
      <c r="KKE6521" s="298"/>
      <c r="KKF6521" s="659"/>
      <c r="KKG6521" s="298"/>
      <c r="KKH6521" s="298"/>
      <c r="KKI6521" s="298"/>
      <c r="KKJ6521" s="659"/>
      <c r="KKK6521" s="298"/>
      <c r="KKL6521" s="298"/>
      <c r="KKM6521" s="298"/>
      <c r="KKN6521" s="659"/>
      <c r="KKO6521" s="298"/>
      <c r="KKP6521" s="298"/>
      <c r="KKQ6521" s="298"/>
      <c r="KKR6521" s="659"/>
      <c r="KKS6521" s="298"/>
      <c r="KKT6521" s="298"/>
      <c r="KKU6521" s="298"/>
      <c r="KKV6521" s="659"/>
      <c r="KKW6521" s="298"/>
      <c r="KKX6521" s="298"/>
      <c r="KKY6521" s="298"/>
      <c r="KKZ6521" s="659"/>
      <c r="KLA6521" s="298"/>
      <c r="KLB6521" s="298"/>
      <c r="KLC6521" s="298"/>
      <c r="KLD6521" s="659"/>
      <c r="KLE6521" s="298"/>
      <c r="KLF6521" s="298"/>
      <c r="KLG6521" s="298"/>
      <c r="KLH6521" s="659"/>
      <c r="KLI6521" s="298"/>
      <c r="KLJ6521" s="298"/>
      <c r="KLK6521" s="298"/>
      <c r="KLL6521" s="659"/>
      <c r="KLM6521" s="298"/>
      <c r="KLN6521" s="298"/>
      <c r="KLO6521" s="298"/>
      <c r="KLP6521" s="659"/>
      <c r="KLQ6521" s="298"/>
      <c r="KLR6521" s="298"/>
      <c r="KLS6521" s="298"/>
      <c r="KLT6521" s="659"/>
      <c r="KLU6521" s="298"/>
      <c r="KLV6521" s="298"/>
      <c r="KLW6521" s="298"/>
      <c r="KLX6521" s="659"/>
      <c r="KLY6521" s="298"/>
      <c r="KLZ6521" s="298"/>
      <c r="KMA6521" s="298"/>
      <c r="KMB6521" s="659"/>
      <c r="KMC6521" s="298"/>
      <c r="KMD6521" s="298"/>
      <c r="KME6521" s="298"/>
      <c r="KMF6521" s="659"/>
      <c r="KMG6521" s="298"/>
      <c r="KMH6521" s="298"/>
      <c r="KMI6521" s="298"/>
      <c r="KMJ6521" s="659"/>
      <c r="KMK6521" s="298"/>
      <c r="KML6521" s="298"/>
      <c r="KMM6521" s="298"/>
      <c r="KMN6521" s="659"/>
      <c r="KMO6521" s="298"/>
      <c r="KMP6521" s="298"/>
      <c r="KMQ6521" s="298"/>
      <c r="KMR6521" s="659"/>
      <c r="KMS6521" s="298"/>
      <c r="KMT6521" s="298"/>
      <c r="KMU6521" s="298"/>
      <c r="KMV6521" s="659"/>
      <c r="KMW6521" s="298"/>
      <c r="KMX6521" s="298"/>
      <c r="KMY6521" s="298"/>
      <c r="KMZ6521" s="659"/>
      <c r="KNA6521" s="298"/>
      <c r="KNB6521" s="298"/>
      <c r="KNC6521" s="298"/>
      <c r="KND6521" s="659"/>
      <c r="KNE6521" s="298"/>
      <c r="KNF6521" s="298"/>
      <c r="KNG6521" s="298"/>
      <c r="KNH6521" s="659"/>
      <c r="KNI6521" s="298"/>
      <c r="KNJ6521" s="298"/>
      <c r="KNK6521" s="298"/>
      <c r="KNL6521" s="659"/>
      <c r="KNM6521" s="298"/>
      <c r="KNN6521" s="298"/>
      <c r="KNO6521" s="298"/>
      <c r="KNP6521" s="659"/>
      <c r="KNQ6521" s="298"/>
      <c r="KNR6521" s="298"/>
      <c r="KNS6521" s="298"/>
      <c r="KNT6521" s="659"/>
      <c r="KNU6521" s="298"/>
      <c r="KNV6521" s="298"/>
      <c r="KNW6521" s="298"/>
      <c r="KNX6521" s="659"/>
      <c r="KNY6521" s="298"/>
      <c r="KNZ6521" s="298"/>
      <c r="KOA6521" s="298"/>
      <c r="KOB6521" s="659"/>
      <c r="KOC6521" s="298"/>
      <c r="KOD6521" s="298"/>
      <c r="KOE6521" s="298"/>
      <c r="KOF6521" s="659"/>
      <c r="KOG6521" s="298"/>
      <c r="KOH6521" s="298"/>
      <c r="KOI6521" s="298"/>
      <c r="KOJ6521" s="659"/>
      <c r="KOK6521" s="298"/>
      <c r="KOL6521" s="298"/>
      <c r="KOM6521" s="298"/>
      <c r="KON6521" s="659"/>
      <c r="KOO6521" s="298"/>
      <c r="KOP6521" s="298"/>
      <c r="KOQ6521" s="298"/>
      <c r="KOR6521" s="659"/>
      <c r="KOS6521" s="298"/>
      <c r="KOT6521" s="298"/>
      <c r="KOU6521" s="298"/>
      <c r="KOV6521" s="659"/>
      <c r="KOW6521" s="298"/>
      <c r="KOX6521" s="298"/>
      <c r="KOY6521" s="298"/>
      <c r="KOZ6521" s="659"/>
      <c r="KPA6521" s="298"/>
      <c r="KPB6521" s="298"/>
      <c r="KPC6521" s="298"/>
      <c r="KPD6521" s="659"/>
      <c r="KPE6521" s="298"/>
      <c r="KPF6521" s="298"/>
      <c r="KPG6521" s="298"/>
      <c r="KPH6521" s="659"/>
      <c r="KPI6521" s="298"/>
      <c r="KPJ6521" s="298"/>
      <c r="KPK6521" s="298"/>
      <c r="KPL6521" s="659"/>
      <c r="KPM6521" s="298"/>
      <c r="KPN6521" s="298"/>
      <c r="KPO6521" s="298"/>
      <c r="KPP6521" s="659"/>
      <c r="KPQ6521" s="298"/>
      <c r="KPR6521" s="298"/>
      <c r="KPS6521" s="298"/>
      <c r="KPT6521" s="659"/>
      <c r="KPU6521" s="298"/>
      <c r="KPV6521" s="298"/>
      <c r="KPW6521" s="298"/>
      <c r="KPX6521" s="659"/>
      <c r="KPY6521" s="298"/>
      <c r="KPZ6521" s="298"/>
      <c r="KQA6521" s="298"/>
      <c r="KQB6521" s="659"/>
      <c r="KQC6521" s="298"/>
      <c r="KQD6521" s="298"/>
      <c r="KQE6521" s="298"/>
      <c r="KQF6521" s="659"/>
      <c r="KQG6521" s="298"/>
      <c r="KQH6521" s="298"/>
      <c r="KQI6521" s="298"/>
      <c r="KQJ6521" s="659"/>
      <c r="KQK6521" s="298"/>
      <c r="KQL6521" s="298"/>
      <c r="KQM6521" s="298"/>
      <c r="KQN6521" s="659"/>
      <c r="KQO6521" s="298"/>
      <c r="KQP6521" s="298"/>
      <c r="KQQ6521" s="298"/>
      <c r="KQR6521" s="659"/>
      <c r="KQS6521" s="298"/>
      <c r="KQT6521" s="298"/>
      <c r="KQU6521" s="298"/>
      <c r="KQV6521" s="659"/>
      <c r="KQW6521" s="298"/>
      <c r="KQX6521" s="298"/>
      <c r="KQY6521" s="298"/>
      <c r="KQZ6521" s="659"/>
      <c r="KRA6521" s="298"/>
      <c r="KRB6521" s="298"/>
      <c r="KRC6521" s="298"/>
      <c r="KRD6521" s="659"/>
      <c r="KRE6521" s="298"/>
      <c r="KRF6521" s="298"/>
      <c r="KRG6521" s="298"/>
      <c r="KRH6521" s="659"/>
      <c r="KRI6521" s="298"/>
      <c r="KRJ6521" s="298"/>
      <c r="KRK6521" s="298"/>
      <c r="KRL6521" s="659"/>
      <c r="KRM6521" s="298"/>
      <c r="KRN6521" s="298"/>
      <c r="KRO6521" s="298"/>
      <c r="KRP6521" s="659"/>
      <c r="KRQ6521" s="298"/>
      <c r="KRR6521" s="298"/>
      <c r="KRS6521" s="298"/>
      <c r="KRT6521" s="659"/>
      <c r="KRU6521" s="298"/>
      <c r="KRV6521" s="298"/>
      <c r="KRW6521" s="298"/>
      <c r="KRX6521" s="659"/>
      <c r="KRY6521" s="298"/>
      <c r="KRZ6521" s="298"/>
      <c r="KSA6521" s="298"/>
      <c r="KSB6521" s="659"/>
      <c r="KSC6521" s="298"/>
      <c r="KSD6521" s="298"/>
      <c r="KSE6521" s="298"/>
      <c r="KSF6521" s="659"/>
      <c r="KSG6521" s="298"/>
      <c r="KSH6521" s="298"/>
      <c r="KSI6521" s="298"/>
      <c r="KSJ6521" s="659"/>
      <c r="KSK6521" s="298"/>
      <c r="KSL6521" s="298"/>
      <c r="KSM6521" s="298"/>
      <c r="KSN6521" s="659"/>
      <c r="KSO6521" s="298"/>
      <c r="KSP6521" s="298"/>
      <c r="KSQ6521" s="298"/>
      <c r="KSR6521" s="659"/>
      <c r="KSS6521" s="298"/>
      <c r="KST6521" s="298"/>
      <c r="KSU6521" s="298"/>
      <c r="KSV6521" s="659"/>
      <c r="KSW6521" s="298"/>
      <c r="KSX6521" s="298"/>
      <c r="KSY6521" s="298"/>
      <c r="KSZ6521" s="659"/>
      <c r="KTA6521" s="298"/>
      <c r="KTB6521" s="298"/>
      <c r="KTC6521" s="298"/>
      <c r="KTD6521" s="659"/>
      <c r="KTE6521" s="298"/>
      <c r="KTF6521" s="298"/>
      <c r="KTG6521" s="298"/>
      <c r="KTH6521" s="659"/>
      <c r="KTI6521" s="298"/>
      <c r="KTJ6521" s="298"/>
      <c r="KTK6521" s="298"/>
      <c r="KTL6521" s="659"/>
      <c r="KTM6521" s="298"/>
      <c r="KTN6521" s="298"/>
      <c r="KTO6521" s="298"/>
      <c r="KTP6521" s="659"/>
      <c r="KTQ6521" s="298"/>
      <c r="KTR6521" s="298"/>
      <c r="KTS6521" s="298"/>
      <c r="KTT6521" s="659"/>
      <c r="KTU6521" s="298"/>
      <c r="KTV6521" s="298"/>
      <c r="KTW6521" s="298"/>
      <c r="KTX6521" s="659"/>
      <c r="KTY6521" s="298"/>
      <c r="KTZ6521" s="298"/>
      <c r="KUA6521" s="298"/>
      <c r="KUB6521" s="659"/>
      <c r="KUC6521" s="298"/>
      <c r="KUD6521" s="298"/>
      <c r="KUE6521" s="298"/>
      <c r="KUF6521" s="659"/>
      <c r="KUG6521" s="298"/>
      <c r="KUH6521" s="298"/>
      <c r="KUI6521" s="298"/>
      <c r="KUJ6521" s="659"/>
      <c r="KUK6521" s="298"/>
      <c r="KUL6521" s="298"/>
      <c r="KUM6521" s="298"/>
      <c r="KUN6521" s="659"/>
      <c r="KUO6521" s="298"/>
      <c r="KUP6521" s="298"/>
      <c r="KUQ6521" s="298"/>
      <c r="KUR6521" s="659"/>
      <c r="KUS6521" s="298"/>
      <c r="KUT6521" s="298"/>
      <c r="KUU6521" s="298"/>
      <c r="KUV6521" s="659"/>
      <c r="KUW6521" s="298"/>
      <c r="KUX6521" s="298"/>
      <c r="KUY6521" s="298"/>
      <c r="KUZ6521" s="659"/>
      <c r="KVA6521" s="298"/>
      <c r="KVB6521" s="298"/>
      <c r="KVC6521" s="298"/>
      <c r="KVD6521" s="659"/>
      <c r="KVE6521" s="298"/>
      <c r="KVF6521" s="298"/>
      <c r="KVG6521" s="298"/>
      <c r="KVH6521" s="659"/>
      <c r="KVI6521" s="298"/>
      <c r="KVJ6521" s="298"/>
      <c r="KVK6521" s="298"/>
      <c r="KVL6521" s="659"/>
      <c r="KVM6521" s="298"/>
      <c r="KVN6521" s="298"/>
      <c r="KVO6521" s="298"/>
      <c r="KVP6521" s="659"/>
      <c r="KVQ6521" s="298"/>
      <c r="KVR6521" s="298"/>
      <c r="KVS6521" s="298"/>
      <c r="KVT6521" s="659"/>
      <c r="KVU6521" s="298"/>
      <c r="KVV6521" s="298"/>
      <c r="KVW6521" s="298"/>
      <c r="KVX6521" s="659"/>
      <c r="KVY6521" s="298"/>
      <c r="KVZ6521" s="298"/>
      <c r="KWA6521" s="298"/>
      <c r="KWB6521" s="659"/>
      <c r="KWC6521" s="298"/>
      <c r="KWD6521" s="298"/>
      <c r="KWE6521" s="298"/>
      <c r="KWF6521" s="659"/>
      <c r="KWG6521" s="298"/>
      <c r="KWH6521" s="298"/>
      <c r="KWI6521" s="298"/>
      <c r="KWJ6521" s="659"/>
      <c r="KWK6521" s="298"/>
      <c r="KWL6521" s="298"/>
      <c r="KWM6521" s="298"/>
      <c r="KWN6521" s="659"/>
      <c r="KWO6521" s="298"/>
      <c r="KWP6521" s="298"/>
      <c r="KWQ6521" s="298"/>
      <c r="KWR6521" s="659"/>
      <c r="KWS6521" s="298"/>
      <c r="KWT6521" s="298"/>
      <c r="KWU6521" s="298"/>
      <c r="KWV6521" s="659"/>
      <c r="KWW6521" s="298"/>
      <c r="KWX6521" s="298"/>
      <c r="KWY6521" s="298"/>
      <c r="KWZ6521" s="659"/>
      <c r="KXA6521" s="298"/>
      <c r="KXB6521" s="298"/>
      <c r="KXC6521" s="298"/>
      <c r="KXD6521" s="659"/>
      <c r="KXE6521" s="298"/>
      <c r="KXF6521" s="298"/>
      <c r="KXG6521" s="298"/>
      <c r="KXH6521" s="659"/>
      <c r="KXI6521" s="298"/>
      <c r="KXJ6521" s="298"/>
      <c r="KXK6521" s="298"/>
      <c r="KXL6521" s="659"/>
      <c r="KXM6521" s="298"/>
      <c r="KXN6521" s="298"/>
      <c r="KXO6521" s="298"/>
      <c r="KXP6521" s="659"/>
      <c r="KXQ6521" s="298"/>
      <c r="KXR6521" s="298"/>
      <c r="KXS6521" s="298"/>
      <c r="KXT6521" s="659"/>
      <c r="KXU6521" s="298"/>
      <c r="KXV6521" s="298"/>
      <c r="KXW6521" s="298"/>
      <c r="KXX6521" s="659"/>
      <c r="KXY6521" s="298"/>
      <c r="KXZ6521" s="298"/>
      <c r="KYA6521" s="298"/>
      <c r="KYB6521" s="659"/>
      <c r="KYC6521" s="298"/>
      <c r="KYD6521" s="298"/>
      <c r="KYE6521" s="298"/>
      <c r="KYF6521" s="659"/>
      <c r="KYG6521" s="298"/>
      <c r="KYH6521" s="298"/>
      <c r="KYI6521" s="298"/>
      <c r="KYJ6521" s="659"/>
      <c r="KYK6521" s="298"/>
      <c r="KYL6521" s="298"/>
      <c r="KYM6521" s="298"/>
      <c r="KYN6521" s="659"/>
      <c r="KYO6521" s="298"/>
      <c r="KYP6521" s="298"/>
      <c r="KYQ6521" s="298"/>
      <c r="KYR6521" s="659"/>
      <c r="KYS6521" s="298"/>
      <c r="KYT6521" s="298"/>
      <c r="KYU6521" s="298"/>
      <c r="KYV6521" s="659"/>
      <c r="KYW6521" s="298"/>
      <c r="KYX6521" s="298"/>
      <c r="KYY6521" s="298"/>
      <c r="KYZ6521" s="659"/>
      <c r="KZA6521" s="298"/>
      <c r="KZB6521" s="298"/>
      <c r="KZC6521" s="298"/>
      <c r="KZD6521" s="659"/>
      <c r="KZE6521" s="298"/>
      <c r="KZF6521" s="298"/>
      <c r="KZG6521" s="298"/>
      <c r="KZH6521" s="659"/>
      <c r="KZI6521" s="298"/>
      <c r="KZJ6521" s="298"/>
      <c r="KZK6521" s="298"/>
      <c r="KZL6521" s="659"/>
      <c r="KZM6521" s="298"/>
      <c r="KZN6521" s="298"/>
      <c r="KZO6521" s="298"/>
      <c r="KZP6521" s="659"/>
      <c r="KZQ6521" s="298"/>
      <c r="KZR6521" s="298"/>
      <c r="KZS6521" s="298"/>
      <c r="KZT6521" s="659"/>
      <c r="KZU6521" s="298"/>
      <c r="KZV6521" s="298"/>
      <c r="KZW6521" s="298"/>
      <c r="KZX6521" s="659"/>
      <c r="KZY6521" s="298"/>
      <c r="KZZ6521" s="298"/>
      <c r="LAA6521" s="298"/>
      <c r="LAB6521" s="659"/>
      <c r="LAC6521" s="298"/>
      <c r="LAD6521" s="298"/>
      <c r="LAE6521" s="298"/>
      <c r="LAF6521" s="659"/>
      <c r="LAG6521" s="298"/>
      <c r="LAH6521" s="298"/>
      <c r="LAI6521" s="298"/>
      <c r="LAJ6521" s="659"/>
      <c r="LAK6521" s="298"/>
      <c r="LAL6521" s="298"/>
      <c r="LAM6521" s="298"/>
      <c r="LAN6521" s="659"/>
      <c r="LAO6521" s="298"/>
      <c r="LAP6521" s="298"/>
      <c r="LAQ6521" s="298"/>
      <c r="LAR6521" s="659"/>
      <c r="LAS6521" s="298"/>
      <c r="LAT6521" s="298"/>
      <c r="LAU6521" s="298"/>
      <c r="LAV6521" s="659"/>
      <c r="LAW6521" s="298"/>
      <c r="LAX6521" s="298"/>
      <c r="LAY6521" s="298"/>
      <c r="LAZ6521" s="659"/>
      <c r="LBA6521" s="298"/>
      <c r="LBB6521" s="298"/>
      <c r="LBC6521" s="298"/>
      <c r="LBD6521" s="659"/>
      <c r="LBE6521" s="298"/>
      <c r="LBF6521" s="298"/>
      <c r="LBG6521" s="298"/>
      <c r="LBH6521" s="659"/>
      <c r="LBI6521" s="298"/>
      <c r="LBJ6521" s="298"/>
      <c r="LBK6521" s="298"/>
      <c r="LBL6521" s="659"/>
      <c r="LBM6521" s="298"/>
      <c r="LBN6521" s="298"/>
      <c r="LBO6521" s="298"/>
      <c r="LBP6521" s="659"/>
      <c r="LBQ6521" s="298"/>
      <c r="LBR6521" s="298"/>
      <c r="LBS6521" s="298"/>
      <c r="LBT6521" s="659"/>
      <c r="LBU6521" s="298"/>
      <c r="LBV6521" s="298"/>
      <c r="LBW6521" s="298"/>
      <c r="LBX6521" s="659"/>
      <c r="LBY6521" s="298"/>
      <c r="LBZ6521" s="298"/>
      <c r="LCA6521" s="298"/>
      <c r="LCB6521" s="659"/>
      <c r="LCC6521" s="298"/>
      <c r="LCD6521" s="298"/>
      <c r="LCE6521" s="298"/>
      <c r="LCF6521" s="659"/>
      <c r="LCG6521" s="298"/>
      <c r="LCH6521" s="298"/>
      <c r="LCI6521" s="298"/>
      <c r="LCJ6521" s="659"/>
      <c r="LCK6521" s="298"/>
      <c r="LCL6521" s="298"/>
      <c r="LCM6521" s="298"/>
      <c r="LCN6521" s="659"/>
      <c r="LCO6521" s="298"/>
      <c r="LCP6521" s="298"/>
      <c r="LCQ6521" s="298"/>
      <c r="LCR6521" s="659"/>
      <c r="LCS6521" s="298"/>
      <c r="LCT6521" s="298"/>
      <c r="LCU6521" s="298"/>
      <c r="LCV6521" s="659"/>
      <c r="LCW6521" s="298"/>
      <c r="LCX6521" s="298"/>
      <c r="LCY6521" s="298"/>
      <c r="LCZ6521" s="659"/>
      <c r="LDA6521" s="298"/>
      <c r="LDB6521" s="298"/>
      <c r="LDC6521" s="298"/>
      <c r="LDD6521" s="659"/>
      <c r="LDE6521" s="298"/>
      <c r="LDF6521" s="298"/>
      <c r="LDG6521" s="298"/>
      <c r="LDH6521" s="659"/>
      <c r="LDI6521" s="298"/>
      <c r="LDJ6521" s="298"/>
      <c r="LDK6521" s="298"/>
      <c r="LDL6521" s="659"/>
      <c r="LDM6521" s="298"/>
      <c r="LDN6521" s="298"/>
      <c r="LDO6521" s="298"/>
      <c r="LDP6521" s="659"/>
      <c r="LDQ6521" s="298"/>
      <c r="LDR6521" s="298"/>
      <c r="LDS6521" s="298"/>
      <c r="LDT6521" s="659"/>
      <c r="LDU6521" s="298"/>
      <c r="LDV6521" s="298"/>
      <c r="LDW6521" s="298"/>
      <c r="LDX6521" s="659"/>
      <c r="LDY6521" s="298"/>
      <c r="LDZ6521" s="298"/>
      <c r="LEA6521" s="298"/>
      <c r="LEB6521" s="659"/>
      <c r="LEC6521" s="298"/>
      <c r="LED6521" s="298"/>
      <c r="LEE6521" s="298"/>
      <c r="LEF6521" s="659"/>
      <c r="LEG6521" s="298"/>
      <c r="LEH6521" s="298"/>
      <c r="LEI6521" s="298"/>
      <c r="LEJ6521" s="659"/>
      <c r="LEK6521" s="298"/>
      <c r="LEL6521" s="298"/>
      <c r="LEM6521" s="298"/>
      <c r="LEN6521" s="659"/>
      <c r="LEO6521" s="298"/>
      <c r="LEP6521" s="298"/>
      <c r="LEQ6521" s="298"/>
      <c r="LER6521" s="659"/>
      <c r="LES6521" s="298"/>
      <c r="LET6521" s="298"/>
      <c r="LEU6521" s="298"/>
      <c r="LEV6521" s="659"/>
      <c r="LEW6521" s="298"/>
      <c r="LEX6521" s="298"/>
      <c r="LEY6521" s="298"/>
      <c r="LEZ6521" s="659"/>
      <c r="LFA6521" s="298"/>
      <c r="LFB6521" s="298"/>
      <c r="LFC6521" s="298"/>
      <c r="LFD6521" s="659"/>
      <c r="LFE6521" s="298"/>
      <c r="LFF6521" s="298"/>
      <c r="LFG6521" s="298"/>
      <c r="LFH6521" s="659"/>
      <c r="LFI6521" s="298"/>
      <c r="LFJ6521" s="298"/>
      <c r="LFK6521" s="298"/>
      <c r="LFL6521" s="659"/>
      <c r="LFM6521" s="298"/>
      <c r="LFN6521" s="298"/>
      <c r="LFO6521" s="298"/>
      <c r="LFP6521" s="659"/>
      <c r="LFQ6521" s="298"/>
      <c r="LFR6521" s="298"/>
      <c r="LFS6521" s="298"/>
      <c r="LFT6521" s="659"/>
      <c r="LFU6521" s="298"/>
      <c r="LFV6521" s="298"/>
      <c r="LFW6521" s="298"/>
      <c r="LFX6521" s="659"/>
      <c r="LFY6521" s="298"/>
      <c r="LFZ6521" s="298"/>
      <c r="LGA6521" s="298"/>
      <c r="LGB6521" s="659"/>
      <c r="LGC6521" s="298"/>
      <c r="LGD6521" s="298"/>
      <c r="LGE6521" s="298"/>
      <c r="LGF6521" s="659"/>
      <c r="LGG6521" s="298"/>
      <c r="LGH6521" s="298"/>
      <c r="LGI6521" s="298"/>
      <c r="LGJ6521" s="659"/>
      <c r="LGK6521" s="298"/>
      <c r="LGL6521" s="298"/>
      <c r="LGM6521" s="298"/>
      <c r="LGN6521" s="659"/>
      <c r="LGO6521" s="298"/>
      <c r="LGP6521" s="298"/>
      <c r="LGQ6521" s="298"/>
      <c r="LGR6521" s="659"/>
      <c r="LGS6521" s="298"/>
      <c r="LGT6521" s="298"/>
      <c r="LGU6521" s="298"/>
      <c r="LGV6521" s="659"/>
      <c r="LGW6521" s="298"/>
      <c r="LGX6521" s="298"/>
      <c r="LGY6521" s="298"/>
      <c r="LGZ6521" s="659"/>
      <c r="LHA6521" s="298"/>
      <c r="LHB6521" s="298"/>
      <c r="LHC6521" s="298"/>
      <c r="LHD6521" s="659"/>
      <c r="LHE6521" s="298"/>
      <c r="LHF6521" s="298"/>
      <c r="LHG6521" s="298"/>
      <c r="LHH6521" s="659"/>
      <c r="LHI6521" s="298"/>
      <c r="LHJ6521" s="298"/>
      <c r="LHK6521" s="298"/>
      <c r="LHL6521" s="659"/>
      <c r="LHM6521" s="298"/>
      <c r="LHN6521" s="298"/>
      <c r="LHO6521" s="298"/>
      <c r="LHP6521" s="659"/>
      <c r="LHQ6521" s="298"/>
      <c r="LHR6521" s="298"/>
      <c r="LHS6521" s="298"/>
      <c r="LHT6521" s="659"/>
      <c r="LHU6521" s="298"/>
      <c r="LHV6521" s="298"/>
      <c r="LHW6521" s="298"/>
      <c r="LHX6521" s="659"/>
      <c r="LHY6521" s="298"/>
      <c r="LHZ6521" s="298"/>
      <c r="LIA6521" s="298"/>
      <c r="LIB6521" s="659"/>
      <c r="LIC6521" s="298"/>
      <c r="LID6521" s="298"/>
      <c r="LIE6521" s="298"/>
      <c r="LIF6521" s="659"/>
      <c r="LIG6521" s="298"/>
      <c r="LIH6521" s="298"/>
      <c r="LII6521" s="298"/>
      <c r="LIJ6521" s="659"/>
      <c r="LIK6521" s="298"/>
      <c r="LIL6521" s="298"/>
      <c r="LIM6521" s="298"/>
      <c r="LIN6521" s="659"/>
      <c r="LIO6521" s="298"/>
      <c r="LIP6521" s="298"/>
      <c r="LIQ6521" s="298"/>
      <c r="LIR6521" s="659"/>
      <c r="LIS6521" s="298"/>
      <c r="LIT6521" s="298"/>
      <c r="LIU6521" s="298"/>
      <c r="LIV6521" s="659"/>
      <c r="LIW6521" s="298"/>
      <c r="LIX6521" s="298"/>
      <c r="LIY6521" s="298"/>
      <c r="LIZ6521" s="659"/>
      <c r="LJA6521" s="298"/>
      <c r="LJB6521" s="298"/>
      <c r="LJC6521" s="298"/>
      <c r="LJD6521" s="659"/>
      <c r="LJE6521" s="298"/>
      <c r="LJF6521" s="298"/>
      <c r="LJG6521" s="298"/>
      <c r="LJH6521" s="659"/>
      <c r="LJI6521" s="298"/>
      <c r="LJJ6521" s="298"/>
      <c r="LJK6521" s="298"/>
      <c r="LJL6521" s="659"/>
      <c r="LJM6521" s="298"/>
      <c r="LJN6521" s="298"/>
      <c r="LJO6521" s="298"/>
      <c r="LJP6521" s="659"/>
      <c r="LJQ6521" s="298"/>
      <c r="LJR6521" s="298"/>
      <c r="LJS6521" s="298"/>
      <c r="LJT6521" s="659"/>
      <c r="LJU6521" s="298"/>
      <c r="LJV6521" s="298"/>
      <c r="LJW6521" s="298"/>
      <c r="LJX6521" s="659"/>
      <c r="LJY6521" s="298"/>
      <c r="LJZ6521" s="298"/>
      <c r="LKA6521" s="298"/>
      <c r="LKB6521" s="659"/>
      <c r="LKC6521" s="298"/>
      <c r="LKD6521" s="298"/>
      <c r="LKE6521" s="298"/>
      <c r="LKF6521" s="659"/>
      <c r="LKG6521" s="298"/>
      <c r="LKH6521" s="298"/>
      <c r="LKI6521" s="298"/>
      <c r="LKJ6521" s="659"/>
      <c r="LKK6521" s="298"/>
      <c r="LKL6521" s="298"/>
      <c r="LKM6521" s="298"/>
      <c r="LKN6521" s="659"/>
      <c r="LKO6521" s="298"/>
      <c r="LKP6521" s="298"/>
      <c r="LKQ6521" s="298"/>
      <c r="LKR6521" s="659"/>
      <c r="LKS6521" s="298"/>
      <c r="LKT6521" s="298"/>
      <c r="LKU6521" s="298"/>
      <c r="LKV6521" s="659"/>
      <c r="LKW6521" s="298"/>
      <c r="LKX6521" s="298"/>
      <c r="LKY6521" s="298"/>
      <c r="LKZ6521" s="659"/>
      <c r="LLA6521" s="298"/>
      <c r="LLB6521" s="298"/>
      <c r="LLC6521" s="298"/>
      <c r="LLD6521" s="659"/>
      <c r="LLE6521" s="298"/>
      <c r="LLF6521" s="298"/>
      <c r="LLG6521" s="298"/>
      <c r="LLH6521" s="659"/>
      <c r="LLI6521" s="298"/>
      <c r="LLJ6521" s="298"/>
      <c r="LLK6521" s="298"/>
      <c r="LLL6521" s="659"/>
      <c r="LLM6521" s="298"/>
      <c r="LLN6521" s="298"/>
      <c r="LLO6521" s="298"/>
      <c r="LLP6521" s="659"/>
      <c r="LLQ6521" s="298"/>
      <c r="LLR6521" s="298"/>
      <c r="LLS6521" s="298"/>
      <c r="LLT6521" s="659"/>
      <c r="LLU6521" s="298"/>
      <c r="LLV6521" s="298"/>
      <c r="LLW6521" s="298"/>
      <c r="LLX6521" s="659"/>
      <c r="LLY6521" s="298"/>
      <c r="LLZ6521" s="298"/>
      <c r="LMA6521" s="298"/>
      <c r="LMB6521" s="659"/>
      <c r="LMC6521" s="298"/>
      <c r="LMD6521" s="298"/>
      <c r="LME6521" s="298"/>
      <c r="LMF6521" s="659"/>
      <c r="LMG6521" s="298"/>
      <c r="LMH6521" s="298"/>
      <c r="LMI6521" s="298"/>
      <c r="LMJ6521" s="659"/>
      <c r="LMK6521" s="298"/>
      <c r="LML6521" s="298"/>
      <c r="LMM6521" s="298"/>
      <c r="LMN6521" s="659"/>
      <c r="LMO6521" s="298"/>
      <c r="LMP6521" s="298"/>
      <c r="LMQ6521" s="298"/>
      <c r="LMR6521" s="659"/>
      <c r="LMS6521" s="298"/>
      <c r="LMT6521" s="298"/>
      <c r="LMU6521" s="298"/>
      <c r="LMV6521" s="659"/>
      <c r="LMW6521" s="298"/>
      <c r="LMX6521" s="298"/>
      <c r="LMY6521" s="298"/>
      <c r="LMZ6521" s="659"/>
      <c r="LNA6521" s="298"/>
      <c r="LNB6521" s="298"/>
      <c r="LNC6521" s="298"/>
      <c r="LND6521" s="659"/>
      <c r="LNE6521" s="298"/>
      <c r="LNF6521" s="298"/>
      <c r="LNG6521" s="298"/>
      <c r="LNH6521" s="659"/>
      <c r="LNI6521" s="298"/>
      <c r="LNJ6521" s="298"/>
      <c r="LNK6521" s="298"/>
      <c r="LNL6521" s="659"/>
      <c r="LNM6521" s="298"/>
      <c r="LNN6521" s="298"/>
      <c r="LNO6521" s="298"/>
      <c r="LNP6521" s="659"/>
      <c r="LNQ6521" s="298"/>
      <c r="LNR6521" s="298"/>
      <c r="LNS6521" s="298"/>
      <c r="LNT6521" s="659"/>
      <c r="LNU6521" s="298"/>
      <c r="LNV6521" s="298"/>
      <c r="LNW6521" s="298"/>
      <c r="LNX6521" s="659"/>
      <c r="LNY6521" s="298"/>
      <c r="LNZ6521" s="298"/>
      <c r="LOA6521" s="298"/>
      <c r="LOB6521" s="659"/>
      <c r="LOC6521" s="298"/>
      <c r="LOD6521" s="298"/>
      <c r="LOE6521" s="298"/>
      <c r="LOF6521" s="659"/>
      <c r="LOG6521" s="298"/>
      <c r="LOH6521" s="298"/>
      <c r="LOI6521" s="298"/>
      <c r="LOJ6521" s="659"/>
      <c r="LOK6521" s="298"/>
      <c r="LOL6521" s="298"/>
      <c r="LOM6521" s="298"/>
      <c r="LON6521" s="659"/>
      <c r="LOO6521" s="298"/>
      <c r="LOP6521" s="298"/>
      <c r="LOQ6521" s="298"/>
      <c r="LOR6521" s="659"/>
      <c r="LOS6521" s="298"/>
      <c r="LOT6521" s="298"/>
      <c r="LOU6521" s="298"/>
      <c r="LOV6521" s="659"/>
      <c r="LOW6521" s="298"/>
      <c r="LOX6521" s="298"/>
      <c r="LOY6521" s="298"/>
      <c r="LOZ6521" s="659"/>
      <c r="LPA6521" s="298"/>
      <c r="LPB6521" s="298"/>
      <c r="LPC6521" s="298"/>
      <c r="LPD6521" s="659"/>
      <c r="LPE6521" s="298"/>
      <c r="LPF6521" s="298"/>
      <c r="LPG6521" s="298"/>
      <c r="LPH6521" s="659"/>
      <c r="LPI6521" s="298"/>
      <c r="LPJ6521" s="298"/>
      <c r="LPK6521" s="298"/>
      <c r="LPL6521" s="659"/>
      <c r="LPM6521" s="298"/>
      <c r="LPN6521" s="298"/>
      <c r="LPO6521" s="298"/>
      <c r="LPP6521" s="659"/>
      <c r="LPQ6521" s="298"/>
      <c r="LPR6521" s="298"/>
      <c r="LPS6521" s="298"/>
      <c r="LPT6521" s="659"/>
      <c r="LPU6521" s="298"/>
      <c r="LPV6521" s="298"/>
      <c r="LPW6521" s="298"/>
      <c r="LPX6521" s="659"/>
      <c r="LPY6521" s="298"/>
      <c r="LPZ6521" s="298"/>
      <c r="LQA6521" s="298"/>
      <c r="LQB6521" s="659"/>
      <c r="LQC6521" s="298"/>
      <c r="LQD6521" s="298"/>
      <c r="LQE6521" s="298"/>
      <c r="LQF6521" s="659"/>
      <c r="LQG6521" s="298"/>
      <c r="LQH6521" s="298"/>
      <c r="LQI6521" s="298"/>
      <c r="LQJ6521" s="659"/>
      <c r="LQK6521" s="298"/>
      <c r="LQL6521" s="298"/>
      <c r="LQM6521" s="298"/>
      <c r="LQN6521" s="659"/>
      <c r="LQO6521" s="298"/>
      <c r="LQP6521" s="298"/>
      <c r="LQQ6521" s="298"/>
      <c r="LQR6521" s="659"/>
      <c r="LQS6521" s="298"/>
      <c r="LQT6521" s="298"/>
      <c r="LQU6521" s="298"/>
      <c r="LQV6521" s="659"/>
      <c r="LQW6521" s="298"/>
      <c r="LQX6521" s="298"/>
      <c r="LQY6521" s="298"/>
      <c r="LQZ6521" s="659"/>
      <c r="LRA6521" s="298"/>
      <c r="LRB6521" s="298"/>
      <c r="LRC6521" s="298"/>
      <c r="LRD6521" s="659"/>
      <c r="LRE6521" s="298"/>
      <c r="LRF6521" s="298"/>
      <c r="LRG6521" s="298"/>
      <c r="LRH6521" s="659"/>
      <c r="LRI6521" s="298"/>
      <c r="LRJ6521" s="298"/>
      <c r="LRK6521" s="298"/>
      <c r="LRL6521" s="659"/>
      <c r="LRM6521" s="298"/>
      <c r="LRN6521" s="298"/>
      <c r="LRO6521" s="298"/>
      <c r="LRP6521" s="659"/>
      <c r="LRQ6521" s="298"/>
      <c r="LRR6521" s="298"/>
      <c r="LRS6521" s="298"/>
      <c r="LRT6521" s="659"/>
      <c r="LRU6521" s="298"/>
      <c r="LRV6521" s="298"/>
      <c r="LRW6521" s="298"/>
      <c r="LRX6521" s="659"/>
      <c r="LRY6521" s="298"/>
      <c r="LRZ6521" s="298"/>
      <c r="LSA6521" s="298"/>
      <c r="LSB6521" s="659"/>
      <c r="LSC6521" s="298"/>
      <c r="LSD6521" s="298"/>
      <c r="LSE6521" s="298"/>
      <c r="LSF6521" s="659"/>
      <c r="LSG6521" s="298"/>
      <c r="LSH6521" s="298"/>
      <c r="LSI6521" s="298"/>
      <c r="LSJ6521" s="659"/>
      <c r="LSK6521" s="298"/>
      <c r="LSL6521" s="298"/>
      <c r="LSM6521" s="298"/>
      <c r="LSN6521" s="659"/>
      <c r="LSO6521" s="298"/>
      <c r="LSP6521" s="298"/>
      <c r="LSQ6521" s="298"/>
      <c r="LSR6521" s="659"/>
      <c r="LSS6521" s="298"/>
      <c r="LST6521" s="298"/>
      <c r="LSU6521" s="298"/>
      <c r="LSV6521" s="659"/>
      <c r="LSW6521" s="298"/>
      <c r="LSX6521" s="298"/>
      <c r="LSY6521" s="298"/>
      <c r="LSZ6521" s="659"/>
      <c r="LTA6521" s="298"/>
      <c r="LTB6521" s="298"/>
      <c r="LTC6521" s="298"/>
      <c r="LTD6521" s="659"/>
      <c r="LTE6521" s="298"/>
      <c r="LTF6521" s="298"/>
      <c r="LTG6521" s="298"/>
      <c r="LTH6521" s="659"/>
      <c r="LTI6521" s="298"/>
      <c r="LTJ6521" s="298"/>
      <c r="LTK6521" s="298"/>
      <c r="LTL6521" s="659"/>
      <c r="LTM6521" s="298"/>
      <c r="LTN6521" s="298"/>
      <c r="LTO6521" s="298"/>
      <c r="LTP6521" s="659"/>
      <c r="LTQ6521" s="298"/>
      <c r="LTR6521" s="298"/>
      <c r="LTS6521" s="298"/>
      <c r="LTT6521" s="659"/>
      <c r="LTU6521" s="298"/>
      <c r="LTV6521" s="298"/>
      <c r="LTW6521" s="298"/>
      <c r="LTX6521" s="659"/>
      <c r="LTY6521" s="298"/>
      <c r="LTZ6521" s="298"/>
      <c r="LUA6521" s="298"/>
      <c r="LUB6521" s="659"/>
      <c r="LUC6521" s="298"/>
      <c r="LUD6521" s="298"/>
      <c r="LUE6521" s="298"/>
      <c r="LUF6521" s="659"/>
      <c r="LUG6521" s="298"/>
      <c r="LUH6521" s="298"/>
      <c r="LUI6521" s="298"/>
      <c r="LUJ6521" s="659"/>
      <c r="LUK6521" s="298"/>
      <c r="LUL6521" s="298"/>
      <c r="LUM6521" s="298"/>
      <c r="LUN6521" s="659"/>
      <c r="LUO6521" s="298"/>
      <c r="LUP6521" s="298"/>
      <c r="LUQ6521" s="298"/>
      <c r="LUR6521" s="659"/>
      <c r="LUS6521" s="298"/>
      <c r="LUT6521" s="298"/>
      <c r="LUU6521" s="298"/>
      <c r="LUV6521" s="659"/>
      <c r="LUW6521" s="298"/>
      <c r="LUX6521" s="298"/>
      <c r="LUY6521" s="298"/>
      <c r="LUZ6521" s="659"/>
      <c r="LVA6521" s="298"/>
      <c r="LVB6521" s="298"/>
      <c r="LVC6521" s="298"/>
      <c r="LVD6521" s="659"/>
      <c r="LVE6521" s="298"/>
      <c r="LVF6521" s="298"/>
      <c r="LVG6521" s="298"/>
      <c r="LVH6521" s="659"/>
      <c r="LVI6521" s="298"/>
      <c r="LVJ6521" s="298"/>
      <c r="LVK6521" s="298"/>
      <c r="LVL6521" s="659"/>
      <c r="LVM6521" s="298"/>
      <c r="LVN6521" s="298"/>
      <c r="LVO6521" s="298"/>
      <c r="LVP6521" s="659"/>
      <c r="LVQ6521" s="298"/>
      <c r="LVR6521" s="298"/>
      <c r="LVS6521" s="298"/>
      <c r="LVT6521" s="659"/>
      <c r="LVU6521" s="298"/>
      <c r="LVV6521" s="298"/>
      <c r="LVW6521" s="298"/>
      <c r="LVX6521" s="659"/>
      <c r="LVY6521" s="298"/>
      <c r="LVZ6521" s="298"/>
      <c r="LWA6521" s="298"/>
      <c r="LWB6521" s="659"/>
      <c r="LWC6521" s="298"/>
      <c r="LWD6521" s="298"/>
      <c r="LWE6521" s="298"/>
      <c r="LWF6521" s="659"/>
      <c r="LWG6521" s="298"/>
      <c r="LWH6521" s="298"/>
      <c r="LWI6521" s="298"/>
      <c r="LWJ6521" s="659"/>
      <c r="LWK6521" s="298"/>
      <c r="LWL6521" s="298"/>
      <c r="LWM6521" s="298"/>
      <c r="LWN6521" s="659"/>
      <c r="LWO6521" s="298"/>
      <c r="LWP6521" s="298"/>
      <c r="LWQ6521" s="298"/>
      <c r="LWR6521" s="659"/>
      <c r="LWS6521" s="298"/>
      <c r="LWT6521" s="298"/>
      <c r="LWU6521" s="298"/>
      <c r="LWV6521" s="659"/>
      <c r="LWW6521" s="298"/>
      <c r="LWX6521" s="298"/>
      <c r="LWY6521" s="298"/>
      <c r="LWZ6521" s="659"/>
      <c r="LXA6521" s="298"/>
      <c r="LXB6521" s="298"/>
      <c r="LXC6521" s="298"/>
      <c r="LXD6521" s="659"/>
      <c r="LXE6521" s="298"/>
      <c r="LXF6521" s="298"/>
      <c r="LXG6521" s="298"/>
      <c r="LXH6521" s="659"/>
      <c r="LXI6521" s="298"/>
      <c r="LXJ6521" s="298"/>
      <c r="LXK6521" s="298"/>
      <c r="LXL6521" s="659"/>
      <c r="LXM6521" s="298"/>
      <c r="LXN6521" s="298"/>
      <c r="LXO6521" s="298"/>
      <c r="LXP6521" s="659"/>
      <c r="LXQ6521" s="298"/>
      <c r="LXR6521" s="298"/>
      <c r="LXS6521" s="298"/>
      <c r="LXT6521" s="659"/>
      <c r="LXU6521" s="298"/>
      <c r="LXV6521" s="298"/>
      <c r="LXW6521" s="298"/>
      <c r="LXX6521" s="659"/>
      <c r="LXY6521" s="298"/>
      <c r="LXZ6521" s="298"/>
      <c r="LYA6521" s="298"/>
      <c r="LYB6521" s="659"/>
      <c r="LYC6521" s="298"/>
      <c r="LYD6521" s="298"/>
      <c r="LYE6521" s="298"/>
      <c r="LYF6521" s="659"/>
      <c r="LYG6521" s="298"/>
      <c r="LYH6521" s="298"/>
      <c r="LYI6521" s="298"/>
      <c r="LYJ6521" s="659"/>
      <c r="LYK6521" s="298"/>
      <c r="LYL6521" s="298"/>
      <c r="LYM6521" s="298"/>
      <c r="LYN6521" s="659"/>
      <c r="LYO6521" s="298"/>
      <c r="LYP6521" s="298"/>
      <c r="LYQ6521" s="298"/>
      <c r="LYR6521" s="659"/>
      <c r="LYS6521" s="298"/>
      <c r="LYT6521" s="298"/>
      <c r="LYU6521" s="298"/>
      <c r="LYV6521" s="659"/>
      <c r="LYW6521" s="298"/>
      <c r="LYX6521" s="298"/>
      <c r="LYY6521" s="298"/>
      <c r="LYZ6521" s="659"/>
      <c r="LZA6521" s="298"/>
      <c r="LZB6521" s="298"/>
      <c r="LZC6521" s="298"/>
      <c r="LZD6521" s="659"/>
      <c r="LZE6521" s="298"/>
      <c r="LZF6521" s="298"/>
      <c r="LZG6521" s="298"/>
      <c r="LZH6521" s="659"/>
      <c r="LZI6521" s="298"/>
      <c r="LZJ6521" s="298"/>
      <c r="LZK6521" s="298"/>
      <c r="LZL6521" s="659"/>
      <c r="LZM6521" s="298"/>
      <c r="LZN6521" s="298"/>
      <c r="LZO6521" s="298"/>
      <c r="LZP6521" s="659"/>
      <c r="LZQ6521" s="298"/>
      <c r="LZR6521" s="298"/>
      <c r="LZS6521" s="298"/>
      <c r="LZT6521" s="659"/>
      <c r="LZU6521" s="298"/>
      <c r="LZV6521" s="298"/>
      <c r="LZW6521" s="298"/>
      <c r="LZX6521" s="659"/>
      <c r="LZY6521" s="298"/>
      <c r="LZZ6521" s="298"/>
      <c r="MAA6521" s="298"/>
      <c r="MAB6521" s="659"/>
      <c r="MAC6521" s="298"/>
      <c r="MAD6521" s="298"/>
      <c r="MAE6521" s="298"/>
      <c r="MAF6521" s="659"/>
      <c r="MAG6521" s="298"/>
      <c r="MAH6521" s="298"/>
      <c r="MAI6521" s="298"/>
      <c r="MAJ6521" s="659"/>
      <c r="MAK6521" s="298"/>
      <c r="MAL6521" s="298"/>
      <c r="MAM6521" s="298"/>
      <c r="MAN6521" s="659"/>
      <c r="MAO6521" s="298"/>
      <c r="MAP6521" s="298"/>
      <c r="MAQ6521" s="298"/>
      <c r="MAR6521" s="659"/>
      <c r="MAS6521" s="298"/>
      <c r="MAT6521" s="298"/>
      <c r="MAU6521" s="298"/>
      <c r="MAV6521" s="659"/>
      <c r="MAW6521" s="298"/>
      <c r="MAX6521" s="298"/>
      <c r="MAY6521" s="298"/>
      <c r="MAZ6521" s="659"/>
      <c r="MBA6521" s="298"/>
      <c r="MBB6521" s="298"/>
      <c r="MBC6521" s="298"/>
      <c r="MBD6521" s="659"/>
      <c r="MBE6521" s="298"/>
      <c r="MBF6521" s="298"/>
      <c r="MBG6521" s="298"/>
      <c r="MBH6521" s="659"/>
      <c r="MBI6521" s="298"/>
      <c r="MBJ6521" s="298"/>
      <c r="MBK6521" s="298"/>
      <c r="MBL6521" s="659"/>
      <c r="MBM6521" s="298"/>
      <c r="MBN6521" s="298"/>
      <c r="MBO6521" s="298"/>
      <c r="MBP6521" s="659"/>
      <c r="MBQ6521" s="298"/>
      <c r="MBR6521" s="298"/>
      <c r="MBS6521" s="298"/>
      <c r="MBT6521" s="659"/>
      <c r="MBU6521" s="298"/>
      <c r="MBV6521" s="298"/>
      <c r="MBW6521" s="298"/>
      <c r="MBX6521" s="659"/>
      <c r="MBY6521" s="298"/>
      <c r="MBZ6521" s="298"/>
      <c r="MCA6521" s="298"/>
      <c r="MCB6521" s="659"/>
      <c r="MCC6521" s="298"/>
      <c r="MCD6521" s="298"/>
      <c r="MCE6521" s="298"/>
      <c r="MCF6521" s="659"/>
      <c r="MCG6521" s="298"/>
      <c r="MCH6521" s="298"/>
      <c r="MCI6521" s="298"/>
      <c r="MCJ6521" s="659"/>
      <c r="MCK6521" s="298"/>
      <c r="MCL6521" s="298"/>
      <c r="MCM6521" s="298"/>
      <c r="MCN6521" s="659"/>
      <c r="MCO6521" s="298"/>
      <c r="MCP6521" s="298"/>
      <c r="MCQ6521" s="298"/>
      <c r="MCR6521" s="659"/>
      <c r="MCS6521" s="298"/>
      <c r="MCT6521" s="298"/>
      <c r="MCU6521" s="298"/>
      <c r="MCV6521" s="659"/>
      <c r="MCW6521" s="298"/>
      <c r="MCX6521" s="298"/>
      <c r="MCY6521" s="298"/>
      <c r="MCZ6521" s="659"/>
      <c r="MDA6521" s="298"/>
      <c r="MDB6521" s="298"/>
      <c r="MDC6521" s="298"/>
      <c r="MDD6521" s="659"/>
      <c r="MDE6521" s="298"/>
      <c r="MDF6521" s="298"/>
      <c r="MDG6521" s="298"/>
      <c r="MDH6521" s="659"/>
      <c r="MDI6521" s="298"/>
      <c r="MDJ6521" s="298"/>
      <c r="MDK6521" s="298"/>
      <c r="MDL6521" s="659"/>
      <c r="MDM6521" s="298"/>
      <c r="MDN6521" s="298"/>
      <c r="MDO6521" s="298"/>
      <c r="MDP6521" s="659"/>
      <c r="MDQ6521" s="298"/>
      <c r="MDR6521" s="298"/>
      <c r="MDS6521" s="298"/>
      <c r="MDT6521" s="659"/>
      <c r="MDU6521" s="298"/>
      <c r="MDV6521" s="298"/>
      <c r="MDW6521" s="298"/>
      <c r="MDX6521" s="659"/>
      <c r="MDY6521" s="298"/>
      <c r="MDZ6521" s="298"/>
      <c r="MEA6521" s="298"/>
      <c r="MEB6521" s="659"/>
      <c r="MEC6521" s="298"/>
      <c r="MED6521" s="298"/>
      <c r="MEE6521" s="298"/>
      <c r="MEF6521" s="659"/>
      <c r="MEG6521" s="298"/>
      <c r="MEH6521" s="298"/>
      <c r="MEI6521" s="298"/>
      <c r="MEJ6521" s="659"/>
      <c r="MEK6521" s="298"/>
      <c r="MEL6521" s="298"/>
      <c r="MEM6521" s="298"/>
      <c r="MEN6521" s="659"/>
      <c r="MEO6521" s="298"/>
      <c r="MEP6521" s="298"/>
      <c r="MEQ6521" s="298"/>
      <c r="MER6521" s="659"/>
      <c r="MES6521" s="298"/>
      <c r="MET6521" s="298"/>
      <c r="MEU6521" s="298"/>
      <c r="MEV6521" s="659"/>
      <c r="MEW6521" s="298"/>
      <c r="MEX6521" s="298"/>
      <c r="MEY6521" s="298"/>
      <c r="MEZ6521" s="659"/>
      <c r="MFA6521" s="298"/>
      <c r="MFB6521" s="298"/>
      <c r="MFC6521" s="298"/>
      <c r="MFD6521" s="659"/>
      <c r="MFE6521" s="298"/>
      <c r="MFF6521" s="298"/>
      <c r="MFG6521" s="298"/>
      <c r="MFH6521" s="659"/>
      <c r="MFI6521" s="298"/>
      <c r="MFJ6521" s="298"/>
      <c r="MFK6521" s="298"/>
      <c r="MFL6521" s="659"/>
      <c r="MFM6521" s="298"/>
      <c r="MFN6521" s="298"/>
      <c r="MFO6521" s="298"/>
      <c r="MFP6521" s="659"/>
      <c r="MFQ6521" s="298"/>
      <c r="MFR6521" s="298"/>
      <c r="MFS6521" s="298"/>
      <c r="MFT6521" s="659"/>
      <c r="MFU6521" s="298"/>
      <c r="MFV6521" s="298"/>
      <c r="MFW6521" s="298"/>
      <c r="MFX6521" s="659"/>
      <c r="MFY6521" s="298"/>
      <c r="MFZ6521" s="298"/>
      <c r="MGA6521" s="298"/>
      <c r="MGB6521" s="659"/>
      <c r="MGC6521" s="298"/>
      <c r="MGD6521" s="298"/>
      <c r="MGE6521" s="298"/>
      <c r="MGF6521" s="659"/>
      <c r="MGG6521" s="298"/>
      <c r="MGH6521" s="298"/>
      <c r="MGI6521" s="298"/>
      <c r="MGJ6521" s="659"/>
      <c r="MGK6521" s="298"/>
      <c r="MGL6521" s="298"/>
      <c r="MGM6521" s="298"/>
      <c r="MGN6521" s="659"/>
      <c r="MGO6521" s="298"/>
      <c r="MGP6521" s="298"/>
      <c r="MGQ6521" s="298"/>
      <c r="MGR6521" s="659"/>
      <c r="MGS6521" s="298"/>
      <c r="MGT6521" s="298"/>
      <c r="MGU6521" s="298"/>
      <c r="MGV6521" s="659"/>
      <c r="MGW6521" s="298"/>
      <c r="MGX6521" s="298"/>
      <c r="MGY6521" s="298"/>
      <c r="MGZ6521" s="659"/>
      <c r="MHA6521" s="298"/>
      <c r="MHB6521" s="298"/>
      <c r="MHC6521" s="298"/>
      <c r="MHD6521" s="659"/>
      <c r="MHE6521" s="298"/>
      <c r="MHF6521" s="298"/>
      <c r="MHG6521" s="298"/>
      <c r="MHH6521" s="659"/>
      <c r="MHI6521" s="298"/>
      <c r="MHJ6521" s="298"/>
      <c r="MHK6521" s="298"/>
      <c r="MHL6521" s="659"/>
      <c r="MHM6521" s="298"/>
      <c r="MHN6521" s="298"/>
      <c r="MHO6521" s="298"/>
      <c r="MHP6521" s="659"/>
      <c r="MHQ6521" s="298"/>
      <c r="MHR6521" s="298"/>
      <c r="MHS6521" s="298"/>
      <c r="MHT6521" s="659"/>
      <c r="MHU6521" s="298"/>
      <c r="MHV6521" s="298"/>
      <c r="MHW6521" s="298"/>
      <c r="MHX6521" s="659"/>
      <c r="MHY6521" s="298"/>
      <c r="MHZ6521" s="298"/>
      <c r="MIA6521" s="298"/>
      <c r="MIB6521" s="659"/>
      <c r="MIC6521" s="298"/>
      <c r="MID6521" s="298"/>
      <c r="MIE6521" s="298"/>
      <c r="MIF6521" s="659"/>
      <c r="MIG6521" s="298"/>
      <c r="MIH6521" s="298"/>
      <c r="MII6521" s="298"/>
      <c r="MIJ6521" s="659"/>
      <c r="MIK6521" s="298"/>
      <c r="MIL6521" s="298"/>
      <c r="MIM6521" s="298"/>
      <c r="MIN6521" s="659"/>
      <c r="MIO6521" s="298"/>
      <c r="MIP6521" s="298"/>
      <c r="MIQ6521" s="298"/>
      <c r="MIR6521" s="659"/>
      <c r="MIS6521" s="298"/>
      <c r="MIT6521" s="298"/>
      <c r="MIU6521" s="298"/>
      <c r="MIV6521" s="659"/>
      <c r="MIW6521" s="298"/>
      <c r="MIX6521" s="298"/>
      <c r="MIY6521" s="298"/>
      <c r="MIZ6521" s="659"/>
      <c r="MJA6521" s="298"/>
      <c r="MJB6521" s="298"/>
      <c r="MJC6521" s="298"/>
      <c r="MJD6521" s="659"/>
      <c r="MJE6521" s="298"/>
      <c r="MJF6521" s="298"/>
      <c r="MJG6521" s="298"/>
      <c r="MJH6521" s="659"/>
      <c r="MJI6521" s="298"/>
      <c r="MJJ6521" s="298"/>
      <c r="MJK6521" s="298"/>
      <c r="MJL6521" s="659"/>
      <c r="MJM6521" s="298"/>
      <c r="MJN6521" s="298"/>
      <c r="MJO6521" s="298"/>
      <c r="MJP6521" s="659"/>
      <c r="MJQ6521" s="298"/>
      <c r="MJR6521" s="298"/>
      <c r="MJS6521" s="298"/>
      <c r="MJT6521" s="659"/>
      <c r="MJU6521" s="298"/>
      <c r="MJV6521" s="298"/>
      <c r="MJW6521" s="298"/>
      <c r="MJX6521" s="659"/>
      <c r="MJY6521" s="298"/>
      <c r="MJZ6521" s="298"/>
      <c r="MKA6521" s="298"/>
      <c r="MKB6521" s="659"/>
      <c r="MKC6521" s="298"/>
      <c r="MKD6521" s="298"/>
      <c r="MKE6521" s="298"/>
      <c r="MKF6521" s="659"/>
      <c r="MKG6521" s="298"/>
      <c r="MKH6521" s="298"/>
      <c r="MKI6521" s="298"/>
      <c r="MKJ6521" s="659"/>
      <c r="MKK6521" s="298"/>
      <c r="MKL6521" s="298"/>
      <c r="MKM6521" s="298"/>
      <c r="MKN6521" s="659"/>
      <c r="MKO6521" s="298"/>
      <c r="MKP6521" s="298"/>
      <c r="MKQ6521" s="298"/>
      <c r="MKR6521" s="659"/>
      <c r="MKS6521" s="298"/>
      <c r="MKT6521" s="298"/>
      <c r="MKU6521" s="298"/>
      <c r="MKV6521" s="659"/>
      <c r="MKW6521" s="298"/>
      <c r="MKX6521" s="298"/>
      <c r="MKY6521" s="298"/>
      <c r="MKZ6521" s="659"/>
      <c r="MLA6521" s="298"/>
      <c r="MLB6521" s="298"/>
      <c r="MLC6521" s="298"/>
      <c r="MLD6521" s="659"/>
      <c r="MLE6521" s="298"/>
      <c r="MLF6521" s="298"/>
      <c r="MLG6521" s="298"/>
      <c r="MLH6521" s="659"/>
      <c r="MLI6521" s="298"/>
      <c r="MLJ6521" s="298"/>
      <c r="MLK6521" s="298"/>
      <c r="MLL6521" s="659"/>
      <c r="MLM6521" s="298"/>
      <c r="MLN6521" s="298"/>
      <c r="MLO6521" s="298"/>
      <c r="MLP6521" s="659"/>
      <c r="MLQ6521" s="298"/>
      <c r="MLR6521" s="298"/>
      <c r="MLS6521" s="298"/>
      <c r="MLT6521" s="659"/>
      <c r="MLU6521" s="298"/>
      <c r="MLV6521" s="298"/>
      <c r="MLW6521" s="298"/>
      <c r="MLX6521" s="659"/>
      <c r="MLY6521" s="298"/>
      <c r="MLZ6521" s="298"/>
      <c r="MMA6521" s="298"/>
      <c r="MMB6521" s="659"/>
      <c r="MMC6521" s="298"/>
      <c r="MMD6521" s="298"/>
      <c r="MME6521" s="298"/>
      <c r="MMF6521" s="659"/>
      <c r="MMG6521" s="298"/>
      <c r="MMH6521" s="298"/>
      <c r="MMI6521" s="298"/>
      <c r="MMJ6521" s="659"/>
      <c r="MMK6521" s="298"/>
      <c r="MML6521" s="298"/>
      <c r="MMM6521" s="298"/>
      <c r="MMN6521" s="659"/>
      <c r="MMO6521" s="298"/>
      <c r="MMP6521" s="298"/>
      <c r="MMQ6521" s="298"/>
      <c r="MMR6521" s="659"/>
      <c r="MMS6521" s="298"/>
      <c r="MMT6521" s="298"/>
      <c r="MMU6521" s="298"/>
      <c r="MMV6521" s="659"/>
      <c r="MMW6521" s="298"/>
      <c r="MMX6521" s="298"/>
      <c r="MMY6521" s="298"/>
      <c r="MMZ6521" s="659"/>
      <c r="MNA6521" s="298"/>
      <c r="MNB6521" s="298"/>
      <c r="MNC6521" s="298"/>
      <c r="MND6521" s="659"/>
      <c r="MNE6521" s="298"/>
      <c r="MNF6521" s="298"/>
      <c r="MNG6521" s="298"/>
      <c r="MNH6521" s="659"/>
      <c r="MNI6521" s="298"/>
      <c r="MNJ6521" s="298"/>
      <c r="MNK6521" s="298"/>
      <c r="MNL6521" s="659"/>
      <c r="MNM6521" s="298"/>
      <c r="MNN6521" s="298"/>
      <c r="MNO6521" s="298"/>
      <c r="MNP6521" s="659"/>
      <c r="MNQ6521" s="298"/>
      <c r="MNR6521" s="298"/>
      <c r="MNS6521" s="298"/>
      <c r="MNT6521" s="659"/>
      <c r="MNU6521" s="298"/>
      <c r="MNV6521" s="298"/>
      <c r="MNW6521" s="298"/>
      <c r="MNX6521" s="659"/>
      <c r="MNY6521" s="298"/>
      <c r="MNZ6521" s="298"/>
      <c r="MOA6521" s="298"/>
      <c r="MOB6521" s="659"/>
      <c r="MOC6521" s="298"/>
      <c r="MOD6521" s="298"/>
      <c r="MOE6521" s="298"/>
      <c r="MOF6521" s="659"/>
      <c r="MOG6521" s="298"/>
      <c r="MOH6521" s="298"/>
      <c r="MOI6521" s="298"/>
      <c r="MOJ6521" s="659"/>
      <c r="MOK6521" s="298"/>
      <c r="MOL6521" s="298"/>
      <c r="MOM6521" s="298"/>
      <c r="MON6521" s="659"/>
      <c r="MOO6521" s="298"/>
      <c r="MOP6521" s="298"/>
      <c r="MOQ6521" s="298"/>
      <c r="MOR6521" s="659"/>
      <c r="MOS6521" s="298"/>
      <c r="MOT6521" s="298"/>
      <c r="MOU6521" s="298"/>
      <c r="MOV6521" s="659"/>
      <c r="MOW6521" s="298"/>
      <c r="MOX6521" s="298"/>
      <c r="MOY6521" s="298"/>
      <c r="MOZ6521" s="659"/>
      <c r="MPA6521" s="298"/>
      <c r="MPB6521" s="298"/>
      <c r="MPC6521" s="298"/>
      <c r="MPD6521" s="659"/>
      <c r="MPE6521" s="298"/>
      <c r="MPF6521" s="298"/>
      <c r="MPG6521" s="298"/>
      <c r="MPH6521" s="659"/>
      <c r="MPI6521" s="298"/>
      <c r="MPJ6521" s="298"/>
      <c r="MPK6521" s="298"/>
      <c r="MPL6521" s="659"/>
      <c r="MPM6521" s="298"/>
      <c r="MPN6521" s="298"/>
      <c r="MPO6521" s="298"/>
      <c r="MPP6521" s="659"/>
      <c r="MPQ6521" s="298"/>
      <c r="MPR6521" s="298"/>
      <c r="MPS6521" s="298"/>
      <c r="MPT6521" s="659"/>
      <c r="MPU6521" s="298"/>
      <c r="MPV6521" s="298"/>
      <c r="MPW6521" s="298"/>
      <c r="MPX6521" s="659"/>
      <c r="MPY6521" s="298"/>
      <c r="MPZ6521" s="298"/>
      <c r="MQA6521" s="298"/>
      <c r="MQB6521" s="659"/>
      <c r="MQC6521" s="298"/>
      <c r="MQD6521" s="298"/>
      <c r="MQE6521" s="298"/>
      <c r="MQF6521" s="659"/>
      <c r="MQG6521" s="298"/>
      <c r="MQH6521" s="298"/>
      <c r="MQI6521" s="298"/>
      <c r="MQJ6521" s="659"/>
      <c r="MQK6521" s="298"/>
      <c r="MQL6521" s="298"/>
      <c r="MQM6521" s="298"/>
      <c r="MQN6521" s="659"/>
      <c r="MQO6521" s="298"/>
      <c r="MQP6521" s="298"/>
      <c r="MQQ6521" s="298"/>
      <c r="MQR6521" s="659"/>
      <c r="MQS6521" s="298"/>
      <c r="MQT6521" s="298"/>
      <c r="MQU6521" s="298"/>
      <c r="MQV6521" s="659"/>
      <c r="MQW6521" s="298"/>
      <c r="MQX6521" s="298"/>
      <c r="MQY6521" s="298"/>
      <c r="MQZ6521" s="659"/>
      <c r="MRA6521" s="298"/>
      <c r="MRB6521" s="298"/>
      <c r="MRC6521" s="298"/>
      <c r="MRD6521" s="659"/>
      <c r="MRE6521" s="298"/>
      <c r="MRF6521" s="298"/>
      <c r="MRG6521" s="298"/>
      <c r="MRH6521" s="659"/>
      <c r="MRI6521" s="298"/>
      <c r="MRJ6521" s="298"/>
      <c r="MRK6521" s="298"/>
      <c r="MRL6521" s="659"/>
      <c r="MRM6521" s="298"/>
      <c r="MRN6521" s="298"/>
      <c r="MRO6521" s="298"/>
      <c r="MRP6521" s="659"/>
      <c r="MRQ6521" s="298"/>
      <c r="MRR6521" s="298"/>
      <c r="MRS6521" s="298"/>
      <c r="MRT6521" s="659"/>
      <c r="MRU6521" s="298"/>
      <c r="MRV6521" s="298"/>
      <c r="MRW6521" s="298"/>
      <c r="MRX6521" s="659"/>
      <c r="MRY6521" s="298"/>
      <c r="MRZ6521" s="298"/>
      <c r="MSA6521" s="298"/>
      <c r="MSB6521" s="659"/>
      <c r="MSC6521" s="298"/>
      <c r="MSD6521" s="298"/>
      <c r="MSE6521" s="298"/>
      <c r="MSF6521" s="659"/>
      <c r="MSG6521" s="298"/>
      <c r="MSH6521" s="298"/>
      <c r="MSI6521" s="298"/>
      <c r="MSJ6521" s="659"/>
      <c r="MSK6521" s="298"/>
      <c r="MSL6521" s="298"/>
      <c r="MSM6521" s="298"/>
      <c r="MSN6521" s="659"/>
      <c r="MSO6521" s="298"/>
      <c r="MSP6521" s="298"/>
      <c r="MSQ6521" s="298"/>
      <c r="MSR6521" s="659"/>
      <c r="MSS6521" s="298"/>
      <c r="MST6521" s="298"/>
      <c r="MSU6521" s="298"/>
      <c r="MSV6521" s="659"/>
      <c r="MSW6521" s="298"/>
      <c r="MSX6521" s="298"/>
      <c r="MSY6521" s="298"/>
      <c r="MSZ6521" s="659"/>
      <c r="MTA6521" s="298"/>
      <c r="MTB6521" s="298"/>
      <c r="MTC6521" s="298"/>
      <c r="MTD6521" s="659"/>
      <c r="MTE6521" s="298"/>
      <c r="MTF6521" s="298"/>
      <c r="MTG6521" s="298"/>
      <c r="MTH6521" s="659"/>
      <c r="MTI6521" s="298"/>
      <c r="MTJ6521" s="298"/>
      <c r="MTK6521" s="298"/>
      <c r="MTL6521" s="659"/>
      <c r="MTM6521" s="298"/>
      <c r="MTN6521" s="298"/>
      <c r="MTO6521" s="298"/>
      <c r="MTP6521" s="659"/>
      <c r="MTQ6521" s="298"/>
      <c r="MTR6521" s="298"/>
      <c r="MTS6521" s="298"/>
      <c r="MTT6521" s="659"/>
      <c r="MTU6521" s="298"/>
      <c r="MTV6521" s="298"/>
      <c r="MTW6521" s="298"/>
      <c r="MTX6521" s="659"/>
      <c r="MTY6521" s="298"/>
      <c r="MTZ6521" s="298"/>
      <c r="MUA6521" s="298"/>
      <c r="MUB6521" s="659"/>
      <c r="MUC6521" s="298"/>
      <c r="MUD6521" s="298"/>
      <c r="MUE6521" s="298"/>
      <c r="MUF6521" s="659"/>
      <c r="MUG6521" s="298"/>
      <c r="MUH6521" s="298"/>
      <c r="MUI6521" s="298"/>
      <c r="MUJ6521" s="659"/>
      <c r="MUK6521" s="298"/>
      <c r="MUL6521" s="298"/>
      <c r="MUM6521" s="298"/>
      <c r="MUN6521" s="659"/>
      <c r="MUO6521" s="298"/>
      <c r="MUP6521" s="298"/>
      <c r="MUQ6521" s="298"/>
      <c r="MUR6521" s="659"/>
      <c r="MUS6521" s="298"/>
      <c r="MUT6521" s="298"/>
      <c r="MUU6521" s="298"/>
      <c r="MUV6521" s="659"/>
      <c r="MUW6521" s="298"/>
      <c r="MUX6521" s="298"/>
      <c r="MUY6521" s="298"/>
      <c r="MUZ6521" s="659"/>
      <c r="MVA6521" s="298"/>
      <c r="MVB6521" s="298"/>
      <c r="MVC6521" s="298"/>
      <c r="MVD6521" s="659"/>
      <c r="MVE6521" s="298"/>
      <c r="MVF6521" s="298"/>
      <c r="MVG6521" s="298"/>
      <c r="MVH6521" s="659"/>
      <c r="MVI6521" s="298"/>
      <c r="MVJ6521" s="298"/>
      <c r="MVK6521" s="298"/>
      <c r="MVL6521" s="659"/>
      <c r="MVM6521" s="298"/>
      <c r="MVN6521" s="298"/>
      <c r="MVO6521" s="298"/>
      <c r="MVP6521" s="659"/>
      <c r="MVQ6521" s="298"/>
      <c r="MVR6521" s="298"/>
      <c r="MVS6521" s="298"/>
      <c r="MVT6521" s="659"/>
      <c r="MVU6521" s="298"/>
      <c r="MVV6521" s="298"/>
      <c r="MVW6521" s="298"/>
      <c r="MVX6521" s="659"/>
      <c r="MVY6521" s="298"/>
      <c r="MVZ6521" s="298"/>
      <c r="MWA6521" s="298"/>
      <c r="MWB6521" s="659"/>
      <c r="MWC6521" s="298"/>
      <c r="MWD6521" s="298"/>
      <c r="MWE6521" s="298"/>
      <c r="MWF6521" s="659"/>
      <c r="MWG6521" s="298"/>
      <c r="MWH6521" s="298"/>
      <c r="MWI6521" s="298"/>
      <c r="MWJ6521" s="659"/>
      <c r="MWK6521" s="298"/>
      <c r="MWL6521" s="298"/>
      <c r="MWM6521" s="298"/>
      <c r="MWN6521" s="659"/>
      <c r="MWO6521" s="298"/>
      <c r="MWP6521" s="298"/>
      <c r="MWQ6521" s="298"/>
      <c r="MWR6521" s="659"/>
      <c r="MWS6521" s="298"/>
      <c r="MWT6521" s="298"/>
      <c r="MWU6521" s="298"/>
      <c r="MWV6521" s="659"/>
      <c r="MWW6521" s="298"/>
      <c r="MWX6521" s="298"/>
      <c r="MWY6521" s="298"/>
      <c r="MWZ6521" s="659"/>
      <c r="MXA6521" s="298"/>
      <c r="MXB6521" s="298"/>
      <c r="MXC6521" s="298"/>
      <c r="MXD6521" s="659"/>
      <c r="MXE6521" s="298"/>
      <c r="MXF6521" s="298"/>
      <c r="MXG6521" s="298"/>
      <c r="MXH6521" s="659"/>
      <c r="MXI6521" s="298"/>
      <c r="MXJ6521" s="298"/>
      <c r="MXK6521" s="298"/>
      <c r="MXL6521" s="659"/>
      <c r="MXM6521" s="298"/>
      <c r="MXN6521" s="298"/>
      <c r="MXO6521" s="298"/>
      <c r="MXP6521" s="659"/>
      <c r="MXQ6521" s="298"/>
      <c r="MXR6521" s="298"/>
      <c r="MXS6521" s="298"/>
      <c r="MXT6521" s="659"/>
      <c r="MXU6521" s="298"/>
      <c r="MXV6521" s="298"/>
      <c r="MXW6521" s="298"/>
      <c r="MXX6521" s="659"/>
      <c r="MXY6521" s="298"/>
      <c r="MXZ6521" s="298"/>
      <c r="MYA6521" s="298"/>
      <c r="MYB6521" s="659"/>
      <c r="MYC6521" s="298"/>
      <c r="MYD6521" s="298"/>
      <c r="MYE6521" s="298"/>
      <c r="MYF6521" s="659"/>
      <c r="MYG6521" s="298"/>
      <c r="MYH6521" s="298"/>
      <c r="MYI6521" s="298"/>
      <c r="MYJ6521" s="659"/>
      <c r="MYK6521" s="298"/>
      <c r="MYL6521" s="298"/>
      <c r="MYM6521" s="298"/>
      <c r="MYN6521" s="659"/>
      <c r="MYO6521" s="298"/>
      <c r="MYP6521" s="298"/>
      <c r="MYQ6521" s="298"/>
      <c r="MYR6521" s="659"/>
      <c r="MYS6521" s="298"/>
      <c r="MYT6521" s="298"/>
      <c r="MYU6521" s="298"/>
      <c r="MYV6521" s="659"/>
      <c r="MYW6521" s="298"/>
      <c r="MYX6521" s="298"/>
      <c r="MYY6521" s="298"/>
      <c r="MYZ6521" s="659"/>
      <c r="MZA6521" s="298"/>
      <c r="MZB6521" s="298"/>
      <c r="MZC6521" s="298"/>
      <c r="MZD6521" s="659"/>
      <c r="MZE6521" s="298"/>
      <c r="MZF6521" s="298"/>
      <c r="MZG6521" s="298"/>
      <c r="MZH6521" s="659"/>
      <c r="MZI6521" s="298"/>
      <c r="MZJ6521" s="298"/>
      <c r="MZK6521" s="298"/>
      <c r="MZL6521" s="659"/>
      <c r="MZM6521" s="298"/>
      <c r="MZN6521" s="298"/>
      <c r="MZO6521" s="298"/>
      <c r="MZP6521" s="659"/>
      <c r="MZQ6521" s="298"/>
      <c r="MZR6521" s="298"/>
      <c r="MZS6521" s="298"/>
      <c r="MZT6521" s="659"/>
      <c r="MZU6521" s="298"/>
      <c r="MZV6521" s="298"/>
      <c r="MZW6521" s="298"/>
      <c r="MZX6521" s="659"/>
      <c r="MZY6521" s="298"/>
      <c r="MZZ6521" s="298"/>
      <c r="NAA6521" s="298"/>
      <c r="NAB6521" s="659"/>
      <c r="NAC6521" s="298"/>
      <c r="NAD6521" s="298"/>
      <c r="NAE6521" s="298"/>
      <c r="NAF6521" s="659"/>
      <c r="NAG6521" s="298"/>
      <c r="NAH6521" s="298"/>
      <c r="NAI6521" s="298"/>
      <c r="NAJ6521" s="659"/>
      <c r="NAK6521" s="298"/>
      <c r="NAL6521" s="298"/>
      <c r="NAM6521" s="298"/>
      <c r="NAN6521" s="659"/>
      <c r="NAO6521" s="298"/>
      <c r="NAP6521" s="298"/>
      <c r="NAQ6521" s="298"/>
      <c r="NAR6521" s="659"/>
      <c r="NAS6521" s="298"/>
      <c r="NAT6521" s="298"/>
      <c r="NAU6521" s="298"/>
      <c r="NAV6521" s="659"/>
      <c r="NAW6521" s="298"/>
      <c r="NAX6521" s="298"/>
      <c r="NAY6521" s="298"/>
      <c r="NAZ6521" s="659"/>
      <c r="NBA6521" s="298"/>
      <c r="NBB6521" s="298"/>
      <c r="NBC6521" s="298"/>
      <c r="NBD6521" s="659"/>
      <c r="NBE6521" s="298"/>
      <c r="NBF6521" s="298"/>
      <c r="NBG6521" s="298"/>
      <c r="NBH6521" s="659"/>
      <c r="NBI6521" s="298"/>
      <c r="NBJ6521" s="298"/>
      <c r="NBK6521" s="298"/>
      <c r="NBL6521" s="659"/>
      <c r="NBM6521" s="298"/>
      <c r="NBN6521" s="298"/>
      <c r="NBO6521" s="298"/>
      <c r="NBP6521" s="659"/>
      <c r="NBQ6521" s="298"/>
      <c r="NBR6521" s="298"/>
      <c r="NBS6521" s="298"/>
      <c r="NBT6521" s="659"/>
      <c r="NBU6521" s="298"/>
      <c r="NBV6521" s="298"/>
      <c r="NBW6521" s="298"/>
      <c r="NBX6521" s="659"/>
      <c r="NBY6521" s="298"/>
      <c r="NBZ6521" s="298"/>
      <c r="NCA6521" s="298"/>
      <c r="NCB6521" s="659"/>
      <c r="NCC6521" s="298"/>
      <c r="NCD6521" s="298"/>
      <c r="NCE6521" s="298"/>
      <c r="NCF6521" s="659"/>
      <c r="NCG6521" s="298"/>
      <c r="NCH6521" s="298"/>
      <c r="NCI6521" s="298"/>
      <c r="NCJ6521" s="659"/>
      <c r="NCK6521" s="298"/>
      <c r="NCL6521" s="298"/>
      <c r="NCM6521" s="298"/>
      <c r="NCN6521" s="659"/>
      <c r="NCO6521" s="298"/>
      <c r="NCP6521" s="298"/>
      <c r="NCQ6521" s="298"/>
      <c r="NCR6521" s="659"/>
      <c r="NCS6521" s="298"/>
      <c r="NCT6521" s="298"/>
      <c r="NCU6521" s="298"/>
      <c r="NCV6521" s="659"/>
      <c r="NCW6521" s="298"/>
      <c r="NCX6521" s="298"/>
      <c r="NCY6521" s="298"/>
      <c r="NCZ6521" s="659"/>
      <c r="NDA6521" s="298"/>
      <c r="NDB6521" s="298"/>
      <c r="NDC6521" s="298"/>
      <c r="NDD6521" s="659"/>
      <c r="NDE6521" s="298"/>
      <c r="NDF6521" s="298"/>
      <c r="NDG6521" s="298"/>
      <c r="NDH6521" s="659"/>
      <c r="NDI6521" s="298"/>
      <c r="NDJ6521" s="298"/>
      <c r="NDK6521" s="298"/>
      <c r="NDL6521" s="659"/>
      <c r="NDM6521" s="298"/>
      <c r="NDN6521" s="298"/>
      <c r="NDO6521" s="298"/>
      <c r="NDP6521" s="659"/>
      <c r="NDQ6521" s="298"/>
      <c r="NDR6521" s="298"/>
      <c r="NDS6521" s="298"/>
      <c r="NDT6521" s="659"/>
      <c r="NDU6521" s="298"/>
      <c r="NDV6521" s="298"/>
      <c r="NDW6521" s="298"/>
      <c r="NDX6521" s="659"/>
      <c r="NDY6521" s="298"/>
      <c r="NDZ6521" s="298"/>
      <c r="NEA6521" s="298"/>
      <c r="NEB6521" s="659"/>
      <c r="NEC6521" s="298"/>
      <c r="NED6521" s="298"/>
      <c r="NEE6521" s="298"/>
      <c r="NEF6521" s="659"/>
      <c r="NEG6521" s="298"/>
      <c r="NEH6521" s="298"/>
      <c r="NEI6521" s="298"/>
      <c r="NEJ6521" s="659"/>
      <c r="NEK6521" s="298"/>
      <c r="NEL6521" s="298"/>
      <c r="NEM6521" s="298"/>
      <c r="NEN6521" s="659"/>
      <c r="NEO6521" s="298"/>
      <c r="NEP6521" s="298"/>
      <c r="NEQ6521" s="298"/>
      <c r="NER6521" s="659"/>
      <c r="NES6521" s="298"/>
      <c r="NET6521" s="298"/>
      <c r="NEU6521" s="298"/>
      <c r="NEV6521" s="659"/>
      <c r="NEW6521" s="298"/>
      <c r="NEX6521" s="298"/>
      <c r="NEY6521" s="298"/>
      <c r="NEZ6521" s="659"/>
      <c r="NFA6521" s="298"/>
      <c r="NFB6521" s="298"/>
      <c r="NFC6521" s="298"/>
      <c r="NFD6521" s="659"/>
      <c r="NFE6521" s="298"/>
      <c r="NFF6521" s="298"/>
      <c r="NFG6521" s="298"/>
      <c r="NFH6521" s="659"/>
      <c r="NFI6521" s="298"/>
      <c r="NFJ6521" s="298"/>
      <c r="NFK6521" s="298"/>
      <c r="NFL6521" s="659"/>
      <c r="NFM6521" s="298"/>
      <c r="NFN6521" s="298"/>
      <c r="NFO6521" s="298"/>
      <c r="NFP6521" s="659"/>
      <c r="NFQ6521" s="298"/>
      <c r="NFR6521" s="298"/>
      <c r="NFS6521" s="298"/>
      <c r="NFT6521" s="659"/>
      <c r="NFU6521" s="298"/>
      <c r="NFV6521" s="298"/>
      <c r="NFW6521" s="298"/>
      <c r="NFX6521" s="659"/>
      <c r="NFY6521" s="298"/>
      <c r="NFZ6521" s="298"/>
      <c r="NGA6521" s="298"/>
      <c r="NGB6521" s="659"/>
      <c r="NGC6521" s="298"/>
      <c r="NGD6521" s="298"/>
      <c r="NGE6521" s="298"/>
      <c r="NGF6521" s="659"/>
      <c r="NGG6521" s="298"/>
      <c r="NGH6521" s="298"/>
      <c r="NGI6521" s="298"/>
      <c r="NGJ6521" s="659"/>
      <c r="NGK6521" s="298"/>
      <c r="NGL6521" s="298"/>
      <c r="NGM6521" s="298"/>
      <c r="NGN6521" s="659"/>
      <c r="NGO6521" s="298"/>
      <c r="NGP6521" s="298"/>
      <c r="NGQ6521" s="298"/>
      <c r="NGR6521" s="659"/>
      <c r="NGS6521" s="298"/>
      <c r="NGT6521" s="298"/>
      <c r="NGU6521" s="298"/>
      <c r="NGV6521" s="659"/>
      <c r="NGW6521" s="298"/>
      <c r="NGX6521" s="298"/>
      <c r="NGY6521" s="298"/>
      <c r="NGZ6521" s="659"/>
      <c r="NHA6521" s="298"/>
      <c r="NHB6521" s="298"/>
      <c r="NHC6521" s="298"/>
      <c r="NHD6521" s="659"/>
      <c r="NHE6521" s="298"/>
      <c r="NHF6521" s="298"/>
      <c r="NHG6521" s="298"/>
      <c r="NHH6521" s="659"/>
      <c r="NHI6521" s="298"/>
      <c r="NHJ6521" s="298"/>
      <c r="NHK6521" s="298"/>
      <c r="NHL6521" s="659"/>
      <c r="NHM6521" s="298"/>
      <c r="NHN6521" s="298"/>
      <c r="NHO6521" s="298"/>
      <c r="NHP6521" s="659"/>
      <c r="NHQ6521" s="298"/>
      <c r="NHR6521" s="298"/>
      <c r="NHS6521" s="298"/>
      <c r="NHT6521" s="659"/>
      <c r="NHU6521" s="298"/>
      <c r="NHV6521" s="298"/>
      <c r="NHW6521" s="298"/>
      <c r="NHX6521" s="659"/>
      <c r="NHY6521" s="298"/>
      <c r="NHZ6521" s="298"/>
      <c r="NIA6521" s="298"/>
      <c r="NIB6521" s="659"/>
      <c r="NIC6521" s="298"/>
      <c r="NID6521" s="298"/>
      <c r="NIE6521" s="298"/>
      <c r="NIF6521" s="659"/>
      <c r="NIG6521" s="298"/>
      <c r="NIH6521" s="298"/>
      <c r="NII6521" s="298"/>
      <c r="NIJ6521" s="659"/>
      <c r="NIK6521" s="298"/>
      <c r="NIL6521" s="298"/>
      <c r="NIM6521" s="298"/>
      <c r="NIN6521" s="659"/>
      <c r="NIO6521" s="298"/>
      <c r="NIP6521" s="298"/>
      <c r="NIQ6521" s="298"/>
      <c r="NIR6521" s="659"/>
      <c r="NIS6521" s="298"/>
      <c r="NIT6521" s="298"/>
      <c r="NIU6521" s="298"/>
      <c r="NIV6521" s="659"/>
      <c r="NIW6521" s="298"/>
      <c r="NIX6521" s="298"/>
      <c r="NIY6521" s="298"/>
      <c r="NIZ6521" s="659"/>
      <c r="NJA6521" s="298"/>
      <c r="NJB6521" s="298"/>
      <c r="NJC6521" s="298"/>
      <c r="NJD6521" s="659"/>
      <c r="NJE6521" s="298"/>
      <c r="NJF6521" s="298"/>
      <c r="NJG6521" s="298"/>
      <c r="NJH6521" s="659"/>
      <c r="NJI6521" s="298"/>
      <c r="NJJ6521" s="298"/>
      <c r="NJK6521" s="298"/>
      <c r="NJL6521" s="659"/>
      <c r="NJM6521" s="298"/>
      <c r="NJN6521" s="298"/>
      <c r="NJO6521" s="298"/>
      <c r="NJP6521" s="659"/>
      <c r="NJQ6521" s="298"/>
      <c r="NJR6521" s="298"/>
      <c r="NJS6521" s="298"/>
      <c r="NJT6521" s="659"/>
      <c r="NJU6521" s="298"/>
      <c r="NJV6521" s="298"/>
      <c r="NJW6521" s="298"/>
      <c r="NJX6521" s="659"/>
      <c r="NJY6521" s="298"/>
      <c r="NJZ6521" s="298"/>
      <c r="NKA6521" s="298"/>
      <c r="NKB6521" s="659"/>
      <c r="NKC6521" s="298"/>
      <c r="NKD6521" s="298"/>
      <c r="NKE6521" s="298"/>
      <c r="NKF6521" s="659"/>
      <c r="NKG6521" s="298"/>
      <c r="NKH6521" s="298"/>
      <c r="NKI6521" s="298"/>
      <c r="NKJ6521" s="659"/>
      <c r="NKK6521" s="298"/>
      <c r="NKL6521" s="298"/>
      <c r="NKM6521" s="298"/>
      <c r="NKN6521" s="659"/>
      <c r="NKO6521" s="298"/>
      <c r="NKP6521" s="298"/>
      <c r="NKQ6521" s="298"/>
      <c r="NKR6521" s="659"/>
      <c r="NKS6521" s="298"/>
      <c r="NKT6521" s="298"/>
      <c r="NKU6521" s="298"/>
      <c r="NKV6521" s="659"/>
      <c r="NKW6521" s="298"/>
      <c r="NKX6521" s="298"/>
      <c r="NKY6521" s="298"/>
      <c r="NKZ6521" s="659"/>
      <c r="NLA6521" s="298"/>
      <c r="NLB6521" s="298"/>
      <c r="NLC6521" s="298"/>
      <c r="NLD6521" s="659"/>
      <c r="NLE6521" s="298"/>
      <c r="NLF6521" s="298"/>
      <c r="NLG6521" s="298"/>
      <c r="NLH6521" s="659"/>
      <c r="NLI6521" s="298"/>
      <c r="NLJ6521" s="298"/>
      <c r="NLK6521" s="298"/>
      <c r="NLL6521" s="659"/>
      <c r="NLM6521" s="298"/>
      <c r="NLN6521" s="298"/>
      <c r="NLO6521" s="298"/>
      <c r="NLP6521" s="659"/>
      <c r="NLQ6521" s="298"/>
      <c r="NLR6521" s="298"/>
      <c r="NLS6521" s="298"/>
      <c r="NLT6521" s="659"/>
      <c r="NLU6521" s="298"/>
      <c r="NLV6521" s="298"/>
      <c r="NLW6521" s="298"/>
      <c r="NLX6521" s="659"/>
      <c r="NLY6521" s="298"/>
      <c r="NLZ6521" s="298"/>
      <c r="NMA6521" s="298"/>
      <c r="NMB6521" s="659"/>
      <c r="NMC6521" s="298"/>
      <c r="NMD6521" s="298"/>
      <c r="NME6521" s="298"/>
      <c r="NMF6521" s="659"/>
      <c r="NMG6521" s="298"/>
      <c r="NMH6521" s="298"/>
      <c r="NMI6521" s="298"/>
      <c r="NMJ6521" s="659"/>
      <c r="NMK6521" s="298"/>
      <c r="NML6521" s="298"/>
      <c r="NMM6521" s="298"/>
      <c r="NMN6521" s="659"/>
      <c r="NMO6521" s="298"/>
      <c r="NMP6521" s="298"/>
      <c r="NMQ6521" s="298"/>
      <c r="NMR6521" s="659"/>
      <c r="NMS6521" s="298"/>
      <c r="NMT6521" s="298"/>
      <c r="NMU6521" s="298"/>
      <c r="NMV6521" s="659"/>
      <c r="NMW6521" s="298"/>
      <c r="NMX6521" s="298"/>
      <c r="NMY6521" s="298"/>
      <c r="NMZ6521" s="659"/>
      <c r="NNA6521" s="298"/>
      <c r="NNB6521" s="298"/>
      <c r="NNC6521" s="298"/>
      <c r="NND6521" s="659"/>
      <c r="NNE6521" s="298"/>
      <c r="NNF6521" s="298"/>
      <c r="NNG6521" s="298"/>
      <c r="NNH6521" s="659"/>
      <c r="NNI6521" s="298"/>
      <c r="NNJ6521" s="298"/>
      <c r="NNK6521" s="298"/>
      <c r="NNL6521" s="659"/>
      <c r="NNM6521" s="298"/>
      <c r="NNN6521" s="298"/>
      <c r="NNO6521" s="298"/>
      <c r="NNP6521" s="659"/>
      <c r="NNQ6521" s="298"/>
      <c r="NNR6521" s="298"/>
      <c r="NNS6521" s="298"/>
      <c r="NNT6521" s="659"/>
      <c r="NNU6521" s="298"/>
      <c r="NNV6521" s="298"/>
      <c r="NNW6521" s="298"/>
      <c r="NNX6521" s="659"/>
      <c r="NNY6521" s="298"/>
      <c r="NNZ6521" s="298"/>
      <c r="NOA6521" s="298"/>
      <c r="NOB6521" s="659"/>
      <c r="NOC6521" s="298"/>
      <c r="NOD6521" s="298"/>
      <c r="NOE6521" s="298"/>
      <c r="NOF6521" s="659"/>
      <c r="NOG6521" s="298"/>
      <c r="NOH6521" s="298"/>
      <c r="NOI6521" s="298"/>
      <c r="NOJ6521" s="659"/>
      <c r="NOK6521" s="298"/>
      <c r="NOL6521" s="298"/>
      <c r="NOM6521" s="298"/>
      <c r="NON6521" s="659"/>
      <c r="NOO6521" s="298"/>
      <c r="NOP6521" s="298"/>
      <c r="NOQ6521" s="298"/>
      <c r="NOR6521" s="659"/>
      <c r="NOS6521" s="298"/>
      <c r="NOT6521" s="298"/>
      <c r="NOU6521" s="298"/>
      <c r="NOV6521" s="659"/>
      <c r="NOW6521" s="298"/>
      <c r="NOX6521" s="298"/>
      <c r="NOY6521" s="298"/>
      <c r="NOZ6521" s="659"/>
      <c r="NPA6521" s="298"/>
      <c r="NPB6521" s="298"/>
      <c r="NPC6521" s="298"/>
      <c r="NPD6521" s="659"/>
      <c r="NPE6521" s="298"/>
      <c r="NPF6521" s="298"/>
      <c r="NPG6521" s="298"/>
      <c r="NPH6521" s="659"/>
      <c r="NPI6521" s="298"/>
      <c r="NPJ6521" s="298"/>
      <c r="NPK6521" s="298"/>
      <c r="NPL6521" s="659"/>
      <c r="NPM6521" s="298"/>
      <c r="NPN6521" s="298"/>
      <c r="NPO6521" s="298"/>
      <c r="NPP6521" s="659"/>
      <c r="NPQ6521" s="298"/>
      <c r="NPR6521" s="298"/>
      <c r="NPS6521" s="298"/>
      <c r="NPT6521" s="659"/>
      <c r="NPU6521" s="298"/>
      <c r="NPV6521" s="298"/>
      <c r="NPW6521" s="298"/>
      <c r="NPX6521" s="659"/>
      <c r="NPY6521" s="298"/>
      <c r="NPZ6521" s="298"/>
      <c r="NQA6521" s="298"/>
      <c r="NQB6521" s="659"/>
      <c r="NQC6521" s="298"/>
      <c r="NQD6521" s="298"/>
      <c r="NQE6521" s="298"/>
      <c r="NQF6521" s="659"/>
      <c r="NQG6521" s="298"/>
      <c r="NQH6521" s="298"/>
      <c r="NQI6521" s="298"/>
      <c r="NQJ6521" s="659"/>
      <c r="NQK6521" s="298"/>
      <c r="NQL6521" s="298"/>
      <c r="NQM6521" s="298"/>
      <c r="NQN6521" s="659"/>
      <c r="NQO6521" s="298"/>
      <c r="NQP6521" s="298"/>
      <c r="NQQ6521" s="298"/>
      <c r="NQR6521" s="659"/>
      <c r="NQS6521" s="298"/>
      <c r="NQT6521" s="298"/>
      <c r="NQU6521" s="298"/>
      <c r="NQV6521" s="659"/>
      <c r="NQW6521" s="298"/>
      <c r="NQX6521" s="298"/>
      <c r="NQY6521" s="298"/>
      <c r="NQZ6521" s="659"/>
      <c r="NRA6521" s="298"/>
      <c r="NRB6521" s="298"/>
      <c r="NRC6521" s="298"/>
      <c r="NRD6521" s="659"/>
      <c r="NRE6521" s="298"/>
      <c r="NRF6521" s="298"/>
      <c r="NRG6521" s="298"/>
      <c r="NRH6521" s="659"/>
      <c r="NRI6521" s="298"/>
      <c r="NRJ6521" s="298"/>
      <c r="NRK6521" s="298"/>
      <c r="NRL6521" s="659"/>
      <c r="NRM6521" s="298"/>
      <c r="NRN6521" s="298"/>
      <c r="NRO6521" s="298"/>
      <c r="NRP6521" s="659"/>
      <c r="NRQ6521" s="298"/>
      <c r="NRR6521" s="298"/>
      <c r="NRS6521" s="298"/>
      <c r="NRT6521" s="659"/>
      <c r="NRU6521" s="298"/>
      <c r="NRV6521" s="298"/>
      <c r="NRW6521" s="298"/>
      <c r="NRX6521" s="659"/>
      <c r="NRY6521" s="298"/>
      <c r="NRZ6521" s="298"/>
      <c r="NSA6521" s="298"/>
      <c r="NSB6521" s="659"/>
      <c r="NSC6521" s="298"/>
      <c r="NSD6521" s="298"/>
      <c r="NSE6521" s="298"/>
      <c r="NSF6521" s="659"/>
      <c r="NSG6521" s="298"/>
      <c r="NSH6521" s="298"/>
      <c r="NSI6521" s="298"/>
      <c r="NSJ6521" s="659"/>
      <c r="NSK6521" s="298"/>
      <c r="NSL6521" s="298"/>
      <c r="NSM6521" s="298"/>
      <c r="NSN6521" s="659"/>
      <c r="NSO6521" s="298"/>
      <c r="NSP6521" s="298"/>
      <c r="NSQ6521" s="298"/>
      <c r="NSR6521" s="659"/>
      <c r="NSS6521" s="298"/>
      <c r="NST6521" s="298"/>
      <c r="NSU6521" s="298"/>
      <c r="NSV6521" s="659"/>
      <c r="NSW6521" s="298"/>
      <c r="NSX6521" s="298"/>
      <c r="NSY6521" s="298"/>
      <c r="NSZ6521" s="659"/>
      <c r="NTA6521" s="298"/>
      <c r="NTB6521" s="298"/>
      <c r="NTC6521" s="298"/>
      <c r="NTD6521" s="659"/>
      <c r="NTE6521" s="298"/>
      <c r="NTF6521" s="298"/>
      <c r="NTG6521" s="298"/>
      <c r="NTH6521" s="659"/>
      <c r="NTI6521" s="298"/>
      <c r="NTJ6521" s="298"/>
      <c r="NTK6521" s="298"/>
      <c r="NTL6521" s="659"/>
      <c r="NTM6521" s="298"/>
      <c r="NTN6521" s="298"/>
      <c r="NTO6521" s="298"/>
      <c r="NTP6521" s="659"/>
      <c r="NTQ6521" s="298"/>
      <c r="NTR6521" s="298"/>
      <c r="NTS6521" s="298"/>
      <c r="NTT6521" s="659"/>
      <c r="NTU6521" s="298"/>
      <c r="NTV6521" s="298"/>
      <c r="NTW6521" s="298"/>
      <c r="NTX6521" s="659"/>
      <c r="NTY6521" s="298"/>
      <c r="NTZ6521" s="298"/>
      <c r="NUA6521" s="298"/>
      <c r="NUB6521" s="659"/>
      <c r="NUC6521" s="298"/>
      <c r="NUD6521" s="298"/>
      <c r="NUE6521" s="298"/>
      <c r="NUF6521" s="659"/>
      <c r="NUG6521" s="298"/>
      <c r="NUH6521" s="298"/>
      <c r="NUI6521" s="298"/>
      <c r="NUJ6521" s="659"/>
      <c r="NUK6521" s="298"/>
      <c r="NUL6521" s="298"/>
      <c r="NUM6521" s="298"/>
      <c r="NUN6521" s="659"/>
      <c r="NUO6521" s="298"/>
      <c r="NUP6521" s="298"/>
      <c r="NUQ6521" s="298"/>
      <c r="NUR6521" s="659"/>
      <c r="NUS6521" s="298"/>
      <c r="NUT6521" s="298"/>
      <c r="NUU6521" s="298"/>
      <c r="NUV6521" s="659"/>
      <c r="NUW6521" s="298"/>
      <c r="NUX6521" s="298"/>
      <c r="NUY6521" s="298"/>
      <c r="NUZ6521" s="659"/>
      <c r="NVA6521" s="298"/>
      <c r="NVB6521" s="298"/>
      <c r="NVC6521" s="298"/>
      <c r="NVD6521" s="659"/>
      <c r="NVE6521" s="298"/>
      <c r="NVF6521" s="298"/>
      <c r="NVG6521" s="298"/>
      <c r="NVH6521" s="659"/>
      <c r="NVI6521" s="298"/>
      <c r="NVJ6521" s="298"/>
      <c r="NVK6521" s="298"/>
      <c r="NVL6521" s="659"/>
      <c r="NVM6521" s="298"/>
      <c r="NVN6521" s="298"/>
      <c r="NVO6521" s="298"/>
      <c r="NVP6521" s="659"/>
      <c r="NVQ6521" s="298"/>
      <c r="NVR6521" s="298"/>
      <c r="NVS6521" s="298"/>
      <c r="NVT6521" s="659"/>
      <c r="NVU6521" s="298"/>
      <c r="NVV6521" s="298"/>
      <c r="NVW6521" s="298"/>
      <c r="NVX6521" s="659"/>
      <c r="NVY6521" s="298"/>
      <c r="NVZ6521" s="298"/>
      <c r="NWA6521" s="298"/>
      <c r="NWB6521" s="659"/>
      <c r="NWC6521" s="298"/>
      <c r="NWD6521" s="298"/>
      <c r="NWE6521" s="298"/>
      <c r="NWF6521" s="659"/>
      <c r="NWG6521" s="298"/>
      <c r="NWH6521" s="298"/>
      <c r="NWI6521" s="298"/>
      <c r="NWJ6521" s="659"/>
      <c r="NWK6521" s="298"/>
      <c r="NWL6521" s="298"/>
      <c r="NWM6521" s="298"/>
      <c r="NWN6521" s="659"/>
      <c r="NWO6521" s="298"/>
      <c r="NWP6521" s="298"/>
      <c r="NWQ6521" s="298"/>
      <c r="NWR6521" s="659"/>
      <c r="NWS6521" s="298"/>
      <c r="NWT6521" s="298"/>
      <c r="NWU6521" s="298"/>
      <c r="NWV6521" s="659"/>
      <c r="NWW6521" s="298"/>
      <c r="NWX6521" s="298"/>
      <c r="NWY6521" s="298"/>
      <c r="NWZ6521" s="659"/>
      <c r="NXA6521" s="298"/>
      <c r="NXB6521" s="298"/>
      <c r="NXC6521" s="298"/>
      <c r="NXD6521" s="659"/>
      <c r="NXE6521" s="298"/>
      <c r="NXF6521" s="298"/>
      <c r="NXG6521" s="298"/>
      <c r="NXH6521" s="659"/>
      <c r="NXI6521" s="298"/>
      <c r="NXJ6521" s="298"/>
      <c r="NXK6521" s="298"/>
      <c r="NXL6521" s="659"/>
      <c r="NXM6521" s="298"/>
      <c r="NXN6521" s="298"/>
      <c r="NXO6521" s="298"/>
      <c r="NXP6521" s="659"/>
      <c r="NXQ6521" s="298"/>
      <c r="NXR6521" s="298"/>
      <c r="NXS6521" s="298"/>
      <c r="NXT6521" s="659"/>
      <c r="NXU6521" s="298"/>
      <c r="NXV6521" s="298"/>
      <c r="NXW6521" s="298"/>
      <c r="NXX6521" s="659"/>
      <c r="NXY6521" s="298"/>
      <c r="NXZ6521" s="298"/>
      <c r="NYA6521" s="298"/>
      <c r="NYB6521" s="659"/>
      <c r="NYC6521" s="298"/>
      <c r="NYD6521" s="298"/>
      <c r="NYE6521" s="298"/>
      <c r="NYF6521" s="659"/>
      <c r="NYG6521" s="298"/>
      <c r="NYH6521" s="298"/>
      <c r="NYI6521" s="298"/>
      <c r="NYJ6521" s="659"/>
      <c r="NYK6521" s="298"/>
      <c r="NYL6521" s="298"/>
      <c r="NYM6521" s="298"/>
      <c r="NYN6521" s="659"/>
      <c r="NYO6521" s="298"/>
      <c r="NYP6521" s="298"/>
      <c r="NYQ6521" s="298"/>
      <c r="NYR6521" s="659"/>
      <c r="NYS6521" s="298"/>
      <c r="NYT6521" s="298"/>
      <c r="NYU6521" s="298"/>
      <c r="NYV6521" s="659"/>
      <c r="NYW6521" s="298"/>
      <c r="NYX6521" s="298"/>
      <c r="NYY6521" s="298"/>
      <c r="NYZ6521" s="659"/>
      <c r="NZA6521" s="298"/>
      <c r="NZB6521" s="298"/>
      <c r="NZC6521" s="298"/>
      <c r="NZD6521" s="659"/>
      <c r="NZE6521" s="298"/>
      <c r="NZF6521" s="298"/>
      <c r="NZG6521" s="298"/>
      <c r="NZH6521" s="659"/>
      <c r="NZI6521" s="298"/>
      <c r="NZJ6521" s="298"/>
      <c r="NZK6521" s="298"/>
      <c r="NZL6521" s="659"/>
      <c r="NZM6521" s="298"/>
      <c r="NZN6521" s="298"/>
      <c r="NZO6521" s="298"/>
      <c r="NZP6521" s="659"/>
      <c r="NZQ6521" s="298"/>
      <c r="NZR6521" s="298"/>
      <c r="NZS6521" s="298"/>
      <c r="NZT6521" s="659"/>
      <c r="NZU6521" s="298"/>
      <c r="NZV6521" s="298"/>
      <c r="NZW6521" s="298"/>
      <c r="NZX6521" s="659"/>
      <c r="NZY6521" s="298"/>
      <c r="NZZ6521" s="298"/>
      <c r="OAA6521" s="298"/>
      <c r="OAB6521" s="659"/>
      <c r="OAC6521" s="298"/>
      <c r="OAD6521" s="298"/>
      <c r="OAE6521" s="298"/>
      <c r="OAF6521" s="659"/>
      <c r="OAG6521" s="298"/>
      <c r="OAH6521" s="298"/>
      <c r="OAI6521" s="298"/>
      <c r="OAJ6521" s="659"/>
      <c r="OAK6521" s="298"/>
      <c r="OAL6521" s="298"/>
      <c r="OAM6521" s="298"/>
      <c r="OAN6521" s="659"/>
      <c r="OAO6521" s="298"/>
      <c r="OAP6521" s="298"/>
      <c r="OAQ6521" s="298"/>
      <c r="OAR6521" s="659"/>
      <c r="OAS6521" s="298"/>
      <c r="OAT6521" s="298"/>
      <c r="OAU6521" s="298"/>
      <c r="OAV6521" s="659"/>
      <c r="OAW6521" s="298"/>
      <c r="OAX6521" s="298"/>
      <c r="OAY6521" s="298"/>
      <c r="OAZ6521" s="659"/>
      <c r="OBA6521" s="298"/>
      <c r="OBB6521" s="298"/>
      <c r="OBC6521" s="298"/>
      <c r="OBD6521" s="659"/>
      <c r="OBE6521" s="298"/>
      <c r="OBF6521" s="298"/>
      <c r="OBG6521" s="298"/>
      <c r="OBH6521" s="659"/>
      <c r="OBI6521" s="298"/>
      <c r="OBJ6521" s="298"/>
      <c r="OBK6521" s="298"/>
      <c r="OBL6521" s="659"/>
      <c r="OBM6521" s="298"/>
      <c r="OBN6521" s="298"/>
      <c r="OBO6521" s="298"/>
      <c r="OBP6521" s="659"/>
      <c r="OBQ6521" s="298"/>
      <c r="OBR6521" s="298"/>
      <c r="OBS6521" s="298"/>
      <c r="OBT6521" s="659"/>
      <c r="OBU6521" s="298"/>
      <c r="OBV6521" s="298"/>
      <c r="OBW6521" s="298"/>
      <c r="OBX6521" s="659"/>
      <c r="OBY6521" s="298"/>
      <c r="OBZ6521" s="298"/>
      <c r="OCA6521" s="298"/>
      <c r="OCB6521" s="659"/>
      <c r="OCC6521" s="298"/>
      <c r="OCD6521" s="298"/>
      <c r="OCE6521" s="298"/>
      <c r="OCF6521" s="659"/>
      <c r="OCG6521" s="298"/>
      <c r="OCH6521" s="298"/>
      <c r="OCI6521" s="298"/>
      <c r="OCJ6521" s="659"/>
      <c r="OCK6521" s="298"/>
      <c r="OCL6521" s="298"/>
      <c r="OCM6521" s="298"/>
      <c r="OCN6521" s="659"/>
      <c r="OCO6521" s="298"/>
      <c r="OCP6521" s="298"/>
      <c r="OCQ6521" s="298"/>
      <c r="OCR6521" s="659"/>
      <c r="OCS6521" s="298"/>
      <c r="OCT6521" s="298"/>
      <c r="OCU6521" s="298"/>
      <c r="OCV6521" s="659"/>
      <c r="OCW6521" s="298"/>
      <c r="OCX6521" s="298"/>
      <c r="OCY6521" s="298"/>
      <c r="OCZ6521" s="659"/>
      <c r="ODA6521" s="298"/>
      <c r="ODB6521" s="298"/>
      <c r="ODC6521" s="298"/>
      <c r="ODD6521" s="659"/>
      <c r="ODE6521" s="298"/>
      <c r="ODF6521" s="298"/>
      <c r="ODG6521" s="298"/>
      <c r="ODH6521" s="659"/>
      <c r="ODI6521" s="298"/>
      <c r="ODJ6521" s="298"/>
      <c r="ODK6521" s="298"/>
      <c r="ODL6521" s="659"/>
      <c r="ODM6521" s="298"/>
      <c r="ODN6521" s="298"/>
      <c r="ODO6521" s="298"/>
      <c r="ODP6521" s="659"/>
      <c r="ODQ6521" s="298"/>
      <c r="ODR6521" s="298"/>
      <c r="ODS6521" s="298"/>
      <c r="ODT6521" s="659"/>
      <c r="ODU6521" s="298"/>
      <c r="ODV6521" s="298"/>
      <c r="ODW6521" s="298"/>
      <c r="ODX6521" s="659"/>
      <c r="ODY6521" s="298"/>
      <c r="ODZ6521" s="298"/>
      <c r="OEA6521" s="298"/>
      <c r="OEB6521" s="659"/>
      <c r="OEC6521" s="298"/>
      <c r="OED6521" s="298"/>
      <c r="OEE6521" s="298"/>
      <c r="OEF6521" s="659"/>
      <c r="OEG6521" s="298"/>
      <c r="OEH6521" s="298"/>
      <c r="OEI6521" s="298"/>
      <c r="OEJ6521" s="659"/>
      <c r="OEK6521" s="298"/>
      <c r="OEL6521" s="298"/>
      <c r="OEM6521" s="298"/>
      <c r="OEN6521" s="659"/>
      <c r="OEO6521" s="298"/>
      <c r="OEP6521" s="298"/>
      <c r="OEQ6521" s="298"/>
      <c r="OER6521" s="659"/>
      <c r="OES6521" s="298"/>
      <c r="OET6521" s="298"/>
      <c r="OEU6521" s="298"/>
      <c r="OEV6521" s="659"/>
      <c r="OEW6521" s="298"/>
      <c r="OEX6521" s="298"/>
      <c r="OEY6521" s="298"/>
      <c r="OEZ6521" s="659"/>
      <c r="OFA6521" s="298"/>
      <c r="OFB6521" s="298"/>
      <c r="OFC6521" s="298"/>
      <c r="OFD6521" s="659"/>
      <c r="OFE6521" s="298"/>
      <c r="OFF6521" s="298"/>
      <c r="OFG6521" s="298"/>
      <c r="OFH6521" s="659"/>
      <c r="OFI6521" s="298"/>
      <c r="OFJ6521" s="298"/>
      <c r="OFK6521" s="298"/>
      <c r="OFL6521" s="659"/>
      <c r="OFM6521" s="298"/>
      <c r="OFN6521" s="298"/>
      <c r="OFO6521" s="298"/>
      <c r="OFP6521" s="659"/>
      <c r="OFQ6521" s="298"/>
      <c r="OFR6521" s="298"/>
      <c r="OFS6521" s="298"/>
      <c r="OFT6521" s="659"/>
      <c r="OFU6521" s="298"/>
      <c r="OFV6521" s="298"/>
      <c r="OFW6521" s="298"/>
      <c r="OFX6521" s="659"/>
      <c r="OFY6521" s="298"/>
      <c r="OFZ6521" s="298"/>
      <c r="OGA6521" s="298"/>
      <c r="OGB6521" s="659"/>
      <c r="OGC6521" s="298"/>
      <c r="OGD6521" s="298"/>
      <c r="OGE6521" s="298"/>
      <c r="OGF6521" s="659"/>
      <c r="OGG6521" s="298"/>
      <c r="OGH6521" s="298"/>
      <c r="OGI6521" s="298"/>
      <c r="OGJ6521" s="659"/>
      <c r="OGK6521" s="298"/>
      <c r="OGL6521" s="298"/>
      <c r="OGM6521" s="298"/>
      <c r="OGN6521" s="659"/>
      <c r="OGO6521" s="298"/>
      <c r="OGP6521" s="298"/>
      <c r="OGQ6521" s="298"/>
      <c r="OGR6521" s="659"/>
      <c r="OGS6521" s="298"/>
      <c r="OGT6521" s="298"/>
      <c r="OGU6521" s="298"/>
      <c r="OGV6521" s="659"/>
      <c r="OGW6521" s="298"/>
      <c r="OGX6521" s="298"/>
      <c r="OGY6521" s="298"/>
      <c r="OGZ6521" s="659"/>
      <c r="OHA6521" s="298"/>
      <c r="OHB6521" s="298"/>
      <c r="OHC6521" s="298"/>
      <c r="OHD6521" s="659"/>
      <c r="OHE6521" s="298"/>
      <c r="OHF6521" s="298"/>
      <c r="OHG6521" s="298"/>
      <c r="OHH6521" s="659"/>
      <c r="OHI6521" s="298"/>
      <c r="OHJ6521" s="298"/>
      <c r="OHK6521" s="298"/>
      <c r="OHL6521" s="659"/>
      <c r="OHM6521" s="298"/>
      <c r="OHN6521" s="298"/>
      <c r="OHO6521" s="298"/>
      <c r="OHP6521" s="659"/>
      <c r="OHQ6521" s="298"/>
      <c r="OHR6521" s="298"/>
      <c r="OHS6521" s="298"/>
      <c r="OHT6521" s="659"/>
      <c r="OHU6521" s="298"/>
      <c r="OHV6521" s="298"/>
      <c r="OHW6521" s="298"/>
      <c r="OHX6521" s="659"/>
      <c r="OHY6521" s="298"/>
      <c r="OHZ6521" s="298"/>
      <c r="OIA6521" s="298"/>
      <c r="OIB6521" s="659"/>
      <c r="OIC6521" s="298"/>
      <c r="OID6521" s="298"/>
      <c r="OIE6521" s="298"/>
      <c r="OIF6521" s="659"/>
      <c r="OIG6521" s="298"/>
      <c r="OIH6521" s="298"/>
      <c r="OII6521" s="298"/>
      <c r="OIJ6521" s="659"/>
      <c r="OIK6521" s="298"/>
      <c r="OIL6521" s="298"/>
      <c r="OIM6521" s="298"/>
      <c r="OIN6521" s="659"/>
      <c r="OIO6521" s="298"/>
      <c r="OIP6521" s="298"/>
      <c r="OIQ6521" s="298"/>
      <c r="OIR6521" s="659"/>
      <c r="OIS6521" s="298"/>
      <c r="OIT6521" s="298"/>
      <c r="OIU6521" s="298"/>
      <c r="OIV6521" s="659"/>
      <c r="OIW6521" s="298"/>
      <c r="OIX6521" s="298"/>
      <c r="OIY6521" s="298"/>
      <c r="OIZ6521" s="659"/>
      <c r="OJA6521" s="298"/>
      <c r="OJB6521" s="298"/>
      <c r="OJC6521" s="298"/>
      <c r="OJD6521" s="659"/>
      <c r="OJE6521" s="298"/>
      <c r="OJF6521" s="298"/>
      <c r="OJG6521" s="298"/>
      <c r="OJH6521" s="659"/>
      <c r="OJI6521" s="298"/>
      <c r="OJJ6521" s="298"/>
      <c r="OJK6521" s="298"/>
      <c r="OJL6521" s="659"/>
      <c r="OJM6521" s="298"/>
      <c r="OJN6521" s="298"/>
      <c r="OJO6521" s="298"/>
      <c r="OJP6521" s="659"/>
      <c r="OJQ6521" s="298"/>
      <c r="OJR6521" s="298"/>
      <c r="OJS6521" s="298"/>
      <c r="OJT6521" s="659"/>
      <c r="OJU6521" s="298"/>
      <c r="OJV6521" s="298"/>
      <c r="OJW6521" s="298"/>
      <c r="OJX6521" s="659"/>
      <c r="OJY6521" s="298"/>
      <c r="OJZ6521" s="298"/>
      <c r="OKA6521" s="298"/>
      <c r="OKB6521" s="659"/>
      <c r="OKC6521" s="298"/>
      <c r="OKD6521" s="298"/>
      <c r="OKE6521" s="298"/>
      <c r="OKF6521" s="659"/>
      <c r="OKG6521" s="298"/>
      <c r="OKH6521" s="298"/>
      <c r="OKI6521" s="298"/>
      <c r="OKJ6521" s="659"/>
      <c r="OKK6521" s="298"/>
      <c r="OKL6521" s="298"/>
      <c r="OKM6521" s="298"/>
      <c r="OKN6521" s="659"/>
      <c r="OKO6521" s="298"/>
      <c r="OKP6521" s="298"/>
      <c r="OKQ6521" s="298"/>
      <c r="OKR6521" s="659"/>
      <c r="OKS6521" s="298"/>
      <c r="OKT6521" s="298"/>
      <c r="OKU6521" s="298"/>
      <c r="OKV6521" s="659"/>
      <c r="OKW6521" s="298"/>
      <c r="OKX6521" s="298"/>
      <c r="OKY6521" s="298"/>
      <c r="OKZ6521" s="659"/>
      <c r="OLA6521" s="298"/>
      <c r="OLB6521" s="298"/>
      <c r="OLC6521" s="298"/>
      <c r="OLD6521" s="659"/>
      <c r="OLE6521" s="298"/>
      <c r="OLF6521" s="298"/>
      <c r="OLG6521" s="298"/>
      <c r="OLH6521" s="659"/>
      <c r="OLI6521" s="298"/>
      <c r="OLJ6521" s="298"/>
      <c r="OLK6521" s="298"/>
      <c r="OLL6521" s="659"/>
      <c r="OLM6521" s="298"/>
      <c r="OLN6521" s="298"/>
      <c r="OLO6521" s="298"/>
      <c r="OLP6521" s="659"/>
      <c r="OLQ6521" s="298"/>
      <c r="OLR6521" s="298"/>
      <c r="OLS6521" s="298"/>
      <c r="OLT6521" s="659"/>
      <c r="OLU6521" s="298"/>
      <c r="OLV6521" s="298"/>
      <c r="OLW6521" s="298"/>
      <c r="OLX6521" s="659"/>
      <c r="OLY6521" s="298"/>
      <c r="OLZ6521" s="298"/>
      <c r="OMA6521" s="298"/>
      <c r="OMB6521" s="659"/>
      <c r="OMC6521" s="298"/>
      <c r="OMD6521" s="298"/>
      <c r="OME6521" s="298"/>
      <c r="OMF6521" s="659"/>
      <c r="OMG6521" s="298"/>
      <c r="OMH6521" s="298"/>
      <c r="OMI6521" s="298"/>
      <c r="OMJ6521" s="659"/>
      <c r="OMK6521" s="298"/>
      <c r="OML6521" s="298"/>
      <c r="OMM6521" s="298"/>
      <c r="OMN6521" s="659"/>
      <c r="OMO6521" s="298"/>
      <c r="OMP6521" s="298"/>
      <c r="OMQ6521" s="298"/>
      <c r="OMR6521" s="659"/>
      <c r="OMS6521" s="298"/>
      <c r="OMT6521" s="298"/>
      <c r="OMU6521" s="298"/>
      <c r="OMV6521" s="659"/>
      <c r="OMW6521" s="298"/>
      <c r="OMX6521" s="298"/>
      <c r="OMY6521" s="298"/>
      <c r="OMZ6521" s="659"/>
      <c r="ONA6521" s="298"/>
      <c r="ONB6521" s="298"/>
      <c r="ONC6521" s="298"/>
      <c r="OND6521" s="659"/>
      <c r="ONE6521" s="298"/>
      <c r="ONF6521" s="298"/>
      <c r="ONG6521" s="298"/>
      <c r="ONH6521" s="659"/>
      <c r="ONI6521" s="298"/>
      <c r="ONJ6521" s="298"/>
      <c r="ONK6521" s="298"/>
      <c r="ONL6521" s="659"/>
      <c r="ONM6521" s="298"/>
      <c r="ONN6521" s="298"/>
      <c r="ONO6521" s="298"/>
      <c r="ONP6521" s="659"/>
      <c r="ONQ6521" s="298"/>
      <c r="ONR6521" s="298"/>
      <c r="ONS6521" s="298"/>
      <c r="ONT6521" s="659"/>
      <c r="ONU6521" s="298"/>
      <c r="ONV6521" s="298"/>
      <c r="ONW6521" s="298"/>
      <c r="ONX6521" s="659"/>
      <c r="ONY6521" s="298"/>
      <c r="ONZ6521" s="298"/>
      <c r="OOA6521" s="298"/>
      <c r="OOB6521" s="659"/>
      <c r="OOC6521" s="298"/>
      <c r="OOD6521" s="298"/>
      <c r="OOE6521" s="298"/>
      <c r="OOF6521" s="659"/>
      <c r="OOG6521" s="298"/>
      <c r="OOH6521" s="298"/>
      <c r="OOI6521" s="298"/>
      <c r="OOJ6521" s="659"/>
      <c r="OOK6521" s="298"/>
      <c r="OOL6521" s="298"/>
      <c r="OOM6521" s="298"/>
      <c r="OON6521" s="659"/>
      <c r="OOO6521" s="298"/>
      <c r="OOP6521" s="298"/>
      <c r="OOQ6521" s="298"/>
      <c r="OOR6521" s="659"/>
      <c r="OOS6521" s="298"/>
      <c r="OOT6521" s="298"/>
      <c r="OOU6521" s="298"/>
      <c r="OOV6521" s="659"/>
      <c r="OOW6521" s="298"/>
      <c r="OOX6521" s="298"/>
      <c r="OOY6521" s="298"/>
      <c r="OOZ6521" s="659"/>
      <c r="OPA6521" s="298"/>
      <c r="OPB6521" s="298"/>
      <c r="OPC6521" s="298"/>
      <c r="OPD6521" s="659"/>
      <c r="OPE6521" s="298"/>
      <c r="OPF6521" s="298"/>
      <c r="OPG6521" s="298"/>
      <c r="OPH6521" s="659"/>
      <c r="OPI6521" s="298"/>
      <c r="OPJ6521" s="298"/>
      <c r="OPK6521" s="298"/>
      <c r="OPL6521" s="659"/>
      <c r="OPM6521" s="298"/>
      <c r="OPN6521" s="298"/>
      <c r="OPO6521" s="298"/>
      <c r="OPP6521" s="659"/>
      <c r="OPQ6521" s="298"/>
      <c r="OPR6521" s="298"/>
      <c r="OPS6521" s="298"/>
      <c r="OPT6521" s="659"/>
      <c r="OPU6521" s="298"/>
      <c r="OPV6521" s="298"/>
      <c r="OPW6521" s="298"/>
      <c r="OPX6521" s="659"/>
      <c r="OPY6521" s="298"/>
      <c r="OPZ6521" s="298"/>
      <c r="OQA6521" s="298"/>
      <c r="OQB6521" s="659"/>
      <c r="OQC6521" s="298"/>
      <c r="OQD6521" s="298"/>
      <c r="OQE6521" s="298"/>
      <c r="OQF6521" s="659"/>
      <c r="OQG6521" s="298"/>
      <c r="OQH6521" s="298"/>
      <c r="OQI6521" s="298"/>
      <c r="OQJ6521" s="659"/>
      <c r="OQK6521" s="298"/>
      <c r="OQL6521" s="298"/>
      <c r="OQM6521" s="298"/>
      <c r="OQN6521" s="659"/>
      <c r="OQO6521" s="298"/>
      <c r="OQP6521" s="298"/>
      <c r="OQQ6521" s="298"/>
      <c r="OQR6521" s="659"/>
      <c r="OQS6521" s="298"/>
      <c r="OQT6521" s="298"/>
      <c r="OQU6521" s="298"/>
      <c r="OQV6521" s="659"/>
      <c r="OQW6521" s="298"/>
      <c r="OQX6521" s="298"/>
      <c r="OQY6521" s="298"/>
      <c r="OQZ6521" s="659"/>
      <c r="ORA6521" s="298"/>
      <c r="ORB6521" s="298"/>
      <c r="ORC6521" s="298"/>
      <c r="ORD6521" s="659"/>
      <c r="ORE6521" s="298"/>
      <c r="ORF6521" s="298"/>
      <c r="ORG6521" s="298"/>
      <c r="ORH6521" s="659"/>
      <c r="ORI6521" s="298"/>
      <c r="ORJ6521" s="298"/>
      <c r="ORK6521" s="298"/>
      <c r="ORL6521" s="659"/>
      <c r="ORM6521" s="298"/>
      <c r="ORN6521" s="298"/>
      <c r="ORO6521" s="298"/>
      <c r="ORP6521" s="659"/>
      <c r="ORQ6521" s="298"/>
      <c r="ORR6521" s="298"/>
      <c r="ORS6521" s="298"/>
      <c r="ORT6521" s="659"/>
      <c r="ORU6521" s="298"/>
      <c r="ORV6521" s="298"/>
      <c r="ORW6521" s="298"/>
      <c r="ORX6521" s="659"/>
      <c r="ORY6521" s="298"/>
      <c r="ORZ6521" s="298"/>
      <c r="OSA6521" s="298"/>
      <c r="OSB6521" s="659"/>
      <c r="OSC6521" s="298"/>
      <c r="OSD6521" s="298"/>
      <c r="OSE6521" s="298"/>
      <c r="OSF6521" s="659"/>
      <c r="OSG6521" s="298"/>
      <c r="OSH6521" s="298"/>
      <c r="OSI6521" s="298"/>
      <c r="OSJ6521" s="659"/>
      <c r="OSK6521" s="298"/>
      <c r="OSL6521" s="298"/>
      <c r="OSM6521" s="298"/>
      <c r="OSN6521" s="659"/>
      <c r="OSO6521" s="298"/>
      <c r="OSP6521" s="298"/>
      <c r="OSQ6521" s="298"/>
      <c r="OSR6521" s="659"/>
      <c r="OSS6521" s="298"/>
      <c r="OST6521" s="298"/>
      <c r="OSU6521" s="298"/>
      <c r="OSV6521" s="659"/>
      <c r="OSW6521" s="298"/>
      <c r="OSX6521" s="298"/>
      <c r="OSY6521" s="298"/>
      <c r="OSZ6521" s="659"/>
      <c r="OTA6521" s="298"/>
      <c r="OTB6521" s="298"/>
      <c r="OTC6521" s="298"/>
      <c r="OTD6521" s="659"/>
      <c r="OTE6521" s="298"/>
      <c r="OTF6521" s="298"/>
      <c r="OTG6521" s="298"/>
      <c r="OTH6521" s="659"/>
      <c r="OTI6521" s="298"/>
      <c r="OTJ6521" s="298"/>
      <c r="OTK6521" s="298"/>
      <c r="OTL6521" s="659"/>
      <c r="OTM6521" s="298"/>
      <c r="OTN6521" s="298"/>
      <c r="OTO6521" s="298"/>
      <c r="OTP6521" s="659"/>
      <c r="OTQ6521" s="298"/>
      <c r="OTR6521" s="298"/>
      <c r="OTS6521" s="298"/>
      <c r="OTT6521" s="659"/>
      <c r="OTU6521" s="298"/>
      <c r="OTV6521" s="298"/>
      <c r="OTW6521" s="298"/>
      <c r="OTX6521" s="659"/>
      <c r="OTY6521" s="298"/>
      <c r="OTZ6521" s="298"/>
      <c r="OUA6521" s="298"/>
      <c r="OUB6521" s="659"/>
      <c r="OUC6521" s="298"/>
      <c r="OUD6521" s="298"/>
      <c r="OUE6521" s="298"/>
      <c r="OUF6521" s="659"/>
      <c r="OUG6521" s="298"/>
      <c r="OUH6521" s="298"/>
      <c r="OUI6521" s="298"/>
      <c r="OUJ6521" s="659"/>
      <c r="OUK6521" s="298"/>
      <c r="OUL6521" s="298"/>
      <c r="OUM6521" s="298"/>
      <c r="OUN6521" s="659"/>
      <c r="OUO6521" s="298"/>
      <c r="OUP6521" s="298"/>
      <c r="OUQ6521" s="298"/>
      <c r="OUR6521" s="659"/>
      <c r="OUS6521" s="298"/>
      <c r="OUT6521" s="298"/>
      <c r="OUU6521" s="298"/>
      <c r="OUV6521" s="659"/>
      <c r="OUW6521" s="298"/>
      <c r="OUX6521" s="298"/>
      <c r="OUY6521" s="298"/>
      <c r="OUZ6521" s="659"/>
      <c r="OVA6521" s="298"/>
      <c r="OVB6521" s="298"/>
      <c r="OVC6521" s="298"/>
      <c r="OVD6521" s="659"/>
      <c r="OVE6521" s="298"/>
      <c r="OVF6521" s="298"/>
      <c r="OVG6521" s="298"/>
      <c r="OVH6521" s="659"/>
      <c r="OVI6521" s="298"/>
      <c r="OVJ6521" s="298"/>
      <c r="OVK6521" s="298"/>
      <c r="OVL6521" s="659"/>
      <c r="OVM6521" s="298"/>
      <c r="OVN6521" s="298"/>
      <c r="OVO6521" s="298"/>
      <c r="OVP6521" s="659"/>
      <c r="OVQ6521" s="298"/>
      <c r="OVR6521" s="298"/>
      <c r="OVS6521" s="298"/>
      <c r="OVT6521" s="659"/>
      <c r="OVU6521" s="298"/>
      <c r="OVV6521" s="298"/>
      <c r="OVW6521" s="298"/>
      <c r="OVX6521" s="659"/>
      <c r="OVY6521" s="298"/>
      <c r="OVZ6521" s="298"/>
      <c r="OWA6521" s="298"/>
      <c r="OWB6521" s="659"/>
      <c r="OWC6521" s="298"/>
      <c r="OWD6521" s="298"/>
      <c r="OWE6521" s="298"/>
      <c r="OWF6521" s="659"/>
      <c r="OWG6521" s="298"/>
      <c r="OWH6521" s="298"/>
      <c r="OWI6521" s="298"/>
      <c r="OWJ6521" s="659"/>
      <c r="OWK6521" s="298"/>
      <c r="OWL6521" s="298"/>
      <c r="OWM6521" s="298"/>
      <c r="OWN6521" s="659"/>
      <c r="OWO6521" s="298"/>
      <c r="OWP6521" s="298"/>
      <c r="OWQ6521" s="298"/>
      <c r="OWR6521" s="659"/>
      <c r="OWS6521" s="298"/>
      <c r="OWT6521" s="298"/>
      <c r="OWU6521" s="298"/>
      <c r="OWV6521" s="659"/>
      <c r="OWW6521" s="298"/>
      <c r="OWX6521" s="298"/>
      <c r="OWY6521" s="298"/>
      <c r="OWZ6521" s="659"/>
      <c r="OXA6521" s="298"/>
      <c r="OXB6521" s="298"/>
      <c r="OXC6521" s="298"/>
      <c r="OXD6521" s="659"/>
      <c r="OXE6521" s="298"/>
      <c r="OXF6521" s="298"/>
      <c r="OXG6521" s="298"/>
      <c r="OXH6521" s="659"/>
      <c r="OXI6521" s="298"/>
      <c r="OXJ6521" s="298"/>
      <c r="OXK6521" s="298"/>
      <c r="OXL6521" s="659"/>
      <c r="OXM6521" s="298"/>
      <c r="OXN6521" s="298"/>
      <c r="OXO6521" s="298"/>
      <c r="OXP6521" s="659"/>
      <c r="OXQ6521" s="298"/>
      <c r="OXR6521" s="298"/>
      <c r="OXS6521" s="298"/>
      <c r="OXT6521" s="659"/>
      <c r="OXU6521" s="298"/>
      <c r="OXV6521" s="298"/>
      <c r="OXW6521" s="298"/>
      <c r="OXX6521" s="659"/>
      <c r="OXY6521" s="298"/>
      <c r="OXZ6521" s="298"/>
      <c r="OYA6521" s="298"/>
      <c r="OYB6521" s="659"/>
      <c r="OYC6521" s="298"/>
      <c r="OYD6521" s="298"/>
      <c r="OYE6521" s="298"/>
      <c r="OYF6521" s="659"/>
      <c r="OYG6521" s="298"/>
      <c r="OYH6521" s="298"/>
      <c r="OYI6521" s="298"/>
      <c r="OYJ6521" s="659"/>
      <c r="OYK6521" s="298"/>
      <c r="OYL6521" s="298"/>
      <c r="OYM6521" s="298"/>
      <c r="OYN6521" s="659"/>
      <c r="OYO6521" s="298"/>
      <c r="OYP6521" s="298"/>
      <c r="OYQ6521" s="298"/>
      <c r="OYR6521" s="659"/>
      <c r="OYS6521" s="298"/>
      <c r="OYT6521" s="298"/>
      <c r="OYU6521" s="298"/>
      <c r="OYV6521" s="659"/>
      <c r="OYW6521" s="298"/>
      <c r="OYX6521" s="298"/>
      <c r="OYY6521" s="298"/>
      <c r="OYZ6521" s="659"/>
      <c r="OZA6521" s="298"/>
      <c r="OZB6521" s="298"/>
      <c r="OZC6521" s="298"/>
      <c r="OZD6521" s="659"/>
      <c r="OZE6521" s="298"/>
      <c r="OZF6521" s="298"/>
      <c r="OZG6521" s="298"/>
      <c r="OZH6521" s="659"/>
      <c r="OZI6521" s="298"/>
      <c r="OZJ6521" s="298"/>
      <c r="OZK6521" s="298"/>
      <c r="OZL6521" s="659"/>
      <c r="OZM6521" s="298"/>
      <c r="OZN6521" s="298"/>
      <c r="OZO6521" s="298"/>
      <c r="OZP6521" s="659"/>
      <c r="OZQ6521" s="298"/>
      <c r="OZR6521" s="298"/>
      <c r="OZS6521" s="298"/>
      <c r="OZT6521" s="659"/>
      <c r="OZU6521" s="298"/>
      <c r="OZV6521" s="298"/>
      <c r="OZW6521" s="298"/>
      <c r="OZX6521" s="659"/>
      <c r="OZY6521" s="298"/>
      <c r="OZZ6521" s="298"/>
      <c r="PAA6521" s="298"/>
      <c r="PAB6521" s="659"/>
      <c r="PAC6521" s="298"/>
      <c r="PAD6521" s="298"/>
      <c r="PAE6521" s="298"/>
      <c r="PAF6521" s="659"/>
      <c r="PAG6521" s="298"/>
      <c r="PAH6521" s="298"/>
      <c r="PAI6521" s="298"/>
      <c r="PAJ6521" s="659"/>
      <c r="PAK6521" s="298"/>
      <c r="PAL6521" s="298"/>
      <c r="PAM6521" s="298"/>
      <c r="PAN6521" s="659"/>
      <c r="PAO6521" s="298"/>
      <c r="PAP6521" s="298"/>
      <c r="PAQ6521" s="298"/>
      <c r="PAR6521" s="659"/>
      <c r="PAS6521" s="298"/>
      <c r="PAT6521" s="298"/>
      <c r="PAU6521" s="298"/>
      <c r="PAV6521" s="659"/>
      <c r="PAW6521" s="298"/>
      <c r="PAX6521" s="298"/>
      <c r="PAY6521" s="298"/>
      <c r="PAZ6521" s="659"/>
      <c r="PBA6521" s="298"/>
      <c r="PBB6521" s="298"/>
      <c r="PBC6521" s="298"/>
      <c r="PBD6521" s="659"/>
      <c r="PBE6521" s="298"/>
      <c r="PBF6521" s="298"/>
      <c r="PBG6521" s="298"/>
      <c r="PBH6521" s="659"/>
      <c r="PBI6521" s="298"/>
      <c r="PBJ6521" s="298"/>
      <c r="PBK6521" s="298"/>
      <c r="PBL6521" s="659"/>
      <c r="PBM6521" s="298"/>
      <c r="PBN6521" s="298"/>
      <c r="PBO6521" s="298"/>
      <c r="PBP6521" s="659"/>
      <c r="PBQ6521" s="298"/>
      <c r="PBR6521" s="298"/>
      <c r="PBS6521" s="298"/>
      <c r="PBT6521" s="659"/>
      <c r="PBU6521" s="298"/>
      <c r="PBV6521" s="298"/>
      <c r="PBW6521" s="298"/>
      <c r="PBX6521" s="659"/>
      <c r="PBY6521" s="298"/>
      <c r="PBZ6521" s="298"/>
      <c r="PCA6521" s="298"/>
      <c r="PCB6521" s="659"/>
      <c r="PCC6521" s="298"/>
      <c r="PCD6521" s="298"/>
      <c r="PCE6521" s="298"/>
      <c r="PCF6521" s="659"/>
      <c r="PCG6521" s="298"/>
      <c r="PCH6521" s="298"/>
      <c r="PCI6521" s="298"/>
      <c r="PCJ6521" s="659"/>
      <c r="PCK6521" s="298"/>
      <c r="PCL6521" s="298"/>
      <c r="PCM6521" s="298"/>
      <c r="PCN6521" s="659"/>
      <c r="PCO6521" s="298"/>
      <c r="PCP6521" s="298"/>
      <c r="PCQ6521" s="298"/>
      <c r="PCR6521" s="659"/>
      <c r="PCS6521" s="298"/>
      <c r="PCT6521" s="298"/>
      <c r="PCU6521" s="298"/>
      <c r="PCV6521" s="659"/>
      <c r="PCW6521" s="298"/>
      <c r="PCX6521" s="298"/>
      <c r="PCY6521" s="298"/>
      <c r="PCZ6521" s="659"/>
      <c r="PDA6521" s="298"/>
      <c r="PDB6521" s="298"/>
      <c r="PDC6521" s="298"/>
      <c r="PDD6521" s="659"/>
      <c r="PDE6521" s="298"/>
      <c r="PDF6521" s="298"/>
      <c r="PDG6521" s="298"/>
      <c r="PDH6521" s="659"/>
      <c r="PDI6521" s="298"/>
      <c r="PDJ6521" s="298"/>
      <c r="PDK6521" s="298"/>
      <c r="PDL6521" s="659"/>
      <c r="PDM6521" s="298"/>
      <c r="PDN6521" s="298"/>
      <c r="PDO6521" s="298"/>
      <c r="PDP6521" s="659"/>
      <c r="PDQ6521" s="298"/>
      <c r="PDR6521" s="298"/>
      <c r="PDS6521" s="298"/>
      <c r="PDT6521" s="659"/>
      <c r="PDU6521" s="298"/>
      <c r="PDV6521" s="298"/>
      <c r="PDW6521" s="298"/>
      <c r="PDX6521" s="659"/>
      <c r="PDY6521" s="298"/>
      <c r="PDZ6521" s="298"/>
      <c r="PEA6521" s="298"/>
      <c r="PEB6521" s="659"/>
      <c r="PEC6521" s="298"/>
      <c r="PED6521" s="298"/>
      <c r="PEE6521" s="298"/>
      <c r="PEF6521" s="659"/>
      <c r="PEG6521" s="298"/>
      <c r="PEH6521" s="298"/>
      <c r="PEI6521" s="298"/>
      <c r="PEJ6521" s="659"/>
      <c r="PEK6521" s="298"/>
      <c r="PEL6521" s="298"/>
      <c r="PEM6521" s="298"/>
      <c r="PEN6521" s="659"/>
      <c r="PEO6521" s="298"/>
      <c r="PEP6521" s="298"/>
      <c r="PEQ6521" s="298"/>
      <c r="PER6521" s="659"/>
      <c r="PES6521" s="298"/>
      <c r="PET6521" s="298"/>
      <c r="PEU6521" s="298"/>
      <c r="PEV6521" s="659"/>
      <c r="PEW6521" s="298"/>
      <c r="PEX6521" s="298"/>
      <c r="PEY6521" s="298"/>
      <c r="PEZ6521" s="659"/>
      <c r="PFA6521" s="298"/>
      <c r="PFB6521" s="298"/>
      <c r="PFC6521" s="298"/>
      <c r="PFD6521" s="659"/>
      <c r="PFE6521" s="298"/>
      <c r="PFF6521" s="298"/>
      <c r="PFG6521" s="298"/>
      <c r="PFH6521" s="659"/>
      <c r="PFI6521" s="298"/>
      <c r="PFJ6521" s="298"/>
      <c r="PFK6521" s="298"/>
      <c r="PFL6521" s="659"/>
      <c r="PFM6521" s="298"/>
      <c r="PFN6521" s="298"/>
      <c r="PFO6521" s="298"/>
      <c r="PFP6521" s="659"/>
      <c r="PFQ6521" s="298"/>
      <c r="PFR6521" s="298"/>
      <c r="PFS6521" s="298"/>
      <c r="PFT6521" s="659"/>
      <c r="PFU6521" s="298"/>
      <c r="PFV6521" s="298"/>
      <c r="PFW6521" s="298"/>
      <c r="PFX6521" s="659"/>
      <c r="PFY6521" s="298"/>
      <c r="PFZ6521" s="298"/>
      <c r="PGA6521" s="298"/>
      <c r="PGB6521" s="659"/>
      <c r="PGC6521" s="298"/>
      <c r="PGD6521" s="298"/>
      <c r="PGE6521" s="298"/>
      <c r="PGF6521" s="659"/>
      <c r="PGG6521" s="298"/>
      <c r="PGH6521" s="298"/>
      <c r="PGI6521" s="298"/>
      <c r="PGJ6521" s="659"/>
      <c r="PGK6521" s="298"/>
      <c r="PGL6521" s="298"/>
      <c r="PGM6521" s="298"/>
      <c r="PGN6521" s="659"/>
      <c r="PGO6521" s="298"/>
      <c r="PGP6521" s="298"/>
      <c r="PGQ6521" s="298"/>
      <c r="PGR6521" s="659"/>
      <c r="PGS6521" s="298"/>
      <c r="PGT6521" s="298"/>
      <c r="PGU6521" s="298"/>
      <c r="PGV6521" s="659"/>
      <c r="PGW6521" s="298"/>
      <c r="PGX6521" s="298"/>
      <c r="PGY6521" s="298"/>
      <c r="PGZ6521" s="659"/>
      <c r="PHA6521" s="298"/>
      <c r="PHB6521" s="298"/>
      <c r="PHC6521" s="298"/>
      <c r="PHD6521" s="659"/>
      <c r="PHE6521" s="298"/>
      <c r="PHF6521" s="298"/>
      <c r="PHG6521" s="298"/>
      <c r="PHH6521" s="659"/>
      <c r="PHI6521" s="298"/>
      <c r="PHJ6521" s="298"/>
      <c r="PHK6521" s="298"/>
      <c r="PHL6521" s="659"/>
      <c r="PHM6521" s="298"/>
      <c r="PHN6521" s="298"/>
      <c r="PHO6521" s="298"/>
      <c r="PHP6521" s="659"/>
      <c r="PHQ6521" s="298"/>
      <c r="PHR6521" s="298"/>
      <c r="PHS6521" s="298"/>
      <c r="PHT6521" s="659"/>
      <c r="PHU6521" s="298"/>
      <c r="PHV6521" s="298"/>
      <c r="PHW6521" s="298"/>
      <c r="PHX6521" s="659"/>
      <c r="PHY6521" s="298"/>
      <c r="PHZ6521" s="298"/>
      <c r="PIA6521" s="298"/>
      <c r="PIB6521" s="659"/>
      <c r="PIC6521" s="298"/>
      <c r="PID6521" s="298"/>
      <c r="PIE6521" s="298"/>
      <c r="PIF6521" s="659"/>
      <c r="PIG6521" s="298"/>
      <c r="PIH6521" s="298"/>
      <c r="PII6521" s="298"/>
      <c r="PIJ6521" s="659"/>
      <c r="PIK6521" s="298"/>
      <c r="PIL6521" s="298"/>
      <c r="PIM6521" s="298"/>
      <c r="PIN6521" s="659"/>
      <c r="PIO6521" s="298"/>
      <c r="PIP6521" s="298"/>
      <c r="PIQ6521" s="298"/>
      <c r="PIR6521" s="659"/>
      <c r="PIS6521" s="298"/>
      <c r="PIT6521" s="298"/>
      <c r="PIU6521" s="298"/>
      <c r="PIV6521" s="659"/>
      <c r="PIW6521" s="298"/>
      <c r="PIX6521" s="298"/>
      <c r="PIY6521" s="298"/>
      <c r="PIZ6521" s="659"/>
      <c r="PJA6521" s="298"/>
      <c r="PJB6521" s="298"/>
      <c r="PJC6521" s="298"/>
      <c r="PJD6521" s="659"/>
      <c r="PJE6521" s="298"/>
      <c r="PJF6521" s="298"/>
      <c r="PJG6521" s="298"/>
      <c r="PJH6521" s="659"/>
      <c r="PJI6521" s="298"/>
      <c r="PJJ6521" s="298"/>
      <c r="PJK6521" s="298"/>
      <c r="PJL6521" s="659"/>
      <c r="PJM6521" s="298"/>
      <c r="PJN6521" s="298"/>
      <c r="PJO6521" s="298"/>
      <c r="PJP6521" s="659"/>
      <c r="PJQ6521" s="298"/>
      <c r="PJR6521" s="298"/>
      <c r="PJS6521" s="298"/>
      <c r="PJT6521" s="659"/>
      <c r="PJU6521" s="298"/>
      <c r="PJV6521" s="298"/>
      <c r="PJW6521" s="298"/>
      <c r="PJX6521" s="659"/>
      <c r="PJY6521" s="298"/>
      <c r="PJZ6521" s="298"/>
      <c r="PKA6521" s="298"/>
      <c r="PKB6521" s="659"/>
      <c r="PKC6521" s="298"/>
      <c r="PKD6521" s="298"/>
      <c r="PKE6521" s="298"/>
      <c r="PKF6521" s="659"/>
      <c r="PKG6521" s="298"/>
      <c r="PKH6521" s="298"/>
      <c r="PKI6521" s="298"/>
      <c r="PKJ6521" s="659"/>
      <c r="PKK6521" s="298"/>
      <c r="PKL6521" s="298"/>
      <c r="PKM6521" s="298"/>
      <c r="PKN6521" s="659"/>
      <c r="PKO6521" s="298"/>
      <c r="PKP6521" s="298"/>
      <c r="PKQ6521" s="298"/>
      <c r="PKR6521" s="659"/>
      <c r="PKS6521" s="298"/>
      <c r="PKT6521" s="298"/>
      <c r="PKU6521" s="298"/>
      <c r="PKV6521" s="659"/>
      <c r="PKW6521" s="298"/>
      <c r="PKX6521" s="298"/>
      <c r="PKY6521" s="298"/>
      <c r="PKZ6521" s="659"/>
      <c r="PLA6521" s="298"/>
      <c r="PLB6521" s="298"/>
      <c r="PLC6521" s="298"/>
      <c r="PLD6521" s="659"/>
      <c r="PLE6521" s="298"/>
      <c r="PLF6521" s="298"/>
      <c r="PLG6521" s="298"/>
      <c r="PLH6521" s="659"/>
      <c r="PLI6521" s="298"/>
      <c r="PLJ6521" s="298"/>
      <c r="PLK6521" s="298"/>
      <c r="PLL6521" s="659"/>
      <c r="PLM6521" s="298"/>
      <c r="PLN6521" s="298"/>
      <c r="PLO6521" s="298"/>
      <c r="PLP6521" s="659"/>
      <c r="PLQ6521" s="298"/>
      <c r="PLR6521" s="298"/>
      <c r="PLS6521" s="298"/>
      <c r="PLT6521" s="659"/>
      <c r="PLU6521" s="298"/>
      <c r="PLV6521" s="298"/>
      <c r="PLW6521" s="298"/>
      <c r="PLX6521" s="659"/>
      <c r="PLY6521" s="298"/>
      <c r="PLZ6521" s="298"/>
      <c r="PMA6521" s="298"/>
      <c r="PMB6521" s="659"/>
      <c r="PMC6521" s="298"/>
      <c r="PMD6521" s="298"/>
      <c r="PME6521" s="298"/>
      <c r="PMF6521" s="659"/>
      <c r="PMG6521" s="298"/>
      <c r="PMH6521" s="298"/>
      <c r="PMI6521" s="298"/>
      <c r="PMJ6521" s="659"/>
      <c r="PMK6521" s="298"/>
      <c r="PML6521" s="298"/>
      <c r="PMM6521" s="298"/>
      <c r="PMN6521" s="659"/>
      <c r="PMO6521" s="298"/>
      <c r="PMP6521" s="298"/>
      <c r="PMQ6521" s="298"/>
      <c r="PMR6521" s="659"/>
      <c r="PMS6521" s="298"/>
      <c r="PMT6521" s="298"/>
      <c r="PMU6521" s="298"/>
      <c r="PMV6521" s="659"/>
      <c r="PMW6521" s="298"/>
      <c r="PMX6521" s="298"/>
      <c r="PMY6521" s="298"/>
      <c r="PMZ6521" s="659"/>
      <c r="PNA6521" s="298"/>
      <c r="PNB6521" s="298"/>
      <c r="PNC6521" s="298"/>
      <c r="PND6521" s="659"/>
      <c r="PNE6521" s="298"/>
      <c r="PNF6521" s="298"/>
      <c r="PNG6521" s="298"/>
      <c r="PNH6521" s="659"/>
      <c r="PNI6521" s="298"/>
      <c r="PNJ6521" s="298"/>
      <c r="PNK6521" s="298"/>
      <c r="PNL6521" s="659"/>
      <c r="PNM6521" s="298"/>
      <c r="PNN6521" s="298"/>
      <c r="PNO6521" s="298"/>
      <c r="PNP6521" s="659"/>
      <c r="PNQ6521" s="298"/>
      <c r="PNR6521" s="298"/>
      <c r="PNS6521" s="298"/>
      <c r="PNT6521" s="659"/>
      <c r="PNU6521" s="298"/>
      <c r="PNV6521" s="298"/>
      <c r="PNW6521" s="298"/>
      <c r="PNX6521" s="659"/>
      <c r="PNY6521" s="298"/>
      <c r="PNZ6521" s="298"/>
      <c r="POA6521" s="298"/>
      <c r="POB6521" s="659"/>
      <c r="POC6521" s="298"/>
      <c r="POD6521" s="298"/>
      <c r="POE6521" s="298"/>
      <c r="POF6521" s="659"/>
      <c r="POG6521" s="298"/>
      <c r="POH6521" s="298"/>
      <c r="POI6521" s="298"/>
      <c r="POJ6521" s="659"/>
      <c r="POK6521" s="298"/>
      <c r="POL6521" s="298"/>
      <c r="POM6521" s="298"/>
      <c r="PON6521" s="659"/>
      <c r="POO6521" s="298"/>
      <c r="POP6521" s="298"/>
      <c r="POQ6521" s="298"/>
      <c r="POR6521" s="659"/>
      <c r="POS6521" s="298"/>
      <c r="POT6521" s="298"/>
      <c r="POU6521" s="298"/>
      <c r="POV6521" s="659"/>
      <c r="POW6521" s="298"/>
      <c r="POX6521" s="298"/>
      <c r="POY6521" s="298"/>
      <c r="POZ6521" s="659"/>
      <c r="PPA6521" s="298"/>
      <c r="PPB6521" s="298"/>
      <c r="PPC6521" s="298"/>
      <c r="PPD6521" s="659"/>
      <c r="PPE6521" s="298"/>
      <c r="PPF6521" s="298"/>
      <c r="PPG6521" s="298"/>
      <c r="PPH6521" s="659"/>
      <c r="PPI6521" s="298"/>
      <c r="PPJ6521" s="298"/>
      <c r="PPK6521" s="298"/>
      <c r="PPL6521" s="659"/>
      <c r="PPM6521" s="298"/>
      <c r="PPN6521" s="298"/>
      <c r="PPO6521" s="298"/>
      <c r="PPP6521" s="659"/>
      <c r="PPQ6521" s="298"/>
      <c r="PPR6521" s="298"/>
      <c r="PPS6521" s="298"/>
      <c r="PPT6521" s="659"/>
      <c r="PPU6521" s="298"/>
      <c r="PPV6521" s="298"/>
      <c r="PPW6521" s="298"/>
      <c r="PPX6521" s="659"/>
      <c r="PPY6521" s="298"/>
      <c r="PPZ6521" s="298"/>
      <c r="PQA6521" s="298"/>
      <c r="PQB6521" s="659"/>
      <c r="PQC6521" s="298"/>
      <c r="PQD6521" s="298"/>
      <c r="PQE6521" s="298"/>
      <c r="PQF6521" s="659"/>
      <c r="PQG6521" s="298"/>
      <c r="PQH6521" s="298"/>
      <c r="PQI6521" s="298"/>
      <c r="PQJ6521" s="659"/>
      <c r="PQK6521" s="298"/>
      <c r="PQL6521" s="298"/>
      <c r="PQM6521" s="298"/>
      <c r="PQN6521" s="659"/>
      <c r="PQO6521" s="298"/>
      <c r="PQP6521" s="298"/>
      <c r="PQQ6521" s="298"/>
      <c r="PQR6521" s="659"/>
      <c r="PQS6521" s="298"/>
      <c r="PQT6521" s="298"/>
      <c r="PQU6521" s="298"/>
      <c r="PQV6521" s="659"/>
      <c r="PQW6521" s="298"/>
      <c r="PQX6521" s="298"/>
      <c r="PQY6521" s="298"/>
      <c r="PQZ6521" s="659"/>
      <c r="PRA6521" s="298"/>
      <c r="PRB6521" s="298"/>
      <c r="PRC6521" s="298"/>
      <c r="PRD6521" s="659"/>
      <c r="PRE6521" s="298"/>
      <c r="PRF6521" s="298"/>
      <c r="PRG6521" s="298"/>
      <c r="PRH6521" s="659"/>
      <c r="PRI6521" s="298"/>
      <c r="PRJ6521" s="298"/>
      <c r="PRK6521" s="298"/>
      <c r="PRL6521" s="659"/>
      <c r="PRM6521" s="298"/>
      <c r="PRN6521" s="298"/>
      <c r="PRO6521" s="298"/>
      <c r="PRP6521" s="659"/>
      <c r="PRQ6521" s="298"/>
      <c r="PRR6521" s="298"/>
      <c r="PRS6521" s="298"/>
      <c r="PRT6521" s="659"/>
      <c r="PRU6521" s="298"/>
      <c r="PRV6521" s="298"/>
      <c r="PRW6521" s="298"/>
      <c r="PRX6521" s="659"/>
      <c r="PRY6521" s="298"/>
      <c r="PRZ6521" s="298"/>
      <c r="PSA6521" s="298"/>
      <c r="PSB6521" s="659"/>
      <c r="PSC6521" s="298"/>
      <c r="PSD6521" s="298"/>
      <c r="PSE6521" s="298"/>
      <c r="PSF6521" s="659"/>
      <c r="PSG6521" s="298"/>
      <c r="PSH6521" s="298"/>
      <c r="PSI6521" s="298"/>
      <c r="PSJ6521" s="659"/>
      <c r="PSK6521" s="298"/>
      <c r="PSL6521" s="298"/>
      <c r="PSM6521" s="298"/>
      <c r="PSN6521" s="659"/>
      <c r="PSO6521" s="298"/>
      <c r="PSP6521" s="298"/>
      <c r="PSQ6521" s="298"/>
      <c r="PSR6521" s="659"/>
      <c r="PSS6521" s="298"/>
      <c r="PST6521" s="298"/>
      <c r="PSU6521" s="298"/>
      <c r="PSV6521" s="659"/>
      <c r="PSW6521" s="298"/>
      <c r="PSX6521" s="298"/>
      <c r="PSY6521" s="298"/>
      <c r="PSZ6521" s="659"/>
      <c r="PTA6521" s="298"/>
      <c r="PTB6521" s="298"/>
      <c r="PTC6521" s="298"/>
      <c r="PTD6521" s="659"/>
      <c r="PTE6521" s="298"/>
      <c r="PTF6521" s="298"/>
      <c r="PTG6521" s="298"/>
      <c r="PTH6521" s="659"/>
      <c r="PTI6521" s="298"/>
      <c r="PTJ6521" s="298"/>
      <c r="PTK6521" s="298"/>
      <c r="PTL6521" s="659"/>
      <c r="PTM6521" s="298"/>
      <c r="PTN6521" s="298"/>
      <c r="PTO6521" s="298"/>
      <c r="PTP6521" s="659"/>
      <c r="PTQ6521" s="298"/>
      <c r="PTR6521" s="298"/>
      <c r="PTS6521" s="298"/>
      <c r="PTT6521" s="659"/>
      <c r="PTU6521" s="298"/>
      <c r="PTV6521" s="298"/>
      <c r="PTW6521" s="298"/>
      <c r="PTX6521" s="659"/>
      <c r="PTY6521" s="298"/>
      <c r="PTZ6521" s="298"/>
      <c r="PUA6521" s="298"/>
      <c r="PUB6521" s="659"/>
      <c r="PUC6521" s="298"/>
      <c r="PUD6521" s="298"/>
      <c r="PUE6521" s="298"/>
      <c r="PUF6521" s="659"/>
      <c r="PUG6521" s="298"/>
      <c r="PUH6521" s="298"/>
      <c r="PUI6521" s="298"/>
      <c r="PUJ6521" s="659"/>
      <c r="PUK6521" s="298"/>
      <c r="PUL6521" s="298"/>
      <c r="PUM6521" s="298"/>
      <c r="PUN6521" s="659"/>
      <c r="PUO6521" s="298"/>
      <c r="PUP6521" s="298"/>
      <c r="PUQ6521" s="298"/>
      <c r="PUR6521" s="659"/>
      <c r="PUS6521" s="298"/>
      <c r="PUT6521" s="298"/>
      <c r="PUU6521" s="298"/>
      <c r="PUV6521" s="659"/>
      <c r="PUW6521" s="298"/>
      <c r="PUX6521" s="298"/>
      <c r="PUY6521" s="298"/>
      <c r="PUZ6521" s="659"/>
      <c r="PVA6521" s="298"/>
      <c r="PVB6521" s="298"/>
      <c r="PVC6521" s="298"/>
      <c r="PVD6521" s="659"/>
      <c r="PVE6521" s="298"/>
      <c r="PVF6521" s="298"/>
      <c r="PVG6521" s="298"/>
      <c r="PVH6521" s="659"/>
      <c r="PVI6521" s="298"/>
      <c r="PVJ6521" s="298"/>
      <c r="PVK6521" s="298"/>
      <c r="PVL6521" s="659"/>
      <c r="PVM6521" s="298"/>
      <c r="PVN6521" s="298"/>
      <c r="PVO6521" s="298"/>
      <c r="PVP6521" s="659"/>
      <c r="PVQ6521" s="298"/>
      <c r="PVR6521" s="298"/>
      <c r="PVS6521" s="298"/>
      <c r="PVT6521" s="659"/>
      <c r="PVU6521" s="298"/>
      <c r="PVV6521" s="298"/>
      <c r="PVW6521" s="298"/>
      <c r="PVX6521" s="659"/>
      <c r="PVY6521" s="298"/>
      <c r="PVZ6521" s="298"/>
      <c r="PWA6521" s="298"/>
      <c r="PWB6521" s="659"/>
      <c r="PWC6521" s="298"/>
      <c r="PWD6521" s="298"/>
      <c r="PWE6521" s="298"/>
      <c r="PWF6521" s="659"/>
      <c r="PWG6521" s="298"/>
      <c r="PWH6521" s="298"/>
      <c r="PWI6521" s="298"/>
      <c r="PWJ6521" s="659"/>
      <c r="PWK6521" s="298"/>
      <c r="PWL6521" s="298"/>
      <c r="PWM6521" s="298"/>
      <c r="PWN6521" s="659"/>
      <c r="PWO6521" s="298"/>
      <c r="PWP6521" s="298"/>
      <c r="PWQ6521" s="298"/>
      <c r="PWR6521" s="659"/>
      <c r="PWS6521" s="298"/>
      <c r="PWT6521" s="298"/>
      <c r="PWU6521" s="298"/>
      <c r="PWV6521" s="659"/>
      <c r="PWW6521" s="298"/>
      <c r="PWX6521" s="298"/>
      <c r="PWY6521" s="298"/>
      <c r="PWZ6521" s="659"/>
      <c r="PXA6521" s="298"/>
      <c r="PXB6521" s="298"/>
      <c r="PXC6521" s="298"/>
      <c r="PXD6521" s="659"/>
      <c r="PXE6521" s="298"/>
      <c r="PXF6521" s="298"/>
      <c r="PXG6521" s="298"/>
      <c r="PXH6521" s="659"/>
      <c r="PXI6521" s="298"/>
      <c r="PXJ6521" s="298"/>
      <c r="PXK6521" s="298"/>
      <c r="PXL6521" s="659"/>
      <c r="PXM6521" s="298"/>
      <c r="PXN6521" s="298"/>
      <c r="PXO6521" s="298"/>
      <c r="PXP6521" s="659"/>
      <c r="PXQ6521" s="298"/>
      <c r="PXR6521" s="298"/>
      <c r="PXS6521" s="298"/>
      <c r="PXT6521" s="659"/>
      <c r="PXU6521" s="298"/>
      <c r="PXV6521" s="298"/>
      <c r="PXW6521" s="298"/>
      <c r="PXX6521" s="659"/>
      <c r="PXY6521" s="298"/>
      <c r="PXZ6521" s="298"/>
      <c r="PYA6521" s="298"/>
      <c r="PYB6521" s="659"/>
      <c r="PYC6521" s="298"/>
      <c r="PYD6521" s="298"/>
      <c r="PYE6521" s="298"/>
      <c r="PYF6521" s="659"/>
      <c r="PYG6521" s="298"/>
      <c r="PYH6521" s="298"/>
      <c r="PYI6521" s="298"/>
      <c r="PYJ6521" s="659"/>
      <c r="PYK6521" s="298"/>
      <c r="PYL6521" s="298"/>
      <c r="PYM6521" s="298"/>
      <c r="PYN6521" s="659"/>
      <c r="PYO6521" s="298"/>
      <c r="PYP6521" s="298"/>
      <c r="PYQ6521" s="298"/>
      <c r="PYR6521" s="659"/>
      <c r="PYS6521" s="298"/>
      <c r="PYT6521" s="298"/>
      <c r="PYU6521" s="298"/>
      <c r="PYV6521" s="659"/>
      <c r="PYW6521" s="298"/>
      <c r="PYX6521" s="298"/>
      <c r="PYY6521" s="298"/>
      <c r="PYZ6521" s="659"/>
      <c r="PZA6521" s="298"/>
      <c r="PZB6521" s="298"/>
      <c r="PZC6521" s="298"/>
      <c r="PZD6521" s="659"/>
      <c r="PZE6521" s="298"/>
      <c r="PZF6521" s="298"/>
      <c r="PZG6521" s="298"/>
      <c r="PZH6521" s="659"/>
      <c r="PZI6521" s="298"/>
      <c r="PZJ6521" s="298"/>
      <c r="PZK6521" s="298"/>
      <c r="PZL6521" s="659"/>
      <c r="PZM6521" s="298"/>
      <c r="PZN6521" s="298"/>
      <c r="PZO6521" s="298"/>
      <c r="PZP6521" s="659"/>
      <c r="PZQ6521" s="298"/>
      <c r="PZR6521" s="298"/>
      <c r="PZS6521" s="298"/>
      <c r="PZT6521" s="659"/>
      <c r="PZU6521" s="298"/>
      <c r="PZV6521" s="298"/>
      <c r="PZW6521" s="298"/>
      <c r="PZX6521" s="659"/>
      <c r="PZY6521" s="298"/>
      <c r="PZZ6521" s="298"/>
      <c r="QAA6521" s="298"/>
      <c r="QAB6521" s="659"/>
      <c r="QAC6521" s="298"/>
      <c r="QAD6521" s="298"/>
      <c r="QAE6521" s="298"/>
      <c r="QAF6521" s="659"/>
      <c r="QAG6521" s="298"/>
      <c r="QAH6521" s="298"/>
      <c r="QAI6521" s="298"/>
      <c r="QAJ6521" s="659"/>
      <c r="QAK6521" s="298"/>
      <c r="QAL6521" s="298"/>
      <c r="QAM6521" s="298"/>
      <c r="QAN6521" s="659"/>
      <c r="QAO6521" s="298"/>
      <c r="QAP6521" s="298"/>
      <c r="QAQ6521" s="298"/>
      <c r="QAR6521" s="659"/>
      <c r="QAS6521" s="298"/>
      <c r="QAT6521" s="298"/>
      <c r="QAU6521" s="298"/>
      <c r="QAV6521" s="659"/>
      <c r="QAW6521" s="298"/>
      <c r="QAX6521" s="298"/>
      <c r="QAY6521" s="298"/>
      <c r="QAZ6521" s="659"/>
      <c r="QBA6521" s="298"/>
      <c r="QBB6521" s="298"/>
      <c r="QBC6521" s="298"/>
      <c r="QBD6521" s="659"/>
      <c r="QBE6521" s="298"/>
      <c r="QBF6521" s="298"/>
      <c r="QBG6521" s="298"/>
      <c r="QBH6521" s="659"/>
      <c r="QBI6521" s="298"/>
      <c r="QBJ6521" s="298"/>
      <c r="QBK6521" s="298"/>
      <c r="QBL6521" s="659"/>
      <c r="QBM6521" s="298"/>
      <c r="QBN6521" s="298"/>
      <c r="QBO6521" s="298"/>
      <c r="QBP6521" s="659"/>
      <c r="QBQ6521" s="298"/>
      <c r="QBR6521" s="298"/>
      <c r="QBS6521" s="298"/>
      <c r="QBT6521" s="659"/>
      <c r="QBU6521" s="298"/>
      <c r="QBV6521" s="298"/>
      <c r="QBW6521" s="298"/>
      <c r="QBX6521" s="659"/>
      <c r="QBY6521" s="298"/>
      <c r="QBZ6521" s="298"/>
      <c r="QCA6521" s="298"/>
      <c r="QCB6521" s="659"/>
      <c r="QCC6521" s="298"/>
      <c r="QCD6521" s="298"/>
      <c r="QCE6521" s="298"/>
      <c r="QCF6521" s="659"/>
      <c r="QCG6521" s="298"/>
      <c r="QCH6521" s="298"/>
      <c r="QCI6521" s="298"/>
      <c r="QCJ6521" s="659"/>
      <c r="QCK6521" s="298"/>
      <c r="QCL6521" s="298"/>
      <c r="QCM6521" s="298"/>
      <c r="QCN6521" s="659"/>
      <c r="QCO6521" s="298"/>
      <c r="QCP6521" s="298"/>
      <c r="QCQ6521" s="298"/>
      <c r="QCR6521" s="659"/>
      <c r="QCS6521" s="298"/>
      <c r="QCT6521" s="298"/>
      <c r="QCU6521" s="298"/>
      <c r="QCV6521" s="659"/>
      <c r="QCW6521" s="298"/>
      <c r="QCX6521" s="298"/>
      <c r="QCY6521" s="298"/>
      <c r="QCZ6521" s="659"/>
      <c r="QDA6521" s="298"/>
      <c r="QDB6521" s="298"/>
      <c r="QDC6521" s="298"/>
      <c r="QDD6521" s="659"/>
      <c r="QDE6521" s="298"/>
      <c r="QDF6521" s="298"/>
      <c r="QDG6521" s="298"/>
      <c r="QDH6521" s="659"/>
      <c r="QDI6521" s="298"/>
      <c r="QDJ6521" s="298"/>
      <c r="QDK6521" s="298"/>
      <c r="QDL6521" s="659"/>
      <c r="QDM6521" s="298"/>
      <c r="QDN6521" s="298"/>
      <c r="QDO6521" s="298"/>
      <c r="QDP6521" s="659"/>
      <c r="QDQ6521" s="298"/>
      <c r="QDR6521" s="298"/>
      <c r="QDS6521" s="298"/>
      <c r="QDT6521" s="659"/>
      <c r="QDU6521" s="298"/>
      <c r="QDV6521" s="298"/>
      <c r="QDW6521" s="298"/>
      <c r="QDX6521" s="659"/>
      <c r="QDY6521" s="298"/>
      <c r="QDZ6521" s="298"/>
      <c r="QEA6521" s="298"/>
      <c r="QEB6521" s="659"/>
      <c r="QEC6521" s="298"/>
      <c r="QED6521" s="298"/>
      <c r="QEE6521" s="298"/>
      <c r="QEF6521" s="659"/>
      <c r="QEG6521" s="298"/>
      <c r="QEH6521" s="298"/>
      <c r="QEI6521" s="298"/>
      <c r="QEJ6521" s="659"/>
      <c r="QEK6521" s="298"/>
      <c r="QEL6521" s="298"/>
      <c r="QEM6521" s="298"/>
      <c r="QEN6521" s="659"/>
      <c r="QEO6521" s="298"/>
      <c r="QEP6521" s="298"/>
      <c r="QEQ6521" s="298"/>
      <c r="QER6521" s="659"/>
      <c r="QES6521" s="298"/>
      <c r="QET6521" s="298"/>
      <c r="QEU6521" s="298"/>
      <c r="QEV6521" s="659"/>
      <c r="QEW6521" s="298"/>
      <c r="QEX6521" s="298"/>
      <c r="QEY6521" s="298"/>
      <c r="QEZ6521" s="659"/>
      <c r="QFA6521" s="298"/>
      <c r="QFB6521" s="298"/>
      <c r="QFC6521" s="298"/>
      <c r="QFD6521" s="659"/>
      <c r="QFE6521" s="298"/>
      <c r="QFF6521" s="298"/>
      <c r="QFG6521" s="298"/>
      <c r="QFH6521" s="659"/>
      <c r="QFI6521" s="298"/>
      <c r="QFJ6521" s="298"/>
      <c r="QFK6521" s="298"/>
      <c r="QFL6521" s="659"/>
      <c r="QFM6521" s="298"/>
      <c r="QFN6521" s="298"/>
      <c r="QFO6521" s="298"/>
      <c r="QFP6521" s="659"/>
      <c r="QFQ6521" s="298"/>
      <c r="QFR6521" s="298"/>
      <c r="QFS6521" s="298"/>
      <c r="QFT6521" s="659"/>
      <c r="QFU6521" s="298"/>
      <c r="QFV6521" s="298"/>
      <c r="QFW6521" s="298"/>
      <c r="QFX6521" s="659"/>
      <c r="QFY6521" s="298"/>
      <c r="QFZ6521" s="298"/>
      <c r="QGA6521" s="298"/>
      <c r="QGB6521" s="659"/>
      <c r="QGC6521" s="298"/>
      <c r="QGD6521" s="298"/>
      <c r="QGE6521" s="298"/>
      <c r="QGF6521" s="659"/>
      <c r="QGG6521" s="298"/>
      <c r="QGH6521" s="298"/>
      <c r="QGI6521" s="298"/>
      <c r="QGJ6521" s="659"/>
      <c r="QGK6521" s="298"/>
      <c r="QGL6521" s="298"/>
      <c r="QGM6521" s="298"/>
      <c r="QGN6521" s="659"/>
      <c r="QGO6521" s="298"/>
      <c r="QGP6521" s="298"/>
      <c r="QGQ6521" s="298"/>
      <c r="QGR6521" s="659"/>
      <c r="QGS6521" s="298"/>
      <c r="QGT6521" s="298"/>
      <c r="QGU6521" s="298"/>
      <c r="QGV6521" s="659"/>
      <c r="QGW6521" s="298"/>
      <c r="QGX6521" s="298"/>
      <c r="QGY6521" s="298"/>
      <c r="QGZ6521" s="659"/>
      <c r="QHA6521" s="298"/>
      <c r="QHB6521" s="298"/>
      <c r="QHC6521" s="298"/>
      <c r="QHD6521" s="659"/>
      <c r="QHE6521" s="298"/>
      <c r="QHF6521" s="298"/>
      <c r="QHG6521" s="298"/>
      <c r="QHH6521" s="659"/>
      <c r="QHI6521" s="298"/>
      <c r="QHJ6521" s="298"/>
      <c r="QHK6521" s="298"/>
      <c r="QHL6521" s="659"/>
      <c r="QHM6521" s="298"/>
      <c r="QHN6521" s="298"/>
      <c r="QHO6521" s="298"/>
      <c r="QHP6521" s="659"/>
      <c r="QHQ6521" s="298"/>
      <c r="QHR6521" s="298"/>
      <c r="QHS6521" s="298"/>
      <c r="QHT6521" s="659"/>
      <c r="QHU6521" s="298"/>
      <c r="QHV6521" s="298"/>
      <c r="QHW6521" s="298"/>
      <c r="QHX6521" s="659"/>
      <c r="QHY6521" s="298"/>
      <c r="QHZ6521" s="298"/>
      <c r="QIA6521" s="298"/>
      <c r="QIB6521" s="659"/>
      <c r="QIC6521" s="298"/>
      <c r="QID6521" s="298"/>
      <c r="QIE6521" s="298"/>
      <c r="QIF6521" s="659"/>
      <c r="QIG6521" s="298"/>
      <c r="QIH6521" s="298"/>
      <c r="QII6521" s="298"/>
      <c r="QIJ6521" s="659"/>
      <c r="QIK6521" s="298"/>
      <c r="QIL6521" s="298"/>
      <c r="QIM6521" s="298"/>
      <c r="QIN6521" s="659"/>
      <c r="QIO6521" s="298"/>
      <c r="QIP6521" s="298"/>
      <c r="QIQ6521" s="298"/>
      <c r="QIR6521" s="659"/>
      <c r="QIS6521" s="298"/>
      <c r="QIT6521" s="298"/>
      <c r="QIU6521" s="298"/>
      <c r="QIV6521" s="659"/>
      <c r="QIW6521" s="298"/>
      <c r="QIX6521" s="298"/>
      <c r="QIY6521" s="298"/>
      <c r="QIZ6521" s="659"/>
      <c r="QJA6521" s="298"/>
      <c r="QJB6521" s="298"/>
      <c r="QJC6521" s="298"/>
      <c r="QJD6521" s="659"/>
      <c r="QJE6521" s="298"/>
      <c r="QJF6521" s="298"/>
      <c r="QJG6521" s="298"/>
      <c r="QJH6521" s="659"/>
      <c r="QJI6521" s="298"/>
      <c r="QJJ6521" s="298"/>
      <c r="QJK6521" s="298"/>
      <c r="QJL6521" s="659"/>
      <c r="QJM6521" s="298"/>
      <c r="QJN6521" s="298"/>
      <c r="QJO6521" s="298"/>
      <c r="QJP6521" s="659"/>
      <c r="QJQ6521" s="298"/>
      <c r="QJR6521" s="298"/>
      <c r="QJS6521" s="298"/>
      <c r="QJT6521" s="659"/>
      <c r="QJU6521" s="298"/>
      <c r="QJV6521" s="298"/>
      <c r="QJW6521" s="298"/>
      <c r="QJX6521" s="659"/>
      <c r="QJY6521" s="298"/>
      <c r="QJZ6521" s="298"/>
      <c r="QKA6521" s="298"/>
      <c r="QKB6521" s="659"/>
      <c r="QKC6521" s="298"/>
      <c r="QKD6521" s="298"/>
      <c r="QKE6521" s="298"/>
      <c r="QKF6521" s="659"/>
      <c r="QKG6521" s="298"/>
      <c r="QKH6521" s="298"/>
      <c r="QKI6521" s="298"/>
      <c r="QKJ6521" s="659"/>
      <c r="QKK6521" s="298"/>
      <c r="QKL6521" s="298"/>
      <c r="QKM6521" s="298"/>
      <c r="QKN6521" s="659"/>
      <c r="QKO6521" s="298"/>
      <c r="QKP6521" s="298"/>
      <c r="QKQ6521" s="298"/>
      <c r="QKR6521" s="659"/>
      <c r="QKS6521" s="298"/>
      <c r="QKT6521" s="298"/>
      <c r="QKU6521" s="298"/>
      <c r="QKV6521" s="659"/>
      <c r="QKW6521" s="298"/>
      <c r="QKX6521" s="298"/>
      <c r="QKY6521" s="298"/>
      <c r="QKZ6521" s="659"/>
      <c r="QLA6521" s="298"/>
      <c r="QLB6521" s="298"/>
      <c r="QLC6521" s="298"/>
      <c r="QLD6521" s="659"/>
      <c r="QLE6521" s="298"/>
      <c r="QLF6521" s="298"/>
      <c r="QLG6521" s="298"/>
      <c r="QLH6521" s="659"/>
      <c r="QLI6521" s="298"/>
      <c r="QLJ6521" s="298"/>
      <c r="QLK6521" s="298"/>
      <c r="QLL6521" s="659"/>
      <c r="QLM6521" s="298"/>
      <c r="QLN6521" s="298"/>
      <c r="QLO6521" s="298"/>
      <c r="QLP6521" s="659"/>
      <c r="QLQ6521" s="298"/>
      <c r="QLR6521" s="298"/>
      <c r="QLS6521" s="298"/>
      <c r="QLT6521" s="659"/>
      <c r="QLU6521" s="298"/>
      <c r="QLV6521" s="298"/>
      <c r="QLW6521" s="298"/>
      <c r="QLX6521" s="659"/>
      <c r="QLY6521" s="298"/>
      <c r="QLZ6521" s="298"/>
      <c r="QMA6521" s="298"/>
      <c r="QMB6521" s="659"/>
      <c r="QMC6521" s="298"/>
      <c r="QMD6521" s="298"/>
      <c r="QME6521" s="298"/>
      <c r="QMF6521" s="659"/>
      <c r="QMG6521" s="298"/>
      <c r="QMH6521" s="298"/>
      <c r="QMI6521" s="298"/>
      <c r="QMJ6521" s="659"/>
      <c r="QMK6521" s="298"/>
      <c r="QML6521" s="298"/>
      <c r="QMM6521" s="298"/>
      <c r="QMN6521" s="659"/>
      <c r="QMO6521" s="298"/>
      <c r="QMP6521" s="298"/>
      <c r="QMQ6521" s="298"/>
      <c r="QMR6521" s="659"/>
      <c r="QMS6521" s="298"/>
      <c r="QMT6521" s="298"/>
      <c r="QMU6521" s="298"/>
      <c r="QMV6521" s="659"/>
      <c r="QMW6521" s="298"/>
      <c r="QMX6521" s="298"/>
      <c r="QMY6521" s="298"/>
      <c r="QMZ6521" s="659"/>
      <c r="QNA6521" s="298"/>
      <c r="QNB6521" s="298"/>
      <c r="QNC6521" s="298"/>
      <c r="QND6521" s="659"/>
      <c r="QNE6521" s="298"/>
      <c r="QNF6521" s="298"/>
      <c r="QNG6521" s="298"/>
      <c r="QNH6521" s="659"/>
      <c r="QNI6521" s="298"/>
      <c r="QNJ6521" s="298"/>
      <c r="QNK6521" s="298"/>
      <c r="QNL6521" s="659"/>
      <c r="QNM6521" s="298"/>
      <c r="QNN6521" s="298"/>
      <c r="QNO6521" s="298"/>
      <c r="QNP6521" s="659"/>
      <c r="QNQ6521" s="298"/>
      <c r="QNR6521" s="298"/>
      <c r="QNS6521" s="298"/>
      <c r="QNT6521" s="659"/>
      <c r="QNU6521" s="298"/>
      <c r="QNV6521" s="298"/>
      <c r="QNW6521" s="298"/>
      <c r="QNX6521" s="659"/>
      <c r="QNY6521" s="298"/>
      <c r="QNZ6521" s="298"/>
      <c r="QOA6521" s="298"/>
      <c r="QOB6521" s="659"/>
      <c r="QOC6521" s="298"/>
      <c r="QOD6521" s="298"/>
      <c r="QOE6521" s="298"/>
      <c r="QOF6521" s="659"/>
      <c r="QOG6521" s="298"/>
      <c r="QOH6521" s="298"/>
      <c r="QOI6521" s="298"/>
      <c r="QOJ6521" s="659"/>
      <c r="QOK6521" s="298"/>
      <c r="QOL6521" s="298"/>
      <c r="QOM6521" s="298"/>
      <c r="QON6521" s="659"/>
      <c r="QOO6521" s="298"/>
      <c r="QOP6521" s="298"/>
      <c r="QOQ6521" s="298"/>
      <c r="QOR6521" s="659"/>
      <c r="QOS6521" s="298"/>
      <c r="QOT6521" s="298"/>
      <c r="QOU6521" s="298"/>
      <c r="QOV6521" s="659"/>
      <c r="QOW6521" s="298"/>
      <c r="QOX6521" s="298"/>
      <c r="QOY6521" s="298"/>
      <c r="QOZ6521" s="659"/>
      <c r="QPA6521" s="298"/>
      <c r="QPB6521" s="298"/>
      <c r="QPC6521" s="298"/>
      <c r="QPD6521" s="659"/>
      <c r="QPE6521" s="298"/>
      <c r="QPF6521" s="298"/>
      <c r="QPG6521" s="298"/>
      <c r="QPH6521" s="659"/>
      <c r="QPI6521" s="298"/>
      <c r="QPJ6521" s="298"/>
      <c r="QPK6521" s="298"/>
      <c r="QPL6521" s="659"/>
      <c r="QPM6521" s="298"/>
      <c r="QPN6521" s="298"/>
      <c r="QPO6521" s="298"/>
      <c r="QPP6521" s="659"/>
      <c r="QPQ6521" s="298"/>
      <c r="QPR6521" s="298"/>
      <c r="QPS6521" s="298"/>
      <c r="QPT6521" s="659"/>
      <c r="QPU6521" s="298"/>
      <c r="QPV6521" s="298"/>
      <c r="QPW6521" s="298"/>
      <c r="QPX6521" s="659"/>
      <c r="QPY6521" s="298"/>
      <c r="QPZ6521" s="298"/>
      <c r="QQA6521" s="298"/>
      <c r="QQB6521" s="659"/>
      <c r="QQC6521" s="298"/>
      <c r="QQD6521" s="298"/>
      <c r="QQE6521" s="298"/>
      <c r="QQF6521" s="659"/>
      <c r="QQG6521" s="298"/>
      <c r="QQH6521" s="298"/>
      <c r="QQI6521" s="298"/>
      <c r="QQJ6521" s="659"/>
      <c r="QQK6521" s="298"/>
      <c r="QQL6521" s="298"/>
      <c r="QQM6521" s="298"/>
      <c r="QQN6521" s="659"/>
      <c r="QQO6521" s="298"/>
      <c r="QQP6521" s="298"/>
      <c r="QQQ6521" s="298"/>
      <c r="QQR6521" s="659"/>
      <c r="QQS6521" s="298"/>
      <c r="QQT6521" s="298"/>
      <c r="QQU6521" s="298"/>
      <c r="QQV6521" s="659"/>
      <c r="QQW6521" s="298"/>
      <c r="QQX6521" s="298"/>
      <c r="QQY6521" s="298"/>
      <c r="QQZ6521" s="659"/>
      <c r="QRA6521" s="298"/>
      <c r="QRB6521" s="298"/>
      <c r="QRC6521" s="298"/>
      <c r="QRD6521" s="659"/>
      <c r="QRE6521" s="298"/>
      <c r="QRF6521" s="298"/>
      <c r="QRG6521" s="298"/>
      <c r="QRH6521" s="659"/>
      <c r="QRI6521" s="298"/>
      <c r="QRJ6521" s="298"/>
      <c r="QRK6521" s="298"/>
      <c r="QRL6521" s="659"/>
      <c r="QRM6521" s="298"/>
      <c r="QRN6521" s="298"/>
      <c r="QRO6521" s="298"/>
      <c r="QRP6521" s="659"/>
      <c r="QRQ6521" s="298"/>
      <c r="QRR6521" s="298"/>
      <c r="QRS6521" s="298"/>
      <c r="QRT6521" s="659"/>
      <c r="QRU6521" s="298"/>
      <c r="QRV6521" s="298"/>
      <c r="QRW6521" s="298"/>
      <c r="QRX6521" s="659"/>
      <c r="QRY6521" s="298"/>
      <c r="QRZ6521" s="298"/>
      <c r="QSA6521" s="298"/>
      <c r="QSB6521" s="659"/>
      <c r="QSC6521" s="298"/>
      <c r="QSD6521" s="298"/>
      <c r="QSE6521" s="298"/>
      <c r="QSF6521" s="659"/>
      <c r="QSG6521" s="298"/>
      <c r="QSH6521" s="298"/>
      <c r="QSI6521" s="298"/>
      <c r="QSJ6521" s="659"/>
      <c r="QSK6521" s="298"/>
      <c r="QSL6521" s="298"/>
      <c r="QSM6521" s="298"/>
      <c r="QSN6521" s="659"/>
      <c r="QSO6521" s="298"/>
      <c r="QSP6521" s="298"/>
      <c r="QSQ6521" s="298"/>
      <c r="QSR6521" s="659"/>
      <c r="QSS6521" s="298"/>
      <c r="QST6521" s="298"/>
      <c r="QSU6521" s="298"/>
      <c r="QSV6521" s="659"/>
      <c r="QSW6521" s="298"/>
      <c r="QSX6521" s="298"/>
      <c r="QSY6521" s="298"/>
      <c r="QSZ6521" s="659"/>
      <c r="QTA6521" s="298"/>
      <c r="QTB6521" s="298"/>
      <c r="QTC6521" s="298"/>
      <c r="QTD6521" s="659"/>
      <c r="QTE6521" s="298"/>
      <c r="QTF6521" s="298"/>
      <c r="QTG6521" s="298"/>
      <c r="QTH6521" s="659"/>
      <c r="QTI6521" s="298"/>
      <c r="QTJ6521" s="298"/>
      <c r="QTK6521" s="298"/>
      <c r="QTL6521" s="659"/>
      <c r="QTM6521" s="298"/>
      <c r="QTN6521" s="298"/>
      <c r="QTO6521" s="298"/>
      <c r="QTP6521" s="659"/>
      <c r="QTQ6521" s="298"/>
      <c r="QTR6521" s="298"/>
      <c r="QTS6521" s="298"/>
      <c r="QTT6521" s="659"/>
      <c r="QTU6521" s="298"/>
      <c r="QTV6521" s="298"/>
      <c r="QTW6521" s="298"/>
      <c r="QTX6521" s="659"/>
      <c r="QTY6521" s="298"/>
      <c r="QTZ6521" s="298"/>
      <c r="QUA6521" s="298"/>
      <c r="QUB6521" s="659"/>
      <c r="QUC6521" s="298"/>
      <c r="QUD6521" s="298"/>
      <c r="QUE6521" s="298"/>
      <c r="QUF6521" s="659"/>
      <c r="QUG6521" s="298"/>
      <c r="QUH6521" s="298"/>
      <c r="QUI6521" s="298"/>
      <c r="QUJ6521" s="659"/>
      <c r="QUK6521" s="298"/>
      <c r="QUL6521" s="298"/>
      <c r="QUM6521" s="298"/>
      <c r="QUN6521" s="659"/>
      <c r="QUO6521" s="298"/>
      <c r="QUP6521" s="298"/>
      <c r="QUQ6521" s="298"/>
      <c r="QUR6521" s="659"/>
      <c r="QUS6521" s="298"/>
      <c r="QUT6521" s="298"/>
      <c r="QUU6521" s="298"/>
      <c r="QUV6521" s="659"/>
      <c r="QUW6521" s="298"/>
      <c r="QUX6521" s="298"/>
      <c r="QUY6521" s="298"/>
      <c r="QUZ6521" s="659"/>
      <c r="QVA6521" s="298"/>
      <c r="QVB6521" s="298"/>
      <c r="QVC6521" s="298"/>
      <c r="QVD6521" s="659"/>
      <c r="QVE6521" s="298"/>
      <c r="QVF6521" s="298"/>
      <c r="QVG6521" s="298"/>
      <c r="QVH6521" s="659"/>
      <c r="QVI6521" s="298"/>
      <c r="QVJ6521" s="298"/>
      <c r="QVK6521" s="298"/>
      <c r="QVL6521" s="659"/>
      <c r="QVM6521" s="298"/>
      <c r="QVN6521" s="298"/>
      <c r="QVO6521" s="298"/>
      <c r="QVP6521" s="659"/>
      <c r="QVQ6521" s="298"/>
      <c r="QVR6521" s="298"/>
      <c r="QVS6521" s="298"/>
      <c r="QVT6521" s="659"/>
      <c r="QVU6521" s="298"/>
      <c r="QVV6521" s="298"/>
      <c r="QVW6521" s="298"/>
      <c r="QVX6521" s="659"/>
      <c r="QVY6521" s="298"/>
      <c r="QVZ6521" s="298"/>
      <c r="QWA6521" s="298"/>
      <c r="QWB6521" s="659"/>
      <c r="QWC6521" s="298"/>
      <c r="QWD6521" s="298"/>
      <c r="QWE6521" s="298"/>
      <c r="QWF6521" s="659"/>
      <c r="QWG6521" s="298"/>
      <c r="QWH6521" s="298"/>
      <c r="QWI6521" s="298"/>
      <c r="QWJ6521" s="659"/>
      <c r="QWK6521" s="298"/>
      <c r="QWL6521" s="298"/>
      <c r="QWM6521" s="298"/>
      <c r="QWN6521" s="659"/>
      <c r="QWO6521" s="298"/>
      <c r="QWP6521" s="298"/>
      <c r="QWQ6521" s="298"/>
      <c r="QWR6521" s="659"/>
      <c r="QWS6521" s="298"/>
      <c r="QWT6521" s="298"/>
      <c r="QWU6521" s="298"/>
      <c r="QWV6521" s="659"/>
      <c r="QWW6521" s="298"/>
      <c r="QWX6521" s="298"/>
      <c r="QWY6521" s="298"/>
      <c r="QWZ6521" s="659"/>
      <c r="QXA6521" s="298"/>
      <c r="QXB6521" s="298"/>
      <c r="QXC6521" s="298"/>
      <c r="QXD6521" s="659"/>
      <c r="QXE6521" s="298"/>
      <c r="QXF6521" s="298"/>
      <c r="QXG6521" s="298"/>
      <c r="QXH6521" s="659"/>
      <c r="QXI6521" s="298"/>
      <c r="QXJ6521" s="298"/>
      <c r="QXK6521" s="298"/>
      <c r="QXL6521" s="659"/>
      <c r="QXM6521" s="298"/>
      <c r="QXN6521" s="298"/>
      <c r="QXO6521" s="298"/>
      <c r="QXP6521" s="659"/>
      <c r="QXQ6521" s="298"/>
      <c r="QXR6521" s="298"/>
      <c r="QXS6521" s="298"/>
      <c r="QXT6521" s="659"/>
      <c r="QXU6521" s="298"/>
      <c r="QXV6521" s="298"/>
      <c r="QXW6521" s="298"/>
      <c r="QXX6521" s="659"/>
      <c r="QXY6521" s="298"/>
      <c r="QXZ6521" s="298"/>
      <c r="QYA6521" s="298"/>
      <c r="QYB6521" s="659"/>
      <c r="QYC6521" s="298"/>
      <c r="QYD6521" s="298"/>
      <c r="QYE6521" s="298"/>
      <c r="QYF6521" s="659"/>
      <c r="QYG6521" s="298"/>
      <c r="QYH6521" s="298"/>
      <c r="QYI6521" s="298"/>
      <c r="QYJ6521" s="659"/>
      <c r="QYK6521" s="298"/>
      <c r="QYL6521" s="298"/>
      <c r="QYM6521" s="298"/>
      <c r="QYN6521" s="659"/>
      <c r="QYO6521" s="298"/>
      <c r="QYP6521" s="298"/>
      <c r="QYQ6521" s="298"/>
      <c r="QYR6521" s="659"/>
      <c r="QYS6521" s="298"/>
      <c r="QYT6521" s="298"/>
      <c r="QYU6521" s="298"/>
      <c r="QYV6521" s="659"/>
      <c r="QYW6521" s="298"/>
      <c r="QYX6521" s="298"/>
      <c r="QYY6521" s="298"/>
      <c r="QYZ6521" s="659"/>
      <c r="QZA6521" s="298"/>
      <c r="QZB6521" s="298"/>
      <c r="QZC6521" s="298"/>
      <c r="QZD6521" s="659"/>
      <c r="QZE6521" s="298"/>
      <c r="QZF6521" s="298"/>
      <c r="QZG6521" s="298"/>
      <c r="QZH6521" s="659"/>
      <c r="QZI6521" s="298"/>
      <c r="QZJ6521" s="298"/>
      <c r="QZK6521" s="298"/>
      <c r="QZL6521" s="659"/>
      <c r="QZM6521" s="298"/>
      <c r="QZN6521" s="298"/>
      <c r="QZO6521" s="298"/>
      <c r="QZP6521" s="659"/>
      <c r="QZQ6521" s="298"/>
      <c r="QZR6521" s="298"/>
      <c r="QZS6521" s="298"/>
      <c r="QZT6521" s="659"/>
      <c r="QZU6521" s="298"/>
      <c r="QZV6521" s="298"/>
      <c r="QZW6521" s="298"/>
      <c r="QZX6521" s="659"/>
      <c r="QZY6521" s="298"/>
      <c r="QZZ6521" s="298"/>
      <c r="RAA6521" s="298"/>
      <c r="RAB6521" s="659"/>
      <c r="RAC6521" s="298"/>
      <c r="RAD6521" s="298"/>
      <c r="RAE6521" s="298"/>
      <c r="RAF6521" s="659"/>
      <c r="RAG6521" s="298"/>
      <c r="RAH6521" s="298"/>
      <c r="RAI6521" s="298"/>
      <c r="RAJ6521" s="659"/>
      <c r="RAK6521" s="298"/>
      <c r="RAL6521" s="298"/>
      <c r="RAM6521" s="298"/>
      <c r="RAN6521" s="659"/>
      <c r="RAO6521" s="298"/>
      <c r="RAP6521" s="298"/>
      <c r="RAQ6521" s="298"/>
      <c r="RAR6521" s="659"/>
      <c r="RAS6521" s="298"/>
      <c r="RAT6521" s="298"/>
      <c r="RAU6521" s="298"/>
      <c r="RAV6521" s="659"/>
      <c r="RAW6521" s="298"/>
      <c r="RAX6521" s="298"/>
      <c r="RAY6521" s="298"/>
      <c r="RAZ6521" s="659"/>
      <c r="RBA6521" s="298"/>
      <c r="RBB6521" s="298"/>
      <c r="RBC6521" s="298"/>
      <c r="RBD6521" s="659"/>
      <c r="RBE6521" s="298"/>
      <c r="RBF6521" s="298"/>
      <c r="RBG6521" s="298"/>
      <c r="RBH6521" s="659"/>
      <c r="RBI6521" s="298"/>
      <c r="RBJ6521" s="298"/>
      <c r="RBK6521" s="298"/>
      <c r="RBL6521" s="659"/>
      <c r="RBM6521" s="298"/>
      <c r="RBN6521" s="298"/>
      <c r="RBO6521" s="298"/>
      <c r="RBP6521" s="659"/>
      <c r="RBQ6521" s="298"/>
      <c r="RBR6521" s="298"/>
      <c r="RBS6521" s="298"/>
      <c r="RBT6521" s="659"/>
      <c r="RBU6521" s="298"/>
      <c r="RBV6521" s="298"/>
      <c r="RBW6521" s="298"/>
      <c r="RBX6521" s="659"/>
      <c r="RBY6521" s="298"/>
      <c r="RBZ6521" s="298"/>
      <c r="RCA6521" s="298"/>
      <c r="RCB6521" s="659"/>
      <c r="RCC6521" s="298"/>
      <c r="RCD6521" s="298"/>
      <c r="RCE6521" s="298"/>
      <c r="RCF6521" s="659"/>
      <c r="RCG6521" s="298"/>
      <c r="RCH6521" s="298"/>
      <c r="RCI6521" s="298"/>
      <c r="RCJ6521" s="659"/>
      <c r="RCK6521" s="298"/>
      <c r="RCL6521" s="298"/>
      <c r="RCM6521" s="298"/>
      <c r="RCN6521" s="659"/>
      <c r="RCO6521" s="298"/>
      <c r="RCP6521" s="298"/>
      <c r="RCQ6521" s="298"/>
      <c r="RCR6521" s="659"/>
      <c r="RCS6521" s="298"/>
      <c r="RCT6521" s="298"/>
      <c r="RCU6521" s="298"/>
      <c r="RCV6521" s="659"/>
      <c r="RCW6521" s="298"/>
      <c r="RCX6521" s="298"/>
      <c r="RCY6521" s="298"/>
      <c r="RCZ6521" s="659"/>
      <c r="RDA6521" s="298"/>
      <c r="RDB6521" s="298"/>
      <c r="RDC6521" s="298"/>
      <c r="RDD6521" s="659"/>
      <c r="RDE6521" s="298"/>
      <c r="RDF6521" s="298"/>
      <c r="RDG6521" s="298"/>
      <c r="RDH6521" s="659"/>
      <c r="RDI6521" s="298"/>
      <c r="RDJ6521" s="298"/>
      <c r="RDK6521" s="298"/>
      <c r="RDL6521" s="659"/>
      <c r="RDM6521" s="298"/>
      <c r="RDN6521" s="298"/>
      <c r="RDO6521" s="298"/>
      <c r="RDP6521" s="659"/>
      <c r="RDQ6521" s="298"/>
      <c r="RDR6521" s="298"/>
      <c r="RDS6521" s="298"/>
      <c r="RDT6521" s="659"/>
      <c r="RDU6521" s="298"/>
      <c r="RDV6521" s="298"/>
      <c r="RDW6521" s="298"/>
      <c r="RDX6521" s="659"/>
      <c r="RDY6521" s="298"/>
      <c r="RDZ6521" s="298"/>
      <c r="REA6521" s="298"/>
      <c r="REB6521" s="659"/>
      <c r="REC6521" s="298"/>
      <c r="RED6521" s="298"/>
      <c r="REE6521" s="298"/>
      <c r="REF6521" s="659"/>
      <c r="REG6521" s="298"/>
      <c r="REH6521" s="298"/>
      <c r="REI6521" s="298"/>
      <c r="REJ6521" s="659"/>
      <c r="REK6521" s="298"/>
      <c r="REL6521" s="298"/>
      <c r="REM6521" s="298"/>
      <c r="REN6521" s="659"/>
      <c r="REO6521" s="298"/>
      <c r="REP6521" s="298"/>
      <c r="REQ6521" s="298"/>
      <c r="RER6521" s="659"/>
      <c r="RES6521" s="298"/>
      <c r="RET6521" s="298"/>
      <c r="REU6521" s="298"/>
      <c r="REV6521" s="659"/>
      <c r="REW6521" s="298"/>
      <c r="REX6521" s="298"/>
      <c r="REY6521" s="298"/>
      <c r="REZ6521" s="659"/>
      <c r="RFA6521" s="298"/>
      <c r="RFB6521" s="298"/>
      <c r="RFC6521" s="298"/>
      <c r="RFD6521" s="659"/>
      <c r="RFE6521" s="298"/>
      <c r="RFF6521" s="298"/>
      <c r="RFG6521" s="298"/>
      <c r="RFH6521" s="659"/>
      <c r="RFI6521" s="298"/>
      <c r="RFJ6521" s="298"/>
      <c r="RFK6521" s="298"/>
      <c r="RFL6521" s="659"/>
      <c r="RFM6521" s="298"/>
      <c r="RFN6521" s="298"/>
      <c r="RFO6521" s="298"/>
      <c r="RFP6521" s="659"/>
      <c r="RFQ6521" s="298"/>
      <c r="RFR6521" s="298"/>
      <c r="RFS6521" s="298"/>
      <c r="RFT6521" s="659"/>
      <c r="RFU6521" s="298"/>
      <c r="RFV6521" s="298"/>
      <c r="RFW6521" s="298"/>
      <c r="RFX6521" s="659"/>
      <c r="RFY6521" s="298"/>
      <c r="RFZ6521" s="298"/>
      <c r="RGA6521" s="298"/>
      <c r="RGB6521" s="659"/>
      <c r="RGC6521" s="298"/>
      <c r="RGD6521" s="298"/>
      <c r="RGE6521" s="298"/>
      <c r="RGF6521" s="659"/>
      <c r="RGG6521" s="298"/>
      <c r="RGH6521" s="298"/>
      <c r="RGI6521" s="298"/>
      <c r="RGJ6521" s="659"/>
      <c r="RGK6521" s="298"/>
      <c r="RGL6521" s="298"/>
      <c r="RGM6521" s="298"/>
      <c r="RGN6521" s="659"/>
      <c r="RGO6521" s="298"/>
      <c r="RGP6521" s="298"/>
      <c r="RGQ6521" s="298"/>
      <c r="RGR6521" s="659"/>
      <c r="RGS6521" s="298"/>
      <c r="RGT6521" s="298"/>
      <c r="RGU6521" s="298"/>
      <c r="RGV6521" s="659"/>
      <c r="RGW6521" s="298"/>
      <c r="RGX6521" s="298"/>
      <c r="RGY6521" s="298"/>
      <c r="RGZ6521" s="659"/>
      <c r="RHA6521" s="298"/>
      <c r="RHB6521" s="298"/>
      <c r="RHC6521" s="298"/>
      <c r="RHD6521" s="659"/>
      <c r="RHE6521" s="298"/>
      <c r="RHF6521" s="298"/>
      <c r="RHG6521" s="298"/>
      <c r="RHH6521" s="659"/>
      <c r="RHI6521" s="298"/>
      <c r="RHJ6521" s="298"/>
      <c r="RHK6521" s="298"/>
      <c r="RHL6521" s="659"/>
      <c r="RHM6521" s="298"/>
      <c r="RHN6521" s="298"/>
      <c r="RHO6521" s="298"/>
      <c r="RHP6521" s="659"/>
      <c r="RHQ6521" s="298"/>
      <c r="RHR6521" s="298"/>
      <c r="RHS6521" s="298"/>
      <c r="RHT6521" s="659"/>
      <c r="RHU6521" s="298"/>
      <c r="RHV6521" s="298"/>
      <c r="RHW6521" s="298"/>
      <c r="RHX6521" s="659"/>
      <c r="RHY6521" s="298"/>
      <c r="RHZ6521" s="298"/>
      <c r="RIA6521" s="298"/>
      <c r="RIB6521" s="659"/>
      <c r="RIC6521" s="298"/>
      <c r="RID6521" s="298"/>
      <c r="RIE6521" s="298"/>
      <c r="RIF6521" s="659"/>
      <c r="RIG6521" s="298"/>
      <c r="RIH6521" s="298"/>
      <c r="RII6521" s="298"/>
      <c r="RIJ6521" s="659"/>
      <c r="RIK6521" s="298"/>
      <c r="RIL6521" s="298"/>
      <c r="RIM6521" s="298"/>
      <c r="RIN6521" s="659"/>
      <c r="RIO6521" s="298"/>
      <c r="RIP6521" s="298"/>
      <c r="RIQ6521" s="298"/>
      <c r="RIR6521" s="659"/>
      <c r="RIS6521" s="298"/>
      <c r="RIT6521" s="298"/>
      <c r="RIU6521" s="298"/>
      <c r="RIV6521" s="659"/>
      <c r="RIW6521" s="298"/>
      <c r="RIX6521" s="298"/>
      <c r="RIY6521" s="298"/>
      <c r="RIZ6521" s="659"/>
      <c r="RJA6521" s="298"/>
      <c r="RJB6521" s="298"/>
      <c r="RJC6521" s="298"/>
      <c r="RJD6521" s="659"/>
      <c r="RJE6521" s="298"/>
      <c r="RJF6521" s="298"/>
      <c r="RJG6521" s="298"/>
      <c r="RJH6521" s="659"/>
      <c r="RJI6521" s="298"/>
      <c r="RJJ6521" s="298"/>
      <c r="RJK6521" s="298"/>
      <c r="RJL6521" s="659"/>
      <c r="RJM6521" s="298"/>
      <c r="RJN6521" s="298"/>
      <c r="RJO6521" s="298"/>
      <c r="RJP6521" s="659"/>
      <c r="RJQ6521" s="298"/>
      <c r="RJR6521" s="298"/>
      <c r="RJS6521" s="298"/>
      <c r="RJT6521" s="659"/>
      <c r="RJU6521" s="298"/>
      <c r="RJV6521" s="298"/>
      <c r="RJW6521" s="298"/>
      <c r="RJX6521" s="659"/>
      <c r="RJY6521" s="298"/>
      <c r="RJZ6521" s="298"/>
      <c r="RKA6521" s="298"/>
      <c r="RKB6521" s="659"/>
      <c r="RKC6521" s="298"/>
      <c r="RKD6521" s="298"/>
      <c r="RKE6521" s="298"/>
      <c r="RKF6521" s="659"/>
      <c r="RKG6521" s="298"/>
      <c r="RKH6521" s="298"/>
      <c r="RKI6521" s="298"/>
      <c r="RKJ6521" s="659"/>
      <c r="RKK6521" s="298"/>
      <c r="RKL6521" s="298"/>
      <c r="RKM6521" s="298"/>
      <c r="RKN6521" s="659"/>
      <c r="RKO6521" s="298"/>
      <c r="RKP6521" s="298"/>
      <c r="RKQ6521" s="298"/>
      <c r="RKR6521" s="659"/>
      <c r="RKS6521" s="298"/>
      <c r="RKT6521" s="298"/>
      <c r="RKU6521" s="298"/>
      <c r="RKV6521" s="659"/>
      <c r="RKW6521" s="298"/>
      <c r="RKX6521" s="298"/>
      <c r="RKY6521" s="298"/>
      <c r="RKZ6521" s="659"/>
      <c r="RLA6521" s="298"/>
      <c r="RLB6521" s="298"/>
      <c r="RLC6521" s="298"/>
      <c r="RLD6521" s="659"/>
      <c r="RLE6521" s="298"/>
      <c r="RLF6521" s="298"/>
      <c r="RLG6521" s="298"/>
      <c r="RLH6521" s="659"/>
      <c r="RLI6521" s="298"/>
      <c r="RLJ6521" s="298"/>
      <c r="RLK6521" s="298"/>
      <c r="RLL6521" s="659"/>
      <c r="RLM6521" s="298"/>
      <c r="RLN6521" s="298"/>
      <c r="RLO6521" s="298"/>
      <c r="RLP6521" s="659"/>
      <c r="RLQ6521" s="298"/>
      <c r="RLR6521" s="298"/>
      <c r="RLS6521" s="298"/>
      <c r="RLT6521" s="659"/>
      <c r="RLU6521" s="298"/>
      <c r="RLV6521" s="298"/>
      <c r="RLW6521" s="298"/>
      <c r="RLX6521" s="659"/>
      <c r="RLY6521" s="298"/>
      <c r="RLZ6521" s="298"/>
      <c r="RMA6521" s="298"/>
      <c r="RMB6521" s="659"/>
      <c r="RMC6521" s="298"/>
      <c r="RMD6521" s="298"/>
      <c r="RME6521" s="298"/>
      <c r="RMF6521" s="659"/>
      <c r="RMG6521" s="298"/>
      <c r="RMH6521" s="298"/>
      <c r="RMI6521" s="298"/>
      <c r="RMJ6521" s="659"/>
      <c r="RMK6521" s="298"/>
      <c r="RML6521" s="298"/>
      <c r="RMM6521" s="298"/>
      <c r="RMN6521" s="659"/>
      <c r="RMO6521" s="298"/>
      <c r="RMP6521" s="298"/>
      <c r="RMQ6521" s="298"/>
      <c r="RMR6521" s="659"/>
      <c r="RMS6521" s="298"/>
      <c r="RMT6521" s="298"/>
      <c r="RMU6521" s="298"/>
      <c r="RMV6521" s="659"/>
      <c r="RMW6521" s="298"/>
      <c r="RMX6521" s="298"/>
      <c r="RMY6521" s="298"/>
      <c r="RMZ6521" s="659"/>
      <c r="RNA6521" s="298"/>
      <c r="RNB6521" s="298"/>
      <c r="RNC6521" s="298"/>
      <c r="RND6521" s="659"/>
      <c r="RNE6521" s="298"/>
      <c r="RNF6521" s="298"/>
      <c r="RNG6521" s="298"/>
      <c r="RNH6521" s="659"/>
      <c r="RNI6521" s="298"/>
      <c r="RNJ6521" s="298"/>
      <c r="RNK6521" s="298"/>
      <c r="RNL6521" s="659"/>
      <c r="RNM6521" s="298"/>
      <c r="RNN6521" s="298"/>
      <c r="RNO6521" s="298"/>
      <c r="RNP6521" s="659"/>
      <c r="RNQ6521" s="298"/>
      <c r="RNR6521" s="298"/>
      <c r="RNS6521" s="298"/>
      <c r="RNT6521" s="659"/>
      <c r="RNU6521" s="298"/>
      <c r="RNV6521" s="298"/>
      <c r="RNW6521" s="298"/>
      <c r="RNX6521" s="659"/>
      <c r="RNY6521" s="298"/>
      <c r="RNZ6521" s="298"/>
      <c r="ROA6521" s="298"/>
      <c r="ROB6521" s="659"/>
      <c r="ROC6521" s="298"/>
      <c r="ROD6521" s="298"/>
      <c r="ROE6521" s="298"/>
      <c r="ROF6521" s="659"/>
      <c r="ROG6521" s="298"/>
      <c r="ROH6521" s="298"/>
      <c r="ROI6521" s="298"/>
      <c r="ROJ6521" s="659"/>
      <c r="ROK6521" s="298"/>
      <c r="ROL6521" s="298"/>
      <c r="ROM6521" s="298"/>
      <c r="RON6521" s="659"/>
      <c r="ROO6521" s="298"/>
      <c r="ROP6521" s="298"/>
      <c r="ROQ6521" s="298"/>
      <c r="ROR6521" s="659"/>
      <c r="ROS6521" s="298"/>
      <c r="ROT6521" s="298"/>
      <c r="ROU6521" s="298"/>
      <c r="ROV6521" s="659"/>
      <c r="ROW6521" s="298"/>
      <c r="ROX6521" s="298"/>
      <c r="ROY6521" s="298"/>
      <c r="ROZ6521" s="659"/>
      <c r="RPA6521" s="298"/>
      <c r="RPB6521" s="298"/>
      <c r="RPC6521" s="298"/>
      <c r="RPD6521" s="659"/>
      <c r="RPE6521" s="298"/>
      <c r="RPF6521" s="298"/>
      <c r="RPG6521" s="298"/>
      <c r="RPH6521" s="659"/>
      <c r="RPI6521" s="298"/>
      <c r="RPJ6521" s="298"/>
      <c r="RPK6521" s="298"/>
      <c r="RPL6521" s="659"/>
      <c r="RPM6521" s="298"/>
      <c r="RPN6521" s="298"/>
      <c r="RPO6521" s="298"/>
      <c r="RPP6521" s="659"/>
      <c r="RPQ6521" s="298"/>
      <c r="RPR6521" s="298"/>
      <c r="RPS6521" s="298"/>
      <c r="RPT6521" s="659"/>
      <c r="RPU6521" s="298"/>
      <c r="RPV6521" s="298"/>
      <c r="RPW6521" s="298"/>
      <c r="RPX6521" s="659"/>
      <c r="RPY6521" s="298"/>
      <c r="RPZ6521" s="298"/>
      <c r="RQA6521" s="298"/>
      <c r="RQB6521" s="659"/>
      <c r="RQC6521" s="298"/>
      <c r="RQD6521" s="298"/>
      <c r="RQE6521" s="298"/>
      <c r="RQF6521" s="659"/>
      <c r="RQG6521" s="298"/>
      <c r="RQH6521" s="298"/>
      <c r="RQI6521" s="298"/>
      <c r="RQJ6521" s="659"/>
      <c r="RQK6521" s="298"/>
      <c r="RQL6521" s="298"/>
      <c r="RQM6521" s="298"/>
      <c r="RQN6521" s="659"/>
      <c r="RQO6521" s="298"/>
      <c r="RQP6521" s="298"/>
      <c r="RQQ6521" s="298"/>
      <c r="RQR6521" s="659"/>
      <c r="RQS6521" s="298"/>
      <c r="RQT6521" s="298"/>
      <c r="RQU6521" s="298"/>
      <c r="RQV6521" s="659"/>
      <c r="RQW6521" s="298"/>
      <c r="RQX6521" s="298"/>
      <c r="RQY6521" s="298"/>
      <c r="RQZ6521" s="659"/>
      <c r="RRA6521" s="298"/>
      <c r="RRB6521" s="298"/>
      <c r="RRC6521" s="298"/>
      <c r="RRD6521" s="659"/>
      <c r="RRE6521" s="298"/>
      <c r="RRF6521" s="298"/>
      <c r="RRG6521" s="298"/>
      <c r="RRH6521" s="659"/>
      <c r="RRI6521" s="298"/>
      <c r="RRJ6521" s="298"/>
      <c r="RRK6521" s="298"/>
      <c r="RRL6521" s="659"/>
      <c r="RRM6521" s="298"/>
      <c r="RRN6521" s="298"/>
      <c r="RRO6521" s="298"/>
      <c r="RRP6521" s="659"/>
      <c r="RRQ6521" s="298"/>
      <c r="RRR6521" s="298"/>
      <c r="RRS6521" s="298"/>
      <c r="RRT6521" s="659"/>
      <c r="RRU6521" s="298"/>
      <c r="RRV6521" s="298"/>
      <c r="RRW6521" s="298"/>
      <c r="RRX6521" s="659"/>
      <c r="RRY6521" s="298"/>
      <c r="RRZ6521" s="298"/>
      <c r="RSA6521" s="298"/>
      <c r="RSB6521" s="659"/>
      <c r="RSC6521" s="298"/>
      <c r="RSD6521" s="298"/>
      <c r="RSE6521" s="298"/>
      <c r="RSF6521" s="659"/>
      <c r="RSG6521" s="298"/>
      <c r="RSH6521" s="298"/>
      <c r="RSI6521" s="298"/>
      <c r="RSJ6521" s="659"/>
      <c r="RSK6521" s="298"/>
      <c r="RSL6521" s="298"/>
      <c r="RSM6521" s="298"/>
      <c r="RSN6521" s="659"/>
      <c r="RSO6521" s="298"/>
      <c r="RSP6521" s="298"/>
      <c r="RSQ6521" s="298"/>
      <c r="RSR6521" s="659"/>
      <c r="RSS6521" s="298"/>
      <c r="RST6521" s="298"/>
      <c r="RSU6521" s="298"/>
      <c r="RSV6521" s="659"/>
      <c r="RSW6521" s="298"/>
      <c r="RSX6521" s="298"/>
      <c r="RSY6521" s="298"/>
      <c r="RSZ6521" s="659"/>
      <c r="RTA6521" s="298"/>
      <c r="RTB6521" s="298"/>
      <c r="RTC6521" s="298"/>
      <c r="RTD6521" s="659"/>
      <c r="RTE6521" s="298"/>
      <c r="RTF6521" s="298"/>
      <c r="RTG6521" s="298"/>
      <c r="RTH6521" s="659"/>
      <c r="RTI6521" s="298"/>
      <c r="RTJ6521" s="298"/>
      <c r="RTK6521" s="298"/>
      <c r="RTL6521" s="659"/>
      <c r="RTM6521" s="298"/>
      <c r="RTN6521" s="298"/>
      <c r="RTO6521" s="298"/>
      <c r="RTP6521" s="659"/>
      <c r="RTQ6521" s="298"/>
      <c r="RTR6521" s="298"/>
      <c r="RTS6521" s="298"/>
      <c r="RTT6521" s="659"/>
      <c r="RTU6521" s="298"/>
      <c r="RTV6521" s="298"/>
      <c r="RTW6521" s="298"/>
      <c r="RTX6521" s="659"/>
      <c r="RTY6521" s="298"/>
      <c r="RTZ6521" s="298"/>
      <c r="RUA6521" s="298"/>
      <c r="RUB6521" s="659"/>
      <c r="RUC6521" s="298"/>
      <c r="RUD6521" s="298"/>
      <c r="RUE6521" s="298"/>
      <c r="RUF6521" s="659"/>
      <c r="RUG6521" s="298"/>
      <c r="RUH6521" s="298"/>
      <c r="RUI6521" s="298"/>
      <c r="RUJ6521" s="659"/>
      <c r="RUK6521" s="298"/>
      <c r="RUL6521" s="298"/>
      <c r="RUM6521" s="298"/>
      <c r="RUN6521" s="659"/>
      <c r="RUO6521" s="298"/>
      <c r="RUP6521" s="298"/>
      <c r="RUQ6521" s="298"/>
      <c r="RUR6521" s="659"/>
      <c r="RUS6521" s="298"/>
      <c r="RUT6521" s="298"/>
      <c r="RUU6521" s="298"/>
      <c r="RUV6521" s="659"/>
      <c r="RUW6521" s="298"/>
      <c r="RUX6521" s="298"/>
      <c r="RUY6521" s="298"/>
      <c r="RUZ6521" s="659"/>
      <c r="RVA6521" s="298"/>
      <c r="RVB6521" s="298"/>
      <c r="RVC6521" s="298"/>
      <c r="RVD6521" s="659"/>
      <c r="RVE6521" s="298"/>
      <c r="RVF6521" s="298"/>
      <c r="RVG6521" s="298"/>
      <c r="RVH6521" s="659"/>
      <c r="RVI6521" s="298"/>
      <c r="RVJ6521" s="298"/>
      <c r="RVK6521" s="298"/>
      <c r="RVL6521" s="659"/>
      <c r="RVM6521" s="298"/>
      <c r="RVN6521" s="298"/>
      <c r="RVO6521" s="298"/>
      <c r="RVP6521" s="659"/>
      <c r="RVQ6521" s="298"/>
      <c r="RVR6521" s="298"/>
      <c r="RVS6521" s="298"/>
      <c r="RVT6521" s="659"/>
      <c r="RVU6521" s="298"/>
      <c r="RVV6521" s="298"/>
      <c r="RVW6521" s="298"/>
      <c r="RVX6521" s="659"/>
      <c r="RVY6521" s="298"/>
      <c r="RVZ6521" s="298"/>
      <c r="RWA6521" s="298"/>
      <c r="RWB6521" s="659"/>
      <c r="RWC6521" s="298"/>
      <c r="RWD6521" s="298"/>
      <c r="RWE6521" s="298"/>
      <c r="RWF6521" s="659"/>
      <c r="RWG6521" s="298"/>
      <c r="RWH6521" s="298"/>
      <c r="RWI6521" s="298"/>
      <c r="RWJ6521" s="659"/>
      <c r="RWK6521" s="298"/>
      <c r="RWL6521" s="298"/>
      <c r="RWM6521" s="298"/>
      <c r="RWN6521" s="659"/>
      <c r="RWO6521" s="298"/>
      <c r="RWP6521" s="298"/>
      <c r="RWQ6521" s="298"/>
      <c r="RWR6521" s="659"/>
      <c r="RWS6521" s="298"/>
      <c r="RWT6521" s="298"/>
      <c r="RWU6521" s="298"/>
      <c r="RWV6521" s="659"/>
      <c r="RWW6521" s="298"/>
      <c r="RWX6521" s="298"/>
      <c r="RWY6521" s="298"/>
      <c r="RWZ6521" s="659"/>
      <c r="RXA6521" s="298"/>
      <c r="RXB6521" s="298"/>
      <c r="RXC6521" s="298"/>
      <c r="RXD6521" s="659"/>
      <c r="RXE6521" s="298"/>
      <c r="RXF6521" s="298"/>
      <c r="RXG6521" s="298"/>
      <c r="RXH6521" s="659"/>
      <c r="RXI6521" s="298"/>
      <c r="RXJ6521" s="298"/>
      <c r="RXK6521" s="298"/>
      <c r="RXL6521" s="659"/>
      <c r="RXM6521" s="298"/>
      <c r="RXN6521" s="298"/>
      <c r="RXO6521" s="298"/>
      <c r="RXP6521" s="659"/>
      <c r="RXQ6521" s="298"/>
      <c r="RXR6521" s="298"/>
      <c r="RXS6521" s="298"/>
      <c r="RXT6521" s="659"/>
      <c r="RXU6521" s="298"/>
      <c r="RXV6521" s="298"/>
      <c r="RXW6521" s="298"/>
      <c r="RXX6521" s="659"/>
      <c r="RXY6521" s="298"/>
      <c r="RXZ6521" s="298"/>
      <c r="RYA6521" s="298"/>
      <c r="RYB6521" s="659"/>
      <c r="RYC6521" s="298"/>
      <c r="RYD6521" s="298"/>
      <c r="RYE6521" s="298"/>
      <c r="RYF6521" s="659"/>
      <c r="RYG6521" s="298"/>
      <c r="RYH6521" s="298"/>
      <c r="RYI6521" s="298"/>
      <c r="RYJ6521" s="659"/>
      <c r="RYK6521" s="298"/>
      <c r="RYL6521" s="298"/>
      <c r="RYM6521" s="298"/>
      <c r="RYN6521" s="659"/>
      <c r="RYO6521" s="298"/>
      <c r="RYP6521" s="298"/>
      <c r="RYQ6521" s="298"/>
      <c r="RYR6521" s="659"/>
      <c r="RYS6521" s="298"/>
      <c r="RYT6521" s="298"/>
      <c r="RYU6521" s="298"/>
      <c r="RYV6521" s="659"/>
      <c r="RYW6521" s="298"/>
      <c r="RYX6521" s="298"/>
      <c r="RYY6521" s="298"/>
      <c r="RYZ6521" s="659"/>
      <c r="RZA6521" s="298"/>
      <c r="RZB6521" s="298"/>
      <c r="RZC6521" s="298"/>
      <c r="RZD6521" s="659"/>
      <c r="RZE6521" s="298"/>
      <c r="RZF6521" s="298"/>
      <c r="RZG6521" s="298"/>
      <c r="RZH6521" s="659"/>
      <c r="RZI6521" s="298"/>
      <c r="RZJ6521" s="298"/>
      <c r="RZK6521" s="298"/>
      <c r="RZL6521" s="659"/>
      <c r="RZM6521" s="298"/>
      <c r="RZN6521" s="298"/>
      <c r="RZO6521" s="298"/>
      <c r="RZP6521" s="659"/>
      <c r="RZQ6521" s="298"/>
      <c r="RZR6521" s="298"/>
      <c r="RZS6521" s="298"/>
      <c r="RZT6521" s="659"/>
      <c r="RZU6521" s="298"/>
      <c r="RZV6521" s="298"/>
      <c r="RZW6521" s="298"/>
      <c r="RZX6521" s="659"/>
      <c r="RZY6521" s="298"/>
      <c r="RZZ6521" s="298"/>
      <c r="SAA6521" s="298"/>
      <c r="SAB6521" s="659"/>
      <c r="SAC6521" s="298"/>
      <c r="SAD6521" s="298"/>
      <c r="SAE6521" s="298"/>
      <c r="SAF6521" s="659"/>
      <c r="SAG6521" s="298"/>
      <c r="SAH6521" s="298"/>
      <c r="SAI6521" s="298"/>
      <c r="SAJ6521" s="659"/>
      <c r="SAK6521" s="298"/>
      <c r="SAL6521" s="298"/>
      <c r="SAM6521" s="298"/>
      <c r="SAN6521" s="659"/>
      <c r="SAO6521" s="298"/>
      <c r="SAP6521" s="298"/>
      <c r="SAQ6521" s="298"/>
      <c r="SAR6521" s="659"/>
      <c r="SAS6521" s="298"/>
      <c r="SAT6521" s="298"/>
      <c r="SAU6521" s="298"/>
      <c r="SAV6521" s="659"/>
      <c r="SAW6521" s="298"/>
      <c r="SAX6521" s="298"/>
      <c r="SAY6521" s="298"/>
      <c r="SAZ6521" s="659"/>
      <c r="SBA6521" s="298"/>
      <c r="SBB6521" s="298"/>
      <c r="SBC6521" s="298"/>
      <c r="SBD6521" s="659"/>
      <c r="SBE6521" s="298"/>
      <c r="SBF6521" s="298"/>
      <c r="SBG6521" s="298"/>
      <c r="SBH6521" s="659"/>
      <c r="SBI6521" s="298"/>
      <c r="SBJ6521" s="298"/>
      <c r="SBK6521" s="298"/>
      <c r="SBL6521" s="659"/>
      <c r="SBM6521" s="298"/>
      <c r="SBN6521" s="298"/>
      <c r="SBO6521" s="298"/>
      <c r="SBP6521" s="659"/>
      <c r="SBQ6521" s="298"/>
      <c r="SBR6521" s="298"/>
      <c r="SBS6521" s="298"/>
      <c r="SBT6521" s="659"/>
      <c r="SBU6521" s="298"/>
      <c r="SBV6521" s="298"/>
      <c r="SBW6521" s="298"/>
      <c r="SBX6521" s="659"/>
      <c r="SBY6521" s="298"/>
      <c r="SBZ6521" s="298"/>
      <c r="SCA6521" s="298"/>
      <c r="SCB6521" s="659"/>
      <c r="SCC6521" s="298"/>
      <c r="SCD6521" s="298"/>
      <c r="SCE6521" s="298"/>
      <c r="SCF6521" s="659"/>
      <c r="SCG6521" s="298"/>
      <c r="SCH6521" s="298"/>
      <c r="SCI6521" s="298"/>
      <c r="SCJ6521" s="659"/>
      <c r="SCK6521" s="298"/>
      <c r="SCL6521" s="298"/>
      <c r="SCM6521" s="298"/>
      <c r="SCN6521" s="659"/>
      <c r="SCO6521" s="298"/>
      <c r="SCP6521" s="298"/>
      <c r="SCQ6521" s="298"/>
      <c r="SCR6521" s="659"/>
      <c r="SCS6521" s="298"/>
      <c r="SCT6521" s="298"/>
      <c r="SCU6521" s="298"/>
      <c r="SCV6521" s="659"/>
      <c r="SCW6521" s="298"/>
      <c r="SCX6521" s="298"/>
      <c r="SCY6521" s="298"/>
      <c r="SCZ6521" s="659"/>
      <c r="SDA6521" s="298"/>
      <c r="SDB6521" s="298"/>
      <c r="SDC6521" s="298"/>
      <c r="SDD6521" s="659"/>
      <c r="SDE6521" s="298"/>
      <c r="SDF6521" s="298"/>
      <c r="SDG6521" s="298"/>
      <c r="SDH6521" s="659"/>
      <c r="SDI6521" s="298"/>
      <c r="SDJ6521" s="298"/>
      <c r="SDK6521" s="298"/>
      <c r="SDL6521" s="659"/>
      <c r="SDM6521" s="298"/>
      <c r="SDN6521" s="298"/>
      <c r="SDO6521" s="298"/>
      <c r="SDP6521" s="659"/>
      <c r="SDQ6521" s="298"/>
      <c r="SDR6521" s="298"/>
      <c r="SDS6521" s="298"/>
      <c r="SDT6521" s="659"/>
      <c r="SDU6521" s="298"/>
      <c r="SDV6521" s="298"/>
      <c r="SDW6521" s="298"/>
      <c r="SDX6521" s="659"/>
      <c r="SDY6521" s="298"/>
      <c r="SDZ6521" s="298"/>
      <c r="SEA6521" s="298"/>
      <c r="SEB6521" s="659"/>
      <c r="SEC6521" s="298"/>
      <c r="SED6521" s="298"/>
      <c r="SEE6521" s="298"/>
      <c r="SEF6521" s="659"/>
      <c r="SEG6521" s="298"/>
      <c r="SEH6521" s="298"/>
      <c r="SEI6521" s="298"/>
      <c r="SEJ6521" s="659"/>
      <c r="SEK6521" s="298"/>
      <c r="SEL6521" s="298"/>
      <c r="SEM6521" s="298"/>
      <c r="SEN6521" s="659"/>
      <c r="SEO6521" s="298"/>
      <c r="SEP6521" s="298"/>
      <c r="SEQ6521" s="298"/>
      <c r="SER6521" s="659"/>
      <c r="SES6521" s="298"/>
      <c r="SET6521" s="298"/>
      <c r="SEU6521" s="298"/>
      <c r="SEV6521" s="659"/>
      <c r="SEW6521" s="298"/>
      <c r="SEX6521" s="298"/>
      <c r="SEY6521" s="298"/>
      <c r="SEZ6521" s="659"/>
      <c r="SFA6521" s="298"/>
      <c r="SFB6521" s="298"/>
      <c r="SFC6521" s="298"/>
      <c r="SFD6521" s="659"/>
      <c r="SFE6521" s="298"/>
      <c r="SFF6521" s="298"/>
      <c r="SFG6521" s="298"/>
      <c r="SFH6521" s="659"/>
      <c r="SFI6521" s="298"/>
      <c r="SFJ6521" s="298"/>
      <c r="SFK6521" s="298"/>
      <c r="SFL6521" s="659"/>
      <c r="SFM6521" s="298"/>
      <c r="SFN6521" s="298"/>
      <c r="SFO6521" s="298"/>
      <c r="SFP6521" s="659"/>
      <c r="SFQ6521" s="298"/>
      <c r="SFR6521" s="298"/>
      <c r="SFS6521" s="298"/>
      <c r="SFT6521" s="659"/>
      <c r="SFU6521" s="298"/>
      <c r="SFV6521" s="298"/>
      <c r="SFW6521" s="298"/>
      <c r="SFX6521" s="659"/>
      <c r="SFY6521" s="298"/>
      <c r="SFZ6521" s="298"/>
      <c r="SGA6521" s="298"/>
      <c r="SGB6521" s="659"/>
      <c r="SGC6521" s="298"/>
      <c r="SGD6521" s="298"/>
      <c r="SGE6521" s="298"/>
      <c r="SGF6521" s="659"/>
      <c r="SGG6521" s="298"/>
      <c r="SGH6521" s="298"/>
      <c r="SGI6521" s="298"/>
      <c r="SGJ6521" s="659"/>
      <c r="SGK6521" s="298"/>
      <c r="SGL6521" s="298"/>
      <c r="SGM6521" s="298"/>
      <c r="SGN6521" s="659"/>
      <c r="SGO6521" s="298"/>
      <c r="SGP6521" s="298"/>
      <c r="SGQ6521" s="298"/>
      <c r="SGR6521" s="659"/>
      <c r="SGS6521" s="298"/>
      <c r="SGT6521" s="298"/>
      <c r="SGU6521" s="298"/>
      <c r="SGV6521" s="659"/>
      <c r="SGW6521" s="298"/>
      <c r="SGX6521" s="298"/>
      <c r="SGY6521" s="298"/>
      <c r="SGZ6521" s="659"/>
      <c r="SHA6521" s="298"/>
      <c r="SHB6521" s="298"/>
      <c r="SHC6521" s="298"/>
      <c r="SHD6521" s="659"/>
      <c r="SHE6521" s="298"/>
      <c r="SHF6521" s="298"/>
      <c r="SHG6521" s="298"/>
      <c r="SHH6521" s="659"/>
      <c r="SHI6521" s="298"/>
      <c r="SHJ6521" s="298"/>
      <c r="SHK6521" s="298"/>
      <c r="SHL6521" s="659"/>
      <c r="SHM6521" s="298"/>
      <c r="SHN6521" s="298"/>
      <c r="SHO6521" s="298"/>
      <c r="SHP6521" s="659"/>
      <c r="SHQ6521" s="298"/>
      <c r="SHR6521" s="298"/>
      <c r="SHS6521" s="298"/>
      <c r="SHT6521" s="659"/>
      <c r="SHU6521" s="298"/>
      <c r="SHV6521" s="298"/>
      <c r="SHW6521" s="298"/>
      <c r="SHX6521" s="659"/>
      <c r="SHY6521" s="298"/>
      <c r="SHZ6521" s="298"/>
      <c r="SIA6521" s="298"/>
      <c r="SIB6521" s="659"/>
      <c r="SIC6521" s="298"/>
      <c r="SID6521" s="298"/>
      <c r="SIE6521" s="298"/>
      <c r="SIF6521" s="659"/>
      <c r="SIG6521" s="298"/>
      <c r="SIH6521" s="298"/>
      <c r="SII6521" s="298"/>
      <c r="SIJ6521" s="659"/>
      <c r="SIK6521" s="298"/>
      <c r="SIL6521" s="298"/>
      <c r="SIM6521" s="298"/>
      <c r="SIN6521" s="659"/>
      <c r="SIO6521" s="298"/>
      <c r="SIP6521" s="298"/>
      <c r="SIQ6521" s="298"/>
      <c r="SIR6521" s="659"/>
      <c r="SIS6521" s="298"/>
      <c r="SIT6521" s="298"/>
      <c r="SIU6521" s="298"/>
      <c r="SIV6521" s="659"/>
      <c r="SIW6521" s="298"/>
      <c r="SIX6521" s="298"/>
      <c r="SIY6521" s="298"/>
      <c r="SIZ6521" s="659"/>
      <c r="SJA6521" s="298"/>
      <c r="SJB6521" s="298"/>
      <c r="SJC6521" s="298"/>
      <c r="SJD6521" s="659"/>
      <c r="SJE6521" s="298"/>
      <c r="SJF6521" s="298"/>
      <c r="SJG6521" s="298"/>
      <c r="SJH6521" s="659"/>
      <c r="SJI6521" s="298"/>
      <c r="SJJ6521" s="298"/>
      <c r="SJK6521" s="298"/>
      <c r="SJL6521" s="659"/>
      <c r="SJM6521" s="298"/>
      <c r="SJN6521" s="298"/>
      <c r="SJO6521" s="298"/>
      <c r="SJP6521" s="659"/>
      <c r="SJQ6521" s="298"/>
      <c r="SJR6521" s="298"/>
      <c r="SJS6521" s="298"/>
      <c r="SJT6521" s="659"/>
      <c r="SJU6521" s="298"/>
      <c r="SJV6521" s="298"/>
      <c r="SJW6521" s="298"/>
      <c r="SJX6521" s="659"/>
      <c r="SJY6521" s="298"/>
      <c r="SJZ6521" s="298"/>
      <c r="SKA6521" s="298"/>
      <c r="SKB6521" s="659"/>
      <c r="SKC6521" s="298"/>
      <c r="SKD6521" s="298"/>
      <c r="SKE6521" s="298"/>
      <c r="SKF6521" s="659"/>
      <c r="SKG6521" s="298"/>
      <c r="SKH6521" s="298"/>
      <c r="SKI6521" s="298"/>
      <c r="SKJ6521" s="659"/>
      <c r="SKK6521" s="298"/>
      <c r="SKL6521" s="298"/>
      <c r="SKM6521" s="298"/>
      <c r="SKN6521" s="659"/>
      <c r="SKO6521" s="298"/>
      <c r="SKP6521" s="298"/>
      <c r="SKQ6521" s="298"/>
      <c r="SKR6521" s="659"/>
      <c r="SKS6521" s="298"/>
      <c r="SKT6521" s="298"/>
      <c r="SKU6521" s="298"/>
      <c r="SKV6521" s="659"/>
      <c r="SKW6521" s="298"/>
      <c r="SKX6521" s="298"/>
      <c r="SKY6521" s="298"/>
      <c r="SKZ6521" s="659"/>
      <c r="SLA6521" s="298"/>
      <c r="SLB6521" s="298"/>
      <c r="SLC6521" s="298"/>
      <c r="SLD6521" s="659"/>
      <c r="SLE6521" s="298"/>
      <c r="SLF6521" s="298"/>
      <c r="SLG6521" s="298"/>
      <c r="SLH6521" s="659"/>
      <c r="SLI6521" s="298"/>
      <c r="SLJ6521" s="298"/>
      <c r="SLK6521" s="298"/>
      <c r="SLL6521" s="659"/>
      <c r="SLM6521" s="298"/>
      <c r="SLN6521" s="298"/>
      <c r="SLO6521" s="298"/>
      <c r="SLP6521" s="659"/>
      <c r="SLQ6521" s="298"/>
      <c r="SLR6521" s="298"/>
      <c r="SLS6521" s="298"/>
      <c r="SLT6521" s="659"/>
      <c r="SLU6521" s="298"/>
      <c r="SLV6521" s="298"/>
      <c r="SLW6521" s="298"/>
      <c r="SLX6521" s="659"/>
      <c r="SLY6521" s="298"/>
      <c r="SLZ6521" s="298"/>
      <c r="SMA6521" s="298"/>
      <c r="SMB6521" s="659"/>
      <c r="SMC6521" s="298"/>
      <c r="SMD6521" s="298"/>
      <c r="SME6521" s="298"/>
      <c r="SMF6521" s="659"/>
      <c r="SMG6521" s="298"/>
      <c r="SMH6521" s="298"/>
      <c r="SMI6521" s="298"/>
      <c r="SMJ6521" s="659"/>
      <c r="SMK6521" s="298"/>
      <c r="SML6521" s="298"/>
      <c r="SMM6521" s="298"/>
      <c r="SMN6521" s="659"/>
      <c r="SMO6521" s="298"/>
      <c r="SMP6521" s="298"/>
      <c r="SMQ6521" s="298"/>
      <c r="SMR6521" s="659"/>
      <c r="SMS6521" s="298"/>
      <c r="SMT6521" s="298"/>
      <c r="SMU6521" s="298"/>
      <c r="SMV6521" s="659"/>
      <c r="SMW6521" s="298"/>
      <c r="SMX6521" s="298"/>
      <c r="SMY6521" s="298"/>
      <c r="SMZ6521" s="659"/>
      <c r="SNA6521" s="298"/>
      <c r="SNB6521" s="298"/>
      <c r="SNC6521" s="298"/>
      <c r="SND6521" s="659"/>
      <c r="SNE6521" s="298"/>
      <c r="SNF6521" s="298"/>
      <c r="SNG6521" s="298"/>
      <c r="SNH6521" s="659"/>
      <c r="SNI6521" s="298"/>
      <c r="SNJ6521" s="298"/>
      <c r="SNK6521" s="298"/>
      <c r="SNL6521" s="659"/>
      <c r="SNM6521" s="298"/>
      <c r="SNN6521" s="298"/>
      <c r="SNO6521" s="298"/>
      <c r="SNP6521" s="659"/>
      <c r="SNQ6521" s="298"/>
      <c r="SNR6521" s="298"/>
      <c r="SNS6521" s="298"/>
      <c r="SNT6521" s="659"/>
      <c r="SNU6521" s="298"/>
      <c r="SNV6521" s="298"/>
      <c r="SNW6521" s="298"/>
      <c r="SNX6521" s="659"/>
      <c r="SNY6521" s="298"/>
      <c r="SNZ6521" s="298"/>
      <c r="SOA6521" s="298"/>
      <c r="SOB6521" s="659"/>
      <c r="SOC6521" s="298"/>
      <c r="SOD6521" s="298"/>
      <c r="SOE6521" s="298"/>
      <c r="SOF6521" s="659"/>
      <c r="SOG6521" s="298"/>
      <c r="SOH6521" s="298"/>
      <c r="SOI6521" s="298"/>
      <c r="SOJ6521" s="659"/>
      <c r="SOK6521" s="298"/>
      <c r="SOL6521" s="298"/>
      <c r="SOM6521" s="298"/>
      <c r="SON6521" s="659"/>
      <c r="SOO6521" s="298"/>
      <c r="SOP6521" s="298"/>
      <c r="SOQ6521" s="298"/>
      <c r="SOR6521" s="659"/>
      <c r="SOS6521" s="298"/>
      <c r="SOT6521" s="298"/>
      <c r="SOU6521" s="298"/>
      <c r="SOV6521" s="659"/>
      <c r="SOW6521" s="298"/>
      <c r="SOX6521" s="298"/>
      <c r="SOY6521" s="298"/>
      <c r="SOZ6521" s="659"/>
      <c r="SPA6521" s="298"/>
      <c r="SPB6521" s="298"/>
      <c r="SPC6521" s="298"/>
      <c r="SPD6521" s="659"/>
      <c r="SPE6521" s="298"/>
      <c r="SPF6521" s="298"/>
      <c r="SPG6521" s="298"/>
      <c r="SPH6521" s="659"/>
      <c r="SPI6521" s="298"/>
      <c r="SPJ6521" s="298"/>
      <c r="SPK6521" s="298"/>
      <c r="SPL6521" s="659"/>
      <c r="SPM6521" s="298"/>
      <c r="SPN6521" s="298"/>
      <c r="SPO6521" s="298"/>
      <c r="SPP6521" s="659"/>
      <c r="SPQ6521" s="298"/>
      <c r="SPR6521" s="298"/>
      <c r="SPS6521" s="298"/>
      <c r="SPT6521" s="659"/>
      <c r="SPU6521" s="298"/>
      <c r="SPV6521" s="298"/>
      <c r="SPW6521" s="298"/>
      <c r="SPX6521" s="659"/>
      <c r="SPY6521" s="298"/>
      <c r="SPZ6521" s="298"/>
      <c r="SQA6521" s="298"/>
      <c r="SQB6521" s="659"/>
      <c r="SQC6521" s="298"/>
      <c r="SQD6521" s="298"/>
      <c r="SQE6521" s="298"/>
      <c r="SQF6521" s="659"/>
      <c r="SQG6521" s="298"/>
      <c r="SQH6521" s="298"/>
      <c r="SQI6521" s="298"/>
      <c r="SQJ6521" s="659"/>
      <c r="SQK6521" s="298"/>
      <c r="SQL6521" s="298"/>
      <c r="SQM6521" s="298"/>
      <c r="SQN6521" s="659"/>
      <c r="SQO6521" s="298"/>
      <c r="SQP6521" s="298"/>
      <c r="SQQ6521" s="298"/>
      <c r="SQR6521" s="659"/>
      <c r="SQS6521" s="298"/>
      <c r="SQT6521" s="298"/>
      <c r="SQU6521" s="298"/>
      <c r="SQV6521" s="659"/>
      <c r="SQW6521" s="298"/>
      <c r="SQX6521" s="298"/>
      <c r="SQY6521" s="298"/>
      <c r="SQZ6521" s="659"/>
      <c r="SRA6521" s="298"/>
      <c r="SRB6521" s="298"/>
      <c r="SRC6521" s="298"/>
      <c r="SRD6521" s="659"/>
      <c r="SRE6521" s="298"/>
      <c r="SRF6521" s="298"/>
      <c r="SRG6521" s="298"/>
      <c r="SRH6521" s="659"/>
      <c r="SRI6521" s="298"/>
      <c r="SRJ6521" s="298"/>
      <c r="SRK6521" s="298"/>
      <c r="SRL6521" s="659"/>
      <c r="SRM6521" s="298"/>
      <c r="SRN6521" s="298"/>
      <c r="SRO6521" s="298"/>
      <c r="SRP6521" s="659"/>
      <c r="SRQ6521" s="298"/>
      <c r="SRR6521" s="298"/>
      <c r="SRS6521" s="298"/>
      <c r="SRT6521" s="659"/>
      <c r="SRU6521" s="298"/>
      <c r="SRV6521" s="298"/>
      <c r="SRW6521" s="298"/>
      <c r="SRX6521" s="659"/>
      <c r="SRY6521" s="298"/>
      <c r="SRZ6521" s="298"/>
      <c r="SSA6521" s="298"/>
      <c r="SSB6521" s="659"/>
      <c r="SSC6521" s="298"/>
      <c r="SSD6521" s="298"/>
      <c r="SSE6521" s="298"/>
      <c r="SSF6521" s="659"/>
      <c r="SSG6521" s="298"/>
      <c r="SSH6521" s="298"/>
      <c r="SSI6521" s="298"/>
      <c r="SSJ6521" s="659"/>
      <c r="SSK6521" s="298"/>
      <c r="SSL6521" s="298"/>
      <c r="SSM6521" s="298"/>
      <c r="SSN6521" s="659"/>
      <c r="SSO6521" s="298"/>
      <c r="SSP6521" s="298"/>
      <c r="SSQ6521" s="298"/>
      <c r="SSR6521" s="659"/>
      <c r="SSS6521" s="298"/>
      <c r="SST6521" s="298"/>
      <c r="SSU6521" s="298"/>
      <c r="SSV6521" s="659"/>
      <c r="SSW6521" s="298"/>
      <c r="SSX6521" s="298"/>
      <c r="SSY6521" s="298"/>
      <c r="SSZ6521" s="659"/>
      <c r="STA6521" s="298"/>
      <c r="STB6521" s="298"/>
      <c r="STC6521" s="298"/>
      <c r="STD6521" s="659"/>
      <c r="STE6521" s="298"/>
      <c r="STF6521" s="298"/>
      <c r="STG6521" s="298"/>
      <c r="STH6521" s="659"/>
      <c r="STI6521" s="298"/>
      <c r="STJ6521" s="298"/>
      <c r="STK6521" s="298"/>
      <c r="STL6521" s="659"/>
      <c r="STM6521" s="298"/>
      <c r="STN6521" s="298"/>
      <c r="STO6521" s="298"/>
      <c r="STP6521" s="659"/>
      <c r="STQ6521" s="298"/>
      <c r="STR6521" s="298"/>
      <c r="STS6521" s="298"/>
      <c r="STT6521" s="659"/>
      <c r="STU6521" s="298"/>
      <c r="STV6521" s="298"/>
      <c r="STW6521" s="298"/>
      <c r="STX6521" s="659"/>
      <c r="STY6521" s="298"/>
      <c r="STZ6521" s="298"/>
      <c r="SUA6521" s="298"/>
      <c r="SUB6521" s="659"/>
      <c r="SUC6521" s="298"/>
      <c r="SUD6521" s="298"/>
      <c r="SUE6521" s="298"/>
      <c r="SUF6521" s="659"/>
      <c r="SUG6521" s="298"/>
      <c r="SUH6521" s="298"/>
      <c r="SUI6521" s="298"/>
      <c r="SUJ6521" s="659"/>
      <c r="SUK6521" s="298"/>
      <c r="SUL6521" s="298"/>
      <c r="SUM6521" s="298"/>
      <c r="SUN6521" s="659"/>
      <c r="SUO6521" s="298"/>
      <c r="SUP6521" s="298"/>
      <c r="SUQ6521" s="298"/>
      <c r="SUR6521" s="659"/>
      <c r="SUS6521" s="298"/>
      <c r="SUT6521" s="298"/>
      <c r="SUU6521" s="298"/>
      <c r="SUV6521" s="659"/>
      <c r="SUW6521" s="298"/>
      <c r="SUX6521" s="298"/>
      <c r="SUY6521" s="298"/>
      <c r="SUZ6521" s="659"/>
      <c r="SVA6521" s="298"/>
      <c r="SVB6521" s="298"/>
      <c r="SVC6521" s="298"/>
      <c r="SVD6521" s="659"/>
      <c r="SVE6521" s="298"/>
      <c r="SVF6521" s="298"/>
      <c r="SVG6521" s="298"/>
      <c r="SVH6521" s="659"/>
      <c r="SVI6521" s="298"/>
      <c r="SVJ6521" s="298"/>
      <c r="SVK6521" s="298"/>
      <c r="SVL6521" s="659"/>
      <c r="SVM6521" s="298"/>
      <c r="SVN6521" s="298"/>
      <c r="SVO6521" s="298"/>
      <c r="SVP6521" s="659"/>
      <c r="SVQ6521" s="298"/>
      <c r="SVR6521" s="298"/>
      <c r="SVS6521" s="298"/>
      <c r="SVT6521" s="659"/>
      <c r="SVU6521" s="298"/>
      <c r="SVV6521" s="298"/>
      <c r="SVW6521" s="298"/>
      <c r="SVX6521" s="659"/>
      <c r="SVY6521" s="298"/>
      <c r="SVZ6521" s="298"/>
      <c r="SWA6521" s="298"/>
      <c r="SWB6521" s="659"/>
      <c r="SWC6521" s="298"/>
      <c r="SWD6521" s="298"/>
      <c r="SWE6521" s="298"/>
      <c r="SWF6521" s="659"/>
      <c r="SWG6521" s="298"/>
      <c r="SWH6521" s="298"/>
      <c r="SWI6521" s="298"/>
      <c r="SWJ6521" s="659"/>
      <c r="SWK6521" s="298"/>
      <c r="SWL6521" s="298"/>
      <c r="SWM6521" s="298"/>
      <c r="SWN6521" s="659"/>
      <c r="SWO6521" s="298"/>
      <c r="SWP6521" s="298"/>
      <c r="SWQ6521" s="298"/>
      <c r="SWR6521" s="659"/>
      <c r="SWS6521" s="298"/>
      <c r="SWT6521" s="298"/>
      <c r="SWU6521" s="298"/>
      <c r="SWV6521" s="659"/>
      <c r="SWW6521" s="298"/>
      <c r="SWX6521" s="298"/>
      <c r="SWY6521" s="298"/>
      <c r="SWZ6521" s="659"/>
      <c r="SXA6521" s="298"/>
      <c r="SXB6521" s="298"/>
      <c r="SXC6521" s="298"/>
      <c r="SXD6521" s="659"/>
      <c r="SXE6521" s="298"/>
      <c r="SXF6521" s="298"/>
      <c r="SXG6521" s="298"/>
      <c r="SXH6521" s="659"/>
      <c r="SXI6521" s="298"/>
      <c r="SXJ6521" s="298"/>
      <c r="SXK6521" s="298"/>
      <c r="SXL6521" s="659"/>
      <c r="SXM6521" s="298"/>
      <c r="SXN6521" s="298"/>
      <c r="SXO6521" s="298"/>
      <c r="SXP6521" s="659"/>
      <c r="SXQ6521" s="298"/>
      <c r="SXR6521" s="298"/>
      <c r="SXS6521" s="298"/>
      <c r="SXT6521" s="659"/>
      <c r="SXU6521" s="298"/>
      <c r="SXV6521" s="298"/>
      <c r="SXW6521" s="298"/>
      <c r="SXX6521" s="659"/>
      <c r="SXY6521" s="298"/>
      <c r="SXZ6521" s="298"/>
      <c r="SYA6521" s="298"/>
      <c r="SYB6521" s="659"/>
      <c r="SYC6521" s="298"/>
      <c r="SYD6521" s="298"/>
      <c r="SYE6521" s="298"/>
      <c r="SYF6521" s="659"/>
      <c r="SYG6521" s="298"/>
      <c r="SYH6521" s="298"/>
      <c r="SYI6521" s="298"/>
      <c r="SYJ6521" s="659"/>
      <c r="SYK6521" s="298"/>
      <c r="SYL6521" s="298"/>
      <c r="SYM6521" s="298"/>
      <c r="SYN6521" s="659"/>
      <c r="SYO6521" s="298"/>
      <c r="SYP6521" s="298"/>
      <c r="SYQ6521" s="298"/>
      <c r="SYR6521" s="659"/>
      <c r="SYS6521" s="298"/>
      <c r="SYT6521" s="298"/>
      <c r="SYU6521" s="298"/>
      <c r="SYV6521" s="659"/>
      <c r="SYW6521" s="298"/>
      <c r="SYX6521" s="298"/>
      <c r="SYY6521" s="298"/>
      <c r="SYZ6521" s="659"/>
      <c r="SZA6521" s="298"/>
      <c r="SZB6521" s="298"/>
      <c r="SZC6521" s="298"/>
      <c r="SZD6521" s="659"/>
      <c r="SZE6521" s="298"/>
      <c r="SZF6521" s="298"/>
      <c r="SZG6521" s="298"/>
      <c r="SZH6521" s="659"/>
      <c r="SZI6521" s="298"/>
      <c r="SZJ6521" s="298"/>
      <c r="SZK6521" s="298"/>
      <c r="SZL6521" s="659"/>
      <c r="SZM6521" s="298"/>
      <c r="SZN6521" s="298"/>
      <c r="SZO6521" s="298"/>
      <c r="SZP6521" s="659"/>
      <c r="SZQ6521" s="298"/>
      <c r="SZR6521" s="298"/>
      <c r="SZS6521" s="298"/>
      <c r="SZT6521" s="659"/>
      <c r="SZU6521" s="298"/>
      <c r="SZV6521" s="298"/>
      <c r="SZW6521" s="298"/>
      <c r="SZX6521" s="659"/>
      <c r="SZY6521" s="298"/>
      <c r="SZZ6521" s="298"/>
      <c r="TAA6521" s="298"/>
      <c r="TAB6521" s="659"/>
      <c r="TAC6521" s="298"/>
      <c r="TAD6521" s="298"/>
      <c r="TAE6521" s="298"/>
      <c r="TAF6521" s="659"/>
      <c r="TAG6521" s="298"/>
      <c r="TAH6521" s="298"/>
      <c r="TAI6521" s="298"/>
      <c r="TAJ6521" s="659"/>
      <c r="TAK6521" s="298"/>
      <c r="TAL6521" s="298"/>
      <c r="TAM6521" s="298"/>
      <c r="TAN6521" s="659"/>
      <c r="TAO6521" s="298"/>
      <c r="TAP6521" s="298"/>
      <c r="TAQ6521" s="298"/>
      <c r="TAR6521" s="659"/>
      <c r="TAS6521" s="298"/>
      <c r="TAT6521" s="298"/>
      <c r="TAU6521" s="298"/>
      <c r="TAV6521" s="659"/>
      <c r="TAW6521" s="298"/>
      <c r="TAX6521" s="298"/>
      <c r="TAY6521" s="298"/>
      <c r="TAZ6521" s="659"/>
      <c r="TBA6521" s="298"/>
      <c r="TBB6521" s="298"/>
      <c r="TBC6521" s="298"/>
      <c r="TBD6521" s="659"/>
      <c r="TBE6521" s="298"/>
      <c r="TBF6521" s="298"/>
      <c r="TBG6521" s="298"/>
      <c r="TBH6521" s="659"/>
      <c r="TBI6521" s="298"/>
      <c r="TBJ6521" s="298"/>
      <c r="TBK6521" s="298"/>
      <c r="TBL6521" s="659"/>
      <c r="TBM6521" s="298"/>
      <c r="TBN6521" s="298"/>
      <c r="TBO6521" s="298"/>
      <c r="TBP6521" s="659"/>
      <c r="TBQ6521" s="298"/>
      <c r="TBR6521" s="298"/>
      <c r="TBS6521" s="298"/>
      <c r="TBT6521" s="659"/>
      <c r="TBU6521" s="298"/>
      <c r="TBV6521" s="298"/>
      <c r="TBW6521" s="298"/>
      <c r="TBX6521" s="659"/>
      <c r="TBY6521" s="298"/>
      <c r="TBZ6521" s="298"/>
      <c r="TCA6521" s="298"/>
      <c r="TCB6521" s="659"/>
      <c r="TCC6521" s="298"/>
      <c r="TCD6521" s="298"/>
      <c r="TCE6521" s="298"/>
      <c r="TCF6521" s="659"/>
      <c r="TCG6521" s="298"/>
      <c r="TCH6521" s="298"/>
      <c r="TCI6521" s="298"/>
      <c r="TCJ6521" s="659"/>
      <c r="TCK6521" s="298"/>
      <c r="TCL6521" s="298"/>
      <c r="TCM6521" s="298"/>
      <c r="TCN6521" s="659"/>
      <c r="TCO6521" s="298"/>
      <c r="TCP6521" s="298"/>
      <c r="TCQ6521" s="298"/>
      <c r="TCR6521" s="659"/>
      <c r="TCS6521" s="298"/>
      <c r="TCT6521" s="298"/>
      <c r="TCU6521" s="298"/>
      <c r="TCV6521" s="659"/>
      <c r="TCW6521" s="298"/>
      <c r="TCX6521" s="298"/>
      <c r="TCY6521" s="298"/>
      <c r="TCZ6521" s="659"/>
      <c r="TDA6521" s="298"/>
      <c r="TDB6521" s="298"/>
      <c r="TDC6521" s="298"/>
      <c r="TDD6521" s="659"/>
      <c r="TDE6521" s="298"/>
      <c r="TDF6521" s="298"/>
      <c r="TDG6521" s="298"/>
      <c r="TDH6521" s="659"/>
      <c r="TDI6521" s="298"/>
      <c r="TDJ6521" s="298"/>
      <c r="TDK6521" s="298"/>
      <c r="TDL6521" s="659"/>
      <c r="TDM6521" s="298"/>
      <c r="TDN6521" s="298"/>
      <c r="TDO6521" s="298"/>
      <c r="TDP6521" s="659"/>
      <c r="TDQ6521" s="298"/>
      <c r="TDR6521" s="298"/>
      <c r="TDS6521" s="298"/>
      <c r="TDT6521" s="659"/>
      <c r="TDU6521" s="298"/>
      <c r="TDV6521" s="298"/>
      <c r="TDW6521" s="298"/>
      <c r="TDX6521" s="659"/>
      <c r="TDY6521" s="298"/>
      <c r="TDZ6521" s="298"/>
      <c r="TEA6521" s="298"/>
      <c r="TEB6521" s="659"/>
      <c r="TEC6521" s="298"/>
      <c r="TED6521" s="298"/>
      <c r="TEE6521" s="298"/>
      <c r="TEF6521" s="659"/>
      <c r="TEG6521" s="298"/>
      <c r="TEH6521" s="298"/>
      <c r="TEI6521" s="298"/>
      <c r="TEJ6521" s="659"/>
      <c r="TEK6521" s="298"/>
      <c r="TEL6521" s="298"/>
      <c r="TEM6521" s="298"/>
      <c r="TEN6521" s="659"/>
      <c r="TEO6521" s="298"/>
      <c r="TEP6521" s="298"/>
      <c r="TEQ6521" s="298"/>
      <c r="TER6521" s="659"/>
      <c r="TES6521" s="298"/>
      <c r="TET6521" s="298"/>
      <c r="TEU6521" s="298"/>
      <c r="TEV6521" s="659"/>
      <c r="TEW6521" s="298"/>
      <c r="TEX6521" s="298"/>
      <c r="TEY6521" s="298"/>
      <c r="TEZ6521" s="659"/>
      <c r="TFA6521" s="298"/>
      <c r="TFB6521" s="298"/>
      <c r="TFC6521" s="298"/>
      <c r="TFD6521" s="659"/>
      <c r="TFE6521" s="298"/>
      <c r="TFF6521" s="298"/>
      <c r="TFG6521" s="298"/>
      <c r="TFH6521" s="659"/>
      <c r="TFI6521" s="298"/>
      <c r="TFJ6521" s="298"/>
      <c r="TFK6521" s="298"/>
      <c r="TFL6521" s="659"/>
      <c r="TFM6521" s="298"/>
      <c r="TFN6521" s="298"/>
      <c r="TFO6521" s="298"/>
      <c r="TFP6521" s="659"/>
      <c r="TFQ6521" s="298"/>
      <c r="TFR6521" s="298"/>
      <c r="TFS6521" s="298"/>
      <c r="TFT6521" s="659"/>
      <c r="TFU6521" s="298"/>
      <c r="TFV6521" s="298"/>
      <c r="TFW6521" s="298"/>
      <c r="TFX6521" s="659"/>
      <c r="TFY6521" s="298"/>
      <c r="TFZ6521" s="298"/>
      <c r="TGA6521" s="298"/>
      <c r="TGB6521" s="659"/>
      <c r="TGC6521" s="298"/>
      <c r="TGD6521" s="298"/>
      <c r="TGE6521" s="298"/>
      <c r="TGF6521" s="659"/>
      <c r="TGG6521" s="298"/>
      <c r="TGH6521" s="298"/>
      <c r="TGI6521" s="298"/>
      <c r="TGJ6521" s="659"/>
      <c r="TGK6521" s="298"/>
      <c r="TGL6521" s="298"/>
      <c r="TGM6521" s="298"/>
      <c r="TGN6521" s="659"/>
      <c r="TGO6521" s="298"/>
      <c r="TGP6521" s="298"/>
      <c r="TGQ6521" s="298"/>
      <c r="TGR6521" s="659"/>
      <c r="TGS6521" s="298"/>
      <c r="TGT6521" s="298"/>
      <c r="TGU6521" s="298"/>
      <c r="TGV6521" s="659"/>
      <c r="TGW6521" s="298"/>
      <c r="TGX6521" s="298"/>
      <c r="TGY6521" s="298"/>
      <c r="TGZ6521" s="659"/>
      <c r="THA6521" s="298"/>
      <c r="THB6521" s="298"/>
      <c r="THC6521" s="298"/>
      <c r="THD6521" s="659"/>
      <c r="THE6521" s="298"/>
      <c r="THF6521" s="298"/>
      <c r="THG6521" s="298"/>
      <c r="THH6521" s="659"/>
      <c r="THI6521" s="298"/>
      <c r="THJ6521" s="298"/>
      <c r="THK6521" s="298"/>
      <c r="THL6521" s="659"/>
      <c r="THM6521" s="298"/>
      <c r="THN6521" s="298"/>
      <c r="THO6521" s="298"/>
      <c r="THP6521" s="659"/>
      <c r="THQ6521" s="298"/>
      <c r="THR6521" s="298"/>
      <c r="THS6521" s="298"/>
      <c r="THT6521" s="659"/>
      <c r="THU6521" s="298"/>
      <c r="THV6521" s="298"/>
      <c r="THW6521" s="298"/>
      <c r="THX6521" s="659"/>
      <c r="THY6521" s="298"/>
      <c r="THZ6521" s="298"/>
      <c r="TIA6521" s="298"/>
      <c r="TIB6521" s="659"/>
      <c r="TIC6521" s="298"/>
      <c r="TID6521" s="298"/>
      <c r="TIE6521" s="298"/>
      <c r="TIF6521" s="659"/>
      <c r="TIG6521" s="298"/>
      <c r="TIH6521" s="298"/>
      <c r="TII6521" s="298"/>
      <c r="TIJ6521" s="659"/>
      <c r="TIK6521" s="298"/>
      <c r="TIL6521" s="298"/>
      <c r="TIM6521" s="298"/>
      <c r="TIN6521" s="659"/>
      <c r="TIO6521" s="298"/>
      <c r="TIP6521" s="298"/>
      <c r="TIQ6521" s="298"/>
      <c r="TIR6521" s="659"/>
      <c r="TIS6521" s="298"/>
      <c r="TIT6521" s="298"/>
      <c r="TIU6521" s="298"/>
      <c r="TIV6521" s="659"/>
      <c r="TIW6521" s="298"/>
      <c r="TIX6521" s="298"/>
      <c r="TIY6521" s="298"/>
      <c r="TIZ6521" s="659"/>
      <c r="TJA6521" s="298"/>
      <c r="TJB6521" s="298"/>
      <c r="TJC6521" s="298"/>
      <c r="TJD6521" s="659"/>
      <c r="TJE6521" s="298"/>
      <c r="TJF6521" s="298"/>
      <c r="TJG6521" s="298"/>
      <c r="TJH6521" s="659"/>
      <c r="TJI6521" s="298"/>
      <c r="TJJ6521" s="298"/>
      <c r="TJK6521" s="298"/>
      <c r="TJL6521" s="659"/>
      <c r="TJM6521" s="298"/>
      <c r="TJN6521" s="298"/>
      <c r="TJO6521" s="298"/>
      <c r="TJP6521" s="659"/>
      <c r="TJQ6521" s="298"/>
      <c r="TJR6521" s="298"/>
      <c r="TJS6521" s="298"/>
      <c r="TJT6521" s="659"/>
      <c r="TJU6521" s="298"/>
      <c r="TJV6521" s="298"/>
      <c r="TJW6521" s="298"/>
      <c r="TJX6521" s="659"/>
      <c r="TJY6521" s="298"/>
      <c r="TJZ6521" s="298"/>
      <c r="TKA6521" s="298"/>
      <c r="TKB6521" s="659"/>
      <c r="TKC6521" s="298"/>
      <c r="TKD6521" s="298"/>
      <c r="TKE6521" s="298"/>
      <c r="TKF6521" s="659"/>
      <c r="TKG6521" s="298"/>
      <c r="TKH6521" s="298"/>
      <c r="TKI6521" s="298"/>
      <c r="TKJ6521" s="659"/>
      <c r="TKK6521" s="298"/>
      <c r="TKL6521" s="298"/>
      <c r="TKM6521" s="298"/>
      <c r="TKN6521" s="659"/>
      <c r="TKO6521" s="298"/>
      <c r="TKP6521" s="298"/>
      <c r="TKQ6521" s="298"/>
      <c r="TKR6521" s="659"/>
      <c r="TKS6521" s="298"/>
      <c r="TKT6521" s="298"/>
      <c r="TKU6521" s="298"/>
      <c r="TKV6521" s="659"/>
      <c r="TKW6521" s="298"/>
      <c r="TKX6521" s="298"/>
      <c r="TKY6521" s="298"/>
      <c r="TKZ6521" s="659"/>
      <c r="TLA6521" s="298"/>
      <c r="TLB6521" s="298"/>
      <c r="TLC6521" s="298"/>
      <c r="TLD6521" s="659"/>
      <c r="TLE6521" s="298"/>
      <c r="TLF6521" s="298"/>
      <c r="TLG6521" s="298"/>
      <c r="TLH6521" s="659"/>
      <c r="TLI6521" s="298"/>
      <c r="TLJ6521" s="298"/>
      <c r="TLK6521" s="298"/>
      <c r="TLL6521" s="659"/>
      <c r="TLM6521" s="298"/>
      <c r="TLN6521" s="298"/>
      <c r="TLO6521" s="298"/>
      <c r="TLP6521" s="659"/>
      <c r="TLQ6521" s="298"/>
      <c r="TLR6521" s="298"/>
      <c r="TLS6521" s="298"/>
      <c r="TLT6521" s="659"/>
      <c r="TLU6521" s="298"/>
      <c r="TLV6521" s="298"/>
      <c r="TLW6521" s="298"/>
      <c r="TLX6521" s="659"/>
      <c r="TLY6521" s="298"/>
      <c r="TLZ6521" s="298"/>
      <c r="TMA6521" s="298"/>
      <c r="TMB6521" s="659"/>
      <c r="TMC6521" s="298"/>
      <c r="TMD6521" s="298"/>
      <c r="TME6521" s="298"/>
      <c r="TMF6521" s="659"/>
      <c r="TMG6521" s="298"/>
      <c r="TMH6521" s="298"/>
      <c r="TMI6521" s="298"/>
      <c r="TMJ6521" s="659"/>
      <c r="TMK6521" s="298"/>
      <c r="TML6521" s="298"/>
      <c r="TMM6521" s="298"/>
      <c r="TMN6521" s="659"/>
      <c r="TMO6521" s="298"/>
      <c r="TMP6521" s="298"/>
      <c r="TMQ6521" s="298"/>
      <c r="TMR6521" s="659"/>
      <c r="TMS6521" s="298"/>
      <c r="TMT6521" s="298"/>
      <c r="TMU6521" s="298"/>
      <c r="TMV6521" s="659"/>
      <c r="TMW6521" s="298"/>
      <c r="TMX6521" s="298"/>
      <c r="TMY6521" s="298"/>
      <c r="TMZ6521" s="659"/>
      <c r="TNA6521" s="298"/>
      <c r="TNB6521" s="298"/>
      <c r="TNC6521" s="298"/>
      <c r="TND6521" s="659"/>
      <c r="TNE6521" s="298"/>
      <c r="TNF6521" s="298"/>
      <c r="TNG6521" s="298"/>
      <c r="TNH6521" s="659"/>
      <c r="TNI6521" s="298"/>
      <c r="TNJ6521" s="298"/>
      <c r="TNK6521" s="298"/>
      <c r="TNL6521" s="659"/>
      <c r="TNM6521" s="298"/>
      <c r="TNN6521" s="298"/>
      <c r="TNO6521" s="298"/>
      <c r="TNP6521" s="659"/>
      <c r="TNQ6521" s="298"/>
      <c r="TNR6521" s="298"/>
      <c r="TNS6521" s="298"/>
      <c r="TNT6521" s="659"/>
      <c r="TNU6521" s="298"/>
      <c r="TNV6521" s="298"/>
      <c r="TNW6521" s="298"/>
      <c r="TNX6521" s="659"/>
      <c r="TNY6521" s="298"/>
      <c r="TNZ6521" s="298"/>
      <c r="TOA6521" s="298"/>
      <c r="TOB6521" s="659"/>
      <c r="TOC6521" s="298"/>
      <c r="TOD6521" s="298"/>
      <c r="TOE6521" s="298"/>
      <c r="TOF6521" s="659"/>
      <c r="TOG6521" s="298"/>
      <c r="TOH6521" s="298"/>
      <c r="TOI6521" s="298"/>
      <c r="TOJ6521" s="659"/>
      <c r="TOK6521" s="298"/>
      <c r="TOL6521" s="298"/>
      <c r="TOM6521" s="298"/>
      <c r="TON6521" s="659"/>
      <c r="TOO6521" s="298"/>
      <c r="TOP6521" s="298"/>
      <c r="TOQ6521" s="298"/>
      <c r="TOR6521" s="659"/>
      <c r="TOS6521" s="298"/>
      <c r="TOT6521" s="298"/>
      <c r="TOU6521" s="298"/>
      <c r="TOV6521" s="659"/>
      <c r="TOW6521" s="298"/>
      <c r="TOX6521" s="298"/>
      <c r="TOY6521" s="298"/>
      <c r="TOZ6521" s="659"/>
      <c r="TPA6521" s="298"/>
      <c r="TPB6521" s="298"/>
      <c r="TPC6521" s="298"/>
      <c r="TPD6521" s="659"/>
      <c r="TPE6521" s="298"/>
      <c r="TPF6521" s="298"/>
      <c r="TPG6521" s="298"/>
      <c r="TPH6521" s="659"/>
      <c r="TPI6521" s="298"/>
      <c r="TPJ6521" s="298"/>
      <c r="TPK6521" s="298"/>
      <c r="TPL6521" s="659"/>
      <c r="TPM6521" s="298"/>
      <c r="TPN6521" s="298"/>
      <c r="TPO6521" s="298"/>
      <c r="TPP6521" s="659"/>
      <c r="TPQ6521" s="298"/>
      <c r="TPR6521" s="298"/>
      <c r="TPS6521" s="298"/>
      <c r="TPT6521" s="659"/>
      <c r="TPU6521" s="298"/>
      <c r="TPV6521" s="298"/>
      <c r="TPW6521" s="298"/>
      <c r="TPX6521" s="659"/>
      <c r="TPY6521" s="298"/>
      <c r="TPZ6521" s="298"/>
      <c r="TQA6521" s="298"/>
      <c r="TQB6521" s="659"/>
      <c r="TQC6521" s="298"/>
      <c r="TQD6521" s="298"/>
      <c r="TQE6521" s="298"/>
      <c r="TQF6521" s="659"/>
      <c r="TQG6521" s="298"/>
      <c r="TQH6521" s="298"/>
      <c r="TQI6521" s="298"/>
      <c r="TQJ6521" s="659"/>
      <c r="TQK6521" s="298"/>
      <c r="TQL6521" s="298"/>
      <c r="TQM6521" s="298"/>
      <c r="TQN6521" s="659"/>
      <c r="TQO6521" s="298"/>
      <c r="TQP6521" s="298"/>
      <c r="TQQ6521" s="298"/>
      <c r="TQR6521" s="659"/>
      <c r="TQS6521" s="298"/>
      <c r="TQT6521" s="298"/>
      <c r="TQU6521" s="298"/>
      <c r="TQV6521" s="659"/>
      <c r="TQW6521" s="298"/>
      <c r="TQX6521" s="298"/>
      <c r="TQY6521" s="298"/>
      <c r="TQZ6521" s="659"/>
      <c r="TRA6521" s="298"/>
      <c r="TRB6521" s="298"/>
      <c r="TRC6521" s="298"/>
      <c r="TRD6521" s="659"/>
      <c r="TRE6521" s="298"/>
      <c r="TRF6521" s="298"/>
      <c r="TRG6521" s="298"/>
      <c r="TRH6521" s="659"/>
      <c r="TRI6521" s="298"/>
      <c r="TRJ6521" s="298"/>
      <c r="TRK6521" s="298"/>
      <c r="TRL6521" s="659"/>
      <c r="TRM6521" s="298"/>
      <c r="TRN6521" s="298"/>
      <c r="TRO6521" s="298"/>
      <c r="TRP6521" s="659"/>
      <c r="TRQ6521" s="298"/>
      <c r="TRR6521" s="298"/>
      <c r="TRS6521" s="298"/>
      <c r="TRT6521" s="659"/>
      <c r="TRU6521" s="298"/>
      <c r="TRV6521" s="298"/>
      <c r="TRW6521" s="298"/>
      <c r="TRX6521" s="659"/>
      <c r="TRY6521" s="298"/>
      <c r="TRZ6521" s="298"/>
      <c r="TSA6521" s="298"/>
      <c r="TSB6521" s="659"/>
      <c r="TSC6521" s="298"/>
      <c r="TSD6521" s="298"/>
      <c r="TSE6521" s="298"/>
      <c r="TSF6521" s="659"/>
      <c r="TSG6521" s="298"/>
      <c r="TSH6521" s="298"/>
      <c r="TSI6521" s="298"/>
      <c r="TSJ6521" s="659"/>
      <c r="TSK6521" s="298"/>
      <c r="TSL6521" s="298"/>
      <c r="TSM6521" s="298"/>
      <c r="TSN6521" s="659"/>
      <c r="TSO6521" s="298"/>
      <c r="TSP6521" s="298"/>
      <c r="TSQ6521" s="298"/>
      <c r="TSR6521" s="659"/>
      <c r="TSS6521" s="298"/>
      <c r="TST6521" s="298"/>
      <c r="TSU6521" s="298"/>
      <c r="TSV6521" s="659"/>
      <c r="TSW6521" s="298"/>
      <c r="TSX6521" s="298"/>
      <c r="TSY6521" s="298"/>
      <c r="TSZ6521" s="659"/>
      <c r="TTA6521" s="298"/>
      <c r="TTB6521" s="298"/>
      <c r="TTC6521" s="298"/>
      <c r="TTD6521" s="659"/>
      <c r="TTE6521" s="298"/>
      <c r="TTF6521" s="298"/>
      <c r="TTG6521" s="298"/>
      <c r="TTH6521" s="659"/>
      <c r="TTI6521" s="298"/>
      <c r="TTJ6521" s="298"/>
      <c r="TTK6521" s="298"/>
      <c r="TTL6521" s="659"/>
      <c r="TTM6521" s="298"/>
      <c r="TTN6521" s="298"/>
      <c r="TTO6521" s="298"/>
      <c r="TTP6521" s="659"/>
      <c r="TTQ6521" s="298"/>
      <c r="TTR6521" s="298"/>
      <c r="TTS6521" s="298"/>
      <c r="TTT6521" s="659"/>
      <c r="TTU6521" s="298"/>
      <c r="TTV6521" s="298"/>
      <c r="TTW6521" s="298"/>
      <c r="TTX6521" s="659"/>
      <c r="TTY6521" s="298"/>
      <c r="TTZ6521" s="298"/>
      <c r="TUA6521" s="298"/>
      <c r="TUB6521" s="659"/>
      <c r="TUC6521" s="298"/>
      <c r="TUD6521" s="298"/>
      <c r="TUE6521" s="298"/>
      <c r="TUF6521" s="659"/>
      <c r="TUG6521" s="298"/>
      <c r="TUH6521" s="298"/>
      <c r="TUI6521" s="298"/>
      <c r="TUJ6521" s="659"/>
      <c r="TUK6521" s="298"/>
      <c r="TUL6521" s="298"/>
      <c r="TUM6521" s="298"/>
      <c r="TUN6521" s="659"/>
      <c r="TUO6521" s="298"/>
      <c r="TUP6521" s="298"/>
      <c r="TUQ6521" s="298"/>
      <c r="TUR6521" s="659"/>
      <c r="TUS6521" s="298"/>
      <c r="TUT6521" s="298"/>
      <c r="TUU6521" s="298"/>
      <c r="TUV6521" s="659"/>
      <c r="TUW6521" s="298"/>
      <c r="TUX6521" s="298"/>
      <c r="TUY6521" s="298"/>
      <c r="TUZ6521" s="659"/>
      <c r="TVA6521" s="298"/>
      <c r="TVB6521" s="298"/>
      <c r="TVC6521" s="298"/>
      <c r="TVD6521" s="659"/>
      <c r="TVE6521" s="298"/>
      <c r="TVF6521" s="298"/>
      <c r="TVG6521" s="298"/>
      <c r="TVH6521" s="659"/>
      <c r="TVI6521" s="298"/>
      <c r="TVJ6521" s="298"/>
      <c r="TVK6521" s="298"/>
      <c r="TVL6521" s="659"/>
      <c r="TVM6521" s="298"/>
      <c r="TVN6521" s="298"/>
      <c r="TVO6521" s="298"/>
      <c r="TVP6521" s="659"/>
      <c r="TVQ6521" s="298"/>
      <c r="TVR6521" s="298"/>
      <c r="TVS6521" s="298"/>
      <c r="TVT6521" s="659"/>
      <c r="TVU6521" s="298"/>
      <c r="TVV6521" s="298"/>
      <c r="TVW6521" s="298"/>
      <c r="TVX6521" s="659"/>
      <c r="TVY6521" s="298"/>
      <c r="TVZ6521" s="298"/>
      <c r="TWA6521" s="298"/>
      <c r="TWB6521" s="659"/>
      <c r="TWC6521" s="298"/>
      <c r="TWD6521" s="298"/>
      <c r="TWE6521" s="298"/>
      <c r="TWF6521" s="659"/>
      <c r="TWG6521" s="298"/>
      <c r="TWH6521" s="298"/>
      <c r="TWI6521" s="298"/>
      <c r="TWJ6521" s="659"/>
      <c r="TWK6521" s="298"/>
      <c r="TWL6521" s="298"/>
      <c r="TWM6521" s="298"/>
      <c r="TWN6521" s="659"/>
      <c r="TWO6521" s="298"/>
      <c r="TWP6521" s="298"/>
      <c r="TWQ6521" s="298"/>
      <c r="TWR6521" s="659"/>
      <c r="TWS6521" s="298"/>
      <c r="TWT6521" s="298"/>
      <c r="TWU6521" s="298"/>
      <c r="TWV6521" s="659"/>
      <c r="TWW6521" s="298"/>
      <c r="TWX6521" s="298"/>
      <c r="TWY6521" s="298"/>
      <c r="TWZ6521" s="659"/>
      <c r="TXA6521" s="298"/>
      <c r="TXB6521" s="298"/>
      <c r="TXC6521" s="298"/>
      <c r="TXD6521" s="659"/>
      <c r="TXE6521" s="298"/>
      <c r="TXF6521" s="298"/>
      <c r="TXG6521" s="298"/>
      <c r="TXH6521" s="659"/>
      <c r="TXI6521" s="298"/>
      <c r="TXJ6521" s="298"/>
      <c r="TXK6521" s="298"/>
      <c r="TXL6521" s="659"/>
      <c r="TXM6521" s="298"/>
      <c r="TXN6521" s="298"/>
      <c r="TXO6521" s="298"/>
      <c r="TXP6521" s="659"/>
      <c r="TXQ6521" s="298"/>
      <c r="TXR6521" s="298"/>
      <c r="TXS6521" s="298"/>
      <c r="TXT6521" s="659"/>
      <c r="TXU6521" s="298"/>
      <c r="TXV6521" s="298"/>
      <c r="TXW6521" s="298"/>
      <c r="TXX6521" s="659"/>
      <c r="TXY6521" s="298"/>
      <c r="TXZ6521" s="298"/>
      <c r="TYA6521" s="298"/>
      <c r="TYB6521" s="659"/>
      <c r="TYC6521" s="298"/>
      <c r="TYD6521" s="298"/>
      <c r="TYE6521" s="298"/>
      <c r="TYF6521" s="659"/>
      <c r="TYG6521" s="298"/>
      <c r="TYH6521" s="298"/>
      <c r="TYI6521" s="298"/>
      <c r="TYJ6521" s="659"/>
      <c r="TYK6521" s="298"/>
      <c r="TYL6521" s="298"/>
      <c r="TYM6521" s="298"/>
      <c r="TYN6521" s="659"/>
      <c r="TYO6521" s="298"/>
      <c r="TYP6521" s="298"/>
      <c r="TYQ6521" s="298"/>
      <c r="TYR6521" s="659"/>
      <c r="TYS6521" s="298"/>
      <c r="TYT6521" s="298"/>
      <c r="TYU6521" s="298"/>
      <c r="TYV6521" s="659"/>
      <c r="TYW6521" s="298"/>
      <c r="TYX6521" s="298"/>
      <c r="TYY6521" s="298"/>
      <c r="TYZ6521" s="659"/>
      <c r="TZA6521" s="298"/>
      <c r="TZB6521" s="298"/>
      <c r="TZC6521" s="298"/>
      <c r="TZD6521" s="659"/>
      <c r="TZE6521" s="298"/>
      <c r="TZF6521" s="298"/>
      <c r="TZG6521" s="298"/>
      <c r="TZH6521" s="659"/>
      <c r="TZI6521" s="298"/>
      <c r="TZJ6521" s="298"/>
      <c r="TZK6521" s="298"/>
      <c r="TZL6521" s="659"/>
      <c r="TZM6521" s="298"/>
      <c r="TZN6521" s="298"/>
      <c r="TZO6521" s="298"/>
      <c r="TZP6521" s="659"/>
      <c r="TZQ6521" s="298"/>
      <c r="TZR6521" s="298"/>
      <c r="TZS6521" s="298"/>
      <c r="TZT6521" s="659"/>
      <c r="TZU6521" s="298"/>
      <c r="TZV6521" s="298"/>
      <c r="TZW6521" s="298"/>
      <c r="TZX6521" s="659"/>
      <c r="TZY6521" s="298"/>
      <c r="TZZ6521" s="298"/>
      <c r="UAA6521" s="298"/>
      <c r="UAB6521" s="659"/>
      <c r="UAC6521" s="298"/>
      <c r="UAD6521" s="298"/>
      <c r="UAE6521" s="298"/>
      <c r="UAF6521" s="659"/>
      <c r="UAG6521" s="298"/>
      <c r="UAH6521" s="298"/>
      <c r="UAI6521" s="298"/>
      <c r="UAJ6521" s="659"/>
      <c r="UAK6521" s="298"/>
      <c r="UAL6521" s="298"/>
      <c r="UAM6521" s="298"/>
      <c r="UAN6521" s="659"/>
      <c r="UAO6521" s="298"/>
      <c r="UAP6521" s="298"/>
      <c r="UAQ6521" s="298"/>
      <c r="UAR6521" s="659"/>
      <c r="UAS6521" s="298"/>
      <c r="UAT6521" s="298"/>
      <c r="UAU6521" s="298"/>
      <c r="UAV6521" s="659"/>
      <c r="UAW6521" s="298"/>
      <c r="UAX6521" s="298"/>
      <c r="UAY6521" s="298"/>
      <c r="UAZ6521" s="659"/>
      <c r="UBA6521" s="298"/>
      <c r="UBB6521" s="298"/>
      <c r="UBC6521" s="298"/>
      <c r="UBD6521" s="659"/>
      <c r="UBE6521" s="298"/>
      <c r="UBF6521" s="298"/>
      <c r="UBG6521" s="298"/>
      <c r="UBH6521" s="659"/>
      <c r="UBI6521" s="298"/>
      <c r="UBJ6521" s="298"/>
      <c r="UBK6521" s="298"/>
      <c r="UBL6521" s="659"/>
      <c r="UBM6521" s="298"/>
      <c r="UBN6521" s="298"/>
      <c r="UBO6521" s="298"/>
      <c r="UBP6521" s="659"/>
      <c r="UBQ6521" s="298"/>
      <c r="UBR6521" s="298"/>
      <c r="UBS6521" s="298"/>
      <c r="UBT6521" s="659"/>
      <c r="UBU6521" s="298"/>
      <c r="UBV6521" s="298"/>
      <c r="UBW6521" s="298"/>
      <c r="UBX6521" s="659"/>
      <c r="UBY6521" s="298"/>
      <c r="UBZ6521" s="298"/>
      <c r="UCA6521" s="298"/>
      <c r="UCB6521" s="659"/>
      <c r="UCC6521" s="298"/>
      <c r="UCD6521" s="298"/>
      <c r="UCE6521" s="298"/>
      <c r="UCF6521" s="659"/>
      <c r="UCG6521" s="298"/>
      <c r="UCH6521" s="298"/>
      <c r="UCI6521" s="298"/>
      <c r="UCJ6521" s="659"/>
      <c r="UCK6521" s="298"/>
      <c r="UCL6521" s="298"/>
      <c r="UCM6521" s="298"/>
      <c r="UCN6521" s="659"/>
      <c r="UCO6521" s="298"/>
      <c r="UCP6521" s="298"/>
      <c r="UCQ6521" s="298"/>
      <c r="UCR6521" s="659"/>
      <c r="UCS6521" s="298"/>
      <c r="UCT6521" s="298"/>
      <c r="UCU6521" s="298"/>
      <c r="UCV6521" s="659"/>
      <c r="UCW6521" s="298"/>
      <c r="UCX6521" s="298"/>
      <c r="UCY6521" s="298"/>
      <c r="UCZ6521" s="659"/>
      <c r="UDA6521" s="298"/>
      <c r="UDB6521" s="298"/>
      <c r="UDC6521" s="298"/>
      <c r="UDD6521" s="659"/>
      <c r="UDE6521" s="298"/>
      <c r="UDF6521" s="298"/>
      <c r="UDG6521" s="298"/>
      <c r="UDH6521" s="659"/>
      <c r="UDI6521" s="298"/>
      <c r="UDJ6521" s="298"/>
      <c r="UDK6521" s="298"/>
      <c r="UDL6521" s="659"/>
      <c r="UDM6521" s="298"/>
      <c r="UDN6521" s="298"/>
      <c r="UDO6521" s="298"/>
      <c r="UDP6521" s="659"/>
      <c r="UDQ6521" s="298"/>
      <c r="UDR6521" s="298"/>
      <c r="UDS6521" s="298"/>
      <c r="UDT6521" s="659"/>
      <c r="UDU6521" s="298"/>
      <c r="UDV6521" s="298"/>
      <c r="UDW6521" s="298"/>
      <c r="UDX6521" s="659"/>
      <c r="UDY6521" s="298"/>
      <c r="UDZ6521" s="298"/>
      <c r="UEA6521" s="298"/>
      <c r="UEB6521" s="659"/>
      <c r="UEC6521" s="298"/>
      <c r="UED6521" s="298"/>
      <c r="UEE6521" s="298"/>
      <c r="UEF6521" s="659"/>
      <c r="UEG6521" s="298"/>
      <c r="UEH6521" s="298"/>
      <c r="UEI6521" s="298"/>
      <c r="UEJ6521" s="659"/>
      <c r="UEK6521" s="298"/>
      <c r="UEL6521" s="298"/>
      <c r="UEM6521" s="298"/>
      <c r="UEN6521" s="659"/>
      <c r="UEO6521" s="298"/>
      <c r="UEP6521" s="298"/>
      <c r="UEQ6521" s="298"/>
      <c r="UER6521" s="659"/>
      <c r="UES6521" s="298"/>
      <c r="UET6521" s="298"/>
      <c r="UEU6521" s="298"/>
      <c r="UEV6521" s="659"/>
      <c r="UEW6521" s="298"/>
      <c r="UEX6521" s="298"/>
      <c r="UEY6521" s="298"/>
      <c r="UEZ6521" s="659"/>
      <c r="UFA6521" s="298"/>
      <c r="UFB6521" s="298"/>
      <c r="UFC6521" s="298"/>
      <c r="UFD6521" s="659"/>
      <c r="UFE6521" s="298"/>
      <c r="UFF6521" s="298"/>
      <c r="UFG6521" s="298"/>
      <c r="UFH6521" s="659"/>
      <c r="UFI6521" s="298"/>
      <c r="UFJ6521" s="298"/>
      <c r="UFK6521" s="298"/>
      <c r="UFL6521" s="659"/>
      <c r="UFM6521" s="298"/>
      <c r="UFN6521" s="298"/>
      <c r="UFO6521" s="298"/>
      <c r="UFP6521" s="659"/>
      <c r="UFQ6521" s="298"/>
      <c r="UFR6521" s="298"/>
      <c r="UFS6521" s="298"/>
      <c r="UFT6521" s="659"/>
      <c r="UFU6521" s="298"/>
      <c r="UFV6521" s="298"/>
      <c r="UFW6521" s="298"/>
      <c r="UFX6521" s="659"/>
      <c r="UFY6521" s="298"/>
      <c r="UFZ6521" s="298"/>
      <c r="UGA6521" s="298"/>
      <c r="UGB6521" s="659"/>
      <c r="UGC6521" s="298"/>
      <c r="UGD6521" s="298"/>
      <c r="UGE6521" s="298"/>
      <c r="UGF6521" s="659"/>
      <c r="UGG6521" s="298"/>
      <c r="UGH6521" s="298"/>
      <c r="UGI6521" s="298"/>
      <c r="UGJ6521" s="659"/>
      <c r="UGK6521" s="298"/>
      <c r="UGL6521" s="298"/>
      <c r="UGM6521" s="298"/>
      <c r="UGN6521" s="659"/>
      <c r="UGO6521" s="298"/>
      <c r="UGP6521" s="298"/>
      <c r="UGQ6521" s="298"/>
      <c r="UGR6521" s="659"/>
      <c r="UGS6521" s="298"/>
      <c r="UGT6521" s="298"/>
      <c r="UGU6521" s="298"/>
      <c r="UGV6521" s="659"/>
      <c r="UGW6521" s="298"/>
      <c r="UGX6521" s="298"/>
      <c r="UGY6521" s="298"/>
      <c r="UGZ6521" s="659"/>
      <c r="UHA6521" s="298"/>
      <c r="UHB6521" s="298"/>
      <c r="UHC6521" s="298"/>
      <c r="UHD6521" s="659"/>
      <c r="UHE6521" s="298"/>
      <c r="UHF6521" s="298"/>
      <c r="UHG6521" s="298"/>
      <c r="UHH6521" s="659"/>
      <c r="UHI6521" s="298"/>
      <c r="UHJ6521" s="298"/>
      <c r="UHK6521" s="298"/>
      <c r="UHL6521" s="659"/>
      <c r="UHM6521" s="298"/>
      <c r="UHN6521" s="298"/>
      <c r="UHO6521" s="298"/>
      <c r="UHP6521" s="659"/>
      <c r="UHQ6521" s="298"/>
      <c r="UHR6521" s="298"/>
      <c r="UHS6521" s="298"/>
      <c r="UHT6521" s="659"/>
      <c r="UHU6521" s="298"/>
      <c r="UHV6521" s="298"/>
      <c r="UHW6521" s="298"/>
      <c r="UHX6521" s="659"/>
      <c r="UHY6521" s="298"/>
      <c r="UHZ6521" s="298"/>
      <c r="UIA6521" s="298"/>
      <c r="UIB6521" s="659"/>
      <c r="UIC6521" s="298"/>
      <c r="UID6521" s="298"/>
      <c r="UIE6521" s="298"/>
      <c r="UIF6521" s="659"/>
      <c r="UIG6521" s="298"/>
      <c r="UIH6521" s="298"/>
      <c r="UII6521" s="298"/>
      <c r="UIJ6521" s="659"/>
      <c r="UIK6521" s="298"/>
      <c r="UIL6521" s="298"/>
      <c r="UIM6521" s="298"/>
      <c r="UIN6521" s="659"/>
      <c r="UIO6521" s="298"/>
      <c r="UIP6521" s="298"/>
      <c r="UIQ6521" s="298"/>
      <c r="UIR6521" s="659"/>
      <c r="UIS6521" s="298"/>
      <c r="UIT6521" s="298"/>
      <c r="UIU6521" s="298"/>
      <c r="UIV6521" s="659"/>
      <c r="UIW6521" s="298"/>
      <c r="UIX6521" s="298"/>
      <c r="UIY6521" s="298"/>
      <c r="UIZ6521" s="659"/>
      <c r="UJA6521" s="298"/>
      <c r="UJB6521" s="298"/>
      <c r="UJC6521" s="298"/>
      <c r="UJD6521" s="659"/>
      <c r="UJE6521" s="298"/>
      <c r="UJF6521" s="298"/>
      <c r="UJG6521" s="298"/>
      <c r="UJH6521" s="659"/>
      <c r="UJI6521" s="298"/>
      <c r="UJJ6521" s="298"/>
      <c r="UJK6521" s="298"/>
      <c r="UJL6521" s="659"/>
      <c r="UJM6521" s="298"/>
      <c r="UJN6521" s="298"/>
      <c r="UJO6521" s="298"/>
      <c r="UJP6521" s="659"/>
      <c r="UJQ6521" s="298"/>
      <c r="UJR6521" s="298"/>
      <c r="UJS6521" s="298"/>
      <c r="UJT6521" s="659"/>
      <c r="UJU6521" s="298"/>
      <c r="UJV6521" s="298"/>
      <c r="UJW6521" s="298"/>
      <c r="UJX6521" s="659"/>
      <c r="UJY6521" s="298"/>
      <c r="UJZ6521" s="298"/>
      <c r="UKA6521" s="298"/>
      <c r="UKB6521" s="659"/>
      <c r="UKC6521" s="298"/>
      <c r="UKD6521" s="298"/>
      <c r="UKE6521" s="298"/>
      <c r="UKF6521" s="659"/>
      <c r="UKG6521" s="298"/>
      <c r="UKH6521" s="298"/>
      <c r="UKI6521" s="298"/>
      <c r="UKJ6521" s="659"/>
      <c r="UKK6521" s="298"/>
      <c r="UKL6521" s="298"/>
      <c r="UKM6521" s="298"/>
      <c r="UKN6521" s="659"/>
      <c r="UKO6521" s="298"/>
      <c r="UKP6521" s="298"/>
      <c r="UKQ6521" s="298"/>
      <c r="UKR6521" s="659"/>
      <c r="UKS6521" s="298"/>
      <c r="UKT6521" s="298"/>
      <c r="UKU6521" s="298"/>
      <c r="UKV6521" s="659"/>
      <c r="UKW6521" s="298"/>
      <c r="UKX6521" s="298"/>
      <c r="UKY6521" s="298"/>
      <c r="UKZ6521" s="659"/>
      <c r="ULA6521" s="298"/>
      <c r="ULB6521" s="298"/>
      <c r="ULC6521" s="298"/>
      <c r="ULD6521" s="659"/>
      <c r="ULE6521" s="298"/>
      <c r="ULF6521" s="298"/>
      <c r="ULG6521" s="298"/>
      <c r="ULH6521" s="659"/>
      <c r="ULI6521" s="298"/>
      <c r="ULJ6521" s="298"/>
      <c r="ULK6521" s="298"/>
      <c r="ULL6521" s="659"/>
      <c r="ULM6521" s="298"/>
      <c r="ULN6521" s="298"/>
      <c r="ULO6521" s="298"/>
      <c r="ULP6521" s="659"/>
      <c r="ULQ6521" s="298"/>
      <c r="ULR6521" s="298"/>
      <c r="ULS6521" s="298"/>
      <c r="ULT6521" s="659"/>
      <c r="ULU6521" s="298"/>
      <c r="ULV6521" s="298"/>
      <c r="ULW6521" s="298"/>
      <c r="ULX6521" s="659"/>
      <c r="ULY6521" s="298"/>
      <c r="ULZ6521" s="298"/>
      <c r="UMA6521" s="298"/>
      <c r="UMB6521" s="659"/>
      <c r="UMC6521" s="298"/>
      <c r="UMD6521" s="298"/>
      <c r="UME6521" s="298"/>
      <c r="UMF6521" s="659"/>
      <c r="UMG6521" s="298"/>
      <c r="UMH6521" s="298"/>
      <c r="UMI6521" s="298"/>
      <c r="UMJ6521" s="659"/>
      <c r="UMK6521" s="298"/>
      <c r="UML6521" s="298"/>
      <c r="UMM6521" s="298"/>
      <c r="UMN6521" s="659"/>
      <c r="UMO6521" s="298"/>
      <c r="UMP6521" s="298"/>
      <c r="UMQ6521" s="298"/>
      <c r="UMR6521" s="659"/>
      <c r="UMS6521" s="298"/>
      <c r="UMT6521" s="298"/>
      <c r="UMU6521" s="298"/>
      <c r="UMV6521" s="659"/>
      <c r="UMW6521" s="298"/>
      <c r="UMX6521" s="298"/>
      <c r="UMY6521" s="298"/>
      <c r="UMZ6521" s="659"/>
      <c r="UNA6521" s="298"/>
      <c r="UNB6521" s="298"/>
      <c r="UNC6521" s="298"/>
      <c r="UND6521" s="659"/>
      <c r="UNE6521" s="298"/>
      <c r="UNF6521" s="298"/>
      <c r="UNG6521" s="298"/>
      <c r="UNH6521" s="659"/>
      <c r="UNI6521" s="298"/>
      <c r="UNJ6521" s="298"/>
      <c r="UNK6521" s="298"/>
      <c r="UNL6521" s="659"/>
      <c r="UNM6521" s="298"/>
      <c r="UNN6521" s="298"/>
      <c r="UNO6521" s="298"/>
      <c r="UNP6521" s="659"/>
      <c r="UNQ6521" s="298"/>
      <c r="UNR6521" s="298"/>
      <c r="UNS6521" s="298"/>
      <c r="UNT6521" s="659"/>
      <c r="UNU6521" s="298"/>
      <c r="UNV6521" s="298"/>
      <c r="UNW6521" s="298"/>
      <c r="UNX6521" s="659"/>
      <c r="UNY6521" s="298"/>
      <c r="UNZ6521" s="298"/>
      <c r="UOA6521" s="298"/>
      <c r="UOB6521" s="659"/>
      <c r="UOC6521" s="298"/>
      <c r="UOD6521" s="298"/>
      <c r="UOE6521" s="298"/>
      <c r="UOF6521" s="659"/>
      <c r="UOG6521" s="298"/>
      <c r="UOH6521" s="298"/>
      <c r="UOI6521" s="298"/>
      <c r="UOJ6521" s="659"/>
      <c r="UOK6521" s="298"/>
      <c r="UOL6521" s="298"/>
      <c r="UOM6521" s="298"/>
      <c r="UON6521" s="659"/>
      <c r="UOO6521" s="298"/>
      <c r="UOP6521" s="298"/>
      <c r="UOQ6521" s="298"/>
      <c r="UOR6521" s="659"/>
      <c r="UOS6521" s="298"/>
      <c r="UOT6521" s="298"/>
      <c r="UOU6521" s="298"/>
      <c r="UOV6521" s="659"/>
      <c r="UOW6521" s="298"/>
      <c r="UOX6521" s="298"/>
      <c r="UOY6521" s="298"/>
      <c r="UOZ6521" s="659"/>
      <c r="UPA6521" s="298"/>
      <c r="UPB6521" s="298"/>
      <c r="UPC6521" s="298"/>
      <c r="UPD6521" s="659"/>
      <c r="UPE6521" s="298"/>
      <c r="UPF6521" s="298"/>
      <c r="UPG6521" s="298"/>
      <c r="UPH6521" s="659"/>
      <c r="UPI6521" s="298"/>
      <c r="UPJ6521" s="298"/>
      <c r="UPK6521" s="298"/>
      <c r="UPL6521" s="659"/>
      <c r="UPM6521" s="298"/>
      <c r="UPN6521" s="298"/>
      <c r="UPO6521" s="298"/>
      <c r="UPP6521" s="659"/>
      <c r="UPQ6521" s="298"/>
      <c r="UPR6521" s="298"/>
      <c r="UPS6521" s="298"/>
      <c r="UPT6521" s="659"/>
      <c r="UPU6521" s="298"/>
      <c r="UPV6521" s="298"/>
      <c r="UPW6521" s="298"/>
      <c r="UPX6521" s="659"/>
      <c r="UPY6521" s="298"/>
      <c r="UPZ6521" s="298"/>
      <c r="UQA6521" s="298"/>
      <c r="UQB6521" s="659"/>
      <c r="UQC6521" s="298"/>
      <c r="UQD6521" s="298"/>
      <c r="UQE6521" s="298"/>
      <c r="UQF6521" s="659"/>
      <c r="UQG6521" s="298"/>
      <c r="UQH6521" s="298"/>
      <c r="UQI6521" s="298"/>
      <c r="UQJ6521" s="659"/>
      <c r="UQK6521" s="298"/>
      <c r="UQL6521" s="298"/>
      <c r="UQM6521" s="298"/>
      <c r="UQN6521" s="659"/>
      <c r="UQO6521" s="298"/>
      <c r="UQP6521" s="298"/>
      <c r="UQQ6521" s="298"/>
      <c r="UQR6521" s="659"/>
      <c r="UQS6521" s="298"/>
      <c r="UQT6521" s="298"/>
      <c r="UQU6521" s="298"/>
      <c r="UQV6521" s="659"/>
      <c r="UQW6521" s="298"/>
      <c r="UQX6521" s="298"/>
      <c r="UQY6521" s="298"/>
      <c r="UQZ6521" s="659"/>
      <c r="URA6521" s="298"/>
      <c r="URB6521" s="298"/>
      <c r="URC6521" s="298"/>
      <c r="URD6521" s="659"/>
      <c r="URE6521" s="298"/>
      <c r="URF6521" s="298"/>
      <c r="URG6521" s="298"/>
      <c r="URH6521" s="659"/>
      <c r="URI6521" s="298"/>
      <c r="URJ6521" s="298"/>
      <c r="URK6521" s="298"/>
      <c r="URL6521" s="659"/>
      <c r="URM6521" s="298"/>
      <c r="URN6521" s="298"/>
      <c r="URO6521" s="298"/>
      <c r="URP6521" s="659"/>
      <c r="URQ6521" s="298"/>
      <c r="URR6521" s="298"/>
      <c r="URS6521" s="298"/>
      <c r="URT6521" s="659"/>
      <c r="URU6521" s="298"/>
      <c r="URV6521" s="298"/>
      <c r="URW6521" s="298"/>
      <c r="URX6521" s="659"/>
      <c r="URY6521" s="298"/>
      <c r="URZ6521" s="298"/>
      <c r="USA6521" s="298"/>
      <c r="USB6521" s="659"/>
      <c r="USC6521" s="298"/>
      <c r="USD6521" s="298"/>
      <c r="USE6521" s="298"/>
      <c r="USF6521" s="659"/>
      <c r="USG6521" s="298"/>
      <c r="USH6521" s="298"/>
      <c r="USI6521" s="298"/>
      <c r="USJ6521" s="659"/>
      <c r="USK6521" s="298"/>
      <c r="USL6521" s="298"/>
      <c r="USM6521" s="298"/>
      <c r="USN6521" s="659"/>
      <c r="USO6521" s="298"/>
      <c r="USP6521" s="298"/>
      <c r="USQ6521" s="298"/>
      <c r="USR6521" s="659"/>
      <c r="USS6521" s="298"/>
      <c r="UST6521" s="298"/>
      <c r="USU6521" s="298"/>
      <c r="USV6521" s="659"/>
      <c r="USW6521" s="298"/>
      <c r="USX6521" s="298"/>
      <c r="USY6521" s="298"/>
      <c r="USZ6521" s="659"/>
      <c r="UTA6521" s="298"/>
      <c r="UTB6521" s="298"/>
      <c r="UTC6521" s="298"/>
      <c r="UTD6521" s="659"/>
      <c r="UTE6521" s="298"/>
      <c r="UTF6521" s="298"/>
      <c r="UTG6521" s="298"/>
      <c r="UTH6521" s="659"/>
      <c r="UTI6521" s="298"/>
      <c r="UTJ6521" s="298"/>
      <c r="UTK6521" s="298"/>
      <c r="UTL6521" s="659"/>
      <c r="UTM6521" s="298"/>
      <c r="UTN6521" s="298"/>
      <c r="UTO6521" s="298"/>
      <c r="UTP6521" s="659"/>
      <c r="UTQ6521" s="298"/>
      <c r="UTR6521" s="298"/>
      <c r="UTS6521" s="298"/>
      <c r="UTT6521" s="659"/>
      <c r="UTU6521" s="298"/>
      <c r="UTV6521" s="298"/>
      <c r="UTW6521" s="298"/>
      <c r="UTX6521" s="659"/>
      <c r="UTY6521" s="298"/>
      <c r="UTZ6521" s="298"/>
      <c r="UUA6521" s="298"/>
      <c r="UUB6521" s="659"/>
      <c r="UUC6521" s="298"/>
      <c r="UUD6521" s="298"/>
      <c r="UUE6521" s="298"/>
      <c r="UUF6521" s="659"/>
      <c r="UUG6521" s="298"/>
      <c r="UUH6521" s="298"/>
      <c r="UUI6521" s="298"/>
      <c r="UUJ6521" s="659"/>
      <c r="UUK6521" s="298"/>
      <c r="UUL6521" s="298"/>
      <c r="UUM6521" s="298"/>
      <c r="UUN6521" s="659"/>
      <c r="UUO6521" s="298"/>
      <c r="UUP6521" s="298"/>
      <c r="UUQ6521" s="298"/>
      <c r="UUR6521" s="659"/>
      <c r="UUS6521" s="298"/>
      <c r="UUT6521" s="298"/>
      <c r="UUU6521" s="298"/>
      <c r="UUV6521" s="659"/>
      <c r="UUW6521" s="298"/>
      <c r="UUX6521" s="298"/>
      <c r="UUY6521" s="298"/>
      <c r="UUZ6521" s="659"/>
      <c r="UVA6521" s="298"/>
      <c r="UVB6521" s="298"/>
      <c r="UVC6521" s="298"/>
      <c r="UVD6521" s="659"/>
      <c r="UVE6521" s="298"/>
      <c r="UVF6521" s="298"/>
      <c r="UVG6521" s="298"/>
      <c r="UVH6521" s="659"/>
      <c r="UVI6521" s="298"/>
      <c r="UVJ6521" s="298"/>
      <c r="UVK6521" s="298"/>
      <c r="UVL6521" s="659"/>
      <c r="UVM6521" s="298"/>
      <c r="UVN6521" s="298"/>
      <c r="UVO6521" s="298"/>
      <c r="UVP6521" s="659"/>
      <c r="UVQ6521" s="298"/>
      <c r="UVR6521" s="298"/>
      <c r="UVS6521" s="298"/>
      <c r="UVT6521" s="659"/>
      <c r="UVU6521" s="298"/>
      <c r="UVV6521" s="298"/>
      <c r="UVW6521" s="298"/>
      <c r="UVX6521" s="659"/>
      <c r="UVY6521" s="298"/>
      <c r="UVZ6521" s="298"/>
      <c r="UWA6521" s="298"/>
      <c r="UWB6521" s="659"/>
      <c r="UWC6521" s="298"/>
      <c r="UWD6521" s="298"/>
      <c r="UWE6521" s="298"/>
      <c r="UWF6521" s="659"/>
      <c r="UWG6521" s="298"/>
      <c r="UWH6521" s="298"/>
      <c r="UWI6521" s="298"/>
      <c r="UWJ6521" s="659"/>
      <c r="UWK6521" s="298"/>
      <c r="UWL6521" s="298"/>
      <c r="UWM6521" s="298"/>
      <c r="UWN6521" s="659"/>
      <c r="UWO6521" s="298"/>
      <c r="UWP6521" s="298"/>
      <c r="UWQ6521" s="298"/>
      <c r="UWR6521" s="659"/>
      <c r="UWS6521" s="298"/>
      <c r="UWT6521" s="298"/>
      <c r="UWU6521" s="298"/>
      <c r="UWV6521" s="659"/>
      <c r="UWW6521" s="298"/>
      <c r="UWX6521" s="298"/>
      <c r="UWY6521" s="298"/>
      <c r="UWZ6521" s="659"/>
      <c r="UXA6521" s="298"/>
      <c r="UXB6521" s="298"/>
      <c r="UXC6521" s="298"/>
      <c r="UXD6521" s="659"/>
      <c r="UXE6521" s="298"/>
      <c r="UXF6521" s="298"/>
      <c r="UXG6521" s="298"/>
      <c r="UXH6521" s="659"/>
      <c r="UXI6521" s="298"/>
      <c r="UXJ6521" s="298"/>
      <c r="UXK6521" s="298"/>
      <c r="UXL6521" s="659"/>
      <c r="UXM6521" s="298"/>
      <c r="UXN6521" s="298"/>
      <c r="UXO6521" s="298"/>
      <c r="UXP6521" s="659"/>
      <c r="UXQ6521" s="298"/>
      <c r="UXR6521" s="298"/>
      <c r="UXS6521" s="298"/>
      <c r="UXT6521" s="659"/>
      <c r="UXU6521" s="298"/>
      <c r="UXV6521" s="298"/>
      <c r="UXW6521" s="298"/>
      <c r="UXX6521" s="659"/>
      <c r="UXY6521" s="298"/>
      <c r="UXZ6521" s="298"/>
      <c r="UYA6521" s="298"/>
      <c r="UYB6521" s="659"/>
      <c r="UYC6521" s="298"/>
      <c r="UYD6521" s="298"/>
      <c r="UYE6521" s="298"/>
      <c r="UYF6521" s="659"/>
      <c r="UYG6521" s="298"/>
      <c r="UYH6521" s="298"/>
      <c r="UYI6521" s="298"/>
      <c r="UYJ6521" s="659"/>
      <c r="UYK6521" s="298"/>
      <c r="UYL6521" s="298"/>
      <c r="UYM6521" s="298"/>
      <c r="UYN6521" s="659"/>
      <c r="UYO6521" s="298"/>
      <c r="UYP6521" s="298"/>
      <c r="UYQ6521" s="298"/>
      <c r="UYR6521" s="659"/>
      <c r="UYS6521" s="298"/>
      <c r="UYT6521" s="298"/>
      <c r="UYU6521" s="298"/>
      <c r="UYV6521" s="659"/>
      <c r="UYW6521" s="298"/>
      <c r="UYX6521" s="298"/>
      <c r="UYY6521" s="298"/>
      <c r="UYZ6521" s="659"/>
      <c r="UZA6521" s="298"/>
      <c r="UZB6521" s="298"/>
      <c r="UZC6521" s="298"/>
      <c r="UZD6521" s="659"/>
      <c r="UZE6521" s="298"/>
      <c r="UZF6521" s="298"/>
      <c r="UZG6521" s="298"/>
      <c r="UZH6521" s="659"/>
      <c r="UZI6521" s="298"/>
      <c r="UZJ6521" s="298"/>
      <c r="UZK6521" s="298"/>
      <c r="UZL6521" s="659"/>
      <c r="UZM6521" s="298"/>
      <c r="UZN6521" s="298"/>
      <c r="UZO6521" s="298"/>
      <c r="UZP6521" s="659"/>
      <c r="UZQ6521" s="298"/>
      <c r="UZR6521" s="298"/>
      <c r="UZS6521" s="298"/>
      <c r="UZT6521" s="659"/>
      <c r="UZU6521" s="298"/>
      <c r="UZV6521" s="298"/>
      <c r="UZW6521" s="298"/>
      <c r="UZX6521" s="659"/>
      <c r="UZY6521" s="298"/>
      <c r="UZZ6521" s="298"/>
      <c r="VAA6521" s="298"/>
      <c r="VAB6521" s="659"/>
      <c r="VAC6521" s="298"/>
      <c r="VAD6521" s="298"/>
      <c r="VAE6521" s="298"/>
      <c r="VAF6521" s="659"/>
      <c r="VAG6521" s="298"/>
      <c r="VAH6521" s="298"/>
      <c r="VAI6521" s="298"/>
      <c r="VAJ6521" s="659"/>
      <c r="VAK6521" s="298"/>
      <c r="VAL6521" s="298"/>
      <c r="VAM6521" s="298"/>
      <c r="VAN6521" s="659"/>
      <c r="VAO6521" s="298"/>
      <c r="VAP6521" s="298"/>
      <c r="VAQ6521" s="298"/>
      <c r="VAR6521" s="659"/>
      <c r="VAS6521" s="298"/>
      <c r="VAT6521" s="298"/>
      <c r="VAU6521" s="298"/>
      <c r="VAV6521" s="659"/>
      <c r="VAW6521" s="298"/>
      <c r="VAX6521" s="298"/>
      <c r="VAY6521" s="298"/>
      <c r="VAZ6521" s="659"/>
      <c r="VBA6521" s="298"/>
      <c r="VBB6521" s="298"/>
      <c r="VBC6521" s="298"/>
      <c r="VBD6521" s="659"/>
      <c r="VBE6521" s="298"/>
      <c r="VBF6521" s="298"/>
      <c r="VBG6521" s="298"/>
      <c r="VBH6521" s="659"/>
      <c r="VBI6521" s="298"/>
      <c r="VBJ6521" s="298"/>
      <c r="VBK6521" s="298"/>
      <c r="VBL6521" s="659"/>
      <c r="VBM6521" s="298"/>
      <c r="VBN6521" s="298"/>
      <c r="VBO6521" s="298"/>
      <c r="VBP6521" s="659"/>
      <c r="VBQ6521" s="298"/>
      <c r="VBR6521" s="298"/>
      <c r="VBS6521" s="298"/>
      <c r="VBT6521" s="659"/>
      <c r="VBU6521" s="298"/>
      <c r="VBV6521" s="298"/>
      <c r="VBW6521" s="298"/>
      <c r="VBX6521" s="659"/>
      <c r="VBY6521" s="298"/>
      <c r="VBZ6521" s="298"/>
      <c r="VCA6521" s="298"/>
      <c r="VCB6521" s="659"/>
      <c r="VCC6521" s="298"/>
      <c r="VCD6521" s="298"/>
      <c r="VCE6521" s="298"/>
      <c r="VCF6521" s="659"/>
      <c r="VCG6521" s="298"/>
      <c r="VCH6521" s="298"/>
      <c r="VCI6521" s="298"/>
      <c r="VCJ6521" s="659"/>
      <c r="VCK6521" s="298"/>
      <c r="VCL6521" s="298"/>
      <c r="VCM6521" s="298"/>
      <c r="VCN6521" s="659"/>
      <c r="VCO6521" s="298"/>
      <c r="VCP6521" s="298"/>
      <c r="VCQ6521" s="298"/>
      <c r="VCR6521" s="659"/>
      <c r="VCS6521" s="298"/>
      <c r="VCT6521" s="298"/>
      <c r="VCU6521" s="298"/>
      <c r="VCV6521" s="659"/>
      <c r="VCW6521" s="298"/>
      <c r="VCX6521" s="298"/>
      <c r="VCY6521" s="298"/>
      <c r="VCZ6521" s="659"/>
      <c r="VDA6521" s="298"/>
      <c r="VDB6521" s="298"/>
      <c r="VDC6521" s="298"/>
      <c r="VDD6521" s="659"/>
      <c r="VDE6521" s="298"/>
      <c r="VDF6521" s="298"/>
      <c r="VDG6521" s="298"/>
      <c r="VDH6521" s="659"/>
      <c r="VDI6521" s="298"/>
      <c r="VDJ6521" s="298"/>
      <c r="VDK6521" s="298"/>
      <c r="VDL6521" s="659"/>
      <c r="VDM6521" s="298"/>
      <c r="VDN6521" s="298"/>
      <c r="VDO6521" s="298"/>
      <c r="VDP6521" s="659"/>
      <c r="VDQ6521" s="298"/>
      <c r="VDR6521" s="298"/>
      <c r="VDS6521" s="298"/>
      <c r="VDT6521" s="659"/>
      <c r="VDU6521" s="298"/>
      <c r="VDV6521" s="298"/>
      <c r="VDW6521" s="298"/>
      <c r="VDX6521" s="659"/>
      <c r="VDY6521" s="298"/>
      <c r="VDZ6521" s="298"/>
      <c r="VEA6521" s="298"/>
      <c r="VEB6521" s="659"/>
      <c r="VEC6521" s="298"/>
      <c r="VED6521" s="298"/>
      <c r="VEE6521" s="298"/>
      <c r="VEF6521" s="659"/>
      <c r="VEG6521" s="298"/>
      <c r="VEH6521" s="298"/>
      <c r="VEI6521" s="298"/>
      <c r="VEJ6521" s="659"/>
      <c r="VEK6521" s="298"/>
      <c r="VEL6521" s="298"/>
      <c r="VEM6521" s="298"/>
      <c r="VEN6521" s="659"/>
      <c r="VEO6521" s="298"/>
      <c r="VEP6521" s="298"/>
      <c r="VEQ6521" s="298"/>
      <c r="VER6521" s="659"/>
      <c r="VES6521" s="298"/>
      <c r="VET6521" s="298"/>
      <c r="VEU6521" s="298"/>
      <c r="VEV6521" s="659"/>
      <c r="VEW6521" s="298"/>
      <c r="VEX6521" s="298"/>
      <c r="VEY6521" s="298"/>
      <c r="VEZ6521" s="659"/>
      <c r="VFA6521" s="298"/>
      <c r="VFB6521" s="298"/>
      <c r="VFC6521" s="298"/>
      <c r="VFD6521" s="659"/>
      <c r="VFE6521" s="298"/>
      <c r="VFF6521" s="298"/>
      <c r="VFG6521" s="298"/>
      <c r="VFH6521" s="659"/>
      <c r="VFI6521" s="298"/>
      <c r="VFJ6521" s="298"/>
      <c r="VFK6521" s="298"/>
      <c r="VFL6521" s="659"/>
      <c r="VFM6521" s="298"/>
      <c r="VFN6521" s="298"/>
      <c r="VFO6521" s="298"/>
      <c r="VFP6521" s="659"/>
      <c r="VFQ6521" s="298"/>
      <c r="VFR6521" s="298"/>
      <c r="VFS6521" s="298"/>
      <c r="VFT6521" s="659"/>
      <c r="VFU6521" s="298"/>
      <c r="VFV6521" s="298"/>
      <c r="VFW6521" s="298"/>
      <c r="VFX6521" s="659"/>
      <c r="VFY6521" s="298"/>
      <c r="VFZ6521" s="298"/>
      <c r="VGA6521" s="298"/>
      <c r="VGB6521" s="659"/>
      <c r="VGC6521" s="298"/>
      <c r="VGD6521" s="298"/>
      <c r="VGE6521" s="298"/>
      <c r="VGF6521" s="659"/>
      <c r="VGG6521" s="298"/>
      <c r="VGH6521" s="298"/>
      <c r="VGI6521" s="298"/>
      <c r="VGJ6521" s="659"/>
      <c r="VGK6521" s="298"/>
      <c r="VGL6521" s="298"/>
      <c r="VGM6521" s="298"/>
      <c r="VGN6521" s="659"/>
      <c r="VGO6521" s="298"/>
      <c r="VGP6521" s="298"/>
      <c r="VGQ6521" s="298"/>
      <c r="VGR6521" s="659"/>
      <c r="VGS6521" s="298"/>
      <c r="VGT6521" s="298"/>
      <c r="VGU6521" s="298"/>
      <c r="VGV6521" s="659"/>
      <c r="VGW6521" s="298"/>
      <c r="VGX6521" s="298"/>
      <c r="VGY6521" s="298"/>
      <c r="VGZ6521" s="659"/>
      <c r="VHA6521" s="298"/>
      <c r="VHB6521" s="298"/>
      <c r="VHC6521" s="298"/>
      <c r="VHD6521" s="659"/>
      <c r="VHE6521" s="298"/>
      <c r="VHF6521" s="298"/>
      <c r="VHG6521" s="298"/>
      <c r="VHH6521" s="659"/>
      <c r="VHI6521" s="298"/>
      <c r="VHJ6521" s="298"/>
      <c r="VHK6521" s="298"/>
      <c r="VHL6521" s="659"/>
      <c r="VHM6521" s="298"/>
      <c r="VHN6521" s="298"/>
      <c r="VHO6521" s="298"/>
      <c r="VHP6521" s="659"/>
      <c r="VHQ6521" s="298"/>
      <c r="VHR6521" s="298"/>
      <c r="VHS6521" s="298"/>
      <c r="VHT6521" s="659"/>
      <c r="VHU6521" s="298"/>
      <c r="VHV6521" s="298"/>
      <c r="VHW6521" s="298"/>
      <c r="VHX6521" s="659"/>
      <c r="VHY6521" s="298"/>
      <c r="VHZ6521" s="298"/>
      <c r="VIA6521" s="298"/>
      <c r="VIB6521" s="659"/>
      <c r="VIC6521" s="298"/>
      <c r="VID6521" s="298"/>
      <c r="VIE6521" s="298"/>
      <c r="VIF6521" s="659"/>
      <c r="VIG6521" s="298"/>
      <c r="VIH6521" s="298"/>
      <c r="VII6521" s="298"/>
      <c r="VIJ6521" s="659"/>
      <c r="VIK6521" s="298"/>
      <c r="VIL6521" s="298"/>
      <c r="VIM6521" s="298"/>
      <c r="VIN6521" s="659"/>
      <c r="VIO6521" s="298"/>
      <c r="VIP6521" s="298"/>
      <c r="VIQ6521" s="298"/>
      <c r="VIR6521" s="659"/>
      <c r="VIS6521" s="298"/>
      <c r="VIT6521" s="298"/>
      <c r="VIU6521" s="298"/>
      <c r="VIV6521" s="659"/>
      <c r="VIW6521" s="298"/>
      <c r="VIX6521" s="298"/>
      <c r="VIY6521" s="298"/>
      <c r="VIZ6521" s="659"/>
      <c r="VJA6521" s="298"/>
      <c r="VJB6521" s="298"/>
      <c r="VJC6521" s="298"/>
      <c r="VJD6521" s="659"/>
      <c r="VJE6521" s="298"/>
      <c r="VJF6521" s="298"/>
      <c r="VJG6521" s="298"/>
      <c r="VJH6521" s="659"/>
      <c r="VJI6521" s="298"/>
      <c r="VJJ6521" s="298"/>
      <c r="VJK6521" s="298"/>
      <c r="VJL6521" s="659"/>
      <c r="VJM6521" s="298"/>
      <c r="VJN6521" s="298"/>
      <c r="VJO6521" s="298"/>
      <c r="VJP6521" s="659"/>
      <c r="VJQ6521" s="298"/>
      <c r="VJR6521" s="298"/>
      <c r="VJS6521" s="298"/>
      <c r="VJT6521" s="659"/>
      <c r="VJU6521" s="298"/>
      <c r="VJV6521" s="298"/>
      <c r="VJW6521" s="298"/>
      <c r="VJX6521" s="659"/>
      <c r="VJY6521" s="298"/>
      <c r="VJZ6521" s="298"/>
      <c r="VKA6521" s="298"/>
      <c r="VKB6521" s="659"/>
      <c r="VKC6521" s="298"/>
      <c r="VKD6521" s="298"/>
      <c r="VKE6521" s="298"/>
      <c r="VKF6521" s="659"/>
      <c r="VKG6521" s="298"/>
      <c r="VKH6521" s="298"/>
      <c r="VKI6521" s="298"/>
      <c r="VKJ6521" s="659"/>
      <c r="VKK6521" s="298"/>
      <c r="VKL6521" s="298"/>
      <c r="VKM6521" s="298"/>
      <c r="VKN6521" s="659"/>
      <c r="VKO6521" s="298"/>
      <c r="VKP6521" s="298"/>
      <c r="VKQ6521" s="298"/>
      <c r="VKR6521" s="659"/>
      <c r="VKS6521" s="298"/>
      <c r="VKT6521" s="298"/>
      <c r="VKU6521" s="298"/>
      <c r="VKV6521" s="659"/>
      <c r="VKW6521" s="298"/>
      <c r="VKX6521" s="298"/>
      <c r="VKY6521" s="298"/>
      <c r="VKZ6521" s="659"/>
      <c r="VLA6521" s="298"/>
      <c r="VLB6521" s="298"/>
      <c r="VLC6521" s="298"/>
      <c r="VLD6521" s="659"/>
      <c r="VLE6521" s="298"/>
      <c r="VLF6521" s="298"/>
      <c r="VLG6521" s="298"/>
      <c r="VLH6521" s="659"/>
      <c r="VLI6521" s="298"/>
      <c r="VLJ6521" s="298"/>
      <c r="VLK6521" s="298"/>
      <c r="VLL6521" s="659"/>
      <c r="VLM6521" s="298"/>
      <c r="VLN6521" s="298"/>
      <c r="VLO6521" s="298"/>
      <c r="VLP6521" s="659"/>
      <c r="VLQ6521" s="298"/>
      <c r="VLR6521" s="298"/>
      <c r="VLS6521" s="298"/>
      <c r="VLT6521" s="659"/>
      <c r="VLU6521" s="298"/>
      <c r="VLV6521" s="298"/>
      <c r="VLW6521" s="298"/>
      <c r="VLX6521" s="659"/>
      <c r="VLY6521" s="298"/>
      <c r="VLZ6521" s="298"/>
      <c r="VMA6521" s="298"/>
      <c r="VMB6521" s="659"/>
      <c r="VMC6521" s="298"/>
      <c r="VMD6521" s="298"/>
      <c r="VME6521" s="298"/>
      <c r="VMF6521" s="659"/>
      <c r="VMG6521" s="298"/>
      <c r="VMH6521" s="298"/>
      <c r="VMI6521" s="298"/>
      <c r="VMJ6521" s="659"/>
      <c r="VMK6521" s="298"/>
      <c r="VML6521" s="298"/>
      <c r="VMM6521" s="298"/>
      <c r="VMN6521" s="659"/>
      <c r="VMO6521" s="298"/>
      <c r="VMP6521" s="298"/>
      <c r="VMQ6521" s="298"/>
      <c r="VMR6521" s="659"/>
      <c r="VMS6521" s="298"/>
      <c r="VMT6521" s="298"/>
      <c r="VMU6521" s="298"/>
      <c r="VMV6521" s="659"/>
      <c r="VMW6521" s="298"/>
      <c r="VMX6521" s="298"/>
      <c r="VMY6521" s="298"/>
      <c r="VMZ6521" s="659"/>
      <c r="VNA6521" s="298"/>
      <c r="VNB6521" s="298"/>
      <c r="VNC6521" s="298"/>
      <c r="VND6521" s="659"/>
      <c r="VNE6521" s="298"/>
      <c r="VNF6521" s="298"/>
      <c r="VNG6521" s="298"/>
      <c r="VNH6521" s="659"/>
      <c r="VNI6521" s="298"/>
      <c r="VNJ6521" s="298"/>
      <c r="VNK6521" s="298"/>
      <c r="VNL6521" s="659"/>
      <c r="VNM6521" s="298"/>
      <c r="VNN6521" s="298"/>
      <c r="VNO6521" s="298"/>
      <c r="VNP6521" s="659"/>
      <c r="VNQ6521" s="298"/>
      <c r="VNR6521" s="298"/>
      <c r="VNS6521" s="298"/>
      <c r="VNT6521" s="659"/>
      <c r="VNU6521" s="298"/>
      <c r="VNV6521" s="298"/>
      <c r="VNW6521" s="298"/>
      <c r="VNX6521" s="659"/>
      <c r="VNY6521" s="298"/>
      <c r="VNZ6521" s="298"/>
      <c r="VOA6521" s="298"/>
      <c r="VOB6521" s="659"/>
      <c r="VOC6521" s="298"/>
      <c r="VOD6521" s="298"/>
      <c r="VOE6521" s="298"/>
      <c r="VOF6521" s="659"/>
      <c r="VOG6521" s="298"/>
      <c r="VOH6521" s="298"/>
      <c r="VOI6521" s="298"/>
      <c r="VOJ6521" s="659"/>
      <c r="VOK6521" s="298"/>
      <c r="VOL6521" s="298"/>
      <c r="VOM6521" s="298"/>
      <c r="VON6521" s="659"/>
      <c r="VOO6521" s="298"/>
      <c r="VOP6521" s="298"/>
      <c r="VOQ6521" s="298"/>
      <c r="VOR6521" s="659"/>
      <c r="VOS6521" s="298"/>
      <c r="VOT6521" s="298"/>
      <c r="VOU6521" s="298"/>
      <c r="VOV6521" s="659"/>
      <c r="VOW6521" s="298"/>
      <c r="VOX6521" s="298"/>
      <c r="VOY6521" s="298"/>
      <c r="VOZ6521" s="659"/>
      <c r="VPA6521" s="298"/>
      <c r="VPB6521" s="298"/>
      <c r="VPC6521" s="298"/>
      <c r="VPD6521" s="659"/>
      <c r="VPE6521" s="298"/>
      <c r="VPF6521" s="298"/>
      <c r="VPG6521" s="298"/>
      <c r="VPH6521" s="659"/>
      <c r="VPI6521" s="298"/>
      <c r="VPJ6521" s="298"/>
      <c r="VPK6521" s="298"/>
      <c r="VPL6521" s="659"/>
      <c r="VPM6521" s="298"/>
      <c r="VPN6521" s="298"/>
      <c r="VPO6521" s="298"/>
      <c r="VPP6521" s="659"/>
      <c r="VPQ6521" s="298"/>
      <c r="VPR6521" s="298"/>
      <c r="VPS6521" s="298"/>
      <c r="VPT6521" s="659"/>
      <c r="VPU6521" s="298"/>
      <c r="VPV6521" s="298"/>
      <c r="VPW6521" s="298"/>
      <c r="VPX6521" s="659"/>
      <c r="VPY6521" s="298"/>
      <c r="VPZ6521" s="298"/>
      <c r="VQA6521" s="298"/>
      <c r="VQB6521" s="659"/>
      <c r="VQC6521" s="298"/>
      <c r="VQD6521" s="298"/>
      <c r="VQE6521" s="298"/>
      <c r="VQF6521" s="659"/>
      <c r="VQG6521" s="298"/>
      <c r="VQH6521" s="298"/>
      <c r="VQI6521" s="298"/>
      <c r="VQJ6521" s="659"/>
      <c r="VQK6521" s="298"/>
      <c r="VQL6521" s="298"/>
      <c r="VQM6521" s="298"/>
      <c r="VQN6521" s="659"/>
      <c r="VQO6521" s="298"/>
      <c r="VQP6521" s="298"/>
      <c r="VQQ6521" s="298"/>
      <c r="VQR6521" s="659"/>
      <c r="VQS6521" s="298"/>
      <c r="VQT6521" s="298"/>
      <c r="VQU6521" s="298"/>
      <c r="VQV6521" s="659"/>
      <c r="VQW6521" s="298"/>
      <c r="VQX6521" s="298"/>
      <c r="VQY6521" s="298"/>
      <c r="VQZ6521" s="659"/>
      <c r="VRA6521" s="298"/>
      <c r="VRB6521" s="298"/>
      <c r="VRC6521" s="298"/>
      <c r="VRD6521" s="659"/>
      <c r="VRE6521" s="298"/>
      <c r="VRF6521" s="298"/>
      <c r="VRG6521" s="298"/>
      <c r="VRH6521" s="659"/>
      <c r="VRI6521" s="298"/>
      <c r="VRJ6521" s="298"/>
      <c r="VRK6521" s="298"/>
      <c r="VRL6521" s="659"/>
      <c r="VRM6521" s="298"/>
      <c r="VRN6521" s="298"/>
      <c r="VRO6521" s="298"/>
      <c r="VRP6521" s="659"/>
      <c r="VRQ6521" s="298"/>
      <c r="VRR6521" s="298"/>
      <c r="VRS6521" s="298"/>
      <c r="VRT6521" s="659"/>
      <c r="VRU6521" s="298"/>
      <c r="VRV6521" s="298"/>
      <c r="VRW6521" s="298"/>
      <c r="VRX6521" s="659"/>
      <c r="VRY6521" s="298"/>
      <c r="VRZ6521" s="298"/>
      <c r="VSA6521" s="298"/>
      <c r="VSB6521" s="659"/>
      <c r="VSC6521" s="298"/>
      <c r="VSD6521" s="298"/>
      <c r="VSE6521" s="298"/>
      <c r="VSF6521" s="659"/>
      <c r="VSG6521" s="298"/>
      <c r="VSH6521" s="298"/>
      <c r="VSI6521" s="298"/>
      <c r="VSJ6521" s="659"/>
      <c r="VSK6521" s="298"/>
      <c r="VSL6521" s="298"/>
      <c r="VSM6521" s="298"/>
      <c r="VSN6521" s="659"/>
      <c r="VSO6521" s="298"/>
      <c r="VSP6521" s="298"/>
      <c r="VSQ6521" s="298"/>
      <c r="VSR6521" s="659"/>
      <c r="VSS6521" s="298"/>
      <c r="VST6521" s="298"/>
      <c r="VSU6521" s="298"/>
      <c r="VSV6521" s="659"/>
      <c r="VSW6521" s="298"/>
      <c r="VSX6521" s="298"/>
      <c r="VSY6521" s="298"/>
      <c r="VSZ6521" s="659"/>
      <c r="VTA6521" s="298"/>
      <c r="VTB6521" s="298"/>
      <c r="VTC6521" s="298"/>
      <c r="VTD6521" s="659"/>
      <c r="VTE6521" s="298"/>
      <c r="VTF6521" s="298"/>
      <c r="VTG6521" s="298"/>
      <c r="VTH6521" s="659"/>
      <c r="VTI6521" s="298"/>
      <c r="VTJ6521" s="298"/>
      <c r="VTK6521" s="298"/>
      <c r="VTL6521" s="659"/>
      <c r="VTM6521" s="298"/>
      <c r="VTN6521" s="298"/>
      <c r="VTO6521" s="298"/>
      <c r="VTP6521" s="659"/>
      <c r="VTQ6521" s="298"/>
      <c r="VTR6521" s="298"/>
      <c r="VTS6521" s="298"/>
      <c r="VTT6521" s="659"/>
      <c r="VTU6521" s="298"/>
      <c r="VTV6521" s="298"/>
      <c r="VTW6521" s="298"/>
      <c r="VTX6521" s="659"/>
      <c r="VTY6521" s="298"/>
      <c r="VTZ6521" s="298"/>
      <c r="VUA6521" s="298"/>
      <c r="VUB6521" s="659"/>
      <c r="VUC6521" s="298"/>
      <c r="VUD6521" s="298"/>
      <c r="VUE6521" s="298"/>
      <c r="VUF6521" s="659"/>
      <c r="VUG6521" s="298"/>
      <c r="VUH6521" s="298"/>
      <c r="VUI6521" s="298"/>
      <c r="VUJ6521" s="659"/>
      <c r="VUK6521" s="298"/>
      <c r="VUL6521" s="298"/>
      <c r="VUM6521" s="298"/>
      <c r="VUN6521" s="659"/>
      <c r="VUO6521" s="298"/>
      <c r="VUP6521" s="298"/>
      <c r="VUQ6521" s="298"/>
      <c r="VUR6521" s="659"/>
      <c r="VUS6521" s="298"/>
      <c r="VUT6521" s="298"/>
      <c r="VUU6521" s="298"/>
      <c r="VUV6521" s="659"/>
      <c r="VUW6521" s="298"/>
      <c r="VUX6521" s="298"/>
      <c r="VUY6521" s="298"/>
      <c r="VUZ6521" s="659"/>
      <c r="VVA6521" s="298"/>
      <c r="VVB6521" s="298"/>
      <c r="VVC6521" s="298"/>
      <c r="VVD6521" s="659"/>
      <c r="VVE6521" s="298"/>
      <c r="VVF6521" s="298"/>
      <c r="VVG6521" s="298"/>
      <c r="VVH6521" s="659"/>
      <c r="VVI6521" s="298"/>
      <c r="VVJ6521" s="298"/>
      <c r="VVK6521" s="298"/>
      <c r="VVL6521" s="659"/>
      <c r="VVM6521" s="298"/>
      <c r="VVN6521" s="298"/>
      <c r="VVO6521" s="298"/>
      <c r="VVP6521" s="659"/>
      <c r="VVQ6521" s="298"/>
      <c r="VVR6521" s="298"/>
      <c r="VVS6521" s="298"/>
      <c r="VVT6521" s="659"/>
      <c r="VVU6521" s="298"/>
      <c r="VVV6521" s="298"/>
      <c r="VVW6521" s="298"/>
      <c r="VVX6521" s="659"/>
      <c r="VVY6521" s="298"/>
      <c r="VVZ6521" s="298"/>
      <c r="VWA6521" s="298"/>
      <c r="VWB6521" s="659"/>
      <c r="VWC6521" s="298"/>
      <c r="VWD6521" s="298"/>
      <c r="VWE6521" s="298"/>
      <c r="VWF6521" s="659"/>
      <c r="VWG6521" s="298"/>
      <c r="VWH6521" s="298"/>
      <c r="VWI6521" s="298"/>
      <c r="VWJ6521" s="659"/>
      <c r="VWK6521" s="298"/>
      <c r="VWL6521" s="298"/>
      <c r="VWM6521" s="298"/>
      <c r="VWN6521" s="659"/>
      <c r="VWO6521" s="298"/>
      <c r="VWP6521" s="298"/>
      <c r="VWQ6521" s="298"/>
      <c r="VWR6521" s="659"/>
      <c r="VWS6521" s="298"/>
      <c r="VWT6521" s="298"/>
      <c r="VWU6521" s="298"/>
      <c r="VWV6521" s="659"/>
      <c r="VWW6521" s="298"/>
      <c r="VWX6521" s="298"/>
      <c r="VWY6521" s="298"/>
      <c r="VWZ6521" s="659"/>
      <c r="VXA6521" s="298"/>
      <c r="VXB6521" s="298"/>
      <c r="VXC6521" s="298"/>
      <c r="VXD6521" s="659"/>
      <c r="VXE6521" s="298"/>
      <c r="VXF6521" s="298"/>
      <c r="VXG6521" s="298"/>
      <c r="VXH6521" s="659"/>
      <c r="VXI6521" s="298"/>
      <c r="VXJ6521" s="298"/>
      <c r="VXK6521" s="298"/>
      <c r="VXL6521" s="659"/>
      <c r="VXM6521" s="298"/>
      <c r="VXN6521" s="298"/>
      <c r="VXO6521" s="298"/>
      <c r="VXP6521" s="659"/>
      <c r="VXQ6521" s="298"/>
      <c r="VXR6521" s="298"/>
      <c r="VXS6521" s="298"/>
      <c r="VXT6521" s="659"/>
      <c r="VXU6521" s="298"/>
      <c r="VXV6521" s="298"/>
      <c r="VXW6521" s="298"/>
      <c r="VXX6521" s="659"/>
      <c r="VXY6521" s="298"/>
      <c r="VXZ6521" s="298"/>
      <c r="VYA6521" s="298"/>
      <c r="VYB6521" s="659"/>
      <c r="VYC6521" s="298"/>
      <c r="VYD6521" s="298"/>
      <c r="VYE6521" s="298"/>
      <c r="VYF6521" s="659"/>
      <c r="VYG6521" s="298"/>
      <c r="VYH6521" s="298"/>
      <c r="VYI6521" s="298"/>
      <c r="VYJ6521" s="659"/>
      <c r="VYK6521" s="298"/>
      <c r="VYL6521" s="298"/>
      <c r="VYM6521" s="298"/>
      <c r="VYN6521" s="659"/>
      <c r="VYO6521" s="298"/>
      <c r="VYP6521" s="298"/>
      <c r="VYQ6521" s="298"/>
      <c r="VYR6521" s="659"/>
      <c r="VYS6521" s="298"/>
      <c r="VYT6521" s="298"/>
      <c r="VYU6521" s="298"/>
      <c r="VYV6521" s="659"/>
      <c r="VYW6521" s="298"/>
      <c r="VYX6521" s="298"/>
      <c r="VYY6521" s="298"/>
      <c r="VYZ6521" s="659"/>
      <c r="VZA6521" s="298"/>
      <c r="VZB6521" s="298"/>
      <c r="VZC6521" s="298"/>
      <c r="VZD6521" s="659"/>
      <c r="VZE6521" s="298"/>
      <c r="VZF6521" s="298"/>
      <c r="VZG6521" s="298"/>
      <c r="VZH6521" s="659"/>
      <c r="VZI6521" s="298"/>
      <c r="VZJ6521" s="298"/>
      <c r="VZK6521" s="298"/>
      <c r="VZL6521" s="659"/>
      <c r="VZM6521" s="298"/>
      <c r="VZN6521" s="298"/>
      <c r="VZO6521" s="298"/>
      <c r="VZP6521" s="659"/>
      <c r="VZQ6521" s="298"/>
      <c r="VZR6521" s="298"/>
      <c r="VZS6521" s="298"/>
      <c r="VZT6521" s="659"/>
      <c r="VZU6521" s="298"/>
      <c r="VZV6521" s="298"/>
      <c r="VZW6521" s="298"/>
      <c r="VZX6521" s="659"/>
      <c r="VZY6521" s="298"/>
      <c r="VZZ6521" s="298"/>
      <c r="WAA6521" s="298"/>
      <c r="WAB6521" s="659"/>
      <c r="WAC6521" s="298"/>
      <c r="WAD6521" s="298"/>
      <c r="WAE6521" s="298"/>
      <c r="WAF6521" s="659"/>
      <c r="WAG6521" s="298"/>
      <c r="WAH6521" s="298"/>
      <c r="WAI6521" s="298"/>
      <c r="WAJ6521" s="659"/>
      <c r="WAK6521" s="298"/>
      <c r="WAL6521" s="298"/>
      <c r="WAM6521" s="298"/>
      <c r="WAN6521" s="659"/>
      <c r="WAO6521" s="298"/>
      <c r="WAP6521" s="298"/>
      <c r="WAQ6521" s="298"/>
      <c r="WAR6521" s="659"/>
      <c r="WAS6521" s="298"/>
      <c r="WAT6521" s="298"/>
      <c r="WAU6521" s="298"/>
      <c r="WAV6521" s="659"/>
      <c r="WAW6521" s="298"/>
      <c r="WAX6521" s="298"/>
      <c r="WAY6521" s="298"/>
      <c r="WAZ6521" s="659"/>
      <c r="WBA6521" s="298"/>
      <c r="WBB6521" s="298"/>
      <c r="WBC6521" s="298"/>
      <c r="WBD6521" s="659"/>
      <c r="WBE6521" s="298"/>
      <c r="WBF6521" s="298"/>
      <c r="WBG6521" s="298"/>
      <c r="WBH6521" s="659"/>
      <c r="WBI6521" s="298"/>
      <c r="WBJ6521" s="298"/>
      <c r="WBK6521" s="298"/>
      <c r="WBL6521" s="659"/>
      <c r="WBM6521" s="298"/>
      <c r="WBN6521" s="298"/>
      <c r="WBO6521" s="298"/>
      <c r="WBP6521" s="659"/>
      <c r="WBQ6521" s="298"/>
      <c r="WBR6521" s="298"/>
      <c r="WBS6521" s="298"/>
      <c r="WBT6521" s="659"/>
      <c r="WBU6521" s="298"/>
      <c r="WBV6521" s="298"/>
      <c r="WBW6521" s="298"/>
      <c r="WBX6521" s="659"/>
      <c r="WBY6521" s="298"/>
      <c r="WBZ6521" s="298"/>
      <c r="WCA6521" s="298"/>
      <c r="WCB6521" s="659"/>
      <c r="WCC6521" s="298"/>
      <c r="WCD6521" s="298"/>
      <c r="WCE6521" s="298"/>
      <c r="WCF6521" s="659"/>
      <c r="WCG6521" s="298"/>
      <c r="WCH6521" s="298"/>
      <c r="WCI6521" s="298"/>
      <c r="WCJ6521" s="659"/>
      <c r="WCK6521" s="298"/>
      <c r="WCL6521" s="298"/>
      <c r="WCM6521" s="298"/>
      <c r="WCN6521" s="659"/>
      <c r="WCO6521" s="298"/>
      <c r="WCP6521" s="298"/>
      <c r="WCQ6521" s="298"/>
      <c r="WCR6521" s="659"/>
      <c r="WCS6521" s="298"/>
      <c r="WCT6521" s="298"/>
      <c r="WCU6521" s="298"/>
      <c r="WCV6521" s="659"/>
      <c r="WCW6521" s="298"/>
      <c r="WCX6521" s="298"/>
      <c r="WCY6521" s="298"/>
      <c r="WCZ6521" s="659"/>
      <c r="WDA6521" s="298"/>
      <c r="WDB6521" s="298"/>
      <c r="WDC6521" s="298"/>
      <c r="WDD6521" s="659"/>
      <c r="WDE6521" s="298"/>
      <c r="WDF6521" s="298"/>
      <c r="WDG6521" s="298"/>
      <c r="WDH6521" s="659"/>
      <c r="WDI6521" s="298"/>
      <c r="WDJ6521" s="298"/>
      <c r="WDK6521" s="298"/>
      <c r="WDL6521" s="659"/>
      <c r="WDM6521" s="298"/>
      <c r="WDN6521" s="298"/>
      <c r="WDO6521" s="298"/>
      <c r="WDP6521" s="659"/>
      <c r="WDQ6521" s="298"/>
      <c r="WDR6521" s="298"/>
      <c r="WDS6521" s="298"/>
      <c r="WDT6521" s="659"/>
      <c r="WDU6521" s="298"/>
      <c r="WDV6521" s="298"/>
      <c r="WDW6521" s="298"/>
      <c r="WDX6521" s="659"/>
      <c r="WDY6521" s="298"/>
      <c r="WDZ6521" s="298"/>
      <c r="WEA6521" s="298"/>
      <c r="WEB6521" s="659"/>
      <c r="WEC6521" s="298"/>
      <c r="WED6521" s="298"/>
      <c r="WEE6521" s="298"/>
      <c r="WEF6521" s="659"/>
      <c r="WEG6521" s="298"/>
      <c r="WEH6521" s="298"/>
      <c r="WEI6521" s="298"/>
      <c r="WEJ6521" s="659"/>
      <c r="WEK6521" s="298"/>
      <c r="WEL6521" s="298"/>
      <c r="WEM6521" s="298"/>
      <c r="WEN6521" s="659"/>
      <c r="WEO6521" s="298"/>
      <c r="WEP6521" s="298"/>
      <c r="WEQ6521" s="298"/>
      <c r="WER6521" s="659"/>
      <c r="WES6521" s="298"/>
      <c r="WET6521" s="298"/>
      <c r="WEU6521" s="298"/>
      <c r="WEV6521" s="659"/>
      <c r="WEW6521" s="298"/>
      <c r="WEX6521" s="298"/>
      <c r="WEY6521" s="298"/>
      <c r="WEZ6521" s="659"/>
      <c r="WFA6521" s="298"/>
      <c r="WFB6521" s="298"/>
      <c r="WFC6521" s="298"/>
      <c r="WFD6521" s="659"/>
      <c r="WFE6521" s="298"/>
      <c r="WFF6521" s="298"/>
      <c r="WFG6521" s="298"/>
      <c r="WFH6521" s="659"/>
      <c r="WFI6521" s="298"/>
      <c r="WFJ6521" s="298"/>
      <c r="WFK6521" s="298"/>
      <c r="WFL6521" s="659"/>
      <c r="WFM6521" s="298"/>
      <c r="WFN6521" s="298"/>
      <c r="WFO6521" s="298"/>
      <c r="WFP6521" s="659"/>
      <c r="WFQ6521" s="298"/>
      <c r="WFR6521" s="298"/>
      <c r="WFS6521" s="298"/>
      <c r="WFT6521" s="659"/>
      <c r="WFU6521" s="298"/>
      <c r="WFV6521" s="298"/>
      <c r="WFW6521" s="298"/>
      <c r="WFX6521" s="659"/>
      <c r="WFY6521" s="298"/>
      <c r="WFZ6521" s="298"/>
      <c r="WGA6521" s="298"/>
      <c r="WGB6521" s="659"/>
      <c r="WGC6521" s="298"/>
      <c r="WGD6521" s="298"/>
      <c r="WGE6521" s="298"/>
      <c r="WGF6521" s="659"/>
      <c r="WGG6521" s="298"/>
      <c r="WGH6521" s="298"/>
      <c r="WGI6521" s="298"/>
      <c r="WGJ6521" s="659"/>
      <c r="WGK6521" s="298"/>
      <c r="WGL6521" s="298"/>
      <c r="WGM6521" s="298"/>
      <c r="WGN6521" s="659"/>
      <c r="WGO6521" s="298"/>
      <c r="WGP6521" s="298"/>
      <c r="WGQ6521" s="298"/>
      <c r="WGR6521" s="659"/>
      <c r="WGS6521" s="298"/>
      <c r="WGT6521" s="298"/>
      <c r="WGU6521" s="298"/>
      <c r="WGV6521" s="659"/>
      <c r="WGW6521" s="298"/>
      <c r="WGX6521" s="298"/>
      <c r="WGY6521" s="298"/>
      <c r="WGZ6521" s="659"/>
      <c r="WHA6521" s="298"/>
      <c r="WHB6521" s="298"/>
      <c r="WHC6521" s="298"/>
      <c r="WHD6521" s="659"/>
      <c r="WHE6521" s="298"/>
      <c r="WHF6521" s="298"/>
      <c r="WHG6521" s="298"/>
      <c r="WHH6521" s="659"/>
      <c r="WHI6521" s="298"/>
      <c r="WHJ6521" s="298"/>
      <c r="WHK6521" s="298"/>
      <c r="WHL6521" s="659"/>
      <c r="WHM6521" s="298"/>
      <c r="WHN6521" s="298"/>
      <c r="WHO6521" s="298"/>
      <c r="WHP6521" s="659"/>
      <c r="WHQ6521" s="298"/>
      <c r="WHR6521" s="298"/>
      <c r="WHS6521" s="298"/>
      <c r="WHT6521" s="659"/>
      <c r="WHU6521" s="298"/>
      <c r="WHV6521" s="298"/>
      <c r="WHW6521" s="298"/>
      <c r="WHX6521" s="659"/>
      <c r="WHY6521" s="298"/>
      <c r="WHZ6521" s="298"/>
      <c r="WIA6521" s="298"/>
      <c r="WIB6521" s="659"/>
      <c r="WIC6521" s="298"/>
      <c r="WID6521" s="298"/>
      <c r="WIE6521" s="298"/>
      <c r="WIF6521" s="659"/>
      <c r="WIG6521" s="298"/>
      <c r="WIH6521" s="298"/>
      <c r="WII6521" s="298"/>
      <c r="WIJ6521" s="659"/>
      <c r="WIK6521" s="298"/>
      <c r="WIL6521" s="298"/>
      <c r="WIM6521" s="298"/>
      <c r="WIN6521" s="659"/>
      <c r="WIO6521" s="298"/>
      <c r="WIP6521" s="298"/>
      <c r="WIQ6521" s="298"/>
      <c r="WIR6521" s="659"/>
      <c r="WIS6521" s="298"/>
      <c r="WIT6521" s="298"/>
      <c r="WIU6521" s="298"/>
      <c r="WIV6521" s="659"/>
      <c r="WIW6521" s="298"/>
      <c r="WIX6521" s="298"/>
      <c r="WIY6521" s="298"/>
      <c r="WIZ6521" s="659"/>
      <c r="WJA6521" s="298"/>
      <c r="WJB6521" s="298"/>
      <c r="WJC6521" s="298"/>
      <c r="WJD6521" s="659"/>
      <c r="WJE6521" s="298"/>
      <c r="WJF6521" s="298"/>
      <c r="WJG6521" s="298"/>
      <c r="WJH6521" s="659"/>
      <c r="WJI6521" s="298"/>
      <c r="WJJ6521" s="298"/>
      <c r="WJK6521" s="298"/>
      <c r="WJL6521" s="659"/>
      <c r="WJM6521" s="298"/>
      <c r="WJN6521" s="298"/>
      <c r="WJO6521" s="298"/>
      <c r="WJP6521" s="659"/>
      <c r="WJQ6521" s="298"/>
      <c r="WJR6521" s="298"/>
      <c r="WJS6521" s="298"/>
      <c r="WJT6521" s="659"/>
      <c r="WJU6521" s="298"/>
      <c r="WJV6521" s="298"/>
      <c r="WJW6521" s="298"/>
      <c r="WJX6521" s="659"/>
      <c r="WJY6521" s="298"/>
      <c r="WJZ6521" s="298"/>
      <c r="WKA6521" s="298"/>
      <c r="WKB6521" s="659"/>
      <c r="WKC6521" s="298"/>
      <c r="WKD6521" s="298"/>
      <c r="WKE6521" s="298"/>
      <c r="WKF6521" s="659"/>
      <c r="WKG6521" s="298"/>
      <c r="WKH6521" s="298"/>
      <c r="WKI6521" s="298"/>
      <c r="WKJ6521" s="659"/>
      <c r="WKK6521" s="298"/>
      <c r="WKL6521" s="298"/>
      <c r="WKM6521" s="298"/>
      <c r="WKN6521" s="659"/>
      <c r="WKO6521" s="298"/>
      <c r="WKP6521" s="298"/>
      <c r="WKQ6521" s="298"/>
      <c r="WKR6521" s="659"/>
      <c r="WKS6521" s="298"/>
      <c r="WKT6521" s="298"/>
      <c r="WKU6521" s="298"/>
      <c r="WKV6521" s="659"/>
      <c r="WKW6521" s="298"/>
      <c r="WKX6521" s="298"/>
      <c r="WKY6521" s="298"/>
      <c r="WKZ6521" s="659"/>
      <c r="WLA6521" s="298"/>
      <c r="WLB6521" s="298"/>
      <c r="WLC6521" s="298"/>
      <c r="WLD6521" s="659"/>
      <c r="WLE6521" s="298"/>
      <c r="WLF6521" s="298"/>
      <c r="WLG6521" s="298"/>
      <c r="WLH6521" s="659"/>
      <c r="WLI6521" s="298"/>
      <c r="WLJ6521" s="298"/>
      <c r="WLK6521" s="298"/>
      <c r="WLL6521" s="659"/>
      <c r="WLM6521" s="298"/>
      <c r="WLN6521" s="298"/>
      <c r="WLO6521" s="298"/>
      <c r="WLP6521" s="659"/>
      <c r="WLQ6521" s="298"/>
      <c r="WLR6521" s="298"/>
      <c r="WLS6521" s="298"/>
      <c r="WLT6521" s="659"/>
      <c r="WLU6521" s="298"/>
      <c r="WLV6521" s="298"/>
      <c r="WLW6521" s="298"/>
      <c r="WLX6521" s="659"/>
      <c r="WLY6521" s="298"/>
      <c r="WLZ6521" s="298"/>
      <c r="WMA6521" s="298"/>
      <c r="WMB6521" s="659"/>
      <c r="WMC6521" s="298"/>
      <c r="WMD6521" s="298"/>
      <c r="WME6521" s="298"/>
      <c r="WMF6521" s="659"/>
      <c r="WMG6521" s="298"/>
      <c r="WMH6521" s="298"/>
      <c r="WMI6521" s="298"/>
      <c r="WMJ6521" s="659"/>
      <c r="WMK6521" s="298"/>
      <c r="WML6521" s="298"/>
      <c r="WMM6521" s="298"/>
      <c r="WMN6521" s="659"/>
      <c r="WMO6521" s="298"/>
      <c r="WMP6521" s="298"/>
      <c r="WMQ6521" s="298"/>
      <c r="WMR6521" s="659"/>
      <c r="WMS6521" s="298"/>
      <c r="WMT6521" s="298"/>
      <c r="WMU6521" s="298"/>
      <c r="WMV6521" s="659"/>
      <c r="WMW6521" s="298"/>
      <c r="WMX6521" s="298"/>
      <c r="WMY6521" s="298"/>
      <c r="WMZ6521" s="659"/>
      <c r="WNA6521" s="298"/>
      <c r="WNB6521" s="298"/>
      <c r="WNC6521" s="298"/>
      <c r="WND6521" s="659"/>
      <c r="WNE6521" s="298"/>
      <c r="WNF6521" s="298"/>
      <c r="WNG6521" s="298"/>
      <c r="WNH6521" s="659"/>
      <c r="WNI6521" s="298"/>
      <c r="WNJ6521" s="298"/>
      <c r="WNK6521" s="298"/>
      <c r="WNL6521" s="659"/>
      <c r="WNM6521" s="298"/>
      <c r="WNN6521" s="298"/>
      <c r="WNO6521" s="298"/>
      <c r="WNP6521" s="659"/>
      <c r="WNQ6521" s="298"/>
      <c r="WNR6521" s="298"/>
      <c r="WNS6521" s="298"/>
      <c r="WNT6521" s="659"/>
      <c r="WNU6521" s="298"/>
      <c r="WNV6521" s="298"/>
      <c r="WNW6521" s="298"/>
      <c r="WNX6521" s="659"/>
      <c r="WNY6521" s="298"/>
      <c r="WNZ6521" s="298"/>
      <c r="WOA6521" s="298"/>
      <c r="WOB6521" s="659"/>
      <c r="WOC6521" s="298"/>
      <c r="WOD6521" s="298"/>
      <c r="WOE6521" s="298"/>
      <c r="WOF6521" s="659"/>
      <c r="WOG6521" s="298"/>
      <c r="WOH6521" s="298"/>
      <c r="WOI6521" s="298"/>
      <c r="WOJ6521" s="659"/>
      <c r="WOK6521" s="298"/>
      <c r="WOL6521" s="298"/>
      <c r="WOM6521" s="298"/>
      <c r="WON6521" s="659"/>
      <c r="WOO6521" s="298"/>
      <c r="WOP6521" s="298"/>
      <c r="WOQ6521" s="298"/>
      <c r="WOR6521" s="659"/>
      <c r="WOS6521" s="298"/>
      <c r="WOT6521" s="298"/>
      <c r="WOU6521" s="298"/>
      <c r="WOV6521" s="659"/>
      <c r="WOW6521" s="298"/>
      <c r="WOX6521" s="298"/>
      <c r="WOY6521" s="298"/>
      <c r="WOZ6521" s="659"/>
      <c r="WPA6521" s="298"/>
      <c r="WPB6521" s="298"/>
      <c r="WPC6521" s="298"/>
      <c r="WPD6521" s="659"/>
      <c r="WPE6521" s="298"/>
      <c r="WPF6521" s="298"/>
      <c r="WPG6521" s="298"/>
      <c r="WPH6521" s="659"/>
      <c r="WPI6521" s="298"/>
      <c r="WPJ6521" s="298"/>
      <c r="WPK6521" s="298"/>
      <c r="WPL6521" s="659"/>
      <c r="WPM6521" s="298"/>
      <c r="WPN6521" s="298"/>
      <c r="WPO6521" s="298"/>
      <c r="WPP6521" s="659"/>
      <c r="WPQ6521" s="298"/>
      <c r="WPR6521" s="298"/>
      <c r="WPS6521" s="298"/>
      <c r="WPT6521" s="659"/>
      <c r="WPU6521" s="298"/>
      <c r="WPV6521" s="298"/>
      <c r="WPW6521" s="298"/>
      <c r="WPX6521" s="659"/>
      <c r="WPY6521" s="298"/>
      <c r="WPZ6521" s="298"/>
      <c r="WQA6521" s="298"/>
      <c r="WQB6521" s="659"/>
      <c r="WQC6521" s="298"/>
      <c r="WQD6521" s="298"/>
      <c r="WQE6521" s="298"/>
      <c r="WQF6521" s="659"/>
      <c r="WQG6521" s="298"/>
      <c r="WQH6521" s="298"/>
      <c r="WQI6521" s="298"/>
      <c r="WQJ6521" s="659"/>
      <c r="WQK6521" s="298"/>
      <c r="WQL6521" s="298"/>
      <c r="WQM6521" s="298"/>
      <c r="WQN6521" s="659"/>
      <c r="WQO6521" s="298"/>
      <c r="WQP6521" s="298"/>
      <c r="WQQ6521" s="298"/>
      <c r="WQR6521" s="659"/>
      <c r="WQS6521" s="298"/>
      <c r="WQT6521" s="298"/>
      <c r="WQU6521" s="298"/>
      <c r="WQV6521" s="659"/>
      <c r="WQW6521" s="298"/>
      <c r="WQX6521" s="298"/>
      <c r="WQY6521" s="298"/>
      <c r="WQZ6521" s="659"/>
      <c r="WRA6521" s="298"/>
      <c r="WRB6521" s="298"/>
      <c r="WRC6521" s="298"/>
      <c r="WRD6521" s="659"/>
      <c r="WRE6521" s="298"/>
      <c r="WRF6521" s="298"/>
      <c r="WRG6521" s="298"/>
      <c r="WRH6521" s="659"/>
      <c r="WRI6521" s="298"/>
      <c r="WRJ6521" s="298"/>
      <c r="WRK6521" s="298"/>
      <c r="WRL6521" s="659"/>
      <c r="WRM6521" s="298"/>
      <c r="WRN6521" s="298"/>
      <c r="WRO6521" s="298"/>
      <c r="WRP6521" s="659"/>
      <c r="WRQ6521" s="298"/>
      <c r="WRR6521" s="298"/>
      <c r="WRS6521" s="298"/>
      <c r="WRT6521" s="659"/>
      <c r="WRU6521" s="298"/>
      <c r="WRV6521" s="298"/>
      <c r="WRW6521" s="298"/>
      <c r="WRX6521" s="659"/>
      <c r="WRY6521" s="298"/>
      <c r="WRZ6521" s="298"/>
      <c r="WSA6521" s="298"/>
      <c r="WSB6521" s="659"/>
      <c r="WSC6521" s="298"/>
      <c r="WSD6521" s="298"/>
      <c r="WSE6521" s="298"/>
      <c r="WSF6521" s="659"/>
      <c r="WSG6521" s="298"/>
      <c r="WSH6521" s="298"/>
      <c r="WSI6521" s="298"/>
      <c r="WSJ6521" s="659"/>
      <c r="WSK6521" s="298"/>
      <c r="WSL6521" s="298"/>
      <c r="WSM6521" s="298"/>
      <c r="WSN6521" s="659"/>
      <c r="WSO6521" s="298"/>
      <c r="WSP6521" s="298"/>
      <c r="WSQ6521" s="298"/>
      <c r="WSR6521" s="659"/>
      <c r="WSS6521" s="298"/>
      <c r="WST6521" s="298"/>
      <c r="WSU6521" s="298"/>
      <c r="WSV6521" s="659"/>
      <c r="WSW6521" s="298"/>
      <c r="WSX6521" s="298"/>
      <c r="WSY6521" s="298"/>
      <c r="WSZ6521" s="659"/>
      <c r="WTA6521" s="298"/>
      <c r="WTB6521" s="298"/>
      <c r="WTC6521" s="298"/>
      <c r="WTD6521" s="659"/>
      <c r="WTE6521" s="298"/>
      <c r="WTF6521" s="298"/>
      <c r="WTG6521" s="298"/>
      <c r="WTH6521" s="659"/>
      <c r="WTI6521" s="298"/>
      <c r="WTJ6521" s="298"/>
      <c r="WTK6521" s="298"/>
      <c r="WTL6521" s="659"/>
      <c r="WTM6521" s="298"/>
      <c r="WTN6521" s="298"/>
      <c r="WTO6521" s="298"/>
      <c r="WTP6521" s="659"/>
      <c r="WTQ6521" s="298"/>
      <c r="WTR6521" s="298"/>
      <c r="WTS6521" s="298"/>
      <c r="WTT6521" s="659"/>
      <c r="WTU6521" s="298"/>
      <c r="WTV6521" s="298"/>
      <c r="WTW6521" s="298"/>
      <c r="WTX6521" s="659"/>
      <c r="WTY6521" s="298"/>
      <c r="WTZ6521" s="298"/>
      <c r="WUA6521" s="298"/>
      <c r="WUB6521" s="659"/>
      <c r="WUC6521" s="298"/>
      <c r="WUD6521" s="298"/>
      <c r="WUE6521" s="298"/>
      <c r="WUF6521" s="659"/>
      <c r="WUG6521" s="298"/>
      <c r="WUH6521" s="298"/>
      <c r="WUI6521" s="298"/>
      <c r="WUJ6521" s="659"/>
      <c r="WUK6521" s="298"/>
      <c r="WUL6521" s="298"/>
      <c r="WUM6521" s="298"/>
      <c r="WUN6521" s="659"/>
      <c r="WUO6521" s="298"/>
      <c r="WUP6521" s="298"/>
      <c r="WUQ6521" s="298"/>
      <c r="WUR6521" s="659"/>
      <c r="WUS6521" s="298"/>
      <c r="WUT6521" s="298"/>
      <c r="WUU6521" s="298"/>
      <c r="WUV6521" s="659"/>
      <c r="WUW6521" s="298"/>
      <c r="WUX6521" s="298"/>
      <c r="WUY6521" s="298"/>
      <c r="WUZ6521" s="659"/>
      <c r="WVA6521" s="298"/>
      <c r="WVB6521" s="298"/>
      <c r="WVC6521" s="298"/>
      <c r="WVD6521" s="659"/>
      <c r="WVE6521" s="298"/>
      <c r="WVF6521" s="298"/>
      <c r="WVG6521" s="298"/>
      <c r="WVH6521" s="659"/>
      <c r="WVI6521" s="298"/>
      <c r="WVJ6521" s="298"/>
      <c r="WVK6521" s="298"/>
      <c r="WVL6521" s="659"/>
      <c r="WVM6521" s="298"/>
      <c r="WVN6521" s="298"/>
      <c r="WVO6521" s="298"/>
      <c r="WVP6521" s="659"/>
      <c r="WVQ6521" s="298"/>
      <c r="WVR6521" s="298"/>
      <c r="WVS6521" s="298"/>
      <c r="WVT6521" s="659"/>
      <c r="WVU6521" s="298"/>
      <c r="WVV6521" s="298"/>
      <c r="WVW6521" s="298"/>
      <c r="WVX6521" s="659"/>
      <c r="WVY6521" s="298"/>
      <c r="WVZ6521" s="298"/>
      <c r="WWA6521" s="298"/>
      <c r="WWB6521" s="659"/>
      <c r="WWC6521" s="298"/>
      <c r="WWD6521" s="298"/>
      <c r="WWE6521" s="298"/>
      <c r="WWF6521" s="659"/>
      <c r="WWG6521" s="298"/>
      <c r="WWH6521" s="298"/>
      <c r="WWI6521" s="298"/>
      <c r="WWJ6521" s="659"/>
      <c r="WWK6521" s="298"/>
      <c r="WWL6521" s="298"/>
      <c r="WWM6521" s="298"/>
      <c r="WWN6521" s="659"/>
      <c r="WWO6521" s="298"/>
      <c r="WWP6521" s="298"/>
      <c r="WWQ6521" s="298"/>
      <c r="WWR6521" s="659"/>
      <c r="WWS6521" s="298"/>
      <c r="WWT6521" s="298"/>
      <c r="WWU6521" s="298"/>
      <c r="WWV6521" s="659"/>
      <c r="WWW6521" s="298"/>
      <c r="WWX6521" s="298"/>
      <c r="WWY6521" s="298"/>
      <c r="WWZ6521" s="659"/>
      <c r="WXA6521" s="298"/>
      <c r="WXB6521" s="298"/>
      <c r="WXC6521" s="298"/>
      <c r="WXD6521" s="659"/>
      <c r="WXE6521" s="298"/>
      <c r="WXF6521" s="298"/>
      <c r="WXG6521" s="298"/>
      <c r="WXH6521" s="659"/>
      <c r="WXI6521" s="298"/>
      <c r="WXJ6521" s="298"/>
      <c r="WXK6521" s="298"/>
      <c r="WXL6521" s="659"/>
      <c r="WXM6521" s="298"/>
      <c r="WXN6521" s="298"/>
      <c r="WXO6521" s="298"/>
      <c r="WXP6521" s="659"/>
      <c r="WXQ6521" s="298"/>
      <c r="WXR6521" s="298"/>
      <c r="WXS6521" s="298"/>
      <c r="WXT6521" s="659"/>
      <c r="WXU6521" s="298"/>
      <c r="WXV6521" s="298"/>
      <c r="WXW6521" s="298"/>
      <c r="WXX6521" s="659"/>
      <c r="WXY6521" s="298"/>
      <c r="WXZ6521" s="298"/>
      <c r="WYA6521" s="298"/>
      <c r="WYB6521" s="659"/>
      <c r="WYC6521" s="298"/>
      <c r="WYD6521" s="298"/>
      <c r="WYE6521" s="298"/>
      <c r="WYF6521" s="659"/>
      <c r="WYG6521" s="298"/>
      <c r="WYH6521" s="298"/>
      <c r="WYI6521" s="298"/>
      <c r="WYJ6521" s="659"/>
      <c r="WYK6521" s="298"/>
      <c r="WYL6521" s="298"/>
      <c r="WYM6521" s="298"/>
      <c r="WYN6521" s="659"/>
      <c r="WYO6521" s="298"/>
      <c r="WYP6521" s="298"/>
      <c r="WYQ6521" s="298"/>
      <c r="WYR6521" s="659"/>
      <c r="WYS6521" s="298"/>
      <c r="WYT6521" s="298"/>
      <c r="WYU6521" s="298"/>
      <c r="WYV6521" s="659"/>
      <c r="WYW6521" s="298"/>
      <c r="WYX6521" s="298"/>
      <c r="WYY6521" s="298"/>
      <c r="WYZ6521" s="659"/>
      <c r="WZA6521" s="298"/>
      <c r="WZB6521" s="298"/>
      <c r="WZC6521" s="298"/>
      <c r="WZD6521" s="659"/>
      <c r="WZE6521" s="298"/>
      <c r="WZF6521" s="298"/>
      <c r="WZG6521" s="298"/>
      <c r="WZH6521" s="659"/>
      <c r="WZI6521" s="298"/>
      <c r="WZJ6521" s="298"/>
      <c r="WZK6521" s="298"/>
      <c r="WZL6521" s="659"/>
      <c r="WZM6521" s="298"/>
      <c r="WZN6521" s="298"/>
      <c r="WZO6521" s="298"/>
      <c r="WZP6521" s="659"/>
      <c r="WZQ6521" s="298"/>
      <c r="WZR6521" s="298"/>
      <c r="WZS6521" s="298"/>
      <c r="WZT6521" s="659"/>
      <c r="WZU6521" s="298"/>
      <c r="WZV6521" s="298"/>
      <c r="WZW6521" s="298"/>
      <c r="WZX6521" s="659"/>
      <c r="WZY6521" s="298"/>
      <c r="WZZ6521" s="298"/>
      <c r="XAA6521" s="298"/>
      <c r="XAB6521" s="659"/>
      <c r="XAC6521" s="298"/>
      <c r="XAD6521" s="298"/>
      <c r="XAE6521" s="298"/>
      <c r="XAF6521" s="659"/>
      <c r="XAG6521" s="298"/>
      <c r="XAH6521" s="298"/>
      <c r="XAI6521" s="298"/>
      <c r="XAJ6521" s="659"/>
      <c r="XAK6521" s="298"/>
      <c r="XAL6521" s="298"/>
      <c r="XAM6521" s="298"/>
      <c r="XAN6521" s="659"/>
      <c r="XAO6521" s="298"/>
      <c r="XAP6521" s="298"/>
      <c r="XAQ6521" s="298"/>
      <c r="XAR6521" s="659"/>
      <c r="XAS6521" s="298"/>
      <c r="XAT6521" s="298"/>
      <c r="XAU6521" s="298"/>
      <c r="XAV6521" s="659"/>
      <c r="XAW6521" s="298"/>
      <c r="XAX6521" s="298"/>
      <c r="XAY6521" s="298"/>
      <c r="XAZ6521" s="659"/>
      <c r="XBA6521" s="298"/>
      <c r="XBB6521" s="298"/>
      <c r="XBC6521" s="298"/>
      <c r="XBD6521" s="659"/>
      <c r="XBE6521" s="298"/>
      <c r="XBF6521" s="298"/>
      <c r="XBG6521" s="298"/>
      <c r="XBH6521" s="659"/>
      <c r="XBI6521" s="298"/>
      <c r="XBJ6521" s="298"/>
      <c r="XBK6521" s="298"/>
      <c r="XBL6521" s="659"/>
      <c r="XBM6521" s="298"/>
      <c r="XBN6521" s="298"/>
      <c r="XBO6521" s="298"/>
      <c r="XBP6521" s="659"/>
      <c r="XBQ6521" s="298"/>
      <c r="XBR6521" s="298"/>
      <c r="XBS6521" s="298"/>
      <c r="XBT6521" s="659"/>
      <c r="XBU6521" s="298"/>
      <c r="XBV6521" s="298"/>
      <c r="XBW6521" s="298"/>
      <c r="XBX6521" s="659"/>
      <c r="XBY6521" s="298"/>
      <c r="XBZ6521" s="298"/>
      <c r="XCA6521" s="298"/>
      <c r="XCB6521" s="659"/>
      <c r="XCC6521" s="298"/>
      <c r="XCD6521" s="298"/>
      <c r="XCE6521" s="298"/>
      <c r="XCF6521" s="659"/>
      <c r="XCG6521" s="298"/>
      <c r="XCH6521" s="298"/>
      <c r="XCI6521" s="298"/>
      <c r="XCJ6521" s="659"/>
      <c r="XCK6521" s="298"/>
      <c r="XCL6521" s="298"/>
      <c r="XCM6521" s="298"/>
      <c r="XCN6521" s="659"/>
      <c r="XCO6521" s="298"/>
      <c r="XCP6521" s="298"/>
      <c r="XCQ6521" s="298"/>
      <c r="XCR6521" s="659"/>
      <c r="XCS6521" s="298"/>
      <c r="XCT6521" s="298"/>
      <c r="XCU6521" s="298"/>
      <c r="XCV6521" s="659"/>
      <c r="XCW6521" s="298"/>
      <c r="XCX6521" s="298"/>
      <c r="XCY6521" s="298"/>
      <c r="XCZ6521" s="659"/>
      <c r="XDA6521" s="298"/>
      <c r="XDB6521" s="298"/>
      <c r="XDC6521" s="298"/>
      <c r="XDD6521" s="659"/>
      <c r="XDE6521" s="298"/>
      <c r="XDF6521" s="298"/>
      <c r="XDG6521" s="298"/>
      <c r="XDH6521" s="659"/>
      <c r="XDI6521" s="298"/>
      <c r="XDJ6521" s="298"/>
      <c r="XDK6521" s="298"/>
      <c r="XDL6521" s="659"/>
      <c r="XDM6521" s="298"/>
      <c r="XDN6521" s="298"/>
      <c r="XDO6521" s="298"/>
      <c r="XDP6521" s="659"/>
      <c r="XDQ6521" s="298"/>
      <c r="XDR6521" s="298"/>
      <c r="XDS6521" s="298"/>
      <c r="XDT6521" s="659"/>
      <c r="XDU6521" s="298"/>
      <c r="XDV6521" s="298"/>
      <c r="XDW6521" s="298"/>
      <c r="XDX6521" s="659"/>
      <c r="XDY6521" s="298"/>
      <c r="XDZ6521" s="298"/>
      <c r="XEA6521" s="298"/>
      <c r="XEB6521" s="659"/>
      <c r="XEC6521" s="298"/>
      <c r="XED6521" s="298"/>
      <c r="XEE6521" s="298"/>
      <c r="XEF6521" s="659"/>
      <c r="XEG6521" s="298"/>
      <c r="XEH6521" s="298"/>
      <c r="XEI6521" s="298"/>
      <c r="XEJ6521" s="659"/>
      <c r="XEK6521" s="298"/>
      <c r="XEL6521" s="298"/>
      <c r="XEM6521" s="298"/>
      <c r="XEN6521" s="659"/>
      <c r="XEO6521" s="298"/>
      <c r="XEP6521" s="298"/>
      <c r="XEQ6521" s="298"/>
      <c r="XER6521" s="659"/>
      <c r="XES6521" s="298"/>
      <c r="XET6521" s="298"/>
      <c r="XEU6521" s="298"/>
      <c r="XEV6521" s="659"/>
      <c r="XEW6521" s="298"/>
      <c r="XEX6521" s="298"/>
      <c r="XEY6521" s="298"/>
      <c r="XEZ6521" s="659"/>
      <c r="XFA6521" s="298"/>
      <c r="XFB6521" s="298"/>
      <c r="XFC6521" s="298"/>
      <c r="XFD6521" s="659"/>
    </row>
    <row r="6522" spans="1:16384" customFormat="1" ht="36">
      <c r="A6522" s="238">
        <f t="shared" ref="A6522:A6545" si="157">A6521+1</f>
        <v>6519</v>
      </c>
      <c r="B6522" s="298">
        <v>109611234</v>
      </c>
      <c r="C6522" s="325">
        <v>3742612236</v>
      </c>
      <c r="D6522" s="562" t="s">
        <v>3031</v>
      </c>
      <c r="E6522" s="617" t="s">
        <v>36</v>
      </c>
      <c r="F6522" s="362">
        <v>1</v>
      </c>
      <c r="G6522" s="642" t="s">
        <v>6540</v>
      </c>
      <c r="H6522" s="639">
        <v>45811</v>
      </c>
      <c r="I6522" s="649"/>
      <c r="J6522" s="362"/>
      <c r="K6522" s="362"/>
      <c r="L6522" s="362"/>
      <c r="M6522" s="362"/>
      <c r="N6522" s="362"/>
      <c r="O6522" s="650"/>
      <c r="P6522" s="362"/>
      <c r="Q6522" s="362"/>
      <c r="R6522" s="362"/>
      <c r="S6522" s="430">
        <v>26302</v>
      </c>
      <c r="T6522" s="238" t="s">
        <v>2965</v>
      </c>
      <c r="U6522" s="362">
        <f t="shared" si="155"/>
        <v>26302</v>
      </c>
    </row>
    <row r="6523" spans="1:16384" customFormat="1" ht="36">
      <c r="A6523" s="238">
        <f t="shared" si="156"/>
        <v>6520</v>
      </c>
      <c r="B6523" s="298">
        <v>109611234</v>
      </c>
      <c r="C6523" s="325">
        <v>3742612236</v>
      </c>
      <c r="D6523" s="562" t="s">
        <v>3031</v>
      </c>
      <c r="E6523" s="617" t="s">
        <v>36</v>
      </c>
      <c r="F6523" s="362">
        <v>139</v>
      </c>
      <c r="G6523" s="641" t="s">
        <v>6543</v>
      </c>
      <c r="H6523" s="521">
        <v>45815</v>
      </c>
      <c r="I6523" s="649"/>
      <c r="J6523" s="362"/>
      <c r="K6523" s="362"/>
      <c r="L6523" s="362"/>
      <c r="M6523" s="362"/>
      <c r="N6523" s="362"/>
      <c r="O6523" s="650"/>
      <c r="P6523" s="362"/>
      <c r="Q6523" s="362"/>
      <c r="R6523" s="362"/>
      <c r="S6523" s="648">
        <v>26302</v>
      </c>
      <c r="T6523" s="238" t="s">
        <v>2965</v>
      </c>
      <c r="U6523" s="362">
        <f t="shared" si="155"/>
        <v>3655978</v>
      </c>
    </row>
    <row r="6524" spans="1:16384" customFormat="1" ht="24">
      <c r="A6524" s="238">
        <f t="shared" si="157"/>
        <v>6521</v>
      </c>
      <c r="B6524" s="297">
        <v>107171952</v>
      </c>
      <c r="C6524" s="298">
        <v>99148781208</v>
      </c>
      <c r="D6524" s="298" t="s">
        <v>1476</v>
      </c>
      <c r="E6524" s="595" t="s">
        <v>36</v>
      </c>
      <c r="F6524" s="362">
        <v>5</v>
      </c>
      <c r="G6524" s="642" t="s">
        <v>6544</v>
      </c>
      <c r="H6524" s="521">
        <v>45824</v>
      </c>
      <c r="I6524" s="649"/>
      <c r="J6524" s="362"/>
      <c r="K6524" s="362"/>
      <c r="L6524" s="362"/>
      <c r="M6524" s="362"/>
      <c r="N6524" s="362"/>
      <c r="O6524" s="650"/>
      <c r="P6524" s="362"/>
      <c r="Q6524" s="362"/>
      <c r="R6524" s="362"/>
      <c r="S6524" s="657">
        <v>2003.5</v>
      </c>
      <c r="T6524" s="238" t="s">
        <v>2965</v>
      </c>
      <c r="U6524" s="362">
        <f t="shared" si="155"/>
        <v>10017.5</v>
      </c>
    </row>
    <row r="6525" spans="1:16384" customFormat="1">
      <c r="A6525" s="238">
        <f t="shared" si="157"/>
        <v>6522</v>
      </c>
      <c r="B6525" s="296">
        <v>111381215</v>
      </c>
      <c r="C6525" s="296" t="s">
        <v>5576</v>
      </c>
      <c r="D6525" s="296" t="s">
        <v>236</v>
      </c>
      <c r="E6525" s="595" t="s">
        <v>36</v>
      </c>
      <c r="F6525" s="362">
        <v>1</v>
      </c>
      <c r="G6525" s="647" t="s">
        <v>6545</v>
      </c>
      <c r="H6525" s="640">
        <v>45813</v>
      </c>
      <c r="I6525" s="649"/>
      <c r="J6525" s="362"/>
      <c r="K6525" s="362"/>
      <c r="L6525" s="362"/>
      <c r="M6525" s="362"/>
      <c r="N6525" s="362"/>
      <c r="O6525" s="650"/>
      <c r="P6525" s="362"/>
      <c r="Q6525" s="362"/>
      <c r="R6525" s="362"/>
      <c r="S6525" s="653">
        <v>114877.14</v>
      </c>
      <c r="T6525" s="238" t="s">
        <v>2965</v>
      </c>
      <c r="U6525" s="362">
        <f t="shared" si="155"/>
        <v>114877.14</v>
      </c>
    </row>
    <row r="6526" spans="1:16384" customFormat="1" ht="36.6">
      <c r="A6526" s="238">
        <f t="shared" si="156"/>
        <v>6523</v>
      </c>
      <c r="B6526" s="577">
        <v>112173808</v>
      </c>
      <c r="C6526" s="325" t="s">
        <v>3421</v>
      </c>
      <c r="D6526" s="580" t="s">
        <v>2819</v>
      </c>
      <c r="E6526" s="617" t="s">
        <v>36</v>
      </c>
      <c r="F6526" s="362">
        <v>1</v>
      </c>
      <c r="G6526" s="641" t="s">
        <v>6543</v>
      </c>
      <c r="H6526" s="521">
        <v>45815</v>
      </c>
      <c r="I6526" s="649"/>
      <c r="J6526" s="362"/>
      <c r="K6526" s="362"/>
      <c r="L6526" s="362"/>
      <c r="M6526" s="362"/>
      <c r="N6526" s="362"/>
      <c r="O6526" s="650"/>
      <c r="P6526" s="362"/>
      <c r="Q6526" s="362"/>
      <c r="R6526" s="362"/>
      <c r="S6526" s="648">
        <v>65700</v>
      </c>
      <c r="T6526" s="238" t="s">
        <v>2965</v>
      </c>
      <c r="U6526" s="362">
        <f t="shared" si="155"/>
        <v>65700</v>
      </c>
    </row>
    <row r="6527" spans="1:16384" customFormat="1">
      <c r="A6527" s="238">
        <f t="shared" si="157"/>
        <v>6524</v>
      </c>
      <c r="B6527" s="577">
        <v>101557908</v>
      </c>
      <c r="C6527" s="325"/>
      <c r="D6527" s="562" t="s">
        <v>6349</v>
      </c>
      <c r="E6527" s="620" t="s">
        <v>6350</v>
      </c>
      <c r="F6527" s="362">
        <v>1</v>
      </c>
      <c r="G6527" s="642" t="s">
        <v>6549</v>
      </c>
      <c r="H6527" s="656">
        <v>45817</v>
      </c>
      <c r="I6527" s="649"/>
      <c r="J6527" s="362"/>
      <c r="K6527" s="362"/>
      <c r="L6527" s="362"/>
      <c r="M6527" s="362"/>
      <c r="N6527" s="362"/>
      <c r="O6527" s="650"/>
      <c r="P6527" s="362"/>
      <c r="Q6527" s="362"/>
      <c r="R6527" s="362"/>
      <c r="S6527" s="655">
        <v>18047</v>
      </c>
      <c r="T6527" s="238" t="s">
        <v>2965</v>
      </c>
      <c r="U6527" s="362">
        <f t="shared" si="155"/>
        <v>18047</v>
      </c>
    </row>
    <row r="6528" spans="1:16384" customFormat="1" ht="36">
      <c r="A6528" s="238">
        <f t="shared" si="157"/>
        <v>6525</v>
      </c>
      <c r="B6528" s="298">
        <v>109611234</v>
      </c>
      <c r="C6528" s="325">
        <v>3742612236</v>
      </c>
      <c r="D6528" s="562" t="s">
        <v>3031</v>
      </c>
      <c r="E6528" s="617" t="s">
        <v>36</v>
      </c>
      <c r="F6528" s="362">
        <v>5</v>
      </c>
      <c r="G6528" s="641" t="s">
        <v>6543</v>
      </c>
      <c r="H6528" s="521">
        <v>45815</v>
      </c>
      <c r="I6528" s="649"/>
      <c r="J6528" s="362"/>
      <c r="K6528" s="362"/>
      <c r="L6528" s="362"/>
      <c r="M6528" s="362"/>
      <c r="N6528" s="362"/>
      <c r="O6528" s="650"/>
      <c r="P6528" s="362"/>
      <c r="Q6528" s="362"/>
      <c r="R6528" s="362"/>
      <c r="S6528" s="648">
        <v>26302</v>
      </c>
      <c r="T6528" s="238" t="s">
        <v>2965</v>
      </c>
      <c r="U6528" s="362">
        <f t="shared" si="155"/>
        <v>131510</v>
      </c>
    </row>
    <row r="6529" spans="1:21">
      <c r="A6529" s="238">
        <f t="shared" si="156"/>
        <v>6526</v>
      </c>
      <c r="B6529" s="298">
        <v>111393237</v>
      </c>
      <c r="C6529" s="562" t="s">
        <v>4366</v>
      </c>
      <c r="D6529" s="298" t="s">
        <v>4367</v>
      </c>
      <c r="E6529" s="595" t="s">
        <v>36</v>
      </c>
      <c r="F6529" s="362">
        <v>24</v>
      </c>
      <c r="G6529" s="641" t="s">
        <v>6543</v>
      </c>
      <c r="H6529" s="521">
        <v>45815</v>
      </c>
      <c r="I6529" s="649"/>
      <c r="J6529" s="362"/>
      <c r="K6529" s="362"/>
      <c r="L6529" s="362"/>
      <c r="M6529" s="362"/>
      <c r="N6529" s="362"/>
      <c r="O6529" s="650"/>
      <c r="P6529" s="362"/>
      <c r="Q6529" s="362"/>
      <c r="R6529" s="362"/>
      <c r="S6529" s="430">
        <v>193753</v>
      </c>
      <c r="T6529" s="238" t="s">
        <v>2965</v>
      </c>
      <c r="U6529" s="362">
        <f t="shared" si="155"/>
        <v>4650072</v>
      </c>
    </row>
    <row r="6530" spans="1:21">
      <c r="A6530" s="238">
        <f t="shared" si="157"/>
        <v>6527</v>
      </c>
      <c r="B6530" s="577">
        <v>112141777</v>
      </c>
      <c r="C6530" s="298">
        <v>112141777</v>
      </c>
      <c r="D6530" s="298" t="s">
        <v>2563</v>
      </c>
      <c r="E6530" s="595" t="s">
        <v>36</v>
      </c>
      <c r="F6530" s="362">
        <v>468</v>
      </c>
      <c r="G6530" s="641" t="s">
        <v>6543</v>
      </c>
      <c r="H6530" s="521">
        <v>45815</v>
      </c>
      <c r="I6530" s="649"/>
      <c r="J6530" s="362"/>
      <c r="K6530" s="362"/>
      <c r="L6530" s="362"/>
      <c r="M6530" s="362"/>
      <c r="N6530" s="362"/>
      <c r="O6530" s="650"/>
      <c r="P6530" s="362"/>
      <c r="Q6530" s="362"/>
      <c r="R6530" s="362"/>
      <c r="S6530" s="648">
        <v>5.3</v>
      </c>
      <c r="T6530" s="238" t="s">
        <v>2965</v>
      </c>
      <c r="U6530" s="362">
        <f t="shared" si="155"/>
        <v>2480.4</v>
      </c>
    </row>
    <row r="6531" spans="1:21">
      <c r="A6531" s="238">
        <f t="shared" si="157"/>
        <v>6528</v>
      </c>
      <c r="B6531" s="577">
        <v>112141778</v>
      </c>
      <c r="C6531" s="298">
        <v>112141778</v>
      </c>
      <c r="D6531" s="298" t="s">
        <v>2566</v>
      </c>
      <c r="E6531" s="595" t="s">
        <v>36</v>
      </c>
      <c r="F6531" s="362">
        <v>260</v>
      </c>
      <c r="G6531" s="641" t="s">
        <v>6543</v>
      </c>
      <c r="H6531" s="521">
        <v>45815</v>
      </c>
      <c r="I6531" s="649"/>
      <c r="J6531" s="362"/>
      <c r="K6531" s="362"/>
      <c r="L6531" s="362"/>
      <c r="M6531" s="362"/>
      <c r="N6531" s="362"/>
      <c r="O6531" s="650"/>
      <c r="P6531" s="362"/>
      <c r="Q6531" s="362"/>
      <c r="R6531" s="362"/>
      <c r="S6531" s="648">
        <v>1.45</v>
      </c>
      <c r="T6531" s="238" t="s">
        <v>2965</v>
      </c>
      <c r="U6531" s="362">
        <f t="shared" si="155"/>
        <v>377</v>
      </c>
    </row>
    <row r="6532" spans="1:21">
      <c r="A6532" s="238">
        <f t="shared" si="156"/>
        <v>6529</v>
      </c>
      <c r="B6532" s="577">
        <v>115032745</v>
      </c>
      <c r="C6532" s="562" t="s">
        <v>5973</v>
      </c>
      <c r="D6532" s="562" t="s">
        <v>5974</v>
      </c>
      <c r="E6532" s="595" t="s">
        <v>36</v>
      </c>
      <c r="F6532" s="362">
        <v>9</v>
      </c>
      <c r="G6532" s="641" t="s">
        <v>6543</v>
      </c>
      <c r="H6532" s="521">
        <v>45815</v>
      </c>
      <c r="I6532" s="649"/>
      <c r="J6532" s="362"/>
      <c r="K6532" s="362"/>
      <c r="L6532" s="362"/>
      <c r="M6532" s="362"/>
      <c r="N6532" s="362"/>
      <c r="O6532" s="650"/>
      <c r="P6532" s="362"/>
      <c r="Q6532" s="362"/>
      <c r="R6532" s="362"/>
      <c r="S6532" s="648">
        <v>204250</v>
      </c>
      <c r="T6532" s="238" t="s">
        <v>2965</v>
      </c>
      <c r="U6532" s="362">
        <f t="shared" si="155"/>
        <v>1838250</v>
      </c>
    </row>
    <row r="6533" spans="1:21" ht="36.6">
      <c r="A6533" s="238">
        <f t="shared" si="157"/>
        <v>6530</v>
      </c>
      <c r="B6533" s="577">
        <v>112173808</v>
      </c>
      <c r="C6533" s="325" t="s">
        <v>3421</v>
      </c>
      <c r="D6533" s="580" t="s">
        <v>2819</v>
      </c>
      <c r="E6533" s="617" t="s">
        <v>36</v>
      </c>
      <c r="F6533" s="362">
        <v>10</v>
      </c>
      <c r="G6533" s="641" t="s">
        <v>6543</v>
      </c>
      <c r="H6533" s="521">
        <v>45815</v>
      </c>
      <c r="I6533" s="649"/>
      <c r="J6533" s="362"/>
      <c r="K6533" s="362"/>
      <c r="L6533" s="362"/>
      <c r="M6533" s="362"/>
      <c r="N6533" s="362"/>
      <c r="O6533" s="650"/>
      <c r="P6533" s="362"/>
      <c r="Q6533" s="362"/>
      <c r="R6533" s="362"/>
      <c r="S6533" s="648">
        <v>65700</v>
      </c>
      <c r="T6533" s="238" t="s">
        <v>2965</v>
      </c>
      <c r="U6533" s="362">
        <f t="shared" si="155"/>
        <v>657000</v>
      </c>
    </row>
    <row r="6534" spans="1:21">
      <c r="A6534" s="238">
        <f t="shared" si="157"/>
        <v>6531</v>
      </c>
      <c r="B6534" s="296">
        <v>115032745</v>
      </c>
      <c r="C6534" s="296" t="s">
        <v>5973</v>
      </c>
      <c r="D6534" s="296" t="s">
        <v>5974</v>
      </c>
      <c r="E6534" s="595" t="s">
        <v>36</v>
      </c>
      <c r="F6534" s="362">
        <v>5</v>
      </c>
      <c r="G6534" s="641" t="s">
        <v>6543</v>
      </c>
      <c r="H6534" s="521">
        <v>45815</v>
      </c>
      <c r="I6534" s="649"/>
      <c r="J6534" s="362"/>
      <c r="K6534" s="362"/>
      <c r="L6534" s="362"/>
      <c r="M6534" s="362"/>
      <c r="N6534" s="362"/>
      <c r="O6534" s="650"/>
      <c r="P6534" s="362"/>
      <c r="Q6534" s="362"/>
      <c r="R6534" s="362"/>
      <c r="S6534" s="648">
        <v>204250</v>
      </c>
      <c r="T6534" s="238" t="s">
        <v>2965</v>
      </c>
      <c r="U6534" s="362">
        <f t="shared" si="155"/>
        <v>1021250</v>
      </c>
    </row>
    <row r="6535" spans="1:21">
      <c r="A6535" s="238">
        <f t="shared" si="156"/>
        <v>6532</v>
      </c>
      <c r="B6535" s="296">
        <v>115032745</v>
      </c>
      <c r="C6535" s="296" t="s">
        <v>5973</v>
      </c>
      <c r="D6535" s="296" t="s">
        <v>5974</v>
      </c>
      <c r="E6535" s="595" t="s">
        <v>36</v>
      </c>
      <c r="F6535" s="362">
        <v>5</v>
      </c>
      <c r="G6535" s="641" t="s">
        <v>6543</v>
      </c>
      <c r="H6535" s="521">
        <v>45815</v>
      </c>
      <c r="I6535" s="649"/>
      <c r="J6535" s="362"/>
      <c r="K6535" s="362"/>
      <c r="L6535" s="362"/>
      <c r="M6535" s="362"/>
      <c r="N6535" s="362"/>
      <c r="O6535" s="650"/>
      <c r="P6535" s="362"/>
      <c r="Q6535" s="362"/>
      <c r="R6535" s="362"/>
      <c r="S6535" s="648">
        <v>204250</v>
      </c>
      <c r="T6535" s="238" t="s">
        <v>2965</v>
      </c>
      <c r="U6535" s="362">
        <f t="shared" si="155"/>
        <v>1021250</v>
      </c>
    </row>
    <row r="6536" spans="1:21" ht="36.6">
      <c r="A6536" s="238">
        <f t="shared" si="157"/>
        <v>6533</v>
      </c>
      <c r="B6536" s="577">
        <v>112173808</v>
      </c>
      <c r="C6536" s="325" t="s">
        <v>3421</v>
      </c>
      <c r="D6536" s="580" t="s">
        <v>2819</v>
      </c>
      <c r="E6536" s="617" t="s">
        <v>36</v>
      </c>
      <c r="F6536" s="362">
        <v>3</v>
      </c>
      <c r="G6536" s="641" t="s">
        <v>6543</v>
      </c>
      <c r="H6536" s="521">
        <v>45815</v>
      </c>
      <c r="I6536" s="649"/>
      <c r="J6536" s="362"/>
      <c r="K6536" s="362"/>
      <c r="L6536" s="362"/>
      <c r="M6536" s="362"/>
      <c r="N6536" s="362"/>
      <c r="O6536" s="650"/>
      <c r="P6536" s="362"/>
      <c r="Q6536" s="362"/>
      <c r="R6536" s="362"/>
      <c r="S6536" s="648">
        <v>65700</v>
      </c>
      <c r="T6536" s="238" t="s">
        <v>2965</v>
      </c>
      <c r="U6536" s="362">
        <f t="shared" si="155"/>
        <v>197100</v>
      </c>
    </row>
    <row r="6537" spans="1:21">
      <c r="A6537" s="238">
        <f t="shared" si="157"/>
        <v>6534</v>
      </c>
      <c r="B6537" s="298">
        <v>111393237</v>
      </c>
      <c r="C6537" s="562" t="s">
        <v>4366</v>
      </c>
      <c r="D6537" s="298" t="s">
        <v>4367</v>
      </c>
      <c r="E6537" s="595" t="s">
        <v>36</v>
      </c>
      <c r="F6537" s="362">
        <v>36</v>
      </c>
      <c r="G6537" s="641" t="s">
        <v>6543</v>
      </c>
      <c r="H6537" s="521">
        <v>45815</v>
      </c>
      <c r="I6537" s="649"/>
      <c r="J6537" s="362"/>
      <c r="K6537" s="362"/>
      <c r="L6537" s="362"/>
      <c r="M6537" s="362"/>
      <c r="N6537" s="362"/>
      <c r="O6537" s="650"/>
      <c r="P6537" s="362"/>
      <c r="Q6537" s="362"/>
      <c r="R6537" s="362"/>
      <c r="S6537" s="430">
        <v>193753</v>
      </c>
      <c r="T6537" s="238" t="s">
        <v>2965</v>
      </c>
      <c r="U6537" s="362">
        <f t="shared" si="155"/>
        <v>6975108</v>
      </c>
    </row>
    <row r="6538" spans="1:21" ht="36.6">
      <c r="A6538" s="238">
        <f t="shared" si="156"/>
        <v>6535</v>
      </c>
      <c r="B6538" s="587">
        <v>112173808</v>
      </c>
      <c r="C6538" s="596" t="s">
        <v>3421</v>
      </c>
      <c r="D6538" s="597" t="s">
        <v>2819</v>
      </c>
      <c r="E6538" s="621" t="s">
        <v>36</v>
      </c>
      <c r="F6538" s="362">
        <v>10</v>
      </c>
      <c r="G6538" s="641" t="s">
        <v>6543</v>
      </c>
      <c r="H6538" s="521">
        <v>45815</v>
      </c>
      <c r="I6538" s="649"/>
      <c r="J6538" s="362"/>
      <c r="K6538" s="362"/>
      <c r="L6538" s="362"/>
      <c r="M6538" s="362"/>
      <c r="N6538" s="362"/>
      <c r="O6538" s="650"/>
      <c r="P6538" s="362"/>
      <c r="Q6538" s="362"/>
      <c r="R6538" s="362"/>
      <c r="S6538" s="648">
        <v>65700</v>
      </c>
      <c r="T6538" s="238" t="s">
        <v>2965</v>
      </c>
      <c r="U6538" s="362">
        <f t="shared" si="155"/>
        <v>657000</v>
      </c>
    </row>
    <row r="6539" spans="1:21">
      <c r="A6539" s="238">
        <f t="shared" si="157"/>
        <v>6536</v>
      </c>
      <c r="B6539" s="577"/>
      <c r="C6539" s="562"/>
      <c r="D6539" s="562" t="s">
        <v>4072</v>
      </c>
      <c r="E6539" s="617" t="s">
        <v>36</v>
      </c>
      <c r="F6539" s="362">
        <v>15</v>
      </c>
      <c r="G6539" s="641" t="s">
        <v>6543</v>
      </c>
      <c r="H6539" s="521">
        <v>45815</v>
      </c>
      <c r="I6539" s="649"/>
      <c r="J6539" s="362"/>
      <c r="K6539" s="362"/>
      <c r="L6539" s="362"/>
      <c r="M6539" s="362"/>
      <c r="N6539" s="362"/>
      <c r="O6539" s="650"/>
      <c r="P6539" s="362"/>
      <c r="Q6539" s="362"/>
      <c r="R6539" s="362"/>
      <c r="S6539" s="408">
        <v>94464</v>
      </c>
      <c r="T6539" s="238" t="s">
        <v>2965</v>
      </c>
      <c r="U6539" s="362">
        <f t="shared" si="155"/>
        <v>1416960</v>
      </c>
    </row>
    <row r="6540" spans="1:21">
      <c r="A6540" s="238">
        <f t="shared" si="157"/>
        <v>6537</v>
      </c>
      <c r="B6540" s="587">
        <v>115032745</v>
      </c>
      <c r="C6540" s="589" t="s">
        <v>5973</v>
      </c>
      <c r="D6540" s="589" t="s">
        <v>5974</v>
      </c>
      <c r="E6540" s="622" t="s">
        <v>36</v>
      </c>
      <c r="F6540" s="362">
        <v>5</v>
      </c>
      <c r="G6540" s="641" t="s">
        <v>6543</v>
      </c>
      <c r="H6540" s="521">
        <v>45815</v>
      </c>
      <c r="I6540" s="649"/>
      <c r="J6540" s="362"/>
      <c r="K6540" s="362"/>
      <c r="L6540" s="362"/>
      <c r="M6540" s="362"/>
      <c r="N6540" s="362"/>
      <c r="O6540" s="650"/>
      <c r="P6540" s="362"/>
      <c r="Q6540" s="362"/>
      <c r="R6540" s="362"/>
      <c r="S6540" s="51">
        <v>204250</v>
      </c>
      <c r="T6540" s="238" t="s">
        <v>2965</v>
      </c>
      <c r="U6540" s="362">
        <f t="shared" si="155"/>
        <v>1021250</v>
      </c>
    </row>
    <row r="6541" spans="1:21">
      <c r="A6541" s="238">
        <f t="shared" si="156"/>
        <v>6538</v>
      </c>
      <c r="B6541" s="577"/>
      <c r="C6541" s="562"/>
      <c r="D6541" s="562" t="s">
        <v>4072</v>
      </c>
      <c r="E6541" s="617" t="s">
        <v>36</v>
      </c>
      <c r="F6541" s="362">
        <v>9</v>
      </c>
      <c r="G6541" s="641" t="s">
        <v>6543</v>
      </c>
      <c r="H6541" s="521">
        <v>45815</v>
      </c>
      <c r="I6541" s="649"/>
      <c r="J6541" s="362"/>
      <c r="K6541" s="362"/>
      <c r="L6541" s="362"/>
      <c r="M6541" s="362"/>
      <c r="N6541" s="362"/>
      <c r="O6541" s="650"/>
      <c r="P6541" s="362"/>
      <c r="Q6541" s="362"/>
      <c r="R6541" s="362"/>
      <c r="S6541" s="408">
        <v>94464</v>
      </c>
      <c r="T6541" s="238" t="s">
        <v>2965</v>
      </c>
      <c r="U6541" s="362">
        <f t="shared" ref="U6541:U6545" si="158">S6541*F6541</f>
        <v>850176</v>
      </c>
    </row>
    <row r="6542" spans="1:21">
      <c r="A6542" s="238">
        <f t="shared" si="157"/>
        <v>6539</v>
      </c>
      <c r="B6542" s="577">
        <v>112136080</v>
      </c>
      <c r="C6542" s="578" t="s">
        <v>2222</v>
      </c>
      <c r="D6542" s="578" t="s">
        <v>889</v>
      </c>
      <c r="E6542" s="595" t="s">
        <v>36</v>
      </c>
      <c r="F6542" s="362">
        <v>96</v>
      </c>
      <c r="G6542" s="642" t="s">
        <v>6544</v>
      </c>
      <c r="H6542" s="521">
        <v>45824</v>
      </c>
      <c r="I6542" s="649"/>
      <c r="J6542" s="362"/>
      <c r="K6542" s="362"/>
      <c r="L6542" s="362"/>
      <c r="M6542" s="362"/>
      <c r="N6542" s="362"/>
      <c r="O6542" s="650"/>
      <c r="P6542" s="362"/>
      <c r="Q6542" s="362"/>
      <c r="R6542" s="362"/>
      <c r="S6542" s="189">
        <v>67.83</v>
      </c>
      <c r="T6542" s="238" t="s">
        <v>2965</v>
      </c>
      <c r="U6542" s="362">
        <f t="shared" si="158"/>
        <v>6511.68</v>
      </c>
    </row>
    <row r="6543" spans="1:21">
      <c r="A6543" s="238">
        <f t="shared" si="157"/>
        <v>6540</v>
      </c>
      <c r="B6543" s="577">
        <v>106176636</v>
      </c>
      <c r="C6543" s="562"/>
      <c r="D6543" s="562" t="s">
        <v>5955</v>
      </c>
      <c r="E6543" s="296" t="s">
        <v>36</v>
      </c>
      <c r="F6543" s="565">
        <v>2</v>
      </c>
      <c r="G6543" s="642" t="s">
        <v>6559</v>
      </c>
      <c r="H6543" s="521">
        <v>45829</v>
      </c>
      <c r="I6543" s="658"/>
      <c r="J6543" s="53"/>
      <c r="K6543" s="53"/>
      <c r="L6543" s="53"/>
      <c r="M6543" s="362"/>
      <c r="N6543" s="53"/>
      <c r="O6543" s="148"/>
      <c r="P6543" s="53"/>
      <c r="Q6543" s="53"/>
      <c r="R6543" s="53"/>
      <c r="S6543" s="643">
        <v>21000</v>
      </c>
      <c r="T6543" s="238" t="s">
        <v>2965</v>
      </c>
      <c r="U6543" s="362">
        <f t="shared" si="158"/>
        <v>42000</v>
      </c>
    </row>
    <row r="6544" spans="1:21">
      <c r="A6544" s="238">
        <f t="shared" si="156"/>
        <v>6541</v>
      </c>
      <c r="B6544" s="577">
        <v>107143203</v>
      </c>
      <c r="C6544" s="562" t="s">
        <v>6161</v>
      </c>
      <c r="D6544" s="562" t="s">
        <v>6162</v>
      </c>
      <c r="E6544" s="296" t="s">
        <v>36</v>
      </c>
      <c r="F6544" s="565">
        <v>1</v>
      </c>
      <c r="G6544" s="642" t="s">
        <v>6560</v>
      </c>
      <c r="H6544" s="521">
        <v>45829</v>
      </c>
      <c r="I6544" s="658"/>
      <c r="J6544" s="53"/>
      <c r="K6544" s="53"/>
      <c r="L6544" s="53"/>
      <c r="M6544" s="362"/>
      <c r="N6544" s="53"/>
      <c r="O6544" s="148"/>
      <c r="P6544" s="53"/>
      <c r="Q6544" s="53"/>
      <c r="R6544" s="53"/>
      <c r="S6544" s="643">
        <v>56500</v>
      </c>
      <c r="T6544" s="238" t="s">
        <v>2965</v>
      </c>
      <c r="U6544" s="362">
        <f t="shared" si="158"/>
        <v>56500</v>
      </c>
    </row>
    <row r="6545" spans="1:21">
      <c r="A6545" s="238">
        <f t="shared" si="157"/>
        <v>6542</v>
      </c>
      <c r="B6545" s="577">
        <v>101557908</v>
      </c>
      <c r="C6545" s="325"/>
      <c r="D6545" s="562" t="s">
        <v>6349</v>
      </c>
      <c r="E6545" s="565" t="s">
        <v>6350</v>
      </c>
      <c r="F6545" s="565">
        <v>1</v>
      </c>
      <c r="G6545" s="642" t="s">
        <v>6560</v>
      </c>
      <c r="H6545" s="521">
        <v>45828</v>
      </c>
      <c r="I6545" s="658"/>
      <c r="J6545" s="53"/>
      <c r="K6545" s="53"/>
      <c r="L6545" s="53"/>
      <c r="M6545" s="362"/>
      <c r="N6545" s="53"/>
      <c r="O6545" s="148"/>
      <c r="P6545" s="53"/>
      <c r="Q6545" s="53"/>
      <c r="R6545" s="53"/>
      <c r="S6545" s="643">
        <v>18047</v>
      </c>
      <c r="T6545" s="238" t="s">
        <v>2965</v>
      </c>
      <c r="U6545" s="362">
        <f t="shared" si="158"/>
        <v>18047</v>
      </c>
    </row>
    <row r="6546" spans="1:21">
      <c r="B6546" s="298">
        <v>111401271</v>
      </c>
      <c r="C6546" s="298" t="s">
        <v>676</v>
      </c>
      <c r="D6546" s="298" t="s">
        <v>677</v>
      </c>
      <c r="E6546" s="296" t="s">
        <v>36</v>
      </c>
      <c r="F6546" s="296">
        <v>100</v>
      </c>
      <c r="G6546" s="296" t="s">
        <v>6608</v>
      </c>
      <c r="H6546" s="638">
        <v>45869</v>
      </c>
    </row>
    <row r="6547" spans="1:21">
      <c r="B6547" s="298">
        <v>111443614</v>
      </c>
      <c r="C6547" s="298">
        <v>111443828</v>
      </c>
      <c r="D6547" s="298" t="s">
        <v>1715</v>
      </c>
      <c r="E6547" s="296" t="s">
        <v>36</v>
      </c>
      <c r="F6547" s="296">
        <v>1</v>
      </c>
      <c r="G6547" s="642" t="s">
        <v>6609</v>
      </c>
      <c r="H6547" s="640">
        <v>45863</v>
      </c>
    </row>
    <row r="6548" spans="1:21">
      <c r="B6548" s="298">
        <v>112129061</v>
      </c>
      <c r="C6548" s="298" t="s">
        <v>1718</v>
      </c>
      <c r="D6548" s="298" t="s">
        <v>1719</v>
      </c>
      <c r="E6548" s="296" t="s">
        <v>36</v>
      </c>
      <c r="F6548" s="296">
        <v>1</v>
      </c>
      <c r="G6548" s="642" t="s">
        <v>6609</v>
      </c>
      <c r="H6548" s="640">
        <v>45863</v>
      </c>
    </row>
    <row r="6549" spans="1:21" ht="24">
      <c r="B6549" s="298" t="s">
        <v>3816</v>
      </c>
      <c r="C6549" s="298" t="s">
        <v>2943</v>
      </c>
      <c r="D6549" s="298" t="s">
        <v>2944</v>
      </c>
      <c r="E6549" s="296" t="s">
        <v>2729</v>
      </c>
      <c r="F6549" s="296">
        <v>200</v>
      </c>
      <c r="G6549" s="296" t="s">
        <v>6608</v>
      </c>
      <c r="H6549" s="638">
        <v>45869</v>
      </c>
    </row>
    <row r="6550" spans="1:21" ht="24">
      <c r="B6550" s="298" t="s">
        <v>3816</v>
      </c>
      <c r="C6550" s="298" t="s">
        <v>2943</v>
      </c>
      <c r="D6550" s="298" t="s">
        <v>2944</v>
      </c>
      <c r="E6550" s="296" t="s">
        <v>2729</v>
      </c>
      <c r="F6550" s="296">
        <v>200</v>
      </c>
      <c r="G6550" s="296" t="s">
        <v>6610</v>
      </c>
      <c r="H6550" s="638">
        <v>45869</v>
      </c>
    </row>
    <row r="6551" spans="1:21">
      <c r="B6551" s="298">
        <v>113562221</v>
      </c>
      <c r="C6551" s="659">
        <v>113562221</v>
      </c>
      <c r="D6551" s="298" t="s">
        <v>3768</v>
      </c>
      <c r="E6551" s="659" t="s">
        <v>36</v>
      </c>
      <c r="F6551" s="297">
        <v>1</v>
      </c>
      <c r="G6551" s="642" t="s">
        <v>6609</v>
      </c>
      <c r="H6551" s="640">
        <v>45863</v>
      </c>
    </row>
    <row r="6552" spans="1:21">
      <c r="B6552" s="298">
        <v>111367611</v>
      </c>
      <c r="C6552" s="298">
        <v>111367611</v>
      </c>
      <c r="D6552" s="298" t="s">
        <v>3778</v>
      </c>
      <c r="E6552" s="296" t="s">
        <v>36</v>
      </c>
      <c r="F6552" s="297">
        <v>1</v>
      </c>
      <c r="G6552" s="642" t="s">
        <v>6609</v>
      </c>
      <c r="H6552" s="640">
        <v>45863</v>
      </c>
    </row>
    <row r="6553" spans="1:21">
      <c r="B6553" s="298">
        <v>111367611</v>
      </c>
      <c r="C6553" s="298">
        <v>111367611</v>
      </c>
      <c r="D6553" s="298" t="s">
        <v>3778</v>
      </c>
      <c r="E6553" s="296" t="s">
        <v>36</v>
      </c>
      <c r="F6553" s="297">
        <v>1</v>
      </c>
      <c r="G6553" s="642" t="s">
        <v>6611</v>
      </c>
      <c r="H6553" s="640">
        <v>45863</v>
      </c>
    </row>
    <row r="6554" spans="1:21">
      <c r="B6554" s="298" t="s">
        <v>4098</v>
      </c>
      <c r="C6554" s="298" t="s">
        <v>4099</v>
      </c>
      <c r="D6554" s="298" t="s">
        <v>4100</v>
      </c>
      <c r="E6554" s="296" t="s">
        <v>36</v>
      </c>
      <c r="F6554" s="296">
        <v>1</v>
      </c>
      <c r="G6554" s="642" t="s">
        <v>6612</v>
      </c>
      <c r="H6554" s="639">
        <v>45869</v>
      </c>
    </row>
    <row r="6555" spans="1:21">
      <c r="B6555" s="298">
        <v>112168680</v>
      </c>
      <c r="C6555" s="298">
        <v>112168680</v>
      </c>
      <c r="D6555" s="580" t="s">
        <v>2772</v>
      </c>
      <c r="E6555" s="296" t="s">
        <v>36</v>
      </c>
      <c r="F6555" s="298">
        <v>6</v>
      </c>
      <c r="G6555" s="539" t="s">
        <v>6613</v>
      </c>
      <c r="H6555" s="640">
        <v>45859</v>
      </c>
    </row>
    <row r="6556" spans="1:21" ht="24">
      <c r="B6556" s="298">
        <v>108137334</v>
      </c>
      <c r="C6556" s="298" t="s">
        <v>2272</v>
      </c>
      <c r="D6556" s="298" t="s">
        <v>4312</v>
      </c>
      <c r="E6556" s="296" t="s">
        <v>36</v>
      </c>
      <c r="F6556" s="296">
        <v>3</v>
      </c>
      <c r="G6556" s="539" t="s">
        <v>6613</v>
      </c>
      <c r="H6556" s="640">
        <v>45859</v>
      </c>
    </row>
    <row r="6557" spans="1:21">
      <c r="B6557" s="594">
        <v>110315405</v>
      </c>
      <c r="C6557" s="594" t="s">
        <v>4747</v>
      </c>
      <c r="D6557" s="673" t="s">
        <v>2642</v>
      </c>
      <c r="E6557" s="674" t="s">
        <v>36</v>
      </c>
      <c r="F6557" s="642">
        <v>90</v>
      </c>
      <c r="G6557" s="296" t="s">
        <v>6610</v>
      </c>
      <c r="H6557" s="638">
        <v>45869</v>
      </c>
    </row>
    <row r="6558" spans="1:21">
      <c r="B6558" s="298" t="s">
        <v>4823</v>
      </c>
      <c r="C6558" s="325" t="s">
        <v>4824</v>
      </c>
      <c r="D6558" s="325" t="s">
        <v>4825</v>
      </c>
      <c r="E6558" s="297" t="s">
        <v>36</v>
      </c>
      <c r="F6558" s="297">
        <v>1</v>
      </c>
      <c r="G6558" s="539" t="s">
        <v>6614</v>
      </c>
      <c r="H6558" s="638">
        <v>45867</v>
      </c>
    </row>
    <row r="6559" spans="1:21">
      <c r="B6559" s="298" t="s">
        <v>4823</v>
      </c>
      <c r="C6559" s="325" t="s">
        <v>4824</v>
      </c>
      <c r="D6559" s="325" t="s">
        <v>4825</v>
      </c>
      <c r="E6559" s="297" t="s">
        <v>36</v>
      </c>
      <c r="F6559" s="297">
        <v>7</v>
      </c>
      <c r="G6559" s="539" t="s">
        <v>6615</v>
      </c>
      <c r="H6559" s="638">
        <v>45867</v>
      </c>
    </row>
    <row r="6560" spans="1:21">
      <c r="B6560" s="298">
        <v>112177659</v>
      </c>
      <c r="C6560" s="581">
        <v>112177659</v>
      </c>
      <c r="D6560" s="298" t="s">
        <v>3493</v>
      </c>
      <c r="E6560" s="675" t="s">
        <v>36</v>
      </c>
      <c r="F6560" s="297">
        <v>1</v>
      </c>
      <c r="G6560" s="539" t="s">
        <v>6613</v>
      </c>
      <c r="H6560" s="640">
        <v>45859</v>
      </c>
    </row>
    <row r="6561" spans="2:8">
      <c r="B6561" s="298">
        <v>112170850</v>
      </c>
      <c r="C6561" s="581">
        <v>112170850</v>
      </c>
      <c r="D6561" s="298" t="s">
        <v>3533</v>
      </c>
      <c r="E6561" s="675" t="s">
        <v>36</v>
      </c>
      <c r="F6561" s="297">
        <v>1</v>
      </c>
      <c r="G6561" s="539" t="s">
        <v>6613</v>
      </c>
      <c r="H6561" s="640">
        <v>45859</v>
      </c>
    </row>
    <row r="6562" spans="2:8">
      <c r="B6562" s="298">
        <v>112177659</v>
      </c>
      <c r="C6562" s="581">
        <v>112177659</v>
      </c>
      <c r="D6562" s="298" t="s">
        <v>3493</v>
      </c>
      <c r="E6562" s="675" t="s">
        <v>36</v>
      </c>
      <c r="F6562" s="297">
        <v>4</v>
      </c>
      <c r="G6562" s="539" t="s">
        <v>6613</v>
      </c>
      <c r="H6562" s="640">
        <v>45859</v>
      </c>
    </row>
    <row r="6563" spans="2:8">
      <c r="B6563" s="298">
        <v>112170850</v>
      </c>
      <c r="C6563" s="581">
        <v>112170850</v>
      </c>
      <c r="D6563" s="298" t="s">
        <v>3533</v>
      </c>
      <c r="E6563" s="675" t="s">
        <v>36</v>
      </c>
      <c r="F6563" s="297">
        <v>4</v>
      </c>
      <c r="G6563" s="539" t="s">
        <v>6613</v>
      </c>
      <c r="H6563" s="640">
        <v>45859</v>
      </c>
    </row>
    <row r="6564" spans="2:8" ht="24">
      <c r="B6564" s="298" t="s">
        <v>5885</v>
      </c>
      <c r="C6564" s="325" t="s">
        <v>5114</v>
      </c>
      <c r="D6564" s="325" t="s">
        <v>5115</v>
      </c>
      <c r="E6564" s="297" t="s">
        <v>36</v>
      </c>
      <c r="F6564" s="297">
        <v>4</v>
      </c>
      <c r="G6564" s="296" t="s">
        <v>6616</v>
      </c>
      <c r="H6564" s="638">
        <v>45863</v>
      </c>
    </row>
    <row r="6565" spans="2:8">
      <c r="B6565" s="594">
        <v>112170849</v>
      </c>
      <c r="C6565" s="594">
        <v>112170849</v>
      </c>
      <c r="D6565" s="594" t="s">
        <v>2382</v>
      </c>
      <c r="E6565" s="297" t="s">
        <v>36</v>
      </c>
      <c r="F6565" s="641">
        <v>60</v>
      </c>
      <c r="G6565" s="641" t="s">
        <v>6617</v>
      </c>
      <c r="H6565" s="521">
        <v>45859</v>
      </c>
    </row>
    <row r="6566" spans="2:8">
      <c r="B6566" s="594">
        <v>112170849</v>
      </c>
      <c r="C6566" s="594">
        <v>112170849</v>
      </c>
      <c r="D6566" s="594" t="s">
        <v>2382</v>
      </c>
      <c r="E6566" s="297" t="s">
        <v>36</v>
      </c>
      <c r="F6566" s="641">
        <v>96</v>
      </c>
      <c r="G6566" s="641" t="s">
        <v>6618</v>
      </c>
      <c r="H6566" s="521">
        <v>45866</v>
      </c>
    </row>
    <row r="6567" spans="2:8" ht="24">
      <c r="B6567" s="298">
        <v>108137334</v>
      </c>
      <c r="C6567" s="325" t="s">
        <v>6532</v>
      </c>
      <c r="D6567" s="325" t="s">
        <v>2273</v>
      </c>
      <c r="E6567" s="296" t="s">
        <v>36</v>
      </c>
      <c r="F6567" s="297">
        <v>4</v>
      </c>
      <c r="G6567" s="539" t="s">
        <v>6613</v>
      </c>
      <c r="H6567" s="640">
        <v>45859</v>
      </c>
    </row>
    <row r="6568" spans="2:8" ht="24">
      <c r="B6568" s="298">
        <v>108137334</v>
      </c>
      <c r="C6568" s="325" t="s">
        <v>6532</v>
      </c>
      <c r="D6568" s="325" t="s">
        <v>2273</v>
      </c>
      <c r="E6568" s="296" t="s">
        <v>36</v>
      </c>
      <c r="F6568" s="676">
        <v>4</v>
      </c>
      <c r="G6568" s="539" t="s">
        <v>6619</v>
      </c>
      <c r="H6568" s="640">
        <v>45860</v>
      </c>
    </row>
    <row r="6569" spans="2:8">
      <c r="B6569" s="298" t="s">
        <v>5607</v>
      </c>
      <c r="C6569" s="325" t="s">
        <v>5608</v>
      </c>
      <c r="D6569" s="325" t="s">
        <v>5609</v>
      </c>
      <c r="E6569" s="296" t="s">
        <v>36</v>
      </c>
      <c r="F6569" s="297">
        <v>1</v>
      </c>
      <c r="G6569" s="296" t="s">
        <v>6608</v>
      </c>
      <c r="H6569" s="638">
        <v>45869</v>
      </c>
    </row>
    <row r="6570" spans="2:8">
      <c r="B6570" s="298">
        <v>112168680</v>
      </c>
      <c r="C6570" s="298">
        <v>112168680</v>
      </c>
      <c r="D6570" s="580" t="s">
        <v>2772</v>
      </c>
      <c r="E6570" s="296" t="s">
        <v>36</v>
      </c>
      <c r="F6570" s="297">
        <v>1</v>
      </c>
      <c r="G6570" s="539" t="s">
        <v>6613</v>
      </c>
      <c r="H6570" s="640">
        <v>45859</v>
      </c>
    </row>
    <row r="6571" spans="2:8">
      <c r="B6571" s="298">
        <v>112168680</v>
      </c>
      <c r="C6571" s="298">
        <v>112168680</v>
      </c>
      <c r="D6571" s="580" t="s">
        <v>2772</v>
      </c>
      <c r="E6571" s="296" t="s">
        <v>36</v>
      </c>
      <c r="F6571" s="297">
        <v>4</v>
      </c>
      <c r="G6571" s="539" t="s">
        <v>6619</v>
      </c>
      <c r="H6571" s="640">
        <v>45860</v>
      </c>
    </row>
    <row r="6572" spans="2:8">
      <c r="B6572" s="298" t="s">
        <v>5678</v>
      </c>
      <c r="C6572" s="298" t="s">
        <v>5679</v>
      </c>
      <c r="D6572" s="298" t="s">
        <v>5680</v>
      </c>
      <c r="E6572" s="296" t="s">
        <v>36</v>
      </c>
      <c r="F6572" s="297">
        <v>1</v>
      </c>
      <c r="G6572" s="539" t="s">
        <v>6620</v>
      </c>
      <c r="H6572" s="521">
        <v>45863</v>
      </c>
    </row>
    <row r="6573" spans="2:8">
      <c r="B6573" s="298" t="s">
        <v>5681</v>
      </c>
      <c r="C6573" s="298" t="s">
        <v>5682</v>
      </c>
      <c r="D6573" s="298" t="s">
        <v>5683</v>
      </c>
      <c r="E6573" s="296" t="s">
        <v>36</v>
      </c>
      <c r="F6573" s="297">
        <v>1</v>
      </c>
      <c r="G6573" s="539" t="s">
        <v>6621</v>
      </c>
      <c r="H6573" s="521">
        <v>45867</v>
      </c>
    </row>
    <row r="6574" spans="2:8">
      <c r="B6574" s="298">
        <v>111443613</v>
      </c>
      <c r="C6574" s="298">
        <v>111443825</v>
      </c>
      <c r="D6574" s="298" t="s">
        <v>3131</v>
      </c>
      <c r="E6574" s="659" t="s">
        <v>36</v>
      </c>
      <c r="F6574" s="297">
        <v>11</v>
      </c>
      <c r="G6574" s="642" t="s">
        <v>6609</v>
      </c>
      <c r="H6574" s="640">
        <v>45863</v>
      </c>
    </row>
    <row r="6575" spans="2:8">
      <c r="B6575" s="298">
        <v>111443613</v>
      </c>
      <c r="C6575" s="298">
        <v>111443825</v>
      </c>
      <c r="D6575" s="298" t="s">
        <v>3131</v>
      </c>
      <c r="E6575" s="659" t="s">
        <v>36</v>
      </c>
      <c r="F6575" s="297">
        <v>9</v>
      </c>
      <c r="G6575" s="642" t="s">
        <v>6622</v>
      </c>
      <c r="H6575" s="640">
        <v>45867</v>
      </c>
    </row>
    <row r="6576" spans="2:8">
      <c r="B6576" s="298">
        <v>111443613</v>
      </c>
      <c r="C6576" s="298">
        <v>111443825</v>
      </c>
      <c r="D6576" s="298" t="s">
        <v>3131</v>
      </c>
      <c r="E6576" s="659" t="s">
        <v>36</v>
      </c>
      <c r="F6576" s="298">
        <v>5</v>
      </c>
      <c r="G6576" s="298" t="s">
        <v>6623</v>
      </c>
      <c r="H6576" s="640">
        <v>45869</v>
      </c>
    </row>
    <row r="6577" spans="2:8">
      <c r="B6577" s="298">
        <v>113694314</v>
      </c>
      <c r="C6577" s="298" t="s">
        <v>4398</v>
      </c>
      <c r="D6577" s="581" t="s">
        <v>4399</v>
      </c>
      <c r="E6577" s="297" t="s">
        <v>36</v>
      </c>
      <c r="F6577" s="297">
        <v>4</v>
      </c>
      <c r="G6577" s="296" t="s">
        <v>6616</v>
      </c>
      <c r="H6577" s="638">
        <v>45863</v>
      </c>
    </row>
    <row r="6578" spans="2:8">
      <c r="B6578" s="298">
        <v>102464571</v>
      </c>
      <c r="C6578" s="298" t="s">
        <v>1693</v>
      </c>
      <c r="D6578" s="298" t="s">
        <v>1694</v>
      </c>
      <c r="E6578" s="297" t="s">
        <v>36</v>
      </c>
      <c r="F6578" s="641">
        <v>10</v>
      </c>
      <c r="G6578" s="641" t="s">
        <v>6617</v>
      </c>
      <c r="H6578" s="521">
        <v>45859</v>
      </c>
    </row>
    <row r="6579" spans="2:8">
      <c r="B6579" s="298">
        <v>102464571</v>
      </c>
      <c r="C6579" s="298" t="s">
        <v>1693</v>
      </c>
      <c r="D6579" s="298" t="s">
        <v>1694</v>
      </c>
      <c r="E6579" s="297" t="s">
        <v>36</v>
      </c>
      <c r="F6579" s="641">
        <v>14</v>
      </c>
      <c r="G6579" s="641" t="s">
        <v>6618</v>
      </c>
      <c r="H6579" s="521">
        <v>45866</v>
      </c>
    </row>
    <row r="6580" spans="2:8">
      <c r="B6580" s="298">
        <v>102951260</v>
      </c>
      <c r="C6580" s="298" t="s">
        <v>1697</v>
      </c>
      <c r="D6580" s="298" t="s">
        <v>1698</v>
      </c>
      <c r="E6580" s="297" t="s">
        <v>36</v>
      </c>
      <c r="F6580" s="297">
        <v>10</v>
      </c>
      <c r="G6580" s="641" t="s">
        <v>6617</v>
      </c>
      <c r="H6580" s="521">
        <v>45859</v>
      </c>
    </row>
    <row r="6581" spans="2:8">
      <c r="B6581" s="298">
        <v>102951260</v>
      </c>
      <c r="C6581" s="298" t="s">
        <v>1697</v>
      </c>
      <c r="D6581" s="298" t="s">
        <v>1698</v>
      </c>
      <c r="E6581" s="297" t="s">
        <v>36</v>
      </c>
      <c r="F6581" s="297">
        <v>8</v>
      </c>
      <c r="G6581" s="641" t="s">
        <v>6618</v>
      </c>
      <c r="H6581" s="521">
        <v>45866</v>
      </c>
    </row>
    <row r="6582" spans="2:8">
      <c r="B6582" s="298">
        <v>106656270</v>
      </c>
      <c r="C6582" s="325" t="s">
        <v>5250</v>
      </c>
      <c r="D6582" s="325" t="s">
        <v>5251</v>
      </c>
      <c r="E6582" s="297" t="s">
        <v>36</v>
      </c>
      <c r="F6582" s="297">
        <v>5</v>
      </c>
      <c r="G6582" s="641" t="s">
        <v>6617</v>
      </c>
      <c r="H6582" s="521">
        <v>45859</v>
      </c>
    </row>
    <row r="6583" spans="2:8">
      <c r="B6583" s="298">
        <v>106656270</v>
      </c>
      <c r="C6583" s="325" t="s">
        <v>5250</v>
      </c>
      <c r="D6583" s="325" t="s">
        <v>5251</v>
      </c>
      <c r="E6583" s="297" t="s">
        <v>36</v>
      </c>
      <c r="F6583" s="325">
        <v>8</v>
      </c>
      <c r="G6583" s="641" t="s">
        <v>6618</v>
      </c>
      <c r="H6583" s="521">
        <v>45866</v>
      </c>
    </row>
    <row r="6584" spans="2:8">
      <c r="B6584" s="297">
        <v>108214979</v>
      </c>
      <c r="C6584" s="297">
        <v>108214979</v>
      </c>
      <c r="D6584" s="298" t="s">
        <v>819</v>
      </c>
      <c r="E6584" s="296" t="s">
        <v>36</v>
      </c>
      <c r="F6584" s="677">
        <v>200</v>
      </c>
      <c r="G6584" s="641" t="s">
        <v>6617</v>
      </c>
      <c r="H6584" s="521">
        <v>45859</v>
      </c>
    </row>
    <row r="6585" spans="2:8">
      <c r="B6585" s="297">
        <v>108214979</v>
      </c>
      <c r="C6585" s="297">
        <v>108214979</v>
      </c>
      <c r="D6585" s="298" t="s">
        <v>819</v>
      </c>
      <c r="E6585" s="296" t="s">
        <v>36</v>
      </c>
      <c r="F6585" s="677">
        <v>320</v>
      </c>
      <c r="G6585" s="641" t="s">
        <v>6618</v>
      </c>
      <c r="H6585" s="521">
        <v>45866</v>
      </c>
    </row>
    <row r="6586" spans="2:8">
      <c r="B6586" s="297">
        <v>107186267</v>
      </c>
      <c r="C6586" s="298">
        <v>107186267</v>
      </c>
      <c r="D6586" s="298" t="s">
        <v>821</v>
      </c>
      <c r="E6586" s="296" t="s">
        <v>36</v>
      </c>
      <c r="F6586" s="297">
        <v>200</v>
      </c>
      <c r="G6586" s="641" t="s">
        <v>6617</v>
      </c>
      <c r="H6586" s="521">
        <v>45859</v>
      </c>
    </row>
    <row r="6587" spans="2:8">
      <c r="B6587" s="297">
        <v>107186267</v>
      </c>
      <c r="C6587" s="298">
        <v>107186267</v>
      </c>
      <c r="D6587" s="298" t="s">
        <v>821</v>
      </c>
      <c r="E6587" s="296" t="s">
        <v>36</v>
      </c>
      <c r="F6587" s="297">
        <v>320</v>
      </c>
      <c r="G6587" s="641" t="s">
        <v>6618</v>
      </c>
      <c r="H6587" s="521">
        <v>45866</v>
      </c>
    </row>
    <row r="6588" spans="2:8">
      <c r="B6588" s="297">
        <v>107184793</v>
      </c>
      <c r="C6588" s="298">
        <v>107184793</v>
      </c>
      <c r="D6588" s="298" t="s">
        <v>813</v>
      </c>
      <c r="E6588" s="296" t="s">
        <v>36</v>
      </c>
      <c r="F6588" s="297">
        <v>200</v>
      </c>
      <c r="G6588" s="641" t="s">
        <v>6617</v>
      </c>
      <c r="H6588" s="521">
        <v>45859</v>
      </c>
    </row>
    <row r="6589" spans="2:8">
      <c r="B6589" s="297">
        <v>107184793</v>
      </c>
      <c r="C6589" s="298">
        <v>107184793</v>
      </c>
      <c r="D6589" s="298" t="s">
        <v>813</v>
      </c>
      <c r="E6589" s="296" t="s">
        <v>36</v>
      </c>
      <c r="F6589" s="297">
        <v>235</v>
      </c>
      <c r="G6589" s="641" t="s">
        <v>6618</v>
      </c>
      <c r="H6589" s="521">
        <v>45866</v>
      </c>
    </row>
    <row r="6590" spans="2:8">
      <c r="B6590" s="297">
        <v>107156657</v>
      </c>
      <c r="C6590" s="298">
        <v>107156657</v>
      </c>
      <c r="D6590" s="298" t="s">
        <v>815</v>
      </c>
      <c r="E6590" s="296" t="s">
        <v>36</v>
      </c>
      <c r="F6590" s="297">
        <v>40</v>
      </c>
      <c r="G6590" s="641" t="s">
        <v>6617</v>
      </c>
      <c r="H6590" s="521">
        <v>45859</v>
      </c>
    </row>
    <row r="6591" spans="2:8">
      <c r="B6591" s="297">
        <v>107156657</v>
      </c>
      <c r="C6591" s="298">
        <v>107156657</v>
      </c>
      <c r="D6591" s="298" t="s">
        <v>815</v>
      </c>
      <c r="E6591" s="296" t="s">
        <v>36</v>
      </c>
      <c r="F6591" s="297">
        <v>64</v>
      </c>
      <c r="G6591" s="641" t="s">
        <v>6618</v>
      </c>
      <c r="H6591" s="521">
        <v>45866</v>
      </c>
    </row>
    <row r="6592" spans="2:8">
      <c r="B6592" s="297">
        <v>107156629</v>
      </c>
      <c r="C6592" s="298">
        <v>107156629</v>
      </c>
      <c r="D6592" s="298" t="s">
        <v>814</v>
      </c>
      <c r="E6592" s="296" t="s">
        <v>36</v>
      </c>
      <c r="F6592" s="297">
        <v>160</v>
      </c>
      <c r="G6592" s="641" t="s">
        <v>6617</v>
      </c>
      <c r="H6592" s="521">
        <v>45859</v>
      </c>
    </row>
    <row r="6593" spans="2:8">
      <c r="B6593" s="297">
        <v>107156629</v>
      </c>
      <c r="C6593" s="298">
        <v>107156629</v>
      </c>
      <c r="D6593" s="298" t="s">
        <v>814</v>
      </c>
      <c r="E6593" s="296" t="s">
        <v>36</v>
      </c>
      <c r="F6593" s="297">
        <v>256</v>
      </c>
      <c r="G6593" s="641" t="s">
        <v>6618</v>
      </c>
      <c r="H6593" s="521">
        <v>45866</v>
      </c>
    </row>
    <row r="6594" spans="2:8">
      <c r="B6594" s="297">
        <v>110408291</v>
      </c>
      <c r="C6594" s="298" t="s">
        <v>1305</v>
      </c>
      <c r="D6594" s="298" t="s">
        <v>1306</v>
      </c>
      <c r="E6594" s="296" t="s">
        <v>36</v>
      </c>
      <c r="F6594" s="641">
        <v>60</v>
      </c>
      <c r="G6594" s="641" t="s">
        <v>6617</v>
      </c>
      <c r="H6594" s="521">
        <v>45859</v>
      </c>
    </row>
    <row r="6595" spans="2:8">
      <c r="B6595" s="297">
        <v>110408291</v>
      </c>
      <c r="C6595" s="298" t="s">
        <v>1305</v>
      </c>
      <c r="D6595" s="298" t="s">
        <v>1306</v>
      </c>
      <c r="E6595" s="296" t="s">
        <v>36</v>
      </c>
      <c r="F6595" s="641">
        <v>96</v>
      </c>
      <c r="G6595" s="641" t="s">
        <v>6618</v>
      </c>
      <c r="H6595" s="521">
        <v>45866</v>
      </c>
    </row>
    <row r="6596" spans="2:8" ht="36">
      <c r="B6596" s="297">
        <v>110408292</v>
      </c>
      <c r="C6596" s="298">
        <v>110408292</v>
      </c>
      <c r="D6596" s="298" t="s">
        <v>1310</v>
      </c>
      <c r="E6596" s="296" t="s">
        <v>36</v>
      </c>
      <c r="F6596" s="297">
        <v>300</v>
      </c>
      <c r="G6596" s="641" t="s">
        <v>6617</v>
      </c>
      <c r="H6596" s="521">
        <v>45859</v>
      </c>
    </row>
    <row r="6597" spans="2:8" ht="36">
      <c r="B6597" s="297">
        <v>110408292</v>
      </c>
      <c r="C6597" s="298">
        <v>110408292</v>
      </c>
      <c r="D6597" s="298" t="s">
        <v>1310</v>
      </c>
      <c r="E6597" s="296" t="s">
        <v>36</v>
      </c>
      <c r="F6597" s="297">
        <v>480</v>
      </c>
      <c r="G6597" s="641" t="s">
        <v>6618</v>
      </c>
      <c r="H6597" s="521">
        <v>45866</v>
      </c>
    </row>
    <row r="6598" spans="2:8">
      <c r="B6598" s="298">
        <v>111400054</v>
      </c>
      <c r="C6598" s="298" t="s">
        <v>3274</v>
      </c>
      <c r="D6598" s="298" t="s">
        <v>650</v>
      </c>
      <c r="E6598" s="296" t="s">
        <v>36</v>
      </c>
      <c r="F6598" s="641">
        <v>30</v>
      </c>
      <c r="G6598" s="641" t="s">
        <v>6617</v>
      </c>
      <c r="H6598" s="521">
        <v>45859</v>
      </c>
    </row>
    <row r="6599" spans="2:8">
      <c r="B6599" s="298">
        <v>111400054</v>
      </c>
      <c r="C6599" s="298" t="s">
        <v>3274</v>
      </c>
      <c r="D6599" s="298" t="s">
        <v>650</v>
      </c>
      <c r="E6599" s="296" t="s">
        <v>36</v>
      </c>
      <c r="F6599" s="641">
        <v>46</v>
      </c>
      <c r="G6599" s="641" t="s">
        <v>6618</v>
      </c>
      <c r="H6599" s="521">
        <v>45866</v>
      </c>
    </row>
    <row r="6600" spans="2:8">
      <c r="B6600" s="298">
        <v>111400055</v>
      </c>
      <c r="C6600" s="298" t="s">
        <v>3275</v>
      </c>
      <c r="D6600" s="298" t="s">
        <v>654</v>
      </c>
      <c r="E6600" s="296" t="s">
        <v>36</v>
      </c>
      <c r="F6600" s="641">
        <v>30</v>
      </c>
      <c r="G6600" s="641" t="s">
        <v>6617</v>
      </c>
      <c r="H6600" s="521">
        <v>45859</v>
      </c>
    </row>
    <row r="6601" spans="2:8">
      <c r="B6601" s="298">
        <v>111400055</v>
      </c>
      <c r="C6601" s="298" t="s">
        <v>3275</v>
      </c>
      <c r="D6601" s="298" t="s">
        <v>654</v>
      </c>
      <c r="E6601" s="296" t="s">
        <v>36</v>
      </c>
      <c r="F6601" s="641">
        <v>47</v>
      </c>
      <c r="G6601" s="641" t="s">
        <v>6618</v>
      </c>
      <c r="H6601" s="521">
        <v>45866</v>
      </c>
    </row>
    <row r="6602" spans="2:8">
      <c r="B6602" s="298">
        <v>112169822</v>
      </c>
      <c r="C6602" s="297"/>
      <c r="D6602" s="325" t="s">
        <v>2942</v>
      </c>
      <c r="E6602" s="297" t="s">
        <v>2729</v>
      </c>
      <c r="F6602" s="297">
        <v>200</v>
      </c>
      <c r="G6602" s="641" t="s">
        <v>6617</v>
      </c>
      <c r="H6602" s="521">
        <v>45859</v>
      </c>
    </row>
    <row r="6603" spans="2:8">
      <c r="B6603" s="298">
        <v>112169822</v>
      </c>
      <c r="C6603" s="297"/>
      <c r="D6603" s="325" t="s">
        <v>2942</v>
      </c>
      <c r="E6603" s="297" t="s">
        <v>2729</v>
      </c>
      <c r="F6603" s="298">
        <v>320</v>
      </c>
      <c r="G6603" s="641" t="s">
        <v>6618</v>
      </c>
      <c r="H6603" s="521">
        <v>45866</v>
      </c>
    </row>
    <row r="6604" spans="2:8">
      <c r="B6604" s="298">
        <v>112169820</v>
      </c>
      <c r="C6604" s="581"/>
      <c r="D6604" s="325" t="s">
        <v>2940</v>
      </c>
      <c r="E6604" s="659" t="s">
        <v>2729</v>
      </c>
      <c r="F6604" s="678">
        <v>100</v>
      </c>
      <c r="G6604" s="296" t="s">
        <v>6608</v>
      </c>
      <c r="H6604" s="638">
        <v>45869</v>
      </c>
    </row>
    <row r="6605" spans="2:8">
      <c r="B6605" s="298">
        <v>112169820</v>
      </c>
      <c r="C6605" s="581"/>
      <c r="D6605" s="325" t="s">
        <v>2940</v>
      </c>
      <c r="E6605" s="659" t="s">
        <v>2729</v>
      </c>
      <c r="F6605" s="678">
        <v>100</v>
      </c>
      <c r="G6605" s="296" t="s">
        <v>6610</v>
      </c>
      <c r="H6605" s="638">
        <v>45869</v>
      </c>
    </row>
    <row r="6606" spans="2:8" ht="24">
      <c r="B6606" s="298">
        <v>110710681</v>
      </c>
      <c r="C6606" s="325" t="s">
        <v>5775</v>
      </c>
      <c r="D6606" s="325" t="s">
        <v>2209</v>
      </c>
      <c r="E6606" s="297" t="s">
        <v>36</v>
      </c>
      <c r="F6606" s="641">
        <v>40</v>
      </c>
      <c r="G6606" s="641" t="s">
        <v>6617</v>
      </c>
      <c r="H6606" s="521">
        <v>45859</v>
      </c>
    </row>
    <row r="6607" spans="2:8" ht="24">
      <c r="B6607" s="298">
        <v>110710681</v>
      </c>
      <c r="C6607" s="325" t="s">
        <v>5775</v>
      </c>
      <c r="D6607" s="325" t="s">
        <v>2209</v>
      </c>
      <c r="E6607" s="297" t="s">
        <v>36</v>
      </c>
      <c r="F6607" s="641">
        <v>64</v>
      </c>
      <c r="G6607" s="641" t="s">
        <v>6618</v>
      </c>
      <c r="H6607" s="521">
        <v>45866</v>
      </c>
    </row>
    <row r="6608" spans="2:8" ht="24">
      <c r="B6608" s="298">
        <v>110710682</v>
      </c>
      <c r="C6608" s="325" t="s">
        <v>5777</v>
      </c>
      <c r="D6608" s="325" t="s">
        <v>2216</v>
      </c>
      <c r="E6608" s="297" t="s">
        <v>36</v>
      </c>
      <c r="F6608" s="297">
        <v>40</v>
      </c>
      <c r="G6608" s="641" t="s">
        <v>6617</v>
      </c>
      <c r="H6608" s="521">
        <v>45859</v>
      </c>
    </row>
    <row r="6609" spans="2:8" ht="24">
      <c r="B6609" s="298">
        <v>110710682</v>
      </c>
      <c r="C6609" s="325" t="s">
        <v>5777</v>
      </c>
      <c r="D6609" s="325" t="s">
        <v>2216</v>
      </c>
      <c r="E6609" s="297" t="s">
        <v>36</v>
      </c>
      <c r="F6609" s="297">
        <v>64</v>
      </c>
      <c r="G6609" s="641" t="s">
        <v>6618</v>
      </c>
      <c r="H6609" s="521">
        <v>45866</v>
      </c>
    </row>
    <row r="6610" spans="2:8" ht="24">
      <c r="B6610" s="298">
        <v>110710684</v>
      </c>
      <c r="C6610" s="325" t="s">
        <v>5778</v>
      </c>
      <c r="D6610" s="325" t="s">
        <v>2213</v>
      </c>
      <c r="E6610" s="297" t="s">
        <v>36</v>
      </c>
      <c r="F6610" s="297">
        <v>20</v>
      </c>
      <c r="G6610" s="641" t="s">
        <v>6617</v>
      </c>
      <c r="H6610" s="521">
        <v>45859</v>
      </c>
    </row>
    <row r="6611" spans="2:8" ht="24">
      <c r="B6611" s="298">
        <v>110710684</v>
      </c>
      <c r="C6611" s="325" t="s">
        <v>5778</v>
      </c>
      <c r="D6611" s="325" t="s">
        <v>2213</v>
      </c>
      <c r="E6611" s="297" t="s">
        <v>36</v>
      </c>
      <c r="F6611" s="297">
        <v>32</v>
      </c>
      <c r="G6611" s="641" t="s">
        <v>6618</v>
      </c>
      <c r="H6611" s="521">
        <v>45866</v>
      </c>
    </row>
    <row r="6612" spans="2:8" ht="24">
      <c r="B6612" s="298">
        <v>110408290</v>
      </c>
      <c r="C6612" s="298" t="s">
        <v>4382</v>
      </c>
      <c r="D6612" s="581" t="s">
        <v>2775</v>
      </c>
      <c r="E6612" s="296" t="s">
        <v>36</v>
      </c>
      <c r="F6612" s="641">
        <v>30</v>
      </c>
      <c r="G6612" s="641" t="s">
        <v>6617</v>
      </c>
      <c r="H6612" s="521">
        <v>45859</v>
      </c>
    </row>
    <row r="6613" spans="2:8" ht="24">
      <c r="B6613" s="298">
        <v>110408290</v>
      </c>
      <c r="C6613" s="298" t="s">
        <v>4382</v>
      </c>
      <c r="D6613" s="581" t="s">
        <v>2775</v>
      </c>
      <c r="E6613" s="296" t="s">
        <v>36</v>
      </c>
      <c r="F6613" s="641">
        <v>48</v>
      </c>
      <c r="G6613" s="641" t="s">
        <v>6618</v>
      </c>
      <c r="H6613" s="521">
        <v>45866</v>
      </c>
    </row>
    <row r="6614" spans="2:8" ht="24">
      <c r="B6614" s="298" t="s">
        <v>6377</v>
      </c>
      <c r="C6614" s="298" t="s">
        <v>2551</v>
      </c>
      <c r="D6614" s="298" t="s">
        <v>2552</v>
      </c>
      <c r="E6614" s="298" t="s">
        <v>36</v>
      </c>
      <c r="F6614" s="297">
        <v>10</v>
      </c>
      <c r="G6614" s="641" t="s">
        <v>6617</v>
      </c>
      <c r="H6614" s="521">
        <v>45859</v>
      </c>
    </row>
    <row r="6615" spans="2:8" ht="24">
      <c r="B6615" s="298" t="s">
        <v>6377</v>
      </c>
      <c r="C6615" s="298" t="s">
        <v>2551</v>
      </c>
      <c r="D6615" s="298" t="s">
        <v>2552</v>
      </c>
      <c r="E6615" s="298" t="s">
        <v>36</v>
      </c>
      <c r="F6615" s="297">
        <v>16</v>
      </c>
      <c r="G6615" s="641" t="s">
        <v>6618</v>
      </c>
      <c r="H6615" s="521">
        <v>45866</v>
      </c>
    </row>
    <row r="6616" spans="2:8">
      <c r="B6616" s="298">
        <v>101575929</v>
      </c>
      <c r="C6616" s="325" t="s">
        <v>4670</v>
      </c>
      <c r="D6616" s="325" t="s">
        <v>4671</v>
      </c>
      <c r="E6616" s="297" t="s">
        <v>36</v>
      </c>
      <c r="F6616" s="298">
        <v>1</v>
      </c>
      <c r="G6616" s="539" t="s">
        <v>6624</v>
      </c>
      <c r="H6616" s="639">
        <v>45869</v>
      </c>
    </row>
    <row r="6617" spans="2:8">
      <c r="B6617" s="298">
        <v>101575929</v>
      </c>
      <c r="C6617" s="325" t="s">
        <v>4670</v>
      </c>
      <c r="D6617" s="325" t="s">
        <v>4671</v>
      </c>
      <c r="E6617" s="297" t="s">
        <v>36</v>
      </c>
      <c r="F6617" s="298">
        <v>1</v>
      </c>
      <c r="G6617" s="539" t="s">
        <v>6625</v>
      </c>
      <c r="H6617" s="639">
        <v>45867</v>
      </c>
    </row>
    <row r="6618" spans="2:8">
      <c r="B6618" s="298">
        <v>105401095</v>
      </c>
      <c r="C6618" s="325" t="s">
        <v>5771</v>
      </c>
      <c r="D6618" s="325" t="s">
        <v>5772</v>
      </c>
      <c r="E6618" s="297" t="s">
        <v>36</v>
      </c>
      <c r="F6618" s="297">
        <v>1</v>
      </c>
      <c r="G6618" s="539" t="s">
        <v>6626</v>
      </c>
      <c r="H6618" s="638">
        <v>45867</v>
      </c>
    </row>
    <row r="6619" spans="2:8" ht="24">
      <c r="B6619" s="298">
        <v>109492181</v>
      </c>
      <c r="C6619" s="578" t="s">
        <v>170</v>
      </c>
      <c r="D6619" s="578" t="s">
        <v>171</v>
      </c>
      <c r="E6619" s="297" t="s">
        <v>36</v>
      </c>
      <c r="F6619" s="679">
        <v>120</v>
      </c>
      <c r="G6619" s="641" t="s">
        <v>6617</v>
      </c>
      <c r="H6619" s="521">
        <v>45859</v>
      </c>
    </row>
    <row r="6620" spans="2:8" ht="24">
      <c r="B6620" s="298">
        <v>109492181</v>
      </c>
      <c r="C6620" s="578" t="s">
        <v>170</v>
      </c>
      <c r="D6620" s="578" t="s">
        <v>171</v>
      </c>
      <c r="E6620" s="297" t="s">
        <v>36</v>
      </c>
      <c r="F6620" s="679">
        <v>192</v>
      </c>
      <c r="G6620" s="641" t="s">
        <v>6618</v>
      </c>
      <c r="H6620" s="521">
        <v>45866</v>
      </c>
    </row>
    <row r="6621" spans="2:8">
      <c r="B6621" s="577">
        <v>106176636</v>
      </c>
      <c r="C6621" s="562"/>
      <c r="D6621" s="562" t="s">
        <v>5955</v>
      </c>
      <c r="E6621" s="296" t="s">
        <v>36</v>
      </c>
      <c r="F6621" s="565">
        <v>1</v>
      </c>
      <c r="G6621" s="642" t="s">
        <v>6627</v>
      </c>
      <c r="H6621" s="638">
        <v>45863</v>
      </c>
    </row>
    <row r="6622" spans="2:8">
      <c r="B6622" s="577">
        <v>106176636</v>
      </c>
      <c r="C6622" s="562"/>
      <c r="D6622" s="562" t="s">
        <v>5955</v>
      </c>
      <c r="E6622" s="296" t="s">
        <v>36</v>
      </c>
      <c r="F6622" s="565">
        <v>1</v>
      </c>
      <c r="G6622" s="539" t="s">
        <v>6614</v>
      </c>
      <c r="H6622" s="638">
        <v>45867</v>
      </c>
    </row>
    <row r="6623" spans="2:8">
      <c r="B6623" s="577">
        <v>111402534</v>
      </c>
      <c r="C6623" s="298" t="s">
        <v>1083</v>
      </c>
      <c r="D6623" s="298" t="s">
        <v>1084</v>
      </c>
      <c r="E6623" s="296" t="s">
        <v>36</v>
      </c>
      <c r="F6623" s="641">
        <v>23</v>
      </c>
      <c r="G6623" s="641" t="s">
        <v>6617</v>
      </c>
      <c r="H6623" s="521">
        <v>45859</v>
      </c>
    </row>
    <row r="6624" spans="2:8">
      <c r="B6624" s="577">
        <v>111402534</v>
      </c>
      <c r="C6624" s="298" t="s">
        <v>1083</v>
      </c>
      <c r="D6624" s="298" t="s">
        <v>1084</v>
      </c>
      <c r="E6624" s="296" t="s">
        <v>36</v>
      </c>
      <c r="F6624" s="565">
        <v>2</v>
      </c>
      <c r="G6624" s="641" t="s">
        <v>6617</v>
      </c>
      <c r="H6624" s="521">
        <v>45859</v>
      </c>
    </row>
    <row r="6625" spans="2:8">
      <c r="B6625" s="577">
        <v>111402534</v>
      </c>
      <c r="C6625" s="298" t="s">
        <v>1083</v>
      </c>
      <c r="D6625" s="298" t="s">
        <v>1084</v>
      </c>
      <c r="E6625" s="296" t="s">
        <v>36</v>
      </c>
      <c r="F6625" s="577">
        <v>40</v>
      </c>
      <c r="G6625" s="641" t="s">
        <v>6618</v>
      </c>
      <c r="H6625" s="521">
        <v>45866</v>
      </c>
    </row>
    <row r="6626" spans="2:8">
      <c r="B6626" s="298">
        <v>110408288</v>
      </c>
      <c r="C6626" s="298" t="s">
        <v>1749</v>
      </c>
      <c r="D6626" s="581" t="s">
        <v>1750</v>
      </c>
      <c r="E6626" s="297" t="s">
        <v>36</v>
      </c>
      <c r="F6626" s="565">
        <v>30</v>
      </c>
      <c r="G6626" s="641" t="s">
        <v>6617</v>
      </c>
      <c r="H6626" s="521">
        <v>45859</v>
      </c>
    </row>
    <row r="6627" spans="2:8">
      <c r="B6627" s="298">
        <v>110408288</v>
      </c>
      <c r="C6627" s="298" t="s">
        <v>1749</v>
      </c>
      <c r="D6627" s="581" t="s">
        <v>1750</v>
      </c>
      <c r="E6627" s="297" t="s">
        <v>36</v>
      </c>
      <c r="F6627" s="565">
        <v>2</v>
      </c>
      <c r="G6627" s="641" t="s">
        <v>6618</v>
      </c>
      <c r="H6627" s="521">
        <v>45866</v>
      </c>
    </row>
    <row r="6628" spans="2:8">
      <c r="B6628" s="298">
        <v>109492180</v>
      </c>
      <c r="C6628" s="578" t="s">
        <v>201</v>
      </c>
      <c r="D6628" s="578" t="s">
        <v>2748</v>
      </c>
      <c r="E6628" s="296" t="s">
        <v>36</v>
      </c>
      <c r="F6628" s="567">
        <v>10</v>
      </c>
      <c r="G6628" s="641" t="s">
        <v>6617</v>
      </c>
      <c r="H6628" s="521">
        <v>45859</v>
      </c>
    </row>
    <row r="6629" spans="2:8">
      <c r="B6629" s="298">
        <v>109492180</v>
      </c>
      <c r="C6629" s="578" t="s">
        <v>201</v>
      </c>
      <c r="D6629" s="578" t="s">
        <v>2748</v>
      </c>
      <c r="E6629" s="296" t="s">
        <v>36</v>
      </c>
      <c r="F6629" s="298">
        <v>16</v>
      </c>
      <c r="G6629" s="641" t="s">
        <v>6618</v>
      </c>
      <c r="H6629" s="521">
        <v>45866</v>
      </c>
    </row>
    <row r="6630" spans="2:8" ht="24">
      <c r="B6630" s="298">
        <v>109492194</v>
      </c>
      <c r="C6630" s="578">
        <v>61030012010</v>
      </c>
      <c r="D6630" s="578" t="s">
        <v>193</v>
      </c>
      <c r="E6630" s="595" t="s">
        <v>36</v>
      </c>
      <c r="F6630" s="588">
        <v>10</v>
      </c>
      <c r="G6630" s="641" t="s">
        <v>6617</v>
      </c>
      <c r="H6630" s="521">
        <v>45859</v>
      </c>
    </row>
    <row r="6631" spans="2:8" ht="24">
      <c r="B6631" s="298">
        <v>109492194</v>
      </c>
      <c r="C6631" s="578">
        <v>61030012010</v>
      </c>
      <c r="D6631" s="578" t="s">
        <v>193</v>
      </c>
      <c r="E6631" s="595" t="s">
        <v>36</v>
      </c>
      <c r="F6631" s="298">
        <v>16</v>
      </c>
      <c r="G6631" s="641" t="s">
        <v>6618</v>
      </c>
      <c r="H6631" s="521">
        <v>45866</v>
      </c>
    </row>
    <row r="6632" spans="2:8">
      <c r="B6632" s="297">
        <v>109492196</v>
      </c>
      <c r="C6632" s="298" t="s">
        <v>1178</v>
      </c>
      <c r="D6632" s="298" t="s">
        <v>1179</v>
      </c>
      <c r="E6632" s="296" t="s">
        <v>36</v>
      </c>
      <c r="F6632" s="567">
        <v>10</v>
      </c>
      <c r="G6632" s="641" t="s">
        <v>6617</v>
      </c>
      <c r="H6632" s="521">
        <v>45859</v>
      </c>
    </row>
    <row r="6633" spans="2:8">
      <c r="B6633" s="297">
        <v>109492196</v>
      </c>
      <c r="C6633" s="298" t="s">
        <v>1178</v>
      </c>
      <c r="D6633" s="298" t="s">
        <v>1179</v>
      </c>
      <c r="E6633" s="296" t="s">
        <v>36</v>
      </c>
      <c r="F6633" s="567">
        <v>16</v>
      </c>
      <c r="G6633" s="641" t="s">
        <v>6618</v>
      </c>
      <c r="H6633" s="521">
        <v>45866</v>
      </c>
    </row>
    <row r="6634" spans="2:8" ht="24">
      <c r="B6634" s="298">
        <v>109492197</v>
      </c>
      <c r="C6634" s="298">
        <v>61030000067</v>
      </c>
      <c r="D6634" s="298" t="s">
        <v>187</v>
      </c>
      <c r="E6634" s="296" t="s">
        <v>36</v>
      </c>
      <c r="F6634" s="680">
        <v>10</v>
      </c>
      <c r="G6634" s="641" t="s">
        <v>6617</v>
      </c>
      <c r="H6634" s="521">
        <v>45859</v>
      </c>
    </row>
    <row r="6635" spans="2:8" ht="24">
      <c r="B6635" s="298">
        <v>109492197</v>
      </c>
      <c r="C6635" s="298">
        <v>61030000067</v>
      </c>
      <c r="D6635" s="298" t="s">
        <v>187</v>
      </c>
      <c r="E6635" s="296" t="s">
        <v>36</v>
      </c>
      <c r="F6635" s="680">
        <v>16</v>
      </c>
      <c r="G6635" s="641" t="s">
        <v>6618</v>
      </c>
      <c r="H6635" s="521">
        <v>45866</v>
      </c>
    </row>
    <row r="6636" spans="2:8">
      <c r="B6636" s="298">
        <v>109492221</v>
      </c>
      <c r="C6636" s="580">
        <v>21038212505</v>
      </c>
      <c r="D6636" s="298" t="s">
        <v>1684</v>
      </c>
      <c r="E6636" s="296" t="s">
        <v>36</v>
      </c>
      <c r="F6636" s="298">
        <v>10</v>
      </c>
      <c r="G6636" s="641" t="s">
        <v>6617</v>
      </c>
      <c r="H6636" s="521">
        <v>45859</v>
      </c>
    </row>
    <row r="6637" spans="2:8">
      <c r="B6637" s="298">
        <v>109492221</v>
      </c>
      <c r="C6637" s="580">
        <v>21038212505</v>
      </c>
      <c r="D6637" s="298" t="s">
        <v>1684</v>
      </c>
      <c r="E6637" s="296" t="s">
        <v>36</v>
      </c>
      <c r="F6637" s="298">
        <v>16</v>
      </c>
      <c r="G6637" s="641" t="s">
        <v>6618</v>
      </c>
      <c r="H6637" s="521">
        <v>45866</v>
      </c>
    </row>
    <row r="6638" spans="2:8">
      <c r="B6638" s="298">
        <v>112158708</v>
      </c>
      <c r="C6638" s="298" t="s">
        <v>3681</v>
      </c>
      <c r="D6638" s="581" t="s">
        <v>3682</v>
      </c>
      <c r="E6638" s="296" t="s">
        <v>36</v>
      </c>
      <c r="F6638" s="681">
        <v>5</v>
      </c>
      <c r="G6638" s="641" t="s">
        <v>6617</v>
      </c>
      <c r="H6638" s="521">
        <v>45859</v>
      </c>
    </row>
    <row r="6639" spans="2:8">
      <c r="B6639" s="298">
        <v>112158708</v>
      </c>
      <c r="C6639" s="298" t="s">
        <v>3681</v>
      </c>
      <c r="D6639" s="581" t="s">
        <v>3682</v>
      </c>
      <c r="E6639" s="296" t="s">
        <v>36</v>
      </c>
      <c r="F6639" s="681">
        <v>8</v>
      </c>
      <c r="G6639" s="641" t="s">
        <v>6618</v>
      </c>
      <c r="H6639" s="521">
        <v>45866</v>
      </c>
    </row>
    <row r="6640" spans="2:8">
      <c r="B6640" s="577">
        <v>112172541</v>
      </c>
      <c r="C6640" s="298">
        <v>112172541</v>
      </c>
      <c r="D6640" s="298" t="s">
        <v>2373</v>
      </c>
      <c r="E6640" s="296" t="s">
        <v>36</v>
      </c>
      <c r="F6640" s="565">
        <v>10</v>
      </c>
      <c r="G6640" s="641" t="s">
        <v>6617</v>
      </c>
      <c r="H6640" s="521">
        <v>45859</v>
      </c>
    </row>
    <row r="6641" spans="2:8">
      <c r="B6641" s="577">
        <v>112172541</v>
      </c>
      <c r="C6641" s="298">
        <v>112172541</v>
      </c>
      <c r="D6641" s="298" t="s">
        <v>2373</v>
      </c>
      <c r="E6641" s="296" t="s">
        <v>36</v>
      </c>
      <c r="F6641" s="565">
        <v>16</v>
      </c>
      <c r="G6641" s="641" t="s">
        <v>6618</v>
      </c>
      <c r="H6641" s="521">
        <v>45866</v>
      </c>
    </row>
    <row r="6642" spans="2:8">
      <c r="B6642" s="577">
        <v>112172542</v>
      </c>
      <c r="C6642" s="298">
        <v>112172542</v>
      </c>
      <c r="D6642" s="298" t="s">
        <v>2376</v>
      </c>
      <c r="E6642" s="296" t="s">
        <v>36</v>
      </c>
      <c r="F6642" s="565">
        <v>30</v>
      </c>
      <c r="G6642" s="641" t="s">
        <v>6617</v>
      </c>
      <c r="H6642" s="521">
        <v>45859</v>
      </c>
    </row>
    <row r="6643" spans="2:8">
      <c r="B6643" s="577">
        <v>112172542</v>
      </c>
      <c r="C6643" s="298">
        <v>112172542</v>
      </c>
      <c r="D6643" s="298" t="s">
        <v>2376</v>
      </c>
      <c r="E6643" s="296" t="s">
        <v>36</v>
      </c>
      <c r="F6643" s="565">
        <v>48</v>
      </c>
      <c r="G6643" s="641" t="s">
        <v>6618</v>
      </c>
      <c r="H6643" s="521">
        <v>45866</v>
      </c>
    </row>
    <row r="6644" spans="2:8">
      <c r="B6644" s="298">
        <v>112172543</v>
      </c>
      <c r="C6644" s="298">
        <v>112172543</v>
      </c>
      <c r="D6644" s="298" t="s">
        <v>1145</v>
      </c>
      <c r="E6644" s="296" t="s">
        <v>36</v>
      </c>
      <c r="F6644" s="565">
        <v>10</v>
      </c>
      <c r="G6644" s="641" t="s">
        <v>6617</v>
      </c>
      <c r="H6644" s="521">
        <v>45859</v>
      </c>
    </row>
    <row r="6645" spans="2:8">
      <c r="B6645" s="298">
        <v>112172543</v>
      </c>
      <c r="C6645" s="298">
        <v>112172543</v>
      </c>
      <c r="D6645" s="298" t="s">
        <v>1145</v>
      </c>
      <c r="E6645" s="296" t="s">
        <v>36</v>
      </c>
      <c r="F6645" s="565">
        <v>16</v>
      </c>
      <c r="G6645" s="641" t="s">
        <v>6618</v>
      </c>
      <c r="H6645" s="521">
        <v>45866</v>
      </c>
    </row>
    <row r="6646" spans="2:8">
      <c r="B6646" s="577">
        <v>112172544</v>
      </c>
      <c r="C6646" s="298">
        <v>112172544</v>
      </c>
      <c r="D6646" s="298" t="s">
        <v>2377</v>
      </c>
      <c r="E6646" s="296" t="s">
        <v>36</v>
      </c>
      <c r="F6646" s="565">
        <v>20</v>
      </c>
      <c r="G6646" s="641" t="s">
        <v>6617</v>
      </c>
      <c r="H6646" s="521">
        <v>45859</v>
      </c>
    </row>
    <row r="6647" spans="2:8">
      <c r="B6647" s="577">
        <v>112172544</v>
      </c>
      <c r="C6647" s="298">
        <v>112172544</v>
      </c>
      <c r="D6647" s="298" t="s">
        <v>2377</v>
      </c>
      <c r="E6647" s="296" t="s">
        <v>36</v>
      </c>
      <c r="F6647" s="565">
        <v>32</v>
      </c>
      <c r="G6647" s="641" t="s">
        <v>6618</v>
      </c>
      <c r="H6647" s="521">
        <v>45866</v>
      </c>
    </row>
    <row r="6648" spans="2:8">
      <c r="B6648" s="298">
        <v>112172545</v>
      </c>
      <c r="C6648" s="298">
        <v>112172545</v>
      </c>
      <c r="D6648" s="298" t="s">
        <v>2378</v>
      </c>
      <c r="E6648" s="296" t="s">
        <v>36</v>
      </c>
      <c r="F6648" s="565">
        <v>60</v>
      </c>
      <c r="G6648" s="641" t="s">
        <v>6617</v>
      </c>
      <c r="H6648" s="521">
        <v>45859</v>
      </c>
    </row>
    <row r="6649" spans="2:8">
      <c r="B6649" s="298">
        <v>112172545</v>
      </c>
      <c r="C6649" s="298">
        <v>112172545</v>
      </c>
      <c r="D6649" s="298" t="s">
        <v>2378</v>
      </c>
      <c r="E6649" s="296" t="s">
        <v>36</v>
      </c>
      <c r="F6649" s="565">
        <v>96</v>
      </c>
      <c r="G6649" s="641" t="s">
        <v>6618</v>
      </c>
      <c r="H6649" s="521">
        <v>45866</v>
      </c>
    </row>
    <row r="6650" spans="2:8">
      <c r="B6650" s="298">
        <v>112172546</v>
      </c>
      <c r="C6650" s="298">
        <v>112172546</v>
      </c>
      <c r="D6650" s="298" t="s">
        <v>2380</v>
      </c>
      <c r="E6650" s="296" t="s">
        <v>36</v>
      </c>
      <c r="F6650" s="565">
        <v>40</v>
      </c>
      <c r="G6650" s="641" t="s">
        <v>6617</v>
      </c>
      <c r="H6650" s="521">
        <v>45859</v>
      </c>
    </row>
    <row r="6651" spans="2:8">
      <c r="B6651" s="298">
        <v>112172546</v>
      </c>
      <c r="C6651" s="298">
        <v>112172546</v>
      </c>
      <c r="D6651" s="298" t="s">
        <v>2380</v>
      </c>
      <c r="E6651" s="296" t="s">
        <v>36</v>
      </c>
      <c r="F6651" s="565">
        <v>64</v>
      </c>
      <c r="G6651" s="641" t="s">
        <v>6618</v>
      </c>
      <c r="H6651" s="521">
        <v>45866</v>
      </c>
    </row>
    <row r="6652" spans="2:8">
      <c r="B6652" s="298">
        <v>112170848</v>
      </c>
      <c r="C6652" s="298">
        <v>112170848</v>
      </c>
      <c r="D6652" s="298" t="s">
        <v>2381</v>
      </c>
      <c r="E6652" s="296" t="s">
        <v>36</v>
      </c>
      <c r="F6652" s="641">
        <v>60</v>
      </c>
      <c r="G6652" s="641" t="s">
        <v>6617</v>
      </c>
      <c r="H6652" s="521">
        <v>45859</v>
      </c>
    </row>
    <row r="6653" spans="2:8">
      <c r="B6653" s="298">
        <v>112170848</v>
      </c>
      <c r="C6653" s="298">
        <v>112170848</v>
      </c>
      <c r="D6653" s="298" t="s">
        <v>2381</v>
      </c>
      <c r="E6653" s="296" t="s">
        <v>36</v>
      </c>
      <c r="F6653" s="641">
        <v>96</v>
      </c>
      <c r="G6653" s="641" t="s">
        <v>6618</v>
      </c>
      <c r="H6653" s="521">
        <v>45866</v>
      </c>
    </row>
    <row r="6654" spans="2:8">
      <c r="B6654" s="298">
        <v>112173846</v>
      </c>
      <c r="C6654" s="298">
        <v>1552983</v>
      </c>
      <c r="D6654" s="325" t="s">
        <v>3758</v>
      </c>
      <c r="E6654" s="296" t="s">
        <v>36</v>
      </c>
      <c r="F6654" s="681">
        <v>5</v>
      </c>
      <c r="G6654" s="641" t="s">
        <v>6617</v>
      </c>
      <c r="H6654" s="521">
        <v>45859</v>
      </c>
    </row>
    <row r="6655" spans="2:8">
      <c r="B6655" s="298">
        <v>112173846</v>
      </c>
      <c r="C6655" s="298">
        <v>1552983</v>
      </c>
      <c r="D6655" s="325" t="s">
        <v>3758</v>
      </c>
      <c r="E6655" s="296" t="s">
        <v>36</v>
      </c>
      <c r="F6655" s="681">
        <v>3</v>
      </c>
      <c r="G6655" s="641" t="s">
        <v>6618</v>
      </c>
      <c r="H6655" s="521">
        <v>45866</v>
      </c>
    </row>
    <row r="6656" spans="2:8">
      <c r="B6656" s="298">
        <v>110408288</v>
      </c>
      <c r="C6656" s="298" t="s">
        <v>1749</v>
      </c>
      <c r="D6656" s="581" t="s">
        <v>1750</v>
      </c>
      <c r="E6656" s="296" t="s">
        <v>36</v>
      </c>
      <c r="F6656" s="565">
        <v>46</v>
      </c>
      <c r="G6656" s="641" t="s">
        <v>6618</v>
      </c>
      <c r="H6656" s="521">
        <v>45866</v>
      </c>
    </row>
    <row r="6657" spans="2:8">
      <c r="B6657" s="577" t="s">
        <v>2458</v>
      </c>
      <c r="C6657" s="325" t="s">
        <v>2458</v>
      </c>
      <c r="D6657" s="298" t="s">
        <v>2459</v>
      </c>
      <c r="E6657" s="296" t="s">
        <v>36</v>
      </c>
      <c r="F6657" s="565">
        <v>20</v>
      </c>
      <c r="G6657" s="641" t="s">
        <v>6617</v>
      </c>
      <c r="H6657" s="521">
        <v>45859</v>
      </c>
    </row>
    <row r="6658" spans="2:8">
      <c r="B6658" s="577" t="s">
        <v>2458</v>
      </c>
      <c r="C6658" s="325" t="s">
        <v>2458</v>
      </c>
      <c r="D6658" s="298" t="s">
        <v>2459</v>
      </c>
      <c r="E6658" s="296" t="s">
        <v>36</v>
      </c>
      <c r="F6658" s="565">
        <v>32</v>
      </c>
      <c r="G6658" s="641" t="s">
        <v>6618</v>
      </c>
      <c r="H6658" s="521">
        <v>45866</v>
      </c>
    </row>
    <row r="6659" spans="2:8">
      <c r="B6659" s="577" t="s">
        <v>2336</v>
      </c>
      <c r="C6659" s="325" t="s">
        <v>2804</v>
      </c>
      <c r="D6659" s="298" t="s">
        <v>2605</v>
      </c>
      <c r="E6659" s="296" t="s">
        <v>36</v>
      </c>
      <c r="F6659" s="565">
        <v>40</v>
      </c>
      <c r="G6659" s="641" t="s">
        <v>6617</v>
      </c>
      <c r="H6659" s="521">
        <v>45859</v>
      </c>
    </row>
    <row r="6660" spans="2:8">
      <c r="B6660" s="577" t="s">
        <v>2336</v>
      </c>
      <c r="C6660" s="325" t="s">
        <v>2804</v>
      </c>
      <c r="D6660" s="298" t="s">
        <v>2605</v>
      </c>
      <c r="E6660" s="296" t="s">
        <v>36</v>
      </c>
      <c r="F6660" s="641">
        <v>64</v>
      </c>
      <c r="G6660" s="641" t="s">
        <v>6618</v>
      </c>
      <c r="H6660" s="521">
        <v>45866</v>
      </c>
    </row>
    <row r="6661" spans="2:8">
      <c r="B6661" s="298">
        <v>112148136</v>
      </c>
      <c r="C6661" s="325" t="s">
        <v>3726</v>
      </c>
      <c r="D6661" s="325" t="s">
        <v>3727</v>
      </c>
      <c r="E6661" s="297" t="s">
        <v>36</v>
      </c>
      <c r="F6661" s="682">
        <v>5</v>
      </c>
      <c r="G6661" s="641" t="s">
        <v>6617</v>
      </c>
      <c r="H6661" s="521">
        <v>45859</v>
      </c>
    </row>
    <row r="6662" spans="2:8">
      <c r="B6662" s="298">
        <v>112148136</v>
      </c>
      <c r="C6662" s="325" t="s">
        <v>3726</v>
      </c>
      <c r="D6662" s="325" t="s">
        <v>3727</v>
      </c>
      <c r="E6662" s="297" t="s">
        <v>36</v>
      </c>
      <c r="F6662" s="682">
        <v>8</v>
      </c>
      <c r="G6662" s="641" t="s">
        <v>6618</v>
      </c>
      <c r="H6662" s="521">
        <v>45866</v>
      </c>
    </row>
    <row r="6663" spans="2:8" ht="36">
      <c r="B6663" s="298">
        <v>109611234</v>
      </c>
      <c r="C6663" s="325">
        <v>3742612236</v>
      </c>
      <c r="D6663" s="562" t="s">
        <v>3031</v>
      </c>
      <c r="E6663" s="297" t="s">
        <v>36</v>
      </c>
      <c r="F6663" s="567">
        <v>4</v>
      </c>
      <c r="G6663" s="683" t="s">
        <v>6628</v>
      </c>
      <c r="H6663" s="521">
        <v>45859</v>
      </c>
    </row>
    <row r="6664" spans="2:8" ht="36">
      <c r="B6664" s="298">
        <v>109611234</v>
      </c>
      <c r="C6664" s="325">
        <v>3742612236</v>
      </c>
      <c r="D6664" s="562" t="s">
        <v>3031</v>
      </c>
      <c r="E6664" s="297" t="s">
        <v>36</v>
      </c>
      <c r="F6664" s="567">
        <v>4</v>
      </c>
      <c r="G6664" s="683" t="s">
        <v>6629</v>
      </c>
      <c r="H6664" s="521">
        <v>45859</v>
      </c>
    </row>
    <row r="6665" spans="2:8" ht="36">
      <c r="B6665" s="298">
        <v>109611234</v>
      </c>
      <c r="C6665" s="325">
        <v>3742612236</v>
      </c>
      <c r="D6665" s="562" t="s">
        <v>3031</v>
      </c>
      <c r="E6665" s="297" t="s">
        <v>36</v>
      </c>
      <c r="F6665" s="567">
        <v>30</v>
      </c>
      <c r="G6665" s="641" t="s">
        <v>6617</v>
      </c>
      <c r="H6665" s="521">
        <v>45859</v>
      </c>
    </row>
    <row r="6666" spans="2:8" ht="36">
      <c r="B6666" s="298">
        <v>109611234</v>
      </c>
      <c r="C6666" s="325">
        <v>3742612236</v>
      </c>
      <c r="D6666" s="562" t="s">
        <v>3031</v>
      </c>
      <c r="E6666" s="297" t="s">
        <v>36</v>
      </c>
      <c r="F6666" s="567">
        <v>23</v>
      </c>
      <c r="G6666" s="641" t="s">
        <v>6618</v>
      </c>
      <c r="H6666" s="521">
        <v>45866</v>
      </c>
    </row>
    <row r="6667" spans="2:8" ht="36">
      <c r="B6667" s="298">
        <v>109611234</v>
      </c>
      <c r="C6667" s="325">
        <v>3742612236</v>
      </c>
      <c r="D6667" s="562" t="s">
        <v>3031</v>
      </c>
      <c r="E6667" s="297" t="s">
        <v>36</v>
      </c>
      <c r="F6667" s="565">
        <v>25</v>
      </c>
      <c r="G6667" s="641" t="s">
        <v>6618</v>
      </c>
      <c r="H6667" s="521">
        <v>45866</v>
      </c>
    </row>
    <row r="6668" spans="2:8">
      <c r="B6668" s="577">
        <v>112141777</v>
      </c>
      <c r="C6668" s="298">
        <v>112141777</v>
      </c>
      <c r="D6668" s="298" t="s">
        <v>2563</v>
      </c>
      <c r="E6668" s="296" t="s">
        <v>36</v>
      </c>
      <c r="F6668" s="565">
        <v>180</v>
      </c>
      <c r="G6668" s="641" t="s">
        <v>6617</v>
      </c>
      <c r="H6668" s="521">
        <v>45859</v>
      </c>
    </row>
    <row r="6669" spans="2:8">
      <c r="B6669" s="577">
        <v>112141777</v>
      </c>
      <c r="C6669" s="298">
        <v>112141777</v>
      </c>
      <c r="D6669" s="298" t="s">
        <v>2563</v>
      </c>
      <c r="E6669" s="296" t="s">
        <v>36</v>
      </c>
      <c r="F6669" s="565">
        <v>288</v>
      </c>
      <c r="G6669" s="641" t="s">
        <v>6618</v>
      </c>
      <c r="H6669" s="521">
        <v>45866</v>
      </c>
    </row>
    <row r="6670" spans="2:8">
      <c r="B6670" s="577">
        <v>112141778</v>
      </c>
      <c r="C6670" s="298">
        <v>112141778</v>
      </c>
      <c r="D6670" s="298" t="s">
        <v>2566</v>
      </c>
      <c r="E6670" s="296" t="s">
        <v>36</v>
      </c>
      <c r="F6670" s="565">
        <v>100</v>
      </c>
      <c r="G6670" s="641" t="s">
        <v>6617</v>
      </c>
      <c r="H6670" s="521">
        <v>45859</v>
      </c>
    </row>
    <row r="6671" spans="2:8">
      <c r="B6671" s="577">
        <v>112141778</v>
      </c>
      <c r="C6671" s="298">
        <v>112141778</v>
      </c>
      <c r="D6671" s="298" t="s">
        <v>2566</v>
      </c>
      <c r="E6671" s="296" t="s">
        <v>36</v>
      </c>
      <c r="F6671" s="565">
        <v>160</v>
      </c>
      <c r="G6671" s="641" t="s">
        <v>6618</v>
      </c>
      <c r="H6671" s="521">
        <v>45866</v>
      </c>
    </row>
    <row r="6672" spans="2:8">
      <c r="B6672" s="577">
        <v>102464571</v>
      </c>
      <c r="C6672" s="298" t="s">
        <v>1693</v>
      </c>
      <c r="D6672" s="298" t="s">
        <v>1694</v>
      </c>
      <c r="E6672" s="297" t="s">
        <v>36</v>
      </c>
      <c r="F6672" s="565">
        <v>2</v>
      </c>
      <c r="G6672" s="641" t="s">
        <v>6618</v>
      </c>
      <c r="H6672" s="521">
        <v>45866</v>
      </c>
    </row>
    <row r="6673" spans="2:8">
      <c r="B6673" s="298">
        <v>112170850</v>
      </c>
      <c r="C6673" s="581">
        <v>112170850</v>
      </c>
      <c r="D6673" s="298" t="s">
        <v>3533</v>
      </c>
      <c r="E6673" s="296" t="s">
        <v>36</v>
      </c>
      <c r="F6673" s="565">
        <v>2</v>
      </c>
      <c r="G6673" s="539" t="s">
        <v>6613</v>
      </c>
      <c r="H6673" s="640">
        <v>45859</v>
      </c>
    </row>
    <row r="6674" spans="2:8">
      <c r="B6674" s="298">
        <v>112177659</v>
      </c>
      <c r="C6674" s="581">
        <v>112177659</v>
      </c>
      <c r="D6674" s="298" t="s">
        <v>3493</v>
      </c>
      <c r="E6674" s="296" t="s">
        <v>36</v>
      </c>
      <c r="F6674" s="565">
        <v>2</v>
      </c>
      <c r="G6674" s="539" t="s">
        <v>6613</v>
      </c>
      <c r="H6674" s="640">
        <v>45859</v>
      </c>
    </row>
    <row r="6675" spans="2:8" ht="36.6">
      <c r="B6675" s="587">
        <v>112173808</v>
      </c>
      <c r="C6675" s="596" t="s">
        <v>3421</v>
      </c>
      <c r="D6675" s="597" t="s">
        <v>2819</v>
      </c>
      <c r="E6675" s="676" t="s">
        <v>36</v>
      </c>
      <c r="F6675" s="647">
        <v>4</v>
      </c>
      <c r="G6675" s="641" t="s">
        <v>6617</v>
      </c>
      <c r="H6675" s="521">
        <v>45859</v>
      </c>
    </row>
    <row r="6676" spans="2:8">
      <c r="B6676" s="577">
        <v>102951260</v>
      </c>
      <c r="C6676" s="298" t="s">
        <v>1697</v>
      </c>
      <c r="D6676" s="298" t="s">
        <v>1698</v>
      </c>
      <c r="E6676" s="297" t="s">
        <v>36</v>
      </c>
      <c r="F6676" s="565">
        <v>8</v>
      </c>
      <c r="G6676" s="641" t="s">
        <v>6618</v>
      </c>
      <c r="H6676" s="521">
        <v>45866</v>
      </c>
    </row>
    <row r="6677" spans="2:8">
      <c r="B6677" s="577">
        <v>107184793</v>
      </c>
      <c r="C6677" s="298">
        <v>107184793</v>
      </c>
      <c r="D6677" s="298" t="s">
        <v>813</v>
      </c>
      <c r="E6677" s="297" t="s">
        <v>36</v>
      </c>
      <c r="F6677" s="565">
        <v>85</v>
      </c>
      <c r="G6677" s="641" t="s">
        <v>6618</v>
      </c>
      <c r="H6677" s="521">
        <v>45866</v>
      </c>
    </row>
    <row r="6678" spans="2:8">
      <c r="B6678" s="587">
        <v>115032745</v>
      </c>
      <c r="C6678" s="589" t="s">
        <v>5973</v>
      </c>
      <c r="D6678" s="589" t="s">
        <v>5974</v>
      </c>
      <c r="E6678" s="589" t="s">
        <v>36</v>
      </c>
      <c r="F6678" s="567">
        <v>4</v>
      </c>
      <c r="G6678" s="641" t="s">
        <v>6617</v>
      </c>
      <c r="H6678" s="521">
        <v>45859</v>
      </c>
    </row>
    <row r="6679" spans="2:8">
      <c r="B6679" s="577"/>
      <c r="C6679" s="562"/>
      <c r="D6679" s="573" t="s">
        <v>4072</v>
      </c>
      <c r="E6679" s="565" t="s">
        <v>36</v>
      </c>
      <c r="F6679" s="565">
        <v>5</v>
      </c>
      <c r="G6679" s="641" t="s">
        <v>6617</v>
      </c>
      <c r="H6679" s="521">
        <v>45859</v>
      </c>
    </row>
    <row r="6680" spans="2:8">
      <c r="B6680" s="577"/>
      <c r="C6680" s="562"/>
      <c r="D6680" s="573" t="s">
        <v>4072</v>
      </c>
      <c r="E6680" s="565" t="s">
        <v>36</v>
      </c>
      <c r="F6680" s="565">
        <v>8</v>
      </c>
      <c r="G6680" s="641" t="s">
        <v>6618</v>
      </c>
      <c r="H6680" s="521">
        <v>45866</v>
      </c>
    </row>
    <row r="6681" spans="2:8">
      <c r="B6681" s="298">
        <v>112173846</v>
      </c>
      <c r="C6681" s="562">
        <v>1552983</v>
      </c>
      <c r="D6681" s="325" t="s">
        <v>3758</v>
      </c>
      <c r="E6681" s="296" t="s">
        <v>36</v>
      </c>
      <c r="F6681" s="565">
        <v>5</v>
      </c>
      <c r="G6681" s="641" t="s">
        <v>6618</v>
      </c>
      <c r="H6681" s="521">
        <v>45866</v>
      </c>
    </row>
    <row r="6682" spans="2:8" ht="36.6">
      <c r="B6682" s="577">
        <v>112173808</v>
      </c>
      <c r="C6682" s="325" t="s">
        <v>3421</v>
      </c>
      <c r="D6682" s="597" t="s">
        <v>2819</v>
      </c>
      <c r="E6682" s="296" t="s">
        <v>36</v>
      </c>
      <c r="F6682" s="565">
        <v>1</v>
      </c>
      <c r="G6682" s="641" t="s">
        <v>6617</v>
      </c>
      <c r="H6682" s="521">
        <v>45859</v>
      </c>
    </row>
    <row r="6683" spans="2:8" ht="36.6">
      <c r="B6683" s="577">
        <v>112173808</v>
      </c>
      <c r="C6683" s="325" t="s">
        <v>3421</v>
      </c>
      <c r="D6683" s="597" t="s">
        <v>2819</v>
      </c>
      <c r="E6683" s="296" t="s">
        <v>36</v>
      </c>
      <c r="F6683" s="565">
        <v>2</v>
      </c>
      <c r="G6683" s="641" t="s">
        <v>6618</v>
      </c>
      <c r="H6683" s="521">
        <v>45866</v>
      </c>
    </row>
    <row r="6684" spans="2:8">
      <c r="B6684" s="577">
        <v>111400054</v>
      </c>
      <c r="C6684" s="298" t="s">
        <v>3274</v>
      </c>
      <c r="D6684" s="298" t="s">
        <v>650</v>
      </c>
      <c r="E6684" s="296" t="s">
        <v>36</v>
      </c>
      <c r="F6684" s="565">
        <v>2</v>
      </c>
      <c r="G6684" s="641" t="s">
        <v>6618</v>
      </c>
      <c r="H6684" s="521">
        <v>45866</v>
      </c>
    </row>
    <row r="6685" spans="2:8">
      <c r="B6685" s="577">
        <v>111400055</v>
      </c>
      <c r="C6685" s="298" t="s">
        <v>3275</v>
      </c>
      <c r="D6685" s="298" t="s">
        <v>654</v>
      </c>
      <c r="E6685" s="296" t="s">
        <v>36</v>
      </c>
      <c r="F6685" s="565">
        <v>1</v>
      </c>
      <c r="G6685" s="641" t="s">
        <v>6618</v>
      </c>
      <c r="H6685" s="521">
        <v>45866</v>
      </c>
    </row>
    <row r="6686" spans="2:8">
      <c r="B6686" s="577">
        <v>115032745</v>
      </c>
      <c r="C6686" s="296" t="s">
        <v>5973</v>
      </c>
      <c r="D6686" s="296" t="s">
        <v>5974</v>
      </c>
      <c r="E6686" s="296" t="s">
        <v>36</v>
      </c>
      <c r="F6686" s="565">
        <v>1</v>
      </c>
      <c r="G6686" s="641" t="s">
        <v>6617</v>
      </c>
      <c r="H6686" s="521">
        <v>45859</v>
      </c>
    </row>
    <row r="6687" spans="2:8">
      <c r="B6687" s="577">
        <v>115032745</v>
      </c>
      <c r="C6687" s="296" t="s">
        <v>5973</v>
      </c>
      <c r="D6687" s="296" t="s">
        <v>5974</v>
      </c>
      <c r="E6687" s="296" t="s">
        <v>36</v>
      </c>
      <c r="F6687" s="565">
        <v>8</v>
      </c>
      <c r="G6687" s="641" t="s">
        <v>6618</v>
      </c>
      <c r="H6687" s="521">
        <v>45866</v>
      </c>
    </row>
    <row r="6688" spans="2:8">
      <c r="B6688" s="298">
        <v>112177659</v>
      </c>
      <c r="C6688" s="581">
        <v>112177659</v>
      </c>
      <c r="D6688" s="571" t="s">
        <v>3493</v>
      </c>
      <c r="E6688" s="565" t="s">
        <v>36</v>
      </c>
      <c r="F6688" s="565">
        <v>4</v>
      </c>
      <c r="G6688" s="539" t="s">
        <v>6619</v>
      </c>
      <c r="H6688" s="640">
        <v>45860</v>
      </c>
    </row>
    <row r="6689" spans="2:8">
      <c r="B6689" s="298">
        <v>112170850</v>
      </c>
      <c r="C6689" s="581">
        <v>112170850</v>
      </c>
      <c r="D6689" s="20" t="s">
        <v>3533</v>
      </c>
      <c r="E6689" s="565" t="s">
        <v>36</v>
      </c>
      <c r="F6689" s="565">
        <v>4</v>
      </c>
      <c r="G6689" s="539" t="s">
        <v>6619</v>
      </c>
      <c r="H6689" s="640">
        <v>45860</v>
      </c>
    </row>
    <row r="6690" spans="2:8">
      <c r="B6690" s="577">
        <v>112173808</v>
      </c>
      <c r="C6690" s="562"/>
      <c r="D6690" s="298" t="s">
        <v>654</v>
      </c>
      <c r="E6690" s="565" t="s">
        <v>36</v>
      </c>
      <c r="F6690" s="565">
        <v>3</v>
      </c>
      <c r="G6690" s="641" t="s">
        <v>6618</v>
      </c>
      <c r="H6690" s="521">
        <v>45866</v>
      </c>
    </row>
    <row r="6691" spans="2:8">
      <c r="B6691" s="577">
        <v>112173808</v>
      </c>
      <c r="C6691" s="562"/>
      <c r="D6691" s="298" t="s">
        <v>654</v>
      </c>
      <c r="E6691" s="565" t="s">
        <v>36</v>
      </c>
      <c r="F6691" s="565">
        <v>3</v>
      </c>
      <c r="G6691" s="641" t="s">
        <v>6618</v>
      </c>
      <c r="H6691" s="521">
        <v>45866</v>
      </c>
    </row>
    <row r="1048576" spans="19:19">
      <c r="S1048576" s="372"/>
    </row>
  </sheetData>
  <sortState xmlns:xlrd2="http://schemas.microsoft.com/office/spreadsheetml/2017/richdata2" ref="A4:U2728">
    <sortCondition ref="I4:I2728"/>
  </sortState>
  <conditionalFormatting sqref="B5063">
    <cfRule type="duplicateValues" dxfId="365" priority="71"/>
  </conditionalFormatting>
  <conditionalFormatting sqref="B5228">
    <cfRule type="duplicateValues" dxfId="364" priority="64"/>
  </conditionalFormatting>
  <conditionalFormatting sqref="B5229">
    <cfRule type="duplicateValues" dxfId="363" priority="63"/>
  </conditionalFormatting>
  <conditionalFormatting sqref="B5403:B5404">
    <cfRule type="duplicateValues" dxfId="362" priority="62"/>
  </conditionalFormatting>
  <conditionalFormatting sqref="B5405:B5406">
    <cfRule type="duplicateValues" dxfId="361" priority="61"/>
  </conditionalFormatting>
  <conditionalFormatting sqref="B5658">
    <cfRule type="duplicateValues" dxfId="360" priority="37"/>
  </conditionalFormatting>
  <conditionalFormatting sqref="B5659">
    <cfRule type="duplicateValues" dxfId="359" priority="36"/>
  </conditionalFormatting>
  <conditionalFormatting sqref="B5763">
    <cfRule type="duplicateValues" dxfId="358" priority="34"/>
  </conditionalFormatting>
  <conditionalFormatting sqref="B5764">
    <cfRule type="duplicateValues" dxfId="357" priority="33"/>
  </conditionalFormatting>
  <conditionalFormatting sqref="B5833">
    <cfRule type="duplicateValues" dxfId="356" priority="28"/>
  </conditionalFormatting>
  <conditionalFormatting sqref="B5834">
    <cfRule type="duplicateValues" dxfId="355" priority="27"/>
  </conditionalFormatting>
  <conditionalFormatting sqref="B5930">
    <cfRule type="duplicateValues" dxfId="354" priority="24"/>
  </conditionalFormatting>
  <conditionalFormatting sqref="B5931">
    <cfRule type="duplicateValues" dxfId="353" priority="23"/>
  </conditionalFormatting>
  <conditionalFormatting sqref="B6063">
    <cfRule type="duplicateValues" dxfId="352" priority="21"/>
  </conditionalFormatting>
  <conditionalFormatting sqref="B6064">
    <cfRule type="duplicateValues" dxfId="351" priority="20"/>
  </conditionalFormatting>
  <conditionalFormatting sqref="B6160">
    <cfRule type="duplicateValues" dxfId="350" priority="15"/>
  </conditionalFormatting>
  <conditionalFormatting sqref="B6161">
    <cfRule type="duplicateValues" dxfId="349" priority="14"/>
  </conditionalFormatting>
  <conditionalFormatting sqref="B6188">
    <cfRule type="duplicateValues" dxfId="348" priority="13"/>
  </conditionalFormatting>
  <conditionalFormatting sqref="B6271">
    <cfRule type="duplicateValues" dxfId="347" priority="11"/>
  </conditionalFormatting>
  <conditionalFormatting sqref="B6292">
    <cfRule type="duplicateValues" dxfId="346" priority="10"/>
  </conditionalFormatting>
  <conditionalFormatting sqref="B6448">
    <cfRule type="duplicateValues" dxfId="345" priority="6"/>
  </conditionalFormatting>
  <conditionalFormatting sqref="B6472">
    <cfRule type="duplicateValues" dxfId="344" priority="5"/>
  </conditionalFormatting>
  <conditionalFormatting sqref="B6473">
    <cfRule type="duplicateValues" dxfId="343" priority="4"/>
  </conditionalFormatting>
  <conditionalFormatting sqref="B6608:B6609">
    <cfRule type="duplicateValues" dxfId="342" priority="2"/>
  </conditionalFormatting>
  <conditionalFormatting sqref="B6610:B6611">
    <cfRule type="duplicateValues" dxfId="341" priority="1"/>
  </conditionalFormatting>
  <conditionalFormatting sqref="C5056:C5066 C5068:C5073">
    <cfRule type="duplicateValues" dxfId="340" priority="73"/>
  </conditionalFormatting>
  <conditionalFormatting sqref="C5080:C5083">
    <cfRule type="duplicateValues" dxfId="339" priority="72"/>
  </conditionalFormatting>
  <conditionalFormatting sqref="D1896">
    <cfRule type="duplicateValues" dxfId="338" priority="254"/>
  </conditionalFormatting>
  <conditionalFormatting sqref="D2003">
    <cfRule type="duplicateValues" dxfId="337" priority="271"/>
  </conditionalFormatting>
  <conditionalFormatting sqref="D2044">
    <cfRule type="duplicateValues" dxfId="336" priority="270"/>
  </conditionalFormatting>
  <conditionalFormatting sqref="D2081">
    <cfRule type="duplicateValues" dxfId="335" priority="269"/>
  </conditionalFormatting>
  <conditionalFormatting sqref="D2118">
    <cfRule type="duplicateValues" dxfId="334" priority="268"/>
  </conditionalFormatting>
  <conditionalFormatting sqref="D2158">
    <cfRule type="duplicateValues" dxfId="333" priority="267"/>
  </conditionalFormatting>
  <conditionalFormatting sqref="D2211">
    <cfRule type="duplicateValues" dxfId="332" priority="266"/>
  </conditionalFormatting>
  <conditionalFormatting sqref="D2254">
    <cfRule type="duplicateValues" dxfId="331" priority="265"/>
  </conditionalFormatting>
  <conditionalFormatting sqref="D2427">
    <cfRule type="duplicateValues" dxfId="330" priority="264"/>
  </conditionalFormatting>
  <conditionalFormatting sqref="D2465">
    <cfRule type="duplicateValues" dxfId="329" priority="263"/>
  </conditionalFormatting>
  <conditionalFormatting sqref="D2511">
    <cfRule type="duplicateValues" dxfId="328" priority="262"/>
  </conditionalFormatting>
  <conditionalFormatting sqref="D2553">
    <cfRule type="duplicateValues" dxfId="327" priority="261"/>
  </conditionalFormatting>
  <conditionalFormatting sqref="D2604">
    <cfRule type="duplicateValues" dxfId="326" priority="260"/>
  </conditionalFormatting>
  <conditionalFormatting sqref="D2769">
    <cfRule type="duplicateValues" dxfId="325" priority="259"/>
  </conditionalFormatting>
  <conditionalFormatting sqref="D2770">
    <cfRule type="duplicateValues" dxfId="324" priority="258"/>
  </conditionalFormatting>
  <conditionalFormatting sqref="D2771">
    <cfRule type="duplicateValues" dxfId="323" priority="257"/>
  </conditionalFormatting>
  <conditionalFormatting sqref="D2772">
    <cfRule type="duplicateValues" dxfId="322" priority="256"/>
  </conditionalFormatting>
  <conditionalFormatting sqref="D2773">
    <cfRule type="duplicateValues" dxfId="321" priority="255"/>
  </conditionalFormatting>
  <conditionalFormatting sqref="D3791">
    <cfRule type="duplicateValues" dxfId="320" priority="274"/>
  </conditionalFormatting>
  <conditionalFormatting sqref="D4000">
    <cfRule type="duplicateValues" dxfId="319" priority="386"/>
  </conditionalFormatting>
  <conditionalFormatting sqref="D4159">
    <cfRule type="duplicateValues" dxfId="318" priority="273"/>
  </conditionalFormatting>
  <conditionalFormatting sqref="D4162">
    <cfRule type="duplicateValues" dxfId="317" priority="272"/>
  </conditionalFormatting>
  <conditionalFormatting sqref="D4351:D4352">
    <cfRule type="duplicateValues" dxfId="316" priority="335"/>
  </conditionalFormatting>
  <conditionalFormatting sqref="D4668">
    <cfRule type="duplicateValues" dxfId="315" priority="157"/>
  </conditionalFormatting>
  <conditionalFormatting sqref="D4669">
    <cfRule type="duplicateValues" dxfId="314" priority="156"/>
  </conditionalFormatting>
  <conditionalFormatting sqref="D4790">
    <cfRule type="duplicateValues" dxfId="313" priority="142"/>
  </conditionalFormatting>
  <conditionalFormatting sqref="D4913">
    <cfRule type="duplicateValues" dxfId="312" priority="132"/>
  </conditionalFormatting>
  <conditionalFormatting sqref="D4924">
    <cfRule type="duplicateValues" dxfId="311" priority="128"/>
  </conditionalFormatting>
  <conditionalFormatting sqref="D5124">
    <cfRule type="duplicateValues" dxfId="310" priority="65"/>
  </conditionalFormatting>
  <conditionalFormatting sqref="D6364">
    <cfRule type="duplicateValues" dxfId="309" priority="9"/>
  </conditionalFormatting>
  <conditionalFormatting sqref="D6408">
    <cfRule type="duplicateValues" dxfId="308" priority="8"/>
  </conditionalFormatting>
  <conditionalFormatting sqref="D6442">
    <cfRule type="duplicateValues" dxfId="307" priority="7"/>
  </conditionalFormatting>
  <conditionalFormatting sqref="D6525">
    <cfRule type="duplicateValues" dxfId="306" priority="3"/>
  </conditionalFormatting>
  <conditionalFormatting sqref="F3469">
    <cfRule type="duplicateValues" dxfId="305" priority="398"/>
  </conditionalFormatting>
  <conditionalFormatting sqref="F3527">
    <cfRule type="duplicateValues" dxfId="304" priority="397"/>
  </conditionalFormatting>
  <conditionalFormatting sqref="F3603:F3604">
    <cfRule type="duplicateValues" dxfId="303" priority="390"/>
  </conditionalFormatting>
  <conditionalFormatting sqref="F3697">
    <cfRule type="duplicateValues" dxfId="302" priority="389"/>
  </conditionalFormatting>
  <conditionalFormatting sqref="F3698">
    <cfRule type="duplicateValues" dxfId="301" priority="388"/>
  </conditionalFormatting>
  <conditionalFormatting sqref="F3743">
    <cfRule type="duplicateValues" dxfId="300" priority="387"/>
  </conditionalFormatting>
  <conditionalFormatting sqref="F3810">
    <cfRule type="duplicateValues" dxfId="299" priority="385"/>
  </conditionalFormatting>
  <conditionalFormatting sqref="F3811">
    <cfRule type="duplicateValues" dxfId="298" priority="384"/>
  </conditionalFormatting>
  <conditionalFormatting sqref="F3812">
    <cfRule type="duplicateValues" dxfId="297" priority="383"/>
  </conditionalFormatting>
  <conditionalFormatting sqref="F3813">
    <cfRule type="duplicateValues" dxfId="296" priority="382"/>
  </conditionalFormatting>
  <conditionalFormatting sqref="F3814">
    <cfRule type="duplicateValues" dxfId="295" priority="381"/>
  </conditionalFormatting>
  <conditionalFormatting sqref="F3818">
    <cfRule type="duplicateValues" dxfId="294" priority="380"/>
  </conditionalFormatting>
  <conditionalFormatting sqref="F3820">
    <cfRule type="duplicateValues" dxfId="293" priority="379"/>
  </conditionalFormatting>
  <conditionalFormatting sqref="F3823">
    <cfRule type="duplicateValues" dxfId="292" priority="378"/>
  </conditionalFormatting>
  <conditionalFormatting sqref="F3827">
    <cfRule type="duplicateValues" dxfId="291" priority="377"/>
  </conditionalFormatting>
  <conditionalFormatting sqref="F3828">
    <cfRule type="duplicateValues" dxfId="290" priority="376"/>
  </conditionalFormatting>
  <conditionalFormatting sqref="F3854:F3858">
    <cfRule type="duplicateValues" dxfId="289" priority="375"/>
  </conditionalFormatting>
  <conditionalFormatting sqref="F4036">
    <cfRule type="duplicateValues" dxfId="288" priority="374"/>
  </conditionalFormatting>
  <conditionalFormatting sqref="F4055">
    <cfRule type="duplicateValues" dxfId="287" priority="373"/>
  </conditionalFormatting>
  <conditionalFormatting sqref="F4056">
    <cfRule type="duplicateValues" dxfId="286" priority="372"/>
  </conditionalFormatting>
  <conditionalFormatting sqref="F4057">
    <cfRule type="duplicateValues" dxfId="285" priority="371"/>
  </conditionalFormatting>
  <conditionalFormatting sqref="F4161">
    <cfRule type="duplicateValues" dxfId="284" priority="370"/>
  </conditionalFormatting>
  <conditionalFormatting sqref="F4164">
    <cfRule type="duplicateValues" dxfId="283" priority="369"/>
  </conditionalFormatting>
  <conditionalFormatting sqref="F4165">
    <cfRule type="duplicateValues" dxfId="282" priority="368"/>
  </conditionalFormatting>
  <conditionalFormatting sqref="F4166">
    <cfRule type="duplicateValues" dxfId="281" priority="367"/>
  </conditionalFormatting>
  <conditionalFormatting sqref="F4168">
    <cfRule type="duplicateValues" dxfId="280" priority="366"/>
  </conditionalFormatting>
  <conditionalFormatting sqref="F4169">
    <cfRule type="duplicateValues" dxfId="279" priority="365"/>
  </conditionalFormatting>
  <conditionalFormatting sqref="F4170">
    <cfRule type="duplicateValues" dxfId="278" priority="364"/>
  </conditionalFormatting>
  <conditionalFormatting sqref="F4174">
    <cfRule type="duplicateValues" dxfId="277" priority="363"/>
  </conditionalFormatting>
  <conditionalFormatting sqref="F4177">
    <cfRule type="duplicateValues" dxfId="276" priority="362"/>
  </conditionalFormatting>
  <conditionalFormatting sqref="F4179">
    <cfRule type="duplicateValues" dxfId="275" priority="361"/>
  </conditionalFormatting>
  <conditionalFormatting sqref="F4180">
    <cfRule type="duplicateValues" dxfId="274" priority="360"/>
  </conditionalFormatting>
  <conditionalFormatting sqref="F4190">
    <cfRule type="duplicateValues" dxfId="273" priority="359"/>
  </conditionalFormatting>
  <conditionalFormatting sqref="F4193">
    <cfRule type="duplicateValues" dxfId="272" priority="358"/>
  </conditionalFormatting>
  <conditionalFormatting sqref="F4194">
    <cfRule type="duplicateValues" dxfId="271" priority="357"/>
  </conditionalFormatting>
  <conditionalFormatting sqref="F4195">
    <cfRule type="duplicateValues" dxfId="270" priority="356"/>
  </conditionalFormatting>
  <conditionalFormatting sqref="F4198">
    <cfRule type="duplicateValues" dxfId="269" priority="355"/>
  </conditionalFormatting>
  <conditionalFormatting sqref="F4201">
    <cfRule type="duplicateValues" dxfId="268" priority="354"/>
  </conditionalFormatting>
  <conditionalFormatting sqref="F4221">
    <cfRule type="duplicateValues" dxfId="267" priority="336"/>
  </conditionalFormatting>
  <conditionalFormatting sqref="F4267">
    <cfRule type="duplicateValues" dxfId="266" priority="334"/>
  </conditionalFormatting>
  <conditionalFormatting sqref="F4270">
    <cfRule type="duplicateValues" dxfId="265" priority="333"/>
  </conditionalFormatting>
  <conditionalFormatting sqref="F4279">
    <cfRule type="duplicateValues" dxfId="264" priority="332"/>
  </conditionalFormatting>
  <conditionalFormatting sqref="F4280:F4282">
    <cfRule type="duplicateValues" dxfId="263" priority="331"/>
  </conditionalFormatting>
  <conditionalFormatting sqref="F4291">
    <cfRule type="duplicateValues" dxfId="262" priority="330"/>
  </conditionalFormatting>
  <conditionalFormatting sqref="F4294">
    <cfRule type="duplicateValues" dxfId="261" priority="329"/>
  </conditionalFormatting>
  <conditionalFormatting sqref="F4297">
    <cfRule type="duplicateValues" dxfId="260" priority="328"/>
  </conditionalFormatting>
  <conditionalFormatting sqref="F4302">
    <cfRule type="duplicateValues" dxfId="259" priority="327"/>
  </conditionalFormatting>
  <conditionalFormatting sqref="F4305">
    <cfRule type="duplicateValues" dxfId="258" priority="326"/>
  </conditionalFormatting>
  <conditionalFormatting sqref="F4308">
    <cfRule type="duplicateValues" dxfId="257" priority="325"/>
  </conditionalFormatting>
  <conditionalFormatting sqref="F4311">
    <cfRule type="duplicateValues" dxfId="256" priority="324"/>
  </conditionalFormatting>
  <conditionalFormatting sqref="F4317">
    <cfRule type="duplicateValues" dxfId="255" priority="323"/>
  </conditionalFormatting>
  <conditionalFormatting sqref="F4320">
    <cfRule type="duplicateValues" dxfId="254" priority="322"/>
  </conditionalFormatting>
  <conditionalFormatting sqref="F4323">
    <cfRule type="duplicateValues" dxfId="253" priority="321"/>
  </conditionalFormatting>
  <conditionalFormatting sqref="F4329">
    <cfRule type="duplicateValues" dxfId="252" priority="320"/>
  </conditionalFormatting>
  <conditionalFormatting sqref="F4332">
    <cfRule type="duplicateValues" dxfId="251" priority="319"/>
  </conditionalFormatting>
  <conditionalFormatting sqref="F4350">
    <cfRule type="duplicateValues" dxfId="250" priority="318"/>
  </conditionalFormatting>
  <conditionalFormatting sqref="F4358">
    <cfRule type="duplicateValues" dxfId="249" priority="317"/>
  </conditionalFormatting>
  <conditionalFormatting sqref="F4361">
    <cfRule type="duplicateValues" dxfId="248" priority="316"/>
  </conditionalFormatting>
  <conditionalFormatting sqref="F4362">
    <cfRule type="duplicateValues" dxfId="247" priority="315"/>
  </conditionalFormatting>
  <conditionalFormatting sqref="F4370">
    <cfRule type="duplicateValues" dxfId="246" priority="314"/>
  </conditionalFormatting>
  <conditionalFormatting sqref="F4377">
    <cfRule type="duplicateValues" dxfId="245" priority="313"/>
  </conditionalFormatting>
  <conditionalFormatting sqref="F4482:F4483">
    <cfRule type="duplicateValues" dxfId="244" priority="253"/>
  </conditionalFormatting>
  <conditionalFormatting sqref="F4485:F4486">
    <cfRule type="duplicateValues" dxfId="243" priority="252"/>
  </conditionalFormatting>
  <conditionalFormatting sqref="F4494:F4495">
    <cfRule type="duplicateValues" dxfId="242" priority="251"/>
  </conditionalFormatting>
  <conditionalFormatting sqref="F4497:F4498">
    <cfRule type="duplicateValues" dxfId="241" priority="250"/>
  </conditionalFormatting>
  <conditionalFormatting sqref="F4499">
    <cfRule type="duplicateValues" dxfId="240" priority="249"/>
  </conditionalFormatting>
  <conditionalFormatting sqref="F4506:F4507">
    <cfRule type="duplicateValues" dxfId="239" priority="248"/>
  </conditionalFormatting>
  <conditionalFormatting sqref="F4509:F4511">
    <cfRule type="duplicateValues" dxfId="238" priority="247"/>
  </conditionalFormatting>
  <conditionalFormatting sqref="F4512:F4513">
    <cfRule type="duplicateValues" dxfId="237" priority="246"/>
  </conditionalFormatting>
  <conditionalFormatting sqref="F4515:F4516">
    <cfRule type="duplicateValues" dxfId="236" priority="245"/>
  </conditionalFormatting>
  <conditionalFormatting sqref="F4518:F4519">
    <cfRule type="duplicateValues" dxfId="235" priority="244"/>
  </conditionalFormatting>
  <conditionalFormatting sqref="F4521:F4523">
    <cfRule type="duplicateValues" dxfId="234" priority="243"/>
  </conditionalFormatting>
  <conditionalFormatting sqref="F4524:F4525">
    <cfRule type="duplicateValues" dxfId="233" priority="242"/>
  </conditionalFormatting>
  <conditionalFormatting sqref="F4531:F4532">
    <cfRule type="duplicateValues" dxfId="232" priority="241"/>
  </conditionalFormatting>
  <conditionalFormatting sqref="F4534:F4535">
    <cfRule type="duplicateValues" dxfId="231" priority="240"/>
  </conditionalFormatting>
  <conditionalFormatting sqref="F4540:F4542">
    <cfRule type="duplicateValues" dxfId="230" priority="239"/>
  </conditionalFormatting>
  <conditionalFormatting sqref="F4543:F4544">
    <cfRule type="duplicateValues" dxfId="229" priority="238"/>
  </conditionalFormatting>
  <conditionalFormatting sqref="F4561">
    <cfRule type="duplicateValues" dxfId="228" priority="237"/>
  </conditionalFormatting>
  <conditionalFormatting sqref="F4568:F4569">
    <cfRule type="duplicateValues" dxfId="227" priority="236"/>
  </conditionalFormatting>
  <conditionalFormatting sqref="F4571:F4572">
    <cfRule type="duplicateValues" dxfId="226" priority="235"/>
  </conditionalFormatting>
  <conditionalFormatting sqref="F4683">
    <cfRule type="duplicateValues" dxfId="225" priority="159"/>
  </conditionalFormatting>
  <conditionalFormatting sqref="F4723">
    <cfRule type="duplicateValues" dxfId="224" priority="158"/>
  </conditionalFormatting>
  <conditionalFormatting sqref="F4758">
    <cfRule type="duplicateValues" dxfId="223" priority="141"/>
  </conditionalFormatting>
  <conditionalFormatting sqref="F4809">
    <cfRule type="duplicateValues" dxfId="222" priority="139"/>
  </conditionalFormatting>
  <conditionalFormatting sqref="F4810">
    <cfRule type="duplicateValues" dxfId="221" priority="138"/>
  </conditionalFormatting>
  <conditionalFormatting sqref="F4811">
    <cfRule type="duplicateValues" dxfId="220" priority="137"/>
  </conditionalFormatting>
  <conditionalFormatting sqref="F4816">
    <cfRule type="duplicateValues" dxfId="219" priority="136"/>
  </conditionalFormatting>
  <conditionalFormatting sqref="F4918">
    <cfRule type="duplicateValues" dxfId="218" priority="135"/>
  </conditionalFormatting>
  <conditionalFormatting sqref="F4919">
    <cfRule type="duplicateValues" dxfId="217" priority="134"/>
  </conditionalFormatting>
  <conditionalFormatting sqref="F4920">
    <cfRule type="duplicateValues" dxfId="216" priority="133"/>
  </conditionalFormatting>
  <conditionalFormatting sqref="F4928">
    <cfRule type="duplicateValues" dxfId="215" priority="131"/>
  </conditionalFormatting>
  <conditionalFormatting sqref="F4929">
    <cfRule type="duplicateValues" dxfId="214" priority="130"/>
  </conditionalFormatting>
  <conditionalFormatting sqref="F4930">
    <cfRule type="duplicateValues" dxfId="213" priority="129"/>
  </conditionalFormatting>
  <conditionalFormatting sqref="F4945">
    <cfRule type="duplicateValues" dxfId="212" priority="90"/>
  </conditionalFormatting>
  <conditionalFormatting sqref="F4946">
    <cfRule type="duplicateValues" dxfId="211" priority="89"/>
  </conditionalFormatting>
  <conditionalFormatting sqref="F4947">
    <cfRule type="duplicateValues" dxfId="210" priority="88"/>
  </conditionalFormatting>
  <conditionalFormatting sqref="F4948">
    <cfRule type="duplicateValues" dxfId="209" priority="87"/>
  </conditionalFormatting>
  <conditionalFormatting sqref="F4951">
    <cfRule type="duplicateValues" dxfId="208" priority="86"/>
  </conditionalFormatting>
  <conditionalFormatting sqref="F4954">
    <cfRule type="duplicateValues" dxfId="207" priority="85"/>
  </conditionalFormatting>
  <conditionalFormatting sqref="F4955">
    <cfRule type="duplicateValues" dxfId="206" priority="84"/>
  </conditionalFormatting>
  <conditionalFormatting sqref="F4956">
    <cfRule type="duplicateValues" dxfId="205" priority="83"/>
  </conditionalFormatting>
  <conditionalFormatting sqref="F4969">
    <cfRule type="duplicateValues" dxfId="204" priority="82"/>
  </conditionalFormatting>
  <conditionalFormatting sqref="F4970">
    <cfRule type="duplicateValues" dxfId="203" priority="81"/>
  </conditionalFormatting>
  <conditionalFormatting sqref="F4972">
    <cfRule type="duplicateValues" dxfId="202" priority="80"/>
  </conditionalFormatting>
  <conditionalFormatting sqref="F4979">
    <cfRule type="duplicateValues" dxfId="201" priority="79"/>
  </conditionalFormatting>
  <conditionalFormatting sqref="F4982">
    <cfRule type="duplicateValues" dxfId="200" priority="78"/>
  </conditionalFormatting>
  <conditionalFormatting sqref="F4994">
    <cfRule type="duplicateValues" dxfId="199" priority="77"/>
  </conditionalFormatting>
  <conditionalFormatting sqref="F4995">
    <cfRule type="duplicateValues" dxfId="198" priority="76"/>
  </conditionalFormatting>
  <conditionalFormatting sqref="F5000">
    <cfRule type="duplicateValues" dxfId="197" priority="75"/>
  </conditionalFormatting>
  <conditionalFormatting sqref="F5004">
    <cfRule type="duplicateValues" dxfId="196" priority="74"/>
  </conditionalFormatting>
  <conditionalFormatting sqref="F5266">
    <cfRule type="duplicateValues" dxfId="195" priority="60"/>
  </conditionalFormatting>
  <conditionalFormatting sqref="F5267">
    <cfRule type="duplicateValues" dxfId="194" priority="59"/>
  </conditionalFormatting>
  <conditionalFormatting sqref="F5345">
    <cfRule type="duplicateValues" dxfId="193" priority="58"/>
  </conditionalFormatting>
  <conditionalFormatting sqref="F5347">
    <cfRule type="duplicateValues" dxfId="192" priority="57"/>
  </conditionalFormatting>
  <conditionalFormatting sqref="F5349">
    <cfRule type="duplicateValues" dxfId="191" priority="56"/>
  </conditionalFormatting>
  <conditionalFormatting sqref="F5350">
    <cfRule type="duplicateValues" dxfId="190" priority="55"/>
  </conditionalFormatting>
  <conditionalFormatting sqref="F5352">
    <cfRule type="duplicateValues" dxfId="189" priority="54"/>
  </conditionalFormatting>
  <conditionalFormatting sqref="F5354">
    <cfRule type="duplicateValues" dxfId="188" priority="53"/>
  </conditionalFormatting>
  <conditionalFormatting sqref="F5376">
    <cfRule type="duplicateValues" dxfId="187" priority="52"/>
  </conditionalFormatting>
  <conditionalFormatting sqref="F5378">
    <cfRule type="duplicateValues" dxfId="186" priority="51"/>
  </conditionalFormatting>
  <conditionalFormatting sqref="F5383">
    <cfRule type="duplicateValues" dxfId="185" priority="50"/>
  </conditionalFormatting>
  <conditionalFormatting sqref="F5386">
    <cfRule type="duplicateValues" dxfId="184" priority="49"/>
  </conditionalFormatting>
  <conditionalFormatting sqref="F5393">
    <cfRule type="duplicateValues" dxfId="183" priority="48"/>
  </conditionalFormatting>
  <conditionalFormatting sqref="F5400">
    <cfRule type="duplicateValues" dxfId="182" priority="47"/>
  </conditionalFormatting>
  <conditionalFormatting sqref="F5465">
    <cfRule type="duplicateValues" dxfId="181" priority="46"/>
  </conditionalFormatting>
  <conditionalFormatting sqref="F5482">
    <cfRule type="duplicateValues" dxfId="180" priority="45"/>
  </conditionalFormatting>
  <conditionalFormatting sqref="F5484">
    <cfRule type="duplicateValues" dxfId="179" priority="44"/>
  </conditionalFormatting>
  <conditionalFormatting sqref="F5485">
    <cfRule type="duplicateValues" dxfId="178" priority="43"/>
  </conditionalFormatting>
  <conditionalFormatting sqref="F5487">
    <cfRule type="duplicateValues" dxfId="177" priority="42"/>
  </conditionalFormatting>
  <conditionalFormatting sqref="F5489">
    <cfRule type="duplicateValues" dxfId="176" priority="41"/>
  </conditionalFormatting>
  <conditionalFormatting sqref="F5494">
    <cfRule type="duplicateValues" dxfId="175" priority="40"/>
  </conditionalFormatting>
  <conditionalFormatting sqref="F5499">
    <cfRule type="duplicateValues" dxfId="174" priority="39"/>
  </conditionalFormatting>
  <conditionalFormatting sqref="F5500">
    <cfRule type="duplicateValues" dxfId="173" priority="38"/>
  </conditionalFormatting>
  <conditionalFormatting sqref="F5635">
    <cfRule type="duplicateValues" dxfId="172" priority="35"/>
  </conditionalFormatting>
  <conditionalFormatting sqref="F5716:F5718">
    <cfRule type="duplicateValues" dxfId="171" priority="32"/>
  </conditionalFormatting>
  <conditionalFormatting sqref="F5726">
    <cfRule type="duplicateValues" dxfId="170" priority="31"/>
  </conditionalFormatting>
  <conditionalFormatting sqref="F5728">
    <cfRule type="duplicateValues" dxfId="169" priority="30"/>
  </conditionalFormatting>
  <conditionalFormatting sqref="F5744">
    <cfRule type="duplicateValues" dxfId="168" priority="29"/>
  </conditionalFormatting>
  <conditionalFormatting sqref="F5809">
    <cfRule type="duplicateValues" dxfId="167" priority="26"/>
  </conditionalFormatting>
  <conditionalFormatting sqref="F5815">
    <cfRule type="duplicateValues" dxfId="166" priority="25"/>
  </conditionalFormatting>
  <conditionalFormatting sqref="F5915">
    <cfRule type="duplicateValues" dxfId="165" priority="22"/>
  </conditionalFormatting>
  <conditionalFormatting sqref="F6023">
    <cfRule type="duplicateValues" dxfId="164" priority="19"/>
  </conditionalFormatting>
  <conditionalFormatting sqref="F6024">
    <cfRule type="duplicateValues" dxfId="163" priority="18"/>
  </conditionalFormatting>
  <conditionalFormatting sqref="F6030">
    <cfRule type="duplicateValues" dxfId="162" priority="17"/>
  </conditionalFormatting>
  <conditionalFormatting sqref="F6042">
    <cfRule type="duplicateValues" dxfId="161" priority="16"/>
  </conditionalFormatting>
  <conditionalFormatting sqref="F6135">
    <cfRule type="duplicateValues" dxfId="160" priority="12"/>
  </conditionalFormatting>
  <conditionalFormatting sqref="G4267">
    <cfRule type="duplicateValues" dxfId="159" priority="312"/>
  </conditionalFormatting>
  <conditionalFormatting sqref="G4270">
    <cfRule type="duplicateValues" dxfId="158" priority="311"/>
  </conditionalFormatting>
  <conditionalFormatting sqref="G4273">
    <cfRule type="duplicateValues" dxfId="157" priority="310"/>
  </conditionalFormatting>
  <conditionalFormatting sqref="G4276">
    <cfRule type="duplicateValues" dxfId="156" priority="309"/>
  </conditionalFormatting>
  <conditionalFormatting sqref="G4279">
    <cfRule type="duplicateValues" dxfId="155" priority="308"/>
  </conditionalFormatting>
  <conditionalFormatting sqref="G4282">
    <cfRule type="duplicateValues" dxfId="154" priority="307"/>
  </conditionalFormatting>
  <conditionalFormatting sqref="G4285">
    <cfRule type="duplicateValues" dxfId="153" priority="306"/>
  </conditionalFormatting>
  <conditionalFormatting sqref="G4288">
    <cfRule type="duplicateValues" dxfId="152" priority="305"/>
  </conditionalFormatting>
  <conditionalFormatting sqref="G4291">
    <cfRule type="duplicateValues" dxfId="151" priority="304"/>
  </conditionalFormatting>
  <conditionalFormatting sqref="G4294">
    <cfRule type="duplicateValues" dxfId="150" priority="303"/>
  </conditionalFormatting>
  <conditionalFormatting sqref="G4297">
    <cfRule type="duplicateValues" dxfId="149" priority="302"/>
  </conditionalFormatting>
  <conditionalFormatting sqref="G4302">
    <cfRule type="duplicateValues" dxfId="148" priority="301"/>
  </conditionalFormatting>
  <conditionalFormatting sqref="G4305">
    <cfRule type="duplicateValues" dxfId="147" priority="300"/>
  </conditionalFormatting>
  <conditionalFormatting sqref="G4308">
    <cfRule type="duplicateValues" dxfId="146" priority="299"/>
  </conditionalFormatting>
  <conditionalFormatting sqref="G4311">
    <cfRule type="duplicateValues" dxfId="145" priority="298"/>
  </conditionalFormatting>
  <conditionalFormatting sqref="G4314">
    <cfRule type="duplicateValues" dxfId="144" priority="297"/>
  </conditionalFormatting>
  <conditionalFormatting sqref="G4317">
    <cfRule type="duplicateValues" dxfId="143" priority="296"/>
  </conditionalFormatting>
  <conditionalFormatting sqref="G4320">
    <cfRule type="duplicateValues" dxfId="142" priority="295"/>
  </conditionalFormatting>
  <conditionalFormatting sqref="G4323">
    <cfRule type="duplicateValues" dxfId="141" priority="294"/>
  </conditionalFormatting>
  <conditionalFormatting sqref="G4326">
    <cfRule type="duplicateValues" dxfId="140" priority="293"/>
  </conditionalFormatting>
  <conditionalFormatting sqref="G4329">
    <cfRule type="duplicateValues" dxfId="139" priority="292"/>
  </conditionalFormatting>
  <conditionalFormatting sqref="G4332">
    <cfRule type="duplicateValues" dxfId="138" priority="291"/>
  </conditionalFormatting>
  <conditionalFormatting sqref="G4335">
    <cfRule type="duplicateValues" dxfId="137" priority="290"/>
  </conditionalFormatting>
  <conditionalFormatting sqref="G4338">
    <cfRule type="duplicateValues" dxfId="136" priority="289"/>
  </conditionalFormatting>
  <conditionalFormatting sqref="G4341">
    <cfRule type="duplicateValues" dxfId="135" priority="288"/>
  </conditionalFormatting>
  <conditionalFormatting sqref="G4344">
    <cfRule type="duplicateValues" dxfId="134" priority="287"/>
  </conditionalFormatting>
  <conditionalFormatting sqref="G4347">
    <cfRule type="duplicateValues" dxfId="133" priority="286"/>
  </conditionalFormatting>
  <conditionalFormatting sqref="G4350">
    <cfRule type="duplicateValues" dxfId="132" priority="285"/>
  </conditionalFormatting>
  <conditionalFormatting sqref="G4355">
    <cfRule type="duplicateValues" dxfId="131" priority="284"/>
  </conditionalFormatting>
  <conditionalFormatting sqref="G4358">
    <cfRule type="duplicateValues" dxfId="130" priority="283"/>
  </conditionalFormatting>
  <conditionalFormatting sqref="G4361">
    <cfRule type="duplicateValues" dxfId="129" priority="282"/>
  </conditionalFormatting>
  <conditionalFormatting sqref="G4362">
    <cfRule type="duplicateValues" dxfId="128" priority="281"/>
  </conditionalFormatting>
  <conditionalFormatting sqref="G4369">
    <cfRule type="duplicateValues" dxfId="127" priority="280"/>
  </conditionalFormatting>
  <conditionalFormatting sqref="G4373">
    <cfRule type="duplicateValues" dxfId="126" priority="279"/>
  </conditionalFormatting>
  <conditionalFormatting sqref="G4376">
    <cfRule type="duplicateValues" dxfId="125" priority="278"/>
  </conditionalFormatting>
  <conditionalFormatting sqref="G4385">
    <cfRule type="duplicateValues" dxfId="124" priority="277"/>
  </conditionalFormatting>
  <conditionalFormatting sqref="G4388">
    <cfRule type="duplicateValues" dxfId="123" priority="276"/>
  </conditionalFormatting>
  <conditionalFormatting sqref="G4404">
    <cfRule type="duplicateValues" dxfId="122" priority="275"/>
  </conditionalFormatting>
  <conditionalFormatting sqref="G4482:G4483">
    <cfRule type="duplicateValues" dxfId="121" priority="234"/>
  </conditionalFormatting>
  <conditionalFormatting sqref="G4485">
    <cfRule type="duplicateValues" dxfId="120" priority="232"/>
  </conditionalFormatting>
  <conditionalFormatting sqref="G4486">
    <cfRule type="duplicateValues" dxfId="119" priority="233"/>
  </conditionalFormatting>
  <conditionalFormatting sqref="G4488">
    <cfRule type="duplicateValues" dxfId="118" priority="230"/>
  </conditionalFormatting>
  <conditionalFormatting sqref="G4489">
    <cfRule type="duplicateValues" dxfId="117" priority="231"/>
  </conditionalFormatting>
  <conditionalFormatting sqref="G4491">
    <cfRule type="duplicateValues" dxfId="116" priority="228"/>
  </conditionalFormatting>
  <conditionalFormatting sqref="G4492">
    <cfRule type="duplicateValues" dxfId="115" priority="229"/>
  </conditionalFormatting>
  <conditionalFormatting sqref="G4494">
    <cfRule type="duplicateValues" dxfId="114" priority="226"/>
  </conditionalFormatting>
  <conditionalFormatting sqref="G4495">
    <cfRule type="duplicateValues" dxfId="113" priority="227"/>
  </conditionalFormatting>
  <conditionalFormatting sqref="G4497">
    <cfRule type="duplicateValues" dxfId="112" priority="224"/>
  </conditionalFormatting>
  <conditionalFormatting sqref="G4498">
    <cfRule type="duplicateValues" dxfId="111" priority="225"/>
  </conditionalFormatting>
  <conditionalFormatting sqref="G4500">
    <cfRule type="duplicateValues" dxfId="110" priority="222"/>
  </conditionalFormatting>
  <conditionalFormatting sqref="G4501">
    <cfRule type="duplicateValues" dxfId="109" priority="223"/>
  </conditionalFormatting>
  <conditionalFormatting sqref="G4503">
    <cfRule type="duplicateValues" dxfId="108" priority="220"/>
  </conditionalFormatting>
  <conditionalFormatting sqref="G4504">
    <cfRule type="duplicateValues" dxfId="107" priority="221"/>
  </conditionalFormatting>
  <conditionalFormatting sqref="G4506">
    <cfRule type="duplicateValues" dxfId="106" priority="218"/>
  </conditionalFormatting>
  <conditionalFormatting sqref="G4507">
    <cfRule type="duplicateValues" dxfId="105" priority="219"/>
  </conditionalFormatting>
  <conditionalFormatting sqref="G4509">
    <cfRule type="duplicateValues" dxfId="104" priority="216"/>
  </conditionalFormatting>
  <conditionalFormatting sqref="G4510">
    <cfRule type="duplicateValues" dxfId="103" priority="217"/>
  </conditionalFormatting>
  <conditionalFormatting sqref="G4512">
    <cfRule type="duplicateValues" dxfId="102" priority="214"/>
  </conditionalFormatting>
  <conditionalFormatting sqref="G4513">
    <cfRule type="duplicateValues" dxfId="101" priority="215"/>
  </conditionalFormatting>
  <conditionalFormatting sqref="G4515">
    <cfRule type="duplicateValues" dxfId="100" priority="212"/>
  </conditionalFormatting>
  <conditionalFormatting sqref="G4516">
    <cfRule type="duplicateValues" dxfId="99" priority="213"/>
  </conditionalFormatting>
  <conditionalFormatting sqref="G4518">
    <cfRule type="duplicateValues" dxfId="98" priority="210"/>
  </conditionalFormatting>
  <conditionalFormatting sqref="G4519">
    <cfRule type="duplicateValues" dxfId="97" priority="211"/>
  </conditionalFormatting>
  <conditionalFormatting sqref="G4521">
    <cfRule type="duplicateValues" dxfId="96" priority="208"/>
  </conditionalFormatting>
  <conditionalFormatting sqref="G4522">
    <cfRule type="duplicateValues" dxfId="95" priority="209"/>
  </conditionalFormatting>
  <conditionalFormatting sqref="G4524">
    <cfRule type="duplicateValues" dxfId="94" priority="206"/>
  </conditionalFormatting>
  <conditionalFormatting sqref="G4525">
    <cfRule type="duplicateValues" dxfId="93" priority="207"/>
  </conditionalFormatting>
  <conditionalFormatting sqref="G4527">
    <cfRule type="duplicateValues" dxfId="92" priority="204"/>
  </conditionalFormatting>
  <conditionalFormatting sqref="G4528">
    <cfRule type="duplicateValues" dxfId="91" priority="205"/>
  </conditionalFormatting>
  <conditionalFormatting sqref="G4530">
    <cfRule type="duplicateValues" dxfId="90" priority="203"/>
  </conditionalFormatting>
  <conditionalFormatting sqref="G4531">
    <cfRule type="duplicateValues" dxfId="89" priority="201"/>
  </conditionalFormatting>
  <conditionalFormatting sqref="G4532">
    <cfRule type="duplicateValues" dxfId="88" priority="202"/>
  </conditionalFormatting>
  <conditionalFormatting sqref="G4534">
    <cfRule type="duplicateValues" dxfId="87" priority="199"/>
  </conditionalFormatting>
  <conditionalFormatting sqref="G4535">
    <cfRule type="duplicateValues" dxfId="86" priority="200"/>
  </conditionalFormatting>
  <conditionalFormatting sqref="G4537">
    <cfRule type="duplicateValues" dxfId="85" priority="197"/>
  </conditionalFormatting>
  <conditionalFormatting sqref="G4538">
    <cfRule type="duplicateValues" dxfId="84" priority="198"/>
  </conditionalFormatting>
  <conditionalFormatting sqref="G4540">
    <cfRule type="duplicateValues" dxfId="83" priority="195"/>
  </conditionalFormatting>
  <conditionalFormatting sqref="G4541">
    <cfRule type="duplicateValues" dxfId="82" priority="196"/>
  </conditionalFormatting>
  <conditionalFormatting sqref="G4543">
    <cfRule type="duplicateValues" dxfId="81" priority="193"/>
  </conditionalFormatting>
  <conditionalFormatting sqref="G4544">
    <cfRule type="duplicateValues" dxfId="80" priority="194"/>
  </conditionalFormatting>
  <conditionalFormatting sqref="G4546">
    <cfRule type="duplicateValues" dxfId="79" priority="191"/>
  </conditionalFormatting>
  <conditionalFormatting sqref="G4547">
    <cfRule type="duplicateValues" dxfId="78" priority="192"/>
  </conditionalFormatting>
  <conditionalFormatting sqref="G4549">
    <cfRule type="duplicateValues" dxfId="77" priority="189"/>
  </conditionalFormatting>
  <conditionalFormatting sqref="G4550">
    <cfRule type="duplicateValues" dxfId="76" priority="190"/>
  </conditionalFormatting>
  <conditionalFormatting sqref="G4552">
    <cfRule type="duplicateValues" dxfId="75" priority="187"/>
  </conditionalFormatting>
  <conditionalFormatting sqref="G4553">
    <cfRule type="duplicateValues" dxfId="74" priority="188"/>
  </conditionalFormatting>
  <conditionalFormatting sqref="G4555">
    <cfRule type="duplicateValues" dxfId="73" priority="185"/>
  </conditionalFormatting>
  <conditionalFormatting sqref="G4556">
    <cfRule type="duplicateValues" dxfId="72" priority="186"/>
  </conditionalFormatting>
  <conditionalFormatting sqref="G4558">
    <cfRule type="duplicateValues" dxfId="71" priority="183"/>
  </conditionalFormatting>
  <conditionalFormatting sqref="G4559">
    <cfRule type="duplicateValues" dxfId="70" priority="184"/>
  </conditionalFormatting>
  <conditionalFormatting sqref="G4561">
    <cfRule type="duplicateValues" dxfId="69" priority="182"/>
  </conditionalFormatting>
  <conditionalFormatting sqref="G4562">
    <cfRule type="duplicateValues" dxfId="68" priority="179"/>
  </conditionalFormatting>
  <conditionalFormatting sqref="G4563">
    <cfRule type="duplicateValues" dxfId="67" priority="181"/>
  </conditionalFormatting>
  <conditionalFormatting sqref="G4565">
    <cfRule type="duplicateValues" dxfId="66" priority="180"/>
  </conditionalFormatting>
  <conditionalFormatting sqref="G4568">
    <cfRule type="duplicateValues" dxfId="65" priority="178"/>
  </conditionalFormatting>
  <conditionalFormatting sqref="G4571">
    <cfRule type="duplicateValues" dxfId="64" priority="176"/>
  </conditionalFormatting>
  <conditionalFormatting sqref="G4572">
    <cfRule type="duplicateValues" dxfId="63" priority="177"/>
  </conditionalFormatting>
  <conditionalFormatting sqref="G4574">
    <cfRule type="duplicateValues" dxfId="62" priority="175"/>
  </conditionalFormatting>
  <conditionalFormatting sqref="G4579">
    <cfRule type="duplicateValues" dxfId="61" priority="173"/>
  </conditionalFormatting>
  <conditionalFormatting sqref="G4580">
    <cfRule type="duplicateValues" dxfId="60" priority="174"/>
  </conditionalFormatting>
  <conditionalFormatting sqref="G4582">
    <cfRule type="duplicateValues" dxfId="59" priority="171"/>
  </conditionalFormatting>
  <conditionalFormatting sqref="G4583">
    <cfRule type="duplicateValues" dxfId="58" priority="172"/>
  </conditionalFormatting>
  <conditionalFormatting sqref="G4585">
    <cfRule type="duplicateValues" dxfId="57" priority="169"/>
  </conditionalFormatting>
  <conditionalFormatting sqref="G4586">
    <cfRule type="duplicateValues" dxfId="56" priority="170"/>
  </conditionalFormatting>
  <conditionalFormatting sqref="G4588">
    <cfRule type="duplicateValues" dxfId="55" priority="167"/>
  </conditionalFormatting>
  <conditionalFormatting sqref="G4589">
    <cfRule type="duplicateValues" dxfId="54" priority="168"/>
  </conditionalFormatting>
  <conditionalFormatting sqref="G4592">
    <cfRule type="duplicateValues" dxfId="53" priority="166"/>
  </conditionalFormatting>
  <conditionalFormatting sqref="G4593">
    <cfRule type="duplicateValues" dxfId="52" priority="165"/>
  </conditionalFormatting>
  <conditionalFormatting sqref="G4595">
    <cfRule type="duplicateValues" dxfId="51" priority="164"/>
  </conditionalFormatting>
  <conditionalFormatting sqref="G4620">
    <cfRule type="duplicateValues" dxfId="50" priority="163"/>
  </conditionalFormatting>
  <conditionalFormatting sqref="G4638">
    <cfRule type="duplicateValues" dxfId="49" priority="162"/>
  </conditionalFormatting>
  <conditionalFormatting sqref="G4639">
    <cfRule type="duplicateValues" dxfId="48" priority="160"/>
  </conditionalFormatting>
  <conditionalFormatting sqref="G4640">
    <cfRule type="duplicateValues" dxfId="47" priority="161"/>
  </conditionalFormatting>
  <pageMargins left="0.7" right="0.7" top="0.75" bottom="0.75" header="0.3" footer="0.3"/>
  <pageSetup orientation="portrait" r:id="rId1"/>
  <customProperties>
    <customPr name="IbpWorksheetKeyString_GU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V1160"/>
  <sheetViews>
    <sheetView showGridLines="0" tabSelected="1" workbookViewId="0">
      <pane xSplit="6" ySplit="3" topLeftCell="G4" activePane="bottomRight" state="frozen"/>
      <selection pane="topRight" activeCell="F1" sqref="F1"/>
      <selection pane="bottomLeft" activeCell="A4" sqref="A4"/>
      <selection pane="bottomRight" activeCell="E194" sqref="E194"/>
    </sheetView>
  </sheetViews>
  <sheetFormatPr defaultColWidth="8.77734375" defaultRowHeight="14.4"/>
  <cols>
    <col min="1" max="1" width="12.77734375" style="12" customWidth="1"/>
    <col min="2" max="2" width="8.33203125" style="365" bestFit="1" customWidth="1"/>
    <col min="3" max="3" width="16" style="169" customWidth="1"/>
    <col min="4" max="4" width="23.77734375" style="169" customWidth="1"/>
    <col min="5" max="5" width="38.109375" style="172" customWidth="1"/>
    <col min="6" max="6" width="5.44140625" style="159" bestFit="1" customWidth="1"/>
    <col min="7" max="7" width="9" style="159" customWidth="1"/>
    <col min="8" max="8" width="10.21875" style="160" customWidth="1"/>
    <col min="9" max="9" width="11.77734375" style="159" customWidth="1"/>
    <col min="10" max="10" width="12.5546875" style="173" bestFit="1" customWidth="1"/>
    <col min="11" max="11" width="13.6640625" style="173" bestFit="1" customWidth="1"/>
    <col min="12" max="12" width="13.6640625" style="12" bestFit="1" customWidth="1"/>
    <col min="13" max="13" width="13.88671875" style="12" bestFit="1" customWidth="1"/>
    <col min="14" max="14" width="11.5546875" style="12" hidden="1" customWidth="1"/>
    <col min="15" max="15" width="9.44140625" style="201" hidden="1" customWidth="1"/>
    <col min="16" max="16" width="13.6640625" style="402" bestFit="1" customWidth="1"/>
    <col min="17" max="17" width="14.44140625" style="197" bestFit="1" customWidth="1"/>
    <col min="18" max="18" width="13.5546875" style="197" bestFit="1" customWidth="1"/>
    <col min="19" max="22" width="8.77734375" style="197"/>
    <col min="23" max="16384" width="8.77734375" style="12"/>
  </cols>
  <sheetData>
    <row r="1" spans="1:18" ht="28.8">
      <c r="E1" s="227"/>
      <c r="G1" s="192">
        <f>G2-'In-ward Register'!M2</f>
        <v>-1157582.44</v>
      </c>
      <c r="H1" s="160">
        <f>H2-'Out-ward Register'!F2</f>
        <v>0</v>
      </c>
      <c r="I1" s="161"/>
      <c r="J1" s="176" t="s">
        <v>4618</v>
      </c>
      <c r="K1" s="175">
        <f>K2/1000000</f>
        <v>9.4799999999999995E-2</v>
      </c>
      <c r="L1" s="175">
        <f>L2/1000000</f>
        <v>0</v>
      </c>
      <c r="M1" s="194">
        <f>M2/1000000</f>
        <v>9.4799999999999995E-2</v>
      </c>
      <c r="N1" s="174">
        <f>L1+M1</f>
        <v>9.4799999999999995E-2</v>
      </c>
    </row>
    <row r="2" spans="1:18" ht="24">
      <c r="B2" s="689" t="s">
        <v>6632</v>
      </c>
      <c r="C2" s="689"/>
      <c r="D2" s="689"/>
      <c r="E2" s="689"/>
      <c r="F2" s="226"/>
      <c r="G2" s="228">
        <f>SUBTOTAL(9,G4:G9660)</f>
        <v>3</v>
      </c>
      <c r="H2" s="228">
        <f>SUM(H4:H1048576)</f>
        <v>604899.93999999994</v>
      </c>
      <c r="I2" s="229">
        <f>G2-H2</f>
        <v>-604896.93999999994</v>
      </c>
      <c r="K2" s="193">
        <f>SUBTOTAL(9,K4:K9660)</f>
        <v>94800</v>
      </c>
      <c r="L2" s="193">
        <f>SUBTOTAL(9,L4:L9660)</f>
        <v>0</v>
      </c>
      <c r="M2" s="202">
        <f>K2-L2</f>
        <v>94800</v>
      </c>
      <c r="Q2"/>
      <c r="R2" s="255">
        <f>M2-Q2</f>
        <v>94800</v>
      </c>
    </row>
    <row r="3" spans="1:18" ht="27.6">
      <c r="A3" s="231" t="s">
        <v>28</v>
      </c>
      <c r="B3" s="231" t="s">
        <v>2</v>
      </c>
      <c r="C3" s="515" t="s">
        <v>10</v>
      </c>
      <c r="D3" s="515" t="s">
        <v>11</v>
      </c>
      <c r="E3" s="516" t="s">
        <v>12</v>
      </c>
      <c r="F3" s="515" t="s">
        <v>13</v>
      </c>
      <c r="G3" s="515" t="s">
        <v>14</v>
      </c>
      <c r="H3" s="162" t="s">
        <v>2617</v>
      </c>
      <c r="I3" s="158" t="s">
        <v>17</v>
      </c>
      <c r="J3" s="162" t="s">
        <v>3695</v>
      </c>
      <c r="K3" s="162" t="s">
        <v>3442</v>
      </c>
      <c r="L3" s="158" t="s">
        <v>3443</v>
      </c>
      <c r="M3" s="158" t="s">
        <v>3444</v>
      </c>
      <c r="N3" s="158" t="s">
        <v>3445</v>
      </c>
      <c r="O3" s="399" t="s">
        <v>3666</v>
      </c>
      <c r="P3" s="402" t="s">
        <v>6322</v>
      </c>
      <c r="Q3" s="300"/>
      <c r="R3" s="254"/>
    </row>
    <row r="4" spans="1:18" ht="30.6" hidden="1">
      <c r="A4" s="261" t="s">
        <v>3784</v>
      </c>
      <c r="B4" s="333">
        <v>36</v>
      </c>
      <c r="C4" s="235">
        <v>109611234</v>
      </c>
      <c r="D4" s="238">
        <v>3742612236</v>
      </c>
      <c r="E4" s="337" t="s">
        <v>3031</v>
      </c>
      <c r="F4" s="235" t="s">
        <v>36</v>
      </c>
      <c r="G4" s="235">
        <f>SUMIF('In-ward Register'!$K:$K,Summery!$E:$E,'In-ward Register'!$M:$M)</f>
        <v>3036</v>
      </c>
      <c r="H4" s="334">
        <f>SUMIF('Out-ward Register'!$D:$D,Summery!$E:$E,'Out-ward Register'!$F:$F)</f>
        <v>2526</v>
      </c>
      <c r="I4" s="335">
        <f t="shared" ref="I4:I67" si="0">G4-H4</f>
        <v>510</v>
      </c>
      <c r="J4" s="334">
        <v>26302</v>
      </c>
      <c r="K4" s="334">
        <f t="shared" ref="K4:K67" si="1">J4*G4</f>
        <v>79852872</v>
      </c>
      <c r="L4" s="334">
        <f t="shared" ref="L4:L35" si="2">J4*H4</f>
        <v>66438852</v>
      </c>
      <c r="M4" s="334">
        <f t="shared" ref="M4:M67" si="3">K4-L4</f>
        <v>13414020</v>
      </c>
      <c r="N4" s="51"/>
      <c r="O4" s="400">
        <f>M4/M$2*100</f>
        <v>14149.810126582279</v>
      </c>
      <c r="Q4" s="255"/>
      <c r="R4" s="255"/>
    </row>
    <row r="5" spans="1:18" ht="20.399999999999999" hidden="1">
      <c r="A5" s="261" t="s">
        <v>3784</v>
      </c>
      <c r="B5" s="333">
        <v>998</v>
      </c>
      <c r="C5" s="238">
        <v>111393237</v>
      </c>
      <c r="D5" s="238" t="s">
        <v>4366</v>
      </c>
      <c r="E5" s="238" t="s">
        <v>4367</v>
      </c>
      <c r="F5" s="235" t="s">
        <v>36</v>
      </c>
      <c r="G5" s="235">
        <f>SUMIF('In-ward Register'!$K:$K,Summery!$E:$E,'In-ward Register'!$M:$M)</f>
        <v>324</v>
      </c>
      <c r="H5" s="334">
        <f>SUMIF('Out-ward Register'!$D:$D,Summery!$E:$E,'Out-ward Register'!$F:$F)</f>
        <v>280</v>
      </c>
      <c r="I5" s="335">
        <f t="shared" si="0"/>
        <v>44</v>
      </c>
      <c r="J5" s="338">
        <v>178635.05416666667</v>
      </c>
      <c r="K5" s="338">
        <f t="shared" si="1"/>
        <v>57877757.549999997</v>
      </c>
      <c r="L5" s="338">
        <f t="shared" si="2"/>
        <v>50017815.166666664</v>
      </c>
      <c r="M5" s="334">
        <f t="shared" si="3"/>
        <v>7859942.3833333328</v>
      </c>
      <c r="N5" s="40"/>
      <c r="O5" s="686"/>
      <c r="Q5" s="255"/>
    </row>
    <row r="6" spans="1:18" hidden="1">
      <c r="A6" s="261" t="s">
        <v>6324</v>
      </c>
      <c r="B6" s="238">
        <v>1165</v>
      </c>
      <c r="C6" s="238">
        <v>105401095</v>
      </c>
      <c r="D6" s="239" t="s">
        <v>5771</v>
      </c>
      <c r="E6" s="239" t="s">
        <v>5772</v>
      </c>
      <c r="F6" s="333" t="s">
        <v>36</v>
      </c>
      <c r="G6" s="235">
        <f>SUMIF('In-ward Register'!$K:$K,Summery!$E:$E,'In-ward Register'!$M:$M)</f>
        <v>31</v>
      </c>
      <c r="H6" s="334">
        <f>SUMIF('Out-ward Register'!$D:$D,Summery!$E:$E,'Out-ward Register'!$F:$F)</f>
        <v>7</v>
      </c>
      <c r="I6" s="335">
        <f t="shared" si="0"/>
        <v>24</v>
      </c>
      <c r="J6" s="338">
        <v>201000</v>
      </c>
      <c r="K6" s="338">
        <f t="shared" si="1"/>
        <v>6231000</v>
      </c>
      <c r="L6" s="338">
        <f t="shared" si="2"/>
        <v>1407000</v>
      </c>
      <c r="M6" s="334">
        <f t="shared" si="3"/>
        <v>4824000</v>
      </c>
      <c r="N6" s="40"/>
      <c r="O6" s="686"/>
    </row>
    <row r="7" spans="1:18" ht="20.399999999999999" hidden="1">
      <c r="A7" s="261" t="s">
        <v>3784</v>
      </c>
      <c r="B7" s="333">
        <v>934</v>
      </c>
      <c r="C7" s="235">
        <v>109447744</v>
      </c>
      <c r="D7" s="239">
        <v>803203</v>
      </c>
      <c r="E7" s="239" t="s">
        <v>3732</v>
      </c>
      <c r="F7" s="333" t="s">
        <v>36</v>
      </c>
      <c r="G7" s="235">
        <f>SUMIF('In-ward Register'!$K:$K,Summery!$E:$E,'In-ward Register'!$M:$M)</f>
        <v>726</v>
      </c>
      <c r="H7" s="334">
        <f>SUMIF('Out-ward Register'!$D:$D,Summery!$E:$E,'Out-ward Register'!$F:$F)</f>
        <v>530</v>
      </c>
      <c r="I7" s="335">
        <f t="shared" si="0"/>
        <v>196</v>
      </c>
      <c r="J7" s="338">
        <v>20246.37</v>
      </c>
      <c r="K7" s="338">
        <f t="shared" si="1"/>
        <v>14698864.619999999</v>
      </c>
      <c r="L7" s="338">
        <f t="shared" si="2"/>
        <v>10730576.1</v>
      </c>
      <c r="M7" s="334">
        <f t="shared" si="3"/>
        <v>3968288.5199999996</v>
      </c>
      <c r="N7" s="189"/>
      <c r="O7" s="401">
        <f>M7/M$2*100</f>
        <v>4185.9583544303796</v>
      </c>
      <c r="Q7" s="255"/>
    </row>
    <row r="8" spans="1:18" ht="20.399999999999999" hidden="1">
      <c r="A8" s="261" t="s">
        <v>3784</v>
      </c>
      <c r="B8" s="333">
        <v>355</v>
      </c>
      <c r="C8" s="342" t="s">
        <v>3634</v>
      </c>
      <c r="D8" s="238" t="s">
        <v>3427</v>
      </c>
      <c r="E8" s="238" t="s">
        <v>1152</v>
      </c>
      <c r="F8" s="235" t="s">
        <v>36</v>
      </c>
      <c r="G8" s="235">
        <f>SUMIF('In-ward Register'!$K:$K,Summery!$E:$E,'In-ward Register'!$M:$M)</f>
        <v>351</v>
      </c>
      <c r="H8" s="334">
        <f>SUMIF('Out-ward Register'!$D:$D,Summery!$E:$E,'Out-ward Register'!$F:$F)</f>
        <v>326</v>
      </c>
      <c r="I8" s="335">
        <f t="shared" si="0"/>
        <v>25</v>
      </c>
      <c r="J8" s="334">
        <v>158554.70000000001</v>
      </c>
      <c r="K8" s="334">
        <f t="shared" si="1"/>
        <v>55652699.700000003</v>
      </c>
      <c r="L8" s="334">
        <f t="shared" si="2"/>
        <v>51688832.200000003</v>
      </c>
      <c r="M8" s="334">
        <f t="shared" si="3"/>
        <v>3963867.5</v>
      </c>
      <c r="N8" s="51"/>
      <c r="O8" s="400">
        <f>M8/M$2*100</f>
        <v>4181.2948312236285</v>
      </c>
      <c r="Q8" s="255"/>
      <c r="R8" s="255"/>
    </row>
    <row r="9" spans="1:18" hidden="1">
      <c r="A9" s="261" t="s">
        <v>3784</v>
      </c>
      <c r="B9" s="333">
        <v>598</v>
      </c>
      <c r="C9" s="340">
        <v>109492176</v>
      </c>
      <c r="D9" s="238">
        <v>45953050</v>
      </c>
      <c r="E9" s="238" t="s">
        <v>2204</v>
      </c>
      <c r="F9" s="235" t="s">
        <v>2729</v>
      </c>
      <c r="G9" s="235">
        <f>SUMIF('In-ward Register'!$K:$K,Summery!$E:$E,'In-ward Register'!$M:$M)</f>
        <v>48241</v>
      </c>
      <c r="H9" s="334">
        <f>SUMIF('Out-ward Register'!$D:$D,Summery!$E:$E,'Out-ward Register'!$F:$F)</f>
        <v>38348.5</v>
      </c>
      <c r="I9" s="335">
        <f t="shared" si="0"/>
        <v>9892.5</v>
      </c>
      <c r="J9" s="334">
        <v>293.43</v>
      </c>
      <c r="K9" s="334">
        <f t="shared" si="1"/>
        <v>14155356.630000001</v>
      </c>
      <c r="L9" s="334">
        <f t="shared" si="2"/>
        <v>11252600.355</v>
      </c>
      <c r="M9" s="334">
        <f t="shared" si="3"/>
        <v>2902756.2750000004</v>
      </c>
      <c r="N9" s="51"/>
      <c r="O9" s="400">
        <f>M9/M$2*100</f>
        <v>3061.9791930379752</v>
      </c>
      <c r="Q9" s="255"/>
    </row>
    <row r="10" spans="1:18" hidden="1">
      <c r="A10" s="261" t="s">
        <v>6324</v>
      </c>
      <c r="B10" s="238">
        <v>1151</v>
      </c>
      <c r="C10" s="238" t="s">
        <v>5678</v>
      </c>
      <c r="D10" s="238" t="s">
        <v>5679</v>
      </c>
      <c r="E10" s="238" t="s">
        <v>5680</v>
      </c>
      <c r="F10" s="235" t="s">
        <v>36</v>
      </c>
      <c r="G10" s="235">
        <f>SUMIF('In-ward Register'!$K:$K,Summery!$E:$E,'In-ward Register'!$M:$M)</f>
        <v>13</v>
      </c>
      <c r="H10" s="334">
        <f>SUMIF('Out-ward Register'!$D:$D,Summery!$E:$E,'Out-ward Register'!$F:$F)</f>
        <v>10</v>
      </c>
      <c r="I10" s="335">
        <f t="shared" si="0"/>
        <v>3</v>
      </c>
      <c r="J10" s="338">
        <v>950000</v>
      </c>
      <c r="K10" s="359">
        <f t="shared" si="1"/>
        <v>12350000</v>
      </c>
      <c r="L10" s="359">
        <f t="shared" si="2"/>
        <v>9500000</v>
      </c>
      <c r="M10" s="334">
        <f t="shared" si="3"/>
        <v>2850000</v>
      </c>
      <c r="N10" s="40"/>
      <c r="O10" s="686"/>
    </row>
    <row r="11" spans="1:18" hidden="1">
      <c r="A11" s="261" t="s">
        <v>3784</v>
      </c>
      <c r="B11" s="333">
        <v>880</v>
      </c>
      <c r="C11" s="235">
        <v>112169820</v>
      </c>
      <c r="D11" s="239" t="s">
        <v>2939</v>
      </c>
      <c r="E11" s="238" t="s">
        <v>3241</v>
      </c>
      <c r="F11" s="333" t="s">
        <v>2729</v>
      </c>
      <c r="G11" s="235">
        <f>SUMIF('In-ward Register'!$K:$K,Summery!$E:$E,'In-ward Register'!$M:$M)</f>
        <v>118746</v>
      </c>
      <c r="H11" s="334">
        <f>SUMIF('Out-ward Register'!$D:$D,Summery!$E:$E,'Out-ward Register'!$F:$F)</f>
        <v>40457</v>
      </c>
      <c r="I11" s="335">
        <f t="shared" si="0"/>
        <v>78289</v>
      </c>
      <c r="J11" s="334">
        <v>34.6</v>
      </c>
      <c r="K11" s="334">
        <f t="shared" si="1"/>
        <v>4108611.6</v>
      </c>
      <c r="L11" s="334">
        <f t="shared" si="2"/>
        <v>1399812.2</v>
      </c>
      <c r="M11" s="334">
        <f t="shared" si="3"/>
        <v>2708799.4000000004</v>
      </c>
      <c r="N11" s="51"/>
      <c r="O11" s="400">
        <f>M11/M$2*100</f>
        <v>2857.3833333333337</v>
      </c>
      <c r="Q11" s="255"/>
    </row>
    <row r="12" spans="1:18" hidden="1">
      <c r="A12" s="261" t="s">
        <v>3784</v>
      </c>
      <c r="B12" s="333">
        <v>10</v>
      </c>
      <c r="C12" s="235">
        <v>101999218</v>
      </c>
      <c r="D12" s="238" t="s">
        <v>132</v>
      </c>
      <c r="E12" s="336" t="s">
        <v>3615</v>
      </c>
      <c r="F12" s="235" t="s">
        <v>36</v>
      </c>
      <c r="G12" s="235">
        <f>SUMIF('In-ward Register'!$K:$K,Summery!$E:$E,'In-ward Register'!$M:$M)</f>
        <v>111</v>
      </c>
      <c r="H12" s="334">
        <f>SUMIF('Out-ward Register'!$D:$D,Summery!$E:$E,'Out-ward Register'!$F:$F)</f>
        <v>101</v>
      </c>
      <c r="I12" s="335">
        <f t="shared" si="0"/>
        <v>10</v>
      </c>
      <c r="J12" s="334">
        <v>233573.6</v>
      </c>
      <c r="K12" s="334">
        <f t="shared" si="1"/>
        <v>25926669.600000001</v>
      </c>
      <c r="L12" s="334">
        <f t="shared" si="2"/>
        <v>23590933.600000001</v>
      </c>
      <c r="M12" s="334">
        <f t="shared" si="3"/>
        <v>2335736</v>
      </c>
      <c r="N12" s="51"/>
      <c r="O12" s="400">
        <f>M12/M$2*100</f>
        <v>2463.8565400843881</v>
      </c>
      <c r="Q12" s="255"/>
    </row>
    <row r="13" spans="1:18" hidden="1">
      <c r="A13" s="261" t="s">
        <v>3892</v>
      </c>
      <c r="B13" s="333">
        <v>741</v>
      </c>
      <c r="C13" s="340">
        <v>112137134</v>
      </c>
      <c r="D13" s="239">
        <v>21038811406</v>
      </c>
      <c r="E13" s="238" t="s">
        <v>3202</v>
      </c>
      <c r="F13" s="235" t="s">
        <v>36</v>
      </c>
      <c r="G13" s="235">
        <f>SUMIF('In-ward Register'!$K:$K,Summery!$E:$E,'In-ward Register'!$M:$M)</f>
        <v>8913</v>
      </c>
      <c r="H13" s="334">
        <f>SUMIF('Out-ward Register'!$D:$D,Summery!$E:$E,'Out-ward Register'!$F:$F)</f>
        <v>6493</v>
      </c>
      <c r="I13" s="335">
        <f t="shared" si="0"/>
        <v>2420</v>
      </c>
      <c r="J13" s="334">
        <v>930.97</v>
      </c>
      <c r="K13" s="334">
        <f t="shared" si="1"/>
        <v>8297735.6100000003</v>
      </c>
      <c r="L13" s="334">
        <f t="shared" si="2"/>
        <v>6044788.21</v>
      </c>
      <c r="M13" s="334">
        <f t="shared" si="3"/>
        <v>2252947.4000000004</v>
      </c>
      <c r="N13" s="51"/>
      <c r="O13" s="400">
        <f>M13/M$2*100</f>
        <v>2376.5267932489455</v>
      </c>
      <c r="Q13" s="255"/>
    </row>
    <row r="14" spans="1:18" hidden="1">
      <c r="A14" s="261" t="s">
        <v>3784</v>
      </c>
      <c r="B14" s="333">
        <v>551</v>
      </c>
      <c r="C14" s="235">
        <v>110408288</v>
      </c>
      <c r="D14" s="337" t="s">
        <v>1749</v>
      </c>
      <c r="E14" s="238" t="s">
        <v>3140</v>
      </c>
      <c r="F14" s="235" t="s">
        <v>36</v>
      </c>
      <c r="G14" s="235">
        <f>SUMIF('In-ward Register'!$K:$K,Summery!$E:$E,'In-ward Register'!$M:$M)</f>
        <v>3244</v>
      </c>
      <c r="H14" s="334">
        <f>SUMIF('Out-ward Register'!$D:$D,Summery!$E:$E,'Out-ward Register'!$F:$F)</f>
        <v>2484</v>
      </c>
      <c r="I14" s="335">
        <f t="shared" si="0"/>
        <v>760</v>
      </c>
      <c r="J14" s="334">
        <v>2750</v>
      </c>
      <c r="K14" s="334">
        <f t="shared" si="1"/>
        <v>8921000</v>
      </c>
      <c r="L14" s="334">
        <f t="shared" si="2"/>
        <v>6831000</v>
      </c>
      <c r="M14" s="334">
        <f t="shared" si="3"/>
        <v>2090000</v>
      </c>
      <c r="N14" s="51"/>
      <c r="O14" s="400">
        <f>M14/M$2*100</f>
        <v>2204.6413502109704</v>
      </c>
      <c r="Q14" s="255"/>
    </row>
    <row r="15" spans="1:18" ht="20.399999999999999" hidden="1">
      <c r="A15" s="261" t="s">
        <v>3784</v>
      </c>
      <c r="B15" s="333">
        <v>679</v>
      </c>
      <c r="C15" s="235">
        <v>109492179</v>
      </c>
      <c r="D15" s="238">
        <v>12568935</v>
      </c>
      <c r="E15" s="239" t="s">
        <v>3175</v>
      </c>
      <c r="F15" s="235" t="s">
        <v>2729</v>
      </c>
      <c r="G15" s="235">
        <f>SUMIF('In-ward Register'!$K:$K,Summery!$E:$E,'In-ward Register'!$M:$M)</f>
        <v>84701</v>
      </c>
      <c r="H15" s="334">
        <f>SUMIF('Out-ward Register'!$D:$D,Summery!$E:$E,'Out-ward Register'!$F:$F)</f>
        <v>60702</v>
      </c>
      <c r="I15" s="335">
        <f t="shared" si="0"/>
        <v>23999</v>
      </c>
      <c r="J15" s="334">
        <v>82.11</v>
      </c>
      <c r="K15" s="334">
        <f t="shared" si="1"/>
        <v>6954799.1100000003</v>
      </c>
      <c r="L15" s="334">
        <f t="shared" si="2"/>
        <v>4984241.22</v>
      </c>
      <c r="M15" s="334">
        <f t="shared" si="3"/>
        <v>1970557.8900000006</v>
      </c>
      <c r="N15" s="51"/>
      <c r="O15" s="400">
        <f>M15/M$2*100</f>
        <v>2078.6475632911397</v>
      </c>
      <c r="Q15" s="255"/>
    </row>
    <row r="16" spans="1:18" hidden="1">
      <c r="A16" s="261" t="s">
        <v>6324</v>
      </c>
      <c r="B16" s="333">
        <v>938</v>
      </c>
      <c r="C16" s="235">
        <v>111367611</v>
      </c>
      <c r="D16" s="239">
        <v>111367611</v>
      </c>
      <c r="E16" s="239" t="s">
        <v>3778</v>
      </c>
      <c r="F16" s="333" t="s">
        <v>36</v>
      </c>
      <c r="G16" s="235">
        <f>SUMIF('In-ward Register'!$K:$K,Summery!$E:$E,'In-ward Register'!$M:$M)</f>
        <v>66</v>
      </c>
      <c r="H16" s="334">
        <f>SUMIF('Out-ward Register'!$D:$D,Summery!$E:$E,'Out-ward Register'!$F:$F)</f>
        <v>6</v>
      </c>
      <c r="I16" s="335">
        <f t="shared" si="0"/>
        <v>60</v>
      </c>
      <c r="J16" s="338">
        <v>32750</v>
      </c>
      <c r="K16" s="338">
        <f t="shared" si="1"/>
        <v>2161500</v>
      </c>
      <c r="L16" s="338">
        <f t="shared" si="2"/>
        <v>196500</v>
      </c>
      <c r="M16" s="334">
        <f t="shared" si="3"/>
        <v>1965000</v>
      </c>
      <c r="N16" s="189"/>
      <c r="O16" s="401"/>
      <c r="Q16" s="255"/>
    </row>
    <row r="17" spans="1:17" hidden="1">
      <c r="A17" s="261" t="s">
        <v>3784</v>
      </c>
      <c r="B17" s="333">
        <v>154</v>
      </c>
      <c r="C17" s="235">
        <v>111400055</v>
      </c>
      <c r="D17" s="238" t="s">
        <v>653</v>
      </c>
      <c r="E17" s="238" t="s">
        <v>654</v>
      </c>
      <c r="F17" s="235" t="s">
        <v>36</v>
      </c>
      <c r="G17" s="235">
        <f>SUMIF('In-ward Register'!$K:$K,Summery!$E:$E,'In-ward Register'!$M:$M)</f>
        <v>3780</v>
      </c>
      <c r="H17" s="334">
        <f>SUMIF('Out-ward Register'!$D:$D,Summery!$E:$E,'Out-ward Register'!$F:$F)</f>
        <v>2659</v>
      </c>
      <c r="I17" s="335">
        <f t="shared" si="0"/>
        <v>1121</v>
      </c>
      <c r="J17" s="334">
        <v>1732</v>
      </c>
      <c r="K17" s="334">
        <f t="shared" si="1"/>
        <v>6546960</v>
      </c>
      <c r="L17" s="334">
        <f t="shared" si="2"/>
        <v>4605388</v>
      </c>
      <c r="M17" s="334">
        <f t="shared" si="3"/>
        <v>1941572</v>
      </c>
      <c r="N17" s="51"/>
      <c r="O17" s="400">
        <f>M17/M$2*100</f>
        <v>2048.0717299578059</v>
      </c>
      <c r="Q17" s="255"/>
    </row>
    <row r="18" spans="1:17" hidden="1">
      <c r="A18" s="261" t="s">
        <v>3784</v>
      </c>
      <c r="B18" s="333">
        <v>721</v>
      </c>
      <c r="C18" s="235" t="s">
        <v>2336</v>
      </c>
      <c r="D18" s="238" t="s">
        <v>2337</v>
      </c>
      <c r="E18" s="238" t="s">
        <v>2605</v>
      </c>
      <c r="F18" s="235" t="s">
        <v>36</v>
      </c>
      <c r="G18" s="235">
        <f>SUMIF('In-ward Register'!$K:$K,Summery!$E:$E,'In-ward Register'!$M:$M)</f>
        <v>4843</v>
      </c>
      <c r="H18" s="334">
        <f>SUMIF('Out-ward Register'!$D:$D,Summery!$E:$E,'Out-ward Register'!$F:$F)</f>
        <v>3339</v>
      </c>
      <c r="I18" s="335">
        <f t="shared" si="0"/>
        <v>1504</v>
      </c>
      <c r="J18" s="334">
        <v>1241.95</v>
      </c>
      <c r="K18" s="334">
        <f t="shared" si="1"/>
        <v>6014763.8500000006</v>
      </c>
      <c r="L18" s="334">
        <f t="shared" si="2"/>
        <v>4146871.0500000003</v>
      </c>
      <c r="M18" s="334">
        <f t="shared" si="3"/>
        <v>1867892.8000000003</v>
      </c>
      <c r="N18" s="51"/>
      <c r="O18" s="400">
        <f>M18/M$2*100</f>
        <v>1970.3510548523209</v>
      </c>
      <c r="Q18" s="255"/>
    </row>
    <row r="19" spans="1:17" hidden="1">
      <c r="A19" s="261" t="s">
        <v>3784</v>
      </c>
      <c r="B19" s="333">
        <v>620</v>
      </c>
      <c r="C19" s="235">
        <v>110710681</v>
      </c>
      <c r="D19" s="235" t="s">
        <v>1997</v>
      </c>
      <c r="E19" s="238" t="s">
        <v>2209</v>
      </c>
      <c r="F19" s="235" t="s">
        <v>36</v>
      </c>
      <c r="G19" s="235">
        <f>SUMIF('In-ward Register'!$K:$K,Summery!$E:$E,'In-ward Register'!$M:$M)</f>
        <v>4138</v>
      </c>
      <c r="H19" s="334">
        <f>SUMIF('Out-ward Register'!$D:$D,Summery!$E:$E,'Out-ward Register'!$F:$F)</f>
        <v>3322</v>
      </c>
      <c r="I19" s="335">
        <f t="shared" si="0"/>
        <v>816</v>
      </c>
      <c r="J19" s="334">
        <v>2153</v>
      </c>
      <c r="K19" s="334">
        <f t="shared" si="1"/>
        <v>8909114</v>
      </c>
      <c r="L19" s="334">
        <f t="shared" si="2"/>
        <v>7152266</v>
      </c>
      <c r="M19" s="334">
        <f t="shared" si="3"/>
        <v>1756848</v>
      </c>
      <c r="N19" s="51"/>
      <c r="O19" s="400">
        <f>M19/M$2*100</f>
        <v>1853.2151898734178</v>
      </c>
      <c r="Q19" s="255"/>
    </row>
    <row r="20" spans="1:17" hidden="1">
      <c r="A20" s="261" t="s">
        <v>6324</v>
      </c>
      <c r="B20" s="238">
        <v>1164</v>
      </c>
      <c r="C20" s="238" t="s">
        <v>5766</v>
      </c>
      <c r="D20" s="239" t="s">
        <v>5767</v>
      </c>
      <c r="E20" s="239" t="s">
        <v>5768</v>
      </c>
      <c r="F20" s="333" t="s">
        <v>36</v>
      </c>
      <c r="G20" s="235">
        <f>SUMIF('In-ward Register'!$K:$K,Summery!$E:$E,'In-ward Register'!$M:$M)</f>
        <v>35</v>
      </c>
      <c r="H20" s="334">
        <f>SUMIF('Out-ward Register'!$D:$D,Summery!$E:$E,'Out-ward Register'!$F:$F)</f>
        <v>9</v>
      </c>
      <c r="I20" s="335">
        <f t="shared" si="0"/>
        <v>26</v>
      </c>
      <c r="J20" s="338">
        <v>67185</v>
      </c>
      <c r="K20" s="338">
        <f t="shared" si="1"/>
        <v>2351475</v>
      </c>
      <c r="L20" s="338">
        <f t="shared" si="2"/>
        <v>604665</v>
      </c>
      <c r="M20" s="334">
        <f t="shared" si="3"/>
        <v>1746810</v>
      </c>
      <c r="N20" s="40"/>
      <c r="O20" s="686"/>
    </row>
    <row r="21" spans="1:17" ht="30.6" hidden="1">
      <c r="A21" s="261" t="s">
        <v>2250</v>
      </c>
      <c r="B21" s="333">
        <v>699</v>
      </c>
      <c r="C21" s="235">
        <v>108221269</v>
      </c>
      <c r="D21" s="238" t="s">
        <v>2250</v>
      </c>
      <c r="E21" s="238" t="s">
        <v>3179</v>
      </c>
      <c r="F21" s="235" t="s">
        <v>36</v>
      </c>
      <c r="G21" s="235">
        <f>SUMIF('In-ward Register'!$K:$K,Summery!$E:$E,'In-ward Register'!$M:$M)</f>
        <v>2</v>
      </c>
      <c r="H21" s="334">
        <f>SUMIF('Out-ward Register'!$D:$D,Summery!$E:$E,'Out-ward Register'!$F:$F)</f>
        <v>0</v>
      </c>
      <c r="I21" s="335">
        <f t="shared" si="0"/>
        <v>2</v>
      </c>
      <c r="J21" s="334">
        <v>873333</v>
      </c>
      <c r="K21" s="334">
        <f t="shared" si="1"/>
        <v>1746666</v>
      </c>
      <c r="L21" s="334">
        <f t="shared" si="2"/>
        <v>0</v>
      </c>
      <c r="M21" s="334">
        <f t="shared" si="3"/>
        <v>1746666</v>
      </c>
      <c r="N21" s="177"/>
      <c r="O21" s="400">
        <f>M21/M$2*100</f>
        <v>1842.4746835443038</v>
      </c>
      <c r="Q21" s="255"/>
    </row>
    <row r="22" spans="1:17" hidden="1">
      <c r="A22" s="261" t="s">
        <v>6324</v>
      </c>
      <c r="B22" s="333">
        <v>1006</v>
      </c>
      <c r="C22" s="238">
        <v>105401093</v>
      </c>
      <c r="D22" s="238" t="s">
        <v>4662</v>
      </c>
      <c r="E22" s="337" t="s">
        <v>4663</v>
      </c>
      <c r="F22" s="235" t="s">
        <v>36</v>
      </c>
      <c r="G22" s="235">
        <f>SUMIF('In-ward Register'!$K:$K,Summery!$E:$E,'In-ward Register'!$M:$M)</f>
        <v>15</v>
      </c>
      <c r="H22" s="334">
        <f>SUMIF('Out-ward Register'!$D:$D,Summery!$E:$E,'Out-ward Register'!$F:$F)</f>
        <v>2</v>
      </c>
      <c r="I22" s="335">
        <f t="shared" si="0"/>
        <v>13</v>
      </c>
      <c r="J22" s="338">
        <v>133000</v>
      </c>
      <c r="K22" s="338">
        <f t="shared" si="1"/>
        <v>1995000</v>
      </c>
      <c r="L22" s="338">
        <f t="shared" si="2"/>
        <v>266000</v>
      </c>
      <c r="M22" s="334">
        <f t="shared" si="3"/>
        <v>1729000</v>
      </c>
      <c r="N22" s="40"/>
      <c r="O22" s="686"/>
    </row>
    <row r="23" spans="1:17" hidden="1">
      <c r="A23" s="261" t="s">
        <v>3784</v>
      </c>
      <c r="B23" s="333">
        <v>692</v>
      </c>
      <c r="C23" s="235">
        <v>110710682</v>
      </c>
      <c r="D23" s="238" t="s">
        <v>2215</v>
      </c>
      <c r="E23" s="238" t="s">
        <v>2216</v>
      </c>
      <c r="F23" s="235" t="s">
        <v>36</v>
      </c>
      <c r="G23" s="235">
        <f>SUMIF('In-ward Register'!$K:$K,Summery!$E:$E,'In-ward Register'!$M:$M)</f>
        <v>4126</v>
      </c>
      <c r="H23" s="334">
        <f>SUMIF('Out-ward Register'!$D:$D,Summery!$E:$E,'Out-ward Register'!$F:$F)</f>
        <v>3310</v>
      </c>
      <c r="I23" s="335">
        <f t="shared" si="0"/>
        <v>816</v>
      </c>
      <c r="J23" s="334">
        <v>2078</v>
      </c>
      <c r="K23" s="334">
        <f t="shared" si="1"/>
        <v>8573828</v>
      </c>
      <c r="L23" s="334">
        <f t="shared" si="2"/>
        <v>6878180</v>
      </c>
      <c r="M23" s="334">
        <f t="shared" si="3"/>
        <v>1695648</v>
      </c>
      <c r="N23" s="51"/>
      <c r="O23" s="400">
        <f>M23/M$2*100</f>
        <v>1788.6582278481012</v>
      </c>
      <c r="Q23" s="255"/>
    </row>
    <row r="24" spans="1:17" ht="20.399999999999999" hidden="1">
      <c r="A24" s="261" t="s">
        <v>6323</v>
      </c>
      <c r="B24" s="333">
        <v>534</v>
      </c>
      <c r="C24" s="235">
        <v>109447742</v>
      </c>
      <c r="D24" s="235">
        <v>803102</v>
      </c>
      <c r="E24" s="238" t="s">
        <v>3731</v>
      </c>
      <c r="F24" s="235" t="s">
        <v>36</v>
      </c>
      <c r="G24" s="235">
        <f>SUMIF('In-ward Register'!$K:$K,Summery!$E:$E,'In-ward Register'!$M:$M)</f>
        <v>357</v>
      </c>
      <c r="H24" s="334">
        <f>SUMIF('Out-ward Register'!$D:$D,Summery!$E:$E,'Out-ward Register'!$F:$F)</f>
        <v>253</v>
      </c>
      <c r="I24" s="335">
        <f t="shared" si="0"/>
        <v>104</v>
      </c>
      <c r="J24" s="334">
        <v>15118.36</v>
      </c>
      <c r="K24" s="334">
        <f t="shared" si="1"/>
        <v>5397254.5200000005</v>
      </c>
      <c r="L24" s="334">
        <f t="shared" si="2"/>
        <v>3824945.08</v>
      </c>
      <c r="M24" s="334">
        <f t="shared" si="3"/>
        <v>1572309.4400000004</v>
      </c>
      <c r="N24" s="51"/>
      <c r="O24" s="400">
        <f>M24/M$2*100</f>
        <v>1658.5542616033758</v>
      </c>
      <c r="Q24" s="255"/>
    </row>
    <row r="25" spans="1:17" hidden="1">
      <c r="A25" s="261" t="s">
        <v>6324</v>
      </c>
      <c r="B25" s="333">
        <v>544</v>
      </c>
      <c r="C25" s="235">
        <v>112129061</v>
      </c>
      <c r="D25" s="238" t="s">
        <v>1718</v>
      </c>
      <c r="E25" s="238" t="s">
        <v>3133</v>
      </c>
      <c r="F25" s="235" t="s">
        <v>36</v>
      </c>
      <c r="G25" s="235">
        <f>SUMIF('In-ward Register'!$K:$K,Summery!$E:$E,'In-ward Register'!$M:$M)</f>
        <v>182</v>
      </c>
      <c r="H25" s="334">
        <f>SUMIF('Out-ward Register'!$D:$D,Summery!$E:$E,'Out-ward Register'!$F:$F)</f>
        <v>65</v>
      </c>
      <c r="I25" s="335">
        <f t="shared" si="0"/>
        <v>117</v>
      </c>
      <c r="J25" s="334">
        <v>13332</v>
      </c>
      <c r="K25" s="334">
        <f t="shared" si="1"/>
        <v>2426424</v>
      </c>
      <c r="L25" s="334">
        <f t="shared" si="2"/>
        <v>866580</v>
      </c>
      <c r="M25" s="334">
        <f t="shared" si="3"/>
        <v>1559844</v>
      </c>
      <c r="N25" s="51"/>
      <c r="O25" s="400">
        <f>M25/M$2*100</f>
        <v>1645.4050632911394</v>
      </c>
      <c r="Q25" s="255"/>
    </row>
    <row r="26" spans="1:17" ht="51" hidden="1">
      <c r="A26" s="261" t="s">
        <v>6323</v>
      </c>
      <c r="B26" s="333">
        <v>683</v>
      </c>
      <c r="C26" s="235">
        <v>109674086</v>
      </c>
      <c r="D26" s="238" t="s">
        <v>2168</v>
      </c>
      <c r="E26" s="238" t="s">
        <v>3176</v>
      </c>
      <c r="F26" s="235" t="s">
        <v>36</v>
      </c>
      <c r="G26" s="235">
        <f>SUMIF('In-ward Register'!$K:$K,Summery!$E:$E,'In-ward Register'!$M:$M)</f>
        <v>30</v>
      </c>
      <c r="H26" s="334">
        <f>SUMIF('Out-ward Register'!$D:$D,Summery!$E:$E,'Out-ward Register'!$F:$F)</f>
        <v>0</v>
      </c>
      <c r="I26" s="335">
        <f t="shared" si="0"/>
        <v>30</v>
      </c>
      <c r="J26" s="334">
        <v>51400</v>
      </c>
      <c r="K26" s="334">
        <f t="shared" si="1"/>
        <v>1542000</v>
      </c>
      <c r="L26" s="334">
        <f t="shared" si="2"/>
        <v>0</v>
      </c>
      <c r="M26" s="334">
        <f t="shared" si="3"/>
        <v>1542000</v>
      </c>
      <c r="N26" s="177"/>
      <c r="O26" s="400">
        <f>M26/M$2*100</f>
        <v>1626.5822784810125</v>
      </c>
      <c r="Q26" s="255"/>
    </row>
    <row r="27" spans="1:17" hidden="1">
      <c r="A27" s="261" t="s">
        <v>3784</v>
      </c>
      <c r="B27" s="333">
        <v>1161</v>
      </c>
      <c r="C27" s="238" t="s">
        <v>5736</v>
      </c>
      <c r="D27" s="239" t="s">
        <v>5737</v>
      </c>
      <c r="E27" s="239" t="s">
        <v>5738</v>
      </c>
      <c r="F27" s="333" t="s">
        <v>36</v>
      </c>
      <c r="G27" s="235">
        <f>SUMIF('In-ward Register'!$K:$K,Summery!$E:$E,'In-ward Register'!$M:$M)</f>
        <v>8</v>
      </c>
      <c r="H27" s="334">
        <f>SUMIF('Out-ward Register'!$D:$D,Summery!$E:$E,'Out-ward Register'!$F:$F)</f>
        <v>0</v>
      </c>
      <c r="I27" s="335">
        <f t="shared" si="0"/>
        <v>8</v>
      </c>
      <c r="J27" s="338">
        <v>180000</v>
      </c>
      <c r="K27" s="338">
        <f t="shared" si="1"/>
        <v>1440000</v>
      </c>
      <c r="L27" s="338">
        <f t="shared" si="2"/>
        <v>0</v>
      </c>
      <c r="M27" s="334">
        <f t="shared" si="3"/>
        <v>1440000</v>
      </c>
      <c r="N27" s="40"/>
      <c r="O27" s="686"/>
    </row>
    <row r="28" spans="1:17" hidden="1">
      <c r="A28" s="261" t="s">
        <v>3784</v>
      </c>
      <c r="B28" s="333">
        <v>753</v>
      </c>
      <c r="C28" s="235" t="s">
        <v>2458</v>
      </c>
      <c r="D28" s="235" t="s">
        <v>2458</v>
      </c>
      <c r="E28" s="238" t="s">
        <v>2459</v>
      </c>
      <c r="F28" s="235" t="s">
        <v>36</v>
      </c>
      <c r="G28" s="235">
        <f>SUMIF('In-ward Register'!$K:$K,Summery!$E:$E,'In-ward Register'!$M:$M)</f>
        <v>2368</v>
      </c>
      <c r="H28" s="334">
        <f>SUMIF('Out-ward Register'!$D:$D,Summery!$E:$E,'Out-ward Register'!$F:$F)</f>
        <v>1616</v>
      </c>
      <c r="I28" s="335">
        <f t="shared" si="0"/>
        <v>752</v>
      </c>
      <c r="J28" s="334">
        <v>1798.2</v>
      </c>
      <c r="K28" s="334">
        <f t="shared" si="1"/>
        <v>4258137.6000000006</v>
      </c>
      <c r="L28" s="334">
        <f t="shared" si="2"/>
        <v>2905891.2</v>
      </c>
      <c r="M28" s="334">
        <f t="shared" si="3"/>
        <v>1352246.4000000004</v>
      </c>
      <c r="N28" s="51"/>
      <c r="O28" s="400">
        <f>M28/M$2*100</f>
        <v>1426.4202531645574</v>
      </c>
      <c r="Q28" s="255"/>
    </row>
    <row r="29" spans="1:17" hidden="1">
      <c r="A29" s="261" t="s">
        <v>3784</v>
      </c>
      <c r="B29" s="333">
        <v>933</v>
      </c>
      <c r="C29" s="235">
        <v>112148136</v>
      </c>
      <c r="D29" s="239" t="s">
        <v>3726</v>
      </c>
      <c r="E29" s="239" t="s">
        <v>3727</v>
      </c>
      <c r="F29" s="333" t="s">
        <v>36</v>
      </c>
      <c r="G29" s="235">
        <f>SUMIF('In-ward Register'!$K:$K,Summery!$E:$E,'In-ward Register'!$M:$M)</f>
        <v>519</v>
      </c>
      <c r="H29" s="334">
        <f>SUMIF('Out-ward Register'!$D:$D,Summery!$E:$E,'Out-ward Register'!$F:$F)</f>
        <v>438</v>
      </c>
      <c r="I29" s="335">
        <f t="shared" si="0"/>
        <v>81</v>
      </c>
      <c r="J29" s="338">
        <v>16356.12</v>
      </c>
      <c r="K29" s="338">
        <f t="shared" si="1"/>
        <v>8488826.2800000012</v>
      </c>
      <c r="L29" s="338">
        <f t="shared" si="2"/>
        <v>7163980.5600000005</v>
      </c>
      <c r="M29" s="334">
        <f t="shared" si="3"/>
        <v>1324845.7200000007</v>
      </c>
      <c r="N29" s="189"/>
      <c r="O29" s="401">
        <f>M29/M$2*100</f>
        <v>1397.5165822784816</v>
      </c>
      <c r="Q29" s="255"/>
    </row>
    <row r="30" spans="1:17" ht="30.6" hidden="1">
      <c r="A30" s="261" t="s">
        <v>3892</v>
      </c>
      <c r="B30" s="333">
        <v>782</v>
      </c>
      <c r="C30" s="235">
        <v>108221257</v>
      </c>
      <c r="D30" s="239">
        <v>590400005</v>
      </c>
      <c r="E30" s="238" t="s">
        <v>2780</v>
      </c>
      <c r="F30" s="235" t="s">
        <v>36</v>
      </c>
      <c r="G30" s="235">
        <f>SUMIF('In-ward Register'!$K:$K,Summery!$E:$E,'In-ward Register'!$M:$M)</f>
        <v>418</v>
      </c>
      <c r="H30" s="334">
        <f>SUMIF('Out-ward Register'!$D:$D,Summery!$E:$E,'Out-ward Register'!$F:$F)</f>
        <v>266</v>
      </c>
      <c r="I30" s="335">
        <f t="shared" si="0"/>
        <v>152</v>
      </c>
      <c r="J30" s="334">
        <v>7400</v>
      </c>
      <c r="K30" s="334">
        <f t="shared" si="1"/>
        <v>3093200</v>
      </c>
      <c r="L30" s="334">
        <f t="shared" si="2"/>
        <v>1968400</v>
      </c>
      <c r="M30" s="334">
        <f t="shared" si="3"/>
        <v>1124800</v>
      </c>
      <c r="N30" s="51"/>
      <c r="O30" s="400">
        <f>M30/M$2*100</f>
        <v>1186.4978902953587</v>
      </c>
      <c r="Q30" s="255"/>
    </row>
    <row r="31" spans="1:17" hidden="1">
      <c r="A31" s="261" t="s">
        <v>3892</v>
      </c>
      <c r="B31" s="333">
        <v>882</v>
      </c>
      <c r="C31" s="235">
        <v>112169824</v>
      </c>
      <c r="D31" s="239" t="s">
        <v>2943</v>
      </c>
      <c r="E31" s="238" t="s">
        <v>3243</v>
      </c>
      <c r="F31" s="333" t="s">
        <v>2729</v>
      </c>
      <c r="G31" s="235">
        <f>SUMIF('In-ward Register'!$K:$K,Summery!$E:$E,'In-ward Register'!$M:$M)</f>
        <v>83560</v>
      </c>
      <c r="H31" s="334">
        <f>SUMIF('Out-ward Register'!$D:$D,Summery!$E:$E,'Out-ward Register'!$F:$F)</f>
        <v>3323</v>
      </c>
      <c r="I31" s="335">
        <f t="shared" si="0"/>
        <v>80237</v>
      </c>
      <c r="J31" s="334">
        <v>13.6</v>
      </c>
      <c r="K31" s="334">
        <f t="shared" si="1"/>
        <v>1136416</v>
      </c>
      <c r="L31" s="334">
        <f t="shared" si="2"/>
        <v>45192.799999999996</v>
      </c>
      <c r="M31" s="334">
        <f t="shared" si="3"/>
        <v>1091223.2</v>
      </c>
      <c r="N31" s="51"/>
      <c r="O31" s="400">
        <f>M31/M$2*100</f>
        <v>1151.0793248945147</v>
      </c>
      <c r="Q31" s="255"/>
    </row>
    <row r="32" spans="1:17" hidden="1">
      <c r="A32" s="261" t="s">
        <v>3784</v>
      </c>
      <c r="B32" s="333">
        <v>354</v>
      </c>
      <c r="C32" s="235">
        <v>112172543</v>
      </c>
      <c r="D32" s="235">
        <v>112172543</v>
      </c>
      <c r="E32" s="238" t="s">
        <v>1145</v>
      </c>
      <c r="F32" s="235" t="s">
        <v>36</v>
      </c>
      <c r="G32" s="235">
        <f>SUMIF('In-ward Register'!$K:$K,Summery!$E:$E,'In-ward Register'!$M:$M)</f>
        <v>1120</v>
      </c>
      <c r="H32" s="334">
        <f>SUMIF('Out-ward Register'!$D:$D,Summery!$E:$E,'Out-ward Register'!$F:$F)</f>
        <v>813</v>
      </c>
      <c r="I32" s="335">
        <f t="shared" si="0"/>
        <v>307</v>
      </c>
      <c r="J32" s="334">
        <v>3480</v>
      </c>
      <c r="K32" s="334">
        <f t="shared" si="1"/>
        <v>3897600</v>
      </c>
      <c r="L32" s="334">
        <f t="shared" si="2"/>
        <v>2829240</v>
      </c>
      <c r="M32" s="334">
        <f t="shared" si="3"/>
        <v>1068360</v>
      </c>
      <c r="N32" s="51"/>
      <c r="O32" s="400">
        <f>M32/M$2*100</f>
        <v>1126.9620253164558</v>
      </c>
      <c r="Q32" s="255"/>
    </row>
    <row r="33" spans="1:18" hidden="1">
      <c r="A33" s="261" t="s">
        <v>3784</v>
      </c>
      <c r="B33" s="238">
        <v>1182</v>
      </c>
      <c r="C33" s="238" t="s">
        <v>5925</v>
      </c>
      <c r="D33" s="239" t="s">
        <v>5926</v>
      </c>
      <c r="E33" s="239" t="s">
        <v>5927</v>
      </c>
      <c r="F33" s="333" t="s">
        <v>36</v>
      </c>
      <c r="G33" s="235">
        <f>SUMIF('In-ward Register'!$K:$K,Summery!$E:$E,'In-ward Register'!$M:$M)</f>
        <v>5</v>
      </c>
      <c r="H33" s="334">
        <f>SUMIF('Out-ward Register'!$D:$D,Summery!$E:$E,'Out-ward Register'!$F:$F)</f>
        <v>0</v>
      </c>
      <c r="I33" s="335">
        <f t="shared" si="0"/>
        <v>5</v>
      </c>
      <c r="J33" s="338">
        <v>213300</v>
      </c>
      <c r="K33" s="338">
        <f t="shared" si="1"/>
        <v>1066500</v>
      </c>
      <c r="L33" s="338">
        <f t="shared" si="2"/>
        <v>0</v>
      </c>
      <c r="M33" s="334">
        <f t="shared" si="3"/>
        <v>1066500</v>
      </c>
      <c r="N33" s="40"/>
      <c r="O33" s="686"/>
    </row>
    <row r="34" spans="1:18" ht="20.399999999999999" hidden="1">
      <c r="A34" s="261" t="s">
        <v>6323</v>
      </c>
      <c r="B34" s="333">
        <v>682</v>
      </c>
      <c r="C34" s="235">
        <v>109688221</v>
      </c>
      <c r="D34" s="238" t="s">
        <v>2156</v>
      </c>
      <c r="E34" s="238" t="s">
        <v>2157</v>
      </c>
      <c r="F34" s="235" t="s">
        <v>36</v>
      </c>
      <c r="G34" s="235">
        <f>SUMIF('In-ward Register'!$K:$K,Summery!$E:$E,'In-ward Register'!$M:$M)</f>
        <v>9</v>
      </c>
      <c r="H34" s="334">
        <f>SUMIF('Out-ward Register'!$D:$D,Summery!$E:$E,'Out-ward Register'!$F:$F)</f>
        <v>0</v>
      </c>
      <c r="I34" s="335">
        <f t="shared" si="0"/>
        <v>9</v>
      </c>
      <c r="J34" s="334">
        <v>116579</v>
      </c>
      <c r="K34" s="334">
        <f t="shared" si="1"/>
        <v>1049211</v>
      </c>
      <c r="L34" s="334">
        <f t="shared" si="2"/>
        <v>0</v>
      </c>
      <c r="M34" s="334">
        <f t="shared" si="3"/>
        <v>1049211</v>
      </c>
      <c r="N34" s="177"/>
      <c r="O34" s="400">
        <f>M34/M$2*100</f>
        <v>1106.7626582278481</v>
      </c>
      <c r="Q34" s="255"/>
    </row>
    <row r="35" spans="1:18" hidden="1">
      <c r="A35" s="261" t="s">
        <v>3784</v>
      </c>
      <c r="B35" s="333">
        <v>691</v>
      </c>
      <c r="C35" s="235">
        <v>110710684</v>
      </c>
      <c r="D35" s="238" t="s">
        <v>2212</v>
      </c>
      <c r="E35" s="239" t="s">
        <v>2213</v>
      </c>
      <c r="F35" s="235" t="s">
        <v>36</v>
      </c>
      <c r="G35" s="235">
        <f>SUMIF('In-ward Register'!$K:$K,Summery!$E:$E,'In-ward Register'!$M:$M)</f>
        <v>2064</v>
      </c>
      <c r="H35" s="334">
        <f>SUMIF('Out-ward Register'!$D:$D,Summery!$E:$E,'Out-ward Register'!$F:$F)</f>
        <v>1656</v>
      </c>
      <c r="I35" s="335">
        <f t="shared" si="0"/>
        <v>408</v>
      </c>
      <c r="J35" s="334">
        <v>2548</v>
      </c>
      <c r="K35" s="334">
        <f t="shared" si="1"/>
        <v>5259072</v>
      </c>
      <c r="L35" s="334">
        <f t="shared" si="2"/>
        <v>4219488</v>
      </c>
      <c r="M35" s="334">
        <f t="shared" si="3"/>
        <v>1039584</v>
      </c>
      <c r="N35" s="51"/>
      <c r="O35" s="400">
        <f>M35/M$2*100</f>
        <v>1096.6075949367089</v>
      </c>
      <c r="Q35" s="255"/>
    </row>
    <row r="36" spans="1:18" hidden="1">
      <c r="A36" s="261" t="s">
        <v>6323</v>
      </c>
      <c r="B36" s="333">
        <v>568</v>
      </c>
      <c r="C36" s="235">
        <v>100720304</v>
      </c>
      <c r="D36" s="238" t="s">
        <v>1804</v>
      </c>
      <c r="E36" s="238" t="s">
        <v>1805</v>
      </c>
      <c r="F36" s="235" t="s">
        <v>36</v>
      </c>
      <c r="G36" s="235">
        <f>SUMIF('In-ward Register'!$K:$K,Summery!$E:$E,'In-ward Register'!$M:$M)</f>
        <v>38</v>
      </c>
      <c r="H36" s="334">
        <f>SUMIF('Out-ward Register'!$D:$D,Summery!$E:$E,'Out-ward Register'!$F:$F)</f>
        <v>0</v>
      </c>
      <c r="I36" s="335">
        <f t="shared" si="0"/>
        <v>38</v>
      </c>
      <c r="J36" s="334">
        <v>26702</v>
      </c>
      <c r="K36" s="334">
        <f t="shared" si="1"/>
        <v>1014676</v>
      </c>
      <c r="L36" s="334">
        <f t="shared" ref="L36:L67" si="4">J36*H36</f>
        <v>0</v>
      </c>
      <c r="M36" s="334">
        <f t="shared" si="3"/>
        <v>1014676</v>
      </c>
      <c r="N36" s="177"/>
      <c r="O36" s="400">
        <f>M36/M$2*100</f>
        <v>1070.3333333333333</v>
      </c>
      <c r="Q36" s="255"/>
    </row>
    <row r="37" spans="1:18" ht="20.399999999999999" hidden="1">
      <c r="A37" s="261" t="s">
        <v>3784</v>
      </c>
      <c r="B37" s="333">
        <v>702</v>
      </c>
      <c r="C37" s="235">
        <v>112161405</v>
      </c>
      <c r="D37" s="235" t="s">
        <v>2272</v>
      </c>
      <c r="E37" s="238" t="s">
        <v>3181</v>
      </c>
      <c r="F37" s="235" t="s">
        <v>36</v>
      </c>
      <c r="G37" s="235">
        <f>SUMIF('In-ward Register'!$K:$K,Summery!$E:$E,'In-ward Register'!$M:$M)</f>
        <v>48</v>
      </c>
      <c r="H37" s="334">
        <f>SUMIF('Out-ward Register'!$D:$D,Summery!$E:$E,'Out-ward Register'!$F:$F)</f>
        <v>27</v>
      </c>
      <c r="I37" s="335">
        <f t="shared" si="0"/>
        <v>21</v>
      </c>
      <c r="J37" s="334">
        <v>44377.78</v>
      </c>
      <c r="K37" s="334">
        <f t="shared" si="1"/>
        <v>2130133.44</v>
      </c>
      <c r="L37" s="334">
        <f t="shared" si="4"/>
        <v>1198200.06</v>
      </c>
      <c r="M37" s="334">
        <f t="shared" si="3"/>
        <v>931933.37999999989</v>
      </c>
      <c r="N37" s="51"/>
      <c r="O37" s="400">
        <f>M37/M$2*100</f>
        <v>983.0520886075949</v>
      </c>
      <c r="Q37" s="255"/>
    </row>
    <row r="38" spans="1:18" hidden="1">
      <c r="A38" s="261" t="s">
        <v>6324</v>
      </c>
      <c r="B38" s="238">
        <v>1023</v>
      </c>
      <c r="C38" s="238">
        <v>105988752</v>
      </c>
      <c r="D38" s="239" t="s">
        <v>5076</v>
      </c>
      <c r="E38" s="239" t="s">
        <v>5077</v>
      </c>
      <c r="F38" s="333" t="s">
        <v>36</v>
      </c>
      <c r="G38" s="235">
        <f>SUMIF('In-ward Register'!$K:$K,Summery!$E:$E,'In-ward Register'!$M:$M)</f>
        <v>15</v>
      </c>
      <c r="H38" s="334">
        <f>SUMIF('Out-ward Register'!$D:$D,Summery!$E:$E,'Out-ward Register'!$F:$F)</f>
        <v>8</v>
      </c>
      <c r="I38" s="335">
        <f t="shared" si="0"/>
        <v>7</v>
      </c>
      <c r="J38" s="338">
        <v>128000</v>
      </c>
      <c r="K38" s="338">
        <f t="shared" si="1"/>
        <v>1920000</v>
      </c>
      <c r="L38" s="338">
        <f t="shared" si="4"/>
        <v>1024000</v>
      </c>
      <c r="M38" s="334">
        <f t="shared" si="3"/>
        <v>896000</v>
      </c>
      <c r="N38" s="40"/>
      <c r="O38" s="686"/>
    </row>
    <row r="39" spans="1:18" hidden="1">
      <c r="A39" s="261" t="s">
        <v>3784</v>
      </c>
      <c r="B39" s="238">
        <v>1015</v>
      </c>
      <c r="C39" s="238">
        <v>113837420</v>
      </c>
      <c r="D39" s="239" t="s">
        <v>4910</v>
      </c>
      <c r="E39" s="239" t="s">
        <v>4911</v>
      </c>
      <c r="F39" s="333" t="s">
        <v>36</v>
      </c>
      <c r="G39" s="235">
        <f>SUMIF('In-ward Register'!$K:$K,Summery!$E:$E,'In-ward Register'!$M:$M)</f>
        <v>656</v>
      </c>
      <c r="H39" s="334">
        <f>SUMIF('Out-ward Register'!$D:$D,Summery!$E:$E,'Out-ward Register'!$F:$F)</f>
        <v>505</v>
      </c>
      <c r="I39" s="335">
        <f t="shared" si="0"/>
        <v>151</v>
      </c>
      <c r="J39" s="338">
        <v>5800</v>
      </c>
      <c r="K39" s="338">
        <f t="shared" si="1"/>
        <v>3804800</v>
      </c>
      <c r="L39" s="338">
        <f t="shared" si="4"/>
        <v>2929000</v>
      </c>
      <c r="M39" s="334">
        <f t="shared" si="3"/>
        <v>875800</v>
      </c>
      <c r="N39" s="40"/>
      <c r="O39" s="686"/>
    </row>
    <row r="40" spans="1:18" ht="20.399999999999999" hidden="1">
      <c r="A40" s="261" t="s">
        <v>6323</v>
      </c>
      <c r="B40" s="333">
        <v>548</v>
      </c>
      <c r="C40" s="235">
        <v>108221274</v>
      </c>
      <c r="D40" s="238">
        <v>108221274</v>
      </c>
      <c r="E40" s="344" t="s">
        <v>3137</v>
      </c>
      <c r="F40" s="235" t="s">
        <v>36</v>
      </c>
      <c r="G40" s="235">
        <f>SUMIF('In-ward Register'!$K:$K,Summery!$E:$E,'In-ward Register'!$M:$M)</f>
        <v>64</v>
      </c>
      <c r="H40" s="334">
        <f>SUMIF('Out-ward Register'!$D:$D,Summery!$E:$E,'Out-ward Register'!$F:$F)</f>
        <v>0</v>
      </c>
      <c r="I40" s="335">
        <f t="shared" si="0"/>
        <v>64</v>
      </c>
      <c r="J40" s="334">
        <v>13338</v>
      </c>
      <c r="K40" s="334">
        <f t="shared" si="1"/>
        <v>853632</v>
      </c>
      <c r="L40" s="334">
        <f t="shared" si="4"/>
        <v>0</v>
      </c>
      <c r="M40" s="334">
        <f t="shared" si="3"/>
        <v>853632</v>
      </c>
      <c r="N40" s="177"/>
      <c r="O40" s="400">
        <f>M40/M$2*100</f>
        <v>900.45569620253173</v>
      </c>
      <c r="Q40" s="255"/>
    </row>
    <row r="41" spans="1:18" hidden="1">
      <c r="A41" s="261" t="s">
        <v>6324</v>
      </c>
      <c r="B41" s="333">
        <v>1007</v>
      </c>
      <c r="C41" s="238">
        <v>105401096</v>
      </c>
      <c r="D41" s="238" t="s">
        <v>4664</v>
      </c>
      <c r="E41" s="337" t="s">
        <v>4665</v>
      </c>
      <c r="F41" s="235" t="s">
        <v>36</v>
      </c>
      <c r="G41" s="235">
        <f>SUMIF('In-ward Register'!$K:$K,Summery!$E:$E,'In-ward Register'!$M:$M)</f>
        <v>31</v>
      </c>
      <c r="H41" s="334">
        <f>SUMIF('Out-ward Register'!$D:$D,Summery!$E:$E,'Out-ward Register'!$F:$F)</f>
        <v>14</v>
      </c>
      <c r="I41" s="335">
        <f t="shared" si="0"/>
        <v>17</v>
      </c>
      <c r="J41" s="338">
        <v>50000</v>
      </c>
      <c r="K41" s="338">
        <f t="shared" si="1"/>
        <v>1550000</v>
      </c>
      <c r="L41" s="338">
        <f t="shared" si="4"/>
        <v>700000</v>
      </c>
      <c r="M41" s="334">
        <f t="shared" si="3"/>
        <v>850000</v>
      </c>
      <c r="N41" s="40"/>
      <c r="O41" s="686"/>
    </row>
    <row r="42" spans="1:18" hidden="1">
      <c r="A42" s="261" t="s">
        <v>6324</v>
      </c>
      <c r="B42" s="333">
        <v>1152</v>
      </c>
      <c r="C42" s="238" t="s">
        <v>5681</v>
      </c>
      <c r="D42" s="238" t="s">
        <v>5682</v>
      </c>
      <c r="E42" s="238" t="s">
        <v>5683</v>
      </c>
      <c r="F42" s="235" t="s">
        <v>36</v>
      </c>
      <c r="G42" s="235">
        <f>SUMIF('In-ward Register'!$K:$K,Summery!$E:$E,'In-ward Register'!$M:$M)</f>
        <v>14</v>
      </c>
      <c r="H42" s="334">
        <f>SUMIF('Out-ward Register'!$D:$D,Summery!$E:$E,'Out-ward Register'!$F:$F)</f>
        <v>13</v>
      </c>
      <c r="I42" s="335">
        <f t="shared" si="0"/>
        <v>1</v>
      </c>
      <c r="J42" s="338">
        <v>840500</v>
      </c>
      <c r="K42" s="359">
        <f t="shared" si="1"/>
        <v>11767000</v>
      </c>
      <c r="L42" s="359">
        <f t="shared" si="4"/>
        <v>10926500</v>
      </c>
      <c r="M42" s="334">
        <f t="shared" si="3"/>
        <v>840500</v>
      </c>
      <c r="N42" s="40"/>
      <c r="O42" s="686"/>
      <c r="R42" s="255"/>
    </row>
    <row r="43" spans="1:18" hidden="1">
      <c r="A43" s="261" t="s">
        <v>6323</v>
      </c>
      <c r="B43" s="333">
        <v>594</v>
      </c>
      <c r="C43" s="235">
        <v>100712728</v>
      </c>
      <c r="D43" s="238">
        <v>12545534</v>
      </c>
      <c r="E43" s="238" t="s">
        <v>1902</v>
      </c>
      <c r="F43" s="235" t="s">
        <v>2729</v>
      </c>
      <c r="G43" s="235">
        <f>SUMIF('In-ward Register'!$K:$K,Summery!$E:$E,'In-ward Register'!$M:$M)</f>
        <v>610</v>
      </c>
      <c r="H43" s="334">
        <f>SUMIF('Out-ward Register'!$D:$D,Summery!$E:$E,'Out-ward Register'!$F:$F)</f>
        <v>0</v>
      </c>
      <c r="I43" s="335">
        <f t="shared" si="0"/>
        <v>610</v>
      </c>
      <c r="J43" s="334">
        <v>1375</v>
      </c>
      <c r="K43" s="334">
        <f t="shared" si="1"/>
        <v>838750</v>
      </c>
      <c r="L43" s="334">
        <f t="shared" si="4"/>
        <v>0</v>
      </c>
      <c r="M43" s="334">
        <f t="shared" si="3"/>
        <v>838750</v>
      </c>
      <c r="N43" s="177"/>
      <c r="O43" s="400">
        <f>M43/M$2*100</f>
        <v>884.75738396624467</v>
      </c>
      <c r="Q43" s="255"/>
    </row>
    <row r="44" spans="1:18" ht="20.399999999999999" hidden="1">
      <c r="A44" s="261" t="s">
        <v>3784</v>
      </c>
      <c r="B44" s="333">
        <v>17</v>
      </c>
      <c r="C44" s="235">
        <v>109492194</v>
      </c>
      <c r="D44" s="337" t="s">
        <v>192</v>
      </c>
      <c r="E44" s="238" t="s">
        <v>193</v>
      </c>
      <c r="F44" s="235" t="s">
        <v>36</v>
      </c>
      <c r="G44" s="235">
        <f>SUMIF('In-ward Register'!$K:$K,Summery!$E:$E,'In-ward Register'!$M:$M)</f>
        <v>11224</v>
      </c>
      <c r="H44" s="334">
        <f>SUMIF('Out-ward Register'!$D:$D,Summery!$E:$E,'Out-ward Register'!$F:$F)</f>
        <v>7732</v>
      </c>
      <c r="I44" s="335">
        <f t="shared" si="0"/>
        <v>3492</v>
      </c>
      <c r="J44" s="334">
        <v>234.9</v>
      </c>
      <c r="K44" s="334">
        <f t="shared" si="1"/>
        <v>2636517.6</v>
      </c>
      <c r="L44" s="334">
        <f t="shared" si="4"/>
        <v>1816246.8</v>
      </c>
      <c r="M44" s="334">
        <f t="shared" si="3"/>
        <v>820270.8</v>
      </c>
      <c r="N44" s="51"/>
      <c r="O44" s="400">
        <f>M44/M$2*100</f>
        <v>865.26455696202527</v>
      </c>
      <c r="Q44" s="255">
        <v>17</v>
      </c>
    </row>
    <row r="45" spans="1:18" hidden="1">
      <c r="A45" s="261" t="s">
        <v>3784</v>
      </c>
      <c r="B45" s="333">
        <v>153</v>
      </c>
      <c r="C45" s="235">
        <v>111400054</v>
      </c>
      <c r="D45" s="238" t="s">
        <v>649</v>
      </c>
      <c r="E45" s="238" t="s">
        <v>650</v>
      </c>
      <c r="F45" s="235" t="s">
        <v>36</v>
      </c>
      <c r="G45" s="235">
        <f>SUMIF('In-ward Register'!$K:$K,Summery!$E:$E,'In-ward Register'!$M:$M)</f>
        <v>3210</v>
      </c>
      <c r="H45" s="334">
        <f>SUMIF('Out-ward Register'!$D:$D,Summery!$E:$E,'Out-ward Register'!$F:$F)</f>
        <v>2654</v>
      </c>
      <c r="I45" s="335">
        <f t="shared" si="0"/>
        <v>556</v>
      </c>
      <c r="J45" s="334">
        <v>1410</v>
      </c>
      <c r="K45" s="334">
        <f t="shared" si="1"/>
        <v>4526100</v>
      </c>
      <c r="L45" s="334">
        <f t="shared" si="4"/>
        <v>3742140</v>
      </c>
      <c r="M45" s="334">
        <f t="shared" si="3"/>
        <v>783960</v>
      </c>
      <c r="N45" s="51"/>
      <c r="O45" s="400">
        <f>M45/M$2*100</f>
        <v>826.96202531645577</v>
      </c>
      <c r="Q45" s="255"/>
    </row>
    <row r="46" spans="1:18" hidden="1">
      <c r="A46" s="261" t="s">
        <v>3784</v>
      </c>
      <c r="B46" s="333">
        <v>963</v>
      </c>
      <c r="C46" s="238">
        <v>109563338</v>
      </c>
      <c r="D46" s="238" t="s">
        <v>4029</v>
      </c>
      <c r="E46" s="239" t="s">
        <v>4030</v>
      </c>
      <c r="F46" s="235" t="s">
        <v>36</v>
      </c>
      <c r="G46" s="235">
        <f>SUMIF('In-ward Register'!$K:$K,Summery!$E:$E,'In-ward Register'!$M:$M)</f>
        <v>166</v>
      </c>
      <c r="H46" s="334">
        <f>SUMIF('Out-ward Register'!$D:$D,Summery!$E:$E,'Out-ward Register'!$F:$F)</f>
        <v>114</v>
      </c>
      <c r="I46" s="335">
        <f t="shared" si="0"/>
        <v>52</v>
      </c>
      <c r="J46" s="334">
        <v>14744.35</v>
      </c>
      <c r="K46" s="338">
        <f t="shared" si="1"/>
        <v>2447562.1</v>
      </c>
      <c r="L46" s="338">
        <f t="shared" si="4"/>
        <v>1680855.9000000001</v>
      </c>
      <c r="M46" s="334">
        <f t="shared" si="3"/>
        <v>766706.2</v>
      </c>
      <c r="N46" s="40"/>
      <c r="O46" s="686"/>
      <c r="Q46" s="255"/>
    </row>
    <row r="47" spans="1:18" ht="20.399999999999999" hidden="1">
      <c r="A47" s="261" t="s">
        <v>3892</v>
      </c>
      <c r="B47" s="333">
        <v>943</v>
      </c>
      <c r="C47" s="235">
        <v>108296493</v>
      </c>
      <c r="D47" s="337"/>
      <c r="E47" s="336" t="s">
        <v>3833</v>
      </c>
      <c r="F47" s="336" t="s">
        <v>36</v>
      </c>
      <c r="G47" s="235">
        <f>SUMIF('In-ward Register'!$K:$K,Summery!$E:$E,'In-ward Register'!$M:$M)</f>
        <v>2</v>
      </c>
      <c r="H47" s="334">
        <f>SUMIF('Out-ward Register'!$D:$D,Summery!$E:$E,'Out-ward Register'!$F:$F)</f>
        <v>0</v>
      </c>
      <c r="I47" s="335">
        <f t="shared" si="0"/>
        <v>2</v>
      </c>
      <c r="J47" s="338">
        <v>380000</v>
      </c>
      <c r="K47" s="338">
        <f t="shared" si="1"/>
        <v>760000</v>
      </c>
      <c r="L47" s="338">
        <f t="shared" si="4"/>
        <v>0</v>
      </c>
      <c r="M47" s="334">
        <f t="shared" si="3"/>
        <v>760000</v>
      </c>
      <c r="N47" s="40"/>
      <c r="O47" s="686"/>
      <c r="Q47" s="255"/>
    </row>
    <row r="48" spans="1:18" hidden="1">
      <c r="A48" s="261" t="s">
        <v>6324</v>
      </c>
      <c r="B48" s="333">
        <v>930</v>
      </c>
      <c r="C48" s="235">
        <v>105988750</v>
      </c>
      <c r="D48" s="239" t="s">
        <v>3624</v>
      </c>
      <c r="E48" s="239" t="s">
        <v>3625</v>
      </c>
      <c r="F48" s="235" t="s">
        <v>2729</v>
      </c>
      <c r="G48" s="235">
        <f>SUMIF('In-ward Register'!$K:$K,Summery!$E:$E,'In-ward Register'!$M:$M)</f>
        <v>500</v>
      </c>
      <c r="H48" s="334">
        <f>SUMIF('Out-ward Register'!$D:$D,Summery!$E:$E,'Out-ward Register'!$F:$F)</f>
        <v>50</v>
      </c>
      <c r="I48" s="335">
        <f t="shared" si="0"/>
        <v>450</v>
      </c>
      <c r="J48" s="338">
        <v>1648</v>
      </c>
      <c r="K48" s="334">
        <f t="shared" si="1"/>
        <v>824000</v>
      </c>
      <c r="L48" s="334">
        <f t="shared" si="4"/>
        <v>82400</v>
      </c>
      <c r="M48" s="334">
        <f t="shared" si="3"/>
        <v>741600</v>
      </c>
      <c r="N48" s="40"/>
      <c r="O48" s="400">
        <f>M48/M$2*100</f>
        <v>782.27848101265818</v>
      </c>
      <c r="Q48" s="255"/>
    </row>
    <row r="49" spans="1:17" hidden="1">
      <c r="A49" s="261" t="s">
        <v>3784</v>
      </c>
      <c r="B49" s="333">
        <v>867</v>
      </c>
      <c r="C49" s="347">
        <v>111382476</v>
      </c>
      <c r="D49" s="347" t="s">
        <v>2723</v>
      </c>
      <c r="E49" s="349" t="s">
        <v>3231</v>
      </c>
      <c r="F49" s="235" t="s">
        <v>36</v>
      </c>
      <c r="G49" s="235">
        <f>SUMIF('In-ward Register'!$K:$K,Summery!$E:$E,'In-ward Register'!$M:$M)</f>
        <v>8</v>
      </c>
      <c r="H49" s="334">
        <f>SUMIF('Out-ward Register'!$D:$D,Summery!$E:$E,'Out-ward Register'!$F:$F)</f>
        <v>0</v>
      </c>
      <c r="I49" s="335">
        <f t="shared" si="0"/>
        <v>8</v>
      </c>
      <c r="J49" s="334">
        <v>92320</v>
      </c>
      <c r="K49" s="334">
        <f t="shared" si="1"/>
        <v>738560</v>
      </c>
      <c r="L49" s="334">
        <f t="shared" si="4"/>
        <v>0</v>
      </c>
      <c r="M49" s="334">
        <f t="shared" si="3"/>
        <v>738560</v>
      </c>
      <c r="N49" s="51"/>
      <c r="O49" s="400">
        <f>M49/M$2*100</f>
        <v>779.07172995780593</v>
      </c>
      <c r="Q49" s="255"/>
    </row>
    <row r="50" spans="1:17" ht="30.6" hidden="1">
      <c r="A50" s="261" t="s">
        <v>3892</v>
      </c>
      <c r="B50" s="333">
        <v>942</v>
      </c>
      <c r="C50" s="235">
        <v>108296494</v>
      </c>
      <c r="D50" s="337"/>
      <c r="E50" s="336" t="s">
        <v>3831</v>
      </c>
      <c r="F50" s="336" t="s">
        <v>36</v>
      </c>
      <c r="G50" s="235">
        <f>SUMIF('In-ward Register'!$K:$K,Summery!$E:$E,'In-ward Register'!$M:$M)</f>
        <v>2</v>
      </c>
      <c r="H50" s="334">
        <f>SUMIF('Out-ward Register'!$D:$D,Summery!$E:$E,'Out-ward Register'!$F:$F)</f>
        <v>0</v>
      </c>
      <c r="I50" s="335">
        <f t="shared" si="0"/>
        <v>2</v>
      </c>
      <c r="J50" s="338">
        <v>355000</v>
      </c>
      <c r="K50" s="338">
        <f t="shared" si="1"/>
        <v>710000</v>
      </c>
      <c r="L50" s="338">
        <f t="shared" si="4"/>
        <v>0</v>
      </c>
      <c r="M50" s="334">
        <f t="shared" si="3"/>
        <v>710000</v>
      </c>
      <c r="N50" s="40"/>
      <c r="O50" s="686"/>
      <c r="Q50" s="255"/>
    </row>
    <row r="51" spans="1:17" hidden="1">
      <c r="A51" s="261" t="s">
        <v>3784</v>
      </c>
      <c r="B51" s="238">
        <v>1147</v>
      </c>
      <c r="C51" s="238" t="s">
        <v>5596</v>
      </c>
      <c r="D51" s="239" t="s">
        <v>5597</v>
      </c>
      <c r="E51" s="235" t="s">
        <v>5598</v>
      </c>
      <c r="F51" s="235" t="s">
        <v>36</v>
      </c>
      <c r="G51" s="235">
        <f>SUMIF('In-ward Register'!$K:$K,Summery!$E:$E,'In-ward Register'!$M:$M)</f>
        <v>5</v>
      </c>
      <c r="H51" s="334">
        <f>SUMIF('Out-ward Register'!$D:$D,Summery!$E:$E,'Out-ward Register'!$F:$F)</f>
        <v>0</v>
      </c>
      <c r="I51" s="335">
        <f t="shared" si="0"/>
        <v>5</v>
      </c>
      <c r="J51" s="335">
        <v>140600</v>
      </c>
      <c r="K51" s="335">
        <f t="shared" si="1"/>
        <v>703000</v>
      </c>
      <c r="L51" s="261">
        <f t="shared" si="4"/>
        <v>0</v>
      </c>
      <c r="M51" s="334">
        <f t="shared" si="3"/>
        <v>703000</v>
      </c>
      <c r="N51" s="40"/>
      <c r="O51" s="686"/>
    </row>
    <row r="52" spans="1:17" ht="20.399999999999999" hidden="1">
      <c r="A52" s="261" t="s">
        <v>3892</v>
      </c>
      <c r="B52" s="333">
        <v>974</v>
      </c>
      <c r="C52" s="238">
        <v>108311392</v>
      </c>
      <c r="D52" s="238"/>
      <c r="E52" s="239" t="s">
        <v>4116</v>
      </c>
      <c r="F52" s="235" t="s">
        <v>36</v>
      </c>
      <c r="G52" s="235">
        <f>SUMIF('In-ward Register'!$K:$K,Summery!$E:$E,'In-ward Register'!$M:$M)</f>
        <v>4</v>
      </c>
      <c r="H52" s="334">
        <f>SUMIF('Out-ward Register'!$D:$D,Summery!$E:$E,'Out-ward Register'!$F:$F)</f>
        <v>1</v>
      </c>
      <c r="I52" s="335">
        <f t="shared" si="0"/>
        <v>3</v>
      </c>
      <c r="J52" s="334">
        <v>229000</v>
      </c>
      <c r="K52" s="338">
        <f t="shared" si="1"/>
        <v>916000</v>
      </c>
      <c r="L52" s="338">
        <f t="shared" si="4"/>
        <v>229000</v>
      </c>
      <c r="M52" s="334">
        <f t="shared" si="3"/>
        <v>687000</v>
      </c>
      <c r="N52" s="40"/>
      <c r="O52" s="686"/>
      <c r="Q52" s="255"/>
    </row>
    <row r="53" spans="1:17" hidden="1">
      <c r="A53" s="261" t="s">
        <v>3784</v>
      </c>
      <c r="B53" s="333">
        <v>1138</v>
      </c>
      <c r="C53" s="333" t="s">
        <v>5524</v>
      </c>
      <c r="D53" s="239" t="s">
        <v>5525</v>
      </c>
      <c r="E53" s="357" t="s">
        <v>5526</v>
      </c>
      <c r="F53" s="235" t="s">
        <v>36</v>
      </c>
      <c r="G53" s="235">
        <f>SUMIF('In-ward Register'!$K:$K,Summery!$E:$E,'In-ward Register'!$M:$M)</f>
        <v>5</v>
      </c>
      <c r="H53" s="334">
        <f>SUMIF('Out-ward Register'!$D:$D,Summery!$E:$E,'Out-ward Register'!$F:$F)</f>
        <v>0</v>
      </c>
      <c r="I53" s="335">
        <f t="shared" si="0"/>
        <v>5</v>
      </c>
      <c r="J53" s="335">
        <v>133500</v>
      </c>
      <c r="K53" s="338">
        <f t="shared" si="1"/>
        <v>667500</v>
      </c>
      <c r="L53" s="261">
        <f t="shared" si="4"/>
        <v>0</v>
      </c>
      <c r="M53" s="334">
        <f t="shared" si="3"/>
        <v>667500</v>
      </c>
      <c r="N53" s="40"/>
      <c r="O53" s="686"/>
    </row>
    <row r="54" spans="1:17" hidden="1">
      <c r="A54" s="261" t="s">
        <v>3784</v>
      </c>
      <c r="B54" s="333">
        <v>1021</v>
      </c>
      <c r="C54" s="238">
        <v>113769815</v>
      </c>
      <c r="D54" s="239" t="s">
        <v>3333</v>
      </c>
      <c r="E54" s="239" t="s">
        <v>4895</v>
      </c>
      <c r="F54" s="333" t="s">
        <v>2729</v>
      </c>
      <c r="G54" s="333">
        <f>SUMIF('In-ward Register'!$K:$K,Summery!$E:$E,'In-ward Register'!$M:$M)</f>
        <v>10641</v>
      </c>
      <c r="H54" s="334">
        <f>SUMIF('Out-ward Register'!$D:$D,Summery!$E:$E,'Out-ward Register'!$F:$F)</f>
        <v>3635</v>
      </c>
      <c r="I54" s="335">
        <f t="shared" si="0"/>
        <v>7006</v>
      </c>
      <c r="J54" s="334">
        <v>95.2</v>
      </c>
      <c r="K54" s="334">
        <f t="shared" si="1"/>
        <v>1013023.2000000001</v>
      </c>
      <c r="L54" s="333">
        <f t="shared" si="4"/>
        <v>346052</v>
      </c>
      <c r="M54" s="334">
        <f t="shared" si="3"/>
        <v>666971.20000000007</v>
      </c>
      <c r="N54" s="40"/>
      <c r="O54" s="686"/>
    </row>
    <row r="55" spans="1:17" hidden="1">
      <c r="A55" s="261" t="s">
        <v>6326</v>
      </c>
      <c r="B55" s="238">
        <v>1196</v>
      </c>
      <c r="C55" s="238" t="s">
        <v>6069</v>
      </c>
      <c r="D55" s="239"/>
      <c r="E55" s="239" t="s">
        <v>6070</v>
      </c>
      <c r="F55" s="333" t="s">
        <v>36</v>
      </c>
      <c r="G55" s="235">
        <f>SUMIF('In-ward Register'!$K:$K,Summery!$E:$E,'In-ward Register'!$M:$M)</f>
        <v>5</v>
      </c>
      <c r="H55" s="334">
        <f>SUMIF('Out-ward Register'!$D:$D,Summery!$E:$E,'Out-ward Register'!$F:$F)</f>
        <v>0</v>
      </c>
      <c r="I55" s="335">
        <f t="shared" si="0"/>
        <v>5</v>
      </c>
      <c r="J55" s="338">
        <v>132227</v>
      </c>
      <c r="K55" s="338">
        <f t="shared" si="1"/>
        <v>661135</v>
      </c>
      <c r="L55" s="338">
        <f t="shared" si="4"/>
        <v>0</v>
      </c>
      <c r="M55" s="334">
        <f t="shared" si="3"/>
        <v>661135</v>
      </c>
      <c r="N55" s="40"/>
      <c r="O55" s="686"/>
    </row>
    <row r="56" spans="1:17" hidden="1">
      <c r="A56" s="261" t="s">
        <v>3784</v>
      </c>
      <c r="B56" s="333">
        <v>1046</v>
      </c>
      <c r="C56" s="238" t="s">
        <v>5601</v>
      </c>
      <c r="D56" s="239" t="s">
        <v>5602</v>
      </c>
      <c r="E56" s="356" t="s">
        <v>5603</v>
      </c>
      <c r="F56" s="235" t="s">
        <v>36</v>
      </c>
      <c r="G56" s="235">
        <f>SUMIF('In-ward Register'!$K:$K,Summery!$E:$E,'In-ward Register'!$M:$M)</f>
        <v>5</v>
      </c>
      <c r="H56" s="334">
        <f>SUMIF('Out-ward Register'!$D:$D,Summery!$E:$E,'Out-ward Register'!$F:$F)</f>
        <v>0</v>
      </c>
      <c r="I56" s="335">
        <f t="shared" si="0"/>
        <v>5</v>
      </c>
      <c r="J56" s="338">
        <v>131000</v>
      </c>
      <c r="K56" s="338">
        <f t="shared" si="1"/>
        <v>655000</v>
      </c>
      <c r="L56" s="338">
        <f t="shared" si="4"/>
        <v>0</v>
      </c>
      <c r="M56" s="334">
        <f t="shared" si="3"/>
        <v>655000</v>
      </c>
      <c r="N56" s="40"/>
      <c r="O56" s="686"/>
    </row>
    <row r="57" spans="1:17" hidden="1">
      <c r="A57" s="261" t="s">
        <v>3784</v>
      </c>
      <c r="B57" s="238">
        <v>1191</v>
      </c>
      <c r="C57" s="238" t="s">
        <v>5950</v>
      </c>
      <c r="D57" s="239" t="s">
        <v>5951</v>
      </c>
      <c r="E57" s="239" t="s">
        <v>5952</v>
      </c>
      <c r="F57" s="235" t="s">
        <v>36</v>
      </c>
      <c r="G57" s="235">
        <f>SUMIF('In-ward Register'!$K:$K,Summery!$E:$E,'In-ward Register'!$M:$M)</f>
        <v>5</v>
      </c>
      <c r="H57" s="334">
        <f>SUMIF('Out-ward Register'!$D:$D,Summery!$E:$E,'Out-ward Register'!$F:$F)</f>
        <v>0</v>
      </c>
      <c r="I57" s="335">
        <f t="shared" si="0"/>
        <v>5</v>
      </c>
      <c r="J57" s="338">
        <v>131000</v>
      </c>
      <c r="K57" s="338">
        <f t="shared" si="1"/>
        <v>655000</v>
      </c>
      <c r="L57" s="338">
        <f t="shared" si="4"/>
        <v>0</v>
      </c>
      <c r="M57" s="334">
        <f t="shared" si="3"/>
        <v>655000</v>
      </c>
      <c r="N57" s="40"/>
      <c r="O57" s="686"/>
    </row>
    <row r="58" spans="1:17" hidden="1">
      <c r="A58" s="261" t="s">
        <v>3784</v>
      </c>
      <c r="B58" s="238">
        <v>1184</v>
      </c>
      <c r="C58" s="238" t="s">
        <v>5931</v>
      </c>
      <c r="D58" s="239" t="s">
        <v>5932</v>
      </c>
      <c r="E58" s="239" t="s">
        <v>5933</v>
      </c>
      <c r="F58" s="333" t="s">
        <v>36</v>
      </c>
      <c r="G58" s="235">
        <f>SUMIF('In-ward Register'!$K:$K,Summery!$E:$E,'In-ward Register'!$M:$M)</f>
        <v>5</v>
      </c>
      <c r="H58" s="334">
        <f>SUMIF('Out-ward Register'!$D:$D,Summery!$E:$E,'Out-ward Register'!$F:$F)</f>
        <v>3</v>
      </c>
      <c r="I58" s="335">
        <f t="shared" si="0"/>
        <v>2</v>
      </c>
      <c r="J58" s="338">
        <v>315000</v>
      </c>
      <c r="K58" s="338">
        <f t="shared" si="1"/>
        <v>1575000</v>
      </c>
      <c r="L58" s="338">
        <f t="shared" si="4"/>
        <v>945000</v>
      </c>
      <c r="M58" s="334">
        <f t="shared" si="3"/>
        <v>630000</v>
      </c>
      <c r="N58" s="40"/>
      <c r="O58" s="686"/>
    </row>
    <row r="59" spans="1:17" hidden="1">
      <c r="A59" s="261" t="s">
        <v>3784</v>
      </c>
      <c r="B59" s="238">
        <v>1133</v>
      </c>
      <c r="C59" s="333" t="s">
        <v>5509</v>
      </c>
      <c r="D59" s="239" t="s">
        <v>5510</v>
      </c>
      <c r="E59" s="357" t="s">
        <v>5511</v>
      </c>
      <c r="F59" s="235" t="s">
        <v>36</v>
      </c>
      <c r="G59" s="235">
        <f>SUMIF('In-ward Register'!$K:$K,Summery!$E:$E,'In-ward Register'!$M:$M)</f>
        <v>7</v>
      </c>
      <c r="H59" s="334">
        <f>SUMIF('Out-ward Register'!$D:$D,Summery!$E:$E,'Out-ward Register'!$F:$F)</f>
        <v>0</v>
      </c>
      <c r="I59" s="335">
        <f t="shared" si="0"/>
        <v>7</v>
      </c>
      <c r="J59" s="335">
        <v>89000</v>
      </c>
      <c r="K59" s="338">
        <f t="shared" si="1"/>
        <v>623000</v>
      </c>
      <c r="L59" s="261">
        <f t="shared" si="4"/>
        <v>0</v>
      </c>
      <c r="M59" s="334">
        <f t="shared" si="3"/>
        <v>623000</v>
      </c>
      <c r="N59" s="40"/>
      <c r="O59" s="686"/>
    </row>
    <row r="60" spans="1:17" ht="20.399999999999999" hidden="1">
      <c r="A60" s="261" t="s">
        <v>3784</v>
      </c>
      <c r="B60" s="333">
        <v>192</v>
      </c>
      <c r="C60" s="235">
        <v>110408290</v>
      </c>
      <c r="D60" s="238">
        <v>110408290</v>
      </c>
      <c r="E60" s="238" t="s">
        <v>2775</v>
      </c>
      <c r="F60" s="235" t="s">
        <v>36</v>
      </c>
      <c r="G60" s="235">
        <f>SUMIF('In-ward Register'!$K:$K,Summery!$E:$E,'In-ward Register'!$M:$M)</f>
        <v>3618</v>
      </c>
      <c r="H60" s="334">
        <f>SUMIF('Out-ward Register'!$D:$D,Summery!$E:$E,'Out-ward Register'!$F:$F)</f>
        <v>2490</v>
      </c>
      <c r="I60" s="335">
        <f t="shared" si="0"/>
        <v>1128</v>
      </c>
      <c r="J60" s="334">
        <v>540.54999999999995</v>
      </c>
      <c r="K60" s="334">
        <f t="shared" si="1"/>
        <v>1955709.9</v>
      </c>
      <c r="L60" s="334">
        <f t="shared" si="4"/>
        <v>1345969.5</v>
      </c>
      <c r="M60" s="334">
        <f t="shared" si="3"/>
        <v>609740.39999999991</v>
      </c>
      <c r="N60" s="51"/>
      <c r="O60" s="400">
        <f>M60/M$2*100</f>
        <v>643.18607594936702</v>
      </c>
      <c r="Q60" s="255"/>
    </row>
    <row r="61" spans="1:17" hidden="1">
      <c r="A61" s="261" t="s">
        <v>3784</v>
      </c>
      <c r="B61" s="333">
        <v>1021</v>
      </c>
      <c r="C61" s="238">
        <v>113831700</v>
      </c>
      <c r="D61" s="239"/>
      <c r="E61" s="239" t="s">
        <v>4855</v>
      </c>
      <c r="F61" s="333" t="s">
        <v>36</v>
      </c>
      <c r="G61" s="333">
        <f>SUMIF('In-ward Register'!$K:$K,Summery!$E:$E,'In-ward Register'!$M:$M)</f>
        <v>10</v>
      </c>
      <c r="H61" s="334">
        <f>SUMIF('Out-ward Register'!$D:$D,Summery!$E:$E,'Out-ward Register'!$F:$F)</f>
        <v>0</v>
      </c>
      <c r="I61" s="333">
        <f t="shared" si="0"/>
        <v>10</v>
      </c>
      <c r="J61" s="334">
        <v>58400</v>
      </c>
      <c r="K61" s="333">
        <f t="shared" si="1"/>
        <v>584000</v>
      </c>
      <c r="L61" s="333">
        <f t="shared" si="4"/>
        <v>0</v>
      </c>
      <c r="M61" s="334">
        <f t="shared" si="3"/>
        <v>584000</v>
      </c>
      <c r="N61" s="40"/>
      <c r="O61" s="686"/>
    </row>
    <row r="62" spans="1:17" hidden="1">
      <c r="A62" s="261" t="s">
        <v>3892</v>
      </c>
      <c r="B62" s="333">
        <v>883</v>
      </c>
      <c r="C62" s="235">
        <v>112169826</v>
      </c>
      <c r="D62" s="239" t="s">
        <v>2945</v>
      </c>
      <c r="E62" s="238" t="s">
        <v>3244</v>
      </c>
      <c r="F62" s="333" t="s">
        <v>2729</v>
      </c>
      <c r="G62" s="235">
        <f>SUMIF('In-ward Register'!$K:$K,Summery!$E:$E,'In-ward Register'!$M:$M)</f>
        <v>3889</v>
      </c>
      <c r="H62" s="334">
        <f>SUMIF('Out-ward Register'!$D:$D,Summery!$E:$E,'Out-ward Register'!$F:$F)</f>
        <v>3594</v>
      </c>
      <c r="I62" s="335">
        <f t="shared" si="0"/>
        <v>295</v>
      </c>
      <c r="J62" s="334">
        <v>1959</v>
      </c>
      <c r="K62" s="334">
        <f t="shared" si="1"/>
        <v>7618551</v>
      </c>
      <c r="L62" s="334">
        <f t="shared" si="4"/>
        <v>7040646</v>
      </c>
      <c r="M62" s="334">
        <f t="shared" si="3"/>
        <v>577905</v>
      </c>
      <c r="N62" s="51"/>
      <c r="O62" s="400">
        <f>M62/M$2*100</f>
        <v>609.60443037974676</v>
      </c>
      <c r="Q62" s="255"/>
    </row>
    <row r="63" spans="1:17" hidden="1">
      <c r="A63" s="261" t="s">
        <v>6324</v>
      </c>
      <c r="B63" s="238">
        <v>1180</v>
      </c>
      <c r="C63" s="238">
        <v>107081830</v>
      </c>
      <c r="D63" s="239" t="s">
        <v>5920</v>
      </c>
      <c r="E63" s="239" t="s">
        <v>5921</v>
      </c>
      <c r="F63" s="333" t="s">
        <v>36</v>
      </c>
      <c r="G63" s="235">
        <f>SUMIF('In-ward Register'!$K:$K,Summery!$E:$E,'In-ward Register'!$M:$M)</f>
        <v>20</v>
      </c>
      <c r="H63" s="334">
        <f>SUMIF('Out-ward Register'!$D:$D,Summery!$E:$E,'Out-ward Register'!$F:$F)</f>
        <v>0</v>
      </c>
      <c r="I63" s="335">
        <f t="shared" si="0"/>
        <v>20</v>
      </c>
      <c r="J63" s="338">
        <v>28000</v>
      </c>
      <c r="K63" s="338">
        <f t="shared" si="1"/>
        <v>560000</v>
      </c>
      <c r="L63" s="338">
        <f t="shared" si="4"/>
        <v>0</v>
      </c>
      <c r="M63" s="334">
        <f t="shared" si="3"/>
        <v>560000</v>
      </c>
      <c r="N63" s="40"/>
      <c r="O63" s="686"/>
    </row>
    <row r="64" spans="1:17" hidden="1">
      <c r="A64" s="261" t="s">
        <v>3784</v>
      </c>
      <c r="B64" s="238">
        <v>1176</v>
      </c>
      <c r="C64" s="238" t="s">
        <v>5881</v>
      </c>
      <c r="D64" s="239" t="s">
        <v>5882</v>
      </c>
      <c r="E64" s="239" t="s">
        <v>5883</v>
      </c>
      <c r="F64" s="261" t="s">
        <v>36</v>
      </c>
      <c r="G64" s="235">
        <f>SUMIF('In-ward Register'!$K:$K,Summery!$E:$E,'In-ward Register'!$M:$M)</f>
        <v>8</v>
      </c>
      <c r="H64" s="334">
        <f>SUMIF('Out-ward Register'!$D:$D,Summery!$E:$E,'Out-ward Register'!$F:$F)</f>
        <v>0</v>
      </c>
      <c r="I64" s="335">
        <f t="shared" si="0"/>
        <v>8</v>
      </c>
      <c r="J64" s="338">
        <v>69652</v>
      </c>
      <c r="K64" s="338">
        <f t="shared" si="1"/>
        <v>557216</v>
      </c>
      <c r="L64" s="338">
        <f t="shared" si="4"/>
        <v>0</v>
      </c>
      <c r="M64" s="334">
        <f t="shared" si="3"/>
        <v>557216</v>
      </c>
      <c r="N64" s="40"/>
      <c r="O64" s="686"/>
    </row>
    <row r="65" spans="1:17" hidden="1">
      <c r="A65" s="261" t="s">
        <v>3784</v>
      </c>
      <c r="B65" s="333">
        <v>372</v>
      </c>
      <c r="C65" s="235">
        <v>112139784</v>
      </c>
      <c r="D65" s="239" t="s">
        <v>2731</v>
      </c>
      <c r="E65" s="239" t="s">
        <v>2809</v>
      </c>
      <c r="F65" s="235" t="s">
        <v>2729</v>
      </c>
      <c r="G65" s="235">
        <f>SUMIF('In-ward Register'!$K:$K,Summery!$E:$E,'In-ward Register'!$M:$M)</f>
        <v>46791</v>
      </c>
      <c r="H65" s="334">
        <f>SUMIF('Out-ward Register'!$D:$D,Summery!$E:$E,'Out-ward Register'!$F:$F)</f>
        <v>25614</v>
      </c>
      <c r="I65" s="335">
        <f t="shared" si="0"/>
        <v>21177</v>
      </c>
      <c r="J65" s="334">
        <v>25.86</v>
      </c>
      <c r="K65" s="334">
        <f t="shared" si="1"/>
        <v>1210015.26</v>
      </c>
      <c r="L65" s="334">
        <f t="shared" si="4"/>
        <v>662378.04</v>
      </c>
      <c r="M65" s="334">
        <f t="shared" si="3"/>
        <v>547637.22</v>
      </c>
      <c r="N65" s="51"/>
      <c r="O65" s="400">
        <f>M65/M$2*100</f>
        <v>577.67639240506321</v>
      </c>
      <c r="Q65" s="255"/>
    </row>
    <row r="66" spans="1:17" ht="30.6" hidden="1">
      <c r="A66" s="261" t="s">
        <v>3784</v>
      </c>
      <c r="B66" s="333">
        <v>474</v>
      </c>
      <c r="C66" s="235">
        <v>107171952</v>
      </c>
      <c r="D66" s="337" t="s">
        <v>1475</v>
      </c>
      <c r="E66" s="238" t="s">
        <v>3102</v>
      </c>
      <c r="F66" s="235" t="s">
        <v>36</v>
      </c>
      <c r="G66" s="235">
        <f>SUMIF('In-ward Register'!$K:$K,Summery!$E:$E,'In-ward Register'!$M:$M)</f>
        <v>1260</v>
      </c>
      <c r="H66" s="334">
        <f>SUMIF('Out-ward Register'!$D:$D,Summery!$E:$E,'Out-ward Register'!$F:$F)</f>
        <v>920</v>
      </c>
      <c r="I66" s="335">
        <f t="shared" si="0"/>
        <v>340</v>
      </c>
      <c r="J66" s="334">
        <v>1560</v>
      </c>
      <c r="K66" s="334">
        <f t="shared" si="1"/>
        <v>1965600</v>
      </c>
      <c r="L66" s="334">
        <f t="shared" si="4"/>
        <v>1435200</v>
      </c>
      <c r="M66" s="334">
        <f t="shared" si="3"/>
        <v>530400</v>
      </c>
      <c r="N66" s="51"/>
      <c r="O66" s="400">
        <f>M66/M$2*100</f>
        <v>559.49367088607596</v>
      </c>
      <c r="Q66" s="255"/>
    </row>
    <row r="67" spans="1:17" hidden="1">
      <c r="A67" s="261" t="s">
        <v>3784</v>
      </c>
      <c r="B67" s="238">
        <v>1173</v>
      </c>
      <c r="C67" s="238" t="s">
        <v>5873</v>
      </c>
      <c r="D67" s="239" t="s">
        <v>5874</v>
      </c>
      <c r="E67" s="239" t="s">
        <v>5875</v>
      </c>
      <c r="F67" s="261" t="s">
        <v>36</v>
      </c>
      <c r="G67" s="235">
        <f>SUMIF('In-ward Register'!$K:$K,Summery!$E:$E,'In-ward Register'!$M:$M)</f>
        <v>4</v>
      </c>
      <c r="H67" s="334">
        <f>SUMIF('Out-ward Register'!$D:$D,Summery!$E:$E,'Out-ward Register'!$F:$F)</f>
        <v>0</v>
      </c>
      <c r="I67" s="335">
        <f t="shared" si="0"/>
        <v>4</v>
      </c>
      <c r="J67" s="338">
        <v>131000</v>
      </c>
      <c r="K67" s="338">
        <f t="shared" si="1"/>
        <v>524000</v>
      </c>
      <c r="L67" s="338">
        <f t="shared" si="4"/>
        <v>0</v>
      </c>
      <c r="M67" s="334">
        <f t="shared" si="3"/>
        <v>524000</v>
      </c>
      <c r="N67" s="40"/>
      <c r="O67" s="686"/>
    </row>
    <row r="68" spans="1:17" hidden="1">
      <c r="A68" s="261" t="s">
        <v>6323</v>
      </c>
      <c r="B68" s="333">
        <v>1007</v>
      </c>
      <c r="C68" s="238">
        <v>113722716</v>
      </c>
      <c r="D68" s="238" t="s">
        <v>4541</v>
      </c>
      <c r="E68" s="337" t="s">
        <v>4542</v>
      </c>
      <c r="F68" s="235" t="s">
        <v>36</v>
      </c>
      <c r="G68" s="235">
        <f>SUMIF('In-ward Register'!$K:$K,Summery!$E:$E,'In-ward Register'!$M:$M)</f>
        <v>20</v>
      </c>
      <c r="H68" s="334">
        <f>SUMIF('Out-ward Register'!$D:$D,Summery!$E:$E,'Out-ward Register'!$F:$F)</f>
        <v>8</v>
      </c>
      <c r="I68" s="335">
        <f t="shared" ref="I68:I131" si="5">G68-H68</f>
        <v>12</v>
      </c>
      <c r="J68" s="338">
        <v>42350</v>
      </c>
      <c r="K68" s="338">
        <f t="shared" ref="K68:K131" si="6">J68*G68</f>
        <v>847000</v>
      </c>
      <c r="L68" s="338">
        <f t="shared" ref="L68:L99" si="7">J68*H68</f>
        <v>338800</v>
      </c>
      <c r="M68" s="334">
        <f t="shared" ref="M68:M131" si="8">K68-L68</f>
        <v>508200</v>
      </c>
      <c r="N68" s="40"/>
      <c r="O68" s="686"/>
    </row>
    <row r="69" spans="1:17" hidden="1">
      <c r="A69" s="261" t="s">
        <v>6324</v>
      </c>
      <c r="B69" s="333">
        <v>37</v>
      </c>
      <c r="C69" s="235">
        <v>107143203</v>
      </c>
      <c r="D69" s="238">
        <v>107143203</v>
      </c>
      <c r="E69" s="238" t="s">
        <v>3032</v>
      </c>
      <c r="F69" s="235" t="s">
        <v>36</v>
      </c>
      <c r="G69" s="235">
        <f>SUMIF('In-ward Register'!$K:$K,Summery!$E:$E,'In-ward Register'!$M:$M)</f>
        <v>8</v>
      </c>
      <c r="H69" s="334">
        <f>SUMIF('Out-ward Register'!$D:$D,Summery!$E:$E,'Out-ward Register'!$F:$F)</f>
        <v>2</v>
      </c>
      <c r="I69" s="335">
        <f t="shared" si="5"/>
        <v>6</v>
      </c>
      <c r="J69" s="334">
        <v>84537.5</v>
      </c>
      <c r="K69" s="334">
        <f t="shared" si="6"/>
        <v>676300</v>
      </c>
      <c r="L69" s="334">
        <f t="shared" si="7"/>
        <v>169075</v>
      </c>
      <c r="M69" s="334">
        <f t="shared" si="8"/>
        <v>507225</v>
      </c>
      <c r="N69" s="51"/>
      <c r="O69" s="400">
        <f>M69/M$2*100</f>
        <v>535.04746835443041</v>
      </c>
      <c r="Q69" s="255"/>
    </row>
    <row r="70" spans="1:17" ht="20.399999999999999" hidden="1">
      <c r="A70" s="261" t="s">
        <v>3892</v>
      </c>
      <c r="B70" s="333">
        <v>124</v>
      </c>
      <c r="C70" s="235">
        <v>109492247</v>
      </c>
      <c r="D70" s="238">
        <v>20772083003</v>
      </c>
      <c r="E70" s="238" t="s">
        <v>2497</v>
      </c>
      <c r="F70" s="235" t="s">
        <v>36</v>
      </c>
      <c r="G70" s="235">
        <f>SUMIF('In-ward Register'!$K:$K,Summery!$E:$E,'In-ward Register'!$M:$M)</f>
        <v>87</v>
      </c>
      <c r="H70" s="334">
        <f>SUMIF('Out-ward Register'!$D:$D,Summery!$E:$E,'Out-ward Register'!$F:$F)</f>
        <v>75</v>
      </c>
      <c r="I70" s="335">
        <f t="shared" si="5"/>
        <v>12</v>
      </c>
      <c r="J70" s="334">
        <v>40838.07</v>
      </c>
      <c r="K70" s="334">
        <f t="shared" si="6"/>
        <v>3552912.09</v>
      </c>
      <c r="L70" s="334">
        <f t="shared" si="7"/>
        <v>3062855.25</v>
      </c>
      <c r="M70" s="334">
        <f t="shared" si="8"/>
        <v>490056.83999999985</v>
      </c>
      <c r="N70" s="51"/>
      <c r="O70" s="400">
        <f>M70/M$2*100</f>
        <v>516.93759493670871</v>
      </c>
      <c r="Q70" s="255"/>
    </row>
    <row r="71" spans="1:17" hidden="1">
      <c r="A71" s="261" t="s">
        <v>6323</v>
      </c>
      <c r="B71" s="333">
        <v>578</v>
      </c>
      <c r="C71" s="235">
        <v>100140225</v>
      </c>
      <c r="D71" s="238" t="s">
        <v>1834</v>
      </c>
      <c r="E71" s="238" t="s">
        <v>1835</v>
      </c>
      <c r="F71" s="235" t="s">
        <v>36</v>
      </c>
      <c r="G71" s="235">
        <f>SUMIF('In-ward Register'!$K:$K,Summery!$E:$E,'In-ward Register'!$M:$M)</f>
        <v>20</v>
      </c>
      <c r="H71" s="334">
        <f>SUMIF('Out-ward Register'!$D:$D,Summery!$E:$E,'Out-ward Register'!$F:$F)</f>
        <v>0</v>
      </c>
      <c r="I71" s="335">
        <f t="shared" si="5"/>
        <v>20</v>
      </c>
      <c r="J71" s="334">
        <v>23747.119999999999</v>
      </c>
      <c r="K71" s="334">
        <f t="shared" si="6"/>
        <v>474942.39999999997</v>
      </c>
      <c r="L71" s="334">
        <f t="shared" si="7"/>
        <v>0</v>
      </c>
      <c r="M71" s="334">
        <f t="shared" si="8"/>
        <v>474942.39999999997</v>
      </c>
      <c r="N71" s="177"/>
      <c r="O71" s="400">
        <f>M71/M$2*100</f>
        <v>500.99409282700418</v>
      </c>
      <c r="P71" s="403" t="s">
        <v>6633</v>
      </c>
      <c r="Q71" s="255"/>
    </row>
    <row r="72" spans="1:17" hidden="1">
      <c r="A72" s="261" t="s">
        <v>3784</v>
      </c>
      <c r="B72" s="333">
        <v>5</v>
      </c>
      <c r="C72" s="235">
        <v>112136075</v>
      </c>
      <c r="D72" s="238" t="s">
        <v>63</v>
      </c>
      <c r="E72" s="238" t="s">
        <v>64</v>
      </c>
      <c r="F72" s="235" t="s">
        <v>36</v>
      </c>
      <c r="G72" s="235">
        <f>SUMIF('In-ward Register'!$K:$K,Summery!$E:$E,'In-ward Register'!$M:$M)</f>
        <v>1262</v>
      </c>
      <c r="H72" s="334">
        <f>SUMIF('Out-ward Register'!$D:$D,Summery!$E:$E,'Out-ward Register'!$F:$F)</f>
        <v>874</v>
      </c>
      <c r="I72" s="335">
        <f t="shared" si="5"/>
        <v>388</v>
      </c>
      <c r="J72" s="334">
        <v>1196.19</v>
      </c>
      <c r="K72" s="334">
        <f t="shared" si="6"/>
        <v>1509591.78</v>
      </c>
      <c r="L72" s="334">
        <f t="shared" si="7"/>
        <v>1045470.06</v>
      </c>
      <c r="M72" s="334">
        <f t="shared" si="8"/>
        <v>464121.72</v>
      </c>
      <c r="N72" s="51"/>
      <c r="O72" s="400">
        <f>M72/M$2*100</f>
        <v>489.5798734177215</v>
      </c>
      <c r="Q72" s="255"/>
    </row>
    <row r="73" spans="1:17" hidden="1">
      <c r="A73" s="261" t="s">
        <v>3892</v>
      </c>
      <c r="B73" s="333">
        <v>363</v>
      </c>
      <c r="C73" s="235">
        <v>109492221</v>
      </c>
      <c r="D73" s="238" t="s">
        <v>1185</v>
      </c>
      <c r="E73" s="238" t="s">
        <v>1684</v>
      </c>
      <c r="F73" s="235" t="s">
        <v>36</v>
      </c>
      <c r="G73" s="235">
        <f>SUMIF('In-ward Register'!$K:$K,Summery!$E:$E,'In-ward Register'!$M:$M)</f>
        <v>851</v>
      </c>
      <c r="H73" s="334">
        <f>SUMIF('Out-ward Register'!$D:$D,Summery!$E:$E,'Out-ward Register'!$F:$F)</f>
        <v>364</v>
      </c>
      <c r="I73" s="335">
        <f t="shared" si="5"/>
        <v>487</v>
      </c>
      <c r="J73" s="334">
        <v>939.33</v>
      </c>
      <c r="K73" s="334">
        <f t="shared" si="6"/>
        <v>799369.83000000007</v>
      </c>
      <c r="L73" s="334">
        <f t="shared" si="7"/>
        <v>341916.12</v>
      </c>
      <c r="M73" s="334">
        <f t="shared" si="8"/>
        <v>457453.71000000008</v>
      </c>
      <c r="N73" s="51"/>
      <c r="O73" s="400">
        <f>M73/M$2*100</f>
        <v>482.54610759493681</v>
      </c>
      <c r="Q73" s="255"/>
    </row>
    <row r="74" spans="1:17" hidden="1">
      <c r="A74" s="261" t="s">
        <v>6326</v>
      </c>
      <c r="B74" s="238">
        <v>1215</v>
      </c>
      <c r="C74" s="238" t="s">
        <v>6206</v>
      </c>
      <c r="D74" s="239"/>
      <c r="E74" s="239" t="s">
        <v>6207</v>
      </c>
      <c r="F74" s="333" t="s">
        <v>36</v>
      </c>
      <c r="G74" s="235">
        <f>SUMIF('In-ward Register'!$K:$K,Summery!$E:$E,'In-ward Register'!$M:$M)</f>
        <v>2</v>
      </c>
      <c r="H74" s="334">
        <f>SUMIF('Out-ward Register'!$D:$D,Summery!$E:$E,'Out-ward Register'!$F:$F)</f>
        <v>0</v>
      </c>
      <c r="I74" s="335">
        <f t="shared" si="5"/>
        <v>2</v>
      </c>
      <c r="J74" s="338">
        <v>226262</v>
      </c>
      <c r="K74" s="338">
        <f t="shared" si="6"/>
        <v>452524</v>
      </c>
      <c r="L74" s="338">
        <f t="shared" si="7"/>
        <v>0</v>
      </c>
      <c r="M74" s="334">
        <f t="shared" si="8"/>
        <v>452524</v>
      </c>
      <c r="N74" s="40"/>
      <c r="O74" s="686"/>
    </row>
    <row r="75" spans="1:17" hidden="1">
      <c r="A75" s="261" t="s">
        <v>3784</v>
      </c>
      <c r="B75" s="238">
        <v>1186</v>
      </c>
      <c r="C75" s="238">
        <v>101965762</v>
      </c>
      <c r="D75" s="239" t="s">
        <v>5939</v>
      </c>
      <c r="E75" s="239" t="s">
        <v>5940</v>
      </c>
      <c r="F75" s="333" t="s">
        <v>36</v>
      </c>
      <c r="G75" s="235">
        <f>SUMIF('In-ward Register'!$K:$K,Summery!$E:$E,'In-ward Register'!$M:$M)</f>
        <v>58</v>
      </c>
      <c r="H75" s="334">
        <f>SUMIF('Out-ward Register'!$D:$D,Summery!$E:$E,'Out-ward Register'!$F:$F)</f>
        <v>0</v>
      </c>
      <c r="I75" s="335">
        <f t="shared" si="5"/>
        <v>58</v>
      </c>
      <c r="J75" s="338">
        <v>7600</v>
      </c>
      <c r="K75" s="338">
        <f t="shared" si="6"/>
        <v>440800</v>
      </c>
      <c r="L75" s="338">
        <f t="shared" si="7"/>
        <v>0</v>
      </c>
      <c r="M75" s="334">
        <f t="shared" si="8"/>
        <v>440800</v>
      </c>
      <c r="N75" s="40"/>
      <c r="O75" s="686"/>
    </row>
    <row r="76" spans="1:17" hidden="1">
      <c r="A76" s="261" t="s">
        <v>3784</v>
      </c>
      <c r="B76" s="333">
        <v>334</v>
      </c>
      <c r="C76" s="235">
        <v>111402534</v>
      </c>
      <c r="D76" s="238" t="s">
        <v>1083</v>
      </c>
      <c r="E76" s="238" t="s">
        <v>1084</v>
      </c>
      <c r="F76" s="235" t="s">
        <v>36</v>
      </c>
      <c r="G76" s="235">
        <f>SUMIF('In-ward Register'!$K:$K,Summery!$E:$E,'In-ward Register'!$M:$M)</f>
        <v>3086</v>
      </c>
      <c r="H76" s="334">
        <f>SUMIF('Out-ward Register'!$D:$D,Summery!$E:$E,'Out-ward Register'!$F:$F)</f>
        <v>2149</v>
      </c>
      <c r="I76" s="335">
        <f t="shared" si="5"/>
        <v>937</v>
      </c>
      <c r="J76" s="334">
        <v>469.44</v>
      </c>
      <c r="K76" s="334">
        <f t="shared" si="6"/>
        <v>1448691.84</v>
      </c>
      <c r="L76" s="334">
        <f t="shared" si="7"/>
        <v>1008826.5599999999</v>
      </c>
      <c r="M76" s="334">
        <f t="shared" si="8"/>
        <v>439865.28000000014</v>
      </c>
      <c r="N76" s="51"/>
      <c r="O76" s="400">
        <f>M76/M$2*100</f>
        <v>463.99291139240518</v>
      </c>
      <c r="Q76" s="255"/>
    </row>
    <row r="77" spans="1:17" hidden="1">
      <c r="A77" s="261" t="s">
        <v>3784</v>
      </c>
      <c r="B77" s="333">
        <v>1060</v>
      </c>
      <c r="C77" s="238">
        <v>115010962</v>
      </c>
      <c r="D77" s="239"/>
      <c r="E77" s="239" t="s">
        <v>5297</v>
      </c>
      <c r="F77" s="333" t="s">
        <v>36</v>
      </c>
      <c r="G77" s="235">
        <f>SUMIF('In-ward Register'!$K:$K,Summery!$E:$E,'In-ward Register'!$M:$M)</f>
        <v>3384</v>
      </c>
      <c r="H77" s="334">
        <f>SUMIF('Out-ward Register'!$D:$D,Summery!$E:$E,'Out-ward Register'!$F:$F)</f>
        <v>640</v>
      </c>
      <c r="I77" s="335">
        <f t="shared" si="5"/>
        <v>2744</v>
      </c>
      <c r="J77" s="338">
        <v>160</v>
      </c>
      <c r="K77" s="338">
        <f t="shared" si="6"/>
        <v>541440</v>
      </c>
      <c r="L77" s="261">
        <f t="shared" si="7"/>
        <v>102400</v>
      </c>
      <c r="M77" s="334">
        <f t="shared" si="8"/>
        <v>439040</v>
      </c>
      <c r="N77" s="40"/>
      <c r="O77" s="686"/>
    </row>
    <row r="78" spans="1:17" ht="20.399999999999999" hidden="1">
      <c r="A78" s="261" t="s">
        <v>6323</v>
      </c>
      <c r="B78" s="333">
        <v>546</v>
      </c>
      <c r="C78" s="235">
        <v>108221274</v>
      </c>
      <c r="D78" s="238">
        <v>108221274</v>
      </c>
      <c r="E78" s="344" t="s">
        <v>3135</v>
      </c>
      <c r="F78" s="235" t="s">
        <v>36</v>
      </c>
      <c r="G78" s="235">
        <f>SUMIF('In-ward Register'!$K:$K,Summery!$E:$E,'In-ward Register'!$M:$M)</f>
        <v>32</v>
      </c>
      <c r="H78" s="334">
        <f>SUMIF('Out-ward Register'!$D:$D,Summery!$E:$E,'Out-ward Register'!$F:$F)</f>
        <v>0</v>
      </c>
      <c r="I78" s="335">
        <f t="shared" si="5"/>
        <v>32</v>
      </c>
      <c r="J78" s="334">
        <v>13338</v>
      </c>
      <c r="K78" s="334">
        <f t="shared" si="6"/>
        <v>426816</v>
      </c>
      <c r="L78" s="334">
        <f t="shared" si="7"/>
        <v>0</v>
      </c>
      <c r="M78" s="334">
        <f t="shared" si="8"/>
        <v>426816</v>
      </c>
      <c r="N78" s="177"/>
      <c r="O78" s="400">
        <f t="shared" ref="O78:O83" si="9">M78/M$2*100</f>
        <v>450.22784810126586</v>
      </c>
      <c r="Q78" s="255"/>
    </row>
    <row r="79" spans="1:17" ht="20.399999999999999" hidden="1">
      <c r="A79" s="261" t="s">
        <v>6323</v>
      </c>
      <c r="B79" s="333">
        <v>549</v>
      </c>
      <c r="C79" s="235">
        <v>108221274</v>
      </c>
      <c r="D79" s="238">
        <v>108221274</v>
      </c>
      <c r="E79" s="344" t="s">
        <v>3138</v>
      </c>
      <c r="F79" s="235" t="s">
        <v>36</v>
      </c>
      <c r="G79" s="235">
        <f>SUMIF('In-ward Register'!$K:$K,Summery!$E:$E,'In-ward Register'!$M:$M)</f>
        <v>32</v>
      </c>
      <c r="H79" s="334">
        <f>SUMIF('Out-ward Register'!$D:$D,Summery!$E:$E,'Out-ward Register'!$F:$F)</f>
        <v>0</v>
      </c>
      <c r="I79" s="335">
        <f t="shared" si="5"/>
        <v>32</v>
      </c>
      <c r="J79" s="334">
        <v>13338</v>
      </c>
      <c r="K79" s="334">
        <f t="shared" si="6"/>
        <v>426816</v>
      </c>
      <c r="L79" s="334">
        <f t="shared" si="7"/>
        <v>0</v>
      </c>
      <c r="M79" s="334">
        <f t="shared" si="8"/>
        <v>426816</v>
      </c>
      <c r="N79" s="177"/>
      <c r="O79" s="400">
        <f t="shared" si="9"/>
        <v>450.22784810126586</v>
      </c>
      <c r="Q79" s="255"/>
    </row>
    <row r="80" spans="1:17" ht="20.399999999999999" hidden="1">
      <c r="A80" s="261" t="s">
        <v>6323</v>
      </c>
      <c r="B80" s="333">
        <v>550</v>
      </c>
      <c r="C80" s="235">
        <v>108221274</v>
      </c>
      <c r="D80" s="238">
        <v>108221274</v>
      </c>
      <c r="E80" s="344" t="s">
        <v>3139</v>
      </c>
      <c r="F80" s="235" t="s">
        <v>36</v>
      </c>
      <c r="G80" s="235">
        <f>SUMIF('In-ward Register'!$K:$K,Summery!$E:$E,'In-ward Register'!$M:$M)</f>
        <v>32</v>
      </c>
      <c r="H80" s="334">
        <f>SUMIF('Out-ward Register'!$D:$D,Summery!$E:$E,'Out-ward Register'!$F:$F)</f>
        <v>0</v>
      </c>
      <c r="I80" s="335">
        <f t="shared" si="5"/>
        <v>32</v>
      </c>
      <c r="J80" s="334">
        <v>13338</v>
      </c>
      <c r="K80" s="334">
        <f t="shared" si="6"/>
        <v>426816</v>
      </c>
      <c r="L80" s="334">
        <f t="shared" si="7"/>
        <v>0</v>
      </c>
      <c r="M80" s="334">
        <f t="shared" si="8"/>
        <v>426816</v>
      </c>
      <c r="N80" s="177"/>
      <c r="O80" s="400">
        <f t="shared" si="9"/>
        <v>450.22784810126586</v>
      </c>
      <c r="Q80" s="255"/>
    </row>
    <row r="81" spans="1:17" hidden="1">
      <c r="A81" s="261" t="s">
        <v>6323</v>
      </c>
      <c r="B81" s="333">
        <v>569</v>
      </c>
      <c r="C81" s="235">
        <v>100720311</v>
      </c>
      <c r="D81" s="238" t="s">
        <v>1808</v>
      </c>
      <c r="E81" s="238" t="s">
        <v>1809</v>
      </c>
      <c r="F81" s="235" t="s">
        <v>36</v>
      </c>
      <c r="G81" s="235">
        <f>SUMIF('In-ward Register'!$K:$K,Summery!$E:$E,'In-ward Register'!$M:$M)</f>
        <v>14</v>
      </c>
      <c r="H81" s="334">
        <f>SUMIF('Out-ward Register'!$D:$D,Summery!$E:$E,'Out-ward Register'!$F:$F)</f>
        <v>0</v>
      </c>
      <c r="I81" s="335">
        <f t="shared" si="5"/>
        <v>14</v>
      </c>
      <c r="J81" s="334">
        <v>30134</v>
      </c>
      <c r="K81" s="334">
        <f t="shared" si="6"/>
        <v>421876</v>
      </c>
      <c r="L81" s="334">
        <f t="shared" si="7"/>
        <v>0</v>
      </c>
      <c r="M81" s="334">
        <f t="shared" si="8"/>
        <v>421876</v>
      </c>
      <c r="N81" s="177"/>
      <c r="O81" s="400">
        <f t="shared" si="9"/>
        <v>445.01687763713085</v>
      </c>
      <c r="P81" s="403" t="s">
        <v>6633</v>
      </c>
      <c r="Q81" s="255"/>
    </row>
    <row r="82" spans="1:17" hidden="1">
      <c r="A82" s="261" t="s">
        <v>6324</v>
      </c>
      <c r="B82" s="333">
        <v>936</v>
      </c>
      <c r="C82" s="235">
        <v>113562221</v>
      </c>
      <c r="D82" s="239">
        <v>113562221</v>
      </c>
      <c r="E82" s="239" t="s">
        <v>3768</v>
      </c>
      <c r="F82" s="333" t="s">
        <v>36</v>
      </c>
      <c r="G82" s="235">
        <f>SUMIF('In-ward Register'!$K:$K,Summery!$E:$E,'In-ward Register'!$M:$M)</f>
        <v>110</v>
      </c>
      <c r="H82" s="334">
        <f>SUMIF('Out-ward Register'!$D:$D,Summery!$E:$E,'Out-ward Register'!$F:$F)</f>
        <v>35</v>
      </c>
      <c r="I82" s="335">
        <f t="shared" si="5"/>
        <v>75</v>
      </c>
      <c r="J82" s="338">
        <v>5500</v>
      </c>
      <c r="K82" s="338">
        <f t="shared" si="6"/>
        <v>605000</v>
      </c>
      <c r="L82" s="338">
        <f t="shared" si="7"/>
        <v>192500</v>
      </c>
      <c r="M82" s="334">
        <f t="shared" si="8"/>
        <v>412500</v>
      </c>
      <c r="N82" s="189"/>
      <c r="O82" s="401">
        <f t="shared" si="9"/>
        <v>435.12658227848095</v>
      </c>
      <c r="Q82" s="255"/>
    </row>
    <row r="83" spans="1:17" hidden="1">
      <c r="A83" s="261" t="s">
        <v>3784</v>
      </c>
      <c r="B83" s="333">
        <v>693</v>
      </c>
      <c r="C83" s="235">
        <v>109609634</v>
      </c>
      <c r="D83" s="337" t="s">
        <v>2226</v>
      </c>
      <c r="E83" s="238" t="s">
        <v>2740</v>
      </c>
      <c r="F83" s="235" t="s">
        <v>36</v>
      </c>
      <c r="G83" s="235">
        <f>SUMIF('In-ward Register'!$K:$K,Summery!$E:$E,'In-ward Register'!$M:$M)</f>
        <v>1300</v>
      </c>
      <c r="H83" s="334">
        <f>SUMIF('Out-ward Register'!$D:$D,Summery!$E:$E,'Out-ward Register'!$F:$F)</f>
        <v>917</v>
      </c>
      <c r="I83" s="335">
        <f t="shared" si="5"/>
        <v>383</v>
      </c>
      <c r="J83" s="334">
        <v>1069.1099999999999</v>
      </c>
      <c r="K83" s="334">
        <f t="shared" si="6"/>
        <v>1389842.9999999998</v>
      </c>
      <c r="L83" s="334">
        <f t="shared" si="7"/>
        <v>980373.86999999988</v>
      </c>
      <c r="M83" s="334">
        <f t="shared" si="8"/>
        <v>409469.12999999989</v>
      </c>
      <c r="N83" s="51"/>
      <c r="O83" s="400">
        <f t="shared" si="9"/>
        <v>431.92946202531635</v>
      </c>
      <c r="Q83" s="255"/>
    </row>
    <row r="84" spans="1:17" hidden="1">
      <c r="A84" s="261" t="s">
        <v>6324</v>
      </c>
      <c r="B84" s="333">
        <v>1018</v>
      </c>
      <c r="C84" s="238" t="s">
        <v>4823</v>
      </c>
      <c r="D84" s="239" t="s">
        <v>4824</v>
      </c>
      <c r="E84" s="239" t="s">
        <v>4825</v>
      </c>
      <c r="F84" s="235" t="s">
        <v>36</v>
      </c>
      <c r="G84" s="333">
        <f>SUMIF('In-ward Register'!$K:$K,Summery!$E:$E,'In-ward Register'!$M:$M)</f>
        <v>48</v>
      </c>
      <c r="H84" s="334">
        <f>SUMIF('Out-ward Register'!$D:$D,Summery!$E:$E,'Out-ward Register'!$F:$F)</f>
        <v>24</v>
      </c>
      <c r="I84" s="333">
        <f t="shared" si="5"/>
        <v>24</v>
      </c>
      <c r="J84" s="333">
        <v>17000</v>
      </c>
      <c r="K84" s="333">
        <f t="shared" si="6"/>
        <v>816000</v>
      </c>
      <c r="L84" s="333">
        <f t="shared" si="7"/>
        <v>408000</v>
      </c>
      <c r="M84" s="334">
        <f t="shared" si="8"/>
        <v>408000</v>
      </c>
      <c r="N84" s="40"/>
      <c r="O84" s="686"/>
    </row>
    <row r="85" spans="1:17" hidden="1">
      <c r="A85" s="261" t="s">
        <v>3784</v>
      </c>
      <c r="B85" s="333">
        <v>724</v>
      </c>
      <c r="C85" s="235">
        <v>112172541</v>
      </c>
      <c r="D85" s="235">
        <v>112172541</v>
      </c>
      <c r="E85" s="239" t="s">
        <v>2373</v>
      </c>
      <c r="F85" s="235" t="s">
        <v>36</v>
      </c>
      <c r="G85" s="235">
        <f>SUMIF('In-ward Register'!$K:$K,Summery!$E:$E,'In-ward Register'!$M:$M)</f>
        <v>1565</v>
      </c>
      <c r="H85" s="334">
        <f>SUMIF('Out-ward Register'!$D:$D,Summery!$E:$E,'Out-ward Register'!$F:$F)</f>
        <v>927</v>
      </c>
      <c r="I85" s="335">
        <f t="shared" si="5"/>
        <v>638</v>
      </c>
      <c r="J85" s="334">
        <v>630</v>
      </c>
      <c r="K85" s="334">
        <f t="shared" si="6"/>
        <v>985950</v>
      </c>
      <c r="L85" s="334">
        <f t="shared" si="7"/>
        <v>584010</v>
      </c>
      <c r="M85" s="334">
        <f t="shared" si="8"/>
        <v>401940</v>
      </c>
      <c r="N85" s="51"/>
      <c r="O85" s="400">
        <f>M85/M$2*100</f>
        <v>423.98734177215192</v>
      </c>
      <c r="Q85" s="255"/>
    </row>
    <row r="86" spans="1:17" hidden="1">
      <c r="A86" s="261" t="s">
        <v>3892</v>
      </c>
      <c r="B86" s="333">
        <v>899</v>
      </c>
      <c r="C86" s="235" t="s">
        <v>286</v>
      </c>
      <c r="D86" s="239" t="s">
        <v>286</v>
      </c>
      <c r="E86" s="238" t="s">
        <v>3279</v>
      </c>
      <c r="F86" s="235" t="s">
        <v>36</v>
      </c>
      <c r="G86" s="235">
        <f>SUMIF('In-ward Register'!$K:$K,Summery!$E:$E,'In-ward Register'!$M:$M)</f>
        <v>1</v>
      </c>
      <c r="H86" s="334">
        <f>SUMIF('Out-ward Register'!$D:$D,Summery!$E:$E,'Out-ward Register'!$F:$F)</f>
        <v>0</v>
      </c>
      <c r="I86" s="335">
        <f t="shared" si="5"/>
        <v>1</v>
      </c>
      <c r="J86" s="334">
        <v>400000</v>
      </c>
      <c r="K86" s="334">
        <f t="shared" si="6"/>
        <v>400000</v>
      </c>
      <c r="L86" s="334">
        <f t="shared" si="7"/>
        <v>0</v>
      </c>
      <c r="M86" s="334">
        <f t="shared" si="8"/>
        <v>400000</v>
      </c>
      <c r="N86" s="51"/>
      <c r="O86" s="400">
        <f>M86/M$2*100</f>
        <v>421.94092827004221</v>
      </c>
      <c r="Q86" s="255"/>
    </row>
    <row r="87" spans="1:17" hidden="1">
      <c r="A87" s="261" t="s">
        <v>6324</v>
      </c>
      <c r="B87" s="333">
        <v>1010</v>
      </c>
      <c r="C87" s="238">
        <v>101575929</v>
      </c>
      <c r="D87" s="238" t="s">
        <v>4670</v>
      </c>
      <c r="E87" s="337" t="s">
        <v>4671</v>
      </c>
      <c r="F87" s="235" t="s">
        <v>36</v>
      </c>
      <c r="G87" s="235">
        <f>SUMIF('In-ward Register'!$K:$K,Summery!$E:$E,'In-ward Register'!$M:$M)</f>
        <v>35</v>
      </c>
      <c r="H87" s="334">
        <f>SUMIF('Out-ward Register'!$D:$D,Summery!$E:$E,'Out-ward Register'!$F:$F)</f>
        <v>27</v>
      </c>
      <c r="I87" s="335">
        <f t="shared" si="5"/>
        <v>8</v>
      </c>
      <c r="J87" s="338">
        <v>49000</v>
      </c>
      <c r="K87" s="338">
        <f t="shared" si="6"/>
        <v>1715000</v>
      </c>
      <c r="L87" s="338">
        <f t="shared" si="7"/>
        <v>1323000</v>
      </c>
      <c r="M87" s="334">
        <f t="shared" si="8"/>
        <v>392000</v>
      </c>
      <c r="N87" s="40"/>
      <c r="O87" s="686"/>
    </row>
    <row r="88" spans="1:17" hidden="1">
      <c r="A88" s="261" t="s">
        <v>3784</v>
      </c>
      <c r="B88" s="238">
        <v>1183</v>
      </c>
      <c r="C88" s="238" t="s">
        <v>5928</v>
      </c>
      <c r="D88" s="239" t="s">
        <v>5929</v>
      </c>
      <c r="E88" s="239" t="s">
        <v>5930</v>
      </c>
      <c r="F88" s="333" t="s">
        <v>36</v>
      </c>
      <c r="G88" s="235">
        <f>SUMIF('In-ward Register'!$K:$K,Summery!$E:$E,'In-ward Register'!$M:$M)</f>
        <v>3</v>
      </c>
      <c r="H88" s="334">
        <f>SUMIF('Out-ward Register'!$D:$D,Summery!$E:$E,'Out-ward Register'!$F:$F)</f>
        <v>2</v>
      </c>
      <c r="I88" s="335">
        <f t="shared" si="5"/>
        <v>1</v>
      </c>
      <c r="J88" s="338">
        <v>390000</v>
      </c>
      <c r="K88" s="338">
        <f t="shared" si="6"/>
        <v>1170000</v>
      </c>
      <c r="L88" s="338">
        <f t="shared" si="7"/>
        <v>780000</v>
      </c>
      <c r="M88" s="334">
        <f t="shared" si="8"/>
        <v>390000</v>
      </c>
      <c r="N88" s="40"/>
      <c r="O88" s="686"/>
    </row>
    <row r="89" spans="1:17" hidden="1">
      <c r="A89" s="261" t="s">
        <v>3784</v>
      </c>
      <c r="B89" s="333">
        <v>866</v>
      </c>
      <c r="C89" s="347">
        <v>111381218</v>
      </c>
      <c r="D89" s="348" t="s">
        <v>2721</v>
      </c>
      <c r="E89" s="349" t="s">
        <v>3230</v>
      </c>
      <c r="F89" s="235" t="s">
        <v>36</v>
      </c>
      <c r="G89" s="235">
        <f>SUMIF('In-ward Register'!$K:$K,Summery!$E:$E,'In-ward Register'!$M:$M)</f>
        <v>4</v>
      </c>
      <c r="H89" s="334">
        <f>SUMIF('Out-ward Register'!$D:$D,Summery!$E:$E,'Out-ward Register'!$F:$F)</f>
        <v>0</v>
      </c>
      <c r="I89" s="335">
        <f t="shared" si="5"/>
        <v>4</v>
      </c>
      <c r="J89" s="334">
        <v>93822</v>
      </c>
      <c r="K89" s="334">
        <f t="shared" si="6"/>
        <v>375288</v>
      </c>
      <c r="L89" s="334">
        <f t="shared" si="7"/>
        <v>0</v>
      </c>
      <c r="M89" s="334">
        <f t="shared" si="8"/>
        <v>375288</v>
      </c>
      <c r="N89" s="51"/>
      <c r="O89" s="400">
        <f>M89/M$2*100</f>
        <v>395.87341772151899</v>
      </c>
      <c r="Q89" s="255"/>
    </row>
    <row r="90" spans="1:17" hidden="1">
      <c r="A90" s="261" t="s">
        <v>3784</v>
      </c>
      <c r="B90" s="333">
        <v>868</v>
      </c>
      <c r="C90" s="347">
        <v>111381218</v>
      </c>
      <c r="D90" s="347" t="s">
        <v>2725</v>
      </c>
      <c r="E90" s="349" t="s">
        <v>3232</v>
      </c>
      <c r="F90" s="235" t="s">
        <v>36</v>
      </c>
      <c r="G90" s="235">
        <f>SUMIF('In-ward Register'!$K:$K,Summery!$E:$E,'In-ward Register'!$M:$M)</f>
        <v>4</v>
      </c>
      <c r="H90" s="334">
        <f>SUMIF('Out-ward Register'!$D:$D,Summery!$E:$E,'Out-ward Register'!$F:$F)</f>
        <v>0</v>
      </c>
      <c r="I90" s="335">
        <f t="shared" si="5"/>
        <v>4</v>
      </c>
      <c r="J90" s="334">
        <v>93822</v>
      </c>
      <c r="K90" s="334">
        <f t="shared" si="6"/>
        <v>375288</v>
      </c>
      <c r="L90" s="334">
        <f t="shared" si="7"/>
        <v>0</v>
      </c>
      <c r="M90" s="334">
        <f t="shared" si="8"/>
        <v>375288</v>
      </c>
      <c r="N90" s="51"/>
      <c r="O90" s="400">
        <f>M90/M$2*100</f>
        <v>395.87341772151899</v>
      </c>
      <c r="Q90" s="255"/>
    </row>
    <row r="91" spans="1:17" hidden="1">
      <c r="A91" s="261" t="s">
        <v>6323</v>
      </c>
      <c r="B91" s="333">
        <v>23</v>
      </c>
      <c r="C91" s="235">
        <v>111391860</v>
      </c>
      <c r="D91" s="235">
        <v>111391860</v>
      </c>
      <c r="E91" s="238" t="s">
        <v>3023</v>
      </c>
      <c r="F91" s="235" t="s">
        <v>247</v>
      </c>
      <c r="G91" s="235">
        <f>SUMIF('In-ward Register'!$K:$K,Summery!$E:$E,'In-ward Register'!$M:$M)</f>
        <v>1</v>
      </c>
      <c r="H91" s="334">
        <f>SUMIF('Out-ward Register'!$D:$D,Summery!$E:$E,'Out-ward Register'!$F:$F)</f>
        <v>0</v>
      </c>
      <c r="I91" s="335">
        <f t="shared" si="5"/>
        <v>1</v>
      </c>
      <c r="J91" s="334">
        <v>375000</v>
      </c>
      <c r="K91" s="334">
        <f t="shared" si="6"/>
        <v>375000</v>
      </c>
      <c r="L91" s="334">
        <f t="shared" si="7"/>
        <v>0</v>
      </c>
      <c r="M91" s="334">
        <f t="shared" si="8"/>
        <v>375000</v>
      </c>
      <c r="N91" s="51"/>
      <c r="O91" s="400">
        <f>M91/M$2*100</f>
        <v>395.5696202531646</v>
      </c>
      <c r="Q91" s="255"/>
    </row>
    <row r="92" spans="1:17" hidden="1">
      <c r="A92" s="261" t="s">
        <v>3784</v>
      </c>
      <c r="B92" s="333">
        <v>881</v>
      </c>
      <c r="C92" s="235">
        <v>112169822</v>
      </c>
      <c r="D92" s="239" t="s">
        <v>2941</v>
      </c>
      <c r="E92" s="238" t="s">
        <v>3242</v>
      </c>
      <c r="F92" s="333" t="s">
        <v>2729</v>
      </c>
      <c r="G92" s="235">
        <f>SUMIF('In-ward Register'!$K:$K,Summery!$E:$E,'In-ward Register'!$M:$M)</f>
        <v>51991</v>
      </c>
      <c r="H92" s="334">
        <f>SUMIF('Out-ward Register'!$D:$D,Summery!$E:$E,'Out-ward Register'!$F:$F)</f>
        <v>35546</v>
      </c>
      <c r="I92" s="335">
        <f t="shared" si="5"/>
        <v>16445</v>
      </c>
      <c r="J92" s="334">
        <v>22.7</v>
      </c>
      <c r="K92" s="334">
        <f t="shared" si="6"/>
        <v>1180195.7</v>
      </c>
      <c r="L92" s="334">
        <f t="shared" si="7"/>
        <v>806894.2</v>
      </c>
      <c r="M92" s="334">
        <f t="shared" si="8"/>
        <v>373301.5</v>
      </c>
      <c r="N92" s="51"/>
      <c r="O92" s="400">
        <f>M92/M$2*100</f>
        <v>393.77795358649792</v>
      </c>
      <c r="Q92" s="255"/>
    </row>
    <row r="93" spans="1:17" ht="20.399999999999999" hidden="1">
      <c r="A93" s="261" t="s">
        <v>3784</v>
      </c>
      <c r="B93" s="333">
        <v>538</v>
      </c>
      <c r="C93" s="235">
        <v>102464571</v>
      </c>
      <c r="D93" s="238" t="s">
        <v>1693</v>
      </c>
      <c r="E93" s="238" t="s">
        <v>1694</v>
      </c>
      <c r="F93" s="235" t="s">
        <v>36</v>
      </c>
      <c r="G93" s="235">
        <f>SUMIF('In-ward Register'!$K:$K,Summery!$E:$E,'In-ward Register'!$M:$M)</f>
        <v>1208</v>
      </c>
      <c r="H93" s="334">
        <f>SUMIF('Out-ward Register'!$D:$D,Summery!$E:$E,'Out-ward Register'!$F:$F)</f>
        <v>838</v>
      </c>
      <c r="I93" s="335">
        <f t="shared" si="5"/>
        <v>370</v>
      </c>
      <c r="J93" s="334">
        <v>1007.25</v>
      </c>
      <c r="K93" s="334">
        <f t="shared" si="6"/>
        <v>1216758</v>
      </c>
      <c r="L93" s="334">
        <f t="shared" si="7"/>
        <v>844075.5</v>
      </c>
      <c r="M93" s="334">
        <f t="shared" si="8"/>
        <v>372682.5</v>
      </c>
      <c r="N93" s="51"/>
      <c r="O93" s="400">
        <f>M93/M$2*100</f>
        <v>393.125</v>
      </c>
      <c r="Q93" s="255"/>
    </row>
    <row r="94" spans="1:17" hidden="1">
      <c r="A94" s="261" t="s">
        <v>6324</v>
      </c>
      <c r="B94" s="238">
        <v>1181</v>
      </c>
      <c r="C94" s="238">
        <v>107081840</v>
      </c>
      <c r="D94" s="239" t="s">
        <v>5922</v>
      </c>
      <c r="E94" s="239" t="s">
        <v>5923</v>
      </c>
      <c r="F94" s="333" t="s">
        <v>36</v>
      </c>
      <c r="G94" s="235">
        <f>SUMIF('In-ward Register'!$K:$K,Summery!$E:$E,'In-ward Register'!$M:$M)</f>
        <v>15</v>
      </c>
      <c r="H94" s="334">
        <f>SUMIF('Out-ward Register'!$D:$D,Summery!$E:$E,'Out-ward Register'!$F:$F)</f>
        <v>2</v>
      </c>
      <c r="I94" s="335">
        <f t="shared" si="5"/>
        <v>13</v>
      </c>
      <c r="J94" s="338">
        <v>28200</v>
      </c>
      <c r="K94" s="338">
        <f t="shared" si="6"/>
        <v>423000</v>
      </c>
      <c r="L94" s="338">
        <f t="shared" si="7"/>
        <v>56400</v>
      </c>
      <c r="M94" s="334">
        <f t="shared" si="8"/>
        <v>366600</v>
      </c>
      <c r="N94" s="40"/>
      <c r="O94" s="686"/>
    </row>
    <row r="95" spans="1:17" hidden="1">
      <c r="A95" s="261" t="s">
        <v>3784</v>
      </c>
      <c r="B95" s="333">
        <v>922</v>
      </c>
      <c r="C95" s="235">
        <v>112177659</v>
      </c>
      <c r="D95" s="239"/>
      <c r="E95" s="239" t="s">
        <v>3493</v>
      </c>
      <c r="F95" s="333" t="s">
        <v>36</v>
      </c>
      <c r="G95" s="235">
        <f>SUMIF('In-ward Register'!$K:$K,Summery!$E:$E,'In-ward Register'!$M:$M)</f>
        <v>27</v>
      </c>
      <c r="H95" s="334">
        <f>SUMIF('Out-ward Register'!$D:$D,Summery!$E:$E,'Out-ward Register'!$F:$F)</f>
        <v>24</v>
      </c>
      <c r="I95" s="335">
        <f t="shared" si="5"/>
        <v>3</v>
      </c>
      <c r="J95" s="334">
        <v>120000</v>
      </c>
      <c r="K95" s="334">
        <f t="shared" si="6"/>
        <v>3240000</v>
      </c>
      <c r="L95" s="334">
        <f t="shared" si="7"/>
        <v>2880000</v>
      </c>
      <c r="M95" s="334">
        <f t="shared" si="8"/>
        <v>360000</v>
      </c>
      <c r="N95" s="51"/>
      <c r="O95" s="400">
        <f>M95/M$2*100</f>
        <v>379.74683544303798</v>
      </c>
      <c r="Q95" s="255"/>
    </row>
    <row r="96" spans="1:17" ht="20.399999999999999" hidden="1">
      <c r="A96" s="261" t="s">
        <v>3784</v>
      </c>
      <c r="B96" s="333">
        <v>1006</v>
      </c>
      <c r="C96" s="238" t="s">
        <v>4534</v>
      </c>
      <c r="D96" s="238" t="s">
        <v>4535</v>
      </c>
      <c r="E96" s="337" t="s">
        <v>4536</v>
      </c>
      <c r="F96" s="235" t="s">
        <v>36</v>
      </c>
      <c r="G96" s="235">
        <f>SUMIF('In-ward Register'!$K:$K,Summery!$E:$E,'In-ward Register'!$M:$M)</f>
        <v>168</v>
      </c>
      <c r="H96" s="334">
        <f>SUMIF('Out-ward Register'!$D:$D,Summery!$E:$E,'Out-ward Register'!$F:$F)</f>
        <v>99</v>
      </c>
      <c r="I96" s="335">
        <f t="shared" si="5"/>
        <v>69</v>
      </c>
      <c r="J96" s="338">
        <v>5200</v>
      </c>
      <c r="K96" s="338">
        <f t="shared" si="6"/>
        <v>873600</v>
      </c>
      <c r="L96" s="338">
        <f t="shared" si="7"/>
        <v>514800</v>
      </c>
      <c r="M96" s="334">
        <f t="shared" si="8"/>
        <v>358800</v>
      </c>
      <c r="N96" s="40"/>
      <c r="O96" s="686"/>
    </row>
    <row r="97" spans="1:17" hidden="1">
      <c r="A97" s="261" t="s">
        <v>6324</v>
      </c>
      <c r="B97" s="238">
        <v>1179</v>
      </c>
      <c r="C97" s="238">
        <v>105988783</v>
      </c>
      <c r="D97" s="239" t="s">
        <v>5918</v>
      </c>
      <c r="E97" s="239" t="s">
        <v>5919</v>
      </c>
      <c r="F97" s="333" t="s">
        <v>36</v>
      </c>
      <c r="G97" s="235">
        <f>SUMIF('In-ward Register'!$K:$K,Summery!$E:$E,'In-ward Register'!$M:$M)</f>
        <v>24</v>
      </c>
      <c r="H97" s="334">
        <f>SUMIF('Out-ward Register'!$D:$D,Summery!$E:$E,'Out-ward Register'!$F:$F)</f>
        <v>3</v>
      </c>
      <c r="I97" s="335">
        <f t="shared" si="5"/>
        <v>21</v>
      </c>
      <c r="J97" s="338">
        <v>17000</v>
      </c>
      <c r="K97" s="338">
        <f t="shared" si="6"/>
        <v>408000</v>
      </c>
      <c r="L97" s="338">
        <f t="shared" si="7"/>
        <v>51000</v>
      </c>
      <c r="M97" s="334">
        <f t="shared" si="8"/>
        <v>357000</v>
      </c>
      <c r="N97" s="40"/>
      <c r="O97" s="686"/>
    </row>
    <row r="98" spans="1:17" hidden="1">
      <c r="A98" s="261" t="s">
        <v>3784</v>
      </c>
      <c r="B98" s="333">
        <v>770</v>
      </c>
      <c r="C98" s="235">
        <v>112158708</v>
      </c>
      <c r="D98" s="239" t="s">
        <v>3681</v>
      </c>
      <c r="E98" s="239" t="s">
        <v>3682</v>
      </c>
      <c r="F98" s="333" t="s">
        <v>36</v>
      </c>
      <c r="G98" s="235">
        <f>SUMIF('In-ward Register'!$K:$K,Summery!$E:$E,'In-ward Register'!$M:$M)</f>
        <v>607</v>
      </c>
      <c r="H98" s="334">
        <f>SUMIF('Out-ward Register'!$D:$D,Summery!$E:$E,'Out-ward Register'!$F:$F)</f>
        <v>420</v>
      </c>
      <c r="I98" s="335">
        <f t="shared" si="5"/>
        <v>187</v>
      </c>
      <c r="J98" s="334">
        <v>1900</v>
      </c>
      <c r="K98" s="334">
        <f t="shared" si="6"/>
        <v>1153300</v>
      </c>
      <c r="L98" s="334">
        <f t="shared" si="7"/>
        <v>798000</v>
      </c>
      <c r="M98" s="334">
        <f t="shared" si="8"/>
        <v>355300</v>
      </c>
      <c r="N98" s="171"/>
      <c r="O98" s="400">
        <f>M98/M$2*100</f>
        <v>374.78902953586498</v>
      </c>
      <c r="Q98" s="255"/>
    </row>
    <row r="99" spans="1:17" hidden="1">
      <c r="A99" s="261" t="s">
        <v>3784</v>
      </c>
      <c r="B99" s="333">
        <v>992</v>
      </c>
      <c r="C99" s="238">
        <v>101638461</v>
      </c>
      <c r="D99" s="238" t="s">
        <v>4417</v>
      </c>
      <c r="E99" s="337" t="s">
        <v>4418</v>
      </c>
      <c r="F99" s="235" t="s">
        <v>36</v>
      </c>
      <c r="G99" s="235">
        <f>SUMIF('In-ward Register'!$K:$K,Summery!$E:$E,'In-ward Register'!$M:$M)</f>
        <v>26</v>
      </c>
      <c r="H99" s="334">
        <f>SUMIF('Out-ward Register'!$D:$D,Summery!$E:$E,'Out-ward Register'!$F:$F)</f>
        <v>0</v>
      </c>
      <c r="I99" s="335">
        <f t="shared" si="5"/>
        <v>26</v>
      </c>
      <c r="J99" s="338">
        <v>13500</v>
      </c>
      <c r="K99" s="338">
        <f t="shared" si="6"/>
        <v>351000</v>
      </c>
      <c r="L99" s="338">
        <f t="shared" si="7"/>
        <v>0</v>
      </c>
      <c r="M99" s="334">
        <f t="shared" si="8"/>
        <v>351000</v>
      </c>
      <c r="N99" s="40"/>
      <c r="O99" s="686"/>
    </row>
    <row r="100" spans="1:17" hidden="1">
      <c r="A100" s="261" t="s">
        <v>3784</v>
      </c>
      <c r="B100" s="333">
        <v>999</v>
      </c>
      <c r="C100" s="238">
        <v>113782133</v>
      </c>
      <c r="D100" s="238" t="s">
        <v>4387</v>
      </c>
      <c r="E100" s="337" t="s">
        <v>4388</v>
      </c>
      <c r="F100" s="235" t="s">
        <v>36</v>
      </c>
      <c r="G100" s="235">
        <f>SUMIF('In-ward Register'!$K:$K,Summery!$E:$E,'In-ward Register'!$M:$M)</f>
        <v>4392</v>
      </c>
      <c r="H100" s="334">
        <f>SUMIF('Out-ward Register'!$D:$D,Summery!$E:$E,'Out-ward Register'!$F:$F)</f>
        <v>1076</v>
      </c>
      <c r="I100" s="335">
        <f t="shared" si="5"/>
        <v>3316</v>
      </c>
      <c r="J100" s="338">
        <v>105.60000000000001</v>
      </c>
      <c r="K100" s="338">
        <f t="shared" si="6"/>
        <v>463795.20000000001</v>
      </c>
      <c r="L100" s="338">
        <f t="shared" ref="L100:L113" si="10">J100*H100</f>
        <v>113625.60000000001</v>
      </c>
      <c r="M100" s="334">
        <f t="shared" si="8"/>
        <v>350169.59999999998</v>
      </c>
      <c r="N100" s="40"/>
      <c r="O100" s="686"/>
      <c r="Q100" s="255"/>
    </row>
    <row r="101" spans="1:17" hidden="1">
      <c r="A101" s="261" t="s">
        <v>3784</v>
      </c>
      <c r="B101" s="238">
        <v>1187</v>
      </c>
      <c r="C101" s="238" t="s">
        <v>5944</v>
      </c>
      <c r="D101" s="239" t="s">
        <v>5945</v>
      </c>
      <c r="E101" s="239" t="s">
        <v>5946</v>
      </c>
      <c r="F101" s="235" t="s">
        <v>36</v>
      </c>
      <c r="G101" s="235">
        <f>SUMIF('In-ward Register'!$K:$K,Summery!$E:$E,'In-ward Register'!$M:$M)</f>
        <v>10</v>
      </c>
      <c r="H101" s="334">
        <f>SUMIF('Out-ward Register'!$D:$D,Summery!$E:$E,'Out-ward Register'!$F:$F)</f>
        <v>0</v>
      </c>
      <c r="I101" s="335">
        <f t="shared" si="5"/>
        <v>10</v>
      </c>
      <c r="J101" s="338">
        <v>34800</v>
      </c>
      <c r="K101" s="338">
        <f t="shared" si="6"/>
        <v>348000</v>
      </c>
      <c r="L101" s="338">
        <f t="shared" si="10"/>
        <v>0</v>
      </c>
      <c r="M101" s="334">
        <f t="shared" si="8"/>
        <v>348000</v>
      </c>
      <c r="N101" s="40"/>
      <c r="O101" s="686"/>
    </row>
    <row r="102" spans="1:17" hidden="1">
      <c r="A102" s="261" t="s">
        <v>3784</v>
      </c>
      <c r="B102" s="333">
        <v>781</v>
      </c>
      <c r="C102" s="235">
        <v>112168680</v>
      </c>
      <c r="D102" s="235">
        <v>112168680</v>
      </c>
      <c r="E102" s="238" t="s">
        <v>2772</v>
      </c>
      <c r="F102" s="235" t="s">
        <v>36</v>
      </c>
      <c r="G102" s="235">
        <f>SUMIF('In-ward Register'!$K:$K,Summery!$E:$E,'In-ward Register'!$M:$M)</f>
        <v>52</v>
      </c>
      <c r="H102" s="334">
        <f>SUMIF('Out-ward Register'!$D:$D,Summery!$E:$E,'Out-ward Register'!$F:$F)</f>
        <v>31</v>
      </c>
      <c r="I102" s="335">
        <f t="shared" si="5"/>
        <v>21</v>
      </c>
      <c r="J102" s="334">
        <v>16500</v>
      </c>
      <c r="K102" s="334">
        <f t="shared" si="6"/>
        <v>858000</v>
      </c>
      <c r="L102" s="334">
        <f t="shared" si="10"/>
        <v>511500</v>
      </c>
      <c r="M102" s="334">
        <f t="shared" si="8"/>
        <v>346500</v>
      </c>
      <c r="N102" s="51"/>
      <c r="O102" s="400">
        <f>M102/M$2*100</f>
        <v>365.50632911392404</v>
      </c>
      <c r="Q102" s="255"/>
    </row>
    <row r="103" spans="1:17" hidden="1">
      <c r="A103" s="261" t="s">
        <v>6323</v>
      </c>
      <c r="B103" s="333">
        <v>600</v>
      </c>
      <c r="C103" s="235">
        <v>109674827</v>
      </c>
      <c r="D103" s="238">
        <v>12544522</v>
      </c>
      <c r="E103" s="238" t="s">
        <v>1924</v>
      </c>
      <c r="F103" s="235" t="s">
        <v>2729</v>
      </c>
      <c r="G103" s="235">
        <f>SUMIF('In-ward Register'!$K:$K,Summery!$E:$E,'In-ward Register'!$M:$M)</f>
        <v>490</v>
      </c>
      <c r="H103" s="334">
        <f>SUMIF('Out-ward Register'!$D:$D,Summery!$E:$E,'Out-ward Register'!$F:$F)</f>
        <v>6</v>
      </c>
      <c r="I103" s="335">
        <f t="shared" si="5"/>
        <v>484</v>
      </c>
      <c r="J103" s="334">
        <v>712.82</v>
      </c>
      <c r="K103" s="334">
        <f t="shared" si="6"/>
        <v>349281.80000000005</v>
      </c>
      <c r="L103" s="334">
        <f t="shared" si="10"/>
        <v>4276.92</v>
      </c>
      <c r="M103" s="334">
        <f t="shared" si="8"/>
        <v>345004.88000000006</v>
      </c>
      <c r="N103" s="177"/>
      <c r="O103" s="400">
        <f>M103/M$2*100</f>
        <v>363.92919831223634</v>
      </c>
      <c r="Q103" s="255"/>
    </row>
    <row r="104" spans="1:17" hidden="1">
      <c r="A104" s="261" t="s">
        <v>3784</v>
      </c>
      <c r="B104" s="333">
        <v>20</v>
      </c>
      <c r="C104" s="235">
        <v>111381215</v>
      </c>
      <c r="D104" s="238" t="s">
        <v>235</v>
      </c>
      <c r="E104" s="238" t="s">
        <v>236</v>
      </c>
      <c r="F104" s="235" t="s">
        <v>36</v>
      </c>
      <c r="G104" s="235">
        <f>SUMIF('In-ward Register'!$K:$K,Summery!$E:$E,'In-ward Register'!$M:$M)</f>
        <v>27</v>
      </c>
      <c r="H104" s="334">
        <f>SUMIF('Out-ward Register'!$D:$D,Summery!$E:$E,'Out-ward Register'!$F:$F)</f>
        <v>24</v>
      </c>
      <c r="I104" s="335">
        <f t="shared" si="5"/>
        <v>3</v>
      </c>
      <c r="J104" s="338">
        <v>114877.14</v>
      </c>
      <c r="K104" s="334">
        <f t="shared" si="6"/>
        <v>3101682.78</v>
      </c>
      <c r="L104" s="334">
        <f t="shared" si="10"/>
        <v>2757051.36</v>
      </c>
      <c r="M104" s="334">
        <f t="shared" si="8"/>
        <v>344631.41999999993</v>
      </c>
      <c r="N104" s="51"/>
      <c r="O104" s="400">
        <f>M104/M$2*100</f>
        <v>363.53525316455688</v>
      </c>
      <c r="P104" s="403"/>
      <c r="Q104" s="255"/>
    </row>
    <row r="105" spans="1:17" hidden="1">
      <c r="A105" s="261" t="s">
        <v>6323</v>
      </c>
      <c r="B105" s="333">
        <v>1000</v>
      </c>
      <c r="C105" s="238">
        <v>113722717</v>
      </c>
      <c r="D105" s="238" t="s">
        <v>4432</v>
      </c>
      <c r="E105" s="337" t="s">
        <v>4433</v>
      </c>
      <c r="F105" s="235" t="s">
        <v>36</v>
      </c>
      <c r="G105" s="235">
        <f>SUMIF('In-ward Register'!$K:$K,Summery!$E:$E,'In-ward Register'!$M:$M)</f>
        <v>20</v>
      </c>
      <c r="H105" s="334">
        <f>SUMIF('Out-ward Register'!$D:$D,Summery!$E:$E,'Out-ward Register'!$F:$F)</f>
        <v>8</v>
      </c>
      <c r="I105" s="335">
        <f t="shared" si="5"/>
        <v>12</v>
      </c>
      <c r="J105" s="338">
        <v>28282</v>
      </c>
      <c r="K105" s="338">
        <f t="shared" si="6"/>
        <v>565640</v>
      </c>
      <c r="L105" s="338">
        <f t="shared" si="10"/>
        <v>226256</v>
      </c>
      <c r="M105" s="334">
        <f t="shared" si="8"/>
        <v>339384</v>
      </c>
      <c r="N105" s="40"/>
      <c r="O105" s="686"/>
    </row>
    <row r="106" spans="1:17" ht="30.6" hidden="1">
      <c r="A106" s="261" t="s">
        <v>6323</v>
      </c>
      <c r="B106" s="333">
        <v>2</v>
      </c>
      <c r="C106" s="238">
        <v>108227130</v>
      </c>
      <c r="D106" s="238" t="s">
        <v>40</v>
      </c>
      <c r="E106" s="238" t="s">
        <v>3020</v>
      </c>
      <c r="F106" s="235" t="s">
        <v>36</v>
      </c>
      <c r="G106" s="235">
        <f>SUMIF('In-ward Register'!$K:$K,Summery!$E:$E,'In-ward Register'!$M:$M)</f>
        <v>8</v>
      </c>
      <c r="H106" s="334">
        <f>SUMIF('Out-ward Register'!$D:$D,Summery!$E:$E,'Out-ward Register'!$F:$F)</f>
        <v>0</v>
      </c>
      <c r="I106" s="335">
        <f t="shared" si="5"/>
        <v>8</v>
      </c>
      <c r="J106" s="334">
        <v>42000</v>
      </c>
      <c r="K106" s="334">
        <f t="shared" si="6"/>
        <v>336000</v>
      </c>
      <c r="L106" s="334">
        <f t="shared" si="10"/>
        <v>0</v>
      </c>
      <c r="M106" s="334">
        <f t="shared" si="8"/>
        <v>336000</v>
      </c>
      <c r="N106" s="51"/>
      <c r="O106" s="400">
        <f>M106/M$2*100</f>
        <v>354.4303797468354</v>
      </c>
      <c r="Q106" s="255"/>
    </row>
    <row r="107" spans="1:17" hidden="1">
      <c r="A107" s="261" t="s">
        <v>3892</v>
      </c>
      <c r="B107" s="333">
        <v>975</v>
      </c>
      <c r="C107" s="238">
        <v>112295845</v>
      </c>
      <c r="D107" s="238">
        <v>112295845</v>
      </c>
      <c r="E107" s="239" t="s">
        <v>4121</v>
      </c>
      <c r="F107" s="235" t="s">
        <v>36</v>
      </c>
      <c r="G107" s="235">
        <f>SUMIF('In-ward Register'!$K:$K,Summery!$E:$E,'In-ward Register'!$M:$M)</f>
        <v>2</v>
      </c>
      <c r="H107" s="334">
        <f>SUMIF('Out-ward Register'!$D:$D,Summery!$E:$E,'Out-ward Register'!$F:$F)</f>
        <v>0</v>
      </c>
      <c r="I107" s="335">
        <f t="shared" si="5"/>
        <v>2</v>
      </c>
      <c r="J107" s="338">
        <v>167000</v>
      </c>
      <c r="K107" s="338">
        <f t="shared" si="6"/>
        <v>334000</v>
      </c>
      <c r="L107" s="338">
        <f t="shared" si="10"/>
        <v>0</v>
      </c>
      <c r="M107" s="334">
        <f t="shared" si="8"/>
        <v>334000</v>
      </c>
      <c r="N107" s="40"/>
      <c r="O107" s="686"/>
      <c r="Q107" s="255"/>
    </row>
    <row r="108" spans="1:17" hidden="1">
      <c r="A108" s="261" t="s">
        <v>3784</v>
      </c>
      <c r="B108" s="333">
        <v>1005</v>
      </c>
      <c r="C108" s="238">
        <v>113722718</v>
      </c>
      <c r="D108" s="238" t="s">
        <v>4528</v>
      </c>
      <c r="E108" s="337" t="s">
        <v>4529</v>
      </c>
      <c r="F108" s="235" t="s">
        <v>36</v>
      </c>
      <c r="G108" s="235">
        <f>SUMIF('In-ward Register'!$K:$K,Summery!$E:$E,'In-ward Register'!$M:$M)</f>
        <v>10</v>
      </c>
      <c r="H108" s="334">
        <f>SUMIF('Out-ward Register'!$D:$D,Summery!$E:$E,'Out-ward Register'!$F:$F)</f>
        <v>0</v>
      </c>
      <c r="I108" s="335">
        <f t="shared" si="5"/>
        <v>10</v>
      </c>
      <c r="J108" s="338">
        <v>32061.41</v>
      </c>
      <c r="K108" s="338">
        <f t="shared" si="6"/>
        <v>320614.09999999998</v>
      </c>
      <c r="L108" s="338">
        <f t="shared" si="10"/>
        <v>0</v>
      </c>
      <c r="M108" s="334">
        <f t="shared" si="8"/>
        <v>320614.09999999998</v>
      </c>
      <c r="N108" s="40"/>
      <c r="O108" s="686"/>
    </row>
    <row r="109" spans="1:17" hidden="1">
      <c r="A109" s="261" t="s">
        <v>6326</v>
      </c>
      <c r="B109" s="238">
        <v>1200</v>
      </c>
      <c r="C109" s="238" t="s">
        <v>6189</v>
      </c>
      <c r="D109" s="239"/>
      <c r="E109" s="239" t="s">
        <v>6190</v>
      </c>
      <c r="F109" s="333" t="s">
        <v>36</v>
      </c>
      <c r="G109" s="235">
        <f>SUMIF('In-ward Register'!$K:$K,Summery!$E:$E,'In-ward Register'!$M:$M)</f>
        <v>4</v>
      </c>
      <c r="H109" s="334">
        <f>SUMIF('Out-ward Register'!$D:$D,Summery!$E:$E,'Out-ward Register'!$F:$F)</f>
        <v>0</v>
      </c>
      <c r="I109" s="335">
        <f t="shared" si="5"/>
        <v>4</v>
      </c>
      <c r="J109" s="338">
        <v>78128</v>
      </c>
      <c r="K109" s="338">
        <f t="shared" si="6"/>
        <v>312512</v>
      </c>
      <c r="L109" s="338">
        <f t="shared" si="10"/>
        <v>0</v>
      </c>
      <c r="M109" s="334">
        <f t="shared" si="8"/>
        <v>312512</v>
      </c>
      <c r="N109" s="40"/>
      <c r="O109" s="686"/>
    </row>
    <row r="110" spans="1:17" hidden="1">
      <c r="A110" s="261" t="s">
        <v>3784</v>
      </c>
      <c r="B110" s="238">
        <v>1083</v>
      </c>
      <c r="C110" s="238">
        <v>115010965</v>
      </c>
      <c r="D110" s="239"/>
      <c r="E110" s="239" t="s">
        <v>5298</v>
      </c>
      <c r="F110" s="333" t="s">
        <v>36</v>
      </c>
      <c r="G110" s="235">
        <f>SUMIF('In-ward Register'!$K:$K,Summery!$E:$E,'In-ward Register'!$M:$M)</f>
        <v>3384</v>
      </c>
      <c r="H110" s="334">
        <f>SUMIF('Out-ward Register'!$D:$D,Summery!$E:$E,'Out-ward Register'!$F:$F)</f>
        <v>640</v>
      </c>
      <c r="I110" s="335">
        <f t="shared" si="5"/>
        <v>2744</v>
      </c>
      <c r="J110" s="338">
        <v>110</v>
      </c>
      <c r="K110" s="338">
        <f t="shared" si="6"/>
        <v>372240</v>
      </c>
      <c r="L110" s="261">
        <f t="shared" si="10"/>
        <v>70400</v>
      </c>
      <c r="M110" s="334">
        <f t="shared" si="8"/>
        <v>301840</v>
      </c>
      <c r="N110" s="40"/>
      <c r="O110" s="686"/>
    </row>
    <row r="111" spans="1:17" hidden="1">
      <c r="A111" s="261" t="s">
        <v>3784</v>
      </c>
      <c r="B111" s="333">
        <v>746</v>
      </c>
      <c r="C111" s="235">
        <v>112136070</v>
      </c>
      <c r="D111" s="239">
        <v>19628060446</v>
      </c>
      <c r="E111" s="238" t="s">
        <v>2751</v>
      </c>
      <c r="F111" s="235" t="s">
        <v>36</v>
      </c>
      <c r="G111" s="235">
        <f>SUMIF('In-ward Register'!$K:$K,Summery!$E:$E,'In-ward Register'!$M:$M)</f>
        <v>1318</v>
      </c>
      <c r="H111" s="334">
        <f>SUMIF('Out-ward Register'!$D:$D,Summery!$E:$E,'Out-ward Register'!$F:$F)</f>
        <v>930</v>
      </c>
      <c r="I111" s="335">
        <f t="shared" si="5"/>
        <v>388</v>
      </c>
      <c r="J111" s="334">
        <v>721.74</v>
      </c>
      <c r="K111" s="334">
        <f t="shared" si="6"/>
        <v>951253.32000000007</v>
      </c>
      <c r="L111" s="334">
        <f t="shared" si="10"/>
        <v>671218.2</v>
      </c>
      <c r="M111" s="334">
        <f t="shared" si="8"/>
        <v>280035.12000000011</v>
      </c>
      <c r="N111" s="51"/>
      <c r="O111" s="400">
        <f>M111/M$2*100</f>
        <v>295.39569620253172</v>
      </c>
      <c r="Q111" s="255"/>
    </row>
    <row r="112" spans="1:17" hidden="1">
      <c r="A112" s="261" t="s">
        <v>3892</v>
      </c>
      <c r="B112" s="333">
        <v>545</v>
      </c>
      <c r="C112" s="235">
        <v>108296494</v>
      </c>
      <c r="D112" s="238" t="s">
        <v>1724</v>
      </c>
      <c r="E112" s="238" t="s">
        <v>3134</v>
      </c>
      <c r="F112" s="235" t="s">
        <v>36</v>
      </c>
      <c r="G112" s="235">
        <f>SUMIF('In-ward Register'!$K:$K,Summery!$E:$E,'In-ward Register'!$M:$M)</f>
        <v>1</v>
      </c>
      <c r="H112" s="334">
        <f>SUMIF('Out-ward Register'!$D:$D,Summery!$E:$E,'Out-ward Register'!$F:$F)</f>
        <v>0</v>
      </c>
      <c r="I112" s="335">
        <f t="shared" si="5"/>
        <v>1</v>
      </c>
      <c r="J112" s="334">
        <v>280000</v>
      </c>
      <c r="K112" s="334">
        <f t="shared" si="6"/>
        <v>280000</v>
      </c>
      <c r="L112" s="334">
        <f t="shared" si="10"/>
        <v>0</v>
      </c>
      <c r="M112" s="334">
        <f t="shared" si="8"/>
        <v>280000</v>
      </c>
      <c r="N112" s="177"/>
      <c r="O112" s="400">
        <f>M112/M$2*100</f>
        <v>295.35864978902953</v>
      </c>
      <c r="Q112" s="255"/>
    </row>
    <row r="113" spans="1:17" ht="20.399999999999999" hidden="1">
      <c r="A113" s="261" t="s">
        <v>3892</v>
      </c>
      <c r="B113" s="333">
        <v>690</v>
      </c>
      <c r="C113" s="235"/>
      <c r="D113" s="238" t="s">
        <v>2196</v>
      </c>
      <c r="E113" s="238" t="s">
        <v>3178</v>
      </c>
      <c r="F113" s="235" t="s">
        <v>36</v>
      </c>
      <c r="G113" s="235">
        <f>SUMIF('In-ward Register'!$K:$K,Summery!$E:$E,'In-ward Register'!$M:$M)</f>
        <v>1</v>
      </c>
      <c r="H113" s="334">
        <f>SUMIF('Out-ward Register'!$D:$D,Summery!$E:$E,'Out-ward Register'!$F:$F)</f>
        <v>0</v>
      </c>
      <c r="I113" s="335">
        <f t="shared" si="5"/>
        <v>1</v>
      </c>
      <c r="J113" s="334">
        <v>280000</v>
      </c>
      <c r="K113" s="334">
        <f t="shared" si="6"/>
        <v>280000</v>
      </c>
      <c r="L113" s="334">
        <f t="shared" si="10"/>
        <v>0</v>
      </c>
      <c r="M113" s="334">
        <f t="shared" si="8"/>
        <v>280000</v>
      </c>
      <c r="N113" s="177"/>
      <c r="O113" s="400">
        <f>M113/M$2*100</f>
        <v>295.35864978902953</v>
      </c>
      <c r="Q113" s="255"/>
    </row>
    <row r="114" spans="1:17" hidden="1">
      <c r="A114" s="261" t="s">
        <v>6324</v>
      </c>
      <c r="B114" s="238">
        <v>1217</v>
      </c>
      <c r="C114" s="238">
        <v>101557908</v>
      </c>
      <c r="D114" s="239"/>
      <c r="E114" s="239" t="s">
        <v>6349</v>
      </c>
      <c r="F114" s="333" t="s">
        <v>36</v>
      </c>
      <c r="G114" s="235">
        <f>SUMIF('In-ward Register'!$K:$K,Summery!$E:$E,'In-ward Register'!$M:$M)</f>
        <v>15</v>
      </c>
      <c r="H114" s="334">
        <f>SUMIF('Out-ward Register'!$D:$D,Summery!$E:$E,'Out-ward Register'!$F:$F)</f>
        <v>12</v>
      </c>
      <c r="I114" s="335">
        <f t="shared" si="5"/>
        <v>3</v>
      </c>
      <c r="J114" s="338">
        <v>18047</v>
      </c>
      <c r="K114" s="338">
        <f t="shared" si="6"/>
        <v>270705</v>
      </c>
      <c r="L114" s="261"/>
      <c r="M114" s="334">
        <f t="shared" si="8"/>
        <v>270705</v>
      </c>
      <c r="N114" s="40"/>
      <c r="O114" s="686"/>
    </row>
    <row r="115" spans="1:17" hidden="1">
      <c r="A115" s="261" t="s">
        <v>6323</v>
      </c>
      <c r="B115" s="333">
        <v>579</v>
      </c>
      <c r="C115" s="235">
        <v>105604686</v>
      </c>
      <c r="D115" s="238" t="s">
        <v>1837</v>
      </c>
      <c r="E115" s="238" t="s">
        <v>1838</v>
      </c>
      <c r="F115" s="235" t="s">
        <v>36</v>
      </c>
      <c r="G115" s="235">
        <f>SUMIF('In-ward Register'!$K:$K,Summery!$E:$E,'In-ward Register'!$M:$M)</f>
        <v>17</v>
      </c>
      <c r="H115" s="334">
        <f>SUMIF('Out-ward Register'!$D:$D,Summery!$E:$E,'Out-ward Register'!$F:$F)</f>
        <v>0</v>
      </c>
      <c r="I115" s="335">
        <f t="shared" si="5"/>
        <v>17</v>
      </c>
      <c r="J115" s="334">
        <v>15850</v>
      </c>
      <c r="K115" s="334">
        <f t="shared" si="6"/>
        <v>269450</v>
      </c>
      <c r="L115" s="334">
        <f t="shared" ref="L115:L120" si="11">J115*H115</f>
        <v>0</v>
      </c>
      <c r="M115" s="334">
        <f t="shared" si="8"/>
        <v>269450</v>
      </c>
      <c r="N115" s="177"/>
      <c r="O115" s="400">
        <f>M115/M$2*100</f>
        <v>284.22995780590719</v>
      </c>
      <c r="P115" s="403" t="s">
        <v>6634</v>
      </c>
      <c r="Q115" s="255"/>
    </row>
    <row r="116" spans="1:17" hidden="1">
      <c r="A116" s="261" t="s">
        <v>3784</v>
      </c>
      <c r="B116" s="333">
        <v>1058.5</v>
      </c>
      <c r="C116" s="238" t="s">
        <v>5604</v>
      </c>
      <c r="D116" s="239" t="s">
        <v>5605</v>
      </c>
      <c r="E116" s="239" t="s">
        <v>5606</v>
      </c>
      <c r="F116" s="235" t="s">
        <v>36</v>
      </c>
      <c r="G116" s="235">
        <f>SUMIF('In-ward Register'!$K:$K,Summery!$E:$E,'In-ward Register'!$M:$M)</f>
        <v>4</v>
      </c>
      <c r="H116" s="334">
        <f>SUMIF('Out-ward Register'!$D:$D,Summery!$E:$E,'Out-ward Register'!$F:$F)</f>
        <v>2</v>
      </c>
      <c r="I116" s="335">
        <f t="shared" si="5"/>
        <v>2</v>
      </c>
      <c r="J116" s="338">
        <v>131000</v>
      </c>
      <c r="K116" s="338">
        <f t="shared" si="6"/>
        <v>524000</v>
      </c>
      <c r="L116" s="338">
        <f t="shared" si="11"/>
        <v>262000</v>
      </c>
      <c r="M116" s="334">
        <f t="shared" si="8"/>
        <v>262000</v>
      </c>
      <c r="N116" s="40"/>
      <c r="O116" s="686"/>
    </row>
    <row r="117" spans="1:17" hidden="1">
      <c r="A117" s="261" t="s">
        <v>6323</v>
      </c>
      <c r="B117" s="333">
        <v>547</v>
      </c>
      <c r="C117" s="235">
        <v>110320774</v>
      </c>
      <c r="D117" s="238" t="s">
        <v>1735</v>
      </c>
      <c r="E117" s="238" t="s">
        <v>3136</v>
      </c>
      <c r="F117" s="235" t="s">
        <v>36</v>
      </c>
      <c r="G117" s="235">
        <f>SUMIF('In-ward Register'!$K:$K,Summery!$E:$E,'In-ward Register'!$M:$M)</f>
        <v>1</v>
      </c>
      <c r="H117" s="334">
        <f>SUMIF('Out-ward Register'!$D:$D,Summery!$E:$E,'Out-ward Register'!$F:$F)</f>
        <v>0</v>
      </c>
      <c r="I117" s="335">
        <f t="shared" si="5"/>
        <v>1</v>
      </c>
      <c r="J117" s="334">
        <v>246590</v>
      </c>
      <c r="K117" s="334">
        <f t="shared" si="6"/>
        <v>246590</v>
      </c>
      <c r="L117" s="334">
        <f t="shared" si="11"/>
        <v>0</v>
      </c>
      <c r="M117" s="334">
        <f t="shared" si="8"/>
        <v>246590</v>
      </c>
      <c r="N117" s="177"/>
      <c r="O117" s="400">
        <f>M117/M$2*100</f>
        <v>260.11603375527426</v>
      </c>
      <c r="Q117" s="255"/>
    </row>
    <row r="118" spans="1:17" hidden="1">
      <c r="A118" s="261" t="s">
        <v>6323</v>
      </c>
      <c r="B118" s="333">
        <v>993</v>
      </c>
      <c r="C118" s="238">
        <v>113722719</v>
      </c>
      <c r="D118" s="238" t="s">
        <v>4422</v>
      </c>
      <c r="E118" s="337" t="s">
        <v>4423</v>
      </c>
      <c r="F118" s="235" t="s">
        <v>36</v>
      </c>
      <c r="G118" s="235">
        <f>SUMIF('In-ward Register'!$K:$K,Summery!$E:$E,'In-ward Register'!$M:$M)</f>
        <v>10</v>
      </c>
      <c r="H118" s="334">
        <f>SUMIF('Out-ward Register'!$D:$D,Summery!$E:$E,'Out-ward Register'!$F:$F)</f>
        <v>0</v>
      </c>
      <c r="I118" s="335">
        <f t="shared" si="5"/>
        <v>10</v>
      </c>
      <c r="J118" s="338">
        <v>24327.09</v>
      </c>
      <c r="K118" s="338">
        <f t="shared" si="6"/>
        <v>243270.9</v>
      </c>
      <c r="L118" s="338">
        <f t="shared" si="11"/>
        <v>0</v>
      </c>
      <c r="M118" s="334">
        <f t="shared" si="8"/>
        <v>243270.9</v>
      </c>
      <c r="N118" s="40"/>
      <c r="O118" s="686"/>
    </row>
    <row r="119" spans="1:17" hidden="1">
      <c r="A119" s="261" t="s">
        <v>6323</v>
      </c>
      <c r="B119" s="333">
        <v>323</v>
      </c>
      <c r="C119" s="235">
        <v>102119697</v>
      </c>
      <c r="D119" s="238" t="s">
        <v>1053</v>
      </c>
      <c r="E119" s="238" t="s">
        <v>3078</v>
      </c>
      <c r="F119" s="235" t="s">
        <v>36</v>
      </c>
      <c r="G119" s="235">
        <f>SUMIF('In-ward Register'!$K:$K,Summery!$E:$E,'In-ward Register'!$M:$M)</f>
        <v>17</v>
      </c>
      <c r="H119" s="334">
        <f>SUMIF('Out-ward Register'!$D:$D,Summery!$E:$E,'Out-ward Register'!$F:$F)</f>
        <v>0</v>
      </c>
      <c r="I119" s="335">
        <f t="shared" si="5"/>
        <v>17</v>
      </c>
      <c r="J119" s="334">
        <v>14193.24</v>
      </c>
      <c r="K119" s="334">
        <f t="shared" si="6"/>
        <v>241285.08</v>
      </c>
      <c r="L119" s="334">
        <f t="shared" si="11"/>
        <v>0</v>
      </c>
      <c r="M119" s="334">
        <f t="shared" si="8"/>
        <v>241285.08</v>
      </c>
      <c r="N119" s="177"/>
      <c r="O119" s="400">
        <f>M119/M$2*100</f>
        <v>254.52012658227846</v>
      </c>
      <c r="Q119" s="255"/>
    </row>
    <row r="120" spans="1:17" hidden="1">
      <c r="A120" s="261" t="s">
        <v>3784</v>
      </c>
      <c r="B120" s="333">
        <v>962</v>
      </c>
      <c r="C120" s="235">
        <v>109544084</v>
      </c>
      <c r="D120" s="239" t="s">
        <v>4004</v>
      </c>
      <c r="E120" s="238" t="s">
        <v>4005</v>
      </c>
      <c r="F120" s="350" t="s">
        <v>36</v>
      </c>
      <c r="G120" s="235">
        <f>SUMIF('In-ward Register'!$K:$K,Summery!$E:$E,'In-ward Register'!$M:$M)</f>
        <v>15858</v>
      </c>
      <c r="H120" s="334">
        <f>SUMIF('Out-ward Register'!$D:$D,Summery!$E:$E,'Out-ward Register'!$F:$F)</f>
        <v>868</v>
      </c>
      <c r="I120" s="335">
        <f t="shared" si="5"/>
        <v>14990</v>
      </c>
      <c r="J120" s="334">
        <v>16</v>
      </c>
      <c r="K120" s="338">
        <f t="shared" si="6"/>
        <v>253728</v>
      </c>
      <c r="L120" s="338">
        <f t="shared" si="11"/>
        <v>13888</v>
      </c>
      <c r="M120" s="334">
        <f t="shared" si="8"/>
        <v>239840</v>
      </c>
      <c r="N120" s="40"/>
      <c r="O120" s="686"/>
      <c r="Q120" s="255"/>
    </row>
    <row r="121" spans="1:17" hidden="1">
      <c r="A121" s="261" t="s">
        <v>6324</v>
      </c>
      <c r="B121" s="238">
        <v>1221</v>
      </c>
      <c r="C121" s="238">
        <v>115059731</v>
      </c>
      <c r="D121" s="239"/>
      <c r="E121" s="361" t="s">
        <v>6495</v>
      </c>
      <c r="F121" s="333" t="s">
        <v>36</v>
      </c>
      <c r="G121" s="235">
        <f>SUMIF('In-ward Register'!$K:$K,Summery!$E:$E,'In-ward Register'!$M:$M)</f>
        <v>584</v>
      </c>
      <c r="H121" s="334">
        <f>SUMIF('Out-ward Register'!$D:$D,Summery!$E:$E,'Out-ward Register'!$F:$F)</f>
        <v>0</v>
      </c>
      <c r="I121" s="335">
        <f t="shared" si="5"/>
        <v>584</v>
      </c>
      <c r="J121" s="338">
        <v>410</v>
      </c>
      <c r="K121" s="408">
        <f t="shared" si="6"/>
        <v>239440</v>
      </c>
      <c r="L121" s="260"/>
      <c r="M121" s="334">
        <f t="shared" si="8"/>
        <v>239440</v>
      </c>
      <c r="N121" s="40"/>
      <c r="O121" s="686"/>
    </row>
    <row r="122" spans="1:17" hidden="1">
      <c r="A122" s="261" t="s">
        <v>6326</v>
      </c>
      <c r="B122" s="261">
        <v>1201</v>
      </c>
      <c r="C122" s="238" t="s">
        <v>6184</v>
      </c>
      <c r="D122" s="239"/>
      <c r="E122" s="239" t="s">
        <v>6185</v>
      </c>
      <c r="F122" s="333" t="s">
        <v>36</v>
      </c>
      <c r="G122" s="235">
        <f>SUMIF('In-ward Register'!$K:$K,Summery!$E:$E,'In-ward Register'!$M:$M)</f>
        <v>3</v>
      </c>
      <c r="H122" s="334">
        <f>SUMIF('Out-ward Register'!$D:$D,Summery!$E:$E,'Out-ward Register'!$F:$F)</f>
        <v>0</v>
      </c>
      <c r="I122" s="335">
        <f t="shared" si="5"/>
        <v>3</v>
      </c>
      <c r="J122" s="338">
        <v>78128</v>
      </c>
      <c r="K122" s="338">
        <f t="shared" si="6"/>
        <v>234384</v>
      </c>
      <c r="L122" s="338">
        <f>J122*H122</f>
        <v>0</v>
      </c>
      <c r="M122" s="334">
        <f t="shared" si="8"/>
        <v>234384</v>
      </c>
      <c r="N122" s="40"/>
      <c r="O122" s="686"/>
    </row>
    <row r="123" spans="1:17" hidden="1">
      <c r="A123" s="261" t="s">
        <v>6324</v>
      </c>
      <c r="B123" s="238">
        <v>1220</v>
      </c>
      <c r="C123" s="238">
        <v>115059730</v>
      </c>
      <c r="D123" s="239"/>
      <c r="E123" s="361" t="s">
        <v>6494</v>
      </c>
      <c r="F123" s="333" t="s">
        <v>36</v>
      </c>
      <c r="G123" s="235">
        <f>SUMIF('In-ward Register'!$K:$K,Summery!$E:$E,'In-ward Register'!$M:$M)</f>
        <v>292</v>
      </c>
      <c r="H123" s="334">
        <f>SUMIF('Out-ward Register'!$D:$D,Summery!$E:$E,'Out-ward Register'!$F:$F)</f>
        <v>0</v>
      </c>
      <c r="I123" s="335">
        <f t="shared" si="5"/>
        <v>292</v>
      </c>
      <c r="J123" s="338">
        <v>800</v>
      </c>
      <c r="K123" s="408">
        <f t="shared" si="6"/>
        <v>233600</v>
      </c>
      <c r="L123" s="260"/>
      <c r="M123" s="334">
        <f t="shared" si="8"/>
        <v>233600</v>
      </c>
      <c r="N123" s="40"/>
      <c r="O123" s="686"/>
    </row>
    <row r="124" spans="1:17" hidden="1">
      <c r="A124" s="261" t="s">
        <v>6324</v>
      </c>
      <c r="B124" s="333">
        <v>543</v>
      </c>
      <c r="C124" s="235">
        <v>111443614</v>
      </c>
      <c r="D124" s="238">
        <v>111443828</v>
      </c>
      <c r="E124" s="238" t="s">
        <v>3132</v>
      </c>
      <c r="F124" s="235" t="s">
        <v>36</v>
      </c>
      <c r="G124" s="235">
        <f>SUMIF('In-ward Register'!$K:$K,Summery!$E:$E,'In-ward Register'!$M:$M)</f>
        <v>125</v>
      </c>
      <c r="H124" s="334">
        <f>SUMIF('Out-ward Register'!$D:$D,Summery!$E:$E,'Out-ward Register'!$F:$F)</f>
        <v>40</v>
      </c>
      <c r="I124" s="335">
        <f t="shared" si="5"/>
        <v>85</v>
      </c>
      <c r="J124" s="334">
        <v>2738</v>
      </c>
      <c r="K124" s="334">
        <f t="shared" si="6"/>
        <v>342250</v>
      </c>
      <c r="L124" s="334">
        <f t="shared" ref="L124:L169" si="12">J124*H124</f>
        <v>109520</v>
      </c>
      <c r="M124" s="334">
        <f t="shared" si="8"/>
        <v>232730</v>
      </c>
      <c r="N124" s="51"/>
      <c r="O124" s="400">
        <f>M124/M$2*100</f>
        <v>245.49578059071729</v>
      </c>
      <c r="Q124" s="255"/>
    </row>
    <row r="125" spans="1:17" ht="20.399999999999999" hidden="1">
      <c r="A125" s="261" t="s">
        <v>3784</v>
      </c>
      <c r="B125" s="333">
        <v>16</v>
      </c>
      <c r="C125" s="235">
        <v>109492197</v>
      </c>
      <c r="D125" s="337" t="s">
        <v>186</v>
      </c>
      <c r="E125" s="238" t="s">
        <v>187</v>
      </c>
      <c r="F125" s="235" t="s">
        <v>36</v>
      </c>
      <c r="G125" s="235">
        <f>SUMIF('In-ward Register'!$K:$K,Summery!$E:$E,'In-ward Register'!$M:$M)</f>
        <v>9605</v>
      </c>
      <c r="H125" s="334">
        <f>SUMIF('Out-ward Register'!$D:$D,Summery!$E:$E,'Out-ward Register'!$F:$F)</f>
        <v>6225</v>
      </c>
      <c r="I125" s="335">
        <f t="shared" si="5"/>
        <v>3380</v>
      </c>
      <c r="J125" s="334">
        <v>66.92</v>
      </c>
      <c r="K125" s="334">
        <f t="shared" si="6"/>
        <v>642766.6</v>
      </c>
      <c r="L125" s="334">
        <f t="shared" si="12"/>
        <v>416577</v>
      </c>
      <c r="M125" s="334">
        <f t="shared" si="8"/>
        <v>226189.59999999998</v>
      </c>
      <c r="N125" s="51"/>
      <c r="O125" s="400">
        <f>M125/M$2*100</f>
        <v>238.59662447257381</v>
      </c>
      <c r="Q125" s="255"/>
    </row>
    <row r="126" spans="1:17" hidden="1">
      <c r="A126" s="261" t="s">
        <v>3784</v>
      </c>
      <c r="B126" s="238">
        <v>1039</v>
      </c>
      <c r="C126" s="238" t="s">
        <v>5210</v>
      </c>
      <c r="D126" s="239" t="s">
        <v>5217</v>
      </c>
      <c r="E126" s="239" t="s">
        <v>5230</v>
      </c>
      <c r="F126" s="333" t="s">
        <v>36</v>
      </c>
      <c r="G126" s="235">
        <f>SUMIF('In-ward Register'!$K:$K,Summery!$E:$E,'In-ward Register'!$M:$M)</f>
        <v>6</v>
      </c>
      <c r="H126" s="334">
        <f>SUMIF('Out-ward Register'!$D:$D,Summery!$E:$E,'Out-ward Register'!$F:$F)</f>
        <v>0</v>
      </c>
      <c r="I126" s="335">
        <f t="shared" si="5"/>
        <v>6</v>
      </c>
      <c r="J126" s="338">
        <v>37500</v>
      </c>
      <c r="K126" s="338">
        <f t="shared" si="6"/>
        <v>225000</v>
      </c>
      <c r="L126" s="261">
        <f t="shared" si="12"/>
        <v>0</v>
      </c>
      <c r="M126" s="334">
        <f t="shared" si="8"/>
        <v>225000</v>
      </c>
      <c r="N126" s="40"/>
      <c r="O126" s="686"/>
    </row>
    <row r="127" spans="1:17" hidden="1">
      <c r="A127" s="261" t="s">
        <v>6324</v>
      </c>
      <c r="B127" s="333">
        <v>1013</v>
      </c>
      <c r="C127" s="238">
        <v>107042433</v>
      </c>
      <c r="D127" s="238" t="s">
        <v>4676</v>
      </c>
      <c r="E127" s="337" t="s">
        <v>4677</v>
      </c>
      <c r="F127" s="235" t="s">
        <v>36</v>
      </c>
      <c r="G127" s="235">
        <f>SUMIF('In-ward Register'!$K:$K,Summery!$E:$E,'In-ward Register'!$M:$M)</f>
        <v>22</v>
      </c>
      <c r="H127" s="334">
        <f>SUMIF('Out-ward Register'!$D:$D,Summery!$E:$E,'Out-ward Register'!$F:$F)</f>
        <v>0</v>
      </c>
      <c r="I127" s="335">
        <f t="shared" si="5"/>
        <v>22</v>
      </c>
      <c r="J127" s="338">
        <v>10000</v>
      </c>
      <c r="K127" s="338">
        <f t="shared" si="6"/>
        <v>220000</v>
      </c>
      <c r="L127" s="338">
        <f t="shared" si="12"/>
        <v>0</v>
      </c>
      <c r="M127" s="334">
        <f t="shared" si="8"/>
        <v>220000</v>
      </c>
      <c r="N127" s="40"/>
      <c r="O127" s="686"/>
    </row>
    <row r="128" spans="1:17" hidden="1">
      <c r="A128" s="261" t="s">
        <v>3784</v>
      </c>
      <c r="B128" s="333">
        <v>297</v>
      </c>
      <c r="C128" s="235">
        <v>112136081</v>
      </c>
      <c r="D128" s="238" t="s">
        <v>997</v>
      </c>
      <c r="E128" s="238" t="s">
        <v>998</v>
      </c>
      <c r="F128" s="235" t="s">
        <v>36</v>
      </c>
      <c r="G128" s="235">
        <f>SUMIF('In-ward Register'!$K:$K,Summery!$E:$E,'In-ward Register'!$M:$M)</f>
        <v>1252</v>
      </c>
      <c r="H128" s="334">
        <f>SUMIF('Out-ward Register'!$D:$D,Summery!$E:$E,'Out-ward Register'!$F:$F)</f>
        <v>870</v>
      </c>
      <c r="I128" s="335">
        <f t="shared" si="5"/>
        <v>382</v>
      </c>
      <c r="J128" s="334">
        <v>570.47</v>
      </c>
      <c r="K128" s="334">
        <f t="shared" si="6"/>
        <v>714228.44000000006</v>
      </c>
      <c r="L128" s="334">
        <f t="shared" si="12"/>
        <v>496308.9</v>
      </c>
      <c r="M128" s="334">
        <f t="shared" si="8"/>
        <v>217919.54000000004</v>
      </c>
      <c r="N128" s="51"/>
      <c r="O128" s="400">
        <f>M128/M$2*100</f>
        <v>229.8729324894515</v>
      </c>
      <c r="Q128" s="255"/>
    </row>
    <row r="129" spans="1:17" hidden="1">
      <c r="A129" s="261" t="s">
        <v>6324</v>
      </c>
      <c r="B129" s="333">
        <v>954</v>
      </c>
      <c r="C129" s="235">
        <v>111391465</v>
      </c>
      <c r="D129" s="239" t="s">
        <v>3968</v>
      </c>
      <c r="E129" s="238" t="s">
        <v>3969</v>
      </c>
      <c r="F129" s="350" t="s">
        <v>36</v>
      </c>
      <c r="G129" s="235">
        <f>SUMIF('In-ward Register'!$K:$K,Summery!$E:$E,'In-ward Register'!$M:$M)</f>
        <v>30</v>
      </c>
      <c r="H129" s="334">
        <f>SUMIF('Out-ward Register'!$D:$D,Summery!$E:$E,'Out-ward Register'!$F:$F)</f>
        <v>3</v>
      </c>
      <c r="I129" s="335">
        <f t="shared" si="5"/>
        <v>27</v>
      </c>
      <c r="J129" s="334">
        <v>8000</v>
      </c>
      <c r="K129" s="338">
        <f t="shared" si="6"/>
        <v>240000</v>
      </c>
      <c r="L129" s="338">
        <f t="shared" si="12"/>
        <v>24000</v>
      </c>
      <c r="M129" s="334">
        <f t="shared" si="8"/>
        <v>216000</v>
      </c>
      <c r="N129" s="40"/>
      <c r="O129" s="686"/>
      <c r="Q129" s="255"/>
    </row>
    <row r="130" spans="1:17" hidden="1">
      <c r="A130" s="261" t="s">
        <v>3784</v>
      </c>
      <c r="B130" s="333">
        <v>921</v>
      </c>
      <c r="C130" s="235">
        <v>112170850</v>
      </c>
      <c r="D130" s="239"/>
      <c r="E130" s="239" t="s">
        <v>3533</v>
      </c>
      <c r="F130" s="333" t="s">
        <v>36</v>
      </c>
      <c r="G130" s="235">
        <f>SUMIF('In-ward Register'!$K:$K,Summery!$E:$E,'In-ward Register'!$M:$M)</f>
        <v>27</v>
      </c>
      <c r="H130" s="334">
        <f>SUMIF('Out-ward Register'!$D:$D,Summery!$E:$E,'Out-ward Register'!$F:$F)</f>
        <v>24</v>
      </c>
      <c r="I130" s="335">
        <f t="shared" si="5"/>
        <v>3</v>
      </c>
      <c r="J130" s="334">
        <v>70000</v>
      </c>
      <c r="K130" s="334">
        <f t="shared" si="6"/>
        <v>1890000</v>
      </c>
      <c r="L130" s="334">
        <f t="shared" si="12"/>
        <v>1680000</v>
      </c>
      <c r="M130" s="334">
        <f t="shared" si="8"/>
        <v>210000</v>
      </c>
      <c r="N130" s="51"/>
      <c r="O130" s="400">
        <f>M130/M$2*100</f>
        <v>221.51898734177215</v>
      </c>
      <c r="Q130" s="255"/>
    </row>
    <row r="131" spans="1:17" hidden="1">
      <c r="A131" s="261" t="s">
        <v>6324</v>
      </c>
      <c r="B131" s="333">
        <v>968</v>
      </c>
      <c r="C131" s="238">
        <v>105988787</v>
      </c>
      <c r="D131" s="238" t="s">
        <v>4101</v>
      </c>
      <c r="E131" s="239" t="s">
        <v>4102</v>
      </c>
      <c r="F131" s="235" t="s">
        <v>36</v>
      </c>
      <c r="G131" s="235">
        <f>SUMIF('In-ward Register'!$K:$K,Summery!$E:$E,'In-ward Register'!$M:$M)</f>
        <v>700</v>
      </c>
      <c r="H131" s="334">
        <f>SUMIF('Out-ward Register'!$D:$D,Summery!$E:$E,'Out-ward Register'!$F:$F)</f>
        <v>100</v>
      </c>
      <c r="I131" s="335">
        <f t="shared" si="5"/>
        <v>600</v>
      </c>
      <c r="J131" s="334">
        <v>350</v>
      </c>
      <c r="K131" s="338">
        <f t="shared" si="6"/>
        <v>245000</v>
      </c>
      <c r="L131" s="338">
        <f t="shared" si="12"/>
        <v>35000</v>
      </c>
      <c r="M131" s="334">
        <f t="shared" si="8"/>
        <v>210000</v>
      </c>
      <c r="N131" s="40"/>
      <c r="O131" s="686"/>
      <c r="Q131" s="255"/>
    </row>
    <row r="132" spans="1:17" hidden="1">
      <c r="A132" s="261" t="s">
        <v>3784</v>
      </c>
      <c r="B132" s="238">
        <v>1189</v>
      </c>
      <c r="C132" s="238">
        <v>115032745</v>
      </c>
      <c r="D132" s="239" t="s">
        <v>5973</v>
      </c>
      <c r="E132" s="239" t="s">
        <v>5974</v>
      </c>
      <c r="F132" s="333" t="s">
        <v>36</v>
      </c>
      <c r="G132" s="235">
        <f>SUMIF('In-ward Register'!$K:$K,Summery!$E:$E,'In-ward Register'!$M:$M)</f>
        <v>174</v>
      </c>
      <c r="H132" s="334">
        <f>SUMIF('Out-ward Register'!$D:$D,Summery!$E:$E,'Out-ward Register'!$F:$F)</f>
        <v>173</v>
      </c>
      <c r="I132" s="335">
        <f t="shared" ref="I132:I195" si="13">G132-H132</f>
        <v>1</v>
      </c>
      <c r="J132" s="338">
        <v>204250</v>
      </c>
      <c r="K132" s="338">
        <f t="shared" ref="K132:K195" si="14">J132*G132</f>
        <v>35539500</v>
      </c>
      <c r="L132" s="338">
        <f t="shared" si="12"/>
        <v>35335250</v>
      </c>
      <c r="M132" s="334">
        <f t="shared" ref="M132:M195" si="15">K132-L132</f>
        <v>204250</v>
      </c>
      <c r="N132" s="40"/>
      <c r="O132" s="686"/>
    </row>
    <row r="133" spans="1:17" hidden="1">
      <c r="A133" s="261" t="s">
        <v>3784</v>
      </c>
      <c r="B133" s="238">
        <v>1019</v>
      </c>
      <c r="C133" s="238">
        <v>107146625</v>
      </c>
      <c r="D133" s="239" t="s">
        <v>5010</v>
      </c>
      <c r="E133" s="239" t="s">
        <v>5011</v>
      </c>
      <c r="F133" s="333" t="s">
        <v>36</v>
      </c>
      <c r="G133" s="235">
        <f>SUMIF('In-ward Register'!$K:$K,Summery!$E:$E,'In-ward Register'!$M:$M)</f>
        <v>100</v>
      </c>
      <c r="H133" s="334">
        <f>SUMIF('Out-ward Register'!$D:$D,Summery!$E:$E,'Out-ward Register'!$F:$F)</f>
        <v>20</v>
      </c>
      <c r="I133" s="335">
        <f t="shared" si="13"/>
        <v>80</v>
      </c>
      <c r="J133" s="338">
        <v>2548.91</v>
      </c>
      <c r="K133" s="338">
        <f t="shared" si="14"/>
        <v>254891</v>
      </c>
      <c r="L133" s="338">
        <f t="shared" si="12"/>
        <v>50978.2</v>
      </c>
      <c r="M133" s="334">
        <f t="shared" si="15"/>
        <v>203912.8</v>
      </c>
      <c r="N133" s="40"/>
      <c r="O133" s="686"/>
    </row>
    <row r="134" spans="1:17" hidden="1">
      <c r="A134" s="261" t="s">
        <v>3784</v>
      </c>
      <c r="B134" s="238">
        <v>1044</v>
      </c>
      <c r="C134" s="238" t="s">
        <v>5213</v>
      </c>
      <c r="D134" s="239" t="s">
        <v>5221</v>
      </c>
      <c r="E134" s="239" t="s">
        <v>5235</v>
      </c>
      <c r="F134" s="333" t="s">
        <v>36</v>
      </c>
      <c r="G134" s="235">
        <f>SUMIF('In-ward Register'!$K:$K,Summery!$E:$E,'In-ward Register'!$M:$M)</f>
        <v>4</v>
      </c>
      <c r="H134" s="334">
        <f>SUMIF('Out-ward Register'!$D:$D,Summery!$E:$E,'Out-ward Register'!$F:$F)</f>
        <v>0</v>
      </c>
      <c r="I134" s="335">
        <f t="shared" si="13"/>
        <v>4</v>
      </c>
      <c r="J134" s="338">
        <v>50500</v>
      </c>
      <c r="K134" s="338">
        <f t="shared" si="14"/>
        <v>202000</v>
      </c>
      <c r="L134" s="261">
        <f t="shared" si="12"/>
        <v>0</v>
      </c>
      <c r="M134" s="334">
        <f t="shared" si="15"/>
        <v>202000</v>
      </c>
      <c r="N134" s="40"/>
      <c r="O134" s="686"/>
    </row>
    <row r="135" spans="1:17" ht="20.399999999999999" hidden="1">
      <c r="A135" s="261" t="s">
        <v>3784</v>
      </c>
      <c r="B135" s="333">
        <v>14</v>
      </c>
      <c r="C135" s="235">
        <v>109492181</v>
      </c>
      <c r="D135" s="337" t="s">
        <v>170</v>
      </c>
      <c r="E135" s="238" t="s">
        <v>171</v>
      </c>
      <c r="F135" s="235" t="s">
        <v>36</v>
      </c>
      <c r="G135" s="235">
        <f>SUMIF('In-ward Register'!$K:$K,Summery!$E:$E,'In-ward Register'!$M:$M)</f>
        <v>30566</v>
      </c>
      <c r="H135" s="334">
        <f>SUMIF('Out-ward Register'!$D:$D,Summery!$E:$E,'Out-ward Register'!$F:$F)</f>
        <v>19562</v>
      </c>
      <c r="I135" s="335">
        <f t="shared" si="13"/>
        <v>11004</v>
      </c>
      <c r="J135" s="334">
        <v>18.350000000000001</v>
      </c>
      <c r="K135" s="334">
        <f t="shared" si="14"/>
        <v>560886.10000000009</v>
      </c>
      <c r="L135" s="334">
        <f t="shared" si="12"/>
        <v>358962.7</v>
      </c>
      <c r="M135" s="334">
        <f t="shared" si="15"/>
        <v>201923.40000000008</v>
      </c>
      <c r="N135" s="51"/>
      <c r="O135" s="400">
        <f>M135/M$2*100</f>
        <v>212.99936708860767</v>
      </c>
      <c r="Q135" s="255"/>
    </row>
    <row r="136" spans="1:17" ht="20.399999999999999" hidden="1">
      <c r="A136" s="261" t="s">
        <v>3892</v>
      </c>
      <c r="B136" s="333">
        <v>871</v>
      </c>
      <c r="C136" s="238" t="s">
        <v>2954</v>
      </c>
      <c r="D136" s="239" t="s">
        <v>2790</v>
      </c>
      <c r="E136" s="238" t="s">
        <v>3234</v>
      </c>
      <c r="F136" s="235" t="s">
        <v>36</v>
      </c>
      <c r="G136" s="235">
        <f>SUMIF('In-ward Register'!$K:$K,Summery!$E:$E,'In-ward Register'!$M:$M)</f>
        <v>34</v>
      </c>
      <c r="H136" s="334">
        <f>SUMIF('Out-ward Register'!$D:$D,Summery!$E:$E,'Out-ward Register'!$F:$F)</f>
        <v>29</v>
      </c>
      <c r="I136" s="335">
        <f t="shared" si="13"/>
        <v>5</v>
      </c>
      <c r="J136" s="334">
        <v>40045.800000000003</v>
      </c>
      <c r="K136" s="334">
        <f t="shared" si="14"/>
        <v>1361557.2000000002</v>
      </c>
      <c r="L136" s="334">
        <f t="shared" si="12"/>
        <v>1161328.2000000002</v>
      </c>
      <c r="M136" s="334">
        <f t="shared" si="15"/>
        <v>200229</v>
      </c>
      <c r="N136" s="51"/>
      <c r="O136" s="400">
        <f>M136/M$2*100</f>
        <v>211.21202531645568</v>
      </c>
      <c r="Q136" s="255"/>
    </row>
    <row r="137" spans="1:17" hidden="1">
      <c r="A137" s="261" t="s">
        <v>6323</v>
      </c>
      <c r="B137" s="333">
        <v>996</v>
      </c>
      <c r="C137" s="238">
        <v>113722715</v>
      </c>
      <c r="D137" s="238" t="s">
        <v>4430</v>
      </c>
      <c r="E137" s="337" t="s">
        <v>4431</v>
      </c>
      <c r="F137" s="235" t="s">
        <v>36</v>
      </c>
      <c r="G137" s="235">
        <f>SUMIF('In-ward Register'!$K:$K,Summery!$E:$E,'In-ward Register'!$M:$M)</f>
        <v>10</v>
      </c>
      <c r="H137" s="334">
        <f>SUMIF('Out-ward Register'!$D:$D,Summery!$E:$E,'Out-ward Register'!$F:$F)</f>
        <v>8</v>
      </c>
      <c r="I137" s="335">
        <f t="shared" si="13"/>
        <v>2</v>
      </c>
      <c r="J137" s="338">
        <v>99999</v>
      </c>
      <c r="K137" s="338">
        <f t="shared" si="14"/>
        <v>999990</v>
      </c>
      <c r="L137" s="338">
        <f t="shared" si="12"/>
        <v>799992</v>
      </c>
      <c r="M137" s="334">
        <f t="shared" si="15"/>
        <v>199998</v>
      </c>
      <c r="N137" s="40"/>
      <c r="O137" s="686"/>
    </row>
    <row r="138" spans="1:17" hidden="1">
      <c r="A138" s="261" t="s">
        <v>6324</v>
      </c>
      <c r="B138" s="333">
        <v>542</v>
      </c>
      <c r="C138" s="235">
        <v>111443613</v>
      </c>
      <c r="D138" s="238">
        <v>111443825</v>
      </c>
      <c r="E138" s="238" t="s">
        <v>3131</v>
      </c>
      <c r="F138" s="235" t="s">
        <v>36</v>
      </c>
      <c r="G138" s="235">
        <f>SUMIF('In-ward Register'!$K:$K,Summery!$E:$E,'In-ward Register'!$M:$M)</f>
        <v>301</v>
      </c>
      <c r="H138" s="334">
        <f>SUMIF('Out-ward Register'!$D:$D,Summery!$E:$E,'Out-ward Register'!$F:$F)</f>
        <v>255</v>
      </c>
      <c r="I138" s="335">
        <f t="shared" si="13"/>
        <v>46</v>
      </c>
      <c r="J138" s="334">
        <v>4172</v>
      </c>
      <c r="K138" s="334">
        <f t="shared" si="14"/>
        <v>1255772</v>
      </c>
      <c r="L138" s="334">
        <f t="shared" si="12"/>
        <v>1063860</v>
      </c>
      <c r="M138" s="334">
        <f t="shared" si="15"/>
        <v>191912</v>
      </c>
      <c r="N138" s="51"/>
      <c r="O138" s="400">
        <f>M138/M$2*100</f>
        <v>202.43881856540082</v>
      </c>
      <c r="Q138" s="255"/>
    </row>
    <row r="139" spans="1:17" hidden="1">
      <c r="A139" s="261" t="s">
        <v>6324</v>
      </c>
      <c r="B139" s="333">
        <v>1008</v>
      </c>
      <c r="C139" s="238">
        <v>105989942</v>
      </c>
      <c r="D139" s="238" t="s">
        <v>4666</v>
      </c>
      <c r="E139" s="337" t="s">
        <v>4667</v>
      </c>
      <c r="F139" s="235" t="s">
        <v>36</v>
      </c>
      <c r="G139" s="235">
        <f>SUMIF('In-ward Register'!$K:$K,Summery!$E:$E,'In-ward Register'!$M:$M)</f>
        <v>11</v>
      </c>
      <c r="H139" s="334">
        <f>SUMIF('Out-ward Register'!$D:$D,Summery!$E:$E,'Out-ward Register'!$F:$F)</f>
        <v>1</v>
      </c>
      <c r="I139" s="335">
        <f t="shared" si="13"/>
        <v>10</v>
      </c>
      <c r="J139" s="338">
        <v>19000</v>
      </c>
      <c r="K139" s="338">
        <f t="shared" si="14"/>
        <v>209000</v>
      </c>
      <c r="L139" s="338">
        <f t="shared" si="12"/>
        <v>19000</v>
      </c>
      <c r="M139" s="334">
        <f t="shared" si="15"/>
        <v>190000</v>
      </c>
      <c r="N139" s="40"/>
      <c r="O139" s="686"/>
    </row>
    <row r="140" spans="1:17" hidden="1">
      <c r="A140" s="261" t="s">
        <v>6324</v>
      </c>
      <c r="B140" s="333">
        <v>541</v>
      </c>
      <c r="C140" s="235">
        <v>101857908</v>
      </c>
      <c r="D140" s="238" t="s">
        <v>1706</v>
      </c>
      <c r="E140" s="238" t="s">
        <v>1707</v>
      </c>
      <c r="F140" s="235" t="s">
        <v>36</v>
      </c>
      <c r="G140" s="235">
        <f>SUMIF('In-ward Register'!$K:$K,Summery!$E:$E,'In-ward Register'!$M:$M)</f>
        <v>6</v>
      </c>
      <c r="H140" s="334">
        <f>SUMIF('Out-ward Register'!$D:$D,Summery!$E:$E,'Out-ward Register'!$F:$F)</f>
        <v>2</v>
      </c>
      <c r="I140" s="335">
        <f t="shared" si="13"/>
        <v>4</v>
      </c>
      <c r="J140" s="334">
        <v>46970</v>
      </c>
      <c r="K140" s="334">
        <f t="shared" si="14"/>
        <v>281820</v>
      </c>
      <c r="L140" s="334">
        <f t="shared" si="12"/>
        <v>93940</v>
      </c>
      <c r="M140" s="334">
        <f t="shared" si="15"/>
        <v>187880</v>
      </c>
      <c r="N140" s="177"/>
      <c r="O140" s="400">
        <f>M140/M$2*100</f>
        <v>198.1856540084388</v>
      </c>
      <c r="Q140" s="255"/>
    </row>
    <row r="141" spans="1:17" hidden="1">
      <c r="A141" s="261" t="s">
        <v>6323</v>
      </c>
      <c r="B141" s="333">
        <v>877</v>
      </c>
      <c r="C141" s="235">
        <v>112169815</v>
      </c>
      <c r="D141" s="239" t="s">
        <v>2933</v>
      </c>
      <c r="E141" s="238" t="s">
        <v>3238</v>
      </c>
      <c r="F141" s="333" t="s">
        <v>2729</v>
      </c>
      <c r="G141" s="235">
        <f>SUMIF('In-ward Register'!$K:$K,Summery!$E:$E,'In-ward Register'!$M:$M)</f>
        <v>320</v>
      </c>
      <c r="H141" s="334">
        <f>SUMIF('Out-ward Register'!$D:$D,Summery!$E:$E,'Out-ward Register'!$F:$F)</f>
        <v>0</v>
      </c>
      <c r="I141" s="335">
        <f t="shared" si="13"/>
        <v>320</v>
      </c>
      <c r="J141" s="334">
        <v>587</v>
      </c>
      <c r="K141" s="334">
        <f t="shared" si="14"/>
        <v>187840</v>
      </c>
      <c r="L141" s="334">
        <f t="shared" si="12"/>
        <v>0</v>
      </c>
      <c r="M141" s="334">
        <f t="shared" si="15"/>
        <v>187840</v>
      </c>
      <c r="N141" s="51"/>
      <c r="O141" s="400">
        <f>M141/M$2*100</f>
        <v>198.14345991561183</v>
      </c>
      <c r="Q141" s="255"/>
    </row>
    <row r="142" spans="1:17" hidden="1">
      <c r="A142" s="261" t="s">
        <v>6324</v>
      </c>
      <c r="B142" s="333">
        <v>972</v>
      </c>
      <c r="C142" s="238">
        <v>113562004</v>
      </c>
      <c r="D142" s="238" t="s">
        <v>4109</v>
      </c>
      <c r="E142" s="239" t="s">
        <v>4110</v>
      </c>
      <c r="F142" s="235" t="s">
        <v>36</v>
      </c>
      <c r="G142" s="235">
        <f>SUMIF('In-ward Register'!$K:$K,Summery!$E:$E,'In-ward Register'!$M:$M)</f>
        <v>25</v>
      </c>
      <c r="H142" s="334">
        <f>SUMIF('Out-ward Register'!$D:$D,Summery!$E:$E,'Out-ward Register'!$F:$F)</f>
        <v>0</v>
      </c>
      <c r="I142" s="335">
        <f t="shared" si="13"/>
        <v>25</v>
      </c>
      <c r="J142" s="334">
        <v>7400</v>
      </c>
      <c r="K142" s="338">
        <f t="shared" si="14"/>
        <v>185000</v>
      </c>
      <c r="L142" s="338">
        <f t="shared" si="12"/>
        <v>0</v>
      </c>
      <c r="M142" s="334">
        <f t="shared" si="15"/>
        <v>185000</v>
      </c>
      <c r="N142" s="40"/>
      <c r="O142" s="686"/>
      <c r="Q142" s="255"/>
    </row>
    <row r="143" spans="1:17" ht="20.399999999999999" hidden="1">
      <c r="A143" s="261" t="s">
        <v>3784</v>
      </c>
      <c r="B143" s="333">
        <v>102</v>
      </c>
      <c r="C143" s="235">
        <v>109492174</v>
      </c>
      <c r="D143" s="238" t="s">
        <v>488</v>
      </c>
      <c r="E143" s="238" t="s">
        <v>489</v>
      </c>
      <c r="F143" s="235" t="s">
        <v>36</v>
      </c>
      <c r="G143" s="235">
        <f>SUMIF('In-ward Register'!$K:$K,Summery!$E:$E,'In-ward Register'!$M:$M)</f>
        <v>792</v>
      </c>
      <c r="H143" s="334">
        <f>SUMIF('Out-ward Register'!$D:$D,Summery!$E:$E,'Out-ward Register'!$F:$F)</f>
        <v>750</v>
      </c>
      <c r="I143" s="335">
        <f t="shared" si="13"/>
        <v>42</v>
      </c>
      <c r="J143" s="334">
        <v>4051</v>
      </c>
      <c r="K143" s="334">
        <f t="shared" si="14"/>
        <v>3208392</v>
      </c>
      <c r="L143" s="334">
        <f t="shared" si="12"/>
        <v>3038250</v>
      </c>
      <c r="M143" s="334">
        <f t="shared" si="15"/>
        <v>170142</v>
      </c>
      <c r="N143" s="51"/>
      <c r="O143" s="400">
        <f>M143/M$2*100</f>
        <v>179.47468354430382</v>
      </c>
      <c r="Q143" s="255"/>
    </row>
    <row r="144" spans="1:17" hidden="1">
      <c r="A144" s="261" t="s">
        <v>6324</v>
      </c>
      <c r="B144" s="238">
        <v>1199</v>
      </c>
      <c r="C144" s="238">
        <v>107143203</v>
      </c>
      <c r="D144" s="239" t="s">
        <v>6161</v>
      </c>
      <c r="E144" s="239" t="s">
        <v>6162</v>
      </c>
      <c r="F144" s="235" t="s">
        <v>36</v>
      </c>
      <c r="G144" s="235">
        <f>SUMIF('In-ward Register'!$K:$K,Summery!$E:$E,'In-ward Register'!$M:$M)</f>
        <v>15</v>
      </c>
      <c r="H144" s="334">
        <f>SUMIF('Out-ward Register'!$D:$D,Summery!$E:$E,'Out-ward Register'!$F:$F)</f>
        <v>12</v>
      </c>
      <c r="I144" s="335">
        <f t="shared" si="13"/>
        <v>3</v>
      </c>
      <c r="J144" s="338">
        <v>56500</v>
      </c>
      <c r="K144" s="338">
        <f t="shared" si="14"/>
        <v>847500</v>
      </c>
      <c r="L144" s="338">
        <f t="shared" si="12"/>
        <v>678000</v>
      </c>
      <c r="M144" s="334">
        <f t="shared" si="15"/>
        <v>169500</v>
      </c>
      <c r="N144" s="40"/>
      <c r="O144" s="686"/>
    </row>
    <row r="145" spans="1:17" hidden="1">
      <c r="A145" s="261" t="s">
        <v>6324</v>
      </c>
      <c r="B145" s="333">
        <v>986</v>
      </c>
      <c r="C145" s="354">
        <v>105990029</v>
      </c>
      <c r="D145" s="238" t="s">
        <v>4205</v>
      </c>
      <c r="E145" s="238" t="s">
        <v>4206</v>
      </c>
      <c r="F145" s="235" t="s">
        <v>36</v>
      </c>
      <c r="G145" s="235">
        <f>SUMIF('In-ward Register'!$K:$K,Summery!$E:$E,'In-ward Register'!$M:$M)</f>
        <v>5</v>
      </c>
      <c r="H145" s="334">
        <f>SUMIF('Out-ward Register'!$D:$D,Summery!$E:$E,'Out-ward Register'!$F:$F)</f>
        <v>0</v>
      </c>
      <c r="I145" s="335">
        <f t="shared" si="13"/>
        <v>5</v>
      </c>
      <c r="J145" s="334">
        <v>33400</v>
      </c>
      <c r="K145" s="338">
        <f t="shared" si="14"/>
        <v>167000</v>
      </c>
      <c r="L145" s="338">
        <f t="shared" si="12"/>
        <v>0</v>
      </c>
      <c r="M145" s="334">
        <f t="shared" si="15"/>
        <v>167000</v>
      </c>
      <c r="N145" s="40"/>
      <c r="O145" s="686"/>
      <c r="Q145" s="255"/>
    </row>
    <row r="146" spans="1:17" hidden="1">
      <c r="A146" s="261" t="s">
        <v>6324</v>
      </c>
      <c r="B146" s="333">
        <v>985</v>
      </c>
      <c r="C146" s="238">
        <v>105401097</v>
      </c>
      <c r="D146" s="238" t="s">
        <v>4202</v>
      </c>
      <c r="E146" s="238" t="s">
        <v>4203</v>
      </c>
      <c r="F146" s="235" t="s">
        <v>36</v>
      </c>
      <c r="G146" s="235">
        <f>SUMIF('In-ward Register'!$K:$K,Summery!$E:$E,'In-ward Register'!$M:$M)</f>
        <v>10</v>
      </c>
      <c r="H146" s="334">
        <f>SUMIF('Out-ward Register'!$D:$D,Summery!$E:$E,'Out-ward Register'!$F:$F)</f>
        <v>7</v>
      </c>
      <c r="I146" s="335">
        <f t="shared" si="13"/>
        <v>3</v>
      </c>
      <c r="J146" s="334">
        <v>54800</v>
      </c>
      <c r="K146" s="338">
        <f t="shared" si="14"/>
        <v>548000</v>
      </c>
      <c r="L146" s="338">
        <f t="shared" si="12"/>
        <v>383600</v>
      </c>
      <c r="M146" s="334">
        <f t="shared" si="15"/>
        <v>164400</v>
      </c>
      <c r="N146" s="40"/>
      <c r="O146" s="686"/>
      <c r="Q146" s="255"/>
    </row>
    <row r="147" spans="1:17" ht="20.399999999999999" hidden="1">
      <c r="A147" s="261" t="s">
        <v>3784</v>
      </c>
      <c r="B147" s="333">
        <v>90</v>
      </c>
      <c r="C147" s="235">
        <v>112136072</v>
      </c>
      <c r="D147" s="238">
        <v>19620005092</v>
      </c>
      <c r="E147" s="238" t="s">
        <v>457</v>
      </c>
      <c r="F147" s="235" t="s">
        <v>36</v>
      </c>
      <c r="G147" s="235">
        <f>SUMIF('In-ward Register'!$K:$K,Summery!$E:$E,'In-ward Register'!$M:$M)</f>
        <v>1327</v>
      </c>
      <c r="H147" s="334">
        <f>SUMIF('Out-ward Register'!$D:$D,Summery!$E:$E,'Out-ward Register'!$F:$F)</f>
        <v>930</v>
      </c>
      <c r="I147" s="335">
        <f t="shared" si="13"/>
        <v>397</v>
      </c>
      <c r="J147" s="334">
        <v>404.26</v>
      </c>
      <c r="K147" s="334">
        <f t="shared" si="14"/>
        <v>536453.02</v>
      </c>
      <c r="L147" s="334">
        <f t="shared" si="12"/>
        <v>375961.8</v>
      </c>
      <c r="M147" s="334">
        <f t="shared" si="15"/>
        <v>160491.22000000003</v>
      </c>
      <c r="N147" s="51"/>
      <c r="O147" s="400">
        <f>M147/M$2*100</f>
        <v>169.29453586497894</v>
      </c>
      <c r="Q147" s="255"/>
    </row>
    <row r="148" spans="1:17" hidden="1">
      <c r="A148" s="261" t="s">
        <v>3784</v>
      </c>
      <c r="B148" s="238">
        <v>1148</v>
      </c>
      <c r="C148" s="238" t="s">
        <v>5633</v>
      </c>
      <c r="D148" s="239" t="s">
        <v>5634</v>
      </c>
      <c r="E148" s="235" t="s">
        <v>5635</v>
      </c>
      <c r="F148" s="235" t="s">
        <v>36</v>
      </c>
      <c r="G148" s="235">
        <f>SUMIF('In-ward Register'!$K:$K,Summery!$E:$E,'In-ward Register'!$M:$M)</f>
        <v>5</v>
      </c>
      <c r="H148" s="334">
        <f>SUMIF('Out-ward Register'!$D:$D,Summery!$E:$E,'Out-ward Register'!$F:$F)</f>
        <v>0</v>
      </c>
      <c r="I148" s="335">
        <f t="shared" si="13"/>
        <v>5</v>
      </c>
      <c r="J148" s="359">
        <v>31900</v>
      </c>
      <c r="K148" s="359">
        <f t="shared" si="14"/>
        <v>159500</v>
      </c>
      <c r="L148" s="359">
        <f t="shared" si="12"/>
        <v>0</v>
      </c>
      <c r="M148" s="334">
        <f t="shared" si="15"/>
        <v>159500</v>
      </c>
      <c r="N148" s="40"/>
      <c r="O148" s="686"/>
    </row>
    <row r="149" spans="1:17" hidden="1">
      <c r="A149" s="261" t="s">
        <v>3784</v>
      </c>
      <c r="B149" s="238">
        <v>1185</v>
      </c>
      <c r="C149" s="238" t="s">
        <v>5935</v>
      </c>
      <c r="D149" s="239" t="s">
        <v>5936</v>
      </c>
      <c r="E149" s="239" t="s">
        <v>5937</v>
      </c>
      <c r="F149" s="333" t="s">
        <v>36</v>
      </c>
      <c r="G149" s="235">
        <f>SUMIF('In-ward Register'!$K:$K,Summery!$E:$E,'In-ward Register'!$M:$M)</f>
        <v>3</v>
      </c>
      <c r="H149" s="334">
        <f>SUMIF('Out-ward Register'!$D:$D,Summery!$E:$E,'Out-ward Register'!$F:$F)</f>
        <v>1</v>
      </c>
      <c r="I149" s="335">
        <f t="shared" si="13"/>
        <v>2</v>
      </c>
      <c r="J149" s="338">
        <v>79000</v>
      </c>
      <c r="K149" s="338">
        <f t="shared" si="14"/>
        <v>237000</v>
      </c>
      <c r="L149" s="338">
        <f t="shared" si="12"/>
        <v>79000</v>
      </c>
      <c r="M149" s="334">
        <f t="shared" si="15"/>
        <v>158000</v>
      </c>
      <c r="N149" s="40"/>
      <c r="O149" s="686"/>
    </row>
    <row r="150" spans="1:17" hidden="1">
      <c r="A150" s="261" t="s">
        <v>6324</v>
      </c>
      <c r="B150" s="333">
        <v>552</v>
      </c>
      <c r="C150" s="235">
        <v>110308514</v>
      </c>
      <c r="D150" s="235" t="s">
        <v>1759</v>
      </c>
      <c r="E150" s="238" t="s">
        <v>3141</v>
      </c>
      <c r="F150" s="235" t="s">
        <v>36</v>
      </c>
      <c r="G150" s="235">
        <f>SUMIF('In-ward Register'!$K:$K,Summery!$E:$E,'In-ward Register'!$M:$M)</f>
        <v>12</v>
      </c>
      <c r="H150" s="334">
        <f>SUMIF('Out-ward Register'!$D:$D,Summery!$E:$E,'Out-ward Register'!$F:$F)</f>
        <v>0</v>
      </c>
      <c r="I150" s="335">
        <f t="shared" si="13"/>
        <v>12</v>
      </c>
      <c r="J150" s="334">
        <v>13000</v>
      </c>
      <c r="K150" s="334">
        <f t="shared" si="14"/>
        <v>156000</v>
      </c>
      <c r="L150" s="334">
        <f t="shared" si="12"/>
        <v>0</v>
      </c>
      <c r="M150" s="334">
        <f t="shared" si="15"/>
        <v>156000</v>
      </c>
      <c r="N150" s="177"/>
      <c r="O150" s="400">
        <f>M150/M$2*100</f>
        <v>164.55696202531647</v>
      </c>
      <c r="Q150" s="255"/>
    </row>
    <row r="151" spans="1:17" ht="30.6" hidden="1">
      <c r="A151" s="261" t="s">
        <v>6323</v>
      </c>
      <c r="B151" s="333">
        <v>581</v>
      </c>
      <c r="C151" s="235">
        <v>107147848</v>
      </c>
      <c r="D151" s="238" t="s">
        <v>1847</v>
      </c>
      <c r="E151" s="238" t="s">
        <v>3161</v>
      </c>
      <c r="F151" s="235" t="s">
        <v>36</v>
      </c>
      <c r="G151" s="235">
        <f>SUMIF('In-ward Register'!$K:$K,Summery!$E:$E,'In-ward Register'!$M:$M)</f>
        <v>100</v>
      </c>
      <c r="H151" s="334">
        <f>SUMIF('Out-ward Register'!$D:$D,Summery!$E:$E,'Out-ward Register'!$F:$F)</f>
        <v>0</v>
      </c>
      <c r="I151" s="335">
        <f t="shared" si="13"/>
        <v>100</v>
      </c>
      <c r="J151" s="334">
        <v>1560</v>
      </c>
      <c r="K151" s="334">
        <f t="shared" si="14"/>
        <v>156000</v>
      </c>
      <c r="L151" s="334">
        <f t="shared" si="12"/>
        <v>0</v>
      </c>
      <c r="M151" s="334">
        <f t="shared" si="15"/>
        <v>156000</v>
      </c>
      <c r="N151" s="177"/>
      <c r="O151" s="400">
        <f>M151/M$2*100</f>
        <v>164.55696202531647</v>
      </c>
      <c r="Q151" s="255"/>
    </row>
    <row r="152" spans="1:17" hidden="1">
      <c r="A152" s="261" t="s">
        <v>3784</v>
      </c>
      <c r="B152" s="238">
        <v>1156</v>
      </c>
      <c r="C152" s="238">
        <v>102200639</v>
      </c>
      <c r="D152" s="239" t="s">
        <v>5725</v>
      </c>
      <c r="E152" s="239" t="s">
        <v>5726</v>
      </c>
      <c r="F152" s="333" t="s">
        <v>36</v>
      </c>
      <c r="G152" s="235">
        <f>SUMIF('In-ward Register'!$K:$K,Summery!$E:$E,'In-ward Register'!$M:$M)</f>
        <v>10</v>
      </c>
      <c r="H152" s="334">
        <f>SUMIF('Out-ward Register'!$D:$D,Summery!$E:$E,'Out-ward Register'!$F:$F)</f>
        <v>0</v>
      </c>
      <c r="I152" s="335">
        <f t="shared" si="13"/>
        <v>10</v>
      </c>
      <c r="J152" s="338">
        <v>15600</v>
      </c>
      <c r="K152" s="338">
        <f t="shared" si="14"/>
        <v>156000</v>
      </c>
      <c r="L152" s="338">
        <f t="shared" si="12"/>
        <v>0</v>
      </c>
      <c r="M152" s="334">
        <f t="shared" si="15"/>
        <v>156000</v>
      </c>
      <c r="N152" s="40"/>
      <c r="O152" s="686"/>
    </row>
    <row r="153" spans="1:17" hidden="1">
      <c r="A153" s="261" t="s">
        <v>3784</v>
      </c>
      <c r="B153" s="333">
        <v>1134</v>
      </c>
      <c r="C153" s="333" t="s">
        <v>5512</v>
      </c>
      <c r="D153" s="239" t="s">
        <v>5513</v>
      </c>
      <c r="E153" s="357" t="s">
        <v>5514</v>
      </c>
      <c r="F153" s="235" t="s">
        <v>36</v>
      </c>
      <c r="G153" s="235">
        <f>SUMIF('In-ward Register'!$K:$K,Summery!$E:$E,'In-ward Register'!$M:$M)</f>
        <v>16</v>
      </c>
      <c r="H153" s="334">
        <f>SUMIF('Out-ward Register'!$D:$D,Summery!$E:$E,'Out-ward Register'!$F:$F)</f>
        <v>0</v>
      </c>
      <c r="I153" s="335">
        <f t="shared" si="13"/>
        <v>16</v>
      </c>
      <c r="J153" s="335">
        <v>9600</v>
      </c>
      <c r="K153" s="338">
        <f t="shared" si="14"/>
        <v>153600</v>
      </c>
      <c r="L153" s="261">
        <f t="shared" si="12"/>
        <v>0</v>
      </c>
      <c r="M153" s="334">
        <f t="shared" si="15"/>
        <v>153600</v>
      </c>
      <c r="N153" s="40"/>
      <c r="O153" s="686"/>
    </row>
    <row r="154" spans="1:17" hidden="1">
      <c r="A154" s="261" t="s">
        <v>6323</v>
      </c>
      <c r="B154" s="238">
        <v>1022</v>
      </c>
      <c r="C154" s="238">
        <v>113831708</v>
      </c>
      <c r="D154" s="239"/>
      <c r="E154" s="239" t="s">
        <v>5060</v>
      </c>
      <c r="F154" s="333" t="s">
        <v>36</v>
      </c>
      <c r="G154" s="235">
        <f>SUMIF('In-ward Register'!$K:$K,Summery!$E:$E,'In-ward Register'!$M:$M)</f>
        <v>10</v>
      </c>
      <c r="H154" s="334">
        <f>SUMIF('Out-ward Register'!$D:$D,Summery!$E:$E,'Out-ward Register'!$F:$F)</f>
        <v>0</v>
      </c>
      <c r="I154" s="335">
        <f t="shared" si="13"/>
        <v>10</v>
      </c>
      <c r="J154" s="338">
        <v>14965</v>
      </c>
      <c r="K154" s="338">
        <f t="shared" si="14"/>
        <v>149650</v>
      </c>
      <c r="L154" s="338">
        <f t="shared" si="12"/>
        <v>0</v>
      </c>
      <c r="M154" s="334">
        <f t="shared" si="15"/>
        <v>149650</v>
      </c>
      <c r="N154" s="40"/>
      <c r="O154" s="686"/>
    </row>
    <row r="155" spans="1:17" hidden="1">
      <c r="A155" s="261" t="s">
        <v>3784</v>
      </c>
      <c r="B155" s="333">
        <v>93</v>
      </c>
      <c r="C155" s="235">
        <v>109492198</v>
      </c>
      <c r="D155" s="238" t="s">
        <v>463</v>
      </c>
      <c r="E155" s="238" t="s">
        <v>464</v>
      </c>
      <c r="F155" s="235" t="s">
        <v>36</v>
      </c>
      <c r="G155" s="235">
        <f>SUMIF('In-ward Register'!$K:$K,Summery!$E:$E,'In-ward Register'!$M:$M)</f>
        <v>759</v>
      </c>
      <c r="H155" s="334">
        <f>SUMIF('Out-ward Register'!$D:$D,Summery!$E:$E,'Out-ward Register'!$F:$F)</f>
        <v>628</v>
      </c>
      <c r="I155" s="335">
        <f t="shared" si="13"/>
        <v>131</v>
      </c>
      <c r="J155" s="334">
        <v>1139.3800000000001</v>
      </c>
      <c r="K155" s="334">
        <f t="shared" si="14"/>
        <v>864789.42</v>
      </c>
      <c r="L155" s="334">
        <f t="shared" si="12"/>
        <v>715530.64</v>
      </c>
      <c r="M155" s="334">
        <f t="shared" si="15"/>
        <v>149258.78000000003</v>
      </c>
      <c r="N155" s="51"/>
      <c r="O155" s="400">
        <f>M155/M$2*100</f>
        <v>157.44597046413503</v>
      </c>
      <c r="Q155" s="255"/>
    </row>
    <row r="156" spans="1:17" hidden="1">
      <c r="A156" s="261" t="s">
        <v>6324</v>
      </c>
      <c r="B156" s="238">
        <v>1190</v>
      </c>
      <c r="C156" s="238">
        <v>106176636</v>
      </c>
      <c r="D156" s="239"/>
      <c r="E156" s="239" t="s">
        <v>5955</v>
      </c>
      <c r="F156" s="333" t="s">
        <v>36</v>
      </c>
      <c r="G156" s="235">
        <f>SUMIF('In-ward Register'!$K:$K,Summery!$E:$E,'In-ward Register'!$M:$M)</f>
        <v>32</v>
      </c>
      <c r="H156" s="334">
        <f>SUMIF('Out-ward Register'!$D:$D,Summery!$E:$E,'Out-ward Register'!$F:$F)</f>
        <v>25</v>
      </c>
      <c r="I156" s="335">
        <f t="shared" si="13"/>
        <v>7</v>
      </c>
      <c r="J156" s="338">
        <v>21000</v>
      </c>
      <c r="K156" s="338">
        <f t="shared" si="14"/>
        <v>672000</v>
      </c>
      <c r="L156" s="338">
        <f t="shared" si="12"/>
        <v>525000</v>
      </c>
      <c r="M156" s="334">
        <f t="shared" si="15"/>
        <v>147000</v>
      </c>
      <c r="N156" s="40"/>
      <c r="O156" s="686"/>
    </row>
    <row r="157" spans="1:17" hidden="1">
      <c r="A157" s="261" t="s">
        <v>3784</v>
      </c>
      <c r="B157" s="238">
        <v>1021</v>
      </c>
      <c r="C157" s="238">
        <v>115001010</v>
      </c>
      <c r="D157" s="239">
        <v>21410000002</v>
      </c>
      <c r="E157" s="239" t="s">
        <v>5051</v>
      </c>
      <c r="F157" s="350" t="s">
        <v>36</v>
      </c>
      <c r="G157" s="235">
        <f>SUMIF('In-ward Register'!$K:$K,Summery!$E:$E,'In-ward Register'!$M:$M)</f>
        <v>630</v>
      </c>
      <c r="H157" s="334">
        <f>SUMIF('Out-ward Register'!$D:$D,Summery!$E:$E,'Out-ward Register'!$F:$F)</f>
        <v>0</v>
      </c>
      <c r="I157" s="335">
        <f t="shared" si="13"/>
        <v>630</v>
      </c>
      <c r="J157" s="338">
        <v>232.25</v>
      </c>
      <c r="K157" s="338">
        <f t="shared" si="14"/>
        <v>146317.5</v>
      </c>
      <c r="L157" s="338">
        <f t="shared" si="12"/>
        <v>0</v>
      </c>
      <c r="M157" s="334">
        <f t="shared" si="15"/>
        <v>146317.5</v>
      </c>
      <c r="N157" s="40"/>
      <c r="O157" s="686"/>
    </row>
    <row r="158" spans="1:17" hidden="1">
      <c r="A158" s="261" t="s">
        <v>6323</v>
      </c>
      <c r="B158" s="333">
        <v>580</v>
      </c>
      <c r="C158" s="235">
        <v>104693112</v>
      </c>
      <c r="D158" s="238" t="s">
        <v>1841</v>
      </c>
      <c r="E158" s="238" t="s">
        <v>1842</v>
      </c>
      <c r="F158" s="235" t="s">
        <v>36</v>
      </c>
      <c r="G158" s="235">
        <f>SUMIF('In-ward Register'!$K:$K,Summery!$E:$E,'In-ward Register'!$M:$M)</f>
        <v>9</v>
      </c>
      <c r="H158" s="334">
        <f>SUMIF('Out-ward Register'!$D:$D,Summery!$E:$E,'Out-ward Register'!$F:$F)</f>
        <v>0</v>
      </c>
      <c r="I158" s="335">
        <f t="shared" si="13"/>
        <v>9</v>
      </c>
      <c r="J158" s="334">
        <v>16221</v>
      </c>
      <c r="K158" s="334">
        <f t="shared" si="14"/>
        <v>145989</v>
      </c>
      <c r="L158" s="334">
        <f t="shared" si="12"/>
        <v>0</v>
      </c>
      <c r="M158" s="334">
        <f t="shared" si="15"/>
        <v>145989</v>
      </c>
      <c r="N158" s="177"/>
      <c r="O158" s="400">
        <f>M158/M$2*100</f>
        <v>153.99683544303798</v>
      </c>
      <c r="Q158" s="255"/>
    </row>
    <row r="159" spans="1:17" hidden="1">
      <c r="A159" s="261" t="s">
        <v>3892</v>
      </c>
      <c r="B159" s="333">
        <v>876</v>
      </c>
      <c r="C159" s="235">
        <v>112169814</v>
      </c>
      <c r="D159" s="239" t="s">
        <v>2931</v>
      </c>
      <c r="E159" s="238" t="s">
        <v>3237</v>
      </c>
      <c r="F159" s="333" t="s">
        <v>2729</v>
      </c>
      <c r="G159" s="235">
        <f>SUMIF('In-ward Register'!$K:$K,Summery!$E:$E,'In-ward Register'!$M:$M)</f>
        <v>3087</v>
      </c>
      <c r="H159" s="334">
        <f>SUMIF('Out-ward Register'!$D:$D,Summery!$E:$E,'Out-ward Register'!$F:$F)</f>
        <v>2900</v>
      </c>
      <c r="I159" s="335">
        <f t="shared" si="13"/>
        <v>187</v>
      </c>
      <c r="J159" s="334">
        <v>759</v>
      </c>
      <c r="K159" s="334">
        <f t="shared" si="14"/>
        <v>2343033</v>
      </c>
      <c r="L159" s="334">
        <f t="shared" si="12"/>
        <v>2201100</v>
      </c>
      <c r="M159" s="334">
        <f t="shared" si="15"/>
        <v>141933</v>
      </c>
      <c r="N159" s="51"/>
      <c r="O159" s="400">
        <f>M159/M$2*100</f>
        <v>149.71835443037975</v>
      </c>
      <c r="Q159" s="255"/>
    </row>
    <row r="160" spans="1:17" hidden="1">
      <c r="A160" s="261" t="s">
        <v>3784</v>
      </c>
      <c r="B160" s="238">
        <v>1032</v>
      </c>
      <c r="C160" s="238">
        <v>113769816</v>
      </c>
      <c r="D160" s="346" t="s">
        <v>5108</v>
      </c>
      <c r="E160" s="239" t="s">
        <v>5109</v>
      </c>
      <c r="F160" s="333" t="s">
        <v>36</v>
      </c>
      <c r="G160" s="235">
        <f>SUMIF('In-ward Register'!$K:$K,Summery!$E:$E,'In-ward Register'!$M:$M)</f>
        <v>50</v>
      </c>
      <c r="H160" s="334">
        <f>SUMIF('Out-ward Register'!$D:$D,Summery!$E:$E,'Out-ward Register'!$F:$F)</f>
        <v>0</v>
      </c>
      <c r="I160" s="335">
        <f t="shared" si="13"/>
        <v>50</v>
      </c>
      <c r="J160" s="338">
        <v>2820</v>
      </c>
      <c r="K160" s="338">
        <f t="shared" si="14"/>
        <v>141000</v>
      </c>
      <c r="L160" s="338">
        <f t="shared" si="12"/>
        <v>0</v>
      </c>
      <c r="M160" s="334">
        <f t="shared" si="15"/>
        <v>141000</v>
      </c>
      <c r="N160" s="40"/>
      <c r="O160" s="686"/>
    </row>
    <row r="161" spans="1:17" hidden="1">
      <c r="A161" s="261" t="s">
        <v>3784</v>
      </c>
      <c r="B161" s="333">
        <v>59</v>
      </c>
      <c r="C161" s="235">
        <v>106946763</v>
      </c>
      <c r="D161" s="238" t="s">
        <v>372</v>
      </c>
      <c r="E161" s="238" t="s">
        <v>373</v>
      </c>
      <c r="F161" s="235" t="s">
        <v>36</v>
      </c>
      <c r="G161" s="235">
        <f>SUMIF('In-ward Register'!$K:$K,Summery!$E:$E,'In-ward Register'!$M:$M)</f>
        <v>128</v>
      </c>
      <c r="H161" s="334">
        <f>SUMIF('Out-ward Register'!$D:$D,Summery!$E:$E,'Out-ward Register'!$F:$F)</f>
        <v>20</v>
      </c>
      <c r="I161" s="335">
        <f t="shared" si="13"/>
        <v>108</v>
      </c>
      <c r="J161" s="334">
        <v>1294</v>
      </c>
      <c r="K161" s="334">
        <f t="shared" si="14"/>
        <v>165632</v>
      </c>
      <c r="L161" s="334">
        <f t="shared" si="12"/>
        <v>25880</v>
      </c>
      <c r="M161" s="334">
        <f t="shared" si="15"/>
        <v>139752</v>
      </c>
      <c r="N161" s="51"/>
      <c r="O161" s="400">
        <f>M161/M$2*100</f>
        <v>147.41772151898732</v>
      </c>
      <c r="Q161" s="255"/>
    </row>
    <row r="162" spans="1:17" hidden="1">
      <c r="A162" s="261" t="s">
        <v>3784</v>
      </c>
      <c r="B162" s="333">
        <v>935</v>
      </c>
      <c r="C162" s="235">
        <v>112173846</v>
      </c>
      <c r="D162" s="239" t="s">
        <v>3757</v>
      </c>
      <c r="E162" s="239" t="s">
        <v>3758</v>
      </c>
      <c r="F162" s="333" t="s">
        <v>36</v>
      </c>
      <c r="G162" s="235">
        <f>SUMIF('In-ward Register'!$K:$K,Summery!$E:$E,'In-ward Register'!$M:$M)</f>
        <v>536</v>
      </c>
      <c r="H162" s="334">
        <f>SUMIF('Out-ward Register'!$D:$D,Summery!$E:$E,'Out-ward Register'!$F:$F)</f>
        <v>467</v>
      </c>
      <c r="I162" s="335">
        <f t="shared" si="13"/>
        <v>69</v>
      </c>
      <c r="J162" s="338">
        <v>2023</v>
      </c>
      <c r="K162" s="338">
        <f t="shared" si="14"/>
        <v>1084328</v>
      </c>
      <c r="L162" s="338">
        <f t="shared" si="12"/>
        <v>944741</v>
      </c>
      <c r="M162" s="334">
        <f t="shared" si="15"/>
        <v>139587</v>
      </c>
      <c r="N162" s="189"/>
      <c r="O162" s="401">
        <f>M162/M$2*100</f>
        <v>147.24367088607596</v>
      </c>
      <c r="Q162" s="255"/>
    </row>
    <row r="163" spans="1:17" hidden="1">
      <c r="A163" s="261" t="s">
        <v>3784</v>
      </c>
      <c r="B163" s="333">
        <v>127</v>
      </c>
      <c r="C163" s="235">
        <v>109492212</v>
      </c>
      <c r="D163" s="337" t="s">
        <v>571</v>
      </c>
      <c r="E163" s="238" t="s">
        <v>2741</v>
      </c>
      <c r="F163" s="235" t="s">
        <v>36</v>
      </c>
      <c r="G163" s="235">
        <f>SUMIF('In-ward Register'!$K:$K,Summery!$E:$E,'In-ward Register'!$M:$M)</f>
        <v>41468</v>
      </c>
      <c r="H163" s="334">
        <f>SUMIF('Out-ward Register'!$D:$D,Summery!$E:$E,'Out-ward Register'!$F:$F)</f>
        <v>29094</v>
      </c>
      <c r="I163" s="335">
        <f t="shared" si="13"/>
        <v>12374</v>
      </c>
      <c r="J163" s="334">
        <v>11.26</v>
      </c>
      <c r="K163" s="334">
        <f t="shared" si="14"/>
        <v>466929.68</v>
      </c>
      <c r="L163" s="334">
        <f t="shared" si="12"/>
        <v>327598.44</v>
      </c>
      <c r="M163" s="334">
        <f t="shared" si="15"/>
        <v>139331.24</v>
      </c>
      <c r="N163" s="51"/>
      <c r="O163" s="400">
        <f>M163/M$2*100</f>
        <v>146.97388185654009</v>
      </c>
      <c r="Q163" s="255"/>
    </row>
    <row r="164" spans="1:17" hidden="1">
      <c r="A164" s="261" t="s">
        <v>3784</v>
      </c>
      <c r="B164" s="238">
        <v>1168</v>
      </c>
      <c r="C164" s="238">
        <v>110315405</v>
      </c>
      <c r="D164" s="238">
        <v>26400002</v>
      </c>
      <c r="E164" s="238" t="s">
        <v>5784</v>
      </c>
      <c r="F164" s="333" t="s">
        <v>36</v>
      </c>
      <c r="G164" s="235">
        <f>SUMIF('In-ward Register'!$K:$K,Summery!$E:$E,'In-ward Register'!$M:$M)</f>
        <v>2304</v>
      </c>
      <c r="H164" s="334">
        <f>SUMIF('Out-ward Register'!$D:$D,Summery!$E:$E,'Out-ward Register'!$F:$F)</f>
        <v>0</v>
      </c>
      <c r="I164" s="335">
        <f t="shared" si="13"/>
        <v>2304</v>
      </c>
      <c r="J164" s="338">
        <v>60</v>
      </c>
      <c r="K164" s="338">
        <f t="shared" si="14"/>
        <v>138240</v>
      </c>
      <c r="L164" s="338">
        <f t="shared" si="12"/>
        <v>0</v>
      </c>
      <c r="M164" s="334">
        <f t="shared" si="15"/>
        <v>138240</v>
      </c>
      <c r="N164" s="40"/>
      <c r="O164" s="686"/>
    </row>
    <row r="165" spans="1:17" hidden="1">
      <c r="A165" s="261" t="s">
        <v>3784</v>
      </c>
      <c r="B165" s="333">
        <v>730</v>
      </c>
      <c r="C165" s="235">
        <v>112172542</v>
      </c>
      <c r="D165" s="235">
        <v>112172542</v>
      </c>
      <c r="E165" s="238" t="s">
        <v>2376</v>
      </c>
      <c r="F165" s="235" t="s">
        <v>36</v>
      </c>
      <c r="G165" s="235">
        <f>SUMIF('In-ward Register'!$K:$K,Summery!$E:$E,'In-ward Register'!$M:$M)</f>
        <v>4881</v>
      </c>
      <c r="H165" s="334">
        <f>SUMIF('Out-ward Register'!$D:$D,Summery!$E:$E,'Out-ward Register'!$F:$F)</f>
        <v>2773</v>
      </c>
      <c r="I165" s="335">
        <f t="shared" si="13"/>
        <v>2108</v>
      </c>
      <c r="J165" s="334">
        <v>65</v>
      </c>
      <c r="K165" s="334">
        <f t="shared" si="14"/>
        <v>317265</v>
      </c>
      <c r="L165" s="334">
        <f t="shared" si="12"/>
        <v>180245</v>
      </c>
      <c r="M165" s="334">
        <f t="shared" si="15"/>
        <v>137020</v>
      </c>
      <c r="N165" s="51"/>
      <c r="O165" s="400">
        <f>M165/M$2*100</f>
        <v>144.53586497890296</v>
      </c>
      <c r="Q165" s="255"/>
    </row>
    <row r="166" spans="1:17" hidden="1">
      <c r="A166" s="261" t="s">
        <v>3892</v>
      </c>
      <c r="B166" s="333">
        <v>940</v>
      </c>
      <c r="C166" s="235">
        <v>110648101</v>
      </c>
      <c r="D166" s="337">
        <v>110648101</v>
      </c>
      <c r="E166" s="336" t="s">
        <v>3845</v>
      </c>
      <c r="F166" s="336" t="s">
        <v>36</v>
      </c>
      <c r="G166" s="235">
        <f>SUMIF('In-ward Register'!$K:$K,Summery!$E:$E,'In-ward Register'!$M:$M)</f>
        <v>1</v>
      </c>
      <c r="H166" s="334">
        <f>SUMIF('Out-ward Register'!$D:$D,Summery!$E:$E,'Out-ward Register'!$F:$F)</f>
        <v>0</v>
      </c>
      <c r="I166" s="335">
        <f t="shared" si="13"/>
        <v>1</v>
      </c>
      <c r="J166" s="338">
        <v>136500</v>
      </c>
      <c r="K166" s="338">
        <f t="shared" si="14"/>
        <v>136500</v>
      </c>
      <c r="L166" s="338">
        <f t="shared" si="12"/>
        <v>0</v>
      </c>
      <c r="M166" s="334">
        <f t="shared" si="15"/>
        <v>136500</v>
      </c>
      <c r="N166" s="40"/>
      <c r="O166" s="686"/>
      <c r="Q166" s="255"/>
    </row>
    <row r="167" spans="1:17" hidden="1">
      <c r="A167" s="261" t="s">
        <v>6324</v>
      </c>
      <c r="B167" s="238">
        <v>1145</v>
      </c>
      <c r="C167" s="333">
        <v>110294753</v>
      </c>
      <c r="D167" s="239"/>
      <c r="E167" s="239" t="s">
        <v>5559</v>
      </c>
      <c r="F167" s="235" t="s">
        <v>36</v>
      </c>
      <c r="G167" s="235">
        <f>SUMIF('In-ward Register'!$K:$K,Summery!$E:$E,'In-ward Register'!$M:$M)</f>
        <v>50</v>
      </c>
      <c r="H167" s="334">
        <f>SUMIF('Out-ward Register'!$D:$D,Summery!$E:$E,'Out-ward Register'!$F:$F)</f>
        <v>0</v>
      </c>
      <c r="I167" s="335">
        <f t="shared" si="13"/>
        <v>50</v>
      </c>
      <c r="J167" s="335">
        <v>2700</v>
      </c>
      <c r="K167" s="338">
        <f t="shared" si="14"/>
        <v>135000</v>
      </c>
      <c r="L167" s="261">
        <f t="shared" si="12"/>
        <v>0</v>
      </c>
      <c r="M167" s="334">
        <f t="shared" si="15"/>
        <v>135000</v>
      </c>
      <c r="N167" s="40"/>
      <c r="O167" s="686"/>
    </row>
    <row r="168" spans="1:17" ht="20.399999999999999" hidden="1">
      <c r="A168" s="261" t="s">
        <v>6323</v>
      </c>
      <c r="B168" s="333">
        <v>45</v>
      </c>
      <c r="C168" s="235">
        <v>107123142</v>
      </c>
      <c r="D168" s="238" t="s">
        <v>320</v>
      </c>
      <c r="E168" s="337" t="s">
        <v>3036</v>
      </c>
      <c r="F168" s="235" t="s">
        <v>36</v>
      </c>
      <c r="G168" s="235">
        <f>SUMIF('In-ward Register'!$K:$K,Summery!$E:$E,'In-ward Register'!$M:$M)</f>
        <v>38</v>
      </c>
      <c r="H168" s="334">
        <f>SUMIF('Out-ward Register'!$D:$D,Summery!$E:$E,'Out-ward Register'!$F:$F)</f>
        <v>0</v>
      </c>
      <c r="I168" s="335">
        <f t="shared" si="13"/>
        <v>38</v>
      </c>
      <c r="J168" s="334">
        <v>3550</v>
      </c>
      <c r="K168" s="334">
        <f t="shared" si="14"/>
        <v>134900</v>
      </c>
      <c r="L168" s="334">
        <f t="shared" si="12"/>
        <v>0</v>
      </c>
      <c r="M168" s="334">
        <f t="shared" si="15"/>
        <v>134900</v>
      </c>
      <c r="N168" s="51"/>
      <c r="O168" s="400">
        <f>M168/M$2*100</f>
        <v>142.29957805907173</v>
      </c>
      <c r="Q168" s="255"/>
    </row>
    <row r="169" spans="1:17" hidden="1">
      <c r="A169" s="261" t="s">
        <v>3784</v>
      </c>
      <c r="B169" s="333">
        <v>964</v>
      </c>
      <c r="C169" s="238" t="s">
        <v>4071</v>
      </c>
      <c r="D169" s="238" t="s">
        <v>286</v>
      </c>
      <c r="E169" s="239" t="s">
        <v>4072</v>
      </c>
      <c r="F169" s="235" t="s">
        <v>247</v>
      </c>
      <c r="G169" s="235">
        <f>SUMIF('In-ward Register'!$K:$K,Summery!$E:$E,'In-ward Register'!$M:$M)</f>
        <v>373</v>
      </c>
      <c r="H169" s="334">
        <f>SUMIF('Out-ward Register'!$D:$D,Summery!$E:$E,'Out-ward Register'!$F:$F)</f>
        <v>353</v>
      </c>
      <c r="I169" s="335">
        <f t="shared" si="13"/>
        <v>20</v>
      </c>
      <c r="J169" s="334">
        <v>6727</v>
      </c>
      <c r="K169" s="338">
        <f t="shared" si="14"/>
        <v>2509171</v>
      </c>
      <c r="L169" s="338">
        <f t="shared" si="12"/>
        <v>2374631</v>
      </c>
      <c r="M169" s="334">
        <f t="shared" si="15"/>
        <v>134540</v>
      </c>
      <c r="N169" s="40"/>
      <c r="O169" s="686"/>
      <c r="Q169" s="255"/>
    </row>
    <row r="170" spans="1:17" hidden="1">
      <c r="A170" s="261" t="s">
        <v>6324</v>
      </c>
      <c r="B170" s="238">
        <v>1053</v>
      </c>
      <c r="C170" s="238">
        <v>113784192</v>
      </c>
      <c r="D170" s="239" t="s">
        <v>5261</v>
      </c>
      <c r="E170" s="239" t="s">
        <v>5262</v>
      </c>
      <c r="F170" s="333" t="s">
        <v>36</v>
      </c>
      <c r="G170" s="235">
        <f>SUMIF('In-ward Register'!$K:$K,Summery!$E:$E,'In-ward Register'!$M:$M)</f>
        <v>34</v>
      </c>
      <c r="H170" s="334">
        <f>SUMIF('Out-ward Register'!$D:$D,Summery!$E:$E,'Out-ward Register'!$F:$F)</f>
        <v>16</v>
      </c>
      <c r="I170" s="335">
        <f t="shared" si="13"/>
        <v>18</v>
      </c>
      <c r="J170" s="338">
        <v>3940</v>
      </c>
      <c r="K170" s="338">
        <f t="shared" si="14"/>
        <v>133960</v>
      </c>
      <c r="L170" s="261">
        <v>0</v>
      </c>
      <c r="M170" s="334">
        <f t="shared" si="15"/>
        <v>133960</v>
      </c>
      <c r="N170" s="40"/>
      <c r="O170" s="686"/>
    </row>
    <row r="171" spans="1:17" ht="20.399999999999999" hidden="1">
      <c r="A171" s="261" t="s">
        <v>3784</v>
      </c>
      <c r="B171" s="238">
        <v>1034</v>
      </c>
      <c r="C171" s="238" t="s">
        <v>5834</v>
      </c>
      <c r="D171" s="239" t="s">
        <v>5114</v>
      </c>
      <c r="E171" s="239" t="s">
        <v>5115</v>
      </c>
      <c r="F171" s="333" t="s">
        <v>36</v>
      </c>
      <c r="G171" s="235">
        <f>SUMIF('In-ward Register'!$K:$K,Summery!$E:$E,'In-ward Register'!$M:$M)</f>
        <v>24</v>
      </c>
      <c r="H171" s="334">
        <f>SUMIF('Out-ward Register'!$D:$D,Summery!$E:$E,'Out-ward Register'!$F:$F)</f>
        <v>16</v>
      </c>
      <c r="I171" s="335">
        <f t="shared" si="13"/>
        <v>8</v>
      </c>
      <c r="J171" s="338">
        <v>16608.16</v>
      </c>
      <c r="K171" s="338">
        <f t="shared" si="14"/>
        <v>398595.83999999997</v>
      </c>
      <c r="L171" s="338">
        <f>J171*H171</f>
        <v>265730.56</v>
      </c>
      <c r="M171" s="334">
        <f t="shared" si="15"/>
        <v>132865.27999999997</v>
      </c>
      <c r="N171" s="40"/>
      <c r="O171" s="686"/>
    </row>
    <row r="172" spans="1:17" hidden="1">
      <c r="A172" s="261" t="s">
        <v>6323</v>
      </c>
      <c r="B172" s="333">
        <v>336</v>
      </c>
      <c r="C172" s="235">
        <v>109567993</v>
      </c>
      <c r="D172" s="238" t="s">
        <v>1090</v>
      </c>
      <c r="E172" s="238" t="s">
        <v>3082</v>
      </c>
      <c r="F172" s="235" t="s">
        <v>36</v>
      </c>
      <c r="G172" s="235">
        <f>SUMIF('In-ward Register'!$K:$K,Summery!$E:$E,'In-ward Register'!$M:$M)</f>
        <v>25</v>
      </c>
      <c r="H172" s="334">
        <f>SUMIF('Out-ward Register'!$D:$D,Summery!$E:$E,'Out-ward Register'!$F:$F)</f>
        <v>0</v>
      </c>
      <c r="I172" s="335">
        <f t="shared" si="13"/>
        <v>25</v>
      </c>
      <c r="J172" s="334">
        <v>5282</v>
      </c>
      <c r="K172" s="334">
        <f t="shared" si="14"/>
        <v>132050</v>
      </c>
      <c r="L172" s="334">
        <f>J172*H172</f>
        <v>0</v>
      </c>
      <c r="M172" s="334">
        <f t="shared" si="15"/>
        <v>132050</v>
      </c>
      <c r="N172" s="177"/>
      <c r="O172" s="400">
        <f>M172/M$2*100</f>
        <v>139.29324894514767</v>
      </c>
      <c r="Q172" s="255"/>
    </row>
    <row r="173" spans="1:17" hidden="1">
      <c r="A173" s="261" t="s">
        <v>3784</v>
      </c>
      <c r="B173" s="238">
        <v>1052</v>
      </c>
      <c r="C173" s="238">
        <v>100753201</v>
      </c>
      <c r="D173" s="239" t="s">
        <v>5229</v>
      </c>
      <c r="E173" s="337" t="s">
        <v>5243</v>
      </c>
      <c r="F173" s="235" t="s">
        <v>36</v>
      </c>
      <c r="G173" s="235">
        <f>SUMIF('In-ward Register'!$K:$K,Summery!$E:$E,'In-ward Register'!$M:$M)</f>
        <v>17</v>
      </c>
      <c r="H173" s="334">
        <f>SUMIF('Out-ward Register'!$D:$D,Summery!$E:$E,'Out-ward Register'!$F:$F)</f>
        <v>0</v>
      </c>
      <c r="I173" s="335">
        <f t="shared" si="13"/>
        <v>17</v>
      </c>
      <c r="J173" s="338">
        <v>7750</v>
      </c>
      <c r="K173" s="338">
        <f t="shared" si="14"/>
        <v>131750</v>
      </c>
      <c r="L173" s="261">
        <v>0</v>
      </c>
      <c r="M173" s="334">
        <f t="shared" si="15"/>
        <v>131750</v>
      </c>
      <c r="N173" s="40"/>
      <c r="O173" s="686"/>
    </row>
    <row r="174" spans="1:17" ht="20.399999999999999" hidden="1">
      <c r="A174" s="261" t="s">
        <v>6323</v>
      </c>
      <c r="B174" s="333">
        <v>356</v>
      </c>
      <c r="C174" s="517">
        <v>115014411</v>
      </c>
      <c r="D174" s="238">
        <v>99372981004</v>
      </c>
      <c r="E174" s="238" t="s">
        <v>1154</v>
      </c>
      <c r="F174" s="235" t="s">
        <v>36</v>
      </c>
      <c r="G174" s="235">
        <f>SUMIF('In-ward Register'!$K:$K,Summery!$E:$E,'In-ward Register'!$M:$M)</f>
        <v>176</v>
      </c>
      <c r="H174" s="334">
        <f>SUMIF('Out-ward Register'!$D:$D,Summery!$E:$E,'Out-ward Register'!$F:$F)</f>
        <v>0</v>
      </c>
      <c r="I174" s="335">
        <f t="shared" si="13"/>
        <v>176</v>
      </c>
      <c r="J174" s="334">
        <v>746</v>
      </c>
      <c r="K174" s="334">
        <f t="shared" si="14"/>
        <v>131296</v>
      </c>
      <c r="L174" s="334">
        <f>J174*H174</f>
        <v>0</v>
      </c>
      <c r="M174" s="334">
        <f t="shared" si="15"/>
        <v>131296</v>
      </c>
      <c r="N174" s="177"/>
      <c r="O174" s="400">
        <f>M174/M$2*100</f>
        <v>138.49789029535864</v>
      </c>
      <c r="Q174" s="255"/>
    </row>
    <row r="175" spans="1:17" hidden="1">
      <c r="A175" s="261" t="s">
        <v>3892</v>
      </c>
      <c r="B175" s="333">
        <v>774</v>
      </c>
      <c r="C175" s="340">
        <v>110316600</v>
      </c>
      <c r="D175" s="239" t="s">
        <v>2551</v>
      </c>
      <c r="E175" s="238" t="s">
        <v>2552</v>
      </c>
      <c r="F175" s="235" t="s">
        <v>36</v>
      </c>
      <c r="G175" s="235">
        <f>SUMIF('In-ward Register'!$K:$K,Summery!$E:$E,'In-ward Register'!$M:$M)</f>
        <v>808</v>
      </c>
      <c r="H175" s="334">
        <f>SUMIF('Out-ward Register'!$D:$D,Summery!$E:$E,'Out-ward Register'!$F:$F)</f>
        <v>415</v>
      </c>
      <c r="I175" s="335">
        <f t="shared" si="13"/>
        <v>393</v>
      </c>
      <c r="J175" s="334">
        <v>330</v>
      </c>
      <c r="K175" s="334">
        <f t="shared" si="14"/>
        <v>266640</v>
      </c>
      <c r="L175" s="334">
        <f>J175*H175</f>
        <v>136950</v>
      </c>
      <c r="M175" s="334">
        <f t="shared" si="15"/>
        <v>129690</v>
      </c>
      <c r="N175" s="51"/>
      <c r="O175" s="400">
        <f>M175/M$2*100</f>
        <v>136.80379746835442</v>
      </c>
      <c r="Q175" s="255"/>
    </row>
    <row r="176" spans="1:17" hidden="1">
      <c r="A176" s="261" t="s">
        <v>3784</v>
      </c>
      <c r="B176" s="333">
        <v>731</v>
      </c>
      <c r="C176" s="235">
        <v>112172544</v>
      </c>
      <c r="D176" s="235">
        <v>112172544</v>
      </c>
      <c r="E176" s="238" t="s">
        <v>2377</v>
      </c>
      <c r="F176" s="235" t="s">
        <v>36</v>
      </c>
      <c r="G176" s="235">
        <f>SUMIF('In-ward Register'!$K:$K,Summery!$E:$E,'In-ward Register'!$M:$M)</f>
        <v>3094</v>
      </c>
      <c r="H176" s="334">
        <f>SUMIF('Out-ward Register'!$D:$D,Summery!$E:$E,'Out-ward Register'!$F:$F)</f>
        <v>1849</v>
      </c>
      <c r="I176" s="335">
        <f t="shared" si="13"/>
        <v>1245</v>
      </c>
      <c r="J176" s="334">
        <v>100</v>
      </c>
      <c r="K176" s="334">
        <f t="shared" si="14"/>
        <v>309400</v>
      </c>
      <c r="L176" s="334">
        <f>J176*H176</f>
        <v>184900</v>
      </c>
      <c r="M176" s="334">
        <f t="shared" si="15"/>
        <v>124500</v>
      </c>
      <c r="N176" s="51"/>
      <c r="O176" s="400">
        <f>M176/M$2*100</f>
        <v>131.32911392405063</v>
      </c>
      <c r="Q176" s="255"/>
    </row>
    <row r="177" spans="1:17" hidden="1">
      <c r="A177" s="261" t="s">
        <v>3784</v>
      </c>
      <c r="B177" s="333">
        <v>48</v>
      </c>
      <c r="C177" s="235">
        <v>109447740</v>
      </c>
      <c r="D177" s="337" t="s">
        <v>337</v>
      </c>
      <c r="E177" s="238" t="s">
        <v>3037</v>
      </c>
      <c r="F177" s="235" t="s">
        <v>36</v>
      </c>
      <c r="G177" s="235">
        <f>SUMIF('In-ward Register'!$K:$K,Summery!$E:$E,'In-ward Register'!$M:$M)</f>
        <v>96</v>
      </c>
      <c r="H177" s="334">
        <f>SUMIF('Out-ward Register'!$D:$D,Summery!$E:$E,'Out-ward Register'!$F:$F)</f>
        <v>93</v>
      </c>
      <c r="I177" s="335">
        <f t="shared" si="13"/>
        <v>3</v>
      </c>
      <c r="J177" s="334">
        <v>40800</v>
      </c>
      <c r="K177" s="334">
        <f t="shared" si="14"/>
        <v>3916800</v>
      </c>
      <c r="L177" s="334">
        <f>J177*H177</f>
        <v>3794400</v>
      </c>
      <c r="M177" s="334">
        <f t="shared" si="15"/>
        <v>122400</v>
      </c>
      <c r="N177" s="51"/>
      <c r="O177" s="400">
        <f>M177/M$2*100</f>
        <v>129.1139240506329</v>
      </c>
      <c r="Q177" s="255"/>
    </row>
    <row r="178" spans="1:17" hidden="1">
      <c r="A178" s="261" t="s">
        <v>6323</v>
      </c>
      <c r="B178" s="333">
        <v>878</v>
      </c>
      <c r="C178" s="235">
        <v>112169816</v>
      </c>
      <c r="D178" s="239" t="s">
        <v>2935</v>
      </c>
      <c r="E178" s="238" t="s">
        <v>3239</v>
      </c>
      <c r="F178" s="333" t="s">
        <v>2729</v>
      </c>
      <c r="G178" s="235">
        <f>SUMIF('In-ward Register'!$K:$K,Summery!$E:$E,'In-ward Register'!$M:$M)</f>
        <v>298</v>
      </c>
      <c r="H178" s="334">
        <f>SUMIF('Out-ward Register'!$D:$D,Summery!$E:$E,'Out-ward Register'!$F:$F)</f>
        <v>0</v>
      </c>
      <c r="I178" s="335">
        <f t="shared" si="13"/>
        <v>298</v>
      </c>
      <c r="J178" s="334">
        <v>397</v>
      </c>
      <c r="K178" s="334">
        <f t="shared" si="14"/>
        <v>118306</v>
      </c>
      <c r="L178" s="334">
        <f>J178*H178</f>
        <v>0</v>
      </c>
      <c r="M178" s="334">
        <f t="shared" si="15"/>
        <v>118306</v>
      </c>
      <c r="N178" s="51"/>
      <c r="O178" s="400">
        <f>M178/M$2*100</f>
        <v>124.79535864978904</v>
      </c>
      <c r="Q178" s="255"/>
    </row>
    <row r="179" spans="1:17" hidden="1">
      <c r="A179" s="261" t="s">
        <v>3784</v>
      </c>
      <c r="B179" s="238">
        <v>1054</v>
      </c>
      <c r="C179" s="238">
        <v>106656270</v>
      </c>
      <c r="D179" s="239" t="s">
        <v>5250</v>
      </c>
      <c r="E179" s="239" t="s">
        <v>5251</v>
      </c>
      <c r="F179" s="333" t="s">
        <v>36</v>
      </c>
      <c r="G179" s="235">
        <f>SUMIF('In-ward Register'!$K:$K,Summery!$E:$E,'In-ward Register'!$M:$M)</f>
        <v>228</v>
      </c>
      <c r="H179" s="334">
        <f>SUMIF('Out-ward Register'!$D:$D,Summery!$E:$E,'Out-ward Register'!$F:$F)</f>
        <v>174</v>
      </c>
      <c r="I179" s="335">
        <f t="shared" si="13"/>
        <v>54</v>
      </c>
      <c r="J179" s="338">
        <v>517</v>
      </c>
      <c r="K179" s="338">
        <f t="shared" si="14"/>
        <v>117876</v>
      </c>
      <c r="L179" s="261">
        <v>0</v>
      </c>
      <c r="M179" s="334">
        <f t="shared" si="15"/>
        <v>117876</v>
      </c>
      <c r="N179" s="40"/>
      <c r="O179" s="686"/>
    </row>
    <row r="180" spans="1:17" ht="20.399999999999999" hidden="1">
      <c r="A180" s="261" t="s">
        <v>3892</v>
      </c>
      <c r="B180" s="333">
        <v>874</v>
      </c>
      <c r="C180" s="235">
        <v>112183206</v>
      </c>
      <c r="D180" s="239" t="s">
        <v>5631</v>
      </c>
      <c r="E180" s="238" t="s">
        <v>3965</v>
      </c>
      <c r="F180" s="333" t="s">
        <v>36</v>
      </c>
      <c r="G180" s="235">
        <f>SUMIF('In-ward Register'!$K:$K,Summery!$E:$E,'In-ward Register'!$M:$M)</f>
        <v>29</v>
      </c>
      <c r="H180" s="334">
        <f>SUMIF('Out-ward Register'!$D:$D,Summery!$E:$E,'Out-ward Register'!$F:$F)</f>
        <v>28</v>
      </c>
      <c r="I180" s="335">
        <f t="shared" si="13"/>
        <v>1</v>
      </c>
      <c r="J180" s="334">
        <v>114000</v>
      </c>
      <c r="K180" s="334">
        <f t="shared" si="14"/>
        <v>3306000</v>
      </c>
      <c r="L180" s="334">
        <f t="shared" ref="L180:L211" si="16">J180*H180</f>
        <v>3192000</v>
      </c>
      <c r="M180" s="334">
        <f t="shared" si="15"/>
        <v>114000</v>
      </c>
      <c r="N180" s="51"/>
      <c r="O180" s="400">
        <f>M180/M$2*100</f>
        <v>120.25316455696202</v>
      </c>
      <c r="Q180" s="255"/>
    </row>
    <row r="181" spans="1:17" ht="30.6" hidden="1">
      <c r="A181" s="261" t="s">
        <v>3784</v>
      </c>
      <c r="B181" s="333">
        <v>398</v>
      </c>
      <c r="C181" s="235">
        <v>110408292</v>
      </c>
      <c r="D181" s="238" t="s">
        <v>1309</v>
      </c>
      <c r="E181" s="238" t="s">
        <v>1310</v>
      </c>
      <c r="F181" s="235" t="s">
        <v>36</v>
      </c>
      <c r="G181" s="235">
        <f>SUMIF('In-ward Register'!$K:$K,Summery!$E:$E,'In-ward Register'!$M:$M)</f>
        <v>36828</v>
      </c>
      <c r="H181" s="334">
        <f>SUMIF('Out-ward Register'!$D:$D,Summery!$E:$E,'Out-ward Register'!$F:$F)</f>
        <v>25608</v>
      </c>
      <c r="I181" s="335">
        <f t="shared" si="13"/>
        <v>11220</v>
      </c>
      <c r="J181" s="334">
        <v>10</v>
      </c>
      <c r="K181" s="334">
        <f t="shared" si="14"/>
        <v>368280</v>
      </c>
      <c r="L181" s="334">
        <f t="shared" si="16"/>
        <v>256080</v>
      </c>
      <c r="M181" s="334">
        <f t="shared" si="15"/>
        <v>112200</v>
      </c>
      <c r="N181" s="51"/>
      <c r="O181" s="400">
        <f>M181/M$2*100</f>
        <v>118.35443037974684</v>
      </c>
      <c r="Q181" s="255"/>
    </row>
    <row r="182" spans="1:17" hidden="1">
      <c r="A182" s="261" t="s">
        <v>3784</v>
      </c>
      <c r="B182" s="238">
        <v>1177</v>
      </c>
      <c r="C182" s="333">
        <v>113812792</v>
      </c>
      <c r="D182" s="360" t="s">
        <v>5914</v>
      </c>
      <c r="E182" s="239" t="s">
        <v>5915</v>
      </c>
      <c r="F182" s="333" t="s">
        <v>36</v>
      </c>
      <c r="G182" s="235">
        <f>SUMIF('In-ward Register'!$K:$K,Summery!$E:$E,'In-ward Register'!$M:$M)</f>
        <v>6</v>
      </c>
      <c r="H182" s="334">
        <f>SUMIF('Out-ward Register'!$D:$D,Summery!$E:$E,'Out-ward Register'!$F:$F)</f>
        <v>1</v>
      </c>
      <c r="I182" s="335">
        <f t="shared" si="13"/>
        <v>5</v>
      </c>
      <c r="J182" s="338">
        <v>21800</v>
      </c>
      <c r="K182" s="338">
        <f t="shared" si="14"/>
        <v>130800</v>
      </c>
      <c r="L182" s="338">
        <f t="shared" si="16"/>
        <v>21800</v>
      </c>
      <c r="M182" s="334">
        <f t="shared" si="15"/>
        <v>109000</v>
      </c>
      <c r="N182" s="40"/>
      <c r="O182" s="686"/>
    </row>
    <row r="183" spans="1:17" ht="20.399999999999999" hidden="1">
      <c r="A183" s="261" t="s">
        <v>3892</v>
      </c>
      <c r="B183" s="333">
        <v>9</v>
      </c>
      <c r="C183" s="235">
        <v>107146625</v>
      </c>
      <c r="D183" s="238" t="s">
        <v>123</v>
      </c>
      <c r="E183" s="238" t="s">
        <v>3022</v>
      </c>
      <c r="F183" s="235" t="s">
        <v>36</v>
      </c>
      <c r="G183" s="235">
        <f>SUMIF('In-ward Register'!$K:$K,Summery!$E:$E,'In-ward Register'!$M:$M)</f>
        <v>145</v>
      </c>
      <c r="H183" s="334">
        <f>SUMIF('Out-ward Register'!$D:$D,Summery!$E:$E,'Out-ward Register'!$F:$F)</f>
        <v>123</v>
      </c>
      <c r="I183" s="335">
        <f t="shared" si="13"/>
        <v>22</v>
      </c>
      <c r="J183" s="334">
        <v>4954</v>
      </c>
      <c r="K183" s="334">
        <f t="shared" si="14"/>
        <v>718330</v>
      </c>
      <c r="L183" s="334">
        <f t="shared" si="16"/>
        <v>609342</v>
      </c>
      <c r="M183" s="334">
        <f t="shared" si="15"/>
        <v>108988</v>
      </c>
      <c r="N183" s="51"/>
      <c r="O183" s="400">
        <f>M183/M$2*100</f>
        <v>114.96624472573839</v>
      </c>
      <c r="Q183" s="255"/>
    </row>
    <row r="184" spans="1:17" hidden="1">
      <c r="A184" s="261" t="s">
        <v>6324</v>
      </c>
      <c r="B184" s="333">
        <v>991</v>
      </c>
      <c r="C184" s="238">
        <v>105989933</v>
      </c>
      <c r="D184" s="238" t="s">
        <v>4413</v>
      </c>
      <c r="E184" s="337" t="s">
        <v>4414</v>
      </c>
      <c r="F184" s="235" t="s">
        <v>36</v>
      </c>
      <c r="G184" s="235">
        <f>SUMIF('In-ward Register'!$K:$K,Summery!$E:$E,'In-ward Register'!$M:$M)</f>
        <v>50</v>
      </c>
      <c r="H184" s="334">
        <f>SUMIF('Out-ward Register'!$D:$D,Summery!$E:$E,'Out-ward Register'!$F:$F)</f>
        <v>2</v>
      </c>
      <c r="I184" s="335">
        <f t="shared" si="13"/>
        <v>48</v>
      </c>
      <c r="J184" s="338">
        <v>2200</v>
      </c>
      <c r="K184" s="338">
        <f t="shared" si="14"/>
        <v>110000</v>
      </c>
      <c r="L184" s="338">
        <f t="shared" si="16"/>
        <v>4400</v>
      </c>
      <c r="M184" s="334">
        <f t="shared" si="15"/>
        <v>105600</v>
      </c>
      <c r="N184" s="40"/>
      <c r="O184" s="686"/>
    </row>
    <row r="185" spans="1:17" hidden="1">
      <c r="A185" s="261" t="s">
        <v>3892</v>
      </c>
      <c r="B185" s="333">
        <v>858</v>
      </c>
      <c r="C185" s="235">
        <v>108221531</v>
      </c>
      <c r="D185" s="239" t="s">
        <v>3670</v>
      </c>
      <c r="E185" s="239" t="s">
        <v>3671</v>
      </c>
      <c r="F185" s="333" t="s">
        <v>36</v>
      </c>
      <c r="G185" s="235">
        <f>SUMIF('In-ward Register'!$K:$K,Summery!$E:$E,'In-ward Register'!$M:$M)</f>
        <v>2</v>
      </c>
      <c r="H185" s="334">
        <f>SUMIF('Out-ward Register'!$D:$D,Summery!$E:$E,'Out-ward Register'!$F:$F)</f>
        <v>0</v>
      </c>
      <c r="I185" s="335">
        <f t="shared" si="13"/>
        <v>2</v>
      </c>
      <c r="J185" s="334">
        <v>52000</v>
      </c>
      <c r="K185" s="334">
        <f t="shared" si="14"/>
        <v>104000</v>
      </c>
      <c r="L185" s="334">
        <f t="shared" si="16"/>
        <v>0</v>
      </c>
      <c r="M185" s="334">
        <f t="shared" si="15"/>
        <v>104000</v>
      </c>
      <c r="N185" s="171"/>
      <c r="O185" s="400">
        <f>M185/M$2*100</f>
        <v>109.70464135021096</v>
      </c>
      <c r="Q185" s="255"/>
    </row>
    <row r="186" spans="1:17" hidden="1">
      <c r="A186" s="261" t="s">
        <v>3784</v>
      </c>
      <c r="B186" s="238">
        <v>1033</v>
      </c>
      <c r="C186" s="238">
        <v>113769817</v>
      </c>
      <c r="D186" s="346" t="s">
        <v>5110</v>
      </c>
      <c r="E186" s="239" t="s">
        <v>5111</v>
      </c>
      <c r="F186" s="333" t="s">
        <v>36</v>
      </c>
      <c r="G186" s="235">
        <f>SUMIF('In-ward Register'!$K:$K,Summery!$E:$E,'In-ward Register'!$M:$M)</f>
        <v>50</v>
      </c>
      <c r="H186" s="334">
        <f>SUMIF('Out-ward Register'!$D:$D,Summery!$E:$E,'Out-ward Register'!$F:$F)</f>
        <v>0</v>
      </c>
      <c r="I186" s="335">
        <f t="shared" si="13"/>
        <v>50</v>
      </c>
      <c r="J186" s="338">
        <v>2059</v>
      </c>
      <c r="K186" s="338">
        <f t="shared" si="14"/>
        <v>102950</v>
      </c>
      <c r="L186" s="338">
        <f t="shared" si="16"/>
        <v>0</v>
      </c>
      <c r="M186" s="334">
        <f t="shared" si="15"/>
        <v>102950</v>
      </c>
      <c r="N186" s="40"/>
      <c r="O186" s="686"/>
    </row>
    <row r="187" spans="1:17" hidden="1">
      <c r="A187" s="261" t="s">
        <v>3784</v>
      </c>
      <c r="B187" s="238">
        <v>1071</v>
      </c>
      <c r="C187" s="238" t="s">
        <v>5607</v>
      </c>
      <c r="D187" s="239" t="s">
        <v>5608</v>
      </c>
      <c r="E187" s="356" t="s">
        <v>5609</v>
      </c>
      <c r="F187" s="235" t="s">
        <v>36</v>
      </c>
      <c r="G187" s="235">
        <f>SUMIF('In-ward Register'!$K:$K,Summery!$E:$E,'In-ward Register'!$M:$M)</f>
        <v>7</v>
      </c>
      <c r="H187" s="334">
        <f>SUMIF('Out-ward Register'!$D:$D,Summery!$E:$E,'Out-ward Register'!$F:$F)</f>
        <v>6</v>
      </c>
      <c r="I187" s="335">
        <f t="shared" si="13"/>
        <v>1</v>
      </c>
      <c r="J187" s="338">
        <v>102200</v>
      </c>
      <c r="K187" s="338">
        <f t="shared" si="14"/>
        <v>715400</v>
      </c>
      <c r="L187" s="338">
        <f t="shared" si="16"/>
        <v>613200</v>
      </c>
      <c r="M187" s="334">
        <f t="shared" si="15"/>
        <v>102200</v>
      </c>
      <c r="N187" s="40"/>
      <c r="O187" s="686"/>
    </row>
    <row r="188" spans="1:17" hidden="1">
      <c r="A188" s="261" t="s">
        <v>3784</v>
      </c>
      <c r="B188" s="333">
        <v>955</v>
      </c>
      <c r="C188" s="235">
        <v>109544077</v>
      </c>
      <c r="D188" s="239" t="s">
        <v>3973</v>
      </c>
      <c r="E188" s="238" t="s">
        <v>3974</v>
      </c>
      <c r="F188" s="350" t="s">
        <v>36</v>
      </c>
      <c r="G188" s="235">
        <f>SUMIF('In-ward Register'!$K:$K,Summery!$E:$E,'In-ward Register'!$M:$M)</f>
        <v>7500</v>
      </c>
      <c r="H188" s="334">
        <f>SUMIF('Out-ward Register'!$D:$D,Summery!$E:$E,'Out-ward Register'!$F:$F)</f>
        <v>960</v>
      </c>
      <c r="I188" s="335">
        <f t="shared" si="13"/>
        <v>6540</v>
      </c>
      <c r="J188" s="334">
        <v>15.2</v>
      </c>
      <c r="K188" s="338">
        <f t="shared" si="14"/>
        <v>114000</v>
      </c>
      <c r="L188" s="338">
        <f t="shared" si="16"/>
        <v>14592</v>
      </c>
      <c r="M188" s="334">
        <f t="shared" si="15"/>
        <v>99408</v>
      </c>
      <c r="N188" s="40"/>
      <c r="O188" s="686"/>
      <c r="Q188" s="255"/>
    </row>
    <row r="189" spans="1:17" hidden="1">
      <c r="A189" s="261" t="s">
        <v>3784</v>
      </c>
      <c r="B189" s="238">
        <v>1139</v>
      </c>
      <c r="C189" s="333">
        <v>101638480</v>
      </c>
      <c r="D189" s="239" t="s">
        <v>5527</v>
      </c>
      <c r="E189" s="357" t="s">
        <v>5528</v>
      </c>
      <c r="F189" s="235" t="s">
        <v>36</v>
      </c>
      <c r="G189" s="235">
        <f>SUMIF('In-ward Register'!$K:$K,Summery!$E:$E,'In-ward Register'!$M:$M)</f>
        <v>5</v>
      </c>
      <c r="H189" s="334">
        <f>SUMIF('Out-ward Register'!$D:$D,Summery!$E:$E,'Out-ward Register'!$F:$F)</f>
        <v>0</v>
      </c>
      <c r="I189" s="335">
        <f t="shared" si="13"/>
        <v>5</v>
      </c>
      <c r="J189" s="335">
        <v>19800</v>
      </c>
      <c r="K189" s="338">
        <f t="shared" si="14"/>
        <v>99000</v>
      </c>
      <c r="L189" s="261">
        <f t="shared" si="16"/>
        <v>0</v>
      </c>
      <c r="M189" s="334">
        <f t="shared" si="15"/>
        <v>99000</v>
      </c>
      <c r="N189" s="40"/>
      <c r="O189" s="686"/>
    </row>
    <row r="190" spans="1:17" hidden="1">
      <c r="A190" s="261" t="s">
        <v>3784</v>
      </c>
      <c r="B190" s="333">
        <v>219</v>
      </c>
      <c r="C190" s="235">
        <v>107156629</v>
      </c>
      <c r="D190" s="238">
        <v>107156629</v>
      </c>
      <c r="E190" s="238" t="s">
        <v>814</v>
      </c>
      <c r="F190" s="235" t="s">
        <v>36</v>
      </c>
      <c r="G190" s="235">
        <f>SUMIF('In-ward Register'!$K:$K,Summery!$E:$E,'In-ward Register'!$M:$M)</f>
        <v>19326</v>
      </c>
      <c r="H190" s="334">
        <f>SUMIF('Out-ward Register'!$D:$D,Summery!$E:$E,'Out-ward Register'!$F:$F)</f>
        <v>13280</v>
      </c>
      <c r="I190" s="335">
        <f t="shared" si="13"/>
        <v>6046</v>
      </c>
      <c r="J190" s="334">
        <v>16.2</v>
      </c>
      <c r="K190" s="334">
        <f t="shared" si="14"/>
        <v>313081.2</v>
      </c>
      <c r="L190" s="334">
        <f t="shared" si="16"/>
        <v>215136</v>
      </c>
      <c r="M190" s="334">
        <f t="shared" si="15"/>
        <v>97945.200000000012</v>
      </c>
      <c r="N190" s="51"/>
      <c r="O190" s="400">
        <f>M190/M$2*100</f>
        <v>103.31772151898736</v>
      </c>
      <c r="Q190" s="255"/>
    </row>
    <row r="191" spans="1:17" hidden="1">
      <c r="A191" s="261" t="s">
        <v>3784</v>
      </c>
      <c r="B191" s="238">
        <v>1135</v>
      </c>
      <c r="C191" s="333" t="s">
        <v>5515</v>
      </c>
      <c r="D191" s="239" t="s">
        <v>5516</v>
      </c>
      <c r="E191" s="357" t="s">
        <v>5517</v>
      </c>
      <c r="F191" s="235" t="s">
        <v>36</v>
      </c>
      <c r="G191" s="235">
        <f>SUMIF('In-ward Register'!$K:$K,Summery!$E:$E,'In-ward Register'!$M:$M)</f>
        <v>2</v>
      </c>
      <c r="H191" s="334">
        <f>SUMIF('Out-ward Register'!$D:$D,Summery!$E:$E,'Out-ward Register'!$F:$F)</f>
        <v>0</v>
      </c>
      <c r="I191" s="335">
        <f t="shared" si="13"/>
        <v>2</v>
      </c>
      <c r="J191" s="335">
        <v>48750</v>
      </c>
      <c r="K191" s="338">
        <f t="shared" si="14"/>
        <v>97500</v>
      </c>
      <c r="L191" s="261">
        <f t="shared" si="16"/>
        <v>0</v>
      </c>
      <c r="M191" s="334">
        <f t="shared" si="15"/>
        <v>97500</v>
      </c>
      <c r="N191" s="40"/>
      <c r="O191" s="686"/>
    </row>
    <row r="192" spans="1:17" hidden="1">
      <c r="A192" s="261" t="s">
        <v>6323</v>
      </c>
      <c r="B192" s="333">
        <v>687</v>
      </c>
      <c r="C192" s="235">
        <v>115014414</v>
      </c>
      <c r="D192" s="238" t="s">
        <v>2187</v>
      </c>
      <c r="E192" s="238" t="s">
        <v>2188</v>
      </c>
      <c r="F192" s="235" t="s">
        <v>36</v>
      </c>
      <c r="G192" s="235">
        <f>SUMIF('In-ward Register'!$K:$K,Summery!$E:$E,'In-ward Register'!$M:$M)</f>
        <v>143</v>
      </c>
      <c r="H192" s="334">
        <f>SUMIF('Out-ward Register'!$D:$D,Summery!$E:$E,'Out-ward Register'!$F:$F)</f>
        <v>47</v>
      </c>
      <c r="I192" s="335">
        <f t="shared" si="13"/>
        <v>96</v>
      </c>
      <c r="J192" s="334">
        <v>1000</v>
      </c>
      <c r="K192" s="334">
        <f t="shared" si="14"/>
        <v>143000</v>
      </c>
      <c r="L192" s="334">
        <f t="shared" si="16"/>
        <v>47000</v>
      </c>
      <c r="M192" s="334">
        <f t="shared" si="15"/>
        <v>96000</v>
      </c>
      <c r="N192" s="51"/>
      <c r="O192" s="400">
        <f>M192/M$2*100</f>
        <v>101.26582278481013</v>
      </c>
      <c r="Q192" s="255"/>
    </row>
    <row r="193" spans="1:17" hidden="1">
      <c r="A193" s="261" t="s">
        <v>6323</v>
      </c>
      <c r="B193" s="333">
        <v>276</v>
      </c>
      <c r="C193" s="235">
        <v>100727884</v>
      </c>
      <c r="D193" s="238">
        <v>100727884</v>
      </c>
      <c r="E193" s="238" t="s">
        <v>956</v>
      </c>
      <c r="F193" s="235" t="s">
        <v>36</v>
      </c>
      <c r="G193" s="235">
        <f>SUMIF('In-ward Register'!$K:$K,Summery!$E:$E,'In-ward Register'!$M:$M)</f>
        <v>9</v>
      </c>
      <c r="H193" s="334">
        <f>SUMIF('Out-ward Register'!$D:$D,Summery!$E:$E,'Out-ward Register'!$F:$F)</f>
        <v>0</v>
      </c>
      <c r="I193" s="335">
        <f t="shared" si="13"/>
        <v>9</v>
      </c>
      <c r="J193" s="334">
        <v>10561.07</v>
      </c>
      <c r="K193" s="334">
        <f t="shared" si="14"/>
        <v>95049.63</v>
      </c>
      <c r="L193" s="334">
        <f t="shared" si="16"/>
        <v>0</v>
      </c>
      <c r="M193" s="334">
        <f t="shared" si="15"/>
        <v>95049.63</v>
      </c>
      <c r="N193" s="177"/>
      <c r="O193" s="400">
        <f>M193/M$2*100</f>
        <v>100.26332278481014</v>
      </c>
      <c r="Q193" s="255"/>
    </row>
    <row r="194" spans="1:17">
      <c r="A194" s="261" t="s">
        <v>3784</v>
      </c>
      <c r="B194" s="238">
        <v>1131</v>
      </c>
      <c r="C194" s="333" t="s">
        <v>5503</v>
      </c>
      <c r="D194" s="239" t="s">
        <v>5504</v>
      </c>
      <c r="E194" s="357" t="s">
        <v>5505</v>
      </c>
      <c r="F194" s="235" t="s">
        <v>36</v>
      </c>
      <c r="G194" s="235">
        <f>SUMIF('In-ward Register'!$K:$K,Summery!$E:$E,'In-ward Register'!$M:$M)</f>
        <v>3</v>
      </c>
      <c r="H194" s="334">
        <f>SUMIF('Out-ward Register'!$D:$D,Summery!$E:$E,'Out-ward Register'!$F:$F)</f>
        <v>0</v>
      </c>
      <c r="I194" s="335">
        <f t="shared" si="13"/>
        <v>3</v>
      </c>
      <c r="J194" s="335">
        <v>31600</v>
      </c>
      <c r="K194" s="338">
        <f t="shared" si="14"/>
        <v>94800</v>
      </c>
      <c r="L194" s="261">
        <f t="shared" si="16"/>
        <v>0</v>
      </c>
      <c r="M194" s="334">
        <f t="shared" si="15"/>
        <v>94800</v>
      </c>
      <c r="N194" s="40"/>
      <c r="O194" s="686"/>
    </row>
    <row r="195" spans="1:17" hidden="1">
      <c r="A195" s="261" t="s">
        <v>3892</v>
      </c>
      <c r="B195" s="333">
        <v>931</v>
      </c>
      <c r="C195" s="235">
        <v>102373683</v>
      </c>
      <c r="D195" s="239" t="s">
        <v>3657</v>
      </c>
      <c r="E195" s="239" t="s">
        <v>3658</v>
      </c>
      <c r="F195" s="235" t="s">
        <v>36</v>
      </c>
      <c r="G195" s="235">
        <f>SUMIF('In-ward Register'!$K:$K,Summery!$E:$E,'In-ward Register'!$M:$M)</f>
        <v>60</v>
      </c>
      <c r="H195" s="334">
        <f>SUMIF('Out-ward Register'!$D:$D,Summery!$E:$E,'Out-ward Register'!$F:$F)</f>
        <v>0</v>
      </c>
      <c r="I195" s="335">
        <f t="shared" si="13"/>
        <v>60</v>
      </c>
      <c r="J195" s="338">
        <v>1575</v>
      </c>
      <c r="K195" s="334">
        <f t="shared" si="14"/>
        <v>94500</v>
      </c>
      <c r="L195" s="334">
        <f t="shared" si="16"/>
        <v>0</v>
      </c>
      <c r="M195" s="334">
        <f t="shared" si="15"/>
        <v>94500</v>
      </c>
      <c r="N195" s="40"/>
      <c r="O195" s="400">
        <f>M195/M$2*100</f>
        <v>99.683544303797461</v>
      </c>
      <c r="Q195" s="255"/>
    </row>
    <row r="196" spans="1:17" hidden="1">
      <c r="A196" s="261" t="s">
        <v>3784</v>
      </c>
      <c r="B196" s="333">
        <v>1146</v>
      </c>
      <c r="C196" s="238" t="s">
        <v>5593</v>
      </c>
      <c r="D196" s="239" t="s">
        <v>5594</v>
      </c>
      <c r="E196" s="235" t="s">
        <v>5595</v>
      </c>
      <c r="F196" s="235" t="s">
        <v>36</v>
      </c>
      <c r="G196" s="235">
        <f>SUMIF('In-ward Register'!$K:$K,Summery!$E:$E,'In-ward Register'!$M:$M)</f>
        <v>5</v>
      </c>
      <c r="H196" s="334">
        <f>SUMIF('Out-ward Register'!$D:$D,Summery!$E:$E,'Out-ward Register'!$F:$F)</f>
        <v>0</v>
      </c>
      <c r="I196" s="335">
        <f t="shared" ref="I196:I259" si="17">G196-H196</f>
        <v>5</v>
      </c>
      <c r="J196" s="335">
        <v>18500</v>
      </c>
      <c r="K196" s="335">
        <f t="shared" ref="K196:K259" si="18">J196*G196</f>
        <v>92500</v>
      </c>
      <c r="L196" s="261">
        <f t="shared" si="16"/>
        <v>0</v>
      </c>
      <c r="M196" s="334">
        <f t="shared" ref="M196:M259" si="19">K196-L196</f>
        <v>92500</v>
      </c>
      <c r="N196" s="40"/>
      <c r="O196" s="686"/>
      <c r="Q196" s="197">
        <v>47</v>
      </c>
    </row>
    <row r="197" spans="1:17" hidden="1">
      <c r="A197" s="261" t="s">
        <v>3784</v>
      </c>
      <c r="B197" s="238">
        <v>1051</v>
      </c>
      <c r="C197" s="238">
        <v>113665671</v>
      </c>
      <c r="D197" s="239" t="s">
        <v>5228</v>
      </c>
      <c r="E197" s="239" t="s">
        <v>5242</v>
      </c>
      <c r="F197" s="235" t="s">
        <v>36</v>
      </c>
      <c r="G197" s="235">
        <f>SUMIF('In-ward Register'!$K:$K,Summery!$E:$E,'In-ward Register'!$M:$M)</f>
        <v>5</v>
      </c>
      <c r="H197" s="334">
        <f>SUMIF('Out-ward Register'!$D:$D,Summery!$E:$E,'Out-ward Register'!$F:$F)</f>
        <v>0</v>
      </c>
      <c r="I197" s="335">
        <f t="shared" si="17"/>
        <v>5</v>
      </c>
      <c r="J197" s="338">
        <v>18200</v>
      </c>
      <c r="K197" s="338">
        <f t="shared" si="18"/>
        <v>91000</v>
      </c>
      <c r="L197" s="261">
        <f t="shared" si="16"/>
        <v>0</v>
      </c>
      <c r="M197" s="334">
        <f t="shared" si="19"/>
        <v>91000</v>
      </c>
      <c r="N197" s="40"/>
      <c r="O197" s="686"/>
    </row>
    <row r="198" spans="1:17" hidden="1">
      <c r="A198" s="261" t="s">
        <v>6323</v>
      </c>
      <c r="B198" s="333">
        <v>500</v>
      </c>
      <c r="C198" s="235">
        <v>100775534</v>
      </c>
      <c r="D198" s="238" t="s">
        <v>1529</v>
      </c>
      <c r="E198" s="235" t="s">
        <v>3121</v>
      </c>
      <c r="F198" s="235" t="s">
        <v>36</v>
      </c>
      <c r="G198" s="235">
        <f>SUMIF('In-ward Register'!$K:$K,Summery!$E:$E,'In-ward Register'!$M:$M)</f>
        <v>27</v>
      </c>
      <c r="H198" s="334">
        <f>SUMIF('Out-ward Register'!$D:$D,Summery!$E:$E,'Out-ward Register'!$F:$F)</f>
        <v>0</v>
      </c>
      <c r="I198" s="335">
        <f t="shared" si="17"/>
        <v>27</v>
      </c>
      <c r="J198" s="334">
        <v>3370</v>
      </c>
      <c r="K198" s="334">
        <f t="shared" si="18"/>
        <v>90990</v>
      </c>
      <c r="L198" s="334">
        <f t="shared" si="16"/>
        <v>0</v>
      </c>
      <c r="M198" s="334">
        <f t="shared" si="19"/>
        <v>90990</v>
      </c>
      <c r="N198" s="177"/>
      <c r="O198" s="400">
        <f>M198/M$2*100</f>
        <v>95.981012658227854</v>
      </c>
      <c r="Q198" s="255"/>
    </row>
    <row r="199" spans="1:17" hidden="1">
      <c r="A199" s="261" t="s">
        <v>3784</v>
      </c>
      <c r="B199" s="238">
        <v>1030</v>
      </c>
      <c r="C199" s="238">
        <v>105388849</v>
      </c>
      <c r="D199" s="239" t="s">
        <v>5100</v>
      </c>
      <c r="E199" s="239" t="s">
        <v>5101</v>
      </c>
      <c r="F199" s="333" t="s">
        <v>36</v>
      </c>
      <c r="G199" s="235">
        <f>SUMIF('In-ward Register'!$K:$K,Summery!$E:$E,'In-ward Register'!$M:$M)</f>
        <v>100</v>
      </c>
      <c r="H199" s="334">
        <f>SUMIF('Out-ward Register'!$D:$D,Summery!$E:$E,'Out-ward Register'!$F:$F)</f>
        <v>73</v>
      </c>
      <c r="I199" s="335">
        <f t="shared" si="17"/>
        <v>27</v>
      </c>
      <c r="J199" s="338">
        <v>3250</v>
      </c>
      <c r="K199" s="338">
        <f t="shared" si="18"/>
        <v>325000</v>
      </c>
      <c r="L199" s="338">
        <f t="shared" si="16"/>
        <v>237250</v>
      </c>
      <c r="M199" s="334">
        <f t="shared" si="19"/>
        <v>87750</v>
      </c>
      <c r="N199" s="40"/>
      <c r="O199" s="686"/>
    </row>
    <row r="200" spans="1:17" hidden="1">
      <c r="A200" s="261" t="s">
        <v>6323</v>
      </c>
      <c r="B200" s="333">
        <v>132</v>
      </c>
      <c r="C200" s="235">
        <v>106366442</v>
      </c>
      <c r="D200" s="238" t="s">
        <v>589</v>
      </c>
      <c r="E200" s="238" t="s">
        <v>590</v>
      </c>
      <c r="F200" s="235" t="s">
        <v>36</v>
      </c>
      <c r="G200" s="235">
        <f>SUMIF('In-ward Register'!$K:$K,Summery!$E:$E,'In-ward Register'!$M:$M)</f>
        <v>369</v>
      </c>
      <c r="H200" s="334">
        <f>SUMIF('Out-ward Register'!$D:$D,Summery!$E:$E,'Out-ward Register'!$F:$F)</f>
        <v>0</v>
      </c>
      <c r="I200" s="335">
        <f t="shared" si="17"/>
        <v>369</v>
      </c>
      <c r="J200" s="334">
        <v>218.54</v>
      </c>
      <c r="K200" s="334">
        <f t="shared" si="18"/>
        <v>80641.259999999995</v>
      </c>
      <c r="L200" s="334">
        <f t="shared" si="16"/>
        <v>0</v>
      </c>
      <c r="M200" s="334">
        <f t="shared" si="19"/>
        <v>80641.259999999995</v>
      </c>
      <c r="N200" s="51"/>
      <c r="O200" s="400">
        <f t="shared" ref="O200:O211" si="20">M200/M$2*100</f>
        <v>85.064620253164549</v>
      </c>
      <c r="Q200" s="255"/>
    </row>
    <row r="201" spans="1:17" hidden="1">
      <c r="A201" s="261" t="s">
        <v>6323</v>
      </c>
      <c r="B201" s="333">
        <v>761</v>
      </c>
      <c r="C201" s="235">
        <v>112177910</v>
      </c>
      <c r="D201" s="239" t="s">
        <v>2503</v>
      </c>
      <c r="E201" s="238" t="s">
        <v>3212</v>
      </c>
      <c r="F201" s="235" t="s">
        <v>36</v>
      </c>
      <c r="G201" s="235">
        <f>SUMIF('In-ward Register'!$K:$K,Summery!$E:$E,'In-ward Register'!$M:$M)</f>
        <v>16</v>
      </c>
      <c r="H201" s="334">
        <f>SUMIF('Out-ward Register'!$D:$D,Summery!$E:$E,'Out-ward Register'!$F:$F)</f>
        <v>5</v>
      </c>
      <c r="I201" s="335">
        <f t="shared" si="17"/>
        <v>11</v>
      </c>
      <c r="J201" s="334">
        <v>7210</v>
      </c>
      <c r="K201" s="334">
        <f t="shared" si="18"/>
        <v>115360</v>
      </c>
      <c r="L201" s="334">
        <f t="shared" si="16"/>
        <v>36050</v>
      </c>
      <c r="M201" s="334">
        <f t="shared" si="19"/>
        <v>79310</v>
      </c>
      <c r="N201" s="51"/>
      <c r="O201" s="400">
        <f t="shared" si="20"/>
        <v>83.660337552742618</v>
      </c>
      <c r="Q201" s="255"/>
    </row>
    <row r="202" spans="1:17" hidden="1">
      <c r="A202" s="261" t="s">
        <v>3784</v>
      </c>
      <c r="B202" s="333">
        <v>21</v>
      </c>
      <c r="C202" s="235">
        <v>111381216</v>
      </c>
      <c r="D202" s="238" t="s">
        <v>3646</v>
      </c>
      <c r="E202" s="238" t="s">
        <v>3647</v>
      </c>
      <c r="F202" s="235" t="s">
        <v>36</v>
      </c>
      <c r="G202" s="235">
        <f>SUMIF('In-ward Register'!$K:$K,Summery!$E:$E,'In-ward Register'!$M:$M)</f>
        <v>20</v>
      </c>
      <c r="H202" s="334">
        <f>SUMIF('Out-ward Register'!$D:$D,Summery!$E:$E,'Out-ward Register'!$F:$F)</f>
        <v>6</v>
      </c>
      <c r="I202" s="335">
        <f t="shared" si="17"/>
        <v>14</v>
      </c>
      <c r="J202" s="333">
        <v>5633.34</v>
      </c>
      <c r="K202" s="334">
        <f t="shared" si="18"/>
        <v>112666.8</v>
      </c>
      <c r="L202" s="334">
        <f t="shared" si="16"/>
        <v>33800.04</v>
      </c>
      <c r="M202" s="334">
        <f t="shared" si="19"/>
        <v>78866.760000000009</v>
      </c>
      <c r="N202" s="51"/>
      <c r="O202" s="400">
        <f t="shared" si="20"/>
        <v>83.192784810126597</v>
      </c>
      <c r="Q202" s="255"/>
    </row>
    <row r="203" spans="1:17" hidden="1">
      <c r="A203" s="261" t="s">
        <v>3784</v>
      </c>
      <c r="B203" s="333">
        <v>539</v>
      </c>
      <c r="C203" s="235">
        <v>102951260</v>
      </c>
      <c r="D203" s="238" t="s">
        <v>1697</v>
      </c>
      <c r="E203" s="238" t="s">
        <v>1698</v>
      </c>
      <c r="F203" s="235" t="s">
        <v>36</v>
      </c>
      <c r="G203" s="235">
        <f>SUMIF('In-ward Register'!$K:$K,Summery!$E:$E,'In-ward Register'!$M:$M)</f>
        <v>1292</v>
      </c>
      <c r="H203" s="334">
        <f>SUMIF('Out-ward Register'!$D:$D,Summery!$E:$E,'Out-ward Register'!$F:$F)</f>
        <v>928</v>
      </c>
      <c r="I203" s="335">
        <f t="shared" si="17"/>
        <v>364</v>
      </c>
      <c r="J203" s="334">
        <v>216.59</v>
      </c>
      <c r="K203" s="334">
        <f t="shared" si="18"/>
        <v>279834.28000000003</v>
      </c>
      <c r="L203" s="334">
        <f t="shared" si="16"/>
        <v>200995.52</v>
      </c>
      <c r="M203" s="334">
        <f t="shared" si="19"/>
        <v>78838.760000000038</v>
      </c>
      <c r="N203" s="51"/>
      <c r="O203" s="400">
        <f t="shared" si="20"/>
        <v>83.163248945147714</v>
      </c>
      <c r="Q203" s="255"/>
    </row>
    <row r="204" spans="1:17" ht="40.799999999999997" hidden="1">
      <c r="A204" s="261" t="s">
        <v>3892</v>
      </c>
      <c r="B204" s="333">
        <v>929</v>
      </c>
      <c r="C204" s="235">
        <v>112295843</v>
      </c>
      <c r="D204" s="235" t="s">
        <v>3600</v>
      </c>
      <c r="E204" s="239" t="s">
        <v>3601</v>
      </c>
      <c r="F204" s="333" t="s">
        <v>36</v>
      </c>
      <c r="G204" s="235">
        <f>SUMIF('In-ward Register'!$K:$K,Summery!$E:$E,'In-ward Register'!$M:$M)</f>
        <v>14</v>
      </c>
      <c r="H204" s="334">
        <f>SUMIF('Out-ward Register'!$D:$D,Summery!$E:$E,'Out-ward Register'!$F:$F)</f>
        <v>13</v>
      </c>
      <c r="I204" s="335">
        <f t="shared" si="17"/>
        <v>1</v>
      </c>
      <c r="J204" s="353">
        <v>78686</v>
      </c>
      <c r="K204" s="334">
        <f t="shared" si="18"/>
        <v>1101604</v>
      </c>
      <c r="L204" s="334">
        <f t="shared" si="16"/>
        <v>1022918</v>
      </c>
      <c r="M204" s="334">
        <f t="shared" si="19"/>
        <v>78686</v>
      </c>
      <c r="N204" s="40"/>
      <c r="O204" s="400">
        <f t="shared" si="20"/>
        <v>83.002109704641342</v>
      </c>
      <c r="Q204" s="255"/>
    </row>
    <row r="205" spans="1:17" hidden="1">
      <c r="A205" s="261" t="s">
        <v>6323</v>
      </c>
      <c r="B205" s="333">
        <v>342</v>
      </c>
      <c r="C205" s="235">
        <v>100775537</v>
      </c>
      <c r="D205" s="238" t="s">
        <v>1106</v>
      </c>
      <c r="E205" s="238" t="s">
        <v>1107</v>
      </c>
      <c r="F205" s="235" t="s">
        <v>36</v>
      </c>
      <c r="G205" s="235">
        <f>SUMIF('In-ward Register'!$K:$K,Summery!$E:$E,'In-ward Register'!$M:$M)</f>
        <v>23</v>
      </c>
      <c r="H205" s="334">
        <f>SUMIF('Out-ward Register'!$D:$D,Summery!$E:$E,'Out-ward Register'!$F:$F)</f>
        <v>0</v>
      </c>
      <c r="I205" s="335">
        <f t="shared" si="17"/>
        <v>23</v>
      </c>
      <c r="J205" s="334">
        <v>3420</v>
      </c>
      <c r="K205" s="334">
        <f t="shared" si="18"/>
        <v>78660</v>
      </c>
      <c r="L205" s="334">
        <f t="shared" si="16"/>
        <v>0</v>
      </c>
      <c r="M205" s="334">
        <f t="shared" si="19"/>
        <v>78660</v>
      </c>
      <c r="N205" s="177"/>
      <c r="O205" s="400">
        <f t="shared" si="20"/>
        <v>82.974683544303801</v>
      </c>
      <c r="Q205" s="255"/>
    </row>
    <row r="206" spans="1:17" hidden="1">
      <c r="A206" s="261" t="s">
        <v>3784</v>
      </c>
      <c r="B206" s="333">
        <v>739</v>
      </c>
      <c r="C206" s="235">
        <v>109609632</v>
      </c>
      <c r="D206" s="346" t="s">
        <v>197</v>
      </c>
      <c r="E206" s="238" t="s">
        <v>2747</v>
      </c>
      <c r="F206" s="235" t="s">
        <v>36</v>
      </c>
      <c r="G206" s="235">
        <f>SUMIF('In-ward Register'!$K:$K,Summery!$E:$E,'In-ward Register'!$M:$M)</f>
        <v>2540</v>
      </c>
      <c r="H206" s="334">
        <f>SUMIF('Out-ward Register'!$D:$D,Summery!$E:$E,'Out-ward Register'!$F:$F)</f>
        <v>1765</v>
      </c>
      <c r="I206" s="335">
        <f t="shared" si="17"/>
        <v>775</v>
      </c>
      <c r="J206" s="334">
        <v>100.06</v>
      </c>
      <c r="K206" s="334">
        <f t="shared" si="18"/>
        <v>254152.4</v>
      </c>
      <c r="L206" s="334">
        <f t="shared" si="16"/>
        <v>176605.9</v>
      </c>
      <c r="M206" s="334">
        <f t="shared" si="19"/>
        <v>77546.5</v>
      </c>
      <c r="N206" s="51"/>
      <c r="O206" s="400">
        <f t="shared" si="20"/>
        <v>81.800105485232066</v>
      </c>
      <c r="Q206" s="255"/>
    </row>
    <row r="207" spans="1:17" hidden="1">
      <c r="A207" s="261" t="s">
        <v>3784</v>
      </c>
      <c r="B207" s="333">
        <v>742</v>
      </c>
      <c r="C207" s="235">
        <v>109492180</v>
      </c>
      <c r="D207" s="346" t="s">
        <v>201</v>
      </c>
      <c r="E207" s="238" t="s">
        <v>2748</v>
      </c>
      <c r="F207" s="235" t="s">
        <v>36</v>
      </c>
      <c r="G207" s="235">
        <f>SUMIF('In-ward Register'!$K:$K,Summery!$E:$E,'In-ward Register'!$M:$M)</f>
        <v>6500</v>
      </c>
      <c r="H207" s="334">
        <f>SUMIF('Out-ward Register'!$D:$D,Summery!$E:$E,'Out-ward Register'!$F:$F)</f>
        <v>4137</v>
      </c>
      <c r="I207" s="335">
        <f t="shared" si="17"/>
        <v>2363</v>
      </c>
      <c r="J207" s="334">
        <v>32.22</v>
      </c>
      <c r="K207" s="334">
        <f t="shared" si="18"/>
        <v>209430</v>
      </c>
      <c r="L207" s="334">
        <f t="shared" si="16"/>
        <v>133294.13999999998</v>
      </c>
      <c r="M207" s="334">
        <f t="shared" si="19"/>
        <v>76135.860000000015</v>
      </c>
      <c r="N207" s="51"/>
      <c r="O207" s="400">
        <f t="shared" si="20"/>
        <v>80.312088607594958</v>
      </c>
      <c r="Q207" s="255"/>
    </row>
    <row r="208" spans="1:17" hidden="1">
      <c r="A208" s="261" t="s">
        <v>6323</v>
      </c>
      <c r="B208" s="333">
        <v>595</v>
      </c>
      <c r="C208" s="235">
        <v>109461641</v>
      </c>
      <c r="D208" s="238">
        <v>12545530</v>
      </c>
      <c r="E208" s="238" t="s">
        <v>1905</v>
      </c>
      <c r="F208" s="235" t="s">
        <v>2729</v>
      </c>
      <c r="G208" s="235">
        <f>SUMIF('In-ward Register'!$K:$K,Summery!$E:$E,'In-ward Register'!$M:$M)</f>
        <v>300</v>
      </c>
      <c r="H208" s="334">
        <f>SUMIF('Out-ward Register'!$D:$D,Summery!$E:$E,'Out-ward Register'!$F:$F)</f>
        <v>0</v>
      </c>
      <c r="I208" s="335">
        <f t="shared" si="17"/>
        <v>300</v>
      </c>
      <c r="J208" s="334">
        <v>253.75</v>
      </c>
      <c r="K208" s="334">
        <f t="shared" si="18"/>
        <v>76125</v>
      </c>
      <c r="L208" s="334">
        <f t="shared" si="16"/>
        <v>0</v>
      </c>
      <c r="M208" s="334">
        <f t="shared" si="19"/>
        <v>76125</v>
      </c>
      <c r="N208" s="177"/>
      <c r="O208" s="400">
        <f t="shared" si="20"/>
        <v>80.300632911392398</v>
      </c>
      <c r="Q208" s="255"/>
    </row>
    <row r="209" spans="1:17" hidden="1">
      <c r="A209" s="261" t="s">
        <v>3784</v>
      </c>
      <c r="B209" s="333">
        <v>694</v>
      </c>
      <c r="C209" s="235">
        <v>109492193</v>
      </c>
      <c r="D209" s="337" t="s">
        <v>2228</v>
      </c>
      <c r="E209" s="239" t="s">
        <v>2739</v>
      </c>
      <c r="F209" s="235" t="s">
        <v>36</v>
      </c>
      <c r="G209" s="235">
        <f>SUMIF('In-ward Register'!$K:$K,Summery!$E:$E,'In-ward Register'!$M:$M)</f>
        <v>25008</v>
      </c>
      <c r="H209" s="334">
        <f>SUMIF('Out-ward Register'!$D:$D,Summery!$E:$E,'Out-ward Register'!$F:$F)</f>
        <v>18308</v>
      </c>
      <c r="I209" s="335">
        <f t="shared" si="17"/>
        <v>6700</v>
      </c>
      <c r="J209" s="334">
        <v>11.26</v>
      </c>
      <c r="K209" s="334">
        <f t="shared" si="18"/>
        <v>281590.08</v>
      </c>
      <c r="L209" s="334">
        <f t="shared" si="16"/>
        <v>206148.08</v>
      </c>
      <c r="M209" s="334">
        <f t="shared" si="19"/>
        <v>75442.000000000029</v>
      </c>
      <c r="N209" s="51"/>
      <c r="O209" s="400">
        <f t="shared" si="20"/>
        <v>79.580168776371337</v>
      </c>
      <c r="Q209" s="255"/>
    </row>
    <row r="210" spans="1:17" ht="20.399999999999999" hidden="1">
      <c r="A210" s="261" t="s">
        <v>3784</v>
      </c>
      <c r="B210" s="333">
        <v>531</v>
      </c>
      <c r="C210" s="235">
        <v>107171952</v>
      </c>
      <c r="D210" s="238">
        <v>99148791408</v>
      </c>
      <c r="E210" s="238" t="s">
        <v>1640</v>
      </c>
      <c r="F210" s="235" t="s">
        <v>36</v>
      </c>
      <c r="G210" s="235">
        <f>SUMIF('In-ward Register'!$K:$K,Summery!$E:$E,'In-ward Register'!$M:$M)</f>
        <v>61</v>
      </c>
      <c r="H210" s="334">
        <f>SUMIF('Out-ward Register'!$D:$D,Summery!$E:$E,'Out-ward Register'!$F:$F)</f>
        <v>34</v>
      </c>
      <c r="I210" s="335">
        <f t="shared" si="17"/>
        <v>27</v>
      </c>
      <c r="J210" s="334">
        <v>2750</v>
      </c>
      <c r="K210" s="334">
        <f t="shared" si="18"/>
        <v>167750</v>
      </c>
      <c r="L210" s="334">
        <f t="shared" si="16"/>
        <v>93500</v>
      </c>
      <c r="M210" s="334">
        <f t="shared" si="19"/>
        <v>74250</v>
      </c>
      <c r="N210" s="51"/>
      <c r="O210" s="400">
        <f t="shared" si="20"/>
        <v>78.322784810126578</v>
      </c>
      <c r="Q210" s="255"/>
    </row>
    <row r="211" spans="1:17" hidden="1">
      <c r="A211" s="261" t="s">
        <v>6323</v>
      </c>
      <c r="B211" s="333">
        <v>499</v>
      </c>
      <c r="C211" s="235">
        <v>100775542</v>
      </c>
      <c r="D211" s="238" t="s">
        <v>1525</v>
      </c>
      <c r="E211" s="235" t="s">
        <v>3120</v>
      </c>
      <c r="F211" s="235" t="s">
        <v>36</v>
      </c>
      <c r="G211" s="235">
        <f>SUMIF('In-ward Register'!$K:$K,Summery!$E:$E,'In-ward Register'!$M:$M)</f>
        <v>22</v>
      </c>
      <c r="H211" s="334">
        <f>SUMIF('Out-ward Register'!$D:$D,Summery!$E:$E,'Out-ward Register'!$F:$F)</f>
        <v>0</v>
      </c>
      <c r="I211" s="335">
        <f t="shared" si="17"/>
        <v>22</v>
      </c>
      <c r="J211" s="334">
        <v>3370</v>
      </c>
      <c r="K211" s="334">
        <f t="shared" si="18"/>
        <v>74140</v>
      </c>
      <c r="L211" s="334">
        <f t="shared" si="16"/>
        <v>0</v>
      </c>
      <c r="M211" s="334">
        <f t="shared" si="19"/>
        <v>74140</v>
      </c>
      <c r="N211" s="177"/>
      <c r="O211" s="400">
        <f t="shared" si="20"/>
        <v>78.206751054852319</v>
      </c>
      <c r="Q211" s="255"/>
    </row>
    <row r="212" spans="1:17" hidden="1">
      <c r="A212" s="261" t="s">
        <v>3784</v>
      </c>
      <c r="B212" s="238">
        <v>1171</v>
      </c>
      <c r="C212" s="238">
        <v>113808958</v>
      </c>
      <c r="D212" s="239"/>
      <c r="E212" s="239" t="s">
        <v>5747</v>
      </c>
      <c r="F212" s="235" t="s">
        <v>36</v>
      </c>
      <c r="G212" s="235">
        <f>SUMIF('In-ward Register'!$K:$K,Summery!$E:$E,'In-ward Register'!$M:$M)</f>
        <v>3600</v>
      </c>
      <c r="H212" s="334">
        <f>SUMIF('Out-ward Register'!$D:$D,Summery!$E:$E,'Out-ward Register'!$F:$F)</f>
        <v>0</v>
      </c>
      <c r="I212" s="335">
        <f t="shared" si="17"/>
        <v>3600</v>
      </c>
      <c r="J212" s="338">
        <v>20.49</v>
      </c>
      <c r="K212" s="338">
        <f t="shared" si="18"/>
        <v>73764</v>
      </c>
      <c r="L212" s="338">
        <f t="shared" ref="L212:L243" si="21">J212*H212</f>
        <v>0</v>
      </c>
      <c r="M212" s="334">
        <f t="shared" si="19"/>
        <v>73764</v>
      </c>
      <c r="N212" s="40"/>
      <c r="O212" s="686"/>
    </row>
    <row r="213" spans="1:17" ht="20.399999999999999" hidden="1">
      <c r="A213" s="261" t="s">
        <v>3784</v>
      </c>
      <c r="B213" s="333">
        <v>361</v>
      </c>
      <c r="C213" s="235">
        <v>109492196</v>
      </c>
      <c r="D213" s="238" t="s">
        <v>1178</v>
      </c>
      <c r="E213" s="238" t="s">
        <v>3088</v>
      </c>
      <c r="F213" s="235" t="s">
        <v>36</v>
      </c>
      <c r="G213" s="235">
        <f>SUMIF('In-ward Register'!$K:$K,Summery!$E:$E,'In-ward Register'!$M:$M)</f>
        <v>9736</v>
      </c>
      <c r="H213" s="334">
        <f>SUMIF('Out-ward Register'!$D:$D,Summery!$E:$E,'Out-ward Register'!$F:$F)</f>
        <v>6305</v>
      </c>
      <c r="I213" s="335">
        <f t="shared" si="17"/>
        <v>3431</v>
      </c>
      <c r="J213" s="334">
        <v>21.36</v>
      </c>
      <c r="K213" s="334">
        <f t="shared" si="18"/>
        <v>207960.95999999999</v>
      </c>
      <c r="L213" s="334">
        <f t="shared" si="21"/>
        <v>134674.79999999999</v>
      </c>
      <c r="M213" s="334">
        <f t="shared" si="19"/>
        <v>73286.16</v>
      </c>
      <c r="N213" s="51"/>
      <c r="O213" s="400">
        <f>M213/M$2*100</f>
        <v>77.306075949367099</v>
      </c>
      <c r="Q213" s="255"/>
    </row>
    <row r="214" spans="1:17" hidden="1">
      <c r="A214" s="261" t="s">
        <v>3784</v>
      </c>
      <c r="B214" s="238">
        <v>1174</v>
      </c>
      <c r="C214" s="238" t="s">
        <v>5876</v>
      </c>
      <c r="D214" s="239" t="s">
        <v>5877</v>
      </c>
      <c r="E214" s="239" t="s">
        <v>5878</v>
      </c>
      <c r="F214" s="261" t="s">
        <v>36</v>
      </c>
      <c r="G214" s="235">
        <f>SUMIF('In-ward Register'!$K:$K,Summery!$E:$E,'In-ward Register'!$M:$M)</f>
        <v>9</v>
      </c>
      <c r="H214" s="334">
        <f>SUMIF('Out-ward Register'!$D:$D,Summery!$E:$E,'Out-ward Register'!$F:$F)</f>
        <v>0</v>
      </c>
      <c r="I214" s="335">
        <f t="shared" si="17"/>
        <v>9</v>
      </c>
      <c r="J214" s="338">
        <v>7200</v>
      </c>
      <c r="K214" s="338">
        <f t="shared" si="18"/>
        <v>64800</v>
      </c>
      <c r="L214" s="338">
        <f t="shared" si="21"/>
        <v>0</v>
      </c>
      <c r="M214" s="334">
        <f t="shared" si="19"/>
        <v>64800</v>
      </c>
      <c r="N214" s="40"/>
      <c r="O214" s="686"/>
    </row>
    <row r="215" spans="1:17" hidden="1">
      <c r="A215" s="261" t="s">
        <v>6323</v>
      </c>
      <c r="B215" s="333">
        <v>109</v>
      </c>
      <c r="C215" s="235" t="s">
        <v>507</v>
      </c>
      <c r="D215" s="238" t="s">
        <v>508</v>
      </c>
      <c r="E215" s="238" t="s">
        <v>509</v>
      </c>
      <c r="F215" s="235" t="s">
        <v>36</v>
      </c>
      <c r="G215" s="235">
        <f>SUMIF('In-ward Register'!$K:$K,Summery!$E:$E,'In-ward Register'!$M:$M)</f>
        <v>10</v>
      </c>
      <c r="H215" s="334">
        <f>SUMIF('Out-ward Register'!$D:$D,Summery!$E:$E,'Out-ward Register'!$F:$F)</f>
        <v>0</v>
      </c>
      <c r="I215" s="335">
        <f t="shared" si="17"/>
        <v>10</v>
      </c>
      <c r="J215" s="334">
        <v>6347.02</v>
      </c>
      <c r="K215" s="334">
        <f t="shared" si="18"/>
        <v>63470.200000000004</v>
      </c>
      <c r="L215" s="334">
        <f t="shared" si="21"/>
        <v>0</v>
      </c>
      <c r="M215" s="334">
        <f t="shared" si="19"/>
        <v>63470.200000000004</v>
      </c>
      <c r="N215" s="51"/>
      <c r="O215" s="400">
        <f t="shared" ref="O215:O221" si="22">M215/M$2*100</f>
        <v>66.951687763713082</v>
      </c>
      <c r="Q215" s="255"/>
    </row>
    <row r="216" spans="1:17" hidden="1">
      <c r="A216" s="261" t="s">
        <v>6323</v>
      </c>
      <c r="B216" s="333">
        <v>557</v>
      </c>
      <c r="C216" s="235">
        <v>110648105</v>
      </c>
      <c r="D216" s="235" t="s">
        <v>1776</v>
      </c>
      <c r="E216" s="235" t="s">
        <v>3146</v>
      </c>
      <c r="F216" s="235" t="s">
        <v>36</v>
      </c>
      <c r="G216" s="235">
        <f>SUMIF('In-ward Register'!$K:$K,Summery!$E:$E,'In-ward Register'!$M:$M)</f>
        <v>9</v>
      </c>
      <c r="H216" s="334">
        <f>SUMIF('Out-ward Register'!$D:$D,Summery!$E:$E,'Out-ward Register'!$F:$F)</f>
        <v>0</v>
      </c>
      <c r="I216" s="335">
        <f t="shared" si="17"/>
        <v>9</v>
      </c>
      <c r="J216" s="334">
        <v>7051.43</v>
      </c>
      <c r="K216" s="334">
        <f t="shared" si="18"/>
        <v>63462.87</v>
      </c>
      <c r="L216" s="334">
        <f t="shared" si="21"/>
        <v>0</v>
      </c>
      <c r="M216" s="334">
        <f t="shared" si="19"/>
        <v>63462.87</v>
      </c>
      <c r="N216" s="177"/>
      <c r="O216" s="400">
        <f t="shared" si="22"/>
        <v>66.943955696202536</v>
      </c>
      <c r="Q216" s="255"/>
    </row>
    <row r="217" spans="1:17" hidden="1">
      <c r="A217" s="261" t="s">
        <v>6323</v>
      </c>
      <c r="B217" s="333">
        <v>558</v>
      </c>
      <c r="C217" s="235">
        <v>110648106</v>
      </c>
      <c r="D217" s="235" t="s">
        <v>1778</v>
      </c>
      <c r="E217" s="235" t="s">
        <v>3147</v>
      </c>
      <c r="F217" s="235" t="s">
        <v>36</v>
      </c>
      <c r="G217" s="235">
        <f>SUMIF('In-ward Register'!$K:$K,Summery!$E:$E,'In-ward Register'!$M:$M)</f>
        <v>9</v>
      </c>
      <c r="H217" s="334">
        <f>SUMIF('Out-ward Register'!$D:$D,Summery!$E:$E,'Out-ward Register'!$F:$F)</f>
        <v>0</v>
      </c>
      <c r="I217" s="335">
        <f t="shared" si="17"/>
        <v>9</v>
      </c>
      <c r="J217" s="334">
        <v>7051.43</v>
      </c>
      <c r="K217" s="334">
        <f t="shared" si="18"/>
        <v>63462.87</v>
      </c>
      <c r="L217" s="334">
        <f t="shared" si="21"/>
        <v>0</v>
      </c>
      <c r="M217" s="334">
        <f t="shared" si="19"/>
        <v>63462.87</v>
      </c>
      <c r="N217" s="177"/>
      <c r="O217" s="400">
        <f t="shared" si="22"/>
        <v>66.943955696202536</v>
      </c>
      <c r="Q217" s="255"/>
    </row>
    <row r="218" spans="1:17" hidden="1">
      <c r="A218" s="261" t="s">
        <v>6323</v>
      </c>
      <c r="B218" s="333">
        <v>666</v>
      </c>
      <c r="C218" s="235">
        <v>100727096</v>
      </c>
      <c r="D218" s="238" t="s">
        <v>2100</v>
      </c>
      <c r="E218" s="238" t="s">
        <v>2101</v>
      </c>
      <c r="F218" s="235" t="s">
        <v>36</v>
      </c>
      <c r="G218" s="235">
        <f>SUMIF('In-ward Register'!$K:$K,Summery!$E:$E,'In-ward Register'!$M:$M)</f>
        <v>27</v>
      </c>
      <c r="H218" s="334">
        <f>SUMIF('Out-ward Register'!$D:$D,Summery!$E:$E,'Out-ward Register'!$F:$F)</f>
        <v>0</v>
      </c>
      <c r="I218" s="335">
        <f t="shared" si="17"/>
        <v>27</v>
      </c>
      <c r="J218" s="334">
        <v>2344</v>
      </c>
      <c r="K218" s="334">
        <f t="shared" si="18"/>
        <v>63288</v>
      </c>
      <c r="L218" s="334">
        <f t="shared" si="21"/>
        <v>0</v>
      </c>
      <c r="M218" s="334">
        <f t="shared" si="19"/>
        <v>63288</v>
      </c>
      <c r="N218" s="177"/>
      <c r="O218" s="400">
        <f t="shared" si="22"/>
        <v>66.759493670886073</v>
      </c>
      <c r="Q218" s="255"/>
    </row>
    <row r="219" spans="1:17" hidden="1">
      <c r="A219" s="261" t="s">
        <v>6323</v>
      </c>
      <c r="B219" s="333">
        <v>288</v>
      </c>
      <c r="C219" s="235">
        <v>100775544</v>
      </c>
      <c r="D219" s="238" t="s">
        <v>979</v>
      </c>
      <c r="E219" s="238" t="s">
        <v>980</v>
      </c>
      <c r="F219" s="235" t="s">
        <v>36</v>
      </c>
      <c r="G219" s="235">
        <f>SUMIF('In-ward Register'!$K:$K,Summery!$E:$E,'In-ward Register'!$M:$M)</f>
        <v>9</v>
      </c>
      <c r="H219" s="334">
        <f>SUMIF('Out-ward Register'!$D:$D,Summery!$E:$E,'Out-ward Register'!$F:$F)</f>
        <v>0</v>
      </c>
      <c r="I219" s="335">
        <f t="shared" si="17"/>
        <v>9</v>
      </c>
      <c r="J219" s="334">
        <v>7010</v>
      </c>
      <c r="K219" s="334">
        <f t="shared" si="18"/>
        <v>63090</v>
      </c>
      <c r="L219" s="334">
        <f t="shared" si="21"/>
        <v>0</v>
      </c>
      <c r="M219" s="334">
        <f t="shared" si="19"/>
        <v>63090</v>
      </c>
      <c r="N219" s="177"/>
      <c r="O219" s="400">
        <f t="shared" si="22"/>
        <v>66.550632911392398</v>
      </c>
      <c r="Q219" s="255"/>
    </row>
    <row r="220" spans="1:17" hidden="1">
      <c r="A220" s="261" t="s">
        <v>6323</v>
      </c>
      <c r="B220" s="333">
        <v>289</v>
      </c>
      <c r="C220" s="235">
        <v>100777826</v>
      </c>
      <c r="D220" s="238" t="s">
        <v>981</v>
      </c>
      <c r="E220" s="238" t="s">
        <v>3065</v>
      </c>
      <c r="F220" s="235" t="s">
        <v>36</v>
      </c>
      <c r="G220" s="235">
        <f>SUMIF('In-ward Register'!$K:$K,Summery!$E:$E,'In-ward Register'!$M:$M)</f>
        <v>9</v>
      </c>
      <c r="H220" s="334">
        <f>SUMIF('Out-ward Register'!$D:$D,Summery!$E:$E,'Out-ward Register'!$F:$F)</f>
        <v>0</v>
      </c>
      <c r="I220" s="335">
        <f t="shared" si="17"/>
        <v>9</v>
      </c>
      <c r="J220" s="334">
        <v>7010</v>
      </c>
      <c r="K220" s="334">
        <f t="shared" si="18"/>
        <v>63090</v>
      </c>
      <c r="L220" s="334">
        <f t="shared" si="21"/>
        <v>0</v>
      </c>
      <c r="M220" s="334">
        <f t="shared" si="19"/>
        <v>63090</v>
      </c>
      <c r="N220" s="177"/>
      <c r="O220" s="400">
        <f t="shared" si="22"/>
        <v>66.550632911392398</v>
      </c>
      <c r="Q220" s="255"/>
    </row>
    <row r="221" spans="1:17" ht="20.399999999999999" hidden="1">
      <c r="A221" s="261" t="s">
        <v>3892</v>
      </c>
      <c r="B221" s="333">
        <v>872</v>
      </c>
      <c r="C221" s="235">
        <v>108224587</v>
      </c>
      <c r="D221" s="239" t="s">
        <v>2799</v>
      </c>
      <c r="E221" s="238" t="s">
        <v>3235</v>
      </c>
      <c r="F221" s="235" t="s">
        <v>36</v>
      </c>
      <c r="G221" s="235">
        <f>SUMIF('In-ward Register'!$K:$K,Summery!$E:$E,'In-ward Register'!$M:$M)</f>
        <v>112</v>
      </c>
      <c r="H221" s="334">
        <f>SUMIF('Out-ward Register'!$D:$D,Summery!$E:$E,'Out-ward Register'!$F:$F)</f>
        <v>110</v>
      </c>
      <c r="I221" s="335">
        <f t="shared" si="17"/>
        <v>2</v>
      </c>
      <c r="J221" s="334">
        <v>31383</v>
      </c>
      <c r="K221" s="334">
        <f t="shared" si="18"/>
        <v>3514896</v>
      </c>
      <c r="L221" s="334">
        <f t="shared" si="21"/>
        <v>3452130</v>
      </c>
      <c r="M221" s="334">
        <f t="shared" si="19"/>
        <v>62766</v>
      </c>
      <c r="N221" s="51"/>
      <c r="O221" s="400">
        <f t="shared" si="22"/>
        <v>66.208860759493675</v>
      </c>
      <c r="Q221" s="255"/>
    </row>
    <row r="222" spans="1:17" hidden="1">
      <c r="A222" s="261" t="s">
        <v>6326</v>
      </c>
      <c r="B222" s="238">
        <v>1203</v>
      </c>
      <c r="C222" s="238">
        <v>102275867</v>
      </c>
      <c r="D222" s="239"/>
      <c r="E222" s="239" t="s">
        <v>6183</v>
      </c>
      <c r="F222" s="333" t="s">
        <v>36</v>
      </c>
      <c r="G222" s="235">
        <f>SUMIF('In-ward Register'!$K:$K,Summery!$E:$E,'In-ward Register'!$M:$M)</f>
        <v>4</v>
      </c>
      <c r="H222" s="334">
        <f>SUMIF('Out-ward Register'!$D:$D,Summery!$E:$E,'Out-ward Register'!$F:$F)</f>
        <v>0</v>
      </c>
      <c r="I222" s="335">
        <f t="shared" si="17"/>
        <v>4</v>
      </c>
      <c r="J222" s="338">
        <v>15609</v>
      </c>
      <c r="K222" s="338">
        <f t="shared" si="18"/>
        <v>62436</v>
      </c>
      <c r="L222" s="338">
        <f t="shared" si="21"/>
        <v>0</v>
      </c>
      <c r="M222" s="334">
        <f t="shared" si="19"/>
        <v>62436</v>
      </c>
      <c r="N222" s="40"/>
      <c r="O222" s="686"/>
    </row>
    <row r="223" spans="1:17" hidden="1">
      <c r="A223" s="261" t="s">
        <v>3784</v>
      </c>
      <c r="B223" s="238">
        <v>1036</v>
      </c>
      <c r="C223" s="238" t="s">
        <v>5135</v>
      </c>
      <c r="D223" s="239" t="s">
        <v>5136</v>
      </c>
      <c r="E223" s="239" t="s">
        <v>5137</v>
      </c>
      <c r="F223" s="333" t="s">
        <v>36</v>
      </c>
      <c r="G223" s="235">
        <f>SUMIF('In-ward Register'!$K:$K,Summery!$E:$E,'In-ward Register'!$M:$M)</f>
        <v>2</v>
      </c>
      <c r="H223" s="334">
        <f>SUMIF('Out-ward Register'!$D:$D,Summery!$E:$E,'Out-ward Register'!$F:$F)</f>
        <v>0</v>
      </c>
      <c r="I223" s="335">
        <f t="shared" si="17"/>
        <v>2</v>
      </c>
      <c r="J223" s="338">
        <v>31000</v>
      </c>
      <c r="K223" s="338">
        <f t="shared" si="18"/>
        <v>62000</v>
      </c>
      <c r="L223" s="338">
        <f t="shared" si="21"/>
        <v>0</v>
      </c>
      <c r="M223" s="334">
        <f t="shared" si="19"/>
        <v>62000</v>
      </c>
      <c r="N223" s="40"/>
      <c r="O223" s="686"/>
    </row>
    <row r="224" spans="1:17" ht="20.399999999999999" hidden="1">
      <c r="A224" s="261" t="s">
        <v>3784</v>
      </c>
      <c r="B224" s="333">
        <v>15</v>
      </c>
      <c r="C224" s="235">
        <v>109609630</v>
      </c>
      <c r="D224" s="337" t="s">
        <v>183</v>
      </c>
      <c r="E224" s="238" t="s">
        <v>184</v>
      </c>
      <c r="F224" s="235" t="s">
        <v>36</v>
      </c>
      <c r="G224" s="235">
        <f>SUMIF('In-ward Register'!$K:$K,Summery!$E:$E,'In-ward Register'!$M:$M)</f>
        <v>10239</v>
      </c>
      <c r="H224" s="334">
        <f>SUMIF('Out-ward Register'!$D:$D,Summery!$E:$E,'Out-ward Register'!$F:$F)</f>
        <v>7051</v>
      </c>
      <c r="I224" s="335">
        <f t="shared" si="17"/>
        <v>3188</v>
      </c>
      <c r="J224" s="334">
        <v>19.260000000000002</v>
      </c>
      <c r="K224" s="334">
        <f t="shared" si="18"/>
        <v>197203.14</v>
      </c>
      <c r="L224" s="334">
        <f t="shared" si="21"/>
        <v>135802.26</v>
      </c>
      <c r="M224" s="334">
        <f t="shared" si="19"/>
        <v>61400.880000000005</v>
      </c>
      <c r="N224" s="51"/>
      <c r="O224" s="400">
        <f>M224/M$2*100</f>
        <v>64.768860759493677</v>
      </c>
      <c r="Q224" s="255"/>
    </row>
    <row r="225" spans="1:17" hidden="1">
      <c r="A225" s="261" t="s">
        <v>6323</v>
      </c>
      <c r="B225" s="333">
        <v>879</v>
      </c>
      <c r="C225" s="235">
        <v>112169817</v>
      </c>
      <c r="D225" s="239" t="s">
        <v>2937</v>
      </c>
      <c r="E225" s="238" t="s">
        <v>3240</v>
      </c>
      <c r="F225" s="333" t="s">
        <v>2729</v>
      </c>
      <c r="G225" s="235">
        <f>SUMIF('In-ward Register'!$K:$K,Summery!$E:$E,'In-ward Register'!$M:$M)</f>
        <v>299</v>
      </c>
      <c r="H225" s="334">
        <f>SUMIF('Out-ward Register'!$D:$D,Summery!$E:$E,'Out-ward Register'!$F:$F)</f>
        <v>0</v>
      </c>
      <c r="I225" s="335">
        <f t="shared" si="17"/>
        <v>299</v>
      </c>
      <c r="J225" s="334">
        <v>204</v>
      </c>
      <c r="K225" s="334">
        <f t="shared" si="18"/>
        <v>60996</v>
      </c>
      <c r="L225" s="334">
        <f t="shared" si="21"/>
        <v>0</v>
      </c>
      <c r="M225" s="334">
        <f t="shared" si="19"/>
        <v>60996</v>
      </c>
      <c r="N225" s="51"/>
      <c r="O225" s="400">
        <f>M225/M$2*100</f>
        <v>64.341772151898738</v>
      </c>
      <c r="Q225" s="255"/>
    </row>
    <row r="226" spans="1:17" hidden="1">
      <c r="A226" s="261" t="s">
        <v>3784</v>
      </c>
      <c r="B226" s="333">
        <v>743</v>
      </c>
      <c r="C226" s="340">
        <v>112136069</v>
      </c>
      <c r="D226" s="346" t="s">
        <v>2235</v>
      </c>
      <c r="E226" s="238" t="s">
        <v>2749</v>
      </c>
      <c r="F226" s="235" t="s">
        <v>36</v>
      </c>
      <c r="G226" s="235">
        <f>SUMIF('In-ward Register'!$K:$K,Summery!$E:$E,'In-ward Register'!$M:$M)</f>
        <v>4146</v>
      </c>
      <c r="H226" s="334">
        <f>SUMIF('Out-ward Register'!$D:$D,Summery!$E:$E,'Out-ward Register'!$F:$F)</f>
        <v>2812</v>
      </c>
      <c r="I226" s="335">
        <f t="shared" si="17"/>
        <v>1334</v>
      </c>
      <c r="J226" s="334">
        <v>45.6</v>
      </c>
      <c r="K226" s="334">
        <f t="shared" si="18"/>
        <v>189057.6</v>
      </c>
      <c r="L226" s="334">
        <f t="shared" si="21"/>
        <v>128227.2</v>
      </c>
      <c r="M226" s="334">
        <f t="shared" si="19"/>
        <v>60830.400000000009</v>
      </c>
      <c r="N226" s="51"/>
      <c r="O226" s="400">
        <f>M226/M$2*100</f>
        <v>64.167088607594948</v>
      </c>
      <c r="Q226" s="255"/>
    </row>
    <row r="227" spans="1:17" hidden="1">
      <c r="A227" s="261" t="s">
        <v>3784</v>
      </c>
      <c r="B227" s="238">
        <v>1162</v>
      </c>
      <c r="C227" s="238" t="s">
        <v>5739</v>
      </c>
      <c r="D227" s="239"/>
      <c r="E227" s="239" t="s">
        <v>5740</v>
      </c>
      <c r="F227" s="333" t="s">
        <v>36</v>
      </c>
      <c r="G227" s="235">
        <f>SUMIF('In-ward Register'!$K:$K,Summery!$E:$E,'In-ward Register'!$M:$M)</f>
        <v>6</v>
      </c>
      <c r="H227" s="334">
        <f>SUMIF('Out-ward Register'!$D:$D,Summery!$E:$E,'Out-ward Register'!$F:$F)</f>
        <v>0</v>
      </c>
      <c r="I227" s="335">
        <f t="shared" si="17"/>
        <v>6</v>
      </c>
      <c r="J227" s="338">
        <v>10000</v>
      </c>
      <c r="K227" s="338">
        <f t="shared" si="18"/>
        <v>60000</v>
      </c>
      <c r="L227" s="338">
        <f t="shared" si="21"/>
        <v>0</v>
      </c>
      <c r="M227" s="334">
        <f t="shared" si="19"/>
        <v>60000</v>
      </c>
      <c r="N227" s="40"/>
      <c r="O227" s="686"/>
    </row>
    <row r="228" spans="1:17" hidden="1">
      <c r="A228" s="261" t="s">
        <v>6323</v>
      </c>
      <c r="B228" s="333">
        <v>965</v>
      </c>
      <c r="C228" s="238">
        <v>113713471</v>
      </c>
      <c r="D228" s="238">
        <v>1110</v>
      </c>
      <c r="E228" s="239" t="s">
        <v>4078</v>
      </c>
      <c r="F228" s="235" t="s">
        <v>36</v>
      </c>
      <c r="G228" s="235">
        <f>SUMIF('In-ward Register'!$K:$K,Summery!$E:$E,'In-ward Register'!$M:$M)</f>
        <v>50</v>
      </c>
      <c r="H228" s="334">
        <f>SUMIF('Out-ward Register'!$D:$D,Summery!$E:$E,'Out-ward Register'!$F:$F)</f>
        <v>29</v>
      </c>
      <c r="I228" s="335">
        <f t="shared" si="17"/>
        <v>21</v>
      </c>
      <c r="J228" s="334">
        <v>2850</v>
      </c>
      <c r="K228" s="338">
        <f t="shared" si="18"/>
        <v>142500</v>
      </c>
      <c r="L228" s="338">
        <f t="shared" si="21"/>
        <v>82650</v>
      </c>
      <c r="M228" s="334">
        <f t="shared" si="19"/>
        <v>59850</v>
      </c>
      <c r="N228" s="40"/>
      <c r="O228" s="686"/>
      <c r="Q228" s="255"/>
    </row>
    <row r="229" spans="1:17" hidden="1">
      <c r="A229" s="261" t="s">
        <v>6324</v>
      </c>
      <c r="B229" s="333">
        <v>18</v>
      </c>
      <c r="C229" s="235">
        <v>108140376</v>
      </c>
      <c r="D229" s="238" t="s">
        <v>217</v>
      </c>
      <c r="E229" s="238" t="s">
        <v>218</v>
      </c>
      <c r="F229" s="235" t="s">
        <v>36</v>
      </c>
      <c r="G229" s="235">
        <f>SUMIF('In-ward Register'!$K:$K,Summery!$E:$E,'In-ward Register'!$M:$M)</f>
        <v>18</v>
      </c>
      <c r="H229" s="334">
        <f>SUMIF('Out-ward Register'!$D:$D,Summery!$E:$E,'Out-ward Register'!$F:$F)</f>
        <v>16</v>
      </c>
      <c r="I229" s="335">
        <f t="shared" si="17"/>
        <v>2</v>
      </c>
      <c r="J229" s="334">
        <v>29845</v>
      </c>
      <c r="K229" s="334">
        <f t="shared" si="18"/>
        <v>537210</v>
      </c>
      <c r="L229" s="334">
        <f t="shared" si="21"/>
        <v>477520</v>
      </c>
      <c r="M229" s="334">
        <f t="shared" si="19"/>
        <v>59690</v>
      </c>
      <c r="N229" s="51"/>
      <c r="O229" s="400">
        <f>M229/M$2*100</f>
        <v>62.964135021097043</v>
      </c>
      <c r="Q229" s="255"/>
    </row>
    <row r="230" spans="1:17" hidden="1">
      <c r="A230" s="261" t="s">
        <v>3784</v>
      </c>
      <c r="B230" s="333">
        <v>1149</v>
      </c>
      <c r="C230" s="238">
        <v>101540460</v>
      </c>
      <c r="D230" s="239" t="s">
        <v>5636</v>
      </c>
      <c r="E230" s="235" t="s">
        <v>5637</v>
      </c>
      <c r="F230" s="235" t="s">
        <v>36</v>
      </c>
      <c r="G230" s="235">
        <f>SUMIF('In-ward Register'!$K:$K,Summery!$E:$E,'In-ward Register'!$M:$M)</f>
        <v>6</v>
      </c>
      <c r="H230" s="334">
        <f>SUMIF('Out-ward Register'!$D:$D,Summery!$E:$E,'Out-ward Register'!$F:$F)</f>
        <v>0</v>
      </c>
      <c r="I230" s="335">
        <f t="shared" si="17"/>
        <v>6</v>
      </c>
      <c r="J230" s="359">
        <v>9900</v>
      </c>
      <c r="K230" s="359">
        <f t="shared" si="18"/>
        <v>59400</v>
      </c>
      <c r="L230" s="359">
        <f t="shared" si="21"/>
        <v>0</v>
      </c>
      <c r="M230" s="334">
        <f t="shared" si="19"/>
        <v>59400</v>
      </c>
      <c r="N230" s="40"/>
      <c r="O230" s="686"/>
    </row>
    <row r="231" spans="1:17" hidden="1">
      <c r="A231" s="261" t="s">
        <v>6323</v>
      </c>
      <c r="B231" s="333">
        <v>697</v>
      </c>
      <c r="C231" s="235"/>
      <c r="D231" s="238" t="s">
        <v>2243</v>
      </c>
      <c r="E231" s="238" t="s">
        <v>2243</v>
      </c>
      <c r="F231" s="235" t="s">
        <v>36</v>
      </c>
      <c r="G231" s="235">
        <f>SUMIF('In-ward Register'!$K:$K,Summery!$E:$E,'In-ward Register'!$M:$M)</f>
        <v>29</v>
      </c>
      <c r="H231" s="334">
        <f>SUMIF('Out-ward Register'!$D:$D,Summery!$E:$E,'Out-ward Register'!$F:$F)</f>
        <v>0</v>
      </c>
      <c r="I231" s="335">
        <f t="shared" si="17"/>
        <v>29</v>
      </c>
      <c r="J231" s="334">
        <v>2000</v>
      </c>
      <c r="K231" s="334">
        <f t="shared" si="18"/>
        <v>58000</v>
      </c>
      <c r="L231" s="334">
        <f t="shared" si="21"/>
        <v>0</v>
      </c>
      <c r="M231" s="334">
        <f t="shared" si="19"/>
        <v>58000</v>
      </c>
      <c r="N231" s="177"/>
      <c r="O231" s="400">
        <f>M231/M$2*100</f>
        <v>61.181434599156113</v>
      </c>
      <c r="Q231" s="255"/>
    </row>
    <row r="232" spans="1:17" hidden="1">
      <c r="A232" s="261" t="s">
        <v>3784</v>
      </c>
      <c r="B232" s="333">
        <v>1132</v>
      </c>
      <c r="C232" s="333" t="s">
        <v>5506</v>
      </c>
      <c r="D232" s="239" t="s">
        <v>5507</v>
      </c>
      <c r="E232" s="357" t="s">
        <v>5508</v>
      </c>
      <c r="F232" s="235" t="s">
        <v>36</v>
      </c>
      <c r="G232" s="235">
        <f>SUMIF('In-ward Register'!$K:$K,Summery!$E:$E,'In-ward Register'!$M:$M)</f>
        <v>6</v>
      </c>
      <c r="H232" s="334">
        <f>SUMIF('Out-ward Register'!$D:$D,Summery!$E:$E,'Out-ward Register'!$F:$F)</f>
        <v>0</v>
      </c>
      <c r="I232" s="335">
        <f t="shared" si="17"/>
        <v>6</v>
      </c>
      <c r="J232" s="335">
        <v>9600</v>
      </c>
      <c r="K232" s="338">
        <f t="shared" si="18"/>
        <v>57600</v>
      </c>
      <c r="L232" s="261">
        <f t="shared" si="21"/>
        <v>0</v>
      </c>
      <c r="M232" s="334">
        <f t="shared" si="19"/>
        <v>57600</v>
      </c>
      <c r="N232" s="40"/>
      <c r="O232" s="686"/>
    </row>
    <row r="233" spans="1:17" hidden="1">
      <c r="A233" s="261" t="s">
        <v>6323</v>
      </c>
      <c r="B233" s="333">
        <v>756</v>
      </c>
      <c r="C233" s="235">
        <v>112161373</v>
      </c>
      <c r="D233" s="239" t="s">
        <v>2472</v>
      </c>
      <c r="E233" s="238" t="s">
        <v>3207</v>
      </c>
      <c r="F233" s="235" t="s">
        <v>36</v>
      </c>
      <c r="G233" s="235">
        <f>SUMIF('In-ward Register'!$K:$K,Summery!$E:$E,'In-ward Register'!$M:$M)</f>
        <v>1</v>
      </c>
      <c r="H233" s="334">
        <f>SUMIF('Out-ward Register'!$D:$D,Summery!$E:$E,'Out-ward Register'!$F:$F)</f>
        <v>0</v>
      </c>
      <c r="I233" s="335">
        <f t="shared" si="17"/>
        <v>1</v>
      </c>
      <c r="J233" s="334">
        <v>57450</v>
      </c>
      <c r="K233" s="334">
        <f t="shared" si="18"/>
        <v>57450</v>
      </c>
      <c r="L233" s="334">
        <f t="shared" si="21"/>
        <v>0</v>
      </c>
      <c r="M233" s="334">
        <f t="shared" si="19"/>
        <v>57450</v>
      </c>
      <c r="N233" s="51"/>
      <c r="O233" s="400">
        <f>M233/M$2*100</f>
        <v>60.601265822784811</v>
      </c>
      <c r="Q233" s="255"/>
    </row>
    <row r="234" spans="1:17" hidden="1">
      <c r="A234" s="261" t="s">
        <v>6323</v>
      </c>
      <c r="B234" s="333">
        <v>560</v>
      </c>
      <c r="C234" s="235">
        <v>110648086</v>
      </c>
      <c r="D234" s="235" t="s">
        <v>1782</v>
      </c>
      <c r="E234" s="235" t="s">
        <v>3149</v>
      </c>
      <c r="F234" s="235" t="s">
        <v>36</v>
      </c>
      <c r="G234" s="235">
        <f>SUMIF('In-ward Register'!$K:$K,Summery!$E:$E,'In-ward Register'!$M:$M)</f>
        <v>24</v>
      </c>
      <c r="H234" s="334">
        <f>SUMIF('Out-ward Register'!$D:$D,Summery!$E:$E,'Out-ward Register'!$F:$F)</f>
        <v>0</v>
      </c>
      <c r="I234" s="335">
        <f t="shared" si="17"/>
        <v>24</v>
      </c>
      <c r="J234" s="334">
        <v>2340.14</v>
      </c>
      <c r="K234" s="334">
        <f t="shared" si="18"/>
        <v>56163.360000000001</v>
      </c>
      <c r="L234" s="334">
        <f t="shared" si="21"/>
        <v>0</v>
      </c>
      <c r="M234" s="334">
        <f t="shared" si="19"/>
        <v>56163.360000000001</v>
      </c>
      <c r="N234" s="177"/>
      <c r="O234" s="400">
        <f>M234/M$2*100</f>
        <v>59.244050632911396</v>
      </c>
      <c r="Q234" s="255"/>
    </row>
    <row r="235" spans="1:17" ht="30.6" hidden="1">
      <c r="A235" s="261" t="s">
        <v>3892</v>
      </c>
      <c r="B235" s="333">
        <v>948</v>
      </c>
      <c r="C235" s="235">
        <v>108350850</v>
      </c>
      <c r="D235" s="337" t="s">
        <v>1372</v>
      </c>
      <c r="E235" s="336" t="s">
        <v>3907</v>
      </c>
      <c r="F235" s="336" t="s">
        <v>36</v>
      </c>
      <c r="G235" s="235">
        <f>SUMIF('In-ward Register'!$K:$K,Summery!$E:$E,'In-ward Register'!$M:$M)</f>
        <v>142</v>
      </c>
      <c r="H235" s="334">
        <f>SUMIF('Out-ward Register'!$D:$D,Summery!$E:$E,'Out-ward Register'!$F:$F)</f>
        <v>0</v>
      </c>
      <c r="I235" s="335">
        <f t="shared" si="17"/>
        <v>142</v>
      </c>
      <c r="J235" s="338">
        <v>395</v>
      </c>
      <c r="K235" s="338">
        <f t="shared" si="18"/>
        <v>56090</v>
      </c>
      <c r="L235" s="338">
        <f t="shared" si="21"/>
        <v>0</v>
      </c>
      <c r="M235" s="334">
        <f t="shared" si="19"/>
        <v>56090</v>
      </c>
      <c r="N235" s="40"/>
      <c r="O235" s="686"/>
      <c r="Q235" s="255"/>
    </row>
    <row r="236" spans="1:17" hidden="1">
      <c r="A236" s="261" t="s">
        <v>6324</v>
      </c>
      <c r="B236" s="238">
        <v>1178</v>
      </c>
      <c r="C236" s="238" t="s">
        <v>5916</v>
      </c>
      <c r="D236" s="239"/>
      <c r="E236" s="239" t="s">
        <v>5917</v>
      </c>
      <c r="F236" s="333" t="s">
        <v>36</v>
      </c>
      <c r="G236" s="235">
        <f>SUMIF('In-ward Register'!$K:$K,Summery!$E:$E,'In-ward Register'!$M:$M)</f>
        <v>20</v>
      </c>
      <c r="H236" s="334">
        <f>SUMIF('Out-ward Register'!$D:$D,Summery!$E:$E,'Out-ward Register'!$F:$F)</f>
        <v>0</v>
      </c>
      <c r="I236" s="335">
        <f t="shared" si="17"/>
        <v>20</v>
      </c>
      <c r="J236" s="338">
        <v>2800</v>
      </c>
      <c r="K236" s="338">
        <f t="shared" si="18"/>
        <v>56000</v>
      </c>
      <c r="L236" s="338">
        <f t="shared" si="21"/>
        <v>0</v>
      </c>
      <c r="M236" s="334">
        <f t="shared" si="19"/>
        <v>56000</v>
      </c>
      <c r="N236" s="40"/>
      <c r="O236" s="686"/>
    </row>
    <row r="237" spans="1:17" hidden="1">
      <c r="A237" s="261" t="s">
        <v>3784</v>
      </c>
      <c r="B237" s="238">
        <v>1202</v>
      </c>
      <c r="C237" s="238">
        <v>112303993</v>
      </c>
      <c r="D237" s="239"/>
      <c r="E237" s="239" t="s">
        <v>6165</v>
      </c>
      <c r="F237" s="235" t="s">
        <v>851</v>
      </c>
      <c r="G237" s="235">
        <f>SUMIF('In-ward Register'!$K:$K,Summery!$E:$E,'In-ward Register'!$M:$M)</f>
        <v>1</v>
      </c>
      <c r="H237" s="334">
        <f>SUMIF('Out-ward Register'!$D:$D,Summery!$E:$E,'Out-ward Register'!$F:$F)</f>
        <v>0</v>
      </c>
      <c r="I237" s="335">
        <f t="shared" si="17"/>
        <v>1</v>
      </c>
      <c r="J237" s="338">
        <v>55178</v>
      </c>
      <c r="K237" s="338">
        <f t="shared" si="18"/>
        <v>55178</v>
      </c>
      <c r="L237" s="338">
        <f t="shared" si="21"/>
        <v>0</v>
      </c>
      <c r="M237" s="334">
        <f t="shared" si="19"/>
        <v>55178</v>
      </c>
      <c r="N237" s="40"/>
      <c r="O237" s="686"/>
    </row>
    <row r="238" spans="1:17" ht="20.399999999999999" hidden="1">
      <c r="A238" s="261" t="s">
        <v>6323</v>
      </c>
      <c r="B238" s="333">
        <v>698</v>
      </c>
      <c r="C238" s="518">
        <v>112308533</v>
      </c>
      <c r="D238" s="238" t="s">
        <v>2244</v>
      </c>
      <c r="E238" s="238" t="s">
        <v>2244</v>
      </c>
      <c r="F238" s="235" t="s">
        <v>36</v>
      </c>
      <c r="G238" s="235">
        <f>SUMIF('In-ward Register'!$K:$K,Summery!$E:$E,'In-ward Register'!$M:$M)</f>
        <v>30</v>
      </c>
      <c r="H238" s="334">
        <f>SUMIF('Out-ward Register'!$D:$D,Summery!$E:$E,'Out-ward Register'!$F:$F)</f>
        <v>19</v>
      </c>
      <c r="I238" s="335">
        <f t="shared" si="17"/>
        <v>11</v>
      </c>
      <c r="J238" s="334">
        <v>5000</v>
      </c>
      <c r="K238" s="334">
        <f t="shared" si="18"/>
        <v>150000</v>
      </c>
      <c r="L238" s="334">
        <f t="shared" si="21"/>
        <v>95000</v>
      </c>
      <c r="M238" s="334">
        <f t="shared" si="19"/>
        <v>55000</v>
      </c>
      <c r="N238" s="51"/>
      <c r="O238" s="400">
        <f>M238/M$2*100</f>
        <v>58.016877637130804</v>
      </c>
      <c r="P238" s="402" t="s">
        <v>6036</v>
      </c>
      <c r="Q238" s="255"/>
    </row>
    <row r="239" spans="1:17" hidden="1">
      <c r="A239" s="261" t="s">
        <v>3784</v>
      </c>
      <c r="B239" s="238">
        <v>1137</v>
      </c>
      <c r="C239" s="333">
        <v>101675344</v>
      </c>
      <c r="D239" s="239" t="s">
        <v>5521</v>
      </c>
      <c r="E239" s="357" t="s">
        <v>5522</v>
      </c>
      <c r="F239" s="235" t="s">
        <v>36</v>
      </c>
      <c r="G239" s="235">
        <f>SUMIF('In-ward Register'!$K:$K,Summery!$E:$E,'In-ward Register'!$M:$M)</f>
        <v>10</v>
      </c>
      <c r="H239" s="334">
        <f>SUMIF('Out-ward Register'!$D:$D,Summery!$E:$E,'Out-ward Register'!$F:$F)</f>
        <v>0</v>
      </c>
      <c r="I239" s="335">
        <f t="shared" si="17"/>
        <v>10</v>
      </c>
      <c r="J239" s="335">
        <v>5450</v>
      </c>
      <c r="K239" s="338">
        <f t="shared" si="18"/>
        <v>54500</v>
      </c>
      <c r="L239" s="261">
        <f t="shared" si="21"/>
        <v>0</v>
      </c>
      <c r="M239" s="334">
        <f t="shared" si="19"/>
        <v>54500</v>
      </c>
      <c r="N239" s="40"/>
      <c r="O239" s="686"/>
    </row>
    <row r="240" spans="1:17" ht="30.6" hidden="1">
      <c r="A240" s="261" t="s">
        <v>3892</v>
      </c>
      <c r="B240" s="333">
        <v>7</v>
      </c>
      <c r="C240" s="235">
        <v>109443666</v>
      </c>
      <c r="D240" s="238" t="s">
        <v>108</v>
      </c>
      <c r="E240" s="238" t="s">
        <v>3021</v>
      </c>
      <c r="F240" s="235" t="s">
        <v>36</v>
      </c>
      <c r="G240" s="235">
        <f>SUMIF('In-ward Register'!$K:$K,Summery!$E:$E,'In-ward Register'!$M:$M)</f>
        <v>199</v>
      </c>
      <c r="H240" s="334">
        <f>SUMIF('Out-ward Register'!$D:$D,Summery!$E:$E,'Out-ward Register'!$F:$F)</f>
        <v>183</v>
      </c>
      <c r="I240" s="335">
        <f t="shared" si="17"/>
        <v>16</v>
      </c>
      <c r="J240" s="334">
        <v>3383.75</v>
      </c>
      <c r="K240" s="334">
        <f t="shared" si="18"/>
        <v>673366.25</v>
      </c>
      <c r="L240" s="334">
        <f t="shared" si="21"/>
        <v>619226.25</v>
      </c>
      <c r="M240" s="334">
        <f t="shared" si="19"/>
        <v>54140</v>
      </c>
      <c r="N240" s="51"/>
      <c r="O240" s="400">
        <f>M240/M$2*100</f>
        <v>57.109704641350213</v>
      </c>
      <c r="Q240" s="255"/>
    </row>
    <row r="241" spans="1:17" hidden="1">
      <c r="A241" s="261" t="s">
        <v>3784</v>
      </c>
      <c r="B241" s="333">
        <v>247</v>
      </c>
      <c r="C241" s="235" t="s">
        <v>5280</v>
      </c>
      <c r="D241" s="238">
        <v>9140240313</v>
      </c>
      <c r="E241" s="238" t="s">
        <v>880</v>
      </c>
      <c r="F241" s="235" t="s">
        <v>36</v>
      </c>
      <c r="G241" s="235">
        <f>SUMIF('In-ward Register'!$K:$K,Summery!$E:$E,'In-ward Register'!$M:$M)</f>
        <v>1264</v>
      </c>
      <c r="H241" s="334">
        <f>SUMIF('Out-ward Register'!$D:$D,Summery!$E:$E,'Out-ward Register'!$F:$F)</f>
        <v>876</v>
      </c>
      <c r="I241" s="335">
        <f t="shared" si="17"/>
        <v>388</v>
      </c>
      <c r="J241" s="334">
        <v>138.97999999999999</v>
      </c>
      <c r="K241" s="334">
        <f t="shared" si="18"/>
        <v>175670.72</v>
      </c>
      <c r="L241" s="334">
        <f t="shared" si="21"/>
        <v>121746.48</v>
      </c>
      <c r="M241" s="334">
        <f t="shared" si="19"/>
        <v>53924.240000000005</v>
      </c>
      <c r="N241" s="51"/>
      <c r="O241" s="400">
        <f>M241/M$2*100</f>
        <v>56.882109704641358</v>
      </c>
      <c r="Q241" s="255"/>
    </row>
    <row r="242" spans="1:17" hidden="1">
      <c r="A242" s="261" t="s">
        <v>3784</v>
      </c>
      <c r="B242" s="333">
        <v>50</v>
      </c>
      <c r="C242" s="235">
        <v>109447745</v>
      </c>
      <c r="D242" s="238">
        <v>803301</v>
      </c>
      <c r="E242" s="238" t="s">
        <v>3039</v>
      </c>
      <c r="F242" s="235" t="s">
        <v>36</v>
      </c>
      <c r="G242" s="235">
        <f>SUMIF('In-ward Register'!$K:$K,Summery!$E:$E,'In-ward Register'!$M:$M)</f>
        <v>42</v>
      </c>
      <c r="H242" s="334">
        <f>SUMIF('Out-ward Register'!$D:$D,Summery!$E:$E,'Out-ward Register'!$F:$F)</f>
        <v>40</v>
      </c>
      <c r="I242" s="335">
        <f t="shared" si="17"/>
        <v>2</v>
      </c>
      <c r="J242" s="334">
        <v>26265</v>
      </c>
      <c r="K242" s="334">
        <f t="shared" si="18"/>
        <v>1103130</v>
      </c>
      <c r="L242" s="334">
        <f t="shared" si="21"/>
        <v>1050600</v>
      </c>
      <c r="M242" s="334">
        <f t="shared" si="19"/>
        <v>52530</v>
      </c>
      <c r="N242" s="51"/>
      <c r="O242" s="400">
        <f>M242/M$2*100</f>
        <v>55.411392405063289</v>
      </c>
      <c r="Q242" s="255"/>
    </row>
    <row r="243" spans="1:17" hidden="1">
      <c r="A243" s="261" t="s">
        <v>6323</v>
      </c>
      <c r="B243" s="333">
        <v>752</v>
      </c>
      <c r="C243" s="235">
        <v>112161353</v>
      </c>
      <c r="D243" s="346" t="s">
        <v>2453</v>
      </c>
      <c r="E243" s="238" t="s">
        <v>2757</v>
      </c>
      <c r="F243" s="235" t="s">
        <v>36</v>
      </c>
      <c r="G243" s="235">
        <f>SUMIF('In-ward Register'!$K:$K,Summery!$E:$E,'In-ward Register'!$M:$M)</f>
        <v>6</v>
      </c>
      <c r="H243" s="334">
        <f>SUMIF('Out-ward Register'!$D:$D,Summery!$E:$E,'Out-ward Register'!$F:$F)</f>
        <v>5</v>
      </c>
      <c r="I243" s="335">
        <f t="shared" si="17"/>
        <v>1</v>
      </c>
      <c r="J243" s="334">
        <v>50982.400000000001</v>
      </c>
      <c r="K243" s="334">
        <f t="shared" si="18"/>
        <v>305894.40000000002</v>
      </c>
      <c r="L243" s="334">
        <f t="shared" si="21"/>
        <v>254912</v>
      </c>
      <c r="M243" s="334">
        <f t="shared" si="19"/>
        <v>50982.400000000023</v>
      </c>
      <c r="N243" s="51"/>
      <c r="O243" s="400">
        <f>M243/M$2*100</f>
        <v>53.778902953586524</v>
      </c>
      <c r="Q243" s="255"/>
    </row>
    <row r="244" spans="1:17" hidden="1">
      <c r="A244" s="261" t="s">
        <v>3784</v>
      </c>
      <c r="B244" s="238">
        <v>1042</v>
      </c>
      <c r="C244" s="238">
        <v>101638444</v>
      </c>
      <c r="D244" s="239" t="s">
        <v>5219</v>
      </c>
      <c r="E244" s="239" t="s">
        <v>5233</v>
      </c>
      <c r="F244" s="333" t="s">
        <v>36</v>
      </c>
      <c r="G244" s="235">
        <f>SUMIF('In-ward Register'!$K:$K,Summery!$E:$E,'In-ward Register'!$M:$M)</f>
        <v>5</v>
      </c>
      <c r="H244" s="334">
        <f>SUMIF('Out-ward Register'!$D:$D,Summery!$E:$E,'Out-ward Register'!$F:$F)</f>
        <v>0</v>
      </c>
      <c r="I244" s="335">
        <f t="shared" si="17"/>
        <v>5</v>
      </c>
      <c r="J244" s="338">
        <v>9600</v>
      </c>
      <c r="K244" s="338">
        <f t="shared" si="18"/>
        <v>48000</v>
      </c>
      <c r="L244" s="261">
        <f t="shared" ref="L244:L275" si="23">J244*H244</f>
        <v>0</v>
      </c>
      <c r="M244" s="334">
        <f t="shared" si="19"/>
        <v>48000</v>
      </c>
      <c r="N244" s="40"/>
      <c r="O244" s="686"/>
    </row>
    <row r="245" spans="1:17" hidden="1">
      <c r="A245" s="261" t="s">
        <v>3784</v>
      </c>
      <c r="B245" s="238">
        <v>1047</v>
      </c>
      <c r="C245" s="238" t="s">
        <v>5214</v>
      </c>
      <c r="D245" s="239" t="s">
        <v>5224</v>
      </c>
      <c r="E245" s="239" t="s">
        <v>5238</v>
      </c>
      <c r="F245" s="333" t="s">
        <v>36</v>
      </c>
      <c r="G245" s="235">
        <f>SUMIF('In-ward Register'!$K:$K,Summery!$E:$E,'In-ward Register'!$M:$M)</f>
        <v>5</v>
      </c>
      <c r="H245" s="334">
        <f>SUMIF('Out-ward Register'!$D:$D,Summery!$E:$E,'Out-ward Register'!$F:$F)</f>
        <v>0</v>
      </c>
      <c r="I245" s="335">
        <f t="shared" si="17"/>
        <v>5</v>
      </c>
      <c r="J245" s="338">
        <v>9300</v>
      </c>
      <c r="K245" s="338">
        <f t="shared" si="18"/>
        <v>46500</v>
      </c>
      <c r="L245" s="261">
        <f t="shared" si="23"/>
        <v>0</v>
      </c>
      <c r="M245" s="334">
        <f t="shared" si="19"/>
        <v>46500</v>
      </c>
      <c r="N245" s="40"/>
      <c r="O245" s="686"/>
    </row>
    <row r="246" spans="1:17" hidden="1">
      <c r="A246" s="261" t="s">
        <v>3892</v>
      </c>
      <c r="B246" s="333">
        <v>596</v>
      </c>
      <c r="C246" s="235">
        <v>110411272</v>
      </c>
      <c r="D246" s="238">
        <v>12545532</v>
      </c>
      <c r="E246" s="238" t="s">
        <v>1907</v>
      </c>
      <c r="F246" s="235" t="s">
        <v>2729</v>
      </c>
      <c r="G246" s="235">
        <f>SUMIF('In-ward Register'!$K:$K,Summery!$E:$E,'In-ward Register'!$M:$M)</f>
        <v>649</v>
      </c>
      <c r="H246" s="334">
        <f>SUMIF('Out-ward Register'!$D:$D,Summery!$E:$E,'Out-ward Register'!$F:$F)</f>
        <v>549</v>
      </c>
      <c r="I246" s="335">
        <f t="shared" si="17"/>
        <v>100</v>
      </c>
      <c r="J246" s="334">
        <v>460.85</v>
      </c>
      <c r="K246" s="334">
        <f t="shared" si="18"/>
        <v>299091.65000000002</v>
      </c>
      <c r="L246" s="334">
        <f t="shared" si="23"/>
        <v>253006.65000000002</v>
      </c>
      <c r="M246" s="334">
        <f t="shared" si="19"/>
        <v>46085</v>
      </c>
      <c r="N246" s="51"/>
      <c r="O246" s="400">
        <f>M246/M$2*100</f>
        <v>48.612869198312239</v>
      </c>
      <c r="Q246" s="255"/>
    </row>
    <row r="247" spans="1:17" hidden="1">
      <c r="A247" s="261" t="s">
        <v>3784</v>
      </c>
      <c r="B247" s="333">
        <v>738</v>
      </c>
      <c r="C247" s="235">
        <v>112136066</v>
      </c>
      <c r="D247" s="346" t="s">
        <v>2230</v>
      </c>
      <c r="E247" s="238" t="s">
        <v>2745</v>
      </c>
      <c r="F247" s="235" t="s">
        <v>36</v>
      </c>
      <c r="G247" s="235">
        <f>SUMIF('In-ward Register'!$K:$K,Summery!$E:$E,'In-ward Register'!$M:$M)</f>
        <v>1319</v>
      </c>
      <c r="H247" s="334">
        <f>SUMIF('Out-ward Register'!$D:$D,Summery!$E:$E,'Out-ward Register'!$F:$F)</f>
        <v>931</v>
      </c>
      <c r="I247" s="335">
        <f t="shared" si="17"/>
        <v>388</v>
      </c>
      <c r="J247" s="334">
        <v>113.51</v>
      </c>
      <c r="K247" s="334">
        <f t="shared" si="18"/>
        <v>149719.69</v>
      </c>
      <c r="L247" s="334">
        <f t="shared" si="23"/>
        <v>105677.81</v>
      </c>
      <c r="M247" s="334">
        <f t="shared" si="19"/>
        <v>44041.880000000005</v>
      </c>
      <c r="N247" s="51"/>
      <c r="O247" s="400">
        <f>M247/M$2*100</f>
        <v>46.457679324894521</v>
      </c>
      <c r="Q247" s="255"/>
    </row>
    <row r="248" spans="1:17" hidden="1">
      <c r="A248" s="261" t="s">
        <v>6326</v>
      </c>
      <c r="B248" s="238">
        <v>1193</v>
      </c>
      <c r="C248" s="238">
        <v>100715192</v>
      </c>
      <c r="D248" s="239" t="s">
        <v>6065</v>
      </c>
      <c r="E248" s="239" t="s">
        <v>6066</v>
      </c>
      <c r="F248" s="333" t="s">
        <v>36</v>
      </c>
      <c r="G248" s="235">
        <f>SUMIF('In-ward Register'!$K:$K,Summery!$E:$E,'In-ward Register'!$M:$M)</f>
        <v>4</v>
      </c>
      <c r="H248" s="334">
        <f>SUMIF('Out-ward Register'!$D:$D,Summery!$E:$E,'Out-ward Register'!$F:$F)</f>
        <v>0</v>
      </c>
      <c r="I248" s="335">
        <f t="shared" si="17"/>
        <v>4</v>
      </c>
      <c r="J248" s="338">
        <v>11008</v>
      </c>
      <c r="K248" s="338">
        <f t="shared" si="18"/>
        <v>44032</v>
      </c>
      <c r="L248" s="338">
        <f t="shared" si="23"/>
        <v>0</v>
      </c>
      <c r="M248" s="334">
        <f t="shared" si="19"/>
        <v>44032</v>
      </c>
      <c r="N248" s="40"/>
      <c r="O248" s="686"/>
    </row>
    <row r="249" spans="1:17" hidden="1">
      <c r="A249" s="261" t="s">
        <v>3784</v>
      </c>
      <c r="B249" s="333">
        <v>1155</v>
      </c>
      <c r="C249" s="238">
        <v>115017531</v>
      </c>
      <c r="D249" s="239"/>
      <c r="E249" s="239" t="s">
        <v>5724</v>
      </c>
      <c r="F249" s="235" t="s">
        <v>36</v>
      </c>
      <c r="G249" s="235">
        <f>SUMIF('In-ward Register'!$K:$K,Summery!$E:$E,'In-ward Register'!$M:$M)</f>
        <v>7488</v>
      </c>
      <c r="H249" s="334">
        <f>SUMIF('Out-ward Register'!$D:$D,Summery!$E:$E,'Out-ward Register'!$F:$F)</f>
        <v>640</v>
      </c>
      <c r="I249" s="335">
        <f t="shared" si="17"/>
        <v>6848</v>
      </c>
      <c r="J249" s="338">
        <v>6.2</v>
      </c>
      <c r="K249" s="338">
        <f t="shared" si="18"/>
        <v>46425.599999999999</v>
      </c>
      <c r="L249" s="338">
        <f t="shared" si="23"/>
        <v>3968</v>
      </c>
      <c r="M249" s="334">
        <f t="shared" si="19"/>
        <v>42457.599999999999</v>
      </c>
      <c r="N249" s="40"/>
      <c r="O249" s="686"/>
    </row>
    <row r="250" spans="1:17" hidden="1">
      <c r="A250" s="261" t="s">
        <v>6323</v>
      </c>
      <c r="B250" s="333">
        <v>337</v>
      </c>
      <c r="C250" s="235">
        <v>109567993</v>
      </c>
      <c r="D250" s="238">
        <v>109567993</v>
      </c>
      <c r="E250" s="238" t="s">
        <v>1094</v>
      </c>
      <c r="F250" s="235" t="s">
        <v>36</v>
      </c>
      <c r="G250" s="235">
        <f>SUMIF('In-ward Register'!$K:$K,Summery!$E:$E,'In-ward Register'!$M:$M)</f>
        <v>8</v>
      </c>
      <c r="H250" s="334">
        <f>SUMIF('Out-ward Register'!$D:$D,Summery!$E:$E,'Out-ward Register'!$F:$F)</f>
        <v>0</v>
      </c>
      <c r="I250" s="335">
        <f t="shared" si="17"/>
        <v>8</v>
      </c>
      <c r="J250" s="334">
        <v>5282</v>
      </c>
      <c r="K250" s="334">
        <f t="shared" si="18"/>
        <v>42256</v>
      </c>
      <c r="L250" s="334">
        <f t="shared" si="23"/>
        <v>0</v>
      </c>
      <c r="M250" s="334">
        <f t="shared" si="19"/>
        <v>42256</v>
      </c>
      <c r="N250" s="177"/>
      <c r="O250" s="400">
        <f>M250/M$2*100</f>
        <v>44.573839662447256</v>
      </c>
      <c r="Q250" s="255"/>
    </row>
    <row r="251" spans="1:17" hidden="1">
      <c r="A251" s="261" t="s">
        <v>3892</v>
      </c>
      <c r="B251" s="333">
        <v>54</v>
      </c>
      <c r="C251" s="235">
        <v>102625238</v>
      </c>
      <c r="D251" s="238" t="s">
        <v>359</v>
      </c>
      <c r="E251" s="238" t="s">
        <v>360</v>
      </c>
      <c r="F251" s="235" t="s">
        <v>36</v>
      </c>
      <c r="G251" s="235">
        <f>SUMIF('In-ward Register'!$K:$K,Summery!$E:$E,'In-ward Register'!$M:$M)</f>
        <v>33</v>
      </c>
      <c r="H251" s="334">
        <f>SUMIF('Out-ward Register'!$D:$D,Summery!$E:$E,'Out-ward Register'!$F:$F)</f>
        <v>14</v>
      </c>
      <c r="I251" s="335">
        <f t="shared" si="17"/>
        <v>19</v>
      </c>
      <c r="J251" s="334">
        <v>2206</v>
      </c>
      <c r="K251" s="334">
        <f t="shared" si="18"/>
        <v>72798</v>
      </c>
      <c r="L251" s="334">
        <f t="shared" si="23"/>
        <v>30884</v>
      </c>
      <c r="M251" s="334">
        <f t="shared" si="19"/>
        <v>41914</v>
      </c>
      <c r="N251" s="51"/>
      <c r="O251" s="400">
        <f>M251/M$2*100</f>
        <v>44.213080168776372</v>
      </c>
      <c r="Q251" s="255"/>
    </row>
    <row r="252" spans="1:17" hidden="1">
      <c r="A252" s="261" t="s">
        <v>6323</v>
      </c>
      <c r="B252" s="333">
        <v>39</v>
      </c>
      <c r="C252" s="235">
        <v>107151794</v>
      </c>
      <c r="D252" s="337" t="s">
        <v>303</v>
      </c>
      <c r="E252" s="238" t="s">
        <v>3033</v>
      </c>
      <c r="F252" s="235" t="s">
        <v>300</v>
      </c>
      <c r="G252" s="235">
        <f>SUMIF('In-ward Register'!$K:$K,Summery!$E:$E,'In-ward Register'!$M:$M)</f>
        <v>600</v>
      </c>
      <c r="H252" s="334">
        <f>SUMIF('Out-ward Register'!$D:$D,Summery!$E:$E,'Out-ward Register'!$F:$F)</f>
        <v>0</v>
      </c>
      <c r="I252" s="335">
        <f t="shared" si="17"/>
        <v>600</v>
      </c>
      <c r="J252" s="334">
        <v>69</v>
      </c>
      <c r="K252" s="334">
        <f t="shared" si="18"/>
        <v>41400</v>
      </c>
      <c r="L252" s="334">
        <f t="shared" si="23"/>
        <v>0</v>
      </c>
      <c r="M252" s="334">
        <f t="shared" si="19"/>
        <v>41400</v>
      </c>
      <c r="N252" s="51"/>
      <c r="O252" s="400">
        <f>M252/M$2*100</f>
        <v>43.670886075949369</v>
      </c>
      <c r="Q252" s="255"/>
    </row>
    <row r="253" spans="1:17" hidden="1">
      <c r="A253" s="261" t="s">
        <v>3784</v>
      </c>
      <c r="B253" s="238">
        <v>1150</v>
      </c>
      <c r="C253" s="238">
        <v>100777496</v>
      </c>
      <c r="D253" s="239" t="s">
        <v>5638</v>
      </c>
      <c r="E253" s="235" t="s">
        <v>5639</v>
      </c>
      <c r="F253" s="235" t="s">
        <v>36</v>
      </c>
      <c r="G253" s="235">
        <f>SUMIF('In-ward Register'!$K:$K,Summery!$E:$E,'In-ward Register'!$M:$M)</f>
        <v>3</v>
      </c>
      <c r="H253" s="334">
        <f>SUMIF('Out-ward Register'!$D:$D,Summery!$E:$E,'Out-ward Register'!$F:$F)</f>
        <v>0</v>
      </c>
      <c r="I253" s="335">
        <f t="shared" si="17"/>
        <v>3</v>
      </c>
      <c r="J253" s="359">
        <v>13200</v>
      </c>
      <c r="K253" s="359">
        <f t="shared" si="18"/>
        <v>39600</v>
      </c>
      <c r="L253" s="359">
        <f t="shared" si="23"/>
        <v>0</v>
      </c>
      <c r="M253" s="334">
        <f t="shared" si="19"/>
        <v>39600</v>
      </c>
      <c r="N253" s="40"/>
      <c r="O253" s="686"/>
    </row>
    <row r="254" spans="1:17" hidden="1">
      <c r="A254" s="261" t="s">
        <v>3892</v>
      </c>
      <c r="B254" s="333">
        <v>907</v>
      </c>
      <c r="C254" s="235">
        <v>110408290</v>
      </c>
      <c r="D254" s="235">
        <v>110408290</v>
      </c>
      <c r="E254" s="238" t="s">
        <v>3305</v>
      </c>
      <c r="F254" s="235" t="s">
        <v>36</v>
      </c>
      <c r="G254" s="235">
        <f>SUMIF('In-ward Register'!$K:$K,Summery!$E:$E,'In-ward Register'!$M:$M)</f>
        <v>50</v>
      </c>
      <c r="H254" s="334">
        <f>SUMIF('Out-ward Register'!$D:$D,Summery!$E:$E,'Out-ward Register'!$F:$F)</f>
        <v>27</v>
      </c>
      <c r="I254" s="335">
        <f t="shared" si="17"/>
        <v>23</v>
      </c>
      <c r="J254" s="334">
        <v>1710</v>
      </c>
      <c r="K254" s="334">
        <f t="shared" si="18"/>
        <v>85500</v>
      </c>
      <c r="L254" s="334">
        <f t="shared" si="23"/>
        <v>46170</v>
      </c>
      <c r="M254" s="334">
        <f t="shared" si="19"/>
        <v>39330</v>
      </c>
      <c r="N254" s="51"/>
      <c r="O254" s="400">
        <f>M254/M$2*100</f>
        <v>41.4873417721519</v>
      </c>
      <c r="Q254" s="255"/>
    </row>
    <row r="255" spans="1:17" hidden="1">
      <c r="A255" s="261" t="s">
        <v>3892</v>
      </c>
      <c r="B255" s="333">
        <v>58</v>
      </c>
      <c r="C255" s="235" t="s">
        <v>6295</v>
      </c>
      <c r="D255" s="238" t="s">
        <v>367</v>
      </c>
      <c r="E255" s="238" t="s">
        <v>368</v>
      </c>
      <c r="F255" s="235" t="s">
        <v>36</v>
      </c>
      <c r="G255" s="235">
        <f>SUMIF('In-ward Register'!$K:$K,Summery!$E:$E,'In-ward Register'!$M:$M)</f>
        <v>89</v>
      </c>
      <c r="H255" s="334">
        <f>SUMIF('Out-ward Register'!$D:$D,Summery!$E:$E,'Out-ward Register'!$F:$F)</f>
        <v>58</v>
      </c>
      <c r="I255" s="335">
        <f t="shared" si="17"/>
        <v>31</v>
      </c>
      <c r="J255" s="334">
        <v>1256</v>
      </c>
      <c r="K255" s="334">
        <f t="shared" si="18"/>
        <v>111784</v>
      </c>
      <c r="L255" s="334">
        <f t="shared" si="23"/>
        <v>72848</v>
      </c>
      <c r="M255" s="334">
        <f t="shared" si="19"/>
        <v>38936</v>
      </c>
      <c r="N255" s="51"/>
      <c r="O255" s="400">
        <f>M255/M$2*100</f>
        <v>41.071729957805907</v>
      </c>
      <c r="Q255" s="255"/>
    </row>
    <row r="256" spans="1:17" hidden="1">
      <c r="A256" s="261" t="s">
        <v>3784</v>
      </c>
      <c r="B256" s="333">
        <v>394</v>
      </c>
      <c r="C256" s="235">
        <v>109492192</v>
      </c>
      <c r="D256" s="337" t="s">
        <v>1290</v>
      </c>
      <c r="E256" s="238" t="s">
        <v>2746</v>
      </c>
      <c r="F256" s="235" t="s">
        <v>36</v>
      </c>
      <c r="G256" s="235">
        <f>SUMIF('In-ward Register'!$K:$K,Summery!$E:$E,'In-ward Register'!$M:$M)</f>
        <v>5336</v>
      </c>
      <c r="H256" s="334">
        <f>SUMIF('Out-ward Register'!$D:$D,Summery!$E:$E,'Out-ward Register'!$F:$F)</f>
        <v>3724</v>
      </c>
      <c r="I256" s="335">
        <f t="shared" si="17"/>
        <v>1612</v>
      </c>
      <c r="J256" s="334">
        <v>24.1</v>
      </c>
      <c r="K256" s="334">
        <f t="shared" si="18"/>
        <v>128597.6</v>
      </c>
      <c r="L256" s="334">
        <f t="shared" si="23"/>
        <v>89748.400000000009</v>
      </c>
      <c r="M256" s="334">
        <f t="shared" si="19"/>
        <v>38849.199999999997</v>
      </c>
      <c r="N256" s="51"/>
      <c r="O256" s="400">
        <f>M256/M$2*100</f>
        <v>40.980168776371308</v>
      </c>
      <c r="Q256" s="255"/>
    </row>
    <row r="257" spans="1:17" hidden="1">
      <c r="A257" s="261" t="s">
        <v>6323</v>
      </c>
      <c r="B257" s="333">
        <v>751</v>
      </c>
      <c r="C257" s="235">
        <v>112168336</v>
      </c>
      <c r="D257" s="346" t="s">
        <v>2450</v>
      </c>
      <c r="E257" s="238" t="s">
        <v>3204</v>
      </c>
      <c r="F257" s="235" t="s">
        <v>36</v>
      </c>
      <c r="G257" s="235">
        <f>SUMIF('In-ward Register'!$K:$K,Summery!$E:$E,'In-ward Register'!$M:$M)</f>
        <v>1100</v>
      </c>
      <c r="H257" s="334">
        <f>SUMIF('Out-ward Register'!$D:$D,Summery!$E:$E,'Out-ward Register'!$F:$F)</f>
        <v>0</v>
      </c>
      <c r="I257" s="335">
        <f t="shared" si="17"/>
        <v>1100</v>
      </c>
      <c r="J257" s="334">
        <v>35.299999999999997</v>
      </c>
      <c r="K257" s="334">
        <f t="shared" si="18"/>
        <v>38830</v>
      </c>
      <c r="L257" s="334">
        <f t="shared" si="23"/>
        <v>0</v>
      </c>
      <c r="M257" s="334">
        <f t="shared" si="19"/>
        <v>38830</v>
      </c>
      <c r="N257" s="51"/>
      <c r="O257" s="400">
        <f>M257/M$2*100</f>
        <v>40.959915611814345</v>
      </c>
      <c r="Q257" s="255"/>
    </row>
    <row r="258" spans="1:17" hidden="1">
      <c r="A258" s="261" t="s">
        <v>6324</v>
      </c>
      <c r="B258" s="333">
        <v>1009</v>
      </c>
      <c r="C258" s="238">
        <v>101949310</v>
      </c>
      <c r="D258" s="238" t="s">
        <v>4668</v>
      </c>
      <c r="E258" s="337" t="s">
        <v>4669</v>
      </c>
      <c r="F258" s="235" t="s">
        <v>36</v>
      </c>
      <c r="G258" s="235">
        <f>SUMIF('In-ward Register'!$K:$K,Summery!$E:$E,'In-ward Register'!$M:$M)</f>
        <v>5</v>
      </c>
      <c r="H258" s="334">
        <f>SUMIF('Out-ward Register'!$D:$D,Summery!$E:$E,'Out-ward Register'!$F:$F)</f>
        <v>1</v>
      </c>
      <c r="I258" s="335">
        <f t="shared" si="17"/>
        <v>4</v>
      </c>
      <c r="J258" s="338">
        <v>9700</v>
      </c>
      <c r="K258" s="338">
        <f t="shared" si="18"/>
        <v>48500</v>
      </c>
      <c r="L258" s="338">
        <f t="shared" si="23"/>
        <v>9700</v>
      </c>
      <c r="M258" s="334">
        <f t="shared" si="19"/>
        <v>38800</v>
      </c>
      <c r="N258" s="40"/>
      <c r="O258" s="686"/>
    </row>
    <row r="259" spans="1:17" ht="20.399999999999999" hidden="1">
      <c r="A259" s="261" t="s">
        <v>3784</v>
      </c>
      <c r="B259" s="333">
        <v>128</v>
      </c>
      <c r="C259" s="341">
        <v>109609637</v>
      </c>
      <c r="D259" s="337" t="s">
        <v>573</v>
      </c>
      <c r="E259" s="238" t="s">
        <v>574</v>
      </c>
      <c r="F259" s="235" t="s">
        <v>36</v>
      </c>
      <c r="G259" s="235">
        <f>SUMIF('In-ward Register'!$K:$K,Summery!$E:$E,'In-ward Register'!$M:$M)</f>
        <v>6889</v>
      </c>
      <c r="H259" s="334">
        <f>SUMIF('Out-ward Register'!$D:$D,Summery!$E:$E,'Out-ward Register'!$F:$F)</f>
        <v>4809</v>
      </c>
      <c r="I259" s="335">
        <f t="shared" si="17"/>
        <v>2080</v>
      </c>
      <c r="J259" s="334">
        <v>18.62</v>
      </c>
      <c r="K259" s="334">
        <f t="shared" si="18"/>
        <v>128273.18000000001</v>
      </c>
      <c r="L259" s="334">
        <f t="shared" si="23"/>
        <v>89543.58</v>
      </c>
      <c r="M259" s="334">
        <f t="shared" si="19"/>
        <v>38729.600000000006</v>
      </c>
      <c r="N259" s="51"/>
      <c r="O259" s="400">
        <f>M259/M$2*100</f>
        <v>40.854008438818575</v>
      </c>
      <c r="Q259" s="255"/>
    </row>
    <row r="260" spans="1:17" hidden="1">
      <c r="A260" s="261" t="s">
        <v>3784</v>
      </c>
      <c r="B260" s="333">
        <v>1142</v>
      </c>
      <c r="C260" s="333" t="s">
        <v>5536</v>
      </c>
      <c r="D260" s="239"/>
      <c r="E260" s="357" t="s">
        <v>5537</v>
      </c>
      <c r="F260" s="235" t="s">
        <v>36</v>
      </c>
      <c r="G260" s="235">
        <f>SUMIF('In-ward Register'!$K:$K,Summery!$E:$E,'In-ward Register'!$M:$M)</f>
        <v>1</v>
      </c>
      <c r="H260" s="334">
        <f>SUMIF('Out-ward Register'!$D:$D,Summery!$E:$E,'Out-ward Register'!$F:$F)</f>
        <v>0</v>
      </c>
      <c r="I260" s="335">
        <f t="shared" ref="I260:I323" si="24">G260-H260</f>
        <v>1</v>
      </c>
      <c r="J260" s="335">
        <v>38646</v>
      </c>
      <c r="K260" s="338">
        <f t="shared" ref="K260:K323" si="25">J260*G260</f>
        <v>38646</v>
      </c>
      <c r="L260" s="261">
        <f t="shared" si="23"/>
        <v>0</v>
      </c>
      <c r="M260" s="334">
        <f t="shared" ref="M260:M323" si="26">K260-L260</f>
        <v>38646</v>
      </c>
      <c r="N260" s="40"/>
      <c r="O260" s="686"/>
    </row>
    <row r="261" spans="1:17" hidden="1">
      <c r="A261" s="261" t="s">
        <v>6323</v>
      </c>
      <c r="B261" s="333">
        <v>148</v>
      </c>
      <c r="C261" s="235">
        <v>109492221</v>
      </c>
      <c r="D261" s="238">
        <v>21038122405</v>
      </c>
      <c r="E261" s="238" t="s">
        <v>634</v>
      </c>
      <c r="F261" s="235" t="s">
        <v>36</v>
      </c>
      <c r="G261" s="235">
        <f>SUMIF('In-ward Register'!$K:$K,Summery!$E:$E,'In-ward Register'!$M:$M)</f>
        <v>41</v>
      </c>
      <c r="H261" s="334">
        <f>SUMIF('Out-ward Register'!$D:$D,Summery!$E:$E,'Out-ward Register'!$F:$F)</f>
        <v>0</v>
      </c>
      <c r="I261" s="335">
        <f t="shared" si="24"/>
        <v>41</v>
      </c>
      <c r="J261" s="334">
        <v>939.32999999999993</v>
      </c>
      <c r="K261" s="334">
        <f t="shared" si="25"/>
        <v>38512.53</v>
      </c>
      <c r="L261" s="334">
        <f t="shared" si="23"/>
        <v>0</v>
      </c>
      <c r="M261" s="334">
        <f t="shared" si="26"/>
        <v>38512.53</v>
      </c>
      <c r="N261" s="51"/>
      <c r="O261" s="400">
        <f>M261/M$2*100</f>
        <v>40.625031645569621</v>
      </c>
      <c r="Q261" s="255"/>
    </row>
    <row r="262" spans="1:17" hidden="1">
      <c r="A262" s="261" t="s">
        <v>6326</v>
      </c>
      <c r="B262" s="238">
        <v>1194</v>
      </c>
      <c r="C262" s="238">
        <v>100708764</v>
      </c>
      <c r="D262" s="239"/>
      <c r="E262" s="239" t="s">
        <v>6067</v>
      </c>
      <c r="F262" s="333" t="s">
        <v>36</v>
      </c>
      <c r="G262" s="235">
        <f>SUMIF('In-ward Register'!$K:$K,Summery!$E:$E,'In-ward Register'!$M:$M)</f>
        <v>4</v>
      </c>
      <c r="H262" s="334">
        <f>SUMIF('Out-ward Register'!$D:$D,Summery!$E:$E,'Out-ward Register'!$F:$F)</f>
        <v>0</v>
      </c>
      <c r="I262" s="335">
        <f t="shared" si="24"/>
        <v>4</v>
      </c>
      <c r="J262" s="338">
        <v>9542</v>
      </c>
      <c r="K262" s="338">
        <f t="shared" si="25"/>
        <v>38168</v>
      </c>
      <c r="L262" s="338">
        <f t="shared" si="23"/>
        <v>0</v>
      </c>
      <c r="M262" s="334">
        <f t="shared" si="26"/>
        <v>38168</v>
      </c>
      <c r="N262" s="40"/>
      <c r="O262" s="686"/>
    </row>
    <row r="263" spans="1:17" hidden="1">
      <c r="A263" s="261" t="s">
        <v>3892</v>
      </c>
      <c r="B263" s="333">
        <v>950</v>
      </c>
      <c r="C263" s="235">
        <v>112303992</v>
      </c>
      <c r="D263" s="239" t="s">
        <v>3927</v>
      </c>
      <c r="E263" s="239" t="s">
        <v>3929</v>
      </c>
      <c r="F263" s="333" t="s">
        <v>247</v>
      </c>
      <c r="G263" s="235">
        <f>SUMIF('In-ward Register'!$K:$K,Summery!$E:$E,'In-ward Register'!$M:$M)</f>
        <v>1</v>
      </c>
      <c r="H263" s="334">
        <f>SUMIF('Out-ward Register'!$D:$D,Summery!$E:$E,'Out-ward Register'!$F:$F)</f>
        <v>0</v>
      </c>
      <c r="I263" s="335">
        <f t="shared" si="24"/>
        <v>1</v>
      </c>
      <c r="J263" s="334">
        <v>37933</v>
      </c>
      <c r="K263" s="338">
        <f t="shared" si="25"/>
        <v>37933</v>
      </c>
      <c r="L263" s="338">
        <f t="shared" si="23"/>
        <v>0</v>
      </c>
      <c r="M263" s="334">
        <f t="shared" si="26"/>
        <v>37933</v>
      </c>
      <c r="N263" s="40"/>
      <c r="O263" s="686"/>
      <c r="Q263" s="255"/>
    </row>
    <row r="264" spans="1:17" hidden="1">
      <c r="A264" s="261" t="s">
        <v>3784</v>
      </c>
      <c r="B264" s="333">
        <v>333</v>
      </c>
      <c r="C264" s="235">
        <v>109609633</v>
      </c>
      <c r="D264" s="238" t="s">
        <v>1078</v>
      </c>
      <c r="E264" s="238" t="s">
        <v>1674</v>
      </c>
      <c r="F264" s="235" t="s">
        <v>36</v>
      </c>
      <c r="G264" s="235">
        <f>SUMIF('In-ward Register'!$K:$K,Summery!$E:$E,'In-ward Register'!$M:$M)</f>
        <v>1263</v>
      </c>
      <c r="H264" s="334">
        <f>SUMIF('Out-ward Register'!$D:$D,Summery!$E:$E,'Out-ward Register'!$F:$F)</f>
        <v>876</v>
      </c>
      <c r="I264" s="335">
        <f t="shared" si="24"/>
        <v>387</v>
      </c>
      <c r="J264" s="334">
        <v>97.29</v>
      </c>
      <c r="K264" s="334">
        <f t="shared" si="25"/>
        <v>122877.27</v>
      </c>
      <c r="L264" s="334">
        <f t="shared" si="23"/>
        <v>85226.040000000008</v>
      </c>
      <c r="M264" s="334">
        <f t="shared" si="26"/>
        <v>37651.229999999996</v>
      </c>
      <c r="N264" s="51"/>
      <c r="O264" s="400">
        <f>M264/M$2*100</f>
        <v>39.716487341772151</v>
      </c>
      <c r="Q264" s="255"/>
    </row>
    <row r="265" spans="1:17" ht="20.399999999999999" hidden="1">
      <c r="A265" s="261" t="s">
        <v>3784</v>
      </c>
      <c r="B265" s="333">
        <v>222</v>
      </c>
      <c r="C265" s="238" t="s">
        <v>820</v>
      </c>
      <c r="D265" s="238" t="s">
        <v>820</v>
      </c>
      <c r="E265" s="238" t="s">
        <v>821</v>
      </c>
      <c r="F265" s="235" t="s">
        <v>36</v>
      </c>
      <c r="G265" s="235">
        <f>SUMIF('In-ward Register'!$K:$K,Summery!$E:$E,'In-ward Register'!$M:$M)</f>
        <v>24120</v>
      </c>
      <c r="H265" s="334">
        <f>SUMIF('Out-ward Register'!$D:$D,Summery!$E:$E,'Out-ward Register'!$F:$F)</f>
        <v>16600</v>
      </c>
      <c r="I265" s="335">
        <f t="shared" si="24"/>
        <v>7520</v>
      </c>
      <c r="J265" s="334">
        <v>4.9000000000000004</v>
      </c>
      <c r="K265" s="334">
        <f t="shared" si="25"/>
        <v>118188.00000000001</v>
      </c>
      <c r="L265" s="334">
        <f t="shared" si="23"/>
        <v>81340</v>
      </c>
      <c r="M265" s="334">
        <f t="shared" si="26"/>
        <v>36848.000000000015</v>
      </c>
      <c r="N265" s="51"/>
      <c r="O265" s="400">
        <f>M265/M$2*100</f>
        <v>38.8691983122363</v>
      </c>
      <c r="Q265" s="255"/>
    </row>
    <row r="266" spans="1:17" hidden="1">
      <c r="A266" s="261" t="s">
        <v>6326</v>
      </c>
      <c r="B266" s="238">
        <v>1195</v>
      </c>
      <c r="C266" s="238">
        <v>100751562</v>
      </c>
      <c r="D266" s="239"/>
      <c r="E266" s="239" t="s">
        <v>6068</v>
      </c>
      <c r="F266" s="333" t="s">
        <v>36</v>
      </c>
      <c r="G266" s="235">
        <f>SUMIF('In-ward Register'!$K:$K,Summery!$E:$E,'In-ward Register'!$M:$M)</f>
        <v>4</v>
      </c>
      <c r="H266" s="334">
        <f>SUMIF('Out-ward Register'!$D:$D,Summery!$E:$E,'Out-ward Register'!$F:$F)</f>
        <v>0</v>
      </c>
      <c r="I266" s="335">
        <f t="shared" si="24"/>
        <v>4</v>
      </c>
      <c r="J266" s="338">
        <v>9201</v>
      </c>
      <c r="K266" s="338">
        <f t="shared" si="25"/>
        <v>36804</v>
      </c>
      <c r="L266" s="338">
        <f t="shared" si="23"/>
        <v>0</v>
      </c>
      <c r="M266" s="334">
        <f t="shared" si="26"/>
        <v>36804</v>
      </c>
      <c r="N266" s="40"/>
      <c r="O266" s="686"/>
    </row>
    <row r="267" spans="1:17" hidden="1">
      <c r="A267" s="261" t="s">
        <v>3784</v>
      </c>
      <c r="B267" s="333">
        <v>111</v>
      </c>
      <c r="C267" s="235">
        <v>109492175</v>
      </c>
      <c r="D267" s="238" t="s">
        <v>520</v>
      </c>
      <c r="E267" s="238" t="s">
        <v>3041</v>
      </c>
      <c r="F267" s="235" t="s">
        <v>36</v>
      </c>
      <c r="G267" s="235">
        <f>SUMIF('In-ward Register'!$K:$K,Summery!$E:$E,'In-ward Register'!$M:$M)</f>
        <v>778</v>
      </c>
      <c r="H267" s="334">
        <f>SUMIF('Out-ward Register'!$D:$D,Summery!$E:$E,'Out-ward Register'!$F:$F)</f>
        <v>752</v>
      </c>
      <c r="I267" s="335">
        <f t="shared" si="24"/>
        <v>26</v>
      </c>
      <c r="J267" s="334">
        <v>1404</v>
      </c>
      <c r="K267" s="334">
        <f t="shared" si="25"/>
        <v>1092312</v>
      </c>
      <c r="L267" s="334">
        <f t="shared" si="23"/>
        <v>1055808</v>
      </c>
      <c r="M267" s="334">
        <f t="shared" si="26"/>
        <v>36504</v>
      </c>
      <c r="N267" s="51"/>
      <c r="O267" s="400">
        <f>M267/M$2*100</f>
        <v>38.506329113924046</v>
      </c>
      <c r="Q267" s="255"/>
    </row>
    <row r="268" spans="1:17" hidden="1">
      <c r="A268" s="261" t="s">
        <v>6323</v>
      </c>
      <c r="B268" s="333">
        <v>572</v>
      </c>
      <c r="C268" s="235">
        <v>111404560</v>
      </c>
      <c r="D268" s="238" t="s">
        <v>1817</v>
      </c>
      <c r="E268" s="238" t="s">
        <v>3158</v>
      </c>
      <c r="F268" s="235" t="s">
        <v>2732</v>
      </c>
      <c r="G268" s="235">
        <f>SUMIF('In-ward Register'!$K:$K,Summery!$E:$E,'In-ward Register'!$M:$M)</f>
        <v>17</v>
      </c>
      <c r="H268" s="334">
        <f>SUMIF('Out-ward Register'!$D:$D,Summery!$E:$E,'Out-ward Register'!$F:$F)</f>
        <v>0</v>
      </c>
      <c r="I268" s="335">
        <f t="shared" si="24"/>
        <v>17</v>
      </c>
      <c r="J268" s="334">
        <v>2136</v>
      </c>
      <c r="K268" s="334">
        <f t="shared" si="25"/>
        <v>36312</v>
      </c>
      <c r="L268" s="334">
        <f t="shared" si="23"/>
        <v>0</v>
      </c>
      <c r="M268" s="334">
        <f t="shared" si="26"/>
        <v>36312</v>
      </c>
      <c r="N268" s="177"/>
      <c r="O268" s="400">
        <f>M268/M$2*100</f>
        <v>38.303797468354425</v>
      </c>
      <c r="Q268" s="255"/>
    </row>
    <row r="269" spans="1:17" hidden="1">
      <c r="A269" s="261" t="s">
        <v>6326</v>
      </c>
      <c r="B269" s="238">
        <v>1192</v>
      </c>
      <c r="C269" s="333">
        <v>100715190</v>
      </c>
      <c r="D269" s="239" t="s">
        <v>6063</v>
      </c>
      <c r="E269" s="239" t="s">
        <v>6064</v>
      </c>
      <c r="F269" s="333" t="s">
        <v>36</v>
      </c>
      <c r="G269" s="235">
        <f>SUMIF('In-ward Register'!$K:$K,Summery!$E:$E,'In-ward Register'!$M:$M)</f>
        <v>4</v>
      </c>
      <c r="H269" s="334">
        <f>SUMIF('Out-ward Register'!$D:$D,Summery!$E:$E,'Out-ward Register'!$F:$F)</f>
        <v>0</v>
      </c>
      <c r="I269" s="335">
        <f t="shared" si="24"/>
        <v>4</v>
      </c>
      <c r="J269" s="338">
        <v>8994</v>
      </c>
      <c r="K269" s="338">
        <f t="shared" si="25"/>
        <v>35976</v>
      </c>
      <c r="L269" s="338">
        <f t="shared" si="23"/>
        <v>0</v>
      </c>
      <c r="M269" s="334">
        <f t="shared" si="26"/>
        <v>35976</v>
      </c>
      <c r="N269" s="40"/>
      <c r="O269" s="686"/>
    </row>
    <row r="270" spans="1:17" hidden="1">
      <c r="A270" s="261" t="s">
        <v>3784</v>
      </c>
      <c r="B270" s="333">
        <v>732</v>
      </c>
      <c r="C270" s="235">
        <v>112172545</v>
      </c>
      <c r="D270" s="235">
        <v>112172545</v>
      </c>
      <c r="E270" s="238" t="s">
        <v>2378</v>
      </c>
      <c r="F270" s="235" t="s">
        <v>36</v>
      </c>
      <c r="G270" s="235">
        <f>SUMIF('In-ward Register'!$K:$K,Summery!$E:$E,'In-ward Register'!$M:$M)</f>
        <v>9624</v>
      </c>
      <c r="H270" s="334">
        <f>SUMIF('Out-ward Register'!$D:$D,Summery!$E:$E,'Out-ward Register'!$F:$F)</f>
        <v>5544</v>
      </c>
      <c r="I270" s="335">
        <f t="shared" si="24"/>
        <v>4080</v>
      </c>
      <c r="J270" s="334">
        <v>8.5</v>
      </c>
      <c r="K270" s="334">
        <f t="shared" si="25"/>
        <v>81804</v>
      </c>
      <c r="L270" s="334">
        <f t="shared" si="23"/>
        <v>47124</v>
      </c>
      <c r="M270" s="334">
        <f t="shared" si="26"/>
        <v>34680</v>
      </c>
      <c r="N270" s="51"/>
      <c r="O270" s="400">
        <f>M270/M$2*100</f>
        <v>36.582278481012658</v>
      </c>
      <c r="Q270" s="255"/>
    </row>
    <row r="271" spans="1:17" hidden="1">
      <c r="A271" s="261" t="s">
        <v>6323</v>
      </c>
      <c r="B271" s="333">
        <v>108</v>
      </c>
      <c r="C271" s="235">
        <v>100754372</v>
      </c>
      <c r="D271" s="238">
        <v>138238151</v>
      </c>
      <c r="E271" s="238" t="s">
        <v>506</v>
      </c>
      <c r="F271" s="235" t="s">
        <v>36</v>
      </c>
      <c r="G271" s="235">
        <f>SUMIF('In-ward Register'!$K:$K,Summery!$E:$E,'In-ward Register'!$M:$M)</f>
        <v>10</v>
      </c>
      <c r="H271" s="334">
        <f>SUMIF('Out-ward Register'!$D:$D,Summery!$E:$E,'Out-ward Register'!$F:$F)</f>
        <v>0</v>
      </c>
      <c r="I271" s="335">
        <f t="shared" si="24"/>
        <v>10</v>
      </c>
      <c r="J271" s="334">
        <v>3467.51</v>
      </c>
      <c r="K271" s="334">
        <f t="shared" si="25"/>
        <v>34675.100000000006</v>
      </c>
      <c r="L271" s="334">
        <f t="shared" si="23"/>
        <v>0</v>
      </c>
      <c r="M271" s="334">
        <f t="shared" si="26"/>
        <v>34675.100000000006</v>
      </c>
      <c r="N271" s="51"/>
      <c r="O271" s="400">
        <f>M271/M$2*100</f>
        <v>36.577109704641359</v>
      </c>
      <c r="Q271" s="255"/>
    </row>
    <row r="272" spans="1:17" hidden="1">
      <c r="A272" s="261" t="s">
        <v>6324</v>
      </c>
      <c r="B272" s="333">
        <v>937</v>
      </c>
      <c r="C272" s="235">
        <v>113562220</v>
      </c>
      <c r="D272" s="239">
        <v>113562220</v>
      </c>
      <c r="E272" s="239" t="s">
        <v>3767</v>
      </c>
      <c r="F272" s="333" t="s">
        <v>36</v>
      </c>
      <c r="G272" s="235">
        <f>SUMIF('In-ward Register'!$K:$K,Summery!$E:$E,'In-ward Register'!$M:$M)</f>
        <v>169</v>
      </c>
      <c r="H272" s="334">
        <f>SUMIF('Out-ward Register'!$D:$D,Summery!$E:$E,'Out-ward Register'!$F:$F)</f>
        <v>34</v>
      </c>
      <c r="I272" s="335">
        <f t="shared" si="24"/>
        <v>135</v>
      </c>
      <c r="J272" s="338">
        <v>250</v>
      </c>
      <c r="K272" s="338">
        <f t="shared" si="25"/>
        <v>42250</v>
      </c>
      <c r="L272" s="338">
        <f t="shared" si="23"/>
        <v>8500</v>
      </c>
      <c r="M272" s="334">
        <f t="shared" si="26"/>
        <v>33750</v>
      </c>
      <c r="N272" s="189"/>
      <c r="O272" s="401"/>
      <c r="Q272" s="255"/>
    </row>
    <row r="273" spans="1:17" hidden="1">
      <c r="A273" s="261" t="s">
        <v>6326</v>
      </c>
      <c r="B273" s="261">
        <v>1204</v>
      </c>
      <c r="C273" s="238" t="s">
        <v>6181</v>
      </c>
      <c r="D273" s="239"/>
      <c r="E273" s="239" t="s">
        <v>6182</v>
      </c>
      <c r="F273" s="333" t="s">
        <v>36</v>
      </c>
      <c r="G273" s="235">
        <f>SUMIF('In-ward Register'!$K:$K,Summery!$E:$E,'In-ward Register'!$M:$M)</f>
        <v>6</v>
      </c>
      <c r="H273" s="334">
        <f>SUMIF('Out-ward Register'!$D:$D,Summery!$E:$E,'Out-ward Register'!$F:$F)</f>
        <v>0</v>
      </c>
      <c r="I273" s="335">
        <f t="shared" si="24"/>
        <v>6</v>
      </c>
      <c r="J273" s="338">
        <v>5594</v>
      </c>
      <c r="K273" s="338">
        <f t="shared" si="25"/>
        <v>33564</v>
      </c>
      <c r="L273" s="338">
        <f t="shared" si="23"/>
        <v>0</v>
      </c>
      <c r="M273" s="334">
        <f t="shared" si="26"/>
        <v>33564</v>
      </c>
      <c r="N273" s="40"/>
      <c r="O273" s="686"/>
    </row>
    <row r="274" spans="1:17" hidden="1">
      <c r="A274" s="261" t="s">
        <v>3784</v>
      </c>
      <c r="B274" s="238">
        <v>1205</v>
      </c>
      <c r="C274" s="238" t="s">
        <v>6174</v>
      </c>
      <c r="D274" s="239" t="s">
        <v>6175</v>
      </c>
      <c r="E274" s="239" t="s">
        <v>6176</v>
      </c>
      <c r="F274" s="333" t="s">
        <v>36</v>
      </c>
      <c r="G274" s="235">
        <f>SUMIF('In-ward Register'!$K:$K,Summery!$E:$E,'In-ward Register'!$M:$M)</f>
        <v>1</v>
      </c>
      <c r="H274" s="334">
        <f>SUMIF('Out-ward Register'!$D:$D,Summery!$E:$E,'Out-ward Register'!$F:$F)</f>
        <v>0</v>
      </c>
      <c r="I274" s="335">
        <f t="shared" si="24"/>
        <v>1</v>
      </c>
      <c r="J274" s="338">
        <v>32800</v>
      </c>
      <c r="K274" s="338">
        <f t="shared" si="25"/>
        <v>32800</v>
      </c>
      <c r="L274" s="338">
        <f t="shared" si="23"/>
        <v>0</v>
      </c>
      <c r="M274" s="334">
        <f t="shared" si="26"/>
        <v>32800</v>
      </c>
      <c r="N274" s="40"/>
      <c r="O274" s="686"/>
    </row>
    <row r="275" spans="1:17" hidden="1">
      <c r="A275" s="261" t="s">
        <v>6323</v>
      </c>
      <c r="B275" s="333">
        <v>994</v>
      </c>
      <c r="C275" s="238">
        <v>113722720</v>
      </c>
      <c r="D275" s="238" t="s">
        <v>4424</v>
      </c>
      <c r="E275" s="337" t="s">
        <v>4425</v>
      </c>
      <c r="F275" s="235" t="s">
        <v>36</v>
      </c>
      <c r="G275" s="235">
        <f>SUMIF('In-ward Register'!$K:$K,Summery!$E:$E,'In-ward Register'!$M:$M)</f>
        <v>10</v>
      </c>
      <c r="H275" s="334">
        <f>SUMIF('Out-ward Register'!$D:$D,Summery!$E:$E,'Out-ward Register'!$F:$F)</f>
        <v>0</v>
      </c>
      <c r="I275" s="335">
        <f t="shared" si="24"/>
        <v>10</v>
      </c>
      <c r="J275" s="338">
        <v>3259.13</v>
      </c>
      <c r="K275" s="338">
        <f t="shared" si="25"/>
        <v>32591.300000000003</v>
      </c>
      <c r="L275" s="338">
        <f t="shared" si="23"/>
        <v>0</v>
      </c>
      <c r="M275" s="334">
        <f t="shared" si="26"/>
        <v>32591.300000000003</v>
      </c>
      <c r="N275" s="40"/>
      <c r="O275" s="686"/>
    </row>
    <row r="276" spans="1:17" hidden="1">
      <c r="A276" s="261" t="s">
        <v>6323</v>
      </c>
      <c r="B276" s="333">
        <v>915</v>
      </c>
      <c r="C276" s="235">
        <v>112172912</v>
      </c>
      <c r="D276" s="239">
        <v>21038212512</v>
      </c>
      <c r="E276" s="238" t="s">
        <v>3539</v>
      </c>
      <c r="F276" s="333" t="s">
        <v>36</v>
      </c>
      <c r="G276" s="235">
        <f>SUMIF('In-ward Register'!$K:$K,Summery!$E:$E,'In-ward Register'!$M:$M)</f>
        <v>24</v>
      </c>
      <c r="H276" s="334">
        <f>SUMIF('Out-ward Register'!$D:$D,Summery!$E:$E,'Out-ward Register'!$F:$F)</f>
        <v>0</v>
      </c>
      <c r="I276" s="335">
        <f t="shared" si="24"/>
        <v>24</v>
      </c>
      <c r="J276" s="334">
        <v>1354.69</v>
      </c>
      <c r="K276" s="334">
        <f t="shared" si="25"/>
        <v>32512.560000000001</v>
      </c>
      <c r="L276" s="334">
        <f t="shared" ref="L276:L307" si="27">J276*H276</f>
        <v>0</v>
      </c>
      <c r="M276" s="334">
        <f t="shared" si="26"/>
        <v>32512.560000000001</v>
      </c>
      <c r="N276" s="51"/>
      <c r="O276" s="400">
        <f>M276/M$2*100</f>
        <v>34.29594936708861</v>
      </c>
      <c r="Q276" s="255"/>
    </row>
    <row r="277" spans="1:17" hidden="1">
      <c r="A277" s="261" t="s">
        <v>3784</v>
      </c>
      <c r="B277" s="333">
        <v>1136</v>
      </c>
      <c r="C277" s="333" t="s">
        <v>5518</v>
      </c>
      <c r="D277" s="239" t="s">
        <v>5519</v>
      </c>
      <c r="E277" s="357" t="s">
        <v>5520</v>
      </c>
      <c r="F277" s="235" t="s">
        <v>36</v>
      </c>
      <c r="G277" s="235">
        <f>SUMIF('In-ward Register'!$K:$K,Summery!$E:$E,'In-ward Register'!$M:$M)</f>
        <v>9</v>
      </c>
      <c r="H277" s="334">
        <f>SUMIF('Out-ward Register'!$D:$D,Summery!$E:$E,'Out-ward Register'!$F:$F)</f>
        <v>0</v>
      </c>
      <c r="I277" s="335">
        <f t="shared" si="24"/>
        <v>9</v>
      </c>
      <c r="J277" s="335">
        <v>3600</v>
      </c>
      <c r="K277" s="338">
        <f t="shared" si="25"/>
        <v>32400</v>
      </c>
      <c r="L277" s="261">
        <f t="shared" si="27"/>
        <v>0</v>
      </c>
      <c r="M277" s="334">
        <f t="shared" si="26"/>
        <v>32400</v>
      </c>
      <c r="N277" s="40"/>
      <c r="O277" s="686"/>
    </row>
    <row r="278" spans="1:17" hidden="1">
      <c r="A278" s="261" t="s">
        <v>3892</v>
      </c>
      <c r="B278" s="333">
        <v>949</v>
      </c>
      <c r="C278" s="235">
        <v>112303989</v>
      </c>
      <c r="D278" s="239" t="s">
        <v>3927</v>
      </c>
      <c r="E278" s="239" t="s">
        <v>3928</v>
      </c>
      <c r="F278" s="333" t="s">
        <v>247</v>
      </c>
      <c r="G278" s="235">
        <f>SUMIF('In-ward Register'!$K:$K,Summery!$E:$E,'In-ward Register'!$M:$M)</f>
        <v>1</v>
      </c>
      <c r="H278" s="334">
        <f>SUMIF('Out-ward Register'!$D:$D,Summery!$E:$E,'Out-ward Register'!$F:$F)</f>
        <v>0</v>
      </c>
      <c r="I278" s="335">
        <f t="shared" si="24"/>
        <v>1</v>
      </c>
      <c r="J278" s="334">
        <v>32333</v>
      </c>
      <c r="K278" s="338">
        <f t="shared" si="25"/>
        <v>32333</v>
      </c>
      <c r="L278" s="338">
        <f t="shared" si="27"/>
        <v>0</v>
      </c>
      <c r="M278" s="334">
        <f t="shared" si="26"/>
        <v>32333</v>
      </c>
      <c r="N278" s="40"/>
      <c r="O278" s="686"/>
      <c r="Q278" s="255"/>
    </row>
    <row r="279" spans="1:17" hidden="1">
      <c r="A279" s="261" t="s">
        <v>3784</v>
      </c>
      <c r="B279" s="238">
        <v>1157</v>
      </c>
      <c r="C279" s="238">
        <v>100761847</v>
      </c>
      <c r="D279" s="239" t="s">
        <v>5727</v>
      </c>
      <c r="E279" s="239" t="s">
        <v>5728</v>
      </c>
      <c r="F279" s="333" t="s">
        <v>36</v>
      </c>
      <c r="G279" s="235">
        <f>SUMIF('In-ward Register'!$K:$K,Summery!$E:$E,'In-ward Register'!$M:$M)</f>
        <v>8</v>
      </c>
      <c r="H279" s="334">
        <f>SUMIF('Out-ward Register'!$D:$D,Summery!$E:$E,'Out-ward Register'!$F:$F)</f>
        <v>0</v>
      </c>
      <c r="I279" s="335">
        <f t="shared" si="24"/>
        <v>8</v>
      </c>
      <c r="J279" s="338">
        <v>3970</v>
      </c>
      <c r="K279" s="338">
        <f t="shared" si="25"/>
        <v>31760</v>
      </c>
      <c r="L279" s="338">
        <f t="shared" si="27"/>
        <v>0</v>
      </c>
      <c r="M279" s="334">
        <f t="shared" si="26"/>
        <v>31760</v>
      </c>
      <c r="N279" s="40"/>
      <c r="O279" s="686"/>
    </row>
    <row r="280" spans="1:17" ht="20.399999999999999" hidden="1">
      <c r="A280" s="261" t="s">
        <v>3784</v>
      </c>
      <c r="B280" s="333">
        <v>959</v>
      </c>
      <c r="C280" s="235">
        <v>112314170</v>
      </c>
      <c r="D280" s="239">
        <v>112314170</v>
      </c>
      <c r="E280" s="238" t="s">
        <v>3987</v>
      </c>
      <c r="F280" s="350" t="s">
        <v>36</v>
      </c>
      <c r="G280" s="235">
        <f>SUMIF('In-ward Register'!$K:$K,Summery!$E:$E,'In-ward Register'!$M:$M)</f>
        <v>40</v>
      </c>
      <c r="H280" s="334">
        <f>SUMIF('Out-ward Register'!$D:$D,Summery!$E:$E,'Out-ward Register'!$F:$F)</f>
        <v>0</v>
      </c>
      <c r="I280" s="335">
        <f t="shared" si="24"/>
        <v>40</v>
      </c>
      <c r="J280" s="334">
        <v>785</v>
      </c>
      <c r="K280" s="338">
        <f t="shared" si="25"/>
        <v>31400</v>
      </c>
      <c r="L280" s="338">
        <f t="shared" si="27"/>
        <v>0</v>
      </c>
      <c r="M280" s="334">
        <f t="shared" si="26"/>
        <v>31400</v>
      </c>
      <c r="N280" s="40"/>
      <c r="O280" s="686"/>
      <c r="Q280" s="255"/>
    </row>
    <row r="281" spans="1:17" hidden="1">
      <c r="A281" s="261" t="s">
        <v>3784</v>
      </c>
      <c r="B281" s="333">
        <v>775</v>
      </c>
      <c r="C281" s="235">
        <v>112141777</v>
      </c>
      <c r="D281" s="235">
        <v>112141777</v>
      </c>
      <c r="E281" s="238" t="s">
        <v>2563</v>
      </c>
      <c r="F281" s="235" t="s">
        <v>36</v>
      </c>
      <c r="G281" s="235">
        <f>SUMIF('In-ward Register'!$K:$K,Summery!$E:$E,'In-ward Register'!$M:$M)</f>
        <v>20340</v>
      </c>
      <c r="H281" s="334">
        <f>SUMIF('Out-ward Register'!$D:$D,Summery!$E:$E,'Out-ward Register'!$F:$F)</f>
        <v>14580</v>
      </c>
      <c r="I281" s="335">
        <f t="shared" si="24"/>
        <v>5760</v>
      </c>
      <c r="J281" s="334">
        <v>5.4</v>
      </c>
      <c r="K281" s="334">
        <f t="shared" si="25"/>
        <v>109836</v>
      </c>
      <c r="L281" s="334">
        <f t="shared" si="27"/>
        <v>78732</v>
      </c>
      <c r="M281" s="334">
        <f t="shared" si="26"/>
        <v>31104</v>
      </c>
      <c r="N281" s="51"/>
      <c r="O281" s="400">
        <f>M281/M$2*100</f>
        <v>32.810126582278478</v>
      </c>
      <c r="Q281" s="255"/>
    </row>
    <row r="282" spans="1:17" hidden="1">
      <c r="A282" s="261" t="s">
        <v>3784</v>
      </c>
      <c r="B282" s="238">
        <v>1169</v>
      </c>
      <c r="C282" s="238">
        <v>115017528</v>
      </c>
      <c r="D282" s="238">
        <v>115017528</v>
      </c>
      <c r="E282" s="239" t="s">
        <v>5793</v>
      </c>
      <c r="F282" s="333" t="s">
        <v>36</v>
      </c>
      <c r="G282" s="235">
        <f>SUMIF('In-ward Register'!$K:$K,Summery!$E:$E,'In-ward Register'!$M:$M)</f>
        <v>2360</v>
      </c>
      <c r="H282" s="334">
        <f>SUMIF('Out-ward Register'!$D:$D,Summery!$E:$E,'Out-ward Register'!$F:$F)</f>
        <v>0</v>
      </c>
      <c r="I282" s="335">
        <f t="shared" si="24"/>
        <v>2360</v>
      </c>
      <c r="J282" s="338">
        <v>12.35</v>
      </c>
      <c r="K282" s="338">
        <f t="shared" si="25"/>
        <v>29146</v>
      </c>
      <c r="L282" s="338">
        <f t="shared" si="27"/>
        <v>0</v>
      </c>
      <c r="M282" s="334">
        <f t="shared" si="26"/>
        <v>29146</v>
      </c>
      <c r="N282" s="40"/>
      <c r="O282" s="686"/>
    </row>
    <row r="283" spans="1:17" ht="20.399999999999999" hidden="1">
      <c r="A283" s="261" t="s">
        <v>3784</v>
      </c>
      <c r="B283" s="333">
        <v>221</v>
      </c>
      <c r="C283" s="238" t="s">
        <v>818</v>
      </c>
      <c r="D283" s="238" t="s">
        <v>818</v>
      </c>
      <c r="E283" s="238" t="s">
        <v>819</v>
      </c>
      <c r="F283" s="235" t="s">
        <v>36</v>
      </c>
      <c r="G283" s="235">
        <f>SUMIF('In-ward Register'!$K:$K,Summery!$E:$E,'In-ward Register'!$M:$M)</f>
        <v>24120</v>
      </c>
      <c r="H283" s="334">
        <f>SUMIF('Out-ward Register'!$D:$D,Summery!$E:$E,'Out-ward Register'!$F:$F)</f>
        <v>16600</v>
      </c>
      <c r="I283" s="335">
        <f t="shared" si="24"/>
        <v>7520</v>
      </c>
      <c r="J283" s="334">
        <v>3.84</v>
      </c>
      <c r="K283" s="334">
        <f t="shared" si="25"/>
        <v>92620.800000000003</v>
      </c>
      <c r="L283" s="334">
        <f t="shared" si="27"/>
        <v>63744</v>
      </c>
      <c r="M283" s="334">
        <f t="shared" si="26"/>
        <v>28876.800000000003</v>
      </c>
      <c r="N283" s="51"/>
      <c r="O283" s="400">
        <f>M283/M$2*100</f>
        <v>30.460759493670892</v>
      </c>
      <c r="Q283" s="255"/>
    </row>
    <row r="284" spans="1:17" hidden="1">
      <c r="A284" s="261" t="s">
        <v>3784</v>
      </c>
      <c r="B284" s="238">
        <v>1043</v>
      </c>
      <c r="C284" s="238">
        <v>100925424</v>
      </c>
      <c r="D284" s="239" t="s">
        <v>5220</v>
      </c>
      <c r="E284" s="239" t="s">
        <v>5234</v>
      </c>
      <c r="F284" s="333" t="s">
        <v>36</v>
      </c>
      <c r="G284" s="235">
        <f>SUMIF('In-ward Register'!$K:$K,Summery!$E:$E,'In-ward Register'!$M:$M)</f>
        <v>3</v>
      </c>
      <c r="H284" s="334">
        <f>SUMIF('Out-ward Register'!$D:$D,Summery!$E:$E,'Out-ward Register'!$F:$F)</f>
        <v>0</v>
      </c>
      <c r="I284" s="335">
        <f t="shared" si="24"/>
        <v>3</v>
      </c>
      <c r="J284" s="338">
        <v>9500</v>
      </c>
      <c r="K284" s="338">
        <f t="shared" si="25"/>
        <v>28500</v>
      </c>
      <c r="L284" s="261">
        <f t="shared" si="27"/>
        <v>0</v>
      </c>
      <c r="M284" s="334">
        <f t="shared" si="26"/>
        <v>28500</v>
      </c>
      <c r="N284" s="40"/>
      <c r="O284" s="686"/>
    </row>
    <row r="285" spans="1:17" hidden="1">
      <c r="A285" s="261" t="s">
        <v>6323</v>
      </c>
      <c r="B285" s="333">
        <v>527</v>
      </c>
      <c r="C285" s="235">
        <v>107159019</v>
      </c>
      <c r="D285" s="337" t="s">
        <v>1620</v>
      </c>
      <c r="E285" s="238" t="s">
        <v>3128</v>
      </c>
      <c r="F285" s="235" t="s">
        <v>2729</v>
      </c>
      <c r="G285" s="235">
        <f>SUMIF('In-ward Register'!$K:$K,Summery!$E:$E,'In-ward Register'!$M:$M)</f>
        <v>584</v>
      </c>
      <c r="H285" s="334">
        <f>SUMIF('Out-ward Register'!$D:$D,Summery!$E:$E,'Out-ward Register'!$F:$F)</f>
        <v>0</v>
      </c>
      <c r="I285" s="335">
        <f t="shared" si="24"/>
        <v>584</v>
      </c>
      <c r="J285" s="334">
        <v>48.4</v>
      </c>
      <c r="K285" s="334">
        <f t="shared" si="25"/>
        <v>28265.599999999999</v>
      </c>
      <c r="L285" s="334">
        <f t="shared" si="27"/>
        <v>0</v>
      </c>
      <c r="M285" s="334">
        <f t="shared" si="26"/>
        <v>28265.599999999999</v>
      </c>
      <c r="N285" s="177"/>
      <c r="O285" s="400">
        <f t="shared" ref="O285:O292" si="28">M285/M$2*100</f>
        <v>29.816033755274262</v>
      </c>
      <c r="Q285" s="255"/>
    </row>
    <row r="286" spans="1:17" hidden="1">
      <c r="A286" s="261" t="s">
        <v>3784</v>
      </c>
      <c r="B286" s="333">
        <v>733</v>
      </c>
      <c r="C286" s="235">
        <v>112172546</v>
      </c>
      <c r="D286" s="235">
        <v>112172546</v>
      </c>
      <c r="E286" s="238" t="s">
        <v>2380</v>
      </c>
      <c r="F286" s="235" t="s">
        <v>36</v>
      </c>
      <c r="G286" s="235">
        <f>SUMIF('In-ward Register'!$K:$K,Summery!$E:$E,'In-ward Register'!$M:$M)</f>
        <v>6380</v>
      </c>
      <c r="H286" s="334">
        <f>SUMIF('Out-ward Register'!$D:$D,Summery!$E:$E,'Out-ward Register'!$F:$F)</f>
        <v>3696</v>
      </c>
      <c r="I286" s="335">
        <f t="shared" si="24"/>
        <v>2684</v>
      </c>
      <c r="J286" s="334">
        <v>10.5</v>
      </c>
      <c r="K286" s="334">
        <f t="shared" si="25"/>
        <v>66990</v>
      </c>
      <c r="L286" s="334">
        <f t="shared" si="27"/>
        <v>38808</v>
      </c>
      <c r="M286" s="334">
        <f t="shared" si="26"/>
        <v>28182</v>
      </c>
      <c r="N286" s="51"/>
      <c r="O286" s="400">
        <f t="shared" si="28"/>
        <v>29.727848101265824</v>
      </c>
      <c r="Q286" s="255"/>
    </row>
    <row r="287" spans="1:17" ht="20.399999999999999" hidden="1">
      <c r="A287" s="261" t="s">
        <v>6323</v>
      </c>
      <c r="B287" s="333">
        <v>8</v>
      </c>
      <c r="C287" s="235">
        <v>110320774</v>
      </c>
      <c r="D287" s="238" t="s">
        <v>117</v>
      </c>
      <c r="E287" s="238" t="s">
        <v>118</v>
      </c>
      <c r="F287" s="235" t="s">
        <v>2729</v>
      </c>
      <c r="G287" s="235">
        <f>SUMIF('In-ward Register'!$K:$K,Summery!$E:$E,'In-ward Register'!$M:$M)</f>
        <v>94</v>
      </c>
      <c r="H287" s="334">
        <f>SUMIF('Out-ward Register'!$D:$D,Summery!$E:$E,'Out-ward Register'!$F:$F)</f>
        <v>0</v>
      </c>
      <c r="I287" s="335">
        <f t="shared" si="24"/>
        <v>94</v>
      </c>
      <c r="J287" s="334">
        <v>295</v>
      </c>
      <c r="K287" s="334">
        <f t="shared" si="25"/>
        <v>27730</v>
      </c>
      <c r="L287" s="334">
        <f t="shared" si="27"/>
        <v>0</v>
      </c>
      <c r="M287" s="334">
        <f t="shared" si="26"/>
        <v>27730</v>
      </c>
      <c r="N287" s="51"/>
      <c r="O287" s="400">
        <f t="shared" si="28"/>
        <v>29.251054852320674</v>
      </c>
      <c r="Q287" s="255"/>
    </row>
    <row r="288" spans="1:17" hidden="1">
      <c r="A288" s="261" t="s">
        <v>6323</v>
      </c>
      <c r="B288" s="333">
        <v>3</v>
      </c>
      <c r="C288" s="235">
        <v>102316360</v>
      </c>
      <c r="D288" s="238" t="s">
        <v>48</v>
      </c>
      <c r="E288" s="238" t="s">
        <v>49</v>
      </c>
      <c r="F288" s="235" t="s">
        <v>36</v>
      </c>
      <c r="G288" s="235">
        <f>SUMIF('In-ward Register'!$K:$K,Summery!$E:$E,'In-ward Register'!$M:$M)</f>
        <v>24</v>
      </c>
      <c r="H288" s="334">
        <f>SUMIF('Out-ward Register'!$D:$D,Summery!$E:$E,'Out-ward Register'!$F:$F)</f>
        <v>0</v>
      </c>
      <c r="I288" s="335">
        <f t="shared" si="24"/>
        <v>24</v>
      </c>
      <c r="J288" s="334">
        <v>1141</v>
      </c>
      <c r="K288" s="334">
        <f t="shared" si="25"/>
        <v>27384</v>
      </c>
      <c r="L288" s="334">
        <f t="shared" si="27"/>
        <v>0</v>
      </c>
      <c r="M288" s="334">
        <f t="shared" si="26"/>
        <v>27384</v>
      </c>
      <c r="N288" s="51"/>
      <c r="O288" s="400">
        <f t="shared" si="28"/>
        <v>28.88607594936709</v>
      </c>
      <c r="Q288" s="255"/>
    </row>
    <row r="289" spans="1:17" hidden="1">
      <c r="A289" s="261" t="s">
        <v>6323</v>
      </c>
      <c r="B289" s="333">
        <v>755</v>
      </c>
      <c r="C289" s="235">
        <v>112161372</v>
      </c>
      <c r="D289" s="235" t="s">
        <v>2470</v>
      </c>
      <c r="E289" s="238" t="s">
        <v>3206</v>
      </c>
      <c r="F289" s="235" t="s">
        <v>36</v>
      </c>
      <c r="G289" s="235">
        <f>SUMIF('In-ward Register'!$K:$K,Summery!$E:$E,'In-ward Register'!$M:$M)</f>
        <v>1</v>
      </c>
      <c r="H289" s="334">
        <f>SUMIF('Out-ward Register'!$D:$D,Summery!$E:$E,'Out-ward Register'!$F:$F)</f>
        <v>0</v>
      </c>
      <c r="I289" s="335">
        <f t="shared" si="24"/>
        <v>1</v>
      </c>
      <c r="J289" s="334">
        <v>26800</v>
      </c>
      <c r="K289" s="334">
        <f t="shared" si="25"/>
        <v>26800</v>
      </c>
      <c r="L289" s="334">
        <f t="shared" si="27"/>
        <v>0</v>
      </c>
      <c r="M289" s="334">
        <f t="shared" si="26"/>
        <v>26800</v>
      </c>
      <c r="N289" s="51"/>
      <c r="O289" s="400">
        <f t="shared" si="28"/>
        <v>28.270042194092827</v>
      </c>
      <c r="Q289" s="255"/>
    </row>
    <row r="290" spans="1:17" hidden="1">
      <c r="A290" s="261" t="s">
        <v>6323</v>
      </c>
      <c r="B290" s="333">
        <v>757</v>
      </c>
      <c r="C290" s="235">
        <v>112161377</v>
      </c>
      <c r="D290" s="239" t="s">
        <v>2474</v>
      </c>
      <c r="E290" s="238" t="s">
        <v>3208</v>
      </c>
      <c r="F290" s="235" t="s">
        <v>36</v>
      </c>
      <c r="G290" s="235">
        <f>SUMIF('In-ward Register'!$K:$K,Summery!$E:$E,'In-ward Register'!$M:$M)</f>
        <v>1</v>
      </c>
      <c r="H290" s="334">
        <f>SUMIF('Out-ward Register'!$D:$D,Summery!$E:$E,'Out-ward Register'!$F:$F)</f>
        <v>0</v>
      </c>
      <c r="I290" s="335">
        <f t="shared" si="24"/>
        <v>1</v>
      </c>
      <c r="J290" s="334">
        <v>26750</v>
      </c>
      <c r="K290" s="334">
        <f t="shared" si="25"/>
        <v>26750</v>
      </c>
      <c r="L290" s="334">
        <f t="shared" si="27"/>
        <v>0</v>
      </c>
      <c r="M290" s="334">
        <f t="shared" si="26"/>
        <v>26750</v>
      </c>
      <c r="N290" s="51"/>
      <c r="O290" s="400">
        <f t="shared" si="28"/>
        <v>28.217299578059073</v>
      </c>
      <c r="Q290" s="255"/>
    </row>
    <row r="291" spans="1:17" hidden="1">
      <c r="A291" s="261" t="s">
        <v>6323</v>
      </c>
      <c r="B291" s="333">
        <v>561</v>
      </c>
      <c r="C291" s="235">
        <v>110648087</v>
      </c>
      <c r="D291" s="235" t="s">
        <v>1784</v>
      </c>
      <c r="E291" s="235" t="s">
        <v>3150</v>
      </c>
      <c r="F291" s="235" t="s">
        <v>36</v>
      </c>
      <c r="G291" s="235">
        <f>SUMIF('In-ward Register'!$K:$K,Summery!$E:$E,'In-ward Register'!$M:$M)</f>
        <v>34</v>
      </c>
      <c r="H291" s="334">
        <f>SUMIF('Out-ward Register'!$D:$D,Summery!$E:$E,'Out-ward Register'!$F:$F)</f>
        <v>0</v>
      </c>
      <c r="I291" s="335">
        <f t="shared" si="24"/>
        <v>34</v>
      </c>
      <c r="J291" s="334">
        <v>777.23</v>
      </c>
      <c r="K291" s="334">
        <f t="shared" si="25"/>
        <v>26425.82</v>
      </c>
      <c r="L291" s="334">
        <f t="shared" si="27"/>
        <v>0</v>
      </c>
      <c r="M291" s="334">
        <f t="shared" si="26"/>
        <v>26425.82</v>
      </c>
      <c r="N291" s="177"/>
      <c r="O291" s="400">
        <f t="shared" si="28"/>
        <v>27.875337552742618</v>
      </c>
      <c r="Q291" s="255"/>
    </row>
    <row r="292" spans="1:17" hidden="1">
      <c r="A292" s="261" t="s">
        <v>3892</v>
      </c>
      <c r="B292" s="333">
        <v>893</v>
      </c>
      <c r="C292" s="235" t="s">
        <v>3013</v>
      </c>
      <c r="D292" s="235" t="s">
        <v>3013</v>
      </c>
      <c r="E292" s="238" t="s">
        <v>3248</v>
      </c>
      <c r="F292" s="235" t="s">
        <v>36</v>
      </c>
      <c r="G292" s="235">
        <f>SUMIF('In-ward Register'!$K:$K,Summery!$E:$E,'In-ward Register'!$M:$M)</f>
        <v>116</v>
      </c>
      <c r="H292" s="334">
        <f>SUMIF('Out-ward Register'!$D:$D,Summery!$E:$E,'Out-ward Register'!$F:$F)</f>
        <v>108</v>
      </c>
      <c r="I292" s="335">
        <f t="shared" si="24"/>
        <v>8</v>
      </c>
      <c r="J292" s="334">
        <v>3257.28</v>
      </c>
      <c r="K292" s="334">
        <f t="shared" si="25"/>
        <v>377844.48000000004</v>
      </c>
      <c r="L292" s="334">
        <f t="shared" si="27"/>
        <v>351786.24000000005</v>
      </c>
      <c r="M292" s="334">
        <f t="shared" si="26"/>
        <v>26058.239999999991</v>
      </c>
      <c r="N292" s="51"/>
      <c r="O292" s="400">
        <f t="shared" si="28"/>
        <v>27.487594936708852</v>
      </c>
      <c r="Q292" s="255"/>
    </row>
    <row r="293" spans="1:17" hidden="1">
      <c r="A293" s="261" t="s">
        <v>3784</v>
      </c>
      <c r="B293" s="333">
        <v>1158</v>
      </c>
      <c r="C293" s="238" t="s">
        <v>5729</v>
      </c>
      <c r="D293" s="239" t="s">
        <v>5730</v>
      </c>
      <c r="E293" s="239" t="s">
        <v>5731</v>
      </c>
      <c r="F293" s="333" t="s">
        <v>36</v>
      </c>
      <c r="G293" s="235">
        <f>SUMIF('In-ward Register'!$K:$K,Summery!$E:$E,'In-ward Register'!$M:$M)</f>
        <v>7</v>
      </c>
      <c r="H293" s="334">
        <f>SUMIF('Out-ward Register'!$D:$D,Summery!$E:$E,'Out-ward Register'!$F:$F)</f>
        <v>0</v>
      </c>
      <c r="I293" s="335">
        <f t="shared" si="24"/>
        <v>7</v>
      </c>
      <c r="J293" s="338">
        <v>3700</v>
      </c>
      <c r="K293" s="338">
        <f t="shared" si="25"/>
        <v>25900</v>
      </c>
      <c r="L293" s="338">
        <f t="shared" si="27"/>
        <v>0</v>
      </c>
      <c r="M293" s="334">
        <f t="shared" si="26"/>
        <v>25900</v>
      </c>
      <c r="N293" s="40"/>
      <c r="O293" s="686"/>
    </row>
    <row r="294" spans="1:17" ht="20.399999999999999" hidden="1">
      <c r="A294" s="261" t="s">
        <v>6323</v>
      </c>
      <c r="B294" s="333">
        <v>584</v>
      </c>
      <c r="C294" s="235" t="s">
        <v>1861</v>
      </c>
      <c r="D294" s="238">
        <v>12553873</v>
      </c>
      <c r="E294" s="238" t="s">
        <v>3164</v>
      </c>
      <c r="F294" s="235" t="s">
        <v>2729</v>
      </c>
      <c r="G294" s="235">
        <f>SUMIF('In-ward Register'!$K:$K,Summery!$E:$E,'In-ward Register'!$M:$M)</f>
        <v>1020</v>
      </c>
      <c r="H294" s="334">
        <f>SUMIF('Out-ward Register'!$D:$D,Summery!$E:$E,'Out-ward Register'!$F:$F)</f>
        <v>20</v>
      </c>
      <c r="I294" s="335">
        <f t="shared" si="24"/>
        <v>1000</v>
      </c>
      <c r="J294" s="334">
        <v>25.56</v>
      </c>
      <c r="K294" s="334">
        <f t="shared" si="25"/>
        <v>26071.199999999997</v>
      </c>
      <c r="L294" s="334">
        <f t="shared" si="27"/>
        <v>511.2</v>
      </c>
      <c r="M294" s="334">
        <f t="shared" si="26"/>
        <v>25559.999999999996</v>
      </c>
      <c r="N294" s="177"/>
      <c r="O294" s="400">
        <f>M294/M$2*100</f>
        <v>26.962025316455691</v>
      </c>
      <c r="Q294" s="255"/>
    </row>
    <row r="295" spans="1:17" hidden="1">
      <c r="A295" s="261" t="s">
        <v>3892</v>
      </c>
      <c r="B295" s="238">
        <v>1038</v>
      </c>
      <c r="C295" s="238">
        <v>115010104</v>
      </c>
      <c r="D295" s="238">
        <v>115010104</v>
      </c>
      <c r="E295" s="239" t="s">
        <v>5247</v>
      </c>
      <c r="F295" s="333" t="s">
        <v>36</v>
      </c>
      <c r="G295" s="235">
        <f>SUMIF('In-ward Register'!$K:$K,Summery!$E:$E,'In-ward Register'!$M:$M)</f>
        <v>3</v>
      </c>
      <c r="H295" s="334">
        <f>SUMIF('Out-ward Register'!$D:$D,Summery!$E:$E,'Out-ward Register'!$F:$F)</f>
        <v>0</v>
      </c>
      <c r="I295" s="335">
        <f t="shared" si="24"/>
        <v>3</v>
      </c>
      <c r="J295" s="338">
        <v>8300</v>
      </c>
      <c r="K295" s="338">
        <f t="shared" si="25"/>
        <v>24900</v>
      </c>
      <c r="L295" s="338">
        <f t="shared" si="27"/>
        <v>0</v>
      </c>
      <c r="M295" s="334">
        <f t="shared" si="26"/>
        <v>24900</v>
      </c>
      <c r="N295" s="40"/>
      <c r="O295" s="686"/>
    </row>
    <row r="296" spans="1:17" hidden="1">
      <c r="A296" s="261" t="s">
        <v>6326</v>
      </c>
      <c r="B296" s="238">
        <v>1206</v>
      </c>
      <c r="C296" s="238" t="s">
        <v>6186</v>
      </c>
      <c r="D296" s="239"/>
      <c r="E296" s="239" t="s">
        <v>6187</v>
      </c>
      <c r="F296" s="333" t="s">
        <v>36</v>
      </c>
      <c r="G296" s="235">
        <f>SUMIF('In-ward Register'!$K:$K,Summery!$E:$E,'In-ward Register'!$M:$M)</f>
        <v>3</v>
      </c>
      <c r="H296" s="334">
        <f>SUMIF('Out-ward Register'!$D:$D,Summery!$E:$E,'Out-ward Register'!$F:$F)</f>
        <v>0</v>
      </c>
      <c r="I296" s="335">
        <f t="shared" si="24"/>
        <v>3</v>
      </c>
      <c r="J296" s="338">
        <v>8080</v>
      </c>
      <c r="K296" s="338">
        <f t="shared" si="25"/>
        <v>24240</v>
      </c>
      <c r="L296" s="338">
        <f t="shared" si="27"/>
        <v>0</v>
      </c>
      <c r="M296" s="334">
        <f t="shared" si="26"/>
        <v>24240</v>
      </c>
      <c r="N296" s="40"/>
      <c r="O296" s="686"/>
    </row>
    <row r="297" spans="1:17" hidden="1">
      <c r="A297" s="261" t="s">
        <v>3784</v>
      </c>
      <c r="B297" s="238">
        <v>1046</v>
      </c>
      <c r="C297" s="238">
        <v>102327845</v>
      </c>
      <c r="D297" s="239" t="s">
        <v>5223</v>
      </c>
      <c r="E297" s="239" t="s">
        <v>5237</v>
      </c>
      <c r="F297" s="333" t="s">
        <v>36</v>
      </c>
      <c r="G297" s="235">
        <f>SUMIF('In-ward Register'!$K:$K,Summery!$E:$E,'In-ward Register'!$M:$M)</f>
        <v>5</v>
      </c>
      <c r="H297" s="334">
        <f>SUMIF('Out-ward Register'!$D:$D,Summery!$E:$E,'Out-ward Register'!$F:$F)</f>
        <v>0</v>
      </c>
      <c r="I297" s="335">
        <f t="shared" si="24"/>
        <v>5</v>
      </c>
      <c r="J297" s="338">
        <v>4830</v>
      </c>
      <c r="K297" s="338">
        <f t="shared" si="25"/>
        <v>24150</v>
      </c>
      <c r="L297" s="261">
        <f t="shared" si="27"/>
        <v>0</v>
      </c>
      <c r="M297" s="334">
        <f t="shared" si="26"/>
        <v>24150</v>
      </c>
      <c r="N297" s="40"/>
      <c r="O297" s="686"/>
    </row>
    <row r="298" spans="1:17" hidden="1">
      <c r="A298" s="261" t="s">
        <v>3784</v>
      </c>
      <c r="B298" s="238">
        <v>1025</v>
      </c>
      <c r="C298" s="238">
        <v>112170848</v>
      </c>
      <c r="D298" s="238">
        <v>112170848</v>
      </c>
      <c r="E298" s="238" t="s">
        <v>5083</v>
      </c>
      <c r="F298" s="333" t="s">
        <v>36</v>
      </c>
      <c r="G298" s="235">
        <f>SUMIF('In-ward Register'!$K:$K,Summery!$E:$E,'In-ward Register'!$M:$M)</f>
        <v>3324</v>
      </c>
      <c r="H298" s="334">
        <f>SUMIF('Out-ward Register'!$D:$D,Summery!$E:$E,'Out-ward Register'!$F:$F)</f>
        <v>1796</v>
      </c>
      <c r="I298" s="335">
        <f t="shared" si="24"/>
        <v>1528</v>
      </c>
      <c r="J298" s="338">
        <v>15.5</v>
      </c>
      <c r="K298" s="338">
        <f t="shared" si="25"/>
        <v>51522</v>
      </c>
      <c r="L298" s="338">
        <f t="shared" si="27"/>
        <v>27838</v>
      </c>
      <c r="M298" s="334">
        <f t="shared" si="26"/>
        <v>23684</v>
      </c>
      <c r="N298" s="40"/>
      <c r="O298" s="686"/>
    </row>
    <row r="299" spans="1:17" ht="20.399999999999999" hidden="1">
      <c r="A299" s="261" t="s">
        <v>6323</v>
      </c>
      <c r="B299" s="333">
        <v>257</v>
      </c>
      <c r="C299" s="235">
        <v>110418167</v>
      </c>
      <c r="D299" s="238" t="s">
        <v>907</v>
      </c>
      <c r="E299" s="238" t="s">
        <v>908</v>
      </c>
      <c r="F299" s="235" t="s">
        <v>36</v>
      </c>
      <c r="G299" s="235">
        <f>SUMIF('In-ward Register'!$K:$K,Summery!$E:$E,'In-ward Register'!$M:$M)</f>
        <v>1</v>
      </c>
      <c r="H299" s="334">
        <f>SUMIF('Out-ward Register'!$D:$D,Summery!$E:$E,'Out-ward Register'!$F:$F)</f>
        <v>0</v>
      </c>
      <c r="I299" s="335">
        <f t="shared" si="24"/>
        <v>1</v>
      </c>
      <c r="J299" s="334">
        <v>23339</v>
      </c>
      <c r="K299" s="334">
        <f t="shared" si="25"/>
        <v>23339</v>
      </c>
      <c r="L299" s="334">
        <f t="shared" si="27"/>
        <v>0</v>
      </c>
      <c r="M299" s="334">
        <f t="shared" si="26"/>
        <v>23339</v>
      </c>
      <c r="N299" s="177"/>
      <c r="O299" s="400">
        <f t="shared" ref="O299:O304" si="29">M299/M$2*100</f>
        <v>24.619198312236286</v>
      </c>
      <c r="Q299" s="255"/>
    </row>
    <row r="300" spans="1:17" ht="40.799999999999997" hidden="1">
      <c r="A300" s="261" t="s">
        <v>3892</v>
      </c>
      <c r="B300" s="333">
        <v>99</v>
      </c>
      <c r="C300" s="235">
        <v>100071911</v>
      </c>
      <c r="D300" s="238" t="s">
        <v>479</v>
      </c>
      <c r="E300" s="238" t="s">
        <v>480</v>
      </c>
      <c r="F300" s="235" t="s">
        <v>36</v>
      </c>
      <c r="G300" s="235">
        <f>SUMIF('In-ward Register'!$K:$K,Summery!$E:$E,'In-ward Register'!$M:$M)</f>
        <v>160</v>
      </c>
      <c r="H300" s="334">
        <f>SUMIF('Out-ward Register'!$D:$D,Summery!$E:$E,'Out-ward Register'!$F:$F)</f>
        <v>108</v>
      </c>
      <c r="I300" s="335">
        <f t="shared" si="24"/>
        <v>52</v>
      </c>
      <c r="J300" s="334">
        <v>448</v>
      </c>
      <c r="K300" s="334">
        <f t="shared" si="25"/>
        <v>71680</v>
      </c>
      <c r="L300" s="334">
        <f t="shared" si="27"/>
        <v>48384</v>
      </c>
      <c r="M300" s="334">
        <f t="shared" si="26"/>
        <v>23296</v>
      </c>
      <c r="N300" s="51"/>
      <c r="O300" s="400">
        <f t="shared" si="29"/>
        <v>24.573839662447259</v>
      </c>
      <c r="Q300" s="255"/>
    </row>
    <row r="301" spans="1:17" hidden="1">
      <c r="A301" s="261" t="s">
        <v>6323</v>
      </c>
      <c r="B301" s="333">
        <v>745</v>
      </c>
      <c r="C301" s="235">
        <v>112161355</v>
      </c>
      <c r="D301" s="346" t="s">
        <v>2432</v>
      </c>
      <c r="E301" s="238" t="s">
        <v>2433</v>
      </c>
      <c r="F301" s="235" t="s">
        <v>36</v>
      </c>
      <c r="G301" s="235">
        <f>SUMIF('In-ward Register'!$K:$K,Summery!$E:$E,'In-ward Register'!$M:$M)</f>
        <v>6</v>
      </c>
      <c r="H301" s="334">
        <f>SUMIF('Out-ward Register'!$D:$D,Summery!$E:$E,'Out-ward Register'!$F:$F)</f>
        <v>5</v>
      </c>
      <c r="I301" s="335">
        <f t="shared" si="24"/>
        <v>1</v>
      </c>
      <c r="J301" s="334">
        <v>23137.33</v>
      </c>
      <c r="K301" s="334">
        <f t="shared" si="25"/>
        <v>138823.98000000001</v>
      </c>
      <c r="L301" s="334">
        <f t="shared" si="27"/>
        <v>115686.65000000001</v>
      </c>
      <c r="M301" s="334">
        <f t="shared" si="26"/>
        <v>23137.33</v>
      </c>
      <c r="N301" s="51"/>
      <c r="O301" s="400">
        <f t="shared" si="29"/>
        <v>24.406466244725742</v>
      </c>
      <c r="Q301" s="255"/>
    </row>
    <row r="302" spans="1:17" hidden="1">
      <c r="A302" s="261" t="s">
        <v>6323</v>
      </c>
      <c r="B302" s="333">
        <v>4</v>
      </c>
      <c r="C302" s="235" t="s">
        <v>52</v>
      </c>
      <c r="D302" s="238" t="s">
        <v>53</v>
      </c>
      <c r="E302" s="238" t="s">
        <v>54</v>
      </c>
      <c r="F302" s="235" t="s">
        <v>36</v>
      </c>
      <c r="G302" s="235">
        <f>SUMIF('In-ward Register'!$K:$K,Summery!$E:$E,'In-ward Register'!$M:$M)</f>
        <v>24</v>
      </c>
      <c r="H302" s="334">
        <f>SUMIF('Out-ward Register'!$D:$D,Summery!$E:$E,'Out-ward Register'!$F:$F)</f>
        <v>0</v>
      </c>
      <c r="I302" s="335">
        <f t="shared" si="24"/>
        <v>24</v>
      </c>
      <c r="J302" s="334">
        <v>953</v>
      </c>
      <c r="K302" s="334">
        <f t="shared" si="25"/>
        <v>22872</v>
      </c>
      <c r="L302" s="334">
        <f t="shared" si="27"/>
        <v>0</v>
      </c>
      <c r="M302" s="334">
        <f t="shared" si="26"/>
        <v>22872</v>
      </c>
      <c r="N302" s="51"/>
      <c r="O302" s="400">
        <f t="shared" si="29"/>
        <v>24.126582278481013</v>
      </c>
      <c r="P302" s="402" t="s">
        <v>6098</v>
      </c>
      <c r="Q302" s="255"/>
    </row>
    <row r="303" spans="1:17" ht="20.399999999999999" hidden="1">
      <c r="A303" s="261" t="s">
        <v>6323</v>
      </c>
      <c r="B303" s="333">
        <v>263</v>
      </c>
      <c r="C303" s="235">
        <v>109350983</v>
      </c>
      <c r="D303" s="238" t="s">
        <v>923</v>
      </c>
      <c r="E303" s="238" t="s">
        <v>924</v>
      </c>
      <c r="F303" s="235" t="s">
        <v>36</v>
      </c>
      <c r="G303" s="235">
        <f>SUMIF('In-ward Register'!$K:$K,Summery!$E:$E,'In-ward Register'!$M:$M)</f>
        <v>17</v>
      </c>
      <c r="H303" s="334">
        <f>SUMIF('Out-ward Register'!$D:$D,Summery!$E:$E,'Out-ward Register'!$F:$F)</f>
        <v>0</v>
      </c>
      <c r="I303" s="335">
        <f t="shared" si="24"/>
        <v>17</v>
      </c>
      <c r="J303" s="334">
        <v>1345</v>
      </c>
      <c r="K303" s="334">
        <f t="shared" si="25"/>
        <v>22865</v>
      </c>
      <c r="L303" s="334">
        <f t="shared" si="27"/>
        <v>0</v>
      </c>
      <c r="M303" s="334">
        <f t="shared" si="26"/>
        <v>22865</v>
      </c>
      <c r="N303" s="177"/>
      <c r="O303" s="400">
        <f t="shared" si="29"/>
        <v>24.119198312236286</v>
      </c>
      <c r="Q303" s="255"/>
    </row>
    <row r="304" spans="1:17" hidden="1">
      <c r="A304" s="261" t="s">
        <v>6324</v>
      </c>
      <c r="B304" s="333">
        <v>622</v>
      </c>
      <c r="C304" s="235">
        <v>107182194</v>
      </c>
      <c r="D304" s="235">
        <v>107182194</v>
      </c>
      <c r="E304" s="238" t="s">
        <v>3170</v>
      </c>
      <c r="F304" s="235" t="s">
        <v>36</v>
      </c>
      <c r="G304" s="235">
        <f>SUMIF('In-ward Register'!$K:$K,Summery!$E:$E,'In-ward Register'!$M:$M)</f>
        <v>16</v>
      </c>
      <c r="H304" s="334">
        <f>SUMIF('Out-ward Register'!$D:$D,Summery!$E:$E,'Out-ward Register'!$F:$F)</f>
        <v>8</v>
      </c>
      <c r="I304" s="335">
        <f t="shared" si="24"/>
        <v>8</v>
      </c>
      <c r="J304" s="334">
        <v>2850</v>
      </c>
      <c r="K304" s="334">
        <f t="shared" si="25"/>
        <v>45600</v>
      </c>
      <c r="L304" s="334">
        <f t="shared" si="27"/>
        <v>22800</v>
      </c>
      <c r="M304" s="334">
        <f t="shared" si="26"/>
        <v>22800</v>
      </c>
      <c r="N304" s="51"/>
      <c r="O304" s="400">
        <f t="shared" si="29"/>
        <v>24.050632911392405</v>
      </c>
      <c r="Q304" s="255"/>
    </row>
    <row r="305" spans="1:17" hidden="1">
      <c r="A305" s="261" t="s">
        <v>3784</v>
      </c>
      <c r="B305" s="333">
        <v>988</v>
      </c>
      <c r="C305" s="238">
        <v>113694314</v>
      </c>
      <c r="D305" s="238" t="s">
        <v>4398</v>
      </c>
      <c r="E305" s="337" t="s">
        <v>4399</v>
      </c>
      <c r="F305" s="235" t="s">
        <v>36</v>
      </c>
      <c r="G305" s="235">
        <f>SUMIF('In-ward Register'!$K:$K,Summery!$E:$E,'In-ward Register'!$M:$M)</f>
        <v>78</v>
      </c>
      <c r="H305" s="334">
        <f>SUMIF('Out-ward Register'!$D:$D,Summery!$E:$E,'Out-ward Register'!$F:$F)</f>
        <v>76</v>
      </c>
      <c r="I305" s="335">
        <f t="shared" si="24"/>
        <v>2</v>
      </c>
      <c r="J305" s="338">
        <v>11260</v>
      </c>
      <c r="K305" s="338">
        <f t="shared" si="25"/>
        <v>878280</v>
      </c>
      <c r="L305" s="338">
        <f t="shared" si="27"/>
        <v>855760</v>
      </c>
      <c r="M305" s="334">
        <f t="shared" si="26"/>
        <v>22520</v>
      </c>
      <c r="N305" s="40"/>
      <c r="O305" s="686"/>
      <c r="Q305" s="255"/>
    </row>
    <row r="306" spans="1:17" ht="20.399999999999999" hidden="1">
      <c r="A306" s="261" t="s">
        <v>6323</v>
      </c>
      <c r="B306" s="333">
        <v>754</v>
      </c>
      <c r="C306" s="235">
        <v>112161358</v>
      </c>
      <c r="D306" s="239" t="s">
        <v>2467</v>
      </c>
      <c r="E306" s="238" t="s">
        <v>3205</v>
      </c>
      <c r="F306" s="235" t="s">
        <v>36</v>
      </c>
      <c r="G306" s="235">
        <f>SUMIF('In-ward Register'!$K:$K,Summery!$E:$E,'In-ward Register'!$M:$M)</f>
        <v>1</v>
      </c>
      <c r="H306" s="334">
        <f>SUMIF('Out-ward Register'!$D:$D,Summery!$E:$E,'Out-ward Register'!$F:$F)</f>
        <v>0</v>
      </c>
      <c r="I306" s="335">
        <f t="shared" si="24"/>
        <v>1</v>
      </c>
      <c r="J306" s="334">
        <v>22450</v>
      </c>
      <c r="K306" s="334">
        <f t="shared" si="25"/>
        <v>22450</v>
      </c>
      <c r="L306" s="334">
        <f t="shared" si="27"/>
        <v>0</v>
      </c>
      <c r="M306" s="334">
        <f t="shared" si="26"/>
        <v>22450</v>
      </c>
      <c r="N306" s="51"/>
      <c r="O306" s="400">
        <f>M306/M$2*100</f>
        <v>23.681434599156116</v>
      </c>
      <c r="Q306" s="255"/>
    </row>
    <row r="307" spans="1:17" hidden="1">
      <c r="A307" s="261" t="s">
        <v>3892</v>
      </c>
      <c r="B307" s="333">
        <v>908</v>
      </c>
      <c r="C307" s="235">
        <v>110408290</v>
      </c>
      <c r="D307" s="235">
        <v>110408290</v>
      </c>
      <c r="E307" s="238" t="s">
        <v>3306</v>
      </c>
      <c r="F307" s="235" t="s">
        <v>36</v>
      </c>
      <c r="G307" s="235">
        <f>SUMIF('In-ward Register'!$K:$K,Summery!$E:$E,'In-ward Register'!$M:$M)</f>
        <v>50</v>
      </c>
      <c r="H307" s="334">
        <f>SUMIF('Out-ward Register'!$D:$D,Summery!$E:$E,'Out-ward Register'!$F:$F)</f>
        <v>37</v>
      </c>
      <c r="I307" s="335">
        <f t="shared" si="24"/>
        <v>13</v>
      </c>
      <c r="J307" s="334">
        <v>1710</v>
      </c>
      <c r="K307" s="334">
        <f t="shared" si="25"/>
        <v>85500</v>
      </c>
      <c r="L307" s="334">
        <f t="shared" si="27"/>
        <v>63270</v>
      </c>
      <c r="M307" s="334">
        <f t="shared" si="26"/>
        <v>22230</v>
      </c>
      <c r="N307" s="51"/>
      <c r="O307" s="400">
        <f>M307/M$2*100</f>
        <v>23.449367088607595</v>
      </c>
      <c r="Q307" s="255"/>
    </row>
    <row r="308" spans="1:17" ht="51" hidden="1">
      <c r="A308" s="261" t="s">
        <v>3784</v>
      </c>
      <c r="B308" s="333">
        <v>824</v>
      </c>
      <c r="C308" s="235">
        <v>112168268</v>
      </c>
      <c r="D308" s="239" t="s">
        <v>3675</v>
      </c>
      <c r="E308" s="239" t="s">
        <v>3676</v>
      </c>
      <c r="F308" s="333" t="s">
        <v>36</v>
      </c>
      <c r="G308" s="235">
        <f>SUMIF('In-ward Register'!$K:$K,Summery!$E:$E,'In-ward Register'!$M:$M)</f>
        <v>100</v>
      </c>
      <c r="H308" s="334">
        <f>SUMIF('Out-ward Register'!$D:$D,Summery!$E:$E,'Out-ward Register'!$F:$F)</f>
        <v>50</v>
      </c>
      <c r="I308" s="335">
        <f t="shared" si="24"/>
        <v>50</v>
      </c>
      <c r="J308" s="334">
        <v>442.5</v>
      </c>
      <c r="K308" s="334">
        <f t="shared" si="25"/>
        <v>44250</v>
      </c>
      <c r="L308" s="334">
        <f t="shared" ref="L308:L339" si="30">J308*H308</f>
        <v>22125</v>
      </c>
      <c r="M308" s="334">
        <f t="shared" si="26"/>
        <v>22125</v>
      </c>
      <c r="N308" s="171"/>
      <c r="O308" s="400">
        <f>M308/M$2*100</f>
        <v>23.338607594936708</v>
      </c>
      <c r="Q308" s="255"/>
    </row>
    <row r="309" spans="1:17" hidden="1">
      <c r="A309" s="261" t="s">
        <v>3784</v>
      </c>
      <c r="B309" s="238">
        <v>1040</v>
      </c>
      <c r="C309" s="238" t="s">
        <v>5211</v>
      </c>
      <c r="D309" s="239" t="s">
        <v>5218</v>
      </c>
      <c r="E309" s="239" t="s">
        <v>5231</v>
      </c>
      <c r="F309" s="333" t="s">
        <v>36</v>
      </c>
      <c r="G309" s="235">
        <f>SUMIF('In-ward Register'!$K:$K,Summery!$E:$E,'In-ward Register'!$M:$M)</f>
        <v>2</v>
      </c>
      <c r="H309" s="334">
        <f>SUMIF('Out-ward Register'!$D:$D,Summery!$E:$E,'Out-ward Register'!$F:$F)</f>
        <v>0</v>
      </c>
      <c r="I309" s="335">
        <f t="shared" si="24"/>
        <v>2</v>
      </c>
      <c r="J309" s="338">
        <v>11000</v>
      </c>
      <c r="K309" s="338">
        <f t="shared" si="25"/>
        <v>22000</v>
      </c>
      <c r="L309" s="261">
        <f t="shared" si="30"/>
        <v>0</v>
      </c>
      <c r="M309" s="334">
        <f t="shared" si="26"/>
        <v>22000</v>
      </c>
      <c r="N309" s="40"/>
      <c r="O309" s="686"/>
    </row>
    <row r="310" spans="1:17" hidden="1">
      <c r="A310" s="261" t="s">
        <v>3892</v>
      </c>
      <c r="B310" s="333">
        <v>900</v>
      </c>
      <c r="C310" s="235">
        <v>111463288</v>
      </c>
      <c r="D310" s="235">
        <v>111463288</v>
      </c>
      <c r="E310" s="238" t="s">
        <v>3285</v>
      </c>
      <c r="F310" s="235" t="s">
        <v>36</v>
      </c>
      <c r="G310" s="235">
        <f>SUMIF('In-ward Register'!$K:$K,Summery!$E:$E,'In-ward Register'!$M:$M)</f>
        <v>1000</v>
      </c>
      <c r="H310" s="334">
        <f>SUMIF('Out-ward Register'!$D:$D,Summery!$E:$E,'Out-ward Register'!$F:$F)</f>
        <v>734</v>
      </c>
      <c r="I310" s="335">
        <f t="shared" si="24"/>
        <v>266</v>
      </c>
      <c r="J310" s="334">
        <v>82</v>
      </c>
      <c r="K310" s="334">
        <f t="shared" si="25"/>
        <v>82000</v>
      </c>
      <c r="L310" s="334">
        <f t="shared" si="30"/>
        <v>60188</v>
      </c>
      <c r="M310" s="334">
        <f t="shared" si="26"/>
        <v>21812</v>
      </c>
      <c r="N310" s="51"/>
      <c r="O310" s="400">
        <f>M310/M$2*100</f>
        <v>23.008438818565402</v>
      </c>
      <c r="Q310" s="255"/>
    </row>
    <row r="311" spans="1:17" hidden="1">
      <c r="A311" s="261" t="s">
        <v>3784</v>
      </c>
      <c r="B311" s="333">
        <v>796</v>
      </c>
      <c r="C311" s="347">
        <v>110315405</v>
      </c>
      <c r="D311" s="347" t="s">
        <v>2641</v>
      </c>
      <c r="E311" s="349" t="s">
        <v>3221</v>
      </c>
      <c r="F311" s="235" t="s">
        <v>36</v>
      </c>
      <c r="G311" s="235">
        <f>SUMIF('In-ward Register'!$K:$K,Summery!$E:$E,'In-ward Register'!$M:$M)</f>
        <v>1695</v>
      </c>
      <c r="H311" s="334">
        <f>SUMIF('Out-ward Register'!$D:$D,Summery!$E:$E,'Out-ward Register'!$F:$F)</f>
        <v>625</v>
      </c>
      <c r="I311" s="335">
        <f t="shared" si="24"/>
        <v>1070</v>
      </c>
      <c r="J311" s="334">
        <v>20.38</v>
      </c>
      <c r="K311" s="334">
        <f t="shared" si="25"/>
        <v>34544.1</v>
      </c>
      <c r="L311" s="334">
        <f t="shared" si="30"/>
        <v>12737.5</v>
      </c>
      <c r="M311" s="334">
        <f t="shared" si="26"/>
        <v>21806.6</v>
      </c>
      <c r="N311" s="177"/>
      <c r="O311" s="400">
        <f>M311/M$2*100</f>
        <v>23.002742616033753</v>
      </c>
      <c r="Q311" s="255"/>
    </row>
    <row r="312" spans="1:17" hidden="1">
      <c r="A312" s="261" t="s">
        <v>3784</v>
      </c>
      <c r="B312" s="333">
        <v>250</v>
      </c>
      <c r="C312" s="340">
        <v>112136080</v>
      </c>
      <c r="D312" s="238" t="s">
        <v>888</v>
      </c>
      <c r="E312" s="238" t="s">
        <v>889</v>
      </c>
      <c r="F312" s="235" t="s">
        <v>36</v>
      </c>
      <c r="G312" s="235">
        <f>SUMIF('In-ward Register'!$K:$K,Summery!$E:$E,'In-ward Register'!$M:$M)</f>
        <v>5149</v>
      </c>
      <c r="H312" s="334">
        <f>SUMIF('Out-ward Register'!$D:$D,Summery!$E:$E,'Out-ward Register'!$F:$F)</f>
        <v>3603</v>
      </c>
      <c r="I312" s="335">
        <f t="shared" si="24"/>
        <v>1546</v>
      </c>
      <c r="J312" s="334">
        <v>13.72</v>
      </c>
      <c r="K312" s="334">
        <f t="shared" si="25"/>
        <v>70644.28</v>
      </c>
      <c r="L312" s="334">
        <f t="shared" si="30"/>
        <v>49433.16</v>
      </c>
      <c r="M312" s="334">
        <f t="shared" si="26"/>
        <v>21211.119999999995</v>
      </c>
      <c r="N312" s="51"/>
      <c r="O312" s="400">
        <f>M312/M$2*100</f>
        <v>22.374599156118137</v>
      </c>
      <c r="Q312" s="255"/>
    </row>
    <row r="313" spans="1:17" ht="20.399999999999999" hidden="1">
      <c r="A313" s="261" t="s">
        <v>3784</v>
      </c>
      <c r="B313" s="238">
        <v>1166</v>
      </c>
      <c r="C313" s="238">
        <v>113808960</v>
      </c>
      <c r="D313" s="239">
        <v>21100009</v>
      </c>
      <c r="E313" s="239" t="s">
        <v>5782</v>
      </c>
      <c r="F313" s="333" t="s">
        <v>36</v>
      </c>
      <c r="G313" s="235">
        <f>SUMIF('In-ward Register'!$K:$K,Summery!$E:$E,'In-ward Register'!$M:$M)</f>
        <v>3500</v>
      </c>
      <c r="H313" s="334">
        <f>SUMIF('Out-ward Register'!$D:$D,Summery!$E:$E,'Out-ward Register'!$F:$F)</f>
        <v>0</v>
      </c>
      <c r="I313" s="335">
        <f t="shared" si="24"/>
        <v>3500</v>
      </c>
      <c r="J313" s="338">
        <v>5.93</v>
      </c>
      <c r="K313" s="338">
        <f t="shared" si="25"/>
        <v>20755</v>
      </c>
      <c r="L313" s="338">
        <f t="shared" si="30"/>
        <v>0</v>
      </c>
      <c r="M313" s="334">
        <f t="shared" si="26"/>
        <v>20755</v>
      </c>
      <c r="N313" s="40"/>
      <c r="O313" s="686"/>
    </row>
    <row r="314" spans="1:17" hidden="1">
      <c r="A314" s="261" t="s">
        <v>6323</v>
      </c>
      <c r="B314" s="333">
        <v>24</v>
      </c>
      <c r="C314" s="235">
        <v>101668585</v>
      </c>
      <c r="D314" s="238" t="s">
        <v>249</v>
      </c>
      <c r="E314" s="238" t="s">
        <v>250</v>
      </c>
      <c r="F314" s="235" t="s">
        <v>2729</v>
      </c>
      <c r="G314" s="235">
        <f>SUMIF('In-ward Register'!$K:$K,Summery!$E:$E,'In-ward Register'!$M:$M)</f>
        <v>50</v>
      </c>
      <c r="H314" s="334">
        <f>SUMIF('Out-ward Register'!$D:$D,Summery!$E:$E,'Out-ward Register'!$F:$F)</f>
        <v>0</v>
      </c>
      <c r="I314" s="335">
        <f t="shared" si="24"/>
        <v>50</v>
      </c>
      <c r="J314" s="334">
        <v>415</v>
      </c>
      <c r="K314" s="334">
        <f t="shared" si="25"/>
        <v>20750</v>
      </c>
      <c r="L314" s="334">
        <f t="shared" si="30"/>
        <v>0</v>
      </c>
      <c r="M314" s="334">
        <f t="shared" si="26"/>
        <v>20750</v>
      </c>
      <c r="N314" s="51"/>
      <c r="O314" s="400">
        <f>M314/M$2*100</f>
        <v>21.888185654008439</v>
      </c>
      <c r="Q314" s="255"/>
    </row>
    <row r="315" spans="1:17" hidden="1">
      <c r="A315" s="261" t="s">
        <v>3784</v>
      </c>
      <c r="B315" s="333">
        <v>220</v>
      </c>
      <c r="C315" s="235">
        <v>107156657</v>
      </c>
      <c r="D315" s="238">
        <v>107156657</v>
      </c>
      <c r="E315" s="238" t="s">
        <v>815</v>
      </c>
      <c r="F315" s="235" t="s">
        <v>36</v>
      </c>
      <c r="G315" s="235">
        <f>SUMIF('In-ward Register'!$K:$K,Summery!$E:$E,'In-ward Register'!$M:$M)</f>
        <v>4824</v>
      </c>
      <c r="H315" s="334">
        <f>SUMIF('Out-ward Register'!$D:$D,Summery!$E:$E,'Out-ward Register'!$F:$F)</f>
        <v>3320</v>
      </c>
      <c r="I315" s="335">
        <f t="shared" si="24"/>
        <v>1504</v>
      </c>
      <c r="J315" s="334">
        <v>13.68</v>
      </c>
      <c r="K315" s="334">
        <f t="shared" si="25"/>
        <v>65992.319999999992</v>
      </c>
      <c r="L315" s="334">
        <f t="shared" si="30"/>
        <v>45417.599999999999</v>
      </c>
      <c r="M315" s="334">
        <f t="shared" si="26"/>
        <v>20574.719999999994</v>
      </c>
      <c r="N315" s="51"/>
      <c r="O315" s="400">
        <f>M315/M$2*100</f>
        <v>21.703291139240498</v>
      </c>
      <c r="Q315" s="255"/>
    </row>
    <row r="316" spans="1:17" hidden="1">
      <c r="A316" s="261" t="s">
        <v>3784</v>
      </c>
      <c r="B316" s="333">
        <v>961</v>
      </c>
      <c r="C316" s="235">
        <v>109544079</v>
      </c>
      <c r="D316" s="239" t="s">
        <v>4002</v>
      </c>
      <c r="E316" s="238" t="s">
        <v>4003</v>
      </c>
      <c r="F316" s="350" t="s">
        <v>36</v>
      </c>
      <c r="G316" s="235">
        <f>SUMIF('In-ward Register'!$K:$K,Summery!$E:$E,'In-ward Register'!$M:$M)</f>
        <v>24</v>
      </c>
      <c r="H316" s="334">
        <f>SUMIF('Out-ward Register'!$D:$D,Summery!$E:$E,'Out-ward Register'!$F:$F)</f>
        <v>0</v>
      </c>
      <c r="I316" s="335">
        <f t="shared" si="24"/>
        <v>24</v>
      </c>
      <c r="J316" s="334">
        <v>850</v>
      </c>
      <c r="K316" s="338">
        <f t="shared" si="25"/>
        <v>20400</v>
      </c>
      <c r="L316" s="338">
        <f t="shared" si="30"/>
        <v>0</v>
      </c>
      <c r="M316" s="334">
        <f t="shared" si="26"/>
        <v>20400</v>
      </c>
      <c r="N316" s="40"/>
      <c r="O316" s="686"/>
      <c r="Q316" s="255"/>
    </row>
    <row r="317" spans="1:17" hidden="1">
      <c r="A317" s="261" t="s">
        <v>3784</v>
      </c>
      <c r="B317" s="333">
        <v>1106</v>
      </c>
      <c r="C317" s="238" t="s">
        <v>5287</v>
      </c>
      <c r="D317" s="239" t="s">
        <v>5288</v>
      </c>
      <c r="E317" s="239" t="s">
        <v>5289</v>
      </c>
      <c r="F317" s="333" t="s">
        <v>36</v>
      </c>
      <c r="G317" s="235">
        <f>SUMIF('In-ward Register'!$K:$K,Summery!$E:$E,'In-ward Register'!$M:$M)</f>
        <v>6</v>
      </c>
      <c r="H317" s="334">
        <f>SUMIF('Out-ward Register'!$D:$D,Summery!$E:$E,'Out-ward Register'!$F:$F)</f>
        <v>0</v>
      </c>
      <c r="I317" s="335">
        <f t="shared" si="24"/>
        <v>6</v>
      </c>
      <c r="J317" s="338">
        <v>3300</v>
      </c>
      <c r="K317" s="338">
        <f t="shared" si="25"/>
        <v>19800</v>
      </c>
      <c r="L317" s="261">
        <f t="shared" si="30"/>
        <v>0</v>
      </c>
      <c r="M317" s="334">
        <f t="shared" si="26"/>
        <v>19800</v>
      </c>
      <c r="N317" s="40"/>
      <c r="O317" s="686"/>
    </row>
    <row r="318" spans="1:17" hidden="1">
      <c r="A318" s="261" t="s">
        <v>6323</v>
      </c>
      <c r="B318" s="333">
        <v>338</v>
      </c>
      <c r="C318" s="235">
        <v>109567989</v>
      </c>
      <c r="D318" s="238">
        <v>109567989</v>
      </c>
      <c r="E318" s="238" t="s">
        <v>1095</v>
      </c>
      <c r="F318" s="235" t="s">
        <v>36</v>
      </c>
      <c r="G318" s="235">
        <f>SUMIF('In-ward Register'!$K:$K,Summery!$E:$E,'In-ward Register'!$M:$M)</f>
        <v>8</v>
      </c>
      <c r="H318" s="334">
        <f>SUMIF('Out-ward Register'!$D:$D,Summery!$E:$E,'Out-ward Register'!$F:$F)</f>
        <v>0</v>
      </c>
      <c r="I318" s="335">
        <f t="shared" si="24"/>
        <v>8</v>
      </c>
      <c r="J318" s="334">
        <v>2461</v>
      </c>
      <c r="K318" s="334">
        <f t="shared" si="25"/>
        <v>19688</v>
      </c>
      <c r="L318" s="334">
        <f t="shared" si="30"/>
        <v>0</v>
      </c>
      <c r="M318" s="334">
        <f t="shared" si="26"/>
        <v>19688</v>
      </c>
      <c r="N318" s="177"/>
      <c r="O318" s="400">
        <f>M318/M$2*100</f>
        <v>20.767932489451475</v>
      </c>
      <c r="Q318" s="255"/>
    </row>
    <row r="319" spans="1:17" hidden="1">
      <c r="A319" s="261" t="s">
        <v>3784</v>
      </c>
      <c r="B319" s="333">
        <v>979</v>
      </c>
      <c r="C319" s="238">
        <v>113709551</v>
      </c>
      <c r="D319" s="238">
        <v>113709551</v>
      </c>
      <c r="E319" s="238" t="s">
        <v>4233</v>
      </c>
      <c r="F319" s="235" t="s">
        <v>36</v>
      </c>
      <c r="G319" s="235">
        <f>SUMIF('In-ward Register'!$K:$K,Summery!$E:$E,'In-ward Register'!$M:$M)</f>
        <v>480</v>
      </c>
      <c r="H319" s="334">
        <f>SUMIF('Out-ward Register'!$D:$D,Summery!$E:$E,'Out-ward Register'!$F:$F)</f>
        <v>476</v>
      </c>
      <c r="I319" s="335">
        <f t="shared" si="24"/>
        <v>4</v>
      </c>
      <c r="J319" s="334">
        <v>4800</v>
      </c>
      <c r="K319" s="338">
        <f t="shared" si="25"/>
        <v>2304000</v>
      </c>
      <c r="L319" s="338">
        <f t="shared" si="30"/>
        <v>2284800</v>
      </c>
      <c r="M319" s="334">
        <f t="shared" si="26"/>
        <v>19200</v>
      </c>
      <c r="N319" s="40"/>
      <c r="O319" s="686"/>
      <c r="Q319" s="255"/>
    </row>
    <row r="320" spans="1:17" hidden="1">
      <c r="A320" s="261" t="s">
        <v>6323</v>
      </c>
      <c r="B320" s="333">
        <v>680</v>
      </c>
      <c r="C320" s="235">
        <v>100712952</v>
      </c>
      <c r="D320" s="238" t="s">
        <v>2137</v>
      </c>
      <c r="E320" s="238" t="s">
        <v>2138</v>
      </c>
      <c r="F320" s="235" t="s">
        <v>2729</v>
      </c>
      <c r="G320" s="235">
        <f>SUMIF('In-ward Register'!$K:$K,Summery!$E:$E,'In-ward Register'!$M:$M)</f>
        <v>180</v>
      </c>
      <c r="H320" s="334">
        <f>SUMIF('Out-ward Register'!$D:$D,Summery!$E:$E,'Out-ward Register'!$F:$F)</f>
        <v>0</v>
      </c>
      <c r="I320" s="335">
        <f t="shared" si="24"/>
        <v>180</v>
      </c>
      <c r="J320" s="334">
        <v>106</v>
      </c>
      <c r="K320" s="334">
        <f t="shared" si="25"/>
        <v>19080</v>
      </c>
      <c r="L320" s="334">
        <f t="shared" si="30"/>
        <v>0</v>
      </c>
      <c r="M320" s="334">
        <f t="shared" si="26"/>
        <v>19080</v>
      </c>
      <c r="N320" s="177"/>
      <c r="O320" s="400">
        <f>M320/M$2*100</f>
        <v>20.126582278481013</v>
      </c>
      <c r="Q320" s="255"/>
    </row>
    <row r="321" spans="1:17" hidden="1">
      <c r="A321" s="261" t="s">
        <v>6323</v>
      </c>
      <c r="B321" s="333">
        <v>38</v>
      </c>
      <c r="C321" s="235">
        <v>108334275</v>
      </c>
      <c r="D321" s="238" t="s">
        <v>298</v>
      </c>
      <c r="E321" s="238" t="s">
        <v>299</v>
      </c>
      <c r="F321" s="235" t="s">
        <v>300</v>
      </c>
      <c r="G321" s="235">
        <f>SUMIF('In-ward Register'!$K:$K,Summery!$E:$E,'In-ward Register'!$M:$M)</f>
        <v>30</v>
      </c>
      <c r="H321" s="334">
        <f>SUMIF('Out-ward Register'!$D:$D,Summery!$E:$E,'Out-ward Register'!$F:$F)</f>
        <v>0</v>
      </c>
      <c r="I321" s="335">
        <f t="shared" si="24"/>
        <v>30</v>
      </c>
      <c r="J321" s="334">
        <v>633</v>
      </c>
      <c r="K321" s="334">
        <f t="shared" si="25"/>
        <v>18990</v>
      </c>
      <c r="L321" s="334">
        <f t="shared" si="30"/>
        <v>0</v>
      </c>
      <c r="M321" s="334">
        <f t="shared" si="26"/>
        <v>18990</v>
      </c>
      <c r="N321" s="51"/>
      <c r="O321" s="400">
        <f>M321/M$2*100</f>
        <v>20.031645569620256</v>
      </c>
      <c r="Q321" s="255"/>
    </row>
    <row r="322" spans="1:17" ht="20.399999999999999" hidden="1">
      <c r="A322" s="261" t="s">
        <v>6323</v>
      </c>
      <c r="B322" s="333">
        <v>941</v>
      </c>
      <c r="C322" s="235">
        <v>110648104</v>
      </c>
      <c r="D322" s="337">
        <v>110648104</v>
      </c>
      <c r="E322" s="336" t="s">
        <v>3846</v>
      </c>
      <c r="F322" s="336" t="s">
        <v>36</v>
      </c>
      <c r="G322" s="235">
        <f>SUMIF('In-ward Register'!$K:$K,Summery!$E:$E,'In-ward Register'!$M:$M)</f>
        <v>1</v>
      </c>
      <c r="H322" s="334">
        <f>SUMIF('Out-ward Register'!$D:$D,Summery!$E:$E,'Out-ward Register'!$F:$F)</f>
        <v>0</v>
      </c>
      <c r="I322" s="335">
        <f t="shared" si="24"/>
        <v>1</v>
      </c>
      <c r="J322" s="338">
        <v>18500</v>
      </c>
      <c r="K322" s="338">
        <f t="shared" si="25"/>
        <v>18500</v>
      </c>
      <c r="L322" s="338">
        <f t="shared" si="30"/>
        <v>0</v>
      </c>
      <c r="M322" s="334">
        <f t="shared" si="26"/>
        <v>18500</v>
      </c>
      <c r="N322" s="40"/>
      <c r="O322" s="686"/>
      <c r="Q322" s="255"/>
    </row>
    <row r="323" spans="1:17" ht="20.399999999999999" hidden="1">
      <c r="A323" s="261" t="s">
        <v>3784</v>
      </c>
      <c r="B323" s="238">
        <v>1167</v>
      </c>
      <c r="C323" s="238">
        <v>113808959</v>
      </c>
      <c r="D323" s="239">
        <v>21100019</v>
      </c>
      <c r="E323" s="239" t="s">
        <v>5783</v>
      </c>
      <c r="F323" s="333" t="s">
        <v>36</v>
      </c>
      <c r="G323" s="235">
        <f>SUMIF('In-ward Register'!$K:$K,Summery!$E:$E,'In-ward Register'!$M:$M)</f>
        <v>3500</v>
      </c>
      <c r="H323" s="334">
        <f>SUMIF('Out-ward Register'!$D:$D,Summery!$E:$E,'Out-ward Register'!$F:$F)</f>
        <v>0</v>
      </c>
      <c r="I323" s="335">
        <f t="shared" si="24"/>
        <v>3500</v>
      </c>
      <c r="J323" s="338">
        <v>5.25</v>
      </c>
      <c r="K323" s="338">
        <f t="shared" si="25"/>
        <v>18375</v>
      </c>
      <c r="L323" s="338">
        <f t="shared" si="30"/>
        <v>0</v>
      </c>
      <c r="M323" s="334">
        <f t="shared" si="26"/>
        <v>18375</v>
      </c>
      <c r="N323" s="40"/>
      <c r="O323" s="686"/>
    </row>
    <row r="324" spans="1:17" hidden="1">
      <c r="A324" s="261" t="s">
        <v>6323</v>
      </c>
      <c r="B324" s="333">
        <v>1</v>
      </c>
      <c r="C324" s="235">
        <v>109687772</v>
      </c>
      <c r="D324" s="238">
        <v>109687772</v>
      </c>
      <c r="E324" s="238" t="s">
        <v>35</v>
      </c>
      <c r="F324" s="235" t="s">
        <v>36</v>
      </c>
      <c r="G324" s="235">
        <f>SUMIF('In-ward Register'!$K:$K,Summery!$E:$E,'In-ward Register'!$M:$M)</f>
        <v>20</v>
      </c>
      <c r="H324" s="334">
        <f>SUMIF('Out-ward Register'!$D:$D,Summery!$E:$E,'Out-ward Register'!$F:$F)</f>
        <v>0</v>
      </c>
      <c r="I324" s="335">
        <f t="shared" ref="I324:I387" si="31">G324-H324</f>
        <v>20</v>
      </c>
      <c r="J324" s="334">
        <v>911</v>
      </c>
      <c r="K324" s="334">
        <f t="shared" ref="K324:K387" si="32">J324*G324</f>
        <v>18220</v>
      </c>
      <c r="L324" s="334">
        <f t="shared" si="30"/>
        <v>0</v>
      </c>
      <c r="M324" s="334">
        <f t="shared" ref="M324:M387" si="33">K324-L324</f>
        <v>18220</v>
      </c>
      <c r="N324" s="51"/>
      <c r="O324" s="400">
        <f>M324/M$2*100</f>
        <v>19.219409282700422</v>
      </c>
      <c r="P324" s="402">
        <v>11</v>
      </c>
      <c r="Q324" s="255"/>
    </row>
    <row r="325" spans="1:17" hidden="1">
      <c r="A325" s="261" t="s">
        <v>6323</v>
      </c>
      <c r="B325" s="333">
        <v>510</v>
      </c>
      <c r="C325" s="235">
        <v>101668587</v>
      </c>
      <c r="D325" s="235">
        <v>101668587</v>
      </c>
      <c r="E325" s="238" t="s">
        <v>1565</v>
      </c>
      <c r="F325" s="235" t="s">
        <v>2729</v>
      </c>
      <c r="G325" s="235">
        <f>SUMIF('In-ward Register'!$K:$K,Summery!$E:$E,'In-ward Register'!$M:$M)</f>
        <v>100</v>
      </c>
      <c r="H325" s="334">
        <f>SUMIF('Out-ward Register'!$D:$D,Summery!$E:$E,'Out-ward Register'!$F:$F)</f>
        <v>0</v>
      </c>
      <c r="I325" s="335">
        <f t="shared" si="31"/>
        <v>100</v>
      </c>
      <c r="J325" s="334">
        <v>180</v>
      </c>
      <c r="K325" s="334">
        <f t="shared" si="32"/>
        <v>18000</v>
      </c>
      <c r="L325" s="334">
        <f t="shared" si="30"/>
        <v>0</v>
      </c>
      <c r="M325" s="334">
        <f t="shared" si="33"/>
        <v>18000</v>
      </c>
      <c r="N325" s="177"/>
      <c r="O325" s="400">
        <f>M325/M$2*100</f>
        <v>18.9873417721519</v>
      </c>
      <c r="Q325" s="255"/>
    </row>
    <row r="326" spans="1:17" hidden="1">
      <c r="A326" s="261" t="s">
        <v>3892</v>
      </c>
      <c r="B326" s="333">
        <v>1004</v>
      </c>
      <c r="C326" s="238">
        <v>113696200</v>
      </c>
      <c r="D326" s="238">
        <v>113696200</v>
      </c>
      <c r="E326" s="337" t="s">
        <v>4650</v>
      </c>
      <c r="F326" s="235" t="s">
        <v>36</v>
      </c>
      <c r="G326" s="235">
        <f>SUMIF('In-ward Register'!$K:$K,Summery!$E:$E,'In-ward Register'!$M:$M)</f>
        <v>4</v>
      </c>
      <c r="H326" s="334">
        <f>SUMIF('Out-ward Register'!$D:$D,Summery!$E:$E,'Out-ward Register'!$F:$F)</f>
        <v>2</v>
      </c>
      <c r="I326" s="335">
        <f t="shared" si="31"/>
        <v>2</v>
      </c>
      <c r="J326" s="338">
        <v>8928</v>
      </c>
      <c r="K326" s="338">
        <f t="shared" si="32"/>
        <v>35712</v>
      </c>
      <c r="L326" s="338">
        <f t="shared" si="30"/>
        <v>17856</v>
      </c>
      <c r="M326" s="334">
        <f t="shared" si="33"/>
        <v>17856</v>
      </c>
      <c r="N326" s="40"/>
      <c r="O326" s="686"/>
    </row>
    <row r="327" spans="1:17" hidden="1">
      <c r="A327" s="261" t="s">
        <v>6323</v>
      </c>
      <c r="B327" s="333">
        <v>57</v>
      </c>
      <c r="C327" s="235" t="s">
        <v>6294</v>
      </c>
      <c r="D327" s="238" t="s">
        <v>365</v>
      </c>
      <c r="E327" s="238" t="s">
        <v>366</v>
      </c>
      <c r="F327" s="235" t="s">
        <v>36</v>
      </c>
      <c r="G327" s="235">
        <f>SUMIF('In-ward Register'!$K:$K,Summery!$E:$E,'In-ward Register'!$M:$M)</f>
        <v>9</v>
      </c>
      <c r="H327" s="334">
        <f>SUMIF('Out-ward Register'!$D:$D,Summery!$E:$E,'Out-ward Register'!$F:$F)</f>
        <v>0</v>
      </c>
      <c r="I327" s="335">
        <f t="shared" si="31"/>
        <v>9</v>
      </c>
      <c r="J327" s="334">
        <v>1956</v>
      </c>
      <c r="K327" s="334">
        <f t="shared" si="32"/>
        <v>17604</v>
      </c>
      <c r="L327" s="334">
        <f t="shared" si="30"/>
        <v>0</v>
      </c>
      <c r="M327" s="334">
        <f t="shared" si="33"/>
        <v>17604</v>
      </c>
      <c r="N327" s="51"/>
      <c r="O327" s="400">
        <f t="shared" ref="O327:O337" si="34">M327/M$2*100</f>
        <v>18.569620253164558</v>
      </c>
      <c r="Q327" s="255"/>
    </row>
    <row r="328" spans="1:17" hidden="1">
      <c r="A328" s="261" t="s">
        <v>3784</v>
      </c>
      <c r="B328" s="333">
        <v>536</v>
      </c>
      <c r="C328" s="235">
        <v>109609628</v>
      </c>
      <c r="D328" s="337" t="s">
        <v>1672</v>
      </c>
      <c r="E328" s="238" t="s">
        <v>1673</v>
      </c>
      <c r="F328" s="235" t="s">
        <v>36</v>
      </c>
      <c r="G328" s="235">
        <f>SUMIF('In-ward Register'!$K:$K,Summery!$E:$E,'In-ward Register'!$M:$M)</f>
        <v>1264</v>
      </c>
      <c r="H328" s="334">
        <f>SUMIF('Out-ward Register'!$D:$D,Summery!$E:$E,'Out-ward Register'!$F:$F)</f>
        <v>878</v>
      </c>
      <c r="I328" s="335">
        <f t="shared" si="31"/>
        <v>386</v>
      </c>
      <c r="J328" s="334">
        <v>45.34</v>
      </c>
      <c r="K328" s="334">
        <f t="shared" si="32"/>
        <v>57309.760000000002</v>
      </c>
      <c r="L328" s="334">
        <f t="shared" si="30"/>
        <v>39808.520000000004</v>
      </c>
      <c r="M328" s="334">
        <f t="shared" si="33"/>
        <v>17501.239999999998</v>
      </c>
      <c r="N328" s="51"/>
      <c r="O328" s="400">
        <f t="shared" si="34"/>
        <v>18.461223628691982</v>
      </c>
      <c r="Q328" s="255"/>
    </row>
    <row r="329" spans="1:17" hidden="1">
      <c r="A329" s="261" t="s">
        <v>6323</v>
      </c>
      <c r="B329" s="333">
        <v>563</v>
      </c>
      <c r="C329" s="235">
        <v>110648090</v>
      </c>
      <c r="D329" s="235" t="s">
        <v>1788</v>
      </c>
      <c r="E329" s="235" t="s">
        <v>3152</v>
      </c>
      <c r="F329" s="235" t="s">
        <v>36</v>
      </c>
      <c r="G329" s="235">
        <f>SUMIF('In-ward Register'!$K:$K,Summery!$E:$E,'In-ward Register'!$M:$M)</f>
        <v>18</v>
      </c>
      <c r="H329" s="334">
        <f>SUMIF('Out-ward Register'!$D:$D,Summery!$E:$E,'Out-ward Register'!$F:$F)</f>
        <v>0</v>
      </c>
      <c r="I329" s="335">
        <f t="shared" si="31"/>
        <v>18</v>
      </c>
      <c r="J329" s="334">
        <v>971</v>
      </c>
      <c r="K329" s="334">
        <f t="shared" si="32"/>
        <v>17478</v>
      </c>
      <c r="L329" s="334">
        <f t="shared" si="30"/>
        <v>0</v>
      </c>
      <c r="M329" s="334">
        <f t="shared" si="33"/>
        <v>17478</v>
      </c>
      <c r="N329" s="177"/>
      <c r="O329" s="400">
        <f t="shared" si="34"/>
        <v>18.436708860759492</v>
      </c>
      <c r="Q329" s="255"/>
    </row>
    <row r="330" spans="1:17" hidden="1">
      <c r="A330" s="261" t="s">
        <v>6323</v>
      </c>
      <c r="B330" s="333">
        <v>195</v>
      </c>
      <c r="C330" s="235">
        <v>104494774</v>
      </c>
      <c r="D330" s="238" t="s">
        <v>745</v>
      </c>
      <c r="E330" s="238" t="s">
        <v>746</v>
      </c>
      <c r="F330" s="235" t="s">
        <v>36</v>
      </c>
      <c r="G330" s="235">
        <f>SUMIF('In-ward Register'!$K:$K,Summery!$E:$E,'In-ward Register'!$M:$M)</f>
        <v>1</v>
      </c>
      <c r="H330" s="334">
        <f>SUMIF('Out-ward Register'!$D:$D,Summery!$E:$E,'Out-ward Register'!$F:$F)</f>
        <v>0</v>
      </c>
      <c r="I330" s="335">
        <f t="shared" si="31"/>
        <v>1</v>
      </c>
      <c r="J330" s="334">
        <v>16870</v>
      </c>
      <c r="K330" s="334">
        <f t="shared" si="32"/>
        <v>16870</v>
      </c>
      <c r="L330" s="334">
        <f t="shared" si="30"/>
        <v>0</v>
      </c>
      <c r="M330" s="334">
        <f t="shared" si="33"/>
        <v>16870</v>
      </c>
      <c r="N330" s="177"/>
      <c r="O330" s="400">
        <f t="shared" si="34"/>
        <v>17.79535864978903</v>
      </c>
      <c r="Q330" s="255"/>
    </row>
    <row r="331" spans="1:17" hidden="1">
      <c r="A331" s="261" t="s">
        <v>3892</v>
      </c>
      <c r="B331" s="333">
        <v>912</v>
      </c>
      <c r="C331" s="235">
        <v>110408293</v>
      </c>
      <c r="D331" s="239" t="s">
        <v>3321</v>
      </c>
      <c r="E331" s="238" t="s">
        <v>3322</v>
      </c>
      <c r="F331" s="235" t="s">
        <v>36</v>
      </c>
      <c r="G331" s="235">
        <f>SUMIF('In-ward Register'!$K:$K,Summery!$E:$E,'In-ward Register'!$M:$M)</f>
        <v>56</v>
      </c>
      <c r="H331" s="334">
        <f>SUMIF('Out-ward Register'!$D:$D,Summery!$E:$E,'Out-ward Register'!$F:$F)</f>
        <v>54</v>
      </c>
      <c r="I331" s="335">
        <f t="shared" si="31"/>
        <v>2</v>
      </c>
      <c r="J331" s="334">
        <v>8339</v>
      </c>
      <c r="K331" s="334">
        <f t="shared" si="32"/>
        <v>466984</v>
      </c>
      <c r="L331" s="334">
        <f t="shared" si="30"/>
        <v>450306</v>
      </c>
      <c r="M331" s="334">
        <f t="shared" si="33"/>
        <v>16678</v>
      </c>
      <c r="N331" s="51"/>
      <c r="O331" s="400">
        <f t="shared" si="34"/>
        <v>17.592827004219409</v>
      </c>
      <c r="Q331" s="255"/>
    </row>
    <row r="332" spans="1:17" hidden="1">
      <c r="A332" s="261" t="s">
        <v>6323</v>
      </c>
      <c r="B332" s="333">
        <v>378</v>
      </c>
      <c r="C332" s="235">
        <v>110323536</v>
      </c>
      <c r="D332" s="238" t="s">
        <v>1254</v>
      </c>
      <c r="E332" s="238" t="s">
        <v>1255</v>
      </c>
      <c r="F332" s="235" t="s">
        <v>36</v>
      </c>
      <c r="G332" s="235">
        <f>SUMIF('In-ward Register'!$K:$K,Summery!$E:$E,'In-ward Register'!$M:$M)</f>
        <v>1</v>
      </c>
      <c r="H332" s="334">
        <f>SUMIF('Out-ward Register'!$D:$D,Summery!$E:$E,'Out-ward Register'!$F:$F)</f>
        <v>0</v>
      </c>
      <c r="I332" s="335">
        <f t="shared" si="31"/>
        <v>1</v>
      </c>
      <c r="J332" s="334">
        <v>16500</v>
      </c>
      <c r="K332" s="334">
        <f t="shared" si="32"/>
        <v>16500</v>
      </c>
      <c r="L332" s="334">
        <f t="shared" si="30"/>
        <v>0</v>
      </c>
      <c r="M332" s="334">
        <f t="shared" si="33"/>
        <v>16500</v>
      </c>
      <c r="N332" s="177"/>
      <c r="O332" s="400">
        <f t="shared" si="34"/>
        <v>17.405063291139243</v>
      </c>
      <c r="Q332" s="255"/>
    </row>
    <row r="333" spans="1:17" hidden="1">
      <c r="A333" s="261" t="s">
        <v>3892</v>
      </c>
      <c r="B333" s="333">
        <v>903</v>
      </c>
      <c r="C333" s="235">
        <v>112308583</v>
      </c>
      <c r="D333" s="235">
        <v>112308583</v>
      </c>
      <c r="E333" s="238" t="s">
        <v>3297</v>
      </c>
      <c r="F333" s="235" t="s">
        <v>36</v>
      </c>
      <c r="G333" s="235">
        <f>SUMIF('In-ward Register'!$K:$K,Summery!$E:$E,'In-ward Register'!$M:$M)</f>
        <v>576</v>
      </c>
      <c r="H333" s="334">
        <f>SUMIF('Out-ward Register'!$D:$D,Summery!$E:$E,'Out-ward Register'!$F:$F)</f>
        <v>525</v>
      </c>
      <c r="I333" s="335">
        <f t="shared" si="31"/>
        <v>51</v>
      </c>
      <c r="J333" s="334">
        <v>320.8</v>
      </c>
      <c r="K333" s="334">
        <f t="shared" si="32"/>
        <v>184780.80000000002</v>
      </c>
      <c r="L333" s="334">
        <f t="shared" si="30"/>
        <v>168420</v>
      </c>
      <c r="M333" s="334">
        <f t="shared" si="33"/>
        <v>16360.800000000017</v>
      </c>
      <c r="N333" s="51"/>
      <c r="O333" s="400">
        <f t="shared" si="34"/>
        <v>17.258227848101285</v>
      </c>
      <c r="Q333" s="255"/>
    </row>
    <row r="334" spans="1:17" hidden="1">
      <c r="A334" s="261" t="s">
        <v>3892</v>
      </c>
      <c r="B334" s="333">
        <v>904</v>
      </c>
      <c r="C334" s="235">
        <v>112308585</v>
      </c>
      <c r="D334" s="235">
        <v>112308585</v>
      </c>
      <c r="E334" s="238" t="s">
        <v>3298</v>
      </c>
      <c r="F334" s="235" t="s">
        <v>36</v>
      </c>
      <c r="G334" s="235">
        <f>SUMIF('In-ward Register'!$K:$K,Summery!$E:$E,'In-ward Register'!$M:$M)</f>
        <v>576</v>
      </c>
      <c r="H334" s="334">
        <f>SUMIF('Out-ward Register'!$D:$D,Summery!$E:$E,'Out-ward Register'!$F:$F)</f>
        <v>525</v>
      </c>
      <c r="I334" s="335">
        <f t="shared" si="31"/>
        <v>51</v>
      </c>
      <c r="J334" s="334">
        <v>320.8</v>
      </c>
      <c r="K334" s="334">
        <f t="shared" si="32"/>
        <v>184780.80000000002</v>
      </c>
      <c r="L334" s="334">
        <f t="shared" si="30"/>
        <v>168420</v>
      </c>
      <c r="M334" s="334">
        <f t="shared" si="33"/>
        <v>16360.800000000017</v>
      </c>
      <c r="N334" s="51"/>
      <c r="O334" s="400">
        <f t="shared" si="34"/>
        <v>17.258227848101285</v>
      </c>
      <c r="Q334" s="255"/>
    </row>
    <row r="335" spans="1:17" hidden="1">
      <c r="A335" s="261" t="s">
        <v>3784</v>
      </c>
      <c r="B335" s="333">
        <v>734</v>
      </c>
      <c r="C335" s="235">
        <v>112170848</v>
      </c>
      <c r="D335" s="235">
        <v>112170848</v>
      </c>
      <c r="E335" s="238" t="s">
        <v>2381</v>
      </c>
      <c r="F335" s="235" t="s">
        <v>36</v>
      </c>
      <c r="G335" s="235">
        <f>SUMIF('In-ward Register'!$K:$K,Summery!$E:$E,'In-ward Register'!$M:$M)</f>
        <v>6006</v>
      </c>
      <c r="H335" s="334">
        <f>SUMIF('Out-ward Register'!$D:$D,Summery!$E:$E,'Out-ward Register'!$F:$F)</f>
        <v>4864</v>
      </c>
      <c r="I335" s="335">
        <f t="shared" si="31"/>
        <v>1142</v>
      </c>
      <c r="J335" s="334">
        <v>14</v>
      </c>
      <c r="K335" s="334">
        <f t="shared" si="32"/>
        <v>84084</v>
      </c>
      <c r="L335" s="334">
        <f t="shared" si="30"/>
        <v>68096</v>
      </c>
      <c r="M335" s="334">
        <f t="shared" si="33"/>
        <v>15988</v>
      </c>
      <c r="N335" s="51"/>
      <c r="O335" s="400">
        <f t="shared" si="34"/>
        <v>16.864978902953588</v>
      </c>
      <c r="Q335" s="255"/>
    </row>
    <row r="336" spans="1:17" hidden="1">
      <c r="A336" s="261" t="s">
        <v>6323</v>
      </c>
      <c r="B336" s="333">
        <v>507</v>
      </c>
      <c r="C336" s="235">
        <v>110408160</v>
      </c>
      <c r="D336" s="235" t="s">
        <v>1556</v>
      </c>
      <c r="E336" s="238" t="s">
        <v>1557</v>
      </c>
      <c r="F336" s="235" t="s">
        <v>36</v>
      </c>
      <c r="G336" s="235">
        <f>SUMIF('In-ward Register'!$K:$K,Summery!$E:$E,'In-ward Register'!$M:$M)</f>
        <v>39</v>
      </c>
      <c r="H336" s="334">
        <f>SUMIF('Out-ward Register'!$D:$D,Summery!$E:$E,'Out-ward Register'!$F:$F)</f>
        <v>0</v>
      </c>
      <c r="I336" s="335">
        <f t="shared" si="31"/>
        <v>39</v>
      </c>
      <c r="J336" s="334">
        <v>401.95</v>
      </c>
      <c r="K336" s="334">
        <f t="shared" si="32"/>
        <v>15676.05</v>
      </c>
      <c r="L336" s="334">
        <f t="shared" si="30"/>
        <v>0</v>
      </c>
      <c r="M336" s="334">
        <f t="shared" si="33"/>
        <v>15676.05</v>
      </c>
      <c r="N336" s="177"/>
      <c r="O336" s="400">
        <f t="shared" si="34"/>
        <v>16.535917721518985</v>
      </c>
      <c r="Q336" s="255"/>
    </row>
    <row r="337" spans="1:17" hidden="1">
      <c r="A337" s="261" t="s">
        <v>6323</v>
      </c>
      <c r="B337" s="333">
        <v>711</v>
      </c>
      <c r="C337" s="235">
        <v>110315379</v>
      </c>
      <c r="D337" s="238" t="s">
        <v>2302</v>
      </c>
      <c r="E337" s="238" t="s">
        <v>3189</v>
      </c>
      <c r="F337" s="235" t="s">
        <v>2729</v>
      </c>
      <c r="G337" s="235">
        <f>SUMIF('In-ward Register'!$K:$K,Summery!$E:$E,'In-ward Register'!$M:$M)</f>
        <v>5</v>
      </c>
      <c r="H337" s="334">
        <f>SUMIF('Out-ward Register'!$D:$D,Summery!$E:$E,'Out-ward Register'!$F:$F)</f>
        <v>0</v>
      </c>
      <c r="I337" s="335">
        <f t="shared" si="31"/>
        <v>5</v>
      </c>
      <c r="J337" s="334">
        <v>3100</v>
      </c>
      <c r="K337" s="334">
        <f t="shared" si="32"/>
        <v>15500</v>
      </c>
      <c r="L337" s="334">
        <f t="shared" si="30"/>
        <v>0</v>
      </c>
      <c r="M337" s="334">
        <f t="shared" si="33"/>
        <v>15500</v>
      </c>
      <c r="N337" s="177"/>
      <c r="O337" s="400">
        <f t="shared" si="34"/>
        <v>16.350210970464136</v>
      </c>
      <c r="Q337" s="255"/>
    </row>
    <row r="338" spans="1:17" hidden="1">
      <c r="A338" s="261" t="s">
        <v>3784</v>
      </c>
      <c r="B338" s="238">
        <v>1170</v>
      </c>
      <c r="C338" s="238">
        <v>115017530</v>
      </c>
      <c r="D338" s="238">
        <v>115017530</v>
      </c>
      <c r="E338" s="239" t="s">
        <v>5794</v>
      </c>
      <c r="F338" s="235" t="s">
        <v>36</v>
      </c>
      <c r="G338" s="235">
        <f>SUMIF('In-ward Register'!$K:$K,Summery!$E:$E,'In-ward Register'!$M:$M)</f>
        <v>2360</v>
      </c>
      <c r="H338" s="334">
        <f>SUMIF('Out-ward Register'!$D:$D,Summery!$E:$E,'Out-ward Register'!$F:$F)</f>
        <v>0</v>
      </c>
      <c r="I338" s="335">
        <f t="shared" si="31"/>
        <v>2360</v>
      </c>
      <c r="J338" s="338">
        <v>6.54</v>
      </c>
      <c r="K338" s="338">
        <f t="shared" si="32"/>
        <v>15434.4</v>
      </c>
      <c r="L338" s="338">
        <f t="shared" si="30"/>
        <v>0</v>
      </c>
      <c r="M338" s="334">
        <f t="shared" si="33"/>
        <v>15434.4</v>
      </c>
      <c r="N338" s="40"/>
      <c r="O338" s="686"/>
    </row>
    <row r="339" spans="1:17" hidden="1">
      <c r="A339" s="261" t="s">
        <v>3784</v>
      </c>
      <c r="B339" s="238">
        <v>1143</v>
      </c>
      <c r="C339" s="333">
        <v>100705887</v>
      </c>
      <c r="D339" s="239"/>
      <c r="E339" s="357" t="s">
        <v>5538</v>
      </c>
      <c r="F339" s="235" t="s">
        <v>36</v>
      </c>
      <c r="G339" s="235">
        <f>SUMIF('In-ward Register'!$K:$K,Summery!$E:$E,'In-ward Register'!$M:$M)</f>
        <v>4</v>
      </c>
      <c r="H339" s="334">
        <f>SUMIF('Out-ward Register'!$D:$D,Summery!$E:$E,'Out-ward Register'!$F:$F)</f>
        <v>0</v>
      </c>
      <c r="I339" s="335">
        <f t="shared" si="31"/>
        <v>4</v>
      </c>
      <c r="J339" s="335">
        <v>3834</v>
      </c>
      <c r="K339" s="338">
        <f t="shared" si="32"/>
        <v>15336</v>
      </c>
      <c r="L339" s="261">
        <f t="shared" si="30"/>
        <v>0</v>
      </c>
      <c r="M339" s="334">
        <f t="shared" si="33"/>
        <v>15336</v>
      </c>
      <c r="N339" s="40"/>
      <c r="O339" s="686"/>
    </row>
    <row r="340" spans="1:17" hidden="1">
      <c r="A340" s="261" t="s">
        <v>3784</v>
      </c>
      <c r="B340" s="238">
        <v>1160</v>
      </c>
      <c r="C340" s="238">
        <v>101575962</v>
      </c>
      <c r="D340" s="239" t="s">
        <v>5734</v>
      </c>
      <c r="E340" s="239" t="s">
        <v>5735</v>
      </c>
      <c r="F340" s="333" t="s">
        <v>36</v>
      </c>
      <c r="G340" s="235">
        <f>SUMIF('In-ward Register'!$K:$K,Summery!$E:$E,'In-ward Register'!$M:$M)</f>
        <v>4</v>
      </c>
      <c r="H340" s="334">
        <f>SUMIF('Out-ward Register'!$D:$D,Summery!$E:$E,'Out-ward Register'!$F:$F)</f>
        <v>0</v>
      </c>
      <c r="I340" s="335">
        <f t="shared" si="31"/>
        <v>4</v>
      </c>
      <c r="J340" s="338">
        <v>3800</v>
      </c>
      <c r="K340" s="338">
        <f t="shared" si="32"/>
        <v>15200</v>
      </c>
      <c r="L340" s="338">
        <f t="shared" ref="L340:L376" si="35">J340*H340</f>
        <v>0</v>
      </c>
      <c r="M340" s="334">
        <f t="shared" si="33"/>
        <v>15200</v>
      </c>
      <c r="N340" s="40"/>
      <c r="O340" s="686"/>
    </row>
    <row r="341" spans="1:17" hidden="1">
      <c r="A341" s="261" t="s">
        <v>3784</v>
      </c>
      <c r="B341" s="333">
        <v>309</v>
      </c>
      <c r="C341" s="235">
        <v>100776327</v>
      </c>
      <c r="D341" s="238" t="s">
        <v>1018</v>
      </c>
      <c r="E341" s="238" t="s">
        <v>3066</v>
      </c>
      <c r="F341" s="235" t="s">
        <v>36</v>
      </c>
      <c r="G341" s="235">
        <f>SUMIF('In-ward Register'!$K:$K,Summery!$E:$E,'In-ward Register'!$M:$M)</f>
        <v>16</v>
      </c>
      <c r="H341" s="334">
        <f>SUMIF('Out-ward Register'!$D:$D,Summery!$E:$E,'Out-ward Register'!$F:$F)</f>
        <v>15</v>
      </c>
      <c r="I341" s="335">
        <f t="shared" si="31"/>
        <v>1</v>
      </c>
      <c r="J341" s="334">
        <v>15000</v>
      </c>
      <c r="K341" s="334">
        <f t="shared" si="32"/>
        <v>240000</v>
      </c>
      <c r="L341" s="334">
        <f t="shared" si="35"/>
        <v>225000</v>
      </c>
      <c r="M341" s="334">
        <f t="shared" si="33"/>
        <v>15000</v>
      </c>
      <c r="N341" s="177"/>
      <c r="O341" s="400">
        <f>M341/M$2*100</f>
        <v>15.822784810126583</v>
      </c>
      <c r="Q341" s="255"/>
    </row>
    <row r="342" spans="1:17" hidden="1">
      <c r="A342" s="261" t="s">
        <v>6323</v>
      </c>
      <c r="B342" s="333">
        <v>759</v>
      </c>
      <c r="C342" s="235">
        <v>112161392</v>
      </c>
      <c r="D342" s="239" t="s">
        <v>2478</v>
      </c>
      <c r="E342" s="238" t="s">
        <v>3210</v>
      </c>
      <c r="F342" s="235" t="s">
        <v>36</v>
      </c>
      <c r="G342" s="235">
        <f>SUMIF('In-ward Register'!$K:$K,Summery!$E:$E,'In-ward Register'!$M:$M)</f>
        <v>1</v>
      </c>
      <c r="H342" s="334">
        <f>SUMIF('Out-ward Register'!$D:$D,Summery!$E:$E,'Out-ward Register'!$F:$F)</f>
        <v>0</v>
      </c>
      <c r="I342" s="335">
        <f t="shared" si="31"/>
        <v>1</v>
      </c>
      <c r="J342" s="334">
        <v>14890</v>
      </c>
      <c r="K342" s="334">
        <f t="shared" si="32"/>
        <v>14890</v>
      </c>
      <c r="L342" s="334">
        <f t="shared" si="35"/>
        <v>0</v>
      </c>
      <c r="M342" s="334">
        <f t="shared" si="33"/>
        <v>14890</v>
      </c>
      <c r="N342" s="51"/>
      <c r="O342" s="400">
        <f>M342/M$2*100</f>
        <v>15.706751054852322</v>
      </c>
      <c r="Q342" s="255"/>
    </row>
    <row r="343" spans="1:17" ht="20.399999999999999" hidden="1">
      <c r="A343" s="261" t="s">
        <v>6323</v>
      </c>
      <c r="B343" s="333">
        <v>262</v>
      </c>
      <c r="C343" s="235">
        <v>109350981</v>
      </c>
      <c r="D343" s="238" t="s">
        <v>921</v>
      </c>
      <c r="E343" s="238" t="s">
        <v>922</v>
      </c>
      <c r="F343" s="235" t="s">
        <v>36</v>
      </c>
      <c r="G343" s="235">
        <f>SUMIF('In-ward Register'!$K:$K,Summery!$E:$E,'In-ward Register'!$M:$M)</f>
        <v>9</v>
      </c>
      <c r="H343" s="334">
        <f>SUMIF('Out-ward Register'!$D:$D,Summery!$E:$E,'Out-ward Register'!$F:$F)</f>
        <v>0</v>
      </c>
      <c r="I343" s="335">
        <f t="shared" si="31"/>
        <v>9</v>
      </c>
      <c r="J343" s="334">
        <v>1640</v>
      </c>
      <c r="K343" s="334">
        <f t="shared" si="32"/>
        <v>14760</v>
      </c>
      <c r="L343" s="334">
        <f t="shared" si="35"/>
        <v>0</v>
      </c>
      <c r="M343" s="334">
        <f t="shared" si="33"/>
        <v>14760</v>
      </c>
      <c r="N343" s="177"/>
      <c r="O343" s="400">
        <f>M343/M$2*100</f>
        <v>15.569620253164556</v>
      </c>
      <c r="Q343" s="255"/>
    </row>
    <row r="344" spans="1:17" hidden="1">
      <c r="A344" s="261" t="s">
        <v>6323</v>
      </c>
      <c r="B344" s="333">
        <v>980</v>
      </c>
      <c r="C344" s="238">
        <v>113709552</v>
      </c>
      <c r="D344" s="238">
        <v>113709552</v>
      </c>
      <c r="E344" s="238" t="s">
        <v>4234</v>
      </c>
      <c r="F344" s="235" t="s">
        <v>36</v>
      </c>
      <c r="G344" s="235">
        <f>SUMIF('In-ward Register'!$K:$K,Summery!$E:$E,'In-ward Register'!$M:$M)</f>
        <v>2080</v>
      </c>
      <c r="H344" s="334">
        <f>SUMIF('Out-ward Register'!$D:$D,Summery!$E:$E,'Out-ward Register'!$F:$F)</f>
        <v>1920</v>
      </c>
      <c r="I344" s="335">
        <f t="shared" si="31"/>
        <v>160</v>
      </c>
      <c r="J344" s="334">
        <v>92</v>
      </c>
      <c r="K344" s="338">
        <f t="shared" si="32"/>
        <v>191360</v>
      </c>
      <c r="L344" s="338">
        <f t="shared" si="35"/>
        <v>176640</v>
      </c>
      <c r="M344" s="334">
        <f t="shared" si="33"/>
        <v>14720</v>
      </c>
      <c r="N344" s="40"/>
      <c r="O344" s="686"/>
      <c r="Q344" s="255"/>
    </row>
    <row r="345" spans="1:17" hidden="1">
      <c r="A345" s="261" t="s">
        <v>3784</v>
      </c>
      <c r="B345" s="238">
        <v>1045</v>
      </c>
      <c r="C345" s="238">
        <v>105777225</v>
      </c>
      <c r="D345" s="239" t="s">
        <v>5222</v>
      </c>
      <c r="E345" s="239" t="s">
        <v>5236</v>
      </c>
      <c r="F345" s="333" t="s">
        <v>36</v>
      </c>
      <c r="G345" s="235">
        <f>SUMIF('In-ward Register'!$K:$K,Summery!$E:$E,'In-ward Register'!$M:$M)</f>
        <v>4</v>
      </c>
      <c r="H345" s="334">
        <f>SUMIF('Out-ward Register'!$D:$D,Summery!$E:$E,'Out-ward Register'!$F:$F)</f>
        <v>0</v>
      </c>
      <c r="I345" s="335">
        <f t="shared" si="31"/>
        <v>4</v>
      </c>
      <c r="J345" s="338">
        <v>3650</v>
      </c>
      <c r="K345" s="338">
        <f t="shared" si="32"/>
        <v>14600</v>
      </c>
      <c r="L345" s="261">
        <f t="shared" si="35"/>
        <v>0</v>
      </c>
      <c r="M345" s="334">
        <f t="shared" si="33"/>
        <v>14600</v>
      </c>
      <c r="N345" s="40"/>
      <c r="O345" s="686"/>
    </row>
    <row r="346" spans="1:17" hidden="1">
      <c r="A346" s="261" t="s">
        <v>6323</v>
      </c>
      <c r="B346" s="333">
        <v>428</v>
      </c>
      <c r="C346" s="235"/>
      <c r="D346" s="238" t="s">
        <v>1372</v>
      </c>
      <c r="E346" s="238" t="s">
        <v>1373</v>
      </c>
      <c r="F346" s="235" t="s">
        <v>36</v>
      </c>
      <c r="G346" s="235">
        <f>SUMIF('In-ward Register'!$K:$K,Summery!$E:$E,'In-ward Register'!$M:$M)</f>
        <v>40</v>
      </c>
      <c r="H346" s="334">
        <f>SUMIF('Out-ward Register'!$D:$D,Summery!$E:$E,'Out-ward Register'!$F:$F)</f>
        <v>0</v>
      </c>
      <c r="I346" s="335">
        <f t="shared" si="31"/>
        <v>40</v>
      </c>
      <c r="J346" s="334">
        <v>360</v>
      </c>
      <c r="K346" s="334">
        <f t="shared" si="32"/>
        <v>14400</v>
      </c>
      <c r="L346" s="334">
        <f t="shared" si="35"/>
        <v>0</v>
      </c>
      <c r="M346" s="334">
        <f t="shared" si="33"/>
        <v>14400</v>
      </c>
      <c r="N346" s="177" t="s">
        <v>3446</v>
      </c>
      <c r="O346" s="400">
        <f t="shared" ref="O346:O351" si="36">M346/M$2*100</f>
        <v>15.18987341772152</v>
      </c>
      <c r="Q346" s="255"/>
    </row>
    <row r="347" spans="1:17" ht="20.399999999999999" hidden="1">
      <c r="A347" s="261" t="s">
        <v>3892</v>
      </c>
      <c r="B347" s="333">
        <v>537</v>
      </c>
      <c r="C347" s="235" t="s">
        <v>6296</v>
      </c>
      <c r="D347" s="238" t="s">
        <v>1686</v>
      </c>
      <c r="E347" s="238" t="s">
        <v>1687</v>
      </c>
      <c r="F347" s="235" t="s">
        <v>36</v>
      </c>
      <c r="G347" s="235">
        <f>SUMIF('In-ward Register'!$K:$K,Summery!$E:$E,'In-ward Register'!$M:$M)</f>
        <v>82</v>
      </c>
      <c r="H347" s="334">
        <f>SUMIF('Out-ward Register'!$D:$D,Summery!$E:$E,'Out-ward Register'!$F:$F)</f>
        <v>73</v>
      </c>
      <c r="I347" s="335">
        <f t="shared" si="31"/>
        <v>9</v>
      </c>
      <c r="J347" s="334">
        <v>1581</v>
      </c>
      <c r="K347" s="334">
        <f t="shared" si="32"/>
        <v>129642</v>
      </c>
      <c r="L347" s="334">
        <f t="shared" si="35"/>
        <v>115413</v>
      </c>
      <c r="M347" s="334">
        <f t="shared" si="33"/>
        <v>14229</v>
      </c>
      <c r="N347" s="51"/>
      <c r="O347" s="400">
        <f t="shared" si="36"/>
        <v>15.009493670886076</v>
      </c>
      <c r="Q347" s="255"/>
    </row>
    <row r="348" spans="1:17" ht="20.399999999999999" hidden="1">
      <c r="A348" s="261" t="s">
        <v>6323</v>
      </c>
      <c r="B348" s="333">
        <v>73</v>
      </c>
      <c r="C348" s="235">
        <v>109708587</v>
      </c>
      <c r="D348" s="337" t="s">
        <v>412</v>
      </c>
      <c r="E348" s="238" t="s">
        <v>413</v>
      </c>
      <c r="F348" s="235" t="s">
        <v>36</v>
      </c>
      <c r="G348" s="235">
        <f>SUMIF('In-ward Register'!$K:$K,Summery!$E:$E,'In-ward Register'!$M:$M)</f>
        <v>100</v>
      </c>
      <c r="H348" s="334">
        <f>SUMIF('Out-ward Register'!$D:$D,Summery!$E:$E,'Out-ward Register'!$F:$F)</f>
        <v>0</v>
      </c>
      <c r="I348" s="335">
        <f t="shared" si="31"/>
        <v>100</v>
      </c>
      <c r="J348" s="334">
        <v>141.47999999999999</v>
      </c>
      <c r="K348" s="334">
        <f t="shared" si="32"/>
        <v>14147.999999999998</v>
      </c>
      <c r="L348" s="334">
        <f t="shared" si="35"/>
        <v>0</v>
      </c>
      <c r="M348" s="334">
        <f t="shared" si="33"/>
        <v>14147.999999999998</v>
      </c>
      <c r="N348" s="51"/>
      <c r="O348" s="400">
        <f t="shared" si="36"/>
        <v>14.92405063291139</v>
      </c>
      <c r="Q348" s="255"/>
    </row>
    <row r="349" spans="1:17" hidden="1">
      <c r="A349" s="261" t="s">
        <v>6323</v>
      </c>
      <c r="B349" s="333">
        <v>224</v>
      </c>
      <c r="C349" s="235">
        <v>102427608</v>
      </c>
      <c r="D349" s="337" t="s">
        <v>831</v>
      </c>
      <c r="E349" s="238" t="s">
        <v>832</v>
      </c>
      <c r="F349" s="235" t="s">
        <v>36</v>
      </c>
      <c r="G349" s="235">
        <f>SUMIF('In-ward Register'!$K:$K,Summery!$E:$E,'In-ward Register'!$M:$M)</f>
        <v>7200</v>
      </c>
      <c r="H349" s="334">
        <f>SUMIF('Out-ward Register'!$D:$D,Summery!$E:$E,'Out-ward Register'!$F:$F)</f>
        <v>200</v>
      </c>
      <c r="I349" s="335">
        <f t="shared" si="31"/>
        <v>7000</v>
      </c>
      <c r="J349" s="334">
        <v>2</v>
      </c>
      <c r="K349" s="334">
        <f t="shared" si="32"/>
        <v>14400</v>
      </c>
      <c r="L349" s="334">
        <f t="shared" si="35"/>
        <v>400</v>
      </c>
      <c r="M349" s="334">
        <f t="shared" si="33"/>
        <v>14000</v>
      </c>
      <c r="N349" s="177"/>
      <c r="O349" s="400">
        <f t="shared" si="36"/>
        <v>14.767932489451477</v>
      </c>
      <c r="Q349" s="255"/>
    </row>
    <row r="350" spans="1:17" ht="20.399999999999999" hidden="1">
      <c r="A350" s="261" t="s">
        <v>6323</v>
      </c>
      <c r="B350" s="333">
        <v>377</v>
      </c>
      <c r="C350" s="235">
        <v>110398574</v>
      </c>
      <c r="D350" s="238" t="s">
        <v>1252</v>
      </c>
      <c r="E350" s="238" t="s">
        <v>1253</v>
      </c>
      <c r="F350" s="235" t="s">
        <v>36</v>
      </c>
      <c r="G350" s="235">
        <f>SUMIF('In-ward Register'!$K:$K,Summery!$E:$E,'In-ward Register'!$M:$M)</f>
        <v>8</v>
      </c>
      <c r="H350" s="334">
        <f>SUMIF('Out-ward Register'!$D:$D,Summery!$E:$E,'Out-ward Register'!$F:$F)</f>
        <v>0</v>
      </c>
      <c r="I350" s="335">
        <f t="shared" si="31"/>
        <v>8</v>
      </c>
      <c r="J350" s="334">
        <v>1750</v>
      </c>
      <c r="K350" s="334">
        <f t="shared" si="32"/>
        <v>14000</v>
      </c>
      <c r="L350" s="334">
        <f t="shared" si="35"/>
        <v>0</v>
      </c>
      <c r="M350" s="334">
        <f t="shared" si="33"/>
        <v>14000</v>
      </c>
      <c r="N350" s="177"/>
      <c r="O350" s="400">
        <f t="shared" si="36"/>
        <v>14.767932489451477</v>
      </c>
      <c r="Q350" s="255"/>
    </row>
    <row r="351" spans="1:17" hidden="1">
      <c r="A351" s="261" t="s">
        <v>6323</v>
      </c>
      <c r="B351" s="333">
        <v>896</v>
      </c>
      <c r="C351" s="235">
        <v>112168267</v>
      </c>
      <c r="D351" s="346" t="s">
        <v>3270</v>
      </c>
      <c r="E351" s="238" t="s">
        <v>3271</v>
      </c>
      <c r="F351" s="333" t="s">
        <v>36</v>
      </c>
      <c r="G351" s="235">
        <f>SUMIF('In-ward Register'!$K:$K,Summery!$E:$E,'In-ward Register'!$M:$M)</f>
        <v>20</v>
      </c>
      <c r="H351" s="334">
        <f>SUMIF('Out-ward Register'!$D:$D,Summery!$E:$E,'Out-ward Register'!$F:$F)</f>
        <v>0</v>
      </c>
      <c r="I351" s="335">
        <f t="shared" si="31"/>
        <v>20</v>
      </c>
      <c r="J351" s="334">
        <v>699.14</v>
      </c>
      <c r="K351" s="334">
        <f t="shared" si="32"/>
        <v>13982.8</v>
      </c>
      <c r="L351" s="334">
        <f t="shared" si="35"/>
        <v>0</v>
      </c>
      <c r="M351" s="334">
        <f t="shared" si="33"/>
        <v>13982.8</v>
      </c>
      <c r="N351" s="51"/>
      <c r="O351" s="400">
        <f t="shared" si="36"/>
        <v>14.749789029535865</v>
      </c>
      <c r="Q351" s="255"/>
    </row>
    <row r="352" spans="1:17" hidden="1">
      <c r="A352" s="261" t="s">
        <v>3784</v>
      </c>
      <c r="B352" s="333">
        <v>1130</v>
      </c>
      <c r="C352" s="238" t="s">
        <v>5468</v>
      </c>
      <c r="D352" s="239"/>
      <c r="E352" s="239" t="s">
        <v>5469</v>
      </c>
      <c r="F352" s="333" t="s">
        <v>36</v>
      </c>
      <c r="G352" s="235">
        <f>SUMIF('In-ward Register'!$K:$K,Summery!$E:$E,'In-ward Register'!$M:$M)</f>
        <v>1</v>
      </c>
      <c r="H352" s="334">
        <f>SUMIF('Out-ward Register'!$D:$D,Summery!$E:$E,'Out-ward Register'!$F:$F)</f>
        <v>0</v>
      </c>
      <c r="I352" s="335">
        <f t="shared" si="31"/>
        <v>1</v>
      </c>
      <c r="J352" s="335">
        <v>13741</v>
      </c>
      <c r="K352" s="338">
        <f t="shared" si="32"/>
        <v>13741</v>
      </c>
      <c r="L352" s="261">
        <f t="shared" si="35"/>
        <v>0</v>
      </c>
      <c r="M352" s="334">
        <f t="shared" si="33"/>
        <v>13741</v>
      </c>
      <c r="N352" s="40"/>
      <c r="O352" s="686"/>
    </row>
    <row r="353" spans="1:18" hidden="1">
      <c r="A353" s="261" t="s">
        <v>6323</v>
      </c>
      <c r="B353" s="333">
        <v>749</v>
      </c>
      <c r="C353" s="235">
        <v>112168332</v>
      </c>
      <c r="D353" s="346" t="s">
        <v>2444</v>
      </c>
      <c r="E353" s="238" t="s">
        <v>2754</v>
      </c>
      <c r="F353" s="235" t="s">
        <v>36</v>
      </c>
      <c r="G353" s="235">
        <f>SUMIF('In-ward Register'!$K:$K,Summery!$E:$E,'In-ward Register'!$M:$M)</f>
        <v>20</v>
      </c>
      <c r="H353" s="334">
        <f>SUMIF('Out-ward Register'!$D:$D,Summery!$E:$E,'Out-ward Register'!$F:$F)</f>
        <v>0</v>
      </c>
      <c r="I353" s="335">
        <f t="shared" si="31"/>
        <v>20</v>
      </c>
      <c r="J353" s="334">
        <v>680.63</v>
      </c>
      <c r="K353" s="334">
        <f t="shared" si="32"/>
        <v>13612.6</v>
      </c>
      <c r="L353" s="334">
        <f t="shared" si="35"/>
        <v>0</v>
      </c>
      <c r="M353" s="334">
        <f t="shared" si="33"/>
        <v>13612.6</v>
      </c>
      <c r="N353" s="51"/>
      <c r="O353" s="400">
        <f>M353/M$2*100</f>
        <v>14.359282700421941</v>
      </c>
      <c r="Q353" s="255"/>
    </row>
    <row r="354" spans="1:18" hidden="1">
      <c r="A354" s="261" t="s">
        <v>6323</v>
      </c>
      <c r="B354" s="333">
        <v>750</v>
      </c>
      <c r="C354" s="235">
        <v>112168335</v>
      </c>
      <c r="D354" s="346" t="s">
        <v>2447</v>
      </c>
      <c r="E354" s="238" t="s">
        <v>2755</v>
      </c>
      <c r="F354" s="235" t="s">
        <v>36</v>
      </c>
      <c r="G354" s="235">
        <f>SUMIF('In-ward Register'!$K:$K,Summery!$E:$E,'In-ward Register'!$M:$M)</f>
        <v>20</v>
      </c>
      <c r="H354" s="334">
        <f>SUMIF('Out-ward Register'!$D:$D,Summery!$E:$E,'Out-ward Register'!$F:$F)</f>
        <v>0</v>
      </c>
      <c r="I354" s="335">
        <f t="shared" si="31"/>
        <v>20</v>
      </c>
      <c r="J354" s="334">
        <v>680.63</v>
      </c>
      <c r="K354" s="334">
        <f t="shared" si="32"/>
        <v>13612.6</v>
      </c>
      <c r="L354" s="334">
        <f t="shared" si="35"/>
        <v>0</v>
      </c>
      <c r="M354" s="334">
        <f t="shared" si="33"/>
        <v>13612.6</v>
      </c>
      <c r="N354" s="51"/>
      <c r="O354" s="400">
        <f>M354/M$2*100</f>
        <v>14.359282700421941</v>
      </c>
      <c r="Q354" s="255"/>
    </row>
    <row r="355" spans="1:18" hidden="1">
      <c r="A355" s="261" t="s">
        <v>3784</v>
      </c>
      <c r="B355" s="238">
        <v>1049</v>
      </c>
      <c r="C355" s="238" t="s">
        <v>5216</v>
      </c>
      <c r="D355" s="239" t="s">
        <v>5226</v>
      </c>
      <c r="E355" s="239" t="s">
        <v>5240</v>
      </c>
      <c r="F355" s="333" t="s">
        <v>36</v>
      </c>
      <c r="G355" s="235">
        <f>SUMIF('In-ward Register'!$K:$K,Summery!$E:$E,'In-ward Register'!$M:$M)</f>
        <v>5</v>
      </c>
      <c r="H355" s="334">
        <f>SUMIF('Out-ward Register'!$D:$D,Summery!$E:$E,'Out-ward Register'!$F:$F)</f>
        <v>0</v>
      </c>
      <c r="I355" s="335">
        <f t="shared" si="31"/>
        <v>5</v>
      </c>
      <c r="J355" s="338">
        <v>2700</v>
      </c>
      <c r="K355" s="338">
        <f t="shared" si="32"/>
        <v>13500</v>
      </c>
      <c r="L355" s="261">
        <f t="shared" si="35"/>
        <v>0</v>
      </c>
      <c r="M355" s="334">
        <f t="shared" si="33"/>
        <v>13500</v>
      </c>
      <c r="N355" s="40"/>
      <c r="O355" s="686"/>
    </row>
    <row r="356" spans="1:18" hidden="1">
      <c r="A356" s="261" t="s">
        <v>3784</v>
      </c>
      <c r="B356" s="333">
        <v>397</v>
      </c>
      <c r="C356" s="235">
        <v>110408291</v>
      </c>
      <c r="D356" s="238" t="s">
        <v>1305</v>
      </c>
      <c r="E356" s="238" t="s">
        <v>3096</v>
      </c>
      <c r="F356" s="235" t="s">
        <v>36</v>
      </c>
      <c r="G356" s="235">
        <f>SUMIF('In-ward Register'!$K:$K,Summery!$E:$E,'In-ward Register'!$M:$M)</f>
        <v>7236</v>
      </c>
      <c r="H356" s="334">
        <f>SUMIF('Out-ward Register'!$D:$D,Summery!$E:$E,'Out-ward Register'!$F:$F)</f>
        <v>4992</v>
      </c>
      <c r="I356" s="335">
        <f t="shared" si="31"/>
        <v>2244</v>
      </c>
      <c r="J356" s="334">
        <v>6</v>
      </c>
      <c r="K356" s="334">
        <f t="shared" si="32"/>
        <v>43416</v>
      </c>
      <c r="L356" s="334">
        <f t="shared" si="35"/>
        <v>29952</v>
      </c>
      <c r="M356" s="334">
        <f t="shared" si="33"/>
        <v>13464</v>
      </c>
      <c r="N356" s="51"/>
      <c r="O356" s="400">
        <f>M356/M$2*100</f>
        <v>14.202531645569621</v>
      </c>
      <c r="Q356" s="255"/>
    </row>
    <row r="357" spans="1:18" hidden="1">
      <c r="A357" s="261" t="s">
        <v>3784</v>
      </c>
      <c r="B357" s="238">
        <v>1048</v>
      </c>
      <c r="C357" s="238" t="s">
        <v>5215</v>
      </c>
      <c r="D357" s="239" t="s">
        <v>5225</v>
      </c>
      <c r="E357" s="239" t="s">
        <v>5239</v>
      </c>
      <c r="F357" s="333" t="s">
        <v>36</v>
      </c>
      <c r="G357" s="235">
        <f>SUMIF('In-ward Register'!$K:$K,Summery!$E:$E,'In-ward Register'!$M:$M)</f>
        <v>5</v>
      </c>
      <c r="H357" s="334">
        <f>SUMIF('Out-ward Register'!$D:$D,Summery!$E:$E,'Out-ward Register'!$F:$F)</f>
        <v>0</v>
      </c>
      <c r="I357" s="335">
        <f t="shared" si="31"/>
        <v>5</v>
      </c>
      <c r="J357" s="338">
        <v>2600</v>
      </c>
      <c r="K357" s="338">
        <f t="shared" si="32"/>
        <v>13000</v>
      </c>
      <c r="L357" s="261">
        <f t="shared" si="35"/>
        <v>0</v>
      </c>
      <c r="M357" s="334">
        <f t="shared" si="33"/>
        <v>13000</v>
      </c>
      <c r="N357" s="40"/>
      <c r="O357" s="686"/>
    </row>
    <row r="358" spans="1:18" hidden="1">
      <c r="A358" s="261" t="s">
        <v>6323</v>
      </c>
      <c r="B358" s="333">
        <v>253</v>
      </c>
      <c r="C358" s="235">
        <v>100710606</v>
      </c>
      <c r="D358" s="238" t="s">
        <v>899</v>
      </c>
      <c r="E358" s="238" t="s">
        <v>900</v>
      </c>
      <c r="F358" s="235" t="s">
        <v>36</v>
      </c>
      <c r="G358" s="235">
        <f>SUMIF('In-ward Register'!$K:$K,Summery!$E:$E,'In-ward Register'!$M:$M)</f>
        <v>1</v>
      </c>
      <c r="H358" s="334">
        <f>SUMIF('Out-ward Register'!$D:$D,Summery!$E:$E,'Out-ward Register'!$F:$F)</f>
        <v>0</v>
      </c>
      <c r="I358" s="335">
        <f t="shared" si="31"/>
        <v>1</v>
      </c>
      <c r="J358" s="334">
        <v>12623.6</v>
      </c>
      <c r="K358" s="334">
        <f t="shared" si="32"/>
        <v>12623.6</v>
      </c>
      <c r="L358" s="334">
        <f t="shared" si="35"/>
        <v>0</v>
      </c>
      <c r="M358" s="334">
        <f t="shared" si="33"/>
        <v>12623.6</v>
      </c>
      <c r="N358" s="177"/>
      <c r="O358" s="400">
        <f>M358/M$2*100</f>
        <v>13.316033755274262</v>
      </c>
      <c r="Q358" s="255"/>
    </row>
    <row r="359" spans="1:18" ht="20.399999999999999" hidden="1">
      <c r="A359" s="261" t="s">
        <v>6323</v>
      </c>
      <c r="B359" s="333">
        <v>236</v>
      </c>
      <c r="C359" s="235">
        <v>107157990</v>
      </c>
      <c r="D359" s="238">
        <v>107157990</v>
      </c>
      <c r="E359" s="238" t="s">
        <v>3060</v>
      </c>
      <c r="F359" s="235" t="s">
        <v>36</v>
      </c>
      <c r="G359" s="235">
        <f>SUMIF('In-ward Register'!$K:$K,Summery!$E:$E,'In-ward Register'!$M:$M)</f>
        <v>10</v>
      </c>
      <c r="H359" s="334">
        <f>SUMIF('Out-ward Register'!$D:$D,Summery!$E:$E,'Out-ward Register'!$F:$F)</f>
        <v>0</v>
      </c>
      <c r="I359" s="335">
        <f t="shared" si="31"/>
        <v>10</v>
      </c>
      <c r="J359" s="334">
        <v>1260</v>
      </c>
      <c r="K359" s="334">
        <f t="shared" si="32"/>
        <v>12600</v>
      </c>
      <c r="L359" s="334">
        <f t="shared" si="35"/>
        <v>0</v>
      </c>
      <c r="M359" s="334">
        <f t="shared" si="33"/>
        <v>12600</v>
      </c>
      <c r="N359" s="177"/>
      <c r="O359" s="400">
        <f>M359/M$2*100</f>
        <v>13.291139240506327</v>
      </c>
      <c r="Q359" s="255"/>
    </row>
    <row r="360" spans="1:18" hidden="1">
      <c r="A360" s="261" t="s">
        <v>3784</v>
      </c>
      <c r="B360" s="333">
        <v>784</v>
      </c>
      <c r="C360" s="347">
        <v>110317878</v>
      </c>
      <c r="D360" s="347" t="s">
        <v>2620</v>
      </c>
      <c r="E360" s="349" t="s">
        <v>2621</v>
      </c>
      <c r="F360" s="235" t="s">
        <v>36</v>
      </c>
      <c r="G360" s="235">
        <f>SUMIF('In-ward Register'!$K:$K,Summery!$E:$E,'In-ward Register'!$M:$M)</f>
        <v>490</v>
      </c>
      <c r="H360" s="334">
        <f>SUMIF('Out-ward Register'!$D:$D,Summery!$E:$E,'Out-ward Register'!$F:$F)</f>
        <v>0</v>
      </c>
      <c r="I360" s="335">
        <f t="shared" si="31"/>
        <v>490</v>
      </c>
      <c r="J360" s="334">
        <v>25.35</v>
      </c>
      <c r="K360" s="334">
        <f t="shared" si="32"/>
        <v>12421.5</v>
      </c>
      <c r="L360" s="334">
        <f t="shared" si="35"/>
        <v>0</v>
      </c>
      <c r="M360" s="334">
        <f t="shared" si="33"/>
        <v>12421.5</v>
      </c>
      <c r="N360" s="177"/>
      <c r="O360" s="400">
        <f>M360/M$2*100</f>
        <v>13.102848101265824</v>
      </c>
      <c r="Q360" s="255"/>
    </row>
    <row r="361" spans="1:18" ht="20.399999999999999" hidden="1">
      <c r="A361" s="261" t="s">
        <v>6323</v>
      </c>
      <c r="B361" s="333">
        <v>583</v>
      </c>
      <c r="C361" s="235">
        <v>109461607</v>
      </c>
      <c r="D361" s="238">
        <v>12553871</v>
      </c>
      <c r="E361" s="238" t="s">
        <v>3163</v>
      </c>
      <c r="F361" s="235" t="s">
        <v>2729</v>
      </c>
      <c r="G361" s="235">
        <f>SUMIF('In-ward Register'!$K:$K,Summery!$E:$E,'In-ward Register'!$M:$M)</f>
        <v>1400</v>
      </c>
      <c r="H361" s="334">
        <f>SUMIF('Out-ward Register'!$D:$D,Summery!$E:$E,'Out-ward Register'!$F:$F)</f>
        <v>530</v>
      </c>
      <c r="I361" s="335">
        <f t="shared" si="31"/>
        <v>870</v>
      </c>
      <c r="J361" s="334">
        <v>14.21</v>
      </c>
      <c r="K361" s="334">
        <f t="shared" si="32"/>
        <v>19894</v>
      </c>
      <c r="L361" s="334">
        <f t="shared" si="35"/>
        <v>7531.3</v>
      </c>
      <c r="M361" s="334">
        <f t="shared" si="33"/>
        <v>12362.7</v>
      </c>
      <c r="N361" s="51"/>
      <c r="O361" s="400">
        <f>M361/M$2*100</f>
        <v>13.040822784810127</v>
      </c>
      <c r="Q361" s="255"/>
    </row>
    <row r="362" spans="1:18" hidden="1">
      <c r="A362" s="261" t="s">
        <v>3784</v>
      </c>
      <c r="B362" s="238">
        <v>1141</v>
      </c>
      <c r="C362" s="333" t="s">
        <v>5532</v>
      </c>
      <c r="D362" s="239" t="s">
        <v>5533</v>
      </c>
      <c r="E362" s="358" t="s">
        <v>5534</v>
      </c>
      <c r="F362" s="235" t="s">
        <v>36</v>
      </c>
      <c r="G362" s="235">
        <f>SUMIF('In-ward Register'!$K:$K,Summery!$E:$E,'In-ward Register'!$M:$M)</f>
        <v>6</v>
      </c>
      <c r="H362" s="334">
        <f>SUMIF('Out-ward Register'!$D:$D,Summery!$E:$E,'Out-ward Register'!$F:$F)</f>
        <v>0</v>
      </c>
      <c r="I362" s="335">
        <f t="shared" si="31"/>
        <v>6</v>
      </c>
      <c r="J362" s="335">
        <v>2000</v>
      </c>
      <c r="K362" s="338">
        <f t="shared" si="32"/>
        <v>12000</v>
      </c>
      <c r="L362" s="261">
        <f t="shared" si="35"/>
        <v>0</v>
      </c>
      <c r="M362" s="334">
        <f t="shared" si="33"/>
        <v>12000</v>
      </c>
      <c r="N362" s="40"/>
      <c r="O362" s="686"/>
    </row>
    <row r="363" spans="1:18" hidden="1">
      <c r="A363" s="261" t="s">
        <v>6323</v>
      </c>
      <c r="B363" s="333">
        <v>737</v>
      </c>
      <c r="C363" s="235">
        <v>112162643</v>
      </c>
      <c r="D363" s="238">
        <v>112162643</v>
      </c>
      <c r="E363" s="238" t="s">
        <v>3201</v>
      </c>
      <c r="F363" s="235" t="s">
        <v>36</v>
      </c>
      <c r="G363" s="235">
        <f>SUMIF('In-ward Register'!$K:$K,Summery!$E:$E,'In-ward Register'!$M:$M)</f>
        <v>38</v>
      </c>
      <c r="H363" s="334">
        <f>SUMIF('Out-ward Register'!$D:$D,Summery!$E:$E,'Out-ward Register'!$F:$F)</f>
        <v>0</v>
      </c>
      <c r="I363" s="335">
        <f t="shared" si="31"/>
        <v>38</v>
      </c>
      <c r="J363" s="334">
        <v>310</v>
      </c>
      <c r="K363" s="334">
        <f t="shared" si="32"/>
        <v>11780</v>
      </c>
      <c r="L363" s="334">
        <f t="shared" si="35"/>
        <v>0</v>
      </c>
      <c r="M363" s="334">
        <f t="shared" si="33"/>
        <v>11780</v>
      </c>
      <c r="N363" s="51"/>
      <c r="O363" s="400">
        <f>M363/M$2*100</f>
        <v>12.426160337552743</v>
      </c>
      <c r="Q363" s="255"/>
    </row>
    <row r="364" spans="1:18" hidden="1">
      <c r="A364" s="261" t="s">
        <v>6323</v>
      </c>
      <c r="B364" s="333">
        <v>313</v>
      </c>
      <c r="C364" s="235">
        <v>110529100</v>
      </c>
      <c r="D364" s="238" t="s">
        <v>1029</v>
      </c>
      <c r="E364" s="238" t="s">
        <v>3068</v>
      </c>
      <c r="F364" s="235" t="s">
        <v>36</v>
      </c>
      <c r="G364" s="235">
        <f>SUMIF('In-ward Register'!$K:$K,Summery!$E:$E,'In-ward Register'!$M:$M)</f>
        <v>271</v>
      </c>
      <c r="H364" s="334">
        <f>SUMIF('Out-ward Register'!$D:$D,Summery!$E:$E,'Out-ward Register'!$F:$F)</f>
        <v>0</v>
      </c>
      <c r="I364" s="335">
        <f t="shared" si="31"/>
        <v>271</v>
      </c>
      <c r="J364" s="334">
        <v>43.2</v>
      </c>
      <c r="K364" s="334">
        <f t="shared" si="32"/>
        <v>11707.2</v>
      </c>
      <c r="L364" s="334">
        <f t="shared" si="35"/>
        <v>0</v>
      </c>
      <c r="M364" s="334">
        <f t="shared" si="33"/>
        <v>11707.2</v>
      </c>
      <c r="N364" s="177"/>
      <c r="O364" s="400">
        <f>M364/M$2*100</f>
        <v>12.349367088607597</v>
      </c>
      <c r="Q364" s="256"/>
      <c r="R364" s="256"/>
    </row>
    <row r="365" spans="1:18" hidden="1">
      <c r="A365" s="261" t="s">
        <v>6323</v>
      </c>
      <c r="B365" s="333">
        <v>565</v>
      </c>
      <c r="C365" s="235">
        <v>110648092</v>
      </c>
      <c r="D365" s="235" t="s">
        <v>1792</v>
      </c>
      <c r="E365" s="235" t="s">
        <v>3154</v>
      </c>
      <c r="F365" s="235" t="s">
        <v>36</v>
      </c>
      <c r="G365" s="235">
        <f>SUMIF('In-ward Register'!$K:$K,Summery!$E:$E,'In-ward Register'!$M:$M)</f>
        <v>9</v>
      </c>
      <c r="H365" s="334">
        <f>SUMIF('Out-ward Register'!$D:$D,Summery!$E:$E,'Out-ward Register'!$F:$F)</f>
        <v>0</v>
      </c>
      <c r="I365" s="335">
        <f t="shared" si="31"/>
        <v>9</v>
      </c>
      <c r="J365" s="334">
        <v>1282.8499999999999</v>
      </c>
      <c r="K365" s="334">
        <f t="shared" si="32"/>
        <v>11545.65</v>
      </c>
      <c r="L365" s="334">
        <f t="shared" si="35"/>
        <v>0</v>
      </c>
      <c r="M365" s="334">
        <f t="shared" si="33"/>
        <v>11545.65</v>
      </c>
      <c r="N365" s="177"/>
      <c r="O365" s="400">
        <f>M365/M$2*100</f>
        <v>12.178955696202532</v>
      </c>
      <c r="Q365" s="255"/>
    </row>
    <row r="366" spans="1:18" hidden="1">
      <c r="A366" s="261" t="s">
        <v>3784</v>
      </c>
      <c r="B366" s="333">
        <v>256</v>
      </c>
      <c r="C366" s="235">
        <v>102223342</v>
      </c>
      <c r="D366" s="238" t="s">
        <v>905</v>
      </c>
      <c r="E366" s="238" t="s">
        <v>906</v>
      </c>
      <c r="F366" s="235" t="s">
        <v>36</v>
      </c>
      <c r="G366" s="235">
        <f>SUMIF('In-ward Register'!$K:$K,Summery!$E:$E,'In-ward Register'!$M:$M)</f>
        <v>5</v>
      </c>
      <c r="H366" s="334">
        <f>SUMIF('Out-ward Register'!$D:$D,Summery!$E:$E,'Out-ward Register'!$F:$F)</f>
        <v>1</v>
      </c>
      <c r="I366" s="335">
        <f t="shared" si="31"/>
        <v>4</v>
      </c>
      <c r="J366" s="334">
        <v>2821.58</v>
      </c>
      <c r="K366" s="334">
        <f t="shared" si="32"/>
        <v>14107.9</v>
      </c>
      <c r="L366" s="334">
        <f t="shared" si="35"/>
        <v>2821.58</v>
      </c>
      <c r="M366" s="334">
        <f t="shared" si="33"/>
        <v>11286.32</v>
      </c>
      <c r="N366" s="177"/>
      <c r="O366" s="400">
        <f>M366/M$2*100</f>
        <v>11.905400843881857</v>
      </c>
      <c r="Q366" s="255"/>
    </row>
    <row r="367" spans="1:18" hidden="1">
      <c r="A367" s="261" t="s">
        <v>3784</v>
      </c>
      <c r="B367" s="238">
        <v>1016</v>
      </c>
      <c r="C367" s="238">
        <v>112300487</v>
      </c>
      <c r="D367" s="239"/>
      <c r="E367" s="239" t="s">
        <v>4966</v>
      </c>
      <c r="F367" s="333" t="s">
        <v>36</v>
      </c>
      <c r="G367" s="235">
        <f>SUMIF('In-ward Register'!$K:$K,Summery!$E:$E,'In-ward Register'!$M:$M)</f>
        <v>5</v>
      </c>
      <c r="H367" s="334">
        <f>SUMIF('Out-ward Register'!$D:$D,Summery!$E:$E,'Out-ward Register'!$F:$F)</f>
        <v>0</v>
      </c>
      <c r="I367" s="335">
        <f t="shared" si="31"/>
        <v>5</v>
      </c>
      <c r="J367" s="261">
        <v>2233</v>
      </c>
      <c r="K367" s="338">
        <f t="shared" si="32"/>
        <v>11165</v>
      </c>
      <c r="L367" s="338">
        <f t="shared" si="35"/>
        <v>0</v>
      </c>
      <c r="M367" s="334">
        <f t="shared" si="33"/>
        <v>11165</v>
      </c>
      <c r="N367" s="40"/>
      <c r="O367" s="686"/>
    </row>
    <row r="368" spans="1:18" ht="20.399999999999999" hidden="1">
      <c r="A368" s="261" t="s">
        <v>6323</v>
      </c>
      <c r="B368" s="333">
        <v>586</v>
      </c>
      <c r="C368" s="235">
        <v>110411273</v>
      </c>
      <c r="D368" s="238">
        <v>84118052</v>
      </c>
      <c r="E368" s="238" t="s">
        <v>1870</v>
      </c>
      <c r="F368" s="235" t="s">
        <v>2729</v>
      </c>
      <c r="G368" s="235">
        <f>SUMIF('In-ward Register'!$K:$K,Summery!$E:$E,'In-ward Register'!$M:$M)</f>
        <v>500</v>
      </c>
      <c r="H368" s="334">
        <f>SUMIF('Out-ward Register'!$D:$D,Summery!$E:$E,'Out-ward Register'!$F:$F)</f>
        <v>0</v>
      </c>
      <c r="I368" s="335">
        <f t="shared" si="31"/>
        <v>500</v>
      </c>
      <c r="J368" s="334">
        <v>22.16</v>
      </c>
      <c r="K368" s="334">
        <f t="shared" si="32"/>
        <v>11080</v>
      </c>
      <c r="L368" s="334">
        <f t="shared" si="35"/>
        <v>0</v>
      </c>
      <c r="M368" s="334">
        <f t="shared" si="33"/>
        <v>11080</v>
      </c>
      <c r="N368" s="177"/>
      <c r="O368" s="400">
        <f>M368/M$2*100</f>
        <v>11.687763713080168</v>
      </c>
      <c r="Q368" s="255"/>
    </row>
    <row r="369" spans="1:17" hidden="1">
      <c r="A369" s="261" t="s">
        <v>3784</v>
      </c>
      <c r="B369" s="333">
        <v>1003</v>
      </c>
      <c r="C369" s="238">
        <v>113808958</v>
      </c>
      <c r="D369" s="238" t="s">
        <v>4553</v>
      </c>
      <c r="E369" s="337" t="s">
        <v>4554</v>
      </c>
      <c r="F369" s="235" t="s">
        <v>36</v>
      </c>
      <c r="G369" s="235">
        <f>SUMIF('In-ward Register'!$K:$K,Summery!$E:$E,'In-ward Register'!$M:$M)</f>
        <v>1600</v>
      </c>
      <c r="H369" s="334">
        <f>SUMIF('Out-ward Register'!$D:$D,Summery!$E:$E,'Out-ward Register'!$F:$F)</f>
        <v>1050</v>
      </c>
      <c r="I369" s="335">
        <f t="shared" si="31"/>
        <v>550</v>
      </c>
      <c r="J369" s="338">
        <v>20</v>
      </c>
      <c r="K369" s="338">
        <f t="shared" si="32"/>
        <v>32000</v>
      </c>
      <c r="L369" s="338">
        <f t="shared" si="35"/>
        <v>21000</v>
      </c>
      <c r="M369" s="334">
        <f t="shared" si="33"/>
        <v>11000</v>
      </c>
      <c r="N369" s="40"/>
      <c r="O369" s="686"/>
    </row>
    <row r="370" spans="1:17" hidden="1">
      <c r="A370" s="261" t="s">
        <v>6323</v>
      </c>
      <c r="B370" s="333">
        <v>131</v>
      </c>
      <c r="C370" s="235">
        <v>106366432</v>
      </c>
      <c r="D370" s="238" t="s">
        <v>585</v>
      </c>
      <c r="E370" s="238" t="s">
        <v>586</v>
      </c>
      <c r="F370" s="235" t="s">
        <v>36</v>
      </c>
      <c r="G370" s="235">
        <f>SUMIF('In-ward Register'!$K:$K,Summery!$E:$E,'In-ward Register'!$M:$M)</f>
        <v>106</v>
      </c>
      <c r="H370" s="334">
        <f>SUMIF('Out-ward Register'!$D:$D,Summery!$E:$E,'Out-ward Register'!$F:$F)</f>
        <v>0</v>
      </c>
      <c r="I370" s="335">
        <f t="shared" si="31"/>
        <v>106</v>
      </c>
      <c r="J370" s="334">
        <v>103.73</v>
      </c>
      <c r="K370" s="334">
        <f t="shared" si="32"/>
        <v>10995.380000000001</v>
      </c>
      <c r="L370" s="334">
        <f t="shared" si="35"/>
        <v>0</v>
      </c>
      <c r="M370" s="334">
        <f t="shared" si="33"/>
        <v>10995.380000000001</v>
      </c>
      <c r="N370" s="51"/>
      <c r="O370" s="400">
        <f>M370/M$2*100</f>
        <v>11.598502109704642</v>
      </c>
      <c r="Q370" s="255"/>
    </row>
    <row r="371" spans="1:17" hidden="1">
      <c r="A371" s="261" t="s">
        <v>3892</v>
      </c>
      <c r="B371" s="333">
        <v>944</v>
      </c>
      <c r="C371" s="235">
        <v>100231414</v>
      </c>
      <c r="D371" s="337" t="s">
        <v>3912</v>
      </c>
      <c r="E371" s="336" t="s">
        <v>3913</v>
      </c>
      <c r="F371" s="336" t="s">
        <v>36</v>
      </c>
      <c r="G371" s="235">
        <f>SUMIF('In-ward Register'!$K:$K,Summery!$E:$E,'In-ward Register'!$M:$M)</f>
        <v>16</v>
      </c>
      <c r="H371" s="334">
        <f>SUMIF('Out-ward Register'!$D:$D,Summery!$E:$E,'Out-ward Register'!$F:$F)</f>
        <v>0</v>
      </c>
      <c r="I371" s="335">
        <f t="shared" si="31"/>
        <v>16</v>
      </c>
      <c r="J371" s="338">
        <v>676</v>
      </c>
      <c r="K371" s="338">
        <f t="shared" si="32"/>
        <v>10816</v>
      </c>
      <c r="L371" s="338">
        <f t="shared" si="35"/>
        <v>0</v>
      </c>
      <c r="M371" s="334">
        <f t="shared" si="33"/>
        <v>10816</v>
      </c>
      <c r="N371" s="40"/>
      <c r="O371" s="686"/>
      <c r="Q371" s="255"/>
    </row>
    <row r="372" spans="1:17" hidden="1">
      <c r="A372" s="261" t="s">
        <v>3784</v>
      </c>
      <c r="B372" s="333">
        <v>1140</v>
      </c>
      <c r="C372" s="333">
        <v>101675346</v>
      </c>
      <c r="D372" s="239" t="s">
        <v>5529</v>
      </c>
      <c r="E372" s="242" t="s">
        <v>5530</v>
      </c>
      <c r="F372" s="235" t="s">
        <v>36</v>
      </c>
      <c r="G372" s="235">
        <f>SUMIF('In-ward Register'!$K:$K,Summery!$E:$E,'In-ward Register'!$M:$M)</f>
        <v>7</v>
      </c>
      <c r="H372" s="334">
        <f>SUMIF('Out-ward Register'!$D:$D,Summery!$E:$E,'Out-ward Register'!$F:$F)</f>
        <v>0</v>
      </c>
      <c r="I372" s="335">
        <f t="shared" si="31"/>
        <v>7</v>
      </c>
      <c r="J372" s="335">
        <v>1500</v>
      </c>
      <c r="K372" s="338">
        <f t="shared" si="32"/>
        <v>10500</v>
      </c>
      <c r="L372" s="261">
        <f t="shared" si="35"/>
        <v>0</v>
      </c>
      <c r="M372" s="334">
        <f t="shared" si="33"/>
        <v>10500</v>
      </c>
      <c r="N372" s="40"/>
      <c r="O372" s="686"/>
    </row>
    <row r="373" spans="1:17" hidden="1">
      <c r="A373" s="261" t="s">
        <v>6324</v>
      </c>
      <c r="B373" s="238">
        <v>1163</v>
      </c>
      <c r="C373" s="238">
        <v>115065577</v>
      </c>
      <c r="D373" s="239" t="s">
        <v>5722</v>
      </c>
      <c r="E373" s="239" t="s">
        <v>5723</v>
      </c>
      <c r="F373" s="333" t="s">
        <v>36</v>
      </c>
      <c r="G373" s="235">
        <f>SUMIF('In-ward Register'!$K:$K,Summery!$E:$E,'In-ward Register'!$M:$M)</f>
        <v>1</v>
      </c>
      <c r="H373" s="334">
        <f>SUMIF('Out-ward Register'!$D:$D,Summery!$E:$E,'Out-ward Register'!$F:$F)</f>
        <v>0</v>
      </c>
      <c r="I373" s="335">
        <f t="shared" si="31"/>
        <v>1</v>
      </c>
      <c r="J373" s="338">
        <v>10317</v>
      </c>
      <c r="K373" s="338">
        <f t="shared" si="32"/>
        <v>10317</v>
      </c>
      <c r="L373" s="338">
        <f t="shared" si="35"/>
        <v>0</v>
      </c>
      <c r="M373" s="334">
        <f t="shared" si="33"/>
        <v>10317</v>
      </c>
      <c r="N373" s="40"/>
      <c r="O373" s="686"/>
    </row>
    <row r="374" spans="1:17" hidden="1">
      <c r="A374" s="261" t="s">
        <v>3784</v>
      </c>
      <c r="B374" s="238">
        <v>1175</v>
      </c>
      <c r="C374" s="238">
        <v>100761851</v>
      </c>
      <c r="D374" s="239" t="s">
        <v>5879</v>
      </c>
      <c r="E374" s="239" t="s">
        <v>5880</v>
      </c>
      <c r="F374" s="261" t="s">
        <v>36</v>
      </c>
      <c r="G374" s="235">
        <f>SUMIF('In-ward Register'!$K:$K,Summery!$E:$E,'In-ward Register'!$M:$M)</f>
        <v>2</v>
      </c>
      <c r="H374" s="334">
        <f>SUMIF('Out-ward Register'!$D:$D,Summery!$E:$E,'Out-ward Register'!$F:$F)</f>
        <v>0</v>
      </c>
      <c r="I374" s="335">
        <f t="shared" si="31"/>
        <v>2</v>
      </c>
      <c r="J374" s="338">
        <v>5100</v>
      </c>
      <c r="K374" s="338">
        <f t="shared" si="32"/>
        <v>10200</v>
      </c>
      <c r="L374" s="338">
        <f t="shared" si="35"/>
        <v>0</v>
      </c>
      <c r="M374" s="334">
        <f t="shared" si="33"/>
        <v>10200</v>
      </c>
      <c r="N374" s="40"/>
      <c r="O374" s="686"/>
    </row>
    <row r="375" spans="1:17" hidden="1">
      <c r="A375" s="261" t="s">
        <v>3892</v>
      </c>
      <c r="B375" s="333">
        <v>952</v>
      </c>
      <c r="C375" s="235">
        <v>112303072</v>
      </c>
      <c r="D375" s="239" t="s">
        <v>3933</v>
      </c>
      <c r="E375" s="239" t="s">
        <v>3934</v>
      </c>
      <c r="F375" s="333" t="s">
        <v>247</v>
      </c>
      <c r="G375" s="235">
        <f>SUMIF('In-ward Register'!$K:$K,Summery!$E:$E,'In-ward Register'!$M:$M)</f>
        <v>1</v>
      </c>
      <c r="H375" s="334">
        <f>SUMIF('Out-ward Register'!$D:$D,Summery!$E:$E,'Out-ward Register'!$F:$F)</f>
        <v>0</v>
      </c>
      <c r="I375" s="335">
        <f t="shared" si="31"/>
        <v>1</v>
      </c>
      <c r="J375" s="334">
        <v>10173</v>
      </c>
      <c r="K375" s="338">
        <f t="shared" si="32"/>
        <v>10173</v>
      </c>
      <c r="L375" s="338">
        <f t="shared" si="35"/>
        <v>0</v>
      </c>
      <c r="M375" s="334">
        <f t="shared" si="33"/>
        <v>10173</v>
      </c>
      <c r="N375" s="40"/>
      <c r="O375" s="686"/>
      <c r="Q375" s="255"/>
    </row>
    <row r="376" spans="1:17" hidden="1">
      <c r="A376" s="261" t="s">
        <v>6323</v>
      </c>
      <c r="B376" s="333">
        <v>501</v>
      </c>
      <c r="C376" s="235">
        <v>100775542</v>
      </c>
      <c r="D376" s="235" t="s">
        <v>1531</v>
      </c>
      <c r="E376" s="235" t="s">
        <v>3122</v>
      </c>
      <c r="F376" s="235" t="s">
        <v>36</v>
      </c>
      <c r="G376" s="235">
        <f>SUMIF('In-ward Register'!$K:$K,Summery!$E:$E,'In-ward Register'!$M:$M)</f>
        <v>3</v>
      </c>
      <c r="H376" s="334">
        <f>SUMIF('Out-ward Register'!$D:$D,Summery!$E:$E,'Out-ward Register'!$F:$F)</f>
        <v>0</v>
      </c>
      <c r="I376" s="335">
        <f t="shared" si="31"/>
        <v>3</v>
      </c>
      <c r="J376" s="334">
        <v>3370</v>
      </c>
      <c r="K376" s="334">
        <f t="shared" si="32"/>
        <v>10110</v>
      </c>
      <c r="L376" s="334">
        <f t="shared" si="35"/>
        <v>0</v>
      </c>
      <c r="M376" s="334">
        <f t="shared" si="33"/>
        <v>10110</v>
      </c>
      <c r="N376" s="177"/>
      <c r="O376" s="400">
        <f>M376/M$2*100</f>
        <v>10.664556962025316</v>
      </c>
      <c r="Q376" s="255"/>
    </row>
    <row r="377" spans="1:17" hidden="1">
      <c r="A377" s="261" t="s">
        <v>6324</v>
      </c>
      <c r="B377" s="238">
        <v>1218</v>
      </c>
      <c r="C377" s="238">
        <v>106176633</v>
      </c>
      <c r="D377" s="239" t="s">
        <v>6375</v>
      </c>
      <c r="E377" s="239" t="s">
        <v>6376</v>
      </c>
      <c r="F377" s="333" t="s">
        <v>36</v>
      </c>
      <c r="G377" s="235">
        <f>SUMIF('In-ward Register'!$K:$K,Summery!$E:$E,'In-ward Register'!$M:$M)</f>
        <v>1</v>
      </c>
      <c r="H377" s="334">
        <f>SUMIF('Out-ward Register'!$D:$D,Summery!$E:$E,'Out-ward Register'!$F:$F)</f>
        <v>0</v>
      </c>
      <c r="I377" s="335">
        <f t="shared" si="31"/>
        <v>1</v>
      </c>
      <c r="J377" s="338">
        <v>9750</v>
      </c>
      <c r="K377" s="338">
        <f t="shared" si="32"/>
        <v>9750</v>
      </c>
      <c r="L377" s="261"/>
      <c r="M377" s="334">
        <f t="shared" si="33"/>
        <v>9750</v>
      </c>
      <c r="N377" s="40"/>
      <c r="O377" s="686"/>
    </row>
    <row r="378" spans="1:17" hidden="1">
      <c r="A378" s="261" t="s">
        <v>6324</v>
      </c>
      <c r="B378" s="261">
        <v>1219</v>
      </c>
      <c r="C378" s="238" t="s">
        <v>6441</v>
      </c>
      <c r="D378" s="239" t="s">
        <v>6442</v>
      </c>
      <c r="E378" s="239" t="s">
        <v>6443</v>
      </c>
      <c r="F378" s="333" t="s">
        <v>36</v>
      </c>
      <c r="G378" s="235">
        <f>SUMIF('In-ward Register'!$K:$K,Summery!$E:$E,'In-ward Register'!$M:$M)</f>
        <v>1</v>
      </c>
      <c r="H378" s="334">
        <f>SUMIF('Out-ward Register'!$D:$D,Summery!$E:$E,'Out-ward Register'!$F:$F)</f>
        <v>0</v>
      </c>
      <c r="I378" s="335">
        <f t="shared" si="31"/>
        <v>1</v>
      </c>
      <c r="J378" s="338">
        <v>9750</v>
      </c>
      <c r="K378" s="338">
        <f t="shared" si="32"/>
        <v>9750</v>
      </c>
      <c r="L378" s="260"/>
      <c r="M378" s="334">
        <f t="shared" si="33"/>
        <v>9750</v>
      </c>
      <c r="N378" s="40"/>
      <c r="O378" s="686"/>
    </row>
    <row r="379" spans="1:17" hidden="1">
      <c r="A379" s="261" t="s">
        <v>6323</v>
      </c>
      <c r="B379" s="333">
        <v>126</v>
      </c>
      <c r="C379" s="235">
        <v>111355844</v>
      </c>
      <c r="D379" s="337" t="s">
        <v>567</v>
      </c>
      <c r="E379" s="238" t="s">
        <v>568</v>
      </c>
      <c r="F379" s="235" t="s">
        <v>36</v>
      </c>
      <c r="G379" s="235">
        <f>SUMIF('In-ward Register'!$K:$K,Summery!$E:$E,'In-ward Register'!$M:$M)</f>
        <v>6</v>
      </c>
      <c r="H379" s="334">
        <f>SUMIF('Out-ward Register'!$D:$D,Summery!$E:$E,'Out-ward Register'!$F:$F)</f>
        <v>0</v>
      </c>
      <c r="I379" s="335">
        <f t="shared" si="31"/>
        <v>6</v>
      </c>
      <c r="J379" s="334">
        <v>1620</v>
      </c>
      <c r="K379" s="334">
        <f t="shared" si="32"/>
        <v>9720</v>
      </c>
      <c r="L379" s="334">
        <f t="shared" ref="L379:L410" si="37">J379*H379</f>
        <v>0</v>
      </c>
      <c r="M379" s="334">
        <f t="shared" si="33"/>
        <v>9720</v>
      </c>
      <c r="N379" s="51"/>
      <c r="O379" s="400">
        <f>M379/M$2*100</f>
        <v>10.253164556962027</v>
      </c>
      <c r="Q379" s="255"/>
    </row>
    <row r="380" spans="1:17" hidden="1">
      <c r="A380" s="261" t="s">
        <v>6323</v>
      </c>
      <c r="B380" s="333">
        <v>91</v>
      </c>
      <c r="C380" s="235">
        <v>109708570</v>
      </c>
      <c r="D380" s="238" t="s">
        <v>459</v>
      </c>
      <c r="E380" s="238" t="s">
        <v>460</v>
      </c>
      <c r="F380" s="235" t="s">
        <v>36</v>
      </c>
      <c r="G380" s="235">
        <f>SUMIF('In-ward Register'!$K:$K,Summery!$E:$E,'In-ward Register'!$M:$M)</f>
        <v>46</v>
      </c>
      <c r="H380" s="334">
        <f>SUMIF('Out-ward Register'!$D:$D,Summery!$E:$E,'Out-ward Register'!$F:$F)</f>
        <v>0</v>
      </c>
      <c r="I380" s="335">
        <f t="shared" si="31"/>
        <v>46</v>
      </c>
      <c r="J380" s="334">
        <v>211.1</v>
      </c>
      <c r="K380" s="334">
        <f t="shared" si="32"/>
        <v>9710.6</v>
      </c>
      <c r="L380" s="334">
        <f t="shared" si="37"/>
        <v>0</v>
      </c>
      <c r="M380" s="334">
        <f t="shared" si="33"/>
        <v>9710.6</v>
      </c>
      <c r="N380" s="51"/>
      <c r="O380" s="400">
        <f>M380/M$2*100</f>
        <v>10.24324894514768</v>
      </c>
      <c r="Q380" s="255"/>
    </row>
    <row r="381" spans="1:17" hidden="1">
      <c r="A381" s="261" t="s">
        <v>3784</v>
      </c>
      <c r="B381" s="333">
        <v>1015</v>
      </c>
      <c r="C381" s="333">
        <v>113809811</v>
      </c>
      <c r="D381" s="333"/>
      <c r="E381" s="333" t="s">
        <v>4713</v>
      </c>
      <c r="F381" s="333" t="s">
        <v>2729</v>
      </c>
      <c r="G381" s="333">
        <f>SUMIF('In-ward Register'!$K:$K,Summery!$E:$E,'In-ward Register'!$M:$M)</f>
        <v>2070</v>
      </c>
      <c r="H381" s="334">
        <f>SUMIF('Out-ward Register'!$D:$D,Summery!$E:$E,'Out-ward Register'!$F:$F)</f>
        <v>1478</v>
      </c>
      <c r="I381" s="333">
        <f t="shared" si="31"/>
        <v>592</v>
      </c>
      <c r="J381" s="333">
        <v>16.3</v>
      </c>
      <c r="K381" s="333">
        <f t="shared" si="32"/>
        <v>33741</v>
      </c>
      <c r="L381" s="333">
        <f t="shared" si="37"/>
        <v>24091.4</v>
      </c>
      <c r="M381" s="334">
        <f t="shared" si="33"/>
        <v>9649.5999999999985</v>
      </c>
      <c r="N381" s="40"/>
      <c r="O381" s="686"/>
    </row>
    <row r="382" spans="1:17" hidden="1">
      <c r="A382" s="261" t="s">
        <v>3784</v>
      </c>
      <c r="B382" s="333">
        <v>1016</v>
      </c>
      <c r="C382" s="333">
        <v>113809809</v>
      </c>
      <c r="D382" s="333"/>
      <c r="E382" s="333" t="s">
        <v>4714</v>
      </c>
      <c r="F382" s="333" t="s">
        <v>2729</v>
      </c>
      <c r="G382" s="333">
        <f>SUMIF('In-ward Register'!$K:$K,Summery!$E:$E,'In-ward Register'!$M:$M)</f>
        <v>2070</v>
      </c>
      <c r="H382" s="334">
        <f>SUMIF('Out-ward Register'!$D:$D,Summery!$E:$E,'Out-ward Register'!$F:$F)</f>
        <v>1478</v>
      </c>
      <c r="I382" s="333">
        <f t="shared" si="31"/>
        <v>592</v>
      </c>
      <c r="J382" s="333">
        <v>16.3</v>
      </c>
      <c r="K382" s="333">
        <f t="shared" si="32"/>
        <v>33741</v>
      </c>
      <c r="L382" s="333">
        <f t="shared" si="37"/>
        <v>24091.4</v>
      </c>
      <c r="M382" s="334">
        <f t="shared" si="33"/>
        <v>9649.5999999999985</v>
      </c>
      <c r="N382" s="40"/>
      <c r="O382" s="686"/>
    </row>
    <row r="383" spans="1:17" hidden="1">
      <c r="A383" s="261" t="s">
        <v>3784</v>
      </c>
      <c r="B383" s="333">
        <v>719</v>
      </c>
      <c r="C383" s="235">
        <v>110317046</v>
      </c>
      <c r="D383" s="239"/>
      <c r="E383" s="239" t="s">
        <v>3686</v>
      </c>
      <c r="F383" s="333" t="s">
        <v>2729</v>
      </c>
      <c r="G383" s="235">
        <f>SUMIF('In-ward Register'!$K:$K,Summery!$E:$E,'In-ward Register'!$M:$M)</f>
        <v>3800</v>
      </c>
      <c r="H383" s="334">
        <f>SUMIF('Out-ward Register'!$D:$D,Summery!$E:$E,'Out-ward Register'!$F:$F)</f>
        <v>0</v>
      </c>
      <c r="I383" s="335">
        <f t="shared" si="31"/>
        <v>3800</v>
      </c>
      <c r="J383" s="334">
        <v>2.5</v>
      </c>
      <c r="K383" s="334">
        <f t="shared" si="32"/>
        <v>9500</v>
      </c>
      <c r="L383" s="334">
        <f t="shared" si="37"/>
        <v>0</v>
      </c>
      <c r="M383" s="334">
        <f t="shared" si="33"/>
        <v>9500</v>
      </c>
      <c r="N383" s="171"/>
      <c r="O383" s="400">
        <f>M383/M$2*100</f>
        <v>10.021097046413502</v>
      </c>
      <c r="Q383" s="255"/>
    </row>
    <row r="384" spans="1:17" hidden="1">
      <c r="A384" s="261" t="s">
        <v>3784</v>
      </c>
      <c r="B384" s="238">
        <v>1041</v>
      </c>
      <c r="C384" s="238" t="s">
        <v>5212</v>
      </c>
      <c r="D384" s="239" t="s">
        <v>5212</v>
      </c>
      <c r="E384" s="239" t="s">
        <v>5232</v>
      </c>
      <c r="F384" s="333" t="s">
        <v>36</v>
      </c>
      <c r="G384" s="235">
        <f>SUMIF('In-ward Register'!$K:$K,Summery!$E:$E,'In-ward Register'!$M:$M)</f>
        <v>1</v>
      </c>
      <c r="H384" s="334">
        <f>SUMIF('Out-ward Register'!$D:$D,Summery!$E:$E,'Out-ward Register'!$F:$F)</f>
        <v>0</v>
      </c>
      <c r="I384" s="335">
        <f t="shared" si="31"/>
        <v>1</v>
      </c>
      <c r="J384" s="338">
        <v>9202</v>
      </c>
      <c r="K384" s="338">
        <f t="shared" si="32"/>
        <v>9202</v>
      </c>
      <c r="L384" s="261">
        <f t="shared" si="37"/>
        <v>0</v>
      </c>
      <c r="M384" s="334">
        <f t="shared" si="33"/>
        <v>9202</v>
      </c>
      <c r="N384" s="40"/>
      <c r="O384" s="686"/>
    </row>
    <row r="385" spans="1:17" ht="20.399999999999999" hidden="1">
      <c r="A385" s="261" t="s">
        <v>6323</v>
      </c>
      <c r="B385" s="333">
        <v>512</v>
      </c>
      <c r="C385" s="235">
        <v>100767196</v>
      </c>
      <c r="D385" s="238" t="s">
        <v>1585</v>
      </c>
      <c r="E385" s="238" t="s">
        <v>1585</v>
      </c>
      <c r="F385" s="235" t="s">
        <v>36</v>
      </c>
      <c r="G385" s="235">
        <f>SUMIF('In-ward Register'!$K:$K,Summery!$E:$E,'In-ward Register'!$M:$M)</f>
        <v>2</v>
      </c>
      <c r="H385" s="334">
        <f>SUMIF('Out-ward Register'!$D:$D,Summery!$E:$E,'Out-ward Register'!$F:$F)</f>
        <v>0</v>
      </c>
      <c r="I385" s="335">
        <f t="shared" si="31"/>
        <v>2</v>
      </c>
      <c r="J385" s="334">
        <v>4521</v>
      </c>
      <c r="K385" s="334">
        <f t="shared" si="32"/>
        <v>9042</v>
      </c>
      <c r="L385" s="334">
        <f t="shared" si="37"/>
        <v>0</v>
      </c>
      <c r="M385" s="334">
        <f t="shared" si="33"/>
        <v>9042</v>
      </c>
      <c r="N385" s="177"/>
      <c r="O385" s="400">
        <f>M385/M$2*100</f>
        <v>9.537974683544304</v>
      </c>
      <c r="Q385" s="255"/>
    </row>
    <row r="386" spans="1:17" hidden="1">
      <c r="A386" s="261" t="s">
        <v>6326</v>
      </c>
      <c r="B386" s="261">
        <v>1207</v>
      </c>
      <c r="C386" s="238" t="s">
        <v>6197</v>
      </c>
      <c r="D386" s="239"/>
      <c r="E386" s="239" t="s">
        <v>6198</v>
      </c>
      <c r="F386" s="333" t="s">
        <v>36</v>
      </c>
      <c r="G386" s="235">
        <f>SUMIF('In-ward Register'!$K:$K,Summery!$E:$E,'In-ward Register'!$M:$M)</f>
        <v>4</v>
      </c>
      <c r="H386" s="334">
        <f>SUMIF('Out-ward Register'!$D:$D,Summery!$E:$E,'Out-ward Register'!$F:$F)</f>
        <v>0</v>
      </c>
      <c r="I386" s="335">
        <f t="shared" si="31"/>
        <v>4</v>
      </c>
      <c r="J386" s="338">
        <v>2255</v>
      </c>
      <c r="K386" s="338">
        <f t="shared" si="32"/>
        <v>9020</v>
      </c>
      <c r="L386" s="338">
        <f t="shared" si="37"/>
        <v>0</v>
      </c>
      <c r="M386" s="334">
        <f t="shared" si="33"/>
        <v>9020</v>
      </c>
      <c r="N386" s="40"/>
      <c r="O386" s="686"/>
    </row>
    <row r="387" spans="1:17" hidden="1">
      <c r="A387" s="261" t="s">
        <v>3784</v>
      </c>
      <c r="B387" s="238">
        <v>1020</v>
      </c>
      <c r="C387" s="246" t="s">
        <v>286</v>
      </c>
      <c r="D387" s="246" t="s">
        <v>286</v>
      </c>
      <c r="E387" s="347" t="s">
        <v>4995</v>
      </c>
      <c r="F387" s="333" t="s">
        <v>36</v>
      </c>
      <c r="G387" s="235">
        <f>SUMIF('In-ward Register'!$K:$K,Summery!$E:$E,'In-ward Register'!$M:$M)</f>
        <v>10</v>
      </c>
      <c r="H387" s="334">
        <f>SUMIF('Out-ward Register'!$D:$D,Summery!$E:$E,'Out-ward Register'!$F:$F)</f>
        <v>1</v>
      </c>
      <c r="I387" s="335">
        <f t="shared" si="31"/>
        <v>9</v>
      </c>
      <c r="J387" s="338">
        <v>1000</v>
      </c>
      <c r="K387" s="338">
        <f t="shared" si="32"/>
        <v>10000</v>
      </c>
      <c r="L387" s="338">
        <f t="shared" si="37"/>
        <v>1000</v>
      </c>
      <c r="M387" s="334">
        <f t="shared" si="33"/>
        <v>9000</v>
      </c>
      <c r="N387" s="40"/>
      <c r="O387" s="686"/>
    </row>
    <row r="388" spans="1:17" hidden="1">
      <c r="A388" s="261" t="s">
        <v>6323</v>
      </c>
      <c r="B388" s="238">
        <v>1031</v>
      </c>
      <c r="C388" s="238">
        <v>113785068</v>
      </c>
      <c r="D388" s="239"/>
      <c r="E388" s="239" t="s">
        <v>5104</v>
      </c>
      <c r="F388" s="333" t="s">
        <v>36</v>
      </c>
      <c r="G388" s="235">
        <f>SUMIF('In-ward Register'!$K:$K,Summery!$E:$E,'In-ward Register'!$M:$M)</f>
        <v>580</v>
      </c>
      <c r="H388" s="334">
        <f>SUMIF('Out-ward Register'!$D:$D,Summery!$E:$E,'Out-ward Register'!$F:$F)</f>
        <v>440</v>
      </c>
      <c r="I388" s="335">
        <f t="shared" ref="I388:I451" si="38">G388-H388</f>
        <v>140</v>
      </c>
      <c r="J388" s="338">
        <v>64</v>
      </c>
      <c r="K388" s="338">
        <f t="shared" ref="K388:K451" si="39">J388*G388</f>
        <v>37120</v>
      </c>
      <c r="L388" s="338">
        <f t="shared" si="37"/>
        <v>28160</v>
      </c>
      <c r="M388" s="334">
        <f t="shared" ref="M388:M451" si="40">K388-L388</f>
        <v>8960</v>
      </c>
      <c r="N388" s="40"/>
      <c r="O388" s="686"/>
    </row>
    <row r="389" spans="1:17" hidden="1">
      <c r="A389" s="261" t="s">
        <v>3784</v>
      </c>
      <c r="B389" s="238">
        <v>1017</v>
      </c>
      <c r="C389" s="238">
        <v>112300486</v>
      </c>
      <c r="D389" s="239"/>
      <c r="E389" s="239" t="s">
        <v>4967</v>
      </c>
      <c r="F389" s="333" t="s">
        <v>36</v>
      </c>
      <c r="G389" s="235">
        <f>SUMIF('In-ward Register'!$K:$K,Summery!$E:$E,'In-ward Register'!$M:$M)</f>
        <v>5</v>
      </c>
      <c r="H389" s="334">
        <f>SUMIF('Out-ward Register'!$D:$D,Summery!$E:$E,'Out-ward Register'!$F:$F)</f>
        <v>0</v>
      </c>
      <c r="I389" s="335">
        <f t="shared" si="38"/>
        <v>5</v>
      </c>
      <c r="J389" s="261">
        <v>1787</v>
      </c>
      <c r="K389" s="338">
        <f t="shared" si="39"/>
        <v>8935</v>
      </c>
      <c r="L389" s="338">
        <f t="shared" si="37"/>
        <v>0</v>
      </c>
      <c r="M389" s="334">
        <f t="shared" si="40"/>
        <v>8935</v>
      </c>
      <c r="N389" s="40"/>
      <c r="O389" s="686"/>
    </row>
    <row r="390" spans="1:17" hidden="1">
      <c r="A390" s="261" t="s">
        <v>3784</v>
      </c>
      <c r="B390" s="333">
        <v>604</v>
      </c>
      <c r="C390" s="235">
        <v>106965044</v>
      </c>
      <c r="D390" s="238" t="s">
        <v>1941</v>
      </c>
      <c r="E390" s="238" t="s">
        <v>3168</v>
      </c>
      <c r="F390" s="235" t="s">
        <v>2729</v>
      </c>
      <c r="G390" s="235">
        <f>SUMIF('In-ward Register'!$K:$K,Summery!$E:$E,'In-ward Register'!$M:$M)</f>
        <v>500</v>
      </c>
      <c r="H390" s="334">
        <f>SUMIF('Out-ward Register'!$D:$D,Summery!$E:$E,'Out-ward Register'!$F:$F)</f>
        <v>450</v>
      </c>
      <c r="I390" s="335">
        <f t="shared" si="38"/>
        <v>50</v>
      </c>
      <c r="J390" s="334">
        <v>174.89</v>
      </c>
      <c r="K390" s="334">
        <f t="shared" si="39"/>
        <v>87445</v>
      </c>
      <c r="L390" s="334">
        <f t="shared" si="37"/>
        <v>78700.5</v>
      </c>
      <c r="M390" s="334">
        <f t="shared" si="40"/>
        <v>8744.5</v>
      </c>
      <c r="N390" s="51"/>
      <c r="O390" s="400">
        <f>M390/M$2*100</f>
        <v>9.2241561181434601</v>
      </c>
      <c r="Q390" s="255"/>
    </row>
    <row r="391" spans="1:17" ht="20.399999999999999" hidden="1">
      <c r="A391" s="261" t="s">
        <v>6324</v>
      </c>
      <c r="B391" s="333">
        <v>967</v>
      </c>
      <c r="C391" s="238" t="s">
        <v>4098</v>
      </c>
      <c r="D391" s="238" t="s">
        <v>4099</v>
      </c>
      <c r="E391" s="239" t="s">
        <v>4100</v>
      </c>
      <c r="F391" s="235" t="s">
        <v>36</v>
      </c>
      <c r="G391" s="235">
        <f>SUMIF('In-ward Register'!$K:$K,Summery!$E:$E,'In-ward Register'!$M:$M)</f>
        <v>5</v>
      </c>
      <c r="H391" s="334">
        <f>SUMIF('Out-ward Register'!$D:$D,Summery!$E:$E,'Out-ward Register'!$F:$F)</f>
        <v>4</v>
      </c>
      <c r="I391" s="335">
        <f t="shared" si="38"/>
        <v>1</v>
      </c>
      <c r="J391" s="334">
        <v>8430</v>
      </c>
      <c r="K391" s="338">
        <f t="shared" si="39"/>
        <v>42150</v>
      </c>
      <c r="L391" s="338">
        <f t="shared" si="37"/>
        <v>33720</v>
      </c>
      <c r="M391" s="334">
        <f t="shared" si="40"/>
        <v>8430</v>
      </c>
      <c r="N391" s="40"/>
      <c r="O391" s="686"/>
      <c r="Q391" s="255"/>
    </row>
    <row r="392" spans="1:17" ht="20.399999999999999" hidden="1">
      <c r="A392" s="261" t="s">
        <v>3784</v>
      </c>
      <c r="B392" s="333">
        <v>960</v>
      </c>
      <c r="C392" s="235">
        <v>112314173</v>
      </c>
      <c r="D392" s="239">
        <v>112314173</v>
      </c>
      <c r="E392" s="238" t="s">
        <v>3988</v>
      </c>
      <c r="F392" s="350" t="s">
        <v>36</v>
      </c>
      <c r="G392" s="235">
        <f>SUMIF('In-ward Register'!$K:$K,Summery!$E:$E,'In-ward Register'!$M:$M)</f>
        <v>20</v>
      </c>
      <c r="H392" s="334">
        <f>SUMIF('Out-ward Register'!$D:$D,Summery!$E:$E,'Out-ward Register'!$F:$F)</f>
        <v>0</v>
      </c>
      <c r="I392" s="335">
        <f t="shared" si="38"/>
        <v>20</v>
      </c>
      <c r="J392" s="334">
        <v>415</v>
      </c>
      <c r="K392" s="338">
        <f t="shared" si="39"/>
        <v>8300</v>
      </c>
      <c r="L392" s="338">
        <f t="shared" si="37"/>
        <v>0</v>
      </c>
      <c r="M392" s="334">
        <f t="shared" si="40"/>
        <v>8300</v>
      </c>
      <c r="N392" s="40"/>
      <c r="O392" s="686"/>
      <c r="Q392" s="255"/>
    </row>
    <row r="393" spans="1:17" hidden="1">
      <c r="A393" s="261" t="s">
        <v>6323</v>
      </c>
      <c r="B393" s="333">
        <v>566</v>
      </c>
      <c r="C393" s="235">
        <v>110648089</v>
      </c>
      <c r="D393" s="235" t="s">
        <v>1794</v>
      </c>
      <c r="E393" s="235" t="s">
        <v>3155</v>
      </c>
      <c r="F393" s="235" t="s">
        <v>36</v>
      </c>
      <c r="G393" s="235">
        <f>SUMIF('In-ward Register'!$K:$K,Summery!$E:$E,'In-ward Register'!$M:$M)</f>
        <v>12</v>
      </c>
      <c r="H393" s="334">
        <f>SUMIF('Out-ward Register'!$D:$D,Summery!$E:$E,'Out-ward Register'!$F:$F)</f>
        <v>0</v>
      </c>
      <c r="I393" s="335">
        <f t="shared" si="38"/>
        <v>12</v>
      </c>
      <c r="J393" s="334">
        <v>690.77</v>
      </c>
      <c r="K393" s="334">
        <f t="shared" si="39"/>
        <v>8289.24</v>
      </c>
      <c r="L393" s="334">
        <f t="shared" si="37"/>
        <v>0</v>
      </c>
      <c r="M393" s="334">
        <f t="shared" si="40"/>
        <v>8289.24</v>
      </c>
      <c r="N393" s="177"/>
      <c r="O393" s="400">
        <f>M393/M$2*100</f>
        <v>8.743924050632911</v>
      </c>
      <c r="Q393" s="255"/>
    </row>
    <row r="394" spans="1:17" hidden="1">
      <c r="A394" s="261" t="s">
        <v>6326</v>
      </c>
      <c r="B394" s="238">
        <v>1208</v>
      </c>
      <c r="C394" s="238" t="s">
        <v>6199</v>
      </c>
      <c r="D394" s="239"/>
      <c r="E394" s="239" t="s">
        <v>6200</v>
      </c>
      <c r="F394" s="333" t="s">
        <v>36</v>
      </c>
      <c r="G394" s="235">
        <f>SUMIF('In-ward Register'!$K:$K,Summery!$E:$E,'In-ward Register'!$M:$M)</f>
        <v>6</v>
      </c>
      <c r="H394" s="334">
        <f>SUMIF('Out-ward Register'!$D:$D,Summery!$E:$E,'Out-ward Register'!$F:$F)</f>
        <v>0</v>
      </c>
      <c r="I394" s="335">
        <f t="shared" si="38"/>
        <v>6</v>
      </c>
      <c r="J394" s="338">
        <v>1351</v>
      </c>
      <c r="K394" s="338">
        <f t="shared" si="39"/>
        <v>8106</v>
      </c>
      <c r="L394" s="338">
        <f t="shared" si="37"/>
        <v>0</v>
      </c>
      <c r="M394" s="334">
        <f t="shared" si="40"/>
        <v>8106</v>
      </c>
      <c r="N394" s="40"/>
      <c r="O394" s="686"/>
    </row>
    <row r="395" spans="1:17" hidden="1">
      <c r="A395" s="261" t="s">
        <v>6323</v>
      </c>
      <c r="B395" s="333">
        <v>53</v>
      </c>
      <c r="C395" s="235">
        <v>109350976</v>
      </c>
      <c r="D395" s="337" t="s">
        <v>356</v>
      </c>
      <c r="E395" s="238" t="s">
        <v>357</v>
      </c>
      <c r="F395" s="235" t="s">
        <v>36</v>
      </c>
      <c r="G395" s="235">
        <f>SUMIF('In-ward Register'!$K:$K,Summery!$E:$E,'In-ward Register'!$M:$M)</f>
        <v>9</v>
      </c>
      <c r="H395" s="334">
        <f>SUMIF('Out-ward Register'!$D:$D,Summery!$E:$E,'Out-ward Register'!$F:$F)</f>
        <v>0</v>
      </c>
      <c r="I395" s="335">
        <f t="shared" si="38"/>
        <v>9</v>
      </c>
      <c r="J395" s="334">
        <v>897</v>
      </c>
      <c r="K395" s="334">
        <f t="shared" si="39"/>
        <v>8073</v>
      </c>
      <c r="L395" s="334">
        <f t="shared" si="37"/>
        <v>0</v>
      </c>
      <c r="M395" s="334">
        <f t="shared" si="40"/>
        <v>8073</v>
      </c>
      <c r="N395" s="51"/>
      <c r="O395" s="400">
        <f>M395/M$2*100</f>
        <v>8.5158227848101262</v>
      </c>
      <c r="Q395" s="255"/>
    </row>
    <row r="396" spans="1:17" hidden="1">
      <c r="A396" s="261" t="s">
        <v>3892</v>
      </c>
      <c r="B396" s="333">
        <v>901</v>
      </c>
      <c r="C396" s="235">
        <v>112308581</v>
      </c>
      <c r="D396" s="235">
        <v>112308581</v>
      </c>
      <c r="E396" s="238" t="s">
        <v>3296</v>
      </c>
      <c r="F396" s="235" t="s">
        <v>36</v>
      </c>
      <c r="G396" s="235">
        <f>SUMIF('In-ward Register'!$K:$K,Summery!$E:$E,'In-ward Register'!$M:$M)</f>
        <v>1008</v>
      </c>
      <c r="H396" s="334">
        <f>SUMIF('Out-ward Register'!$D:$D,Summery!$E:$E,'Out-ward Register'!$F:$F)</f>
        <v>972</v>
      </c>
      <c r="I396" s="335">
        <f t="shared" si="38"/>
        <v>36</v>
      </c>
      <c r="J396" s="334">
        <v>218.95</v>
      </c>
      <c r="K396" s="334">
        <f t="shared" si="39"/>
        <v>220701.59999999998</v>
      </c>
      <c r="L396" s="334">
        <f t="shared" si="37"/>
        <v>212819.4</v>
      </c>
      <c r="M396" s="334">
        <f t="shared" si="40"/>
        <v>7882.1999999999825</v>
      </c>
      <c r="N396" s="51"/>
      <c r="O396" s="400">
        <f>M396/M$2*100</f>
        <v>8.3145569620252981</v>
      </c>
      <c r="Q396" s="255"/>
    </row>
    <row r="397" spans="1:17" hidden="1">
      <c r="A397" s="261" t="s">
        <v>6323</v>
      </c>
      <c r="B397" s="333">
        <v>747</v>
      </c>
      <c r="C397" s="235">
        <v>112168261</v>
      </c>
      <c r="D397" s="239">
        <v>19000005091</v>
      </c>
      <c r="E397" s="238" t="s">
        <v>2752</v>
      </c>
      <c r="F397" s="235" t="s">
        <v>36</v>
      </c>
      <c r="G397" s="235">
        <f>SUMIF('In-ward Register'!$K:$K,Summery!$E:$E,'In-ward Register'!$M:$M)</f>
        <v>20</v>
      </c>
      <c r="H397" s="334">
        <f>SUMIF('Out-ward Register'!$D:$D,Summery!$E:$E,'Out-ward Register'!$F:$F)</f>
        <v>0</v>
      </c>
      <c r="I397" s="335">
        <f t="shared" si="38"/>
        <v>20</v>
      </c>
      <c r="J397" s="334">
        <v>393.05</v>
      </c>
      <c r="K397" s="334">
        <f t="shared" si="39"/>
        <v>7861</v>
      </c>
      <c r="L397" s="334">
        <f t="shared" si="37"/>
        <v>0</v>
      </c>
      <c r="M397" s="334">
        <f t="shared" si="40"/>
        <v>7861</v>
      </c>
      <c r="N397" s="51"/>
      <c r="O397" s="400">
        <f>M397/M$2*100</f>
        <v>8.292194092827005</v>
      </c>
      <c r="Q397" s="255"/>
    </row>
    <row r="398" spans="1:17" hidden="1">
      <c r="A398" s="261" t="s">
        <v>6323</v>
      </c>
      <c r="B398" s="333">
        <v>582</v>
      </c>
      <c r="C398" s="235">
        <v>109674832</v>
      </c>
      <c r="D398" s="238">
        <v>12551402</v>
      </c>
      <c r="E398" s="238" t="s">
        <v>3162</v>
      </c>
      <c r="F398" s="235" t="s">
        <v>2729</v>
      </c>
      <c r="G398" s="235">
        <f>SUMIF('In-ward Register'!$K:$K,Summery!$E:$E,'In-ward Register'!$M:$M)</f>
        <v>1000</v>
      </c>
      <c r="H398" s="334">
        <f>SUMIF('Out-ward Register'!$D:$D,Summery!$E:$E,'Out-ward Register'!$F:$F)</f>
        <v>200</v>
      </c>
      <c r="I398" s="335">
        <f t="shared" si="38"/>
        <v>800</v>
      </c>
      <c r="J398" s="334">
        <v>9.23</v>
      </c>
      <c r="K398" s="334">
        <f t="shared" si="39"/>
        <v>9230</v>
      </c>
      <c r="L398" s="334">
        <f t="shared" si="37"/>
        <v>1846</v>
      </c>
      <c r="M398" s="334">
        <f t="shared" si="40"/>
        <v>7384</v>
      </c>
      <c r="N398" s="177"/>
      <c r="O398" s="400">
        <f>M398/M$2*100</f>
        <v>7.7890295358649793</v>
      </c>
      <c r="Q398" s="255"/>
    </row>
    <row r="399" spans="1:17" hidden="1">
      <c r="A399" s="261" t="s">
        <v>6326</v>
      </c>
      <c r="B399" s="238">
        <v>1197</v>
      </c>
      <c r="C399" s="238">
        <v>100715197</v>
      </c>
      <c r="D399" s="239"/>
      <c r="E399" s="239" t="s">
        <v>6071</v>
      </c>
      <c r="F399" s="333" t="s">
        <v>36</v>
      </c>
      <c r="G399" s="235">
        <f>SUMIF('In-ward Register'!$K:$K,Summery!$E:$E,'In-ward Register'!$M:$M)</f>
        <v>6</v>
      </c>
      <c r="H399" s="334">
        <f>SUMIF('Out-ward Register'!$D:$D,Summery!$E:$E,'Out-ward Register'!$F:$F)</f>
        <v>0</v>
      </c>
      <c r="I399" s="335">
        <f t="shared" si="38"/>
        <v>6</v>
      </c>
      <c r="J399" s="338">
        <v>1224</v>
      </c>
      <c r="K399" s="338">
        <f t="shared" si="39"/>
        <v>7344</v>
      </c>
      <c r="L399" s="338">
        <f t="shared" si="37"/>
        <v>0</v>
      </c>
      <c r="M399" s="334">
        <f t="shared" si="40"/>
        <v>7344</v>
      </c>
      <c r="N399" s="40"/>
      <c r="O399" s="686"/>
    </row>
    <row r="400" spans="1:17" ht="20.399999999999999" hidden="1">
      <c r="A400" s="261" t="s">
        <v>3784</v>
      </c>
      <c r="B400" s="333">
        <v>366</v>
      </c>
      <c r="C400" s="235">
        <v>110294841</v>
      </c>
      <c r="D400" s="238" t="s">
        <v>1197</v>
      </c>
      <c r="E400" s="238" t="s">
        <v>3092</v>
      </c>
      <c r="F400" s="235" t="s">
        <v>36</v>
      </c>
      <c r="G400" s="235">
        <f>SUMIF('In-ward Register'!$K:$K,Summery!$E:$E,'In-ward Register'!$M:$M)</f>
        <v>676</v>
      </c>
      <c r="H400" s="334">
        <f>SUMIF('Out-ward Register'!$D:$D,Summery!$E:$E,'Out-ward Register'!$F:$F)</f>
        <v>430</v>
      </c>
      <c r="I400" s="335">
        <f t="shared" si="38"/>
        <v>246</v>
      </c>
      <c r="J400" s="334">
        <v>29.55</v>
      </c>
      <c r="K400" s="334">
        <f t="shared" si="39"/>
        <v>19975.8</v>
      </c>
      <c r="L400" s="334">
        <f t="shared" si="37"/>
        <v>12706.5</v>
      </c>
      <c r="M400" s="334">
        <f t="shared" si="40"/>
        <v>7269.2999999999993</v>
      </c>
      <c r="N400" s="177"/>
      <c r="O400" s="400">
        <f>M400/M$2*100</f>
        <v>7.6680379746835436</v>
      </c>
      <c r="Q400" s="255"/>
    </row>
    <row r="401" spans="1:17" hidden="1">
      <c r="A401" s="261" t="s">
        <v>3892</v>
      </c>
      <c r="B401" s="333">
        <v>945</v>
      </c>
      <c r="C401" s="235">
        <v>112312070</v>
      </c>
      <c r="D401" s="337" t="s">
        <v>3901</v>
      </c>
      <c r="E401" s="336" t="s">
        <v>3902</v>
      </c>
      <c r="F401" s="336" t="s">
        <v>36</v>
      </c>
      <c r="G401" s="235">
        <f>SUMIF('In-ward Register'!$K:$K,Summery!$E:$E,'In-ward Register'!$M:$M)</f>
        <v>4</v>
      </c>
      <c r="H401" s="334">
        <f>SUMIF('Out-ward Register'!$D:$D,Summery!$E:$E,'Out-ward Register'!$F:$F)</f>
        <v>0</v>
      </c>
      <c r="I401" s="335">
        <f t="shared" si="38"/>
        <v>4</v>
      </c>
      <c r="J401" s="338">
        <v>1797.22</v>
      </c>
      <c r="K401" s="338">
        <f t="shared" si="39"/>
        <v>7188.88</v>
      </c>
      <c r="L401" s="338">
        <f t="shared" si="37"/>
        <v>0</v>
      </c>
      <c r="M401" s="334">
        <f t="shared" si="40"/>
        <v>7188.88</v>
      </c>
      <c r="N401" s="40"/>
      <c r="O401" s="686"/>
      <c r="Q401" s="255"/>
    </row>
    <row r="402" spans="1:17" hidden="1">
      <c r="A402" s="261" t="s">
        <v>3784</v>
      </c>
      <c r="B402" s="333">
        <v>535</v>
      </c>
      <c r="C402" s="235">
        <v>102637186</v>
      </c>
      <c r="D402" s="238" t="s">
        <v>1661</v>
      </c>
      <c r="E402" s="238" t="s">
        <v>1662</v>
      </c>
      <c r="F402" s="235" t="s">
        <v>36</v>
      </c>
      <c r="G402" s="235">
        <f>SUMIF('In-ward Register'!$K:$K,Summery!$E:$E,'In-ward Register'!$M:$M)</f>
        <v>5</v>
      </c>
      <c r="H402" s="334">
        <f>SUMIF('Out-ward Register'!$D:$D,Summery!$E:$E,'Out-ward Register'!$F:$F)</f>
        <v>0</v>
      </c>
      <c r="I402" s="335">
        <f t="shared" si="38"/>
        <v>5</v>
      </c>
      <c r="J402" s="334">
        <v>1414.05</v>
      </c>
      <c r="K402" s="334">
        <f t="shared" si="39"/>
        <v>7070.25</v>
      </c>
      <c r="L402" s="334">
        <f t="shared" si="37"/>
        <v>0</v>
      </c>
      <c r="M402" s="334">
        <f t="shared" si="40"/>
        <v>7070.25</v>
      </c>
      <c r="N402" s="177"/>
      <c r="O402" s="400">
        <f>M402/M$2*100</f>
        <v>7.4580696202531644</v>
      </c>
      <c r="Q402" s="255"/>
    </row>
    <row r="403" spans="1:17" hidden="1">
      <c r="A403" s="261" t="s">
        <v>3784</v>
      </c>
      <c r="B403" s="238">
        <v>1028</v>
      </c>
      <c r="C403" s="238">
        <v>112168683</v>
      </c>
      <c r="D403" s="239" t="s">
        <v>5094</v>
      </c>
      <c r="E403" s="239" t="s">
        <v>5263</v>
      </c>
      <c r="F403" s="333" t="s">
        <v>36</v>
      </c>
      <c r="G403" s="235">
        <f>SUMIF('In-ward Register'!$K:$K,Summery!$E:$E,'In-ward Register'!$M:$M)</f>
        <v>10</v>
      </c>
      <c r="H403" s="334">
        <f>SUMIF('Out-ward Register'!$D:$D,Summery!$E:$E,'Out-ward Register'!$F:$F)</f>
        <v>4</v>
      </c>
      <c r="I403" s="335">
        <f t="shared" si="38"/>
        <v>6</v>
      </c>
      <c r="J403" s="338">
        <v>1176</v>
      </c>
      <c r="K403" s="338">
        <f t="shared" si="39"/>
        <v>11760</v>
      </c>
      <c r="L403" s="338">
        <f t="shared" si="37"/>
        <v>4704</v>
      </c>
      <c r="M403" s="334">
        <f t="shared" si="40"/>
        <v>7056</v>
      </c>
      <c r="N403" s="40"/>
      <c r="O403" s="686"/>
    </row>
    <row r="404" spans="1:17" hidden="1">
      <c r="A404" s="261" t="s">
        <v>6323</v>
      </c>
      <c r="B404" s="333">
        <v>559</v>
      </c>
      <c r="C404" s="235">
        <v>110648100</v>
      </c>
      <c r="D404" s="235" t="s">
        <v>1780</v>
      </c>
      <c r="E404" s="235" t="s">
        <v>3148</v>
      </c>
      <c r="F404" s="235" t="s">
        <v>36</v>
      </c>
      <c r="G404" s="235">
        <f>SUMIF('In-ward Register'!$K:$K,Summery!$E:$E,'In-ward Register'!$M:$M)</f>
        <v>12</v>
      </c>
      <c r="H404" s="334">
        <f>SUMIF('Out-ward Register'!$D:$D,Summery!$E:$E,'Out-ward Register'!$F:$F)</f>
        <v>0</v>
      </c>
      <c r="I404" s="335">
        <f t="shared" si="38"/>
        <v>12</v>
      </c>
      <c r="J404" s="334">
        <v>587.38</v>
      </c>
      <c r="K404" s="334">
        <f t="shared" si="39"/>
        <v>7048.5599999999995</v>
      </c>
      <c r="L404" s="334">
        <f t="shared" si="37"/>
        <v>0</v>
      </c>
      <c r="M404" s="334">
        <f t="shared" si="40"/>
        <v>7048.5599999999995</v>
      </c>
      <c r="N404" s="177"/>
      <c r="O404" s="400">
        <f t="shared" ref="O404:O415" si="41">M404/M$2*100</f>
        <v>7.4351898734177206</v>
      </c>
      <c r="Q404" s="255"/>
    </row>
    <row r="405" spans="1:17" hidden="1">
      <c r="A405" s="261" t="s">
        <v>3784</v>
      </c>
      <c r="B405" s="333">
        <v>865</v>
      </c>
      <c r="C405" s="235">
        <v>110648086</v>
      </c>
      <c r="D405" s="337" t="s">
        <v>2719</v>
      </c>
      <c r="E405" s="238" t="s">
        <v>2720</v>
      </c>
      <c r="F405" s="235" t="s">
        <v>36</v>
      </c>
      <c r="G405" s="235">
        <f>SUMIF('In-ward Register'!$K:$K,Summery!$E:$E,'In-ward Register'!$M:$M)</f>
        <v>3</v>
      </c>
      <c r="H405" s="334">
        <f>SUMIF('Out-ward Register'!$D:$D,Summery!$E:$E,'Out-ward Register'!$F:$F)</f>
        <v>0</v>
      </c>
      <c r="I405" s="335">
        <f t="shared" si="38"/>
        <v>3</v>
      </c>
      <c r="J405" s="334">
        <v>2340.14</v>
      </c>
      <c r="K405" s="334">
        <f t="shared" si="39"/>
        <v>7020.42</v>
      </c>
      <c r="L405" s="334">
        <f t="shared" si="37"/>
        <v>0</v>
      </c>
      <c r="M405" s="334">
        <f t="shared" si="40"/>
        <v>7020.42</v>
      </c>
      <c r="N405" s="177"/>
      <c r="O405" s="400">
        <f t="shared" si="41"/>
        <v>7.4055063291139245</v>
      </c>
      <c r="Q405" s="255"/>
    </row>
    <row r="406" spans="1:17" hidden="1">
      <c r="A406" s="261" t="s">
        <v>6323</v>
      </c>
      <c r="B406" s="333">
        <v>290</v>
      </c>
      <c r="C406" s="235">
        <v>100775550</v>
      </c>
      <c r="D406" s="238" t="s">
        <v>983</v>
      </c>
      <c r="E406" s="238" t="s">
        <v>984</v>
      </c>
      <c r="F406" s="235" t="s">
        <v>36</v>
      </c>
      <c r="G406" s="235">
        <f>SUMIF('In-ward Register'!$K:$K,Summery!$E:$E,'In-ward Register'!$M:$M)</f>
        <v>1</v>
      </c>
      <c r="H406" s="334">
        <f>SUMIF('Out-ward Register'!$D:$D,Summery!$E:$E,'Out-ward Register'!$F:$F)</f>
        <v>0</v>
      </c>
      <c r="I406" s="335">
        <f t="shared" si="38"/>
        <v>1</v>
      </c>
      <c r="J406" s="334">
        <v>7010</v>
      </c>
      <c r="K406" s="334">
        <f t="shared" si="39"/>
        <v>7010</v>
      </c>
      <c r="L406" s="334">
        <f t="shared" si="37"/>
        <v>0</v>
      </c>
      <c r="M406" s="334">
        <f t="shared" si="40"/>
        <v>7010</v>
      </c>
      <c r="N406" s="177"/>
      <c r="O406" s="400">
        <f t="shared" si="41"/>
        <v>7.3945147679324892</v>
      </c>
      <c r="Q406" s="255"/>
    </row>
    <row r="407" spans="1:17" ht="30.6" hidden="1">
      <c r="A407" s="261" t="s">
        <v>3784</v>
      </c>
      <c r="B407" s="333">
        <v>471</v>
      </c>
      <c r="C407" s="235">
        <v>110316950</v>
      </c>
      <c r="D407" s="238" t="s">
        <v>1466</v>
      </c>
      <c r="E407" s="238" t="s">
        <v>3099</v>
      </c>
      <c r="F407" s="235" t="s">
        <v>36</v>
      </c>
      <c r="G407" s="235">
        <f>SUMIF('In-ward Register'!$K:$K,Summery!$E:$E,'In-ward Register'!$M:$M)</f>
        <v>54</v>
      </c>
      <c r="H407" s="334">
        <f>SUMIF('Out-ward Register'!$D:$D,Summery!$E:$E,'Out-ward Register'!$F:$F)</f>
        <v>0</v>
      </c>
      <c r="I407" s="335">
        <f t="shared" si="38"/>
        <v>54</v>
      </c>
      <c r="J407" s="334">
        <v>129.15</v>
      </c>
      <c r="K407" s="334">
        <f t="shared" si="39"/>
        <v>6974.1</v>
      </c>
      <c r="L407" s="334">
        <f t="shared" si="37"/>
        <v>0</v>
      </c>
      <c r="M407" s="334">
        <f t="shared" si="40"/>
        <v>6974.1</v>
      </c>
      <c r="N407" s="177"/>
      <c r="O407" s="400">
        <f t="shared" si="41"/>
        <v>7.3566455696202526</v>
      </c>
      <c r="Q407" s="255"/>
    </row>
    <row r="408" spans="1:17" hidden="1">
      <c r="A408" s="261" t="s">
        <v>3784</v>
      </c>
      <c r="B408" s="333">
        <v>847</v>
      </c>
      <c r="C408" s="235" t="s">
        <v>4516</v>
      </c>
      <c r="D408" s="238"/>
      <c r="E408" s="349" t="s">
        <v>2698</v>
      </c>
      <c r="F408" s="235" t="s">
        <v>36</v>
      </c>
      <c r="G408" s="235">
        <f>SUMIF('In-ward Register'!$K:$K,Summery!$E:$E,'In-ward Register'!$M:$M)</f>
        <v>6</v>
      </c>
      <c r="H408" s="334">
        <f>SUMIF('Out-ward Register'!$D:$D,Summery!$E:$E,'Out-ward Register'!$F:$F)</f>
        <v>0</v>
      </c>
      <c r="I408" s="335">
        <f t="shared" si="38"/>
        <v>6</v>
      </c>
      <c r="J408" s="334">
        <v>1141</v>
      </c>
      <c r="K408" s="334">
        <f t="shared" si="39"/>
        <v>6846</v>
      </c>
      <c r="L408" s="334">
        <f t="shared" si="37"/>
        <v>0</v>
      </c>
      <c r="M408" s="334">
        <f t="shared" si="40"/>
        <v>6846</v>
      </c>
      <c r="N408" s="177"/>
      <c r="O408" s="400">
        <f t="shared" si="41"/>
        <v>7.2215189873417724</v>
      </c>
      <c r="Q408" s="255"/>
    </row>
    <row r="409" spans="1:17" hidden="1">
      <c r="A409" s="261" t="s">
        <v>6323</v>
      </c>
      <c r="B409" s="333">
        <v>652</v>
      </c>
      <c r="C409" s="235">
        <v>100727096</v>
      </c>
      <c r="D409" s="238">
        <v>8465021</v>
      </c>
      <c r="E409" s="238" t="s">
        <v>2075</v>
      </c>
      <c r="F409" s="235" t="s">
        <v>36</v>
      </c>
      <c r="G409" s="235">
        <f>SUMIF('In-ward Register'!$K:$K,Summery!$E:$E,'In-ward Register'!$M:$M)</f>
        <v>1</v>
      </c>
      <c r="H409" s="334">
        <f>SUMIF('Out-ward Register'!$D:$D,Summery!$E:$E,'Out-ward Register'!$F:$F)</f>
        <v>0</v>
      </c>
      <c r="I409" s="335">
        <f t="shared" si="38"/>
        <v>1</v>
      </c>
      <c r="J409" s="334">
        <v>6725</v>
      </c>
      <c r="K409" s="334">
        <f t="shared" si="39"/>
        <v>6725</v>
      </c>
      <c r="L409" s="334">
        <f t="shared" si="37"/>
        <v>0</v>
      </c>
      <c r="M409" s="334">
        <f t="shared" si="40"/>
        <v>6725</v>
      </c>
      <c r="N409" s="177"/>
      <c r="O409" s="400">
        <f t="shared" si="41"/>
        <v>7.0938818565400839</v>
      </c>
      <c r="Q409" s="255"/>
    </row>
    <row r="410" spans="1:17" ht="40.799999999999997" hidden="1">
      <c r="A410" s="261" t="s">
        <v>3784</v>
      </c>
      <c r="B410" s="333">
        <v>790</v>
      </c>
      <c r="C410" s="235">
        <v>112168270</v>
      </c>
      <c r="D410" s="239" t="s">
        <v>3677</v>
      </c>
      <c r="E410" s="239" t="s">
        <v>3678</v>
      </c>
      <c r="F410" s="333" t="s">
        <v>36</v>
      </c>
      <c r="G410" s="235">
        <f>SUMIF('In-ward Register'!$K:$K,Summery!$E:$E,'In-ward Register'!$M:$M)</f>
        <v>50</v>
      </c>
      <c r="H410" s="334">
        <f>SUMIF('Out-ward Register'!$D:$D,Summery!$E:$E,'Out-ward Register'!$F:$F)</f>
        <v>5</v>
      </c>
      <c r="I410" s="335">
        <f t="shared" si="38"/>
        <v>45</v>
      </c>
      <c r="J410" s="334">
        <v>144</v>
      </c>
      <c r="K410" s="334">
        <f t="shared" si="39"/>
        <v>7200</v>
      </c>
      <c r="L410" s="334">
        <f t="shared" si="37"/>
        <v>720</v>
      </c>
      <c r="M410" s="334">
        <f t="shared" si="40"/>
        <v>6480</v>
      </c>
      <c r="N410" s="171"/>
      <c r="O410" s="400">
        <f t="shared" si="41"/>
        <v>6.8354430379746836</v>
      </c>
      <c r="Q410" s="255"/>
    </row>
    <row r="411" spans="1:17" hidden="1">
      <c r="A411" s="261" t="s">
        <v>6323</v>
      </c>
      <c r="B411" s="333">
        <v>407</v>
      </c>
      <c r="C411" s="235">
        <v>100723671</v>
      </c>
      <c r="D411" s="238">
        <v>100723671</v>
      </c>
      <c r="E411" s="238" t="s">
        <v>1329</v>
      </c>
      <c r="F411" s="235" t="s">
        <v>36</v>
      </c>
      <c r="G411" s="235">
        <f>SUMIF('In-ward Register'!$K:$K,Summery!$E:$E,'In-ward Register'!$M:$M)</f>
        <v>25</v>
      </c>
      <c r="H411" s="334">
        <f>SUMIF('Out-ward Register'!$D:$D,Summery!$E:$E,'Out-ward Register'!$F:$F)</f>
        <v>0</v>
      </c>
      <c r="I411" s="335">
        <f t="shared" si="38"/>
        <v>25</v>
      </c>
      <c r="J411" s="334">
        <v>252</v>
      </c>
      <c r="K411" s="334">
        <f t="shared" si="39"/>
        <v>6300</v>
      </c>
      <c r="L411" s="334">
        <f t="shared" ref="L411:L442" si="42">J411*H411</f>
        <v>0</v>
      </c>
      <c r="M411" s="334">
        <f t="shared" si="40"/>
        <v>6300</v>
      </c>
      <c r="N411" s="177"/>
      <c r="O411" s="400">
        <f t="shared" si="41"/>
        <v>6.6455696202531636</v>
      </c>
      <c r="Q411" s="255"/>
    </row>
    <row r="412" spans="1:17" hidden="1">
      <c r="A412" s="261" t="s">
        <v>3784</v>
      </c>
      <c r="B412" s="333">
        <v>30</v>
      </c>
      <c r="C412" s="235">
        <v>110408140</v>
      </c>
      <c r="D412" s="238">
        <v>110408140</v>
      </c>
      <c r="E412" s="238" t="s">
        <v>1118</v>
      </c>
      <c r="F412" s="235" t="s">
        <v>2729</v>
      </c>
      <c r="G412" s="235">
        <f>SUMIF('In-ward Register'!$K:$K,Summery!$E:$E,'In-ward Register'!$M:$M)</f>
        <v>153</v>
      </c>
      <c r="H412" s="334">
        <f>SUMIF('Out-ward Register'!$D:$D,Summery!$E:$E,'Out-ward Register'!$F:$F)</f>
        <v>0</v>
      </c>
      <c r="I412" s="335">
        <f t="shared" si="38"/>
        <v>153</v>
      </c>
      <c r="J412" s="334">
        <v>40</v>
      </c>
      <c r="K412" s="334">
        <f t="shared" si="39"/>
        <v>6120</v>
      </c>
      <c r="L412" s="334">
        <f t="shared" si="42"/>
        <v>0</v>
      </c>
      <c r="M412" s="334">
        <f t="shared" si="40"/>
        <v>6120</v>
      </c>
      <c r="N412" s="51"/>
      <c r="O412" s="400">
        <f t="shared" si="41"/>
        <v>6.4556962025316453</v>
      </c>
      <c r="Q412" s="255"/>
    </row>
    <row r="413" spans="1:17" hidden="1">
      <c r="A413" s="261" t="s">
        <v>6323</v>
      </c>
      <c r="B413" s="333">
        <v>265</v>
      </c>
      <c r="C413" s="235">
        <v>102862205</v>
      </c>
      <c r="D413" s="238" t="s">
        <v>928</v>
      </c>
      <c r="E413" s="238" t="s">
        <v>929</v>
      </c>
      <c r="F413" s="235" t="s">
        <v>36</v>
      </c>
      <c r="G413" s="235">
        <f>SUMIF('In-ward Register'!$K:$K,Summery!$E:$E,'In-ward Register'!$M:$M)</f>
        <v>4</v>
      </c>
      <c r="H413" s="334">
        <f>SUMIF('Out-ward Register'!$D:$D,Summery!$E:$E,'Out-ward Register'!$F:$F)</f>
        <v>0</v>
      </c>
      <c r="I413" s="335">
        <f t="shared" si="38"/>
        <v>4</v>
      </c>
      <c r="J413" s="334">
        <v>1527.32</v>
      </c>
      <c r="K413" s="334">
        <f t="shared" si="39"/>
        <v>6109.28</v>
      </c>
      <c r="L413" s="334">
        <f t="shared" si="42"/>
        <v>0</v>
      </c>
      <c r="M413" s="334">
        <f t="shared" si="40"/>
        <v>6109.28</v>
      </c>
      <c r="N413" s="177"/>
      <c r="O413" s="400">
        <f t="shared" si="41"/>
        <v>6.4443881856540086</v>
      </c>
      <c r="Q413" s="255"/>
    </row>
    <row r="414" spans="1:17" ht="20.399999999999999" hidden="1">
      <c r="A414" s="261" t="s">
        <v>6323</v>
      </c>
      <c r="B414" s="333">
        <v>484</v>
      </c>
      <c r="C414" s="235">
        <v>110408122</v>
      </c>
      <c r="D414" s="238">
        <v>110408122</v>
      </c>
      <c r="E414" s="337" t="s">
        <v>3112</v>
      </c>
      <c r="F414" s="235" t="s">
        <v>2732</v>
      </c>
      <c r="G414" s="235">
        <f>SUMIF('In-ward Register'!$K:$K,Summery!$E:$E,'In-ward Register'!$M:$M)</f>
        <v>81</v>
      </c>
      <c r="H414" s="334">
        <f>SUMIF('Out-ward Register'!$D:$D,Summery!$E:$E,'Out-ward Register'!$F:$F)</f>
        <v>0</v>
      </c>
      <c r="I414" s="335">
        <f t="shared" si="38"/>
        <v>81</v>
      </c>
      <c r="J414" s="334">
        <v>75</v>
      </c>
      <c r="K414" s="334">
        <f t="shared" si="39"/>
        <v>6075</v>
      </c>
      <c r="L414" s="334">
        <f t="shared" si="42"/>
        <v>0</v>
      </c>
      <c r="M414" s="334">
        <f t="shared" si="40"/>
        <v>6075</v>
      </c>
      <c r="N414" s="177"/>
      <c r="O414" s="400">
        <f t="shared" si="41"/>
        <v>6.4082278481012649</v>
      </c>
      <c r="Q414" s="255"/>
    </row>
    <row r="415" spans="1:17" ht="20.399999999999999" hidden="1">
      <c r="A415" s="261" t="s">
        <v>6323</v>
      </c>
      <c r="B415" s="333">
        <v>351</v>
      </c>
      <c r="C415" s="235">
        <v>102106677</v>
      </c>
      <c r="D415" s="238" t="s">
        <v>1139</v>
      </c>
      <c r="E415" s="238" t="s">
        <v>1140</v>
      </c>
      <c r="F415" s="235" t="s">
        <v>36</v>
      </c>
      <c r="G415" s="235">
        <f>SUMIF('In-ward Register'!$K:$K,Summery!$E:$E,'In-ward Register'!$M:$M)</f>
        <v>15</v>
      </c>
      <c r="H415" s="334">
        <f>SUMIF('Out-ward Register'!$D:$D,Summery!$E:$E,'Out-ward Register'!$F:$F)</f>
        <v>0</v>
      </c>
      <c r="I415" s="335">
        <f t="shared" si="38"/>
        <v>15</v>
      </c>
      <c r="J415" s="334">
        <v>402</v>
      </c>
      <c r="K415" s="334">
        <f t="shared" si="39"/>
        <v>6030</v>
      </c>
      <c r="L415" s="334">
        <f t="shared" si="42"/>
        <v>0</v>
      </c>
      <c r="M415" s="334">
        <f t="shared" si="40"/>
        <v>6030</v>
      </c>
      <c r="N415" s="177"/>
      <c r="O415" s="400">
        <f t="shared" si="41"/>
        <v>6.3607594936708871</v>
      </c>
      <c r="Q415" s="255"/>
    </row>
    <row r="416" spans="1:17" hidden="1">
      <c r="A416" s="261" t="s">
        <v>6323</v>
      </c>
      <c r="B416" s="333">
        <v>956</v>
      </c>
      <c r="C416" s="235">
        <v>109544074</v>
      </c>
      <c r="D416" s="239" t="s">
        <v>3975</v>
      </c>
      <c r="E416" s="238" t="s">
        <v>3976</v>
      </c>
      <c r="F416" s="350" t="s">
        <v>36</v>
      </c>
      <c r="G416" s="235">
        <f>SUMIF('In-ward Register'!$K:$K,Summery!$E:$E,'In-ward Register'!$M:$M)</f>
        <v>28</v>
      </c>
      <c r="H416" s="334">
        <f>SUMIF('Out-ward Register'!$D:$D,Summery!$E:$E,'Out-ward Register'!$F:$F)</f>
        <v>0</v>
      </c>
      <c r="I416" s="335">
        <f t="shared" si="38"/>
        <v>28</v>
      </c>
      <c r="J416" s="334">
        <v>205</v>
      </c>
      <c r="K416" s="338">
        <f t="shared" si="39"/>
        <v>5740</v>
      </c>
      <c r="L416" s="338">
        <f t="shared" si="42"/>
        <v>0</v>
      </c>
      <c r="M416" s="334">
        <f t="shared" si="40"/>
        <v>5740</v>
      </c>
      <c r="N416" s="40"/>
      <c r="O416" s="686"/>
      <c r="Q416" s="255"/>
    </row>
    <row r="417" spans="1:17" hidden="1">
      <c r="A417" s="261" t="s">
        <v>3784</v>
      </c>
      <c r="B417" s="333">
        <v>848</v>
      </c>
      <c r="C417" s="235" t="s">
        <v>52</v>
      </c>
      <c r="D417" s="238"/>
      <c r="E417" s="349" t="s">
        <v>2699</v>
      </c>
      <c r="F417" s="235" t="s">
        <v>36</v>
      </c>
      <c r="G417" s="235">
        <f>SUMIF('In-ward Register'!$K:$K,Summery!$E:$E,'In-ward Register'!$M:$M)</f>
        <v>6</v>
      </c>
      <c r="H417" s="334">
        <f>SUMIF('Out-ward Register'!$D:$D,Summery!$E:$E,'Out-ward Register'!$F:$F)</f>
        <v>0</v>
      </c>
      <c r="I417" s="335">
        <f t="shared" si="38"/>
        <v>6</v>
      </c>
      <c r="J417" s="334">
        <v>953</v>
      </c>
      <c r="K417" s="334">
        <f t="shared" si="39"/>
        <v>5718</v>
      </c>
      <c r="L417" s="334">
        <f t="shared" si="42"/>
        <v>0</v>
      </c>
      <c r="M417" s="334">
        <f t="shared" si="40"/>
        <v>5718</v>
      </c>
      <c r="N417" s="177"/>
      <c r="O417" s="400">
        <f t="shared" ref="O417:O424" si="43">M417/M$2*100</f>
        <v>6.0316455696202533</v>
      </c>
      <c r="Q417" s="255"/>
    </row>
    <row r="418" spans="1:17" hidden="1">
      <c r="A418" s="261" t="s">
        <v>6323</v>
      </c>
      <c r="B418" s="333">
        <v>562</v>
      </c>
      <c r="C418" s="235">
        <v>110648088</v>
      </c>
      <c r="D418" s="235" t="s">
        <v>1786</v>
      </c>
      <c r="E418" s="235" t="s">
        <v>3151</v>
      </c>
      <c r="F418" s="235" t="s">
        <v>36</v>
      </c>
      <c r="G418" s="235">
        <f>SUMIF('In-ward Register'!$K:$K,Summery!$E:$E,'In-ward Register'!$M:$M)</f>
        <v>17</v>
      </c>
      <c r="H418" s="334">
        <f>SUMIF('Out-ward Register'!$D:$D,Summery!$E:$E,'Out-ward Register'!$F:$F)</f>
        <v>0</v>
      </c>
      <c r="I418" s="335">
        <f t="shared" si="38"/>
        <v>17</v>
      </c>
      <c r="J418" s="334">
        <v>334.57</v>
      </c>
      <c r="K418" s="334">
        <f t="shared" si="39"/>
        <v>5687.69</v>
      </c>
      <c r="L418" s="334">
        <f t="shared" si="42"/>
        <v>0</v>
      </c>
      <c r="M418" s="334">
        <f t="shared" si="40"/>
        <v>5687.69</v>
      </c>
      <c r="N418" s="177"/>
      <c r="O418" s="400">
        <f t="shared" si="43"/>
        <v>5.9996729957805899</v>
      </c>
      <c r="Q418" s="255"/>
    </row>
    <row r="419" spans="1:17" hidden="1">
      <c r="A419" s="261" t="s">
        <v>3892</v>
      </c>
      <c r="B419" s="333">
        <v>886</v>
      </c>
      <c r="C419" s="235" t="s">
        <v>2971</v>
      </c>
      <c r="D419" s="239" t="s">
        <v>2972</v>
      </c>
      <c r="E419" s="238" t="s">
        <v>2973</v>
      </c>
      <c r="F419" s="235" t="s">
        <v>36</v>
      </c>
      <c r="G419" s="235">
        <f>SUMIF('In-ward Register'!$K:$K,Summery!$E:$E,'In-ward Register'!$M:$M)</f>
        <v>2000</v>
      </c>
      <c r="H419" s="334">
        <f>SUMIF('Out-ward Register'!$D:$D,Summery!$E:$E,'Out-ward Register'!$F:$F)</f>
        <v>1762</v>
      </c>
      <c r="I419" s="335">
        <f t="shared" si="38"/>
        <v>238</v>
      </c>
      <c r="J419" s="334">
        <v>23.19</v>
      </c>
      <c r="K419" s="334">
        <f t="shared" si="39"/>
        <v>46380</v>
      </c>
      <c r="L419" s="334">
        <f t="shared" si="42"/>
        <v>40860.78</v>
      </c>
      <c r="M419" s="334">
        <f t="shared" si="40"/>
        <v>5519.2200000000012</v>
      </c>
      <c r="N419" s="51"/>
      <c r="O419" s="400">
        <f t="shared" si="43"/>
        <v>5.8219620253164575</v>
      </c>
      <c r="Q419" s="255"/>
    </row>
    <row r="420" spans="1:17" hidden="1">
      <c r="A420" s="261" t="s">
        <v>6323</v>
      </c>
      <c r="B420" s="333">
        <v>748</v>
      </c>
      <c r="C420" s="235">
        <v>112168265</v>
      </c>
      <c r="D420" s="239">
        <v>19300060546</v>
      </c>
      <c r="E420" s="238" t="s">
        <v>2753</v>
      </c>
      <c r="F420" s="235" t="s">
        <v>36</v>
      </c>
      <c r="G420" s="235">
        <f>SUMIF('In-ward Register'!$K:$K,Summery!$E:$E,'In-ward Register'!$M:$M)</f>
        <v>20</v>
      </c>
      <c r="H420" s="334">
        <f>SUMIF('Out-ward Register'!$D:$D,Summery!$E:$E,'Out-ward Register'!$F:$F)</f>
        <v>0</v>
      </c>
      <c r="I420" s="335">
        <f t="shared" si="38"/>
        <v>20</v>
      </c>
      <c r="J420" s="334">
        <v>268</v>
      </c>
      <c r="K420" s="334">
        <f t="shared" si="39"/>
        <v>5360</v>
      </c>
      <c r="L420" s="334">
        <f t="shared" si="42"/>
        <v>0</v>
      </c>
      <c r="M420" s="334">
        <f t="shared" si="40"/>
        <v>5360</v>
      </c>
      <c r="N420" s="51"/>
      <c r="O420" s="400">
        <f t="shared" si="43"/>
        <v>5.6540084388185656</v>
      </c>
      <c r="Q420" s="255"/>
    </row>
    <row r="421" spans="1:17" hidden="1">
      <c r="A421" s="261" t="s">
        <v>6323</v>
      </c>
      <c r="B421" s="333">
        <v>325</v>
      </c>
      <c r="C421" s="235" t="s">
        <v>1058</v>
      </c>
      <c r="D421" s="238" t="s">
        <v>1059</v>
      </c>
      <c r="E421" s="238" t="s">
        <v>1060</v>
      </c>
      <c r="F421" s="235" t="s">
        <v>36</v>
      </c>
      <c r="G421" s="235">
        <f>SUMIF('In-ward Register'!$K:$K,Summery!$E:$E,'In-ward Register'!$M:$M)</f>
        <v>1800</v>
      </c>
      <c r="H421" s="334">
        <f>SUMIF('Out-ward Register'!$D:$D,Summery!$E:$E,'Out-ward Register'!$F:$F)</f>
        <v>0</v>
      </c>
      <c r="I421" s="335">
        <f t="shared" si="38"/>
        <v>1800</v>
      </c>
      <c r="J421" s="334">
        <v>2.95</v>
      </c>
      <c r="K421" s="334">
        <f t="shared" si="39"/>
        <v>5310</v>
      </c>
      <c r="L421" s="334">
        <f t="shared" si="42"/>
        <v>0</v>
      </c>
      <c r="M421" s="334">
        <f t="shared" si="40"/>
        <v>5310</v>
      </c>
      <c r="N421" s="177"/>
      <c r="O421" s="400">
        <f t="shared" si="43"/>
        <v>5.6012658227848098</v>
      </c>
      <c r="Q421" s="255"/>
    </row>
    <row r="422" spans="1:17" hidden="1">
      <c r="A422" s="261" t="s">
        <v>6323</v>
      </c>
      <c r="B422" s="333">
        <v>159</v>
      </c>
      <c r="C422" s="235">
        <v>111401277</v>
      </c>
      <c r="D422" s="238" t="s">
        <v>670</v>
      </c>
      <c r="E422" s="238" t="s">
        <v>671</v>
      </c>
      <c r="F422" s="235" t="s">
        <v>36</v>
      </c>
      <c r="G422" s="235">
        <f>SUMIF('In-ward Register'!$K:$K,Summery!$E:$E,'In-ward Register'!$M:$M)</f>
        <v>100</v>
      </c>
      <c r="H422" s="334">
        <f>SUMIF('Out-ward Register'!$D:$D,Summery!$E:$E,'Out-ward Register'!$F:$F)</f>
        <v>0</v>
      </c>
      <c r="I422" s="335">
        <f t="shared" si="38"/>
        <v>100</v>
      </c>
      <c r="J422" s="334">
        <v>52.8</v>
      </c>
      <c r="K422" s="334">
        <f t="shared" si="39"/>
        <v>5280</v>
      </c>
      <c r="L422" s="334">
        <f t="shared" si="42"/>
        <v>0</v>
      </c>
      <c r="M422" s="334">
        <f t="shared" si="40"/>
        <v>5280</v>
      </c>
      <c r="N422" s="51"/>
      <c r="O422" s="400">
        <f t="shared" si="43"/>
        <v>5.5696202531645564</v>
      </c>
      <c r="Q422" s="255"/>
    </row>
    <row r="423" spans="1:17" hidden="1">
      <c r="A423" s="261" t="s">
        <v>6323</v>
      </c>
      <c r="B423" s="333">
        <v>152</v>
      </c>
      <c r="C423" s="235">
        <v>109552691</v>
      </c>
      <c r="D423" s="238" t="s">
        <v>644</v>
      </c>
      <c r="E423" s="238" t="s">
        <v>645</v>
      </c>
      <c r="F423" s="235" t="s">
        <v>36</v>
      </c>
      <c r="G423" s="235">
        <f>SUMIF('In-ward Register'!$K:$K,Summery!$E:$E,'In-ward Register'!$M:$M)</f>
        <v>2462</v>
      </c>
      <c r="H423" s="334">
        <f>SUMIF('Out-ward Register'!$D:$D,Summery!$E:$E,'Out-ward Register'!$F:$F)</f>
        <v>100</v>
      </c>
      <c r="I423" s="335">
        <f t="shared" si="38"/>
        <v>2362</v>
      </c>
      <c r="J423" s="334">
        <v>2.2200000000000002</v>
      </c>
      <c r="K423" s="334">
        <f t="shared" si="39"/>
        <v>5465.64</v>
      </c>
      <c r="L423" s="334">
        <f t="shared" si="42"/>
        <v>222.00000000000003</v>
      </c>
      <c r="M423" s="334">
        <f t="shared" si="40"/>
        <v>5243.64</v>
      </c>
      <c r="N423" s="51"/>
      <c r="O423" s="400">
        <f t="shared" si="43"/>
        <v>5.5312658227848104</v>
      </c>
      <c r="Q423" s="255"/>
    </row>
    <row r="424" spans="1:17" ht="40.799999999999997" hidden="1">
      <c r="A424" s="261" t="s">
        <v>6323</v>
      </c>
      <c r="B424" s="333">
        <v>40</v>
      </c>
      <c r="C424" s="235">
        <v>107151794</v>
      </c>
      <c r="D424" s="238" t="s">
        <v>305</v>
      </c>
      <c r="E424" s="238" t="s">
        <v>3034</v>
      </c>
      <c r="F424" s="235" t="s">
        <v>300</v>
      </c>
      <c r="G424" s="235">
        <f>SUMIF('In-ward Register'!$K:$K,Summery!$E:$E,'In-ward Register'!$M:$M)</f>
        <v>60</v>
      </c>
      <c r="H424" s="334">
        <f>SUMIF('Out-ward Register'!$D:$D,Summery!$E:$E,'Out-ward Register'!$F:$F)</f>
        <v>0</v>
      </c>
      <c r="I424" s="335">
        <f t="shared" si="38"/>
        <v>60</v>
      </c>
      <c r="J424" s="334">
        <v>87</v>
      </c>
      <c r="K424" s="334">
        <f t="shared" si="39"/>
        <v>5220</v>
      </c>
      <c r="L424" s="334">
        <f t="shared" si="42"/>
        <v>0</v>
      </c>
      <c r="M424" s="334">
        <f t="shared" si="40"/>
        <v>5220</v>
      </c>
      <c r="N424" s="177"/>
      <c r="O424" s="400">
        <f t="shared" si="43"/>
        <v>5.5063291139240507</v>
      </c>
      <c r="Q424" s="255"/>
    </row>
    <row r="425" spans="1:17" hidden="1">
      <c r="A425" s="261" t="s">
        <v>6326</v>
      </c>
      <c r="B425" s="238">
        <v>1209</v>
      </c>
      <c r="C425" s="238">
        <v>107016274</v>
      </c>
      <c r="D425" s="239" t="s">
        <v>6194</v>
      </c>
      <c r="E425" s="239" t="s">
        <v>6195</v>
      </c>
      <c r="F425" s="333" t="s">
        <v>36</v>
      </c>
      <c r="G425" s="235">
        <f>SUMIF('In-ward Register'!$K:$K,Summery!$E:$E,'In-ward Register'!$M:$M)</f>
        <v>3</v>
      </c>
      <c r="H425" s="334">
        <f>SUMIF('Out-ward Register'!$D:$D,Summery!$E:$E,'Out-ward Register'!$F:$F)</f>
        <v>0</v>
      </c>
      <c r="I425" s="335">
        <f t="shared" si="38"/>
        <v>3</v>
      </c>
      <c r="J425" s="338">
        <v>1684</v>
      </c>
      <c r="K425" s="338">
        <f t="shared" si="39"/>
        <v>5052</v>
      </c>
      <c r="L425" s="338">
        <f t="shared" si="42"/>
        <v>0</v>
      </c>
      <c r="M425" s="334">
        <f t="shared" si="40"/>
        <v>5052</v>
      </c>
      <c r="N425" s="40"/>
      <c r="O425" s="686"/>
    </row>
    <row r="426" spans="1:17" hidden="1">
      <c r="A426" s="261" t="s">
        <v>6324</v>
      </c>
      <c r="B426" s="333">
        <v>970</v>
      </c>
      <c r="C426" s="238">
        <v>105989946</v>
      </c>
      <c r="D426" s="238" t="s">
        <v>4105</v>
      </c>
      <c r="E426" s="239" t="s">
        <v>4106</v>
      </c>
      <c r="F426" s="235" t="s">
        <v>36</v>
      </c>
      <c r="G426" s="235">
        <f>SUMIF('In-ward Register'!$K:$K,Summery!$E:$E,'In-ward Register'!$M:$M)</f>
        <v>50</v>
      </c>
      <c r="H426" s="334">
        <f>SUMIF('Out-ward Register'!$D:$D,Summery!$E:$E,'Out-ward Register'!$F:$F)</f>
        <v>0</v>
      </c>
      <c r="I426" s="335">
        <f t="shared" si="38"/>
        <v>50</v>
      </c>
      <c r="J426" s="334">
        <v>100</v>
      </c>
      <c r="K426" s="338">
        <f t="shared" si="39"/>
        <v>5000</v>
      </c>
      <c r="L426" s="338">
        <f t="shared" si="42"/>
        <v>0</v>
      </c>
      <c r="M426" s="334">
        <f t="shared" si="40"/>
        <v>5000</v>
      </c>
      <c r="N426" s="40"/>
      <c r="O426" s="686"/>
      <c r="Q426" s="255"/>
    </row>
    <row r="427" spans="1:17" hidden="1">
      <c r="A427" s="261" t="s">
        <v>3892</v>
      </c>
      <c r="B427" s="333">
        <v>100</v>
      </c>
      <c r="C427" s="340" t="s">
        <v>6327</v>
      </c>
      <c r="D427" s="337" t="s">
        <v>483</v>
      </c>
      <c r="E427" s="238" t="s">
        <v>3269</v>
      </c>
      <c r="F427" s="235" t="s">
        <v>36</v>
      </c>
      <c r="G427" s="235">
        <f>SUMIF('In-ward Register'!$K:$K,Summery!$E:$E,'In-ward Register'!$M:$M)</f>
        <v>68</v>
      </c>
      <c r="H427" s="334">
        <f>SUMIF('Out-ward Register'!$D:$D,Summery!$E:$E,'Out-ward Register'!$F:$F)</f>
        <v>58</v>
      </c>
      <c r="I427" s="335">
        <f t="shared" si="38"/>
        <v>10</v>
      </c>
      <c r="J427" s="334">
        <v>499.79</v>
      </c>
      <c r="K427" s="334">
        <f t="shared" si="39"/>
        <v>33985.72</v>
      </c>
      <c r="L427" s="334">
        <f t="shared" si="42"/>
        <v>28987.82</v>
      </c>
      <c r="M427" s="334">
        <f t="shared" si="40"/>
        <v>4997.9000000000015</v>
      </c>
      <c r="N427" s="51"/>
      <c r="O427" s="400">
        <f>M427/M$2*100</f>
        <v>5.2720464135021112</v>
      </c>
      <c r="P427" s="404">
        <v>112172909</v>
      </c>
      <c r="Q427" s="255"/>
    </row>
    <row r="428" spans="1:17" hidden="1">
      <c r="A428" s="261" t="s">
        <v>6324</v>
      </c>
      <c r="B428" s="333">
        <v>971</v>
      </c>
      <c r="C428" s="238">
        <v>111473169</v>
      </c>
      <c r="D428" s="238" t="s">
        <v>4107</v>
      </c>
      <c r="E428" s="239" t="s">
        <v>4108</v>
      </c>
      <c r="F428" s="235" t="s">
        <v>36</v>
      </c>
      <c r="G428" s="235">
        <f>SUMIF('In-ward Register'!$K:$K,Summery!$E:$E,'In-ward Register'!$M:$M)</f>
        <v>200</v>
      </c>
      <c r="H428" s="334">
        <f>SUMIF('Out-ward Register'!$D:$D,Summery!$E:$E,'Out-ward Register'!$F:$F)</f>
        <v>1</v>
      </c>
      <c r="I428" s="335">
        <f t="shared" si="38"/>
        <v>199</v>
      </c>
      <c r="J428" s="334">
        <v>25</v>
      </c>
      <c r="K428" s="338">
        <f t="shared" si="39"/>
        <v>5000</v>
      </c>
      <c r="L428" s="338">
        <f t="shared" si="42"/>
        <v>25</v>
      </c>
      <c r="M428" s="334">
        <f t="shared" si="40"/>
        <v>4975</v>
      </c>
      <c r="N428" s="40"/>
      <c r="O428" s="686"/>
      <c r="Q428" s="255"/>
    </row>
    <row r="429" spans="1:17" hidden="1">
      <c r="A429" s="261" t="s">
        <v>6324</v>
      </c>
      <c r="B429" s="333">
        <v>973</v>
      </c>
      <c r="C429" s="238">
        <v>105989985</v>
      </c>
      <c r="D429" s="238" t="s">
        <v>4111</v>
      </c>
      <c r="E429" s="239" t="s">
        <v>4112</v>
      </c>
      <c r="F429" s="235" t="s">
        <v>36</v>
      </c>
      <c r="G429" s="235">
        <f>SUMIF('In-ward Register'!$K:$K,Summery!$E:$E,'In-ward Register'!$M:$M)</f>
        <v>50</v>
      </c>
      <c r="H429" s="334">
        <f>SUMIF('Out-ward Register'!$D:$D,Summery!$E:$E,'Out-ward Register'!$F:$F)</f>
        <v>1</v>
      </c>
      <c r="I429" s="335">
        <f t="shared" si="38"/>
        <v>49</v>
      </c>
      <c r="J429" s="334">
        <v>100</v>
      </c>
      <c r="K429" s="338">
        <f t="shared" si="39"/>
        <v>5000</v>
      </c>
      <c r="L429" s="338">
        <f t="shared" si="42"/>
        <v>100</v>
      </c>
      <c r="M429" s="334">
        <f t="shared" si="40"/>
        <v>4900</v>
      </c>
      <c r="N429" s="40"/>
      <c r="O429" s="686"/>
      <c r="Q429" s="255"/>
    </row>
    <row r="430" spans="1:17" ht="20.399999999999999" hidden="1">
      <c r="A430" s="261" t="s">
        <v>3784</v>
      </c>
      <c r="B430" s="333">
        <v>477</v>
      </c>
      <c r="C430" s="235">
        <v>110408152</v>
      </c>
      <c r="D430" s="238" t="s">
        <v>1490</v>
      </c>
      <c r="E430" s="238" t="s">
        <v>3105</v>
      </c>
      <c r="F430" s="235" t="s">
        <v>36</v>
      </c>
      <c r="G430" s="235">
        <f>SUMIF('In-ward Register'!$K:$K,Summery!$E:$E,'In-ward Register'!$M:$M)</f>
        <v>1830</v>
      </c>
      <c r="H430" s="334">
        <f>SUMIF('Out-ward Register'!$D:$D,Summery!$E:$E,'Out-ward Register'!$F:$F)</f>
        <v>0</v>
      </c>
      <c r="I430" s="335">
        <f t="shared" si="38"/>
        <v>1830</v>
      </c>
      <c r="J430" s="334">
        <v>2.65</v>
      </c>
      <c r="K430" s="334">
        <f t="shared" si="39"/>
        <v>4849.5</v>
      </c>
      <c r="L430" s="334">
        <f t="shared" si="42"/>
        <v>0</v>
      </c>
      <c r="M430" s="334">
        <f t="shared" si="40"/>
        <v>4849.5</v>
      </c>
      <c r="N430" s="177"/>
      <c r="O430" s="400">
        <f t="shared" ref="O430:O440" si="44">M430/M$2*100</f>
        <v>5.1155063291139236</v>
      </c>
      <c r="Q430" s="255"/>
    </row>
    <row r="431" spans="1:17" hidden="1">
      <c r="A431" s="261" t="s">
        <v>3784</v>
      </c>
      <c r="B431" s="333">
        <v>776</v>
      </c>
      <c r="C431" s="235">
        <v>112141778</v>
      </c>
      <c r="D431" s="235">
        <v>112141778</v>
      </c>
      <c r="E431" s="238" t="s">
        <v>2566</v>
      </c>
      <c r="F431" s="235" t="s">
        <v>36</v>
      </c>
      <c r="G431" s="235">
        <f>SUMIF('In-ward Register'!$K:$K,Summery!$E:$E,'In-ward Register'!$M:$M)</f>
        <v>11300</v>
      </c>
      <c r="H431" s="334">
        <f>SUMIF('Out-ward Register'!$D:$D,Summery!$E:$E,'Out-ward Register'!$F:$F)</f>
        <v>8100</v>
      </c>
      <c r="I431" s="335">
        <f t="shared" si="38"/>
        <v>3200</v>
      </c>
      <c r="J431" s="334">
        <v>1.5</v>
      </c>
      <c r="K431" s="334">
        <f t="shared" si="39"/>
        <v>16950</v>
      </c>
      <c r="L431" s="334">
        <f t="shared" si="42"/>
        <v>12150</v>
      </c>
      <c r="M431" s="334">
        <f t="shared" si="40"/>
        <v>4800</v>
      </c>
      <c r="N431" s="51"/>
      <c r="O431" s="400">
        <f t="shared" si="44"/>
        <v>5.0632911392405067</v>
      </c>
      <c r="Q431" s="255"/>
    </row>
    <row r="432" spans="1:17" hidden="1">
      <c r="A432" s="261" t="s">
        <v>6323</v>
      </c>
      <c r="B432" s="333">
        <v>184</v>
      </c>
      <c r="C432" s="235">
        <v>110408147</v>
      </c>
      <c r="D432" s="238" t="s">
        <v>720</v>
      </c>
      <c r="E432" s="238" t="s">
        <v>721</v>
      </c>
      <c r="F432" s="235" t="s">
        <v>36</v>
      </c>
      <c r="G432" s="235">
        <f>SUMIF('In-ward Register'!$K:$K,Summery!$E:$E,'In-ward Register'!$M:$M)</f>
        <v>18</v>
      </c>
      <c r="H432" s="334">
        <f>SUMIF('Out-ward Register'!$D:$D,Summery!$E:$E,'Out-ward Register'!$F:$F)</f>
        <v>0</v>
      </c>
      <c r="I432" s="335">
        <f t="shared" si="38"/>
        <v>18</v>
      </c>
      <c r="J432" s="334">
        <v>257.13</v>
      </c>
      <c r="K432" s="334">
        <f t="shared" si="39"/>
        <v>4628.34</v>
      </c>
      <c r="L432" s="334">
        <f t="shared" si="42"/>
        <v>0</v>
      </c>
      <c r="M432" s="334">
        <f t="shared" si="40"/>
        <v>4628.34</v>
      </c>
      <c r="N432" s="177"/>
      <c r="O432" s="400">
        <f t="shared" si="44"/>
        <v>4.8822151898734178</v>
      </c>
      <c r="Q432" s="255"/>
    </row>
    <row r="433" spans="1:18" ht="20.399999999999999" hidden="1">
      <c r="A433" s="261" t="s">
        <v>6323</v>
      </c>
      <c r="B433" s="333">
        <v>82</v>
      </c>
      <c r="C433" s="235">
        <v>109708572</v>
      </c>
      <c r="D433" s="337" t="s">
        <v>434</v>
      </c>
      <c r="E433" s="238" t="s">
        <v>435</v>
      </c>
      <c r="F433" s="235" t="s">
        <v>36</v>
      </c>
      <c r="G433" s="235">
        <f>SUMIF('In-ward Register'!$K:$K,Summery!$E:$E,'In-ward Register'!$M:$M)</f>
        <v>100</v>
      </c>
      <c r="H433" s="334">
        <f>SUMIF('Out-ward Register'!$D:$D,Summery!$E:$E,'Out-ward Register'!$F:$F)</f>
        <v>0</v>
      </c>
      <c r="I433" s="335">
        <f t="shared" si="38"/>
        <v>100</v>
      </c>
      <c r="J433" s="334">
        <v>46.25</v>
      </c>
      <c r="K433" s="334">
        <f t="shared" si="39"/>
        <v>4625</v>
      </c>
      <c r="L433" s="334">
        <f t="shared" si="42"/>
        <v>0</v>
      </c>
      <c r="M433" s="334">
        <f t="shared" si="40"/>
        <v>4625</v>
      </c>
      <c r="N433" s="51"/>
      <c r="O433" s="400">
        <f t="shared" si="44"/>
        <v>4.878691983122363</v>
      </c>
      <c r="Q433" s="255"/>
    </row>
    <row r="434" spans="1:18" hidden="1">
      <c r="A434" s="261" t="s">
        <v>6323</v>
      </c>
      <c r="B434" s="333">
        <v>137</v>
      </c>
      <c r="C434" s="235">
        <v>110317035</v>
      </c>
      <c r="D434" s="238" t="s">
        <v>607</v>
      </c>
      <c r="E434" s="238" t="s">
        <v>608</v>
      </c>
      <c r="F434" s="235" t="s">
        <v>36</v>
      </c>
      <c r="G434" s="235">
        <f>SUMIF('In-ward Register'!$K:$K,Summery!$E:$E,'In-ward Register'!$M:$M)</f>
        <v>1079</v>
      </c>
      <c r="H434" s="334">
        <f>SUMIF('Out-ward Register'!$D:$D,Summery!$E:$E,'Out-ward Register'!$F:$F)</f>
        <v>0</v>
      </c>
      <c r="I434" s="335">
        <f t="shared" si="38"/>
        <v>1079</v>
      </c>
      <c r="J434" s="334">
        <v>4.2699999999999996</v>
      </c>
      <c r="K434" s="334">
        <f t="shared" si="39"/>
        <v>4607.33</v>
      </c>
      <c r="L434" s="334">
        <f t="shared" si="42"/>
        <v>0</v>
      </c>
      <c r="M434" s="334">
        <f t="shared" si="40"/>
        <v>4607.33</v>
      </c>
      <c r="N434" s="51"/>
      <c r="O434" s="400">
        <f t="shared" si="44"/>
        <v>4.8600527426160332</v>
      </c>
      <c r="P434" s="402">
        <v>1049</v>
      </c>
      <c r="Q434" s="256" t="s">
        <v>595</v>
      </c>
      <c r="R434" s="256" t="s">
        <v>596</v>
      </c>
    </row>
    <row r="435" spans="1:18" hidden="1">
      <c r="A435" s="261" t="s">
        <v>6323</v>
      </c>
      <c r="B435" s="333">
        <v>555</v>
      </c>
      <c r="C435" s="235">
        <v>110648096</v>
      </c>
      <c r="D435" s="235" t="s">
        <v>1772</v>
      </c>
      <c r="E435" s="235" t="s">
        <v>3144</v>
      </c>
      <c r="F435" s="235" t="s">
        <v>36</v>
      </c>
      <c r="G435" s="235">
        <f>SUMIF('In-ward Register'!$K:$K,Summery!$E:$E,'In-ward Register'!$M:$M)</f>
        <v>8</v>
      </c>
      <c r="H435" s="334">
        <f>SUMIF('Out-ward Register'!$D:$D,Summery!$E:$E,'Out-ward Register'!$F:$F)</f>
        <v>0</v>
      </c>
      <c r="I435" s="335">
        <f t="shared" si="38"/>
        <v>8</v>
      </c>
      <c r="J435" s="334">
        <v>574.23</v>
      </c>
      <c r="K435" s="334">
        <f t="shared" si="39"/>
        <v>4593.84</v>
      </c>
      <c r="L435" s="334">
        <f t="shared" si="42"/>
        <v>0</v>
      </c>
      <c r="M435" s="334">
        <f t="shared" si="40"/>
        <v>4593.84</v>
      </c>
      <c r="N435" s="177"/>
      <c r="O435" s="400">
        <f t="shared" si="44"/>
        <v>4.8458227848101272</v>
      </c>
      <c r="Q435" s="255"/>
    </row>
    <row r="436" spans="1:18" hidden="1">
      <c r="A436" s="261" t="s">
        <v>6323</v>
      </c>
      <c r="B436" s="333">
        <v>198</v>
      </c>
      <c r="C436" s="235">
        <v>109708575</v>
      </c>
      <c r="D436" s="238">
        <v>9330062602</v>
      </c>
      <c r="E436" s="238" t="s">
        <v>755</v>
      </c>
      <c r="F436" s="235" t="s">
        <v>36</v>
      </c>
      <c r="G436" s="235">
        <f>SUMIF('In-ward Register'!$K:$K,Summery!$E:$E,'In-ward Register'!$M:$M)</f>
        <v>36</v>
      </c>
      <c r="H436" s="334">
        <f>SUMIF('Out-ward Register'!$D:$D,Summery!$E:$E,'Out-ward Register'!$F:$F)</f>
        <v>0</v>
      </c>
      <c r="I436" s="335">
        <f t="shared" si="38"/>
        <v>36</v>
      </c>
      <c r="J436" s="334">
        <v>127.53</v>
      </c>
      <c r="K436" s="334">
        <f t="shared" si="39"/>
        <v>4591.08</v>
      </c>
      <c r="L436" s="334">
        <f t="shared" si="42"/>
        <v>0</v>
      </c>
      <c r="M436" s="334">
        <f t="shared" si="40"/>
        <v>4591.08</v>
      </c>
      <c r="N436" s="177"/>
      <c r="O436" s="400">
        <f t="shared" si="44"/>
        <v>4.8429113924050631</v>
      </c>
      <c r="Q436" s="255"/>
    </row>
    <row r="437" spans="1:18" hidden="1">
      <c r="A437" s="261" t="s">
        <v>6323</v>
      </c>
      <c r="B437" s="333">
        <v>556</v>
      </c>
      <c r="C437" s="235">
        <v>110648097</v>
      </c>
      <c r="D437" s="235" t="s">
        <v>1774</v>
      </c>
      <c r="E437" s="235" t="s">
        <v>3145</v>
      </c>
      <c r="F437" s="235" t="s">
        <v>36</v>
      </c>
      <c r="G437" s="235">
        <f>SUMIF('In-ward Register'!$K:$K,Summery!$E:$E,'In-ward Register'!$M:$M)</f>
        <v>8</v>
      </c>
      <c r="H437" s="334">
        <f>SUMIF('Out-ward Register'!$D:$D,Summery!$E:$E,'Out-ward Register'!$F:$F)</f>
        <v>0</v>
      </c>
      <c r="I437" s="335">
        <f t="shared" si="38"/>
        <v>8</v>
      </c>
      <c r="J437" s="334">
        <v>569.53</v>
      </c>
      <c r="K437" s="334">
        <f t="shared" si="39"/>
        <v>4556.24</v>
      </c>
      <c r="L437" s="334">
        <f t="shared" si="42"/>
        <v>0</v>
      </c>
      <c r="M437" s="334">
        <f t="shared" si="40"/>
        <v>4556.24</v>
      </c>
      <c r="N437" s="177"/>
      <c r="O437" s="400">
        <f t="shared" si="44"/>
        <v>4.8061603375527424</v>
      </c>
      <c r="Q437" s="255"/>
    </row>
    <row r="438" spans="1:18" ht="30.6" hidden="1">
      <c r="A438" s="261" t="s">
        <v>3784</v>
      </c>
      <c r="B438" s="333">
        <v>472</v>
      </c>
      <c r="C438" s="235">
        <v>110316955</v>
      </c>
      <c r="D438" s="238" t="s">
        <v>1470</v>
      </c>
      <c r="E438" s="238" t="s">
        <v>3100</v>
      </c>
      <c r="F438" s="235" t="s">
        <v>36</v>
      </c>
      <c r="G438" s="235">
        <f>SUMIF('In-ward Register'!$K:$K,Summery!$E:$E,'In-ward Register'!$M:$M)</f>
        <v>40</v>
      </c>
      <c r="H438" s="334">
        <f>SUMIF('Out-ward Register'!$D:$D,Summery!$E:$E,'Out-ward Register'!$F:$F)</f>
        <v>0</v>
      </c>
      <c r="I438" s="335">
        <f t="shared" si="38"/>
        <v>40</v>
      </c>
      <c r="J438" s="334">
        <v>111</v>
      </c>
      <c r="K438" s="334">
        <f t="shared" si="39"/>
        <v>4440</v>
      </c>
      <c r="L438" s="334">
        <f t="shared" si="42"/>
        <v>0</v>
      </c>
      <c r="M438" s="334">
        <f t="shared" si="40"/>
        <v>4440</v>
      </c>
      <c r="N438" s="177"/>
      <c r="O438" s="400">
        <f t="shared" si="44"/>
        <v>4.6835443037974684</v>
      </c>
      <c r="Q438" s="255"/>
    </row>
    <row r="439" spans="1:18" ht="20.399999999999999" hidden="1">
      <c r="A439" s="261" t="s">
        <v>3784</v>
      </c>
      <c r="B439" s="333">
        <v>218</v>
      </c>
      <c r="C439" s="238" t="s">
        <v>3742</v>
      </c>
      <c r="D439" s="341">
        <v>107184793</v>
      </c>
      <c r="E439" s="238" t="s">
        <v>3050</v>
      </c>
      <c r="F439" s="235" t="s">
        <v>36</v>
      </c>
      <c r="G439" s="235">
        <f>SUMIF('In-ward Register'!$K:$K,Summery!$E:$E,'In-ward Register'!$M:$M)</f>
        <v>20855</v>
      </c>
      <c r="H439" s="334">
        <f>SUMIF('Out-ward Register'!$D:$D,Summery!$E:$E,'Out-ward Register'!$F:$F)</f>
        <v>13500</v>
      </c>
      <c r="I439" s="335">
        <f t="shared" si="38"/>
        <v>7355</v>
      </c>
      <c r="J439" s="334">
        <v>0.6</v>
      </c>
      <c r="K439" s="334">
        <f t="shared" si="39"/>
        <v>12513</v>
      </c>
      <c r="L439" s="334">
        <f t="shared" si="42"/>
        <v>8100</v>
      </c>
      <c r="M439" s="334">
        <f t="shared" si="40"/>
        <v>4413</v>
      </c>
      <c r="N439" s="177"/>
      <c r="O439" s="400">
        <f t="shared" si="44"/>
        <v>4.6550632911392409</v>
      </c>
      <c r="Q439" s="255"/>
    </row>
    <row r="440" spans="1:18" ht="30.6" hidden="1">
      <c r="A440" s="261" t="s">
        <v>6323</v>
      </c>
      <c r="B440" s="333">
        <v>525</v>
      </c>
      <c r="C440" s="235">
        <v>107159019</v>
      </c>
      <c r="D440" s="238" t="s">
        <v>1617</v>
      </c>
      <c r="E440" s="238" t="s">
        <v>1618</v>
      </c>
      <c r="F440" s="235" t="s">
        <v>2729</v>
      </c>
      <c r="G440" s="235">
        <f>SUMIF('In-ward Register'!$K:$K,Summery!$E:$E,'In-ward Register'!$M:$M)</f>
        <v>220</v>
      </c>
      <c r="H440" s="334">
        <f>SUMIF('Out-ward Register'!$D:$D,Summery!$E:$E,'Out-ward Register'!$F:$F)</f>
        <v>0</v>
      </c>
      <c r="I440" s="335">
        <f t="shared" si="38"/>
        <v>220</v>
      </c>
      <c r="J440" s="334">
        <v>20</v>
      </c>
      <c r="K440" s="334">
        <f t="shared" si="39"/>
        <v>4400</v>
      </c>
      <c r="L440" s="334">
        <f t="shared" si="42"/>
        <v>0</v>
      </c>
      <c r="M440" s="334">
        <f t="shared" si="40"/>
        <v>4400</v>
      </c>
      <c r="N440" s="177"/>
      <c r="O440" s="400">
        <f t="shared" si="44"/>
        <v>4.6413502109704643</v>
      </c>
      <c r="Q440" s="255"/>
    </row>
    <row r="441" spans="1:18" hidden="1">
      <c r="A441" s="261" t="s">
        <v>6323</v>
      </c>
      <c r="B441" s="333">
        <v>1002</v>
      </c>
      <c r="C441" s="238">
        <v>113808960</v>
      </c>
      <c r="D441" s="238">
        <v>113808960</v>
      </c>
      <c r="E441" s="337" t="s">
        <v>4550</v>
      </c>
      <c r="F441" s="235" t="s">
        <v>36</v>
      </c>
      <c r="G441" s="235">
        <f>SUMIF('In-ward Register'!$K:$K,Summery!$E:$E,'In-ward Register'!$M:$M)</f>
        <v>3040</v>
      </c>
      <c r="H441" s="334">
        <f>SUMIF('Out-ward Register'!$D:$D,Summery!$E:$E,'Out-ward Register'!$F:$F)</f>
        <v>2000</v>
      </c>
      <c r="I441" s="335">
        <f t="shared" si="38"/>
        <v>1040</v>
      </c>
      <c r="J441" s="338">
        <v>4.2</v>
      </c>
      <c r="K441" s="338">
        <f t="shared" si="39"/>
        <v>12768</v>
      </c>
      <c r="L441" s="338">
        <f t="shared" si="42"/>
        <v>8400</v>
      </c>
      <c r="M441" s="334">
        <f t="shared" si="40"/>
        <v>4368</v>
      </c>
      <c r="N441" s="40"/>
      <c r="O441" s="686"/>
    </row>
    <row r="442" spans="1:18" hidden="1">
      <c r="A442" s="261" t="s">
        <v>3784</v>
      </c>
      <c r="B442" s="333">
        <v>160</v>
      </c>
      <c r="C442" s="235">
        <v>110315408</v>
      </c>
      <c r="D442" s="238" t="s">
        <v>674</v>
      </c>
      <c r="E442" s="238" t="s">
        <v>1038</v>
      </c>
      <c r="F442" s="235" t="s">
        <v>36</v>
      </c>
      <c r="G442" s="235">
        <f>SUMIF('In-ward Register'!$K:$K,Summery!$E:$E,'In-ward Register'!$M:$M)</f>
        <v>176</v>
      </c>
      <c r="H442" s="334">
        <f>SUMIF('Out-ward Register'!$D:$D,Summery!$E:$E,'Out-ward Register'!$F:$F)</f>
        <v>0</v>
      </c>
      <c r="I442" s="335">
        <f t="shared" si="38"/>
        <v>176</v>
      </c>
      <c r="J442" s="334">
        <v>24.8</v>
      </c>
      <c r="K442" s="334">
        <f t="shared" si="39"/>
        <v>4364.8</v>
      </c>
      <c r="L442" s="334">
        <f t="shared" si="42"/>
        <v>0</v>
      </c>
      <c r="M442" s="334">
        <f t="shared" si="40"/>
        <v>4364.8</v>
      </c>
      <c r="N442" s="51"/>
      <c r="O442" s="400">
        <f t="shared" ref="O442:O450" si="45">M442/M$2*100</f>
        <v>4.6042194092827007</v>
      </c>
      <c r="P442" s="402">
        <v>38</v>
      </c>
      <c r="Q442" s="256" t="s">
        <v>595</v>
      </c>
      <c r="R442" s="256" t="s">
        <v>1031</v>
      </c>
    </row>
    <row r="443" spans="1:18" hidden="1">
      <c r="A443" s="261" t="s">
        <v>6323</v>
      </c>
      <c r="B443" s="333">
        <v>564</v>
      </c>
      <c r="C443" s="235">
        <v>110648091</v>
      </c>
      <c r="D443" s="235" t="s">
        <v>1790</v>
      </c>
      <c r="E443" s="235" t="s">
        <v>3153</v>
      </c>
      <c r="F443" s="235" t="s">
        <v>36</v>
      </c>
      <c r="G443" s="235">
        <f>SUMIF('In-ward Register'!$K:$K,Summery!$E:$E,'In-ward Register'!$M:$M)</f>
        <v>4</v>
      </c>
      <c r="H443" s="334">
        <f>SUMIF('Out-ward Register'!$D:$D,Summery!$E:$E,'Out-ward Register'!$F:$F)</f>
        <v>0</v>
      </c>
      <c r="I443" s="335">
        <f t="shared" si="38"/>
        <v>4</v>
      </c>
      <c r="J443" s="334">
        <v>1083</v>
      </c>
      <c r="K443" s="334">
        <f t="shared" si="39"/>
        <v>4332</v>
      </c>
      <c r="L443" s="334">
        <f t="shared" ref="L443:L451" si="46">J443*H443</f>
        <v>0</v>
      </c>
      <c r="M443" s="334">
        <f t="shared" si="40"/>
        <v>4332</v>
      </c>
      <c r="N443" s="177"/>
      <c r="O443" s="400">
        <f t="shared" si="45"/>
        <v>4.5696202531645573</v>
      </c>
      <c r="Q443" s="255"/>
    </row>
    <row r="444" spans="1:18" hidden="1">
      <c r="A444" s="261" t="s">
        <v>3784</v>
      </c>
      <c r="B444" s="333">
        <v>740</v>
      </c>
      <c r="C444" s="235">
        <v>110315212</v>
      </c>
      <c r="D444" s="239"/>
      <c r="E444" s="239" t="s">
        <v>3685</v>
      </c>
      <c r="F444" s="333" t="s">
        <v>2729</v>
      </c>
      <c r="G444" s="235">
        <f>SUMIF('In-ward Register'!$K:$K,Summery!$E:$E,'In-ward Register'!$M:$M)</f>
        <v>3000</v>
      </c>
      <c r="H444" s="334">
        <f>SUMIF('Out-ward Register'!$D:$D,Summery!$E:$E,'Out-ward Register'!$F:$F)</f>
        <v>120</v>
      </c>
      <c r="I444" s="335">
        <f t="shared" si="38"/>
        <v>2880</v>
      </c>
      <c r="J444" s="334">
        <v>1.5</v>
      </c>
      <c r="K444" s="334">
        <f t="shared" si="39"/>
        <v>4500</v>
      </c>
      <c r="L444" s="334">
        <f t="shared" si="46"/>
        <v>180</v>
      </c>
      <c r="M444" s="334">
        <f t="shared" si="40"/>
        <v>4320</v>
      </c>
      <c r="N444" s="171"/>
      <c r="O444" s="400">
        <f t="shared" si="45"/>
        <v>4.556962025316456</v>
      </c>
      <c r="Q444" s="255"/>
    </row>
    <row r="445" spans="1:18" hidden="1">
      <c r="A445" s="261" t="s">
        <v>3784</v>
      </c>
      <c r="B445" s="333">
        <v>207</v>
      </c>
      <c r="C445" s="235">
        <v>110411274</v>
      </c>
      <c r="D445" s="238" t="s">
        <v>781</v>
      </c>
      <c r="E445" s="238" t="s">
        <v>782</v>
      </c>
      <c r="F445" s="235" t="s">
        <v>36</v>
      </c>
      <c r="G445" s="235">
        <f>SUMIF('In-ward Register'!$K:$K,Summery!$E:$E,'In-ward Register'!$M:$M)</f>
        <v>36</v>
      </c>
      <c r="H445" s="334">
        <f>SUMIF('Out-ward Register'!$D:$D,Summery!$E:$E,'Out-ward Register'!$F:$F)</f>
        <v>0</v>
      </c>
      <c r="I445" s="335">
        <f t="shared" si="38"/>
        <v>36</v>
      </c>
      <c r="J445" s="334">
        <v>119.7</v>
      </c>
      <c r="K445" s="334">
        <f t="shared" si="39"/>
        <v>4309.2</v>
      </c>
      <c r="L445" s="334">
        <f t="shared" si="46"/>
        <v>0</v>
      </c>
      <c r="M445" s="334">
        <f t="shared" si="40"/>
        <v>4309.2</v>
      </c>
      <c r="N445" s="177"/>
      <c r="O445" s="400">
        <f t="shared" si="45"/>
        <v>4.5455696202531639</v>
      </c>
      <c r="Q445" s="255"/>
    </row>
    <row r="446" spans="1:18" hidden="1">
      <c r="A446" s="261" t="s">
        <v>6323</v>
      </c>
      <c r="B446" s="333">
        <v>567</v>
      </c>
      <c r="C446" s="235">
        <v>110648094</v>
      </c>
      <c r="D446" s="235" t="s">
        <v>1796</v>
      </c>
      <c r="E446" s="235" t="s">
        <v>3156</v>
      </c>
      <c r="F446" s="235" t="s">
        <v>36</v>
      </c>
      <c r="G446" s="235">
        <f>SUMIF('In-ward Register'!$K:$K,Summery!$E:$E,'In-ward Register'!$M:$M)</f>
        <v>4</v>
      </c>
      <c r="H446" s="334">
        <f>SUMIF('Out-ward Register'!$D:$D,Summery!$E:$E,'Out-ward Register'!$F:$F)</f>
        <v>0</v>
      </c>
      <c r="I446" s="335">
        <f t="shared" si="38"/>
        <v>4</v>
      </c>
      <c r="J446" s="334">
        <v>1075</v>
      </c>
      <c r="K446" s="334">
        <f t="shared" si="39"/>
        <v>4300</v>
      </c>
      <c r="L446" s="334">
        <f t="shared" si="46"/>
        <v>0</v>
      </c>
      <c r="M446" s="334">
        <f t="shared" si="40"/>
        <v>4300</v>
      </c>
      <c r="N446" s="177"/>
      <c r="O446" s="400">
        <f t="shared" si="45"/>
        <v>4.5358649789029535</v>
      </c>
      <c r="Q446" s="255"/>
    </row>
    <row r="447" spans="1:18" hidden="1">
      <c r="A447" s="261" t="s">
        <v>6323</v>
      </c>
      <c r="B447" s="333">
        <v>66</v>
      </c>
      <c r="C447" s="235">
        <v>110315975</v>
      </c>
      <c r="D447" s="337" t="s">
        <v>391</v>
      </c>
      <c r="E447" s="238" t="s">
        <v>392</v>
      </c>
      <c r="F447" s="235" t="s">
        <v>36</v>
      </c>
      <c r="G447" s="235">
        <f>SUMIF('In-ward Register'!$K:$K,Summery!$E:$E,'In-ward Register'!$M:$M)</f>
        <v>20</v>
      </c>
      <c r="H447" s="334">
        <f>SUMIF('Out-ward Register'!$D:$D,Summery!$E:$E,'Out-ward Register'!$F:$F)</f>
        <v>0</v>
      </c>
      <c r="I447" s="335">
        <f t="shared" si="38"/>
        <v>20</v>
      </c>
      <c r="J447" s="334">
        <v>214.5</v>
      </c>
      <c r="K447" s="334">
        <f t="shared" si="39"/>
        <v>4290</v>
      </c>
      <c r="L447" s="334">
        <f t="shared" si="46"/>
        <v>0</v>
      </c>
      <c r="M447" s="334">
        <f t="shared" si="40"/>
        <v>4290</v>
      </c>
      <c r="N447" s="51"/>
      <c r="O447" s="400">
        <f t="shared" si="45"/>
        <v>4.5253164556962027</v>
      </c>
      <c r="Q447" s="255"/>
    </row>
    <row r="448" spans="1:18" hidden="1">
      <c r="A448" s="261" t="s">
        <v>6323</v>
      </c>
      <c r="B448" s="333">
        <v>430</v>
      </c>
      <c r="C448" s="235">
        <v>111375560</v>
      </c>
      <c r="D448" s="238" t="s">
        <v>1381</v>
      </c>
      <c r="E448" s="238" t="s">
        <v>1382</v>
      </c>
      <c r="F448" s="235" t="s">
        <v>36</v>
      </c>
      <c r="G448" s="235">
        <f>SUMIF('In-ward Register'!$K:$K,Summery!$E:$E,'In-ward Register'!$M:$M)</f>
        <v>570</v>
      </c>
      <c r="H448" s="334">
        <f>SUMIF('Out-ward Register'!$D:$D,Summery!$E:$E,'Out-ward Register'!$F:$F)</f>
        <v>0</v>
      </c>
      <c r="I448" s="335">
        <f t="shared" si="38"/>
        <v>570</v>
      </c>
      <c r="J448" s="334">
        <f>225/30</f>
        <v>7.5</v>
      </c>
      <c r="K448" s="334">
        <f t="shared" si="39"/>
        <v>4275</v>
      </c>
      <c r="L448" s="334">
        <f t="shared" si="46"/>
        <v>0</v>
      </c>
      <c r="M448" s="334">
        <f t="shared" si="40"/>
        <v>4275</v>
      </c>
      <c r="N448" s="177"/>
      <c r="O448" s="400">
        <f t="shared" si="45"/>
        <v>4.5094936708860756</v>
      </c>
      <c r="Q448" s="255"/>
    </row>
    <row r="449" spans="1:18" hidden="1">
      <c r="A449" s="261" t="s">
        <v>6323</v>
      </c>
      <c r="B449" s="333">
        <v>571</v>
      </c>
      <c r="C449" s="235">
        <v>111404560</v>
      </c>
      <c r="D449" s="238" t="s">
        <v>1813</v>
      </c>
      <c r="E449" s="238" t="s">
        <v>3157</v>
      </c>
      <c r="F449" s="235" t="s">
        <v>2732</v>
      </c>
      <c r="G449" s="235">
        <f>SUMIF('In-ward Register'!$K:$K,Summery!$E:$E,'In-ward Register'!$M:$M)</f>
        <v>2</v>
      </c>
      <c r="H449" s="334">
        <f>SUMIF('Out-ward Register'!$D:$D,Summery!$E:$E,'Out-ward Register'!$F:$F)</f>
        <v>0</v>
      </c>
      <c r="I449" s="335">
        <f t="shared" si="38"/>
        <v>2</v>
      </c>
      <c r="J449" s="334">
        <v>2136</v>
      </c>
      <c r="K449" s="334">
        <f t="shared" si="39"/>
        <v>4272</v>
      </c>
      <c r="L449" s="334">
        <f t="shared" si="46"/>
        <v>0</v>
      </c>
      <c r="M449" s="334">
        <f t="shared" si="40"/>
        <v>4272</v>
      </c>
      <c r="N449" s="177"/>
      <c r="O449" s="400">
        <f t="shared" si="45"/>
        <v>4.5063291139240507</v>
      </c>
      <c r="Q449" s="255"/>
    </row>
    <row r="450" spans="1:18" hidden="1">
      <c r="A450" s="261" t="s">
        <v>6323</v>
      </c>
      <c r="B450" s="333">
        <v>506</v>
      </c>
      <c r="C450" s="235">
        <v>106178711</v>
      </c>
      <c r="D450" s="238" t="s">
        <v>1550</v>
      </c>
      <c r="E450" s="238" t="s">
        <v>1551</v>
      </c>
      <c r="F450" s="235" t="s">
        <v>36</v>
      </c>
      <c r="G450" s="235">
        <f>SUMIF('In-ward Register'!$K:$K,Summery!$E:$E,'In-ward Register'!$M:$M)</f>
        <v>20</v>
      </c>
      <c r="H450" s="334">
        <f>SUMIF('Out-ward Register'!$D:$D,Summery!$E:$E,'Out-ward Register'!$F:$F)</f>
        <v>0</v>
      </c>
      <c r="I450" s="335">
        <f t="shared" si="38"/>
        <v>20</v>
      </c>
      <c r="J450" s="334">
        <v>205</v>
      </c>
      <c r="K450" s="334">
        <f t="shared" si="39"/>
        <v>4100</v>
      </c>
      <c r="L450" s="334">
        <f t="shared" si="46"/>
        <v>0</v>
      </c>
      <c r="M450" s="334">
        <f t="shared" si="40"/>
        <v>4100</v>
      </c>
      <c r="N450" s="177"/>
      <c r="O450" s="400">
        <f t="shared" si="45"/>
        <v>4.3248945147679327</v>
      </c>
      <c r="Q450" s="255"/>
    </row>
    <row r="451" spans="1:18" hidden="1">
      <c r="A451" s="261" t="s">
        <v>3784</v>
      </c>
      <c r="B451" s="238">
        <v>1129</v>
      </c>
      <c r="C451" s="238" t="s">
        <v>5290</v>
      </c>
      <c r="D451" s="239" t="s">
        <v>5291</v>
      </c>
      <c r="E451" s="239" t="s">
        <v>5292</v>
      </c>
      <c r="F451" s="333" t="s">
        <v>36</v>
      </c>
      <c r="G451" s="235">
        <f>SUMIF('In-ward Register'!$K:$K,Summery!$E:$E,'In-ward Register'!$M:$M)</f>
        <v>3</v>
      </c>
      <c r="H451" s="334">
        <f>SUMIF('Out-ward Register'!$D:$D,Summery!$E:$E,'Out-ward Register'!$F:$F)</f>
        <v>1</v>
      </c>
      <c r="I451" s="335">
        <f t="shared" si="38"/>
        <v>2</v>
      </c>
      <c r="J451" s="335">
        <v>2050</v>
      </c>
      <c r="K451" s="338">
        <f t="shared" si="39"/>
        <v>6150</v>
      </c>
      <c r="L451" s="261">
        <f t="shared" si="46"/>
        <v>2050</v>
      </c>
      <c r="M451" s="334">
        <f t="shared" si="40"/>
        <v>4100</v>
      </c>
      <c r="N451" s="40"/>
      <c r="O451" s="686"/>
    </row>
    <row r="452" spans="1:18" hidden="1">
      <c r="A452" s="261" t="s">
        <v>6324</v>
      </c>
      <c r="B452" s="261">
        <v>1222</v>
      </c>
      <c r="C452" s="238">
        <v>115059733</v>
      </c>
      <c r="D452" s="239"/>
      <c r="E452" s="361" t="s">
        <v>6496</v>
      </c>
      <c r="F452" s="333" t="s">
        <v>36</v>
      </c>
      <c r="G452" s="235">
        <f>SUMIF('In-ward Register'!$K:$K,Summery!$E:$E,'In-ward Register'!$M:$M)</f>
        <v>2336</v>
      </c>
      <c r="H452" s="334">
        <f>SUMIF('Out-ward Register'!$D:$D,Summery!$E:$E,'Out-ward Register'!$F:$F)</f>
        <v>0</v>
      </c>
      <c r="I452" s="335">
        <f t="shared" ref="I452:I515" si="47">G452-H452</f>
        <v>2336</v>
      </c>
      <c r="J452" s="338">
        <v>1.75</v>
      </c>
      <c r="K452" s="408">
        <f t="shared" ref="K452:K515" si="48">J452*G452</f>
        <v>4088</v>
      </c>
      <c r="L452" s="260"/>
      <c r="M452" s="334">
        <f t="shared" ref="M452:M515" si="49">K452-L452</f>
        <v>4088</v>
      </c>
      <c r="N452" s="40"/>
      <c r="O452" s="686"/>
    </row>
    <row r="453" spans="1:18" ht="20.399999999999999" hidden="1">
      <c r="A453" s="261" t="s">
        <v>3892</v>
      </c>
      <c r="B453" s="333">
        <v>81</v>
      </c>
      <c r="C453" s="235">
        <v>109708583</v>
      </c>
      <c r="D453" s="337" t="s">
        <v>432</v>
      </c>
      <c r="E453" s="238" t="s">
        <v>433</v>
      </c>
      <c r="F453" s="235" t="s">
        <v>36</v>
      </c>
      <c r="G453" s="235">
        <f>SUMIF('In-ward Register'!$K:$K,Summery!$E:$E,'In-ward Register'!$M:$M)</f>
        <v>861</v>
      </c>
      <c r="H453" s="334">
        <f>SUMIF('Out-ward Register'!$D:$D,Summery!$E:$E,'Out-ward Register'!$F:$F)</f>
        <v>294</v>
      </c>
      <c r="I453" s="335">
        <f t="shared" si="47"/>
        <v>567</v>
      </c>
      <c r="J453" s="334">
        <v>7.18</v>
      </c>
      <c r="K453" s="334">
        <f t="shared" si="48"/>
        <v>6181.98</v>
      </c>
      <c r="L453" s="334">
        <f t="shared" ref="L453:L484" si="50">J453*H453</f>
        <v>2110.92</v>
      </c>
      <c r="M453" s="334">
        <f t="shared" si="49"/>
        <v>4071.0599999999995</v>
      </c>
      <c r="N453" s="51"/>
      <c r="O453" s="400">
        <f>M453/M$2*100</f>
        <v>4.2943670886075944</v>
      </c>
      <c r="Q453" s="255"/>
    </row>
    <row r="454" spans="1:18" ht="20.399999999999999" hidden="1">
      <c r="A454" s="261" t="s">
        <v>6323</v>
      </c>
      <c r="B454" s="333">
        <v>664</v>
      </c>
      <c r="C454" s="235">
        <v>106162338</v>
      </c>
      <c r="D454" s="238" t="s">
        <v>2094</v>
      </c>
      <c r="E454" s="238" t="s">
        <v>2095</v>
      </c>
      <c r="F454" s="235" t="s">
        <v>36</v>
      </c>
      <c r="G454" s="235">
        <f>SUMIF('In-ward Register'!$K:$K,Summery!$E:$E,'In-ward Register'!$M:$M)</f>
        <v>1</v>
      </c>
      <c r="H454" s="334">
        <f>SUMIF('Out-ward Register'!$D:$D,Summery!$E:$E,'Out-ward Register'!$F:$F)</f>
        <v>0</v>
      </c>
      <c r="I454" s="335">
        <f t="shared" si="47"/>
        <v>1</v>
      </c>
      <c r="J454" s="334">
        <v>4038</v>
      </c>
      <c r="K454" s="334">
        <f t="shared" si="48"/>
        <v>4038</v>
      </c>
      <c r="L454" s="334">
        <f t="shared" si="50"/>
        <v>0</v>
      </c>
      <c r="M454" s="334">
        <f t="shared" si="49"/>
        <v>4038</v>
      </c>
      <c r="N454" s="177"/>
      <c r="O454" s="400">
        <f>M454/M$2*100</f>
        <v>4.2594936708860764</v>
      </c>
      <c r="Q454" s="255"/>
    </row>
    <row r="455" spans="1:18" hidden="1">
      <c r="A455" s="261" t="s">
        <v>6323</v>
      </c>
      <c r="B455" s="333">
        <v>315</v>
      </c>
      <c r="C455" s="235">
        <v>110492010</v>
      </c>
      <c r="D455" s="238" t="s">
        <v>1035</v>
      </c>
      <c r="E455" s="238" t="s">
        <v>3070</v>
      </c>
      <c r="F455" s="235" t="s">
        <v>36</v>
      </c>
      <c r="G455" s="235">
        <f>SUMIF('In-ward Register'!$K:$K,Summery!$E:$E,'In-ward Register'!$M:$M)</f>
        <v>50</v>
      </c>
      <c r="H455" s="334">
        <f>SUMIF('Out-ward Register'!$D:$D,Summery!$E:$E,'Out-ward Register'!$F:$F)</f>
        <v>0</v>
      </c>
      <c r="I455" s="335">
        <f t="shared" si="47"/>
        <v>50</v>
      </c>
      <c r="J455" s="334">
        <v>80.75</v>
      </c>
      <c r="K455" s="334">
        <f t="shared" si="48"/>
        <v>4037.5</v>
      </c>
      <c r="L455" s="334">
        <f t="shared" si="50"/>
        <v>0</v>
      </c>
      <c r="M455" s="334">
        <f t="shared" si="49"/>
        <v>4037.5</v>
      </c>
      <c r="N455" s="177"/>
      <c r="O455" s="400">
        <f>M455/M$2*100</f>
        <v>4.2589662447257384</v>
      </c>
      <c r="P455" s="402">
        <v>50</v>
      </c>
      <c r="Q455" s="256" t="s">
        <v>595</v>
      </c>
      <c r="R455" s="256" t="s">
        <v>1031</v>
      </c>
    </row>
    <row r="456" spans="1:18" hidden="1">
      <c r="A456" s="261" t="s">
        <v>6323</v>
      </c>
      <c r="B456" s="333">
        <v>1001</v>
      </c>
      <c r="C456" s="238">
        <v>113808959</v>
      </c>
      <c r="D456" s="238">
        <v>113808959</v>
      </c>
      <c r="E456" s="337" t="s">
        <v>4549</v>
      </c>
      <c r="F456" s="235" t="s">
        <v>36</v>
      </c>
      <c r="G456" s="235">
        <f>SUMIF('In-ward Register'!$K:$K,Summery!$E:$E,'In-ward Register'!$M:$M)</f>
        <v>3040</v>
      </c>
      <c r="H456" s="334">
        <f>SUMIF('Out-ward Register'!$D:$D,Summery!$E:$E,'Out-ward Register'!$F:$F)</f>
        <v>2200</v>
      </c>
      <c r="I456" s="335">
        <f t="shared" si="47"/>
        <v>840</v>
      </c>
      <c r="J456" s="338">
        <v>4.75</v>
      </c>
      <c r="K456" s="338">
        <f t="shared" si="48"/>
        <v>14440</v>
      </c>
      <c r="L456" s="338">
        <f t="shared" si="50"/>
        <v>10450</v>
      </c>
      <c r="M456" s="334">
        <f t="shared" si="49"/>
        <v>3990</v>
      </c>
      <c r="N456" s="40"/>
      <c r="O456" s="686"/>
    </row>
    <row r="457" spans="1:18" hidden="1">
      <c r="A457" s="261" t="s">
        <v>6323</v>
      </c>
      <c r="B457" s="333">
        <v>107</v>
      </c>
      <c r="C457" s="235">
        <v>105987441</v>
      </c>
      <c r="D457" s="337" t="s">
        <v>502</v>
      </c>
      <c r="E457" s="238" t="s">
        <v>503</v>
      </c>
      <c r="F457" s="235" t="s">
        <v>36</v>
      </c>
      <c r="G457" s="235">
        <f>SUMIF('In-ward Register'!$K:$K,Summery!$E:$E,'In-ward Register'!$M:$M)</f>
        <v>12</v>
      </c>
      <c r="H457" s="334">
        <f>SUMIF('Out-ward Register'!$D:$D,Summery!$E:$E,'Out-ward Register'!$F:$F)</f>
        <v>0</v>
      </c>
      <c r="I457" s="335">
        <f t="shared" si="47"/>
        <v>12</v>
      </c>
      <c r="J457" s="334">
        <v>332</v>
      </c>
      <c r="K457" s="334">
        <f t="shared" si="48"/>
        <v>3984</v>
      </c>
      <c r="L457" s="334">
        <f t="shared" si="50"/>
        <v>0</v>
      </c>
      <c r="M457" s="334">
        <f t="shared" si="49"/>
        <v>3984</v>
      </c>
      <c r="N457" s="51"/>
      <c r="O457" s="400">
        <f>M457/M$2*100</f>
        <v>4.2025316455696204</v>
      </c>
      <c r="Q457" s="255"/>
    </row>
    <row r="458" spans="1:18" hidden="1">
      <c r="A458" s="261" t="s">
        <v>3784</v>
      </c>
      <c r="B458" s="238">
        <v>1050</v>
      </c>
      <c r="C458" s="238">
        <v>101575758</v>
      </c>
      <c r="D458" s="239" t="s">
        <v>5227</v>
      </c>
      <c r="E458" s="239" t="s">
        <v>5241</v>
      </c>
      <c r="F458" s="235" t="s">
        <v>36</v>
      </c>
      <c r="G458" s="235">
        <f>SUMIF('In-ward Register'!$K:$K,Summery!$E:$E,'In-ward Register'!$M:$M)</f>
        <v>3</v>
      </c>
      <c r="H458" s="334">
        <f>SUMIF('Out-ward Register'!$D:$D,Summery!$E:$E,'Out-ward Register'!$F:$F)</f>
        <v>0</v>
      </c>
      <c r="I458" s="335">
        <f t="shared" si="47"/>
        <v>3</v>
      </c>
      <c r="J458" s="338">
        <v>1300</v>
      </c>
      <c r="K458" s="338">
        <f t="shared" si="48"/>
        <v>3900</v>
      </c>
      <c r="L458" s="261">
        <f t="shared" si="50"/>
        <v>0</v>
      </c>
      <c r="M458" s="334">
        <f t="shared" si="49"/>
        <v>3900</v>
      </c>
      <c r="N458" s="40"/>
      <c r="O458" s="686"/>
    </row>
    <row r="459" spans="1:18" hidden="1">
      <c r="A459" s="261" t="s">
        <v>3892</v>
      </c>
      <c r="B459" s="333">
        <v>897</v>
      </c>
      <c r="C459" s="235">
        <v>112173252</v>
      </c>
      <c r="D459" s="239">
        <v>19000005081</v>
      </c>
      <c r="E459" s="238" t="s">
        <v>3272</v>
      </c>
      <c r="F459" s="235" t="s">
        <v>36</v>
      </c>
      <c r="G459" s="235">
        <f>SUMIF('In-ward Register'!$K:$K,Summery!$E:$E,'In-ward Register'!$M:$M)</f>
        <v>101</v>
      </c>
      <c r="H459" s="334">
        <f>SUMIF('Out-ward Register'!$D:$D,Summery!$E:$E,'Out-ward Register'!$F:$F)</f>
        <v>83</v>
      </c>
      <c r="I459" s="335">
        <f t="shared" si="47"/>
        <v>18</v>
      </c>
      <c r="J459" s="334">
        <v>215.44</v>
      </c>
      <c r="K459" s="334">
        <f t="shared" si="48"/>
        <v>21759.439999999999</v>
      </c>
      <c r="L459" s="334">
        <f t="shared" si="50"/>
        <v>17881.52</v>
      </c>
      <c r="M459" s="334">
        <f t="shared" si="49"/>
        <v>3877.9199999999983</v>
      </c>
      <c r="N459" s="51"/>
      <c r="O459" s="400">
        <f t="shared" ref="O459:O473" si="51">M459/M$2*100</f>
        <v>4.0906329113924036</v>
      </c>
      <c r="Q459" s="255"/>
    </row>
    <row r="460" spans="1:18" hidden="1">
      <c r="A460" s="261" t="s">
        <v>6323</v>
      </c>
      <c r="B460" s="333">
        <v>505</v>
      </c>
      <c r="C460" s="235">
        <v>106178179</v>
      </c>
      <c r="D460" s="238" t="s">
        <v>1546</v>
      </c>
      <c r="E460" s="238" t="s">
        <v>1547</v>
      </c>
      <c r="F460" s="235" t="s">
        <v>36</v>
      </c>
      <c r="G460" s="235">
        <f>SUMIF('In-ward Register'!$K:$K,Summery!$E:$E,'In-ward Register'!$M:$M)</f>
        <v>20</v>
      </c>
      <c r="H460" s="334">
        <f>SUMIF('Out-ward Register'!$D:$D,Summery!$E:$E,'Out-ward Register'!$F:$F)</f>
        <v>0</v>
      </c>
      <c r="I460" s="335">
        <f t="shared" si="47"/>
        <v>20</v>
      </c>
      <c r="J460" s="334">
        <v>193.38</v>
      </c>
      <c r="K460" s="334">
        <f t="shared" si="48"/>
        <v>3867.6</v>
      </c>
      <c r="L460" s="334">
        <f t="shared" si="50"/>
        <v>0</v>
      </c>
      <c r="M460" s="334">
        <f t="shared" si="49"/>
        <v>3867.6</v>
      </c>
      <c r="N460" s="177"/>
      <c r="O460" s="400">
        <f t="shared" si="51"/>
        <v>4.0797468354430375</v>
      </c>
      <c r="Q460" s="255"/>
    </row>
    <row r="461" spans="1:18" ht="20.399999999999999" hidden="1">
      <c r="A461" s="261" t="s">
        <v>6323</v>
      </c>
      <c r="B461" s="333">
        <v>79</v>
      </c>
      <c r="C461" s="235">
        <v>109708580</v>
      </c>
      <c r="D461" s="337" t="s">
        <v>428</v>
      </c>
      <c r="E461" s="238" t="s">
        <v>429</v>
      </c>
      <c r="F461" s="235" t="s">
        <v>36</v>
      </c>
      <c r="G461" s="235">
        <f>SUMIF('In-ward Register'!$K:$K,Summery!$E:$E,'In-ward Register'!$M:$M)</f>
        <v>100</v>
      </c>
      <c r="H461" s="334">
        <f>SUMIF('Out-ward Register'!$D:$D,Summery!$E:$E,'Out-ward Register'!$F:$F)</f>
        <v>0</v>
      </c>
      <c r="I461" s="335">
        <f t="shared" si="47"/>
        <v>100</v>
      </c>
      <c r="J461" s="334">
        <v>38.22</v>
      </c>
      <c r="K461" s="334">
        <f t="shared" si="48"/>
        <v>3822</v>
      </c>
      <c r="L461" s="334">
        <f t="shared" si="50"/>
        <v>0</v>
      </c>
      <c r="M461" s="334">
        <f t="shared" si="49"/>
        <v>3822</v>
      </c>
      <c r="N461" s="51"/>
      <c r="O461" s="400">
        <f t="shared" si="51"/>
        <v>4.0316455696202533</v>
      </c>
      <c r="Q461" s="255"/>
    </row>
    <row r="462" spans="1:18" ht="20.399999999999999" hidden="1">
      <c r="A462" s="261" t="s">
        <v>3784</v>
      </c>
      <c r="B462" s="333">
        <v>347</v>
      </c>
      <c r="C462" s="235">
        <v>110408141</v>
      </c>
      <c r="D462" s="238" t="s">
        <v>1123</v>
      </c>
      <c r="E462" s="238" t="s">
        <v>3085</v>
      </c>
      <c r="F462" s="235" t="s">
        <v>2729</v>
      </c>
      <c r="G462" s="235">
        <f>SUMIF('In-ward Register'!$K:$K,Summery!$E:$E,'In-ward Register'!$M:$M)</f>
        <v>206</v>
      </c>
      <c r="H462" s="334">
        <f>SUMIF('Out-ward Register'!$D:$D,Summery!$E:$E,'Out-ward Register'!$F:$F)</f>
        <v>0</v>
      </c>
      <c r="I462" s="335">
        <f t="shared" si="47"/>
        <v>206</v>
      </c>
      <c r="J462" s="334">
        <v>18.5</v>
      </c>
      <c r="K462" s="334">
        <f t="shared" si="48"/>
        <v>3811</v>
      </c>
      <c r="L462" s="334">
        <f t="shared" si="50"/>
        <v>0</v>
      </c>
      <c r="M462" s="334">
        <f t="shared" si="49"/>
        <v>3811</v>
      </c>
      <c r="N462" s="177"/>
      <c r="O462" s="400">
        <f t="shared" si="51"/>
        <v>4.0200421940928273</v>
      </c>
      <c r="Q462" s="255"/>
    </row>
    <row r="463" spans="1:18" hidden="1">
      <c r="A463" s="261" t="s">
        <v>6323</v>
      </c>
      <c r="B463" s="333">
        <v>189</v>
      </c>
      <c r="C463" s="235">
        <v>111390704</v>
      </c>
      <c r="D463" s="238">
        <v>111390704</v>
      </c>
      <c r="E463" s="238" t="s">
        <v>730</v>
      </c>
      <c r="F463" s="235" t="s">
        <v>36</v>
      </c>
      <c r="G463" s="235">
        <f>SUMIF('In-ward Register'!$K:$K,Summery!$E:$E,'In-ward Register'!$M:$M)</f>
        <v>10</v>
      </c>
      <c r="H463" s="334">
        <f>SUMIF('Out-ward Register'!$D:$D,Summery!$E:$E,'Out-ward Register'!$F:$F)</f>
        <v>0</v>
      </c>
      <c r="I463" s="335">
        <f t="shared" si="47"/>
        <v>10</v>
      </c>
      <c r="J463" s="334">
        <v>374</v>
      </c>
      <c r="K463" s="334">
        <f t="shared" si="48"/>
        <v>3740</v>
      </c>
      <c r="L463" s="334">
        <f t="shared" si="50"/>
        <v>0</v>
      </c>
      <c r="M463" s="334">
        <f t="shared" si="49"/>
        <v>3740</v>
      </c>
      <c r="N463" s="177"/>
      <c r="O463" s="400">
        <f t="shared" si="51"/>
        <v>3.9451476793248945</v>
      </c>
      <c r="Q463" s="255"/>
    </row>
    <row r="464" spans="1:18" hidden="1">
      <c r="A464" s="261" t="s">
        <v>6323</v>
      </c>
      <c r="B464" s="333">
        <v>348</v>
      </c>
      <c r="C464" s="235">
        <v>110408139</v>
      </c>
      <c r="D464" s="238" t="s">
        <v>1125</v>
      </c>
      <c r="E464" s="238" t="s">
        <v>1126</v>
      </c>
      <c r="F464" s="235" t="s">
        <v>2729</v>
      </c>
      <c r="G464" s="235">
        <f>SUMIF('In-ward Register'!$K:$K,Summery!$E:$E,'In-ward Register'!$M:$M)</f>
        <v>203</v>
      </c>
      <c r="H464" s="334">
        <f>SUMIF('Out-ward Register'!$D:$D,Summery!$E:$E,'Out-ward Register'!$F:$F)</f>
        <v>15</v>
      </c>
      <c r="I464" s="335">
        <f t="shared" si="47"/>
        <v>188</v>
      </c>
      <c r="J464" s="334">
        <v>19.5</v>
      </c>
      <c r="K464" s="334">
        <f t="shared" si="48"/>
        <v>3958.5</v>
      </c>
      <c r="L464" s="334">
        <f t="shared" si="50"/>
        <v>292.5</v>
      </c>
      <c r="M464" s="334">
        <f t="shared" si="49"/>
        <v>3666</v>
      </c>
      <c r="N464" s="51"/>
      <c r="O464" s="400">
        <f t="shared" si="51"/>
        <v>3.8670886075949364</v>
      </c>
      <c r="Q464" s="255"/>
    </row>
    <row r="465" spans="1:17" ht="20.399999999999999" hidden="1">
      <c r="A465" s="261" t="s">
        <v>6323</v>
      </c>
      <c r="B465" s="333">
        <v>196</v>
      </c>
      <c r="C465" s="235">
        <v>109708588</v>
      </c>
      <c r="D465" s="238" t="s">
        <v>749</v>
      </c>
      <c r="E465" s="238" t="s">
        <v>750</v>
      </c>
      <c r="F465" s="235" t="s">
        <v>36</v>
      </c>
      <c r="G465" s="235">
        <f>SUMIF('In-ward Register'!$K:$K,Summery!$E:$E,'In-ward Register'!$M:$M)</f>
        <v>20</v>
      </c>
      <c r="H465" s="334">
        <f>SUMIF('Out-ward Register'!$D:$D,Summery!$E:$E,'Out-ward Register'!$F:$F)</f>
        <v>0</v>
      </c>
      <c r="I465" s="335">
        <f t="shared" si="47"/>
        <v>20</v>
      </c>
      <c r="J465" s="334">
        <v>181.31</v>
      </c>
      <c r="K465" s="334">
        <f t="shared" si="48"/>
        <v>3626.2</v>
      </c>
      <c r="L465" s="334">
        <f t="shared" si="50"/>
        <v>0</v>
      </c>
      <c r="M465" s="334">
        <f t="shared" si="49"/>
        <v>3626.2</v>
      </c>
      <c r="N465" s="177"/>
      <c r="O465" s="400">
        <f t="shared" si="51"/>
        <v>3.8251054852320672</v>
      </c>
      <c r="Q465" s="255"/>
    </row>
    <row r="466" spans="1:17" hidden="1">
      <c r="A466" s="261" t="s">
        <v>6323</v>
      </c>
      <c r="B466" s="333">
        <v>55</v>
      </c>
      <c r="C466" s="235">
        <v>107145540</v>
      </c>
      <c r="D466" s="238" t="s">
        <v>361</v>
      </c>
      <c r="E466" s="238" t="s">
        <v>362</v>
      </c>
      <c r="F466" s="235" t="s">
        <v>36</v>
      </c>
      <c r="G466" s="235">
        <f>SUMIF('In-ward Register'!$K:$K,Summery!$E:$E,'In-ward Register'!$M:$M)</f>
        <v>12</v>
      </c>
      <c r="H466" s="334">
        <f>SUMIF('Out-ward Register'!$D:$D,Summery!$E:$E,'Out-ward Register'!$F:$F)</f>
        <v>0</v>
      </c>
      <c r="I466" s="335">
        <f t="shared" si="47"/>
        <v>12</v>
      </c>
      <c r="J466" s="334">
        <v>295</v>
      </c>
      <c r="K466" s="334">
        <f t="shared" si="48"/>
        <v>3540</v>
      </c>
      <c r="L466" s="334">
        <f t="shared" si="50"/>
        <v>0</v>
      </c>
      <c r="M466" s="334">
        <f t="shared" si="49"/>
        <v>3540</v>
      </c>
      <c r="N466" s="51"/>
      <c r="O466" s="400">
        <f t="shared" si="51"/>
        <v>3.7341772151898733</v>
      </c>
      <c r="Q466" s="255"/>
    </row>
    <row r="467" spans="1:17" hidden="1">
      <c r="A467" s="261" t="s">
        <v>6323</v>
      </c>
      <c r="B467" s="333">
        <v>723</v>
      </c>
      <c r="C467" s="235">
        <v>112168337</v>
      </c>
      <c r="D467" s="337" t="s">
        <v>2353</v>
      </c>
      <c r="E467" s="238" t="s">
        <v>3193</v>
      </c>
      <c r="F467" s="235" t="s">
        <v>36</v>
      </c>
      <c r="G467" s="235">
        <f>SUMIF('In-ward Register'!$K:$K,Summery!$E:$E,'In-ward Register'!$M:$M)</f>
        <v>100</v>
      </c>
      <c r="H467" s="334">
        <f>SUMIF('Out-ward Register'!$D:$D,Summery!$E:$E,'Out-ward Register'!$F:$F)</f>
        <v>0</v>
      </c>
      <c r="I467" s="335">
        <f t="shared" si="47"/>
        <v>100</v>
      </c>
      <c r="J467" s="334">
        <v>35.299999999999997</v>
      </c>
      <c r="K467" s="334">
        <f t="shared" si="48"/>
        <v>3529.9999999999995</v>
      </c>
      <c r="L467" s="334">
        <f t="shared" si="50"/>
        <v>0</v>
      </c>
      <c r="M467" s="334">
        <f t="shared" si="49"/>
        <v>3529.9999999999995</v>
      </c>
      <c r="N467" s="51"/>
      <c r="O467" s="400">
        <f t="shared" si="51"/>
        <v>3.7236286919831221</v>
      </c>
      <c r="Q467" s="255"/>
    </row>
    <row r="468" spans="1:17" hidden="1">
      <c r="A468" s="261" t="s">
        <v>3892</v>
      </c>
      <c r="B468" s="333">
        <v>885</v>
      </c>
      <c r="C468" s="235">
        <v>100879970</v>
      </c>
      <c r="D468" s="239" t="s">
        <v>2969</v>
      </c>
      <c r="E468" s="238" t="s">
        <v>2970</v>
      </c>
      <c r="F468" s="235" t="s">
        <v>36</v>
      </c>
      <c r="G468" s="235">
        <f>SUMIF('In-ward Register'!$K:$K,Summery!$E:$E,'In-ward Register'!$M:$M)</f>
        <v>1400</v>
      </c>
      <c r="H468" s="334">
        <f>SUMIF('Out-ward Register'!$D:$D,Summery!$E:$E,'Out-ward Register'!$F:$F)</f>
        <v>1280</v>
      </c>
      <c r="I468" s="335">
        <f t="shared" si="47"/>
        <v>120</v>
      </c>
      <c r="J468" s="334">
        <v>29.02</v>
      </c>
      <c r="K468" s="334">
        <f t="shared" si="48"/>
        <v>40628</v>
      </c>
      <c r="L468" s="334">
        <f t="shared" si="50"/>
        <v>37145.599999999999</v>
      </c>
      <c r="M468" s="334">
        <f t="shared" si="49"/>
        <v>3482.4000000000015</v>
      </c>
      <c r="N468" s="51"/>
      <c r="O468" s="400">
        <f t="shared" si="51"/>
        <v>3.6734177215189887</v>
      </c>
      <c r="Q468" s="255"/>
    </row>
    <row r="469" spans="1:17" ht="20.399999999999999" hidden="1">
      <c r="A469" s="261" t="s">
        <v>6323</v>
      </c>
      <c r="B469" s="333">
        <v>669</v>
      </c>
      <c r="C469" s="235">
        <v>100727116</v>
      </c>
      <c r="D469" s="238" t="s">
        <v>2105</v>
      </c>
      <c r="E469" s="238" t="s">
        <v>2105</v>
      </c>
      <c r="F469" s="235" t="s">
        <v>36</v>
      </c>
      <c r="G469" s="235">
        <f>SUMIF('In-ward Register'!$K:$K,Summery!$E:$E,'In-ward Register'!$M:$M)</f>
        <v>1</v>
      </c>
      <c r="H469" s="334">
        <f>SUMIF('Out-ward Register'!$D:$D,Summery!$E:$E,'Out-ward Register'!$F:$F)</f>
        <v>0</v>
      </c>
      <c r="I469" s="335">
        <f t="shared" si="47"/>
        <v>1</v>
      </c>
      <c r="J469" s="334">
        <v>3480</v>
      </c>
      <c r="K469" s="334">
        <f t="shared" si="48"/>
        <v>3480</v>
      </c>
      <c r="L469" s="334">
        <f t="shared" si="50"/>
        <v>0</v>
      </c>
      <c r="M469" s="334">
        <f t="shared" si="49"/>
        <v>3480</v>
      </c>
      <c r="N469" s="177"/>
      <c r="O469" s="400">
        <f t="shared" si="51"/>
        <v>3.6708860759493671</v>
      </c>
      <c r="Q469" s="255"/>
    </row>
    <row r="470" spans="1:17" ht="20.399999999999999" hidden="1">
      <c r="A470" s="261" t="s">
        <v>6323</v>
      </c>
      <c r="B470" s="333">
        <v>208</v>
      </c>
      <c r="C470" s="235" t="s">
        <v>6297</v>
      </c>
      <c r="D470" s="238" t="s">
        <v>783</v>
      </c>
      <c r="E470" s="238" t="s">
        <v>784</v>
      </c>
      <c r="F470" s="235" t="s">
        <v>36</v>
      </c>
      <c r="G470" s="235">
        <f>SUMIF('In-ward Register'!$K:$K,Summery!$E:$E,'In-ward Register'!$M:$M)</f>
        <v>1</v>
      </c>
      <c r="H470" s="334">
        <f>SUMIF('Out-ward Register'!$D:$D,Summery!$E:$E,'Out-ward Register'!$F:$F)</f>
        <v>0</v>
      </c>
      <c r="I470" s="335">
        <f t="shared" si="47"/>
        <v>1</v>
      </c>
      <c r="J470" s="334">
        <v>3442.12</v>
      </c>
      <c r="K470" s="334">
        <f t="shared" si="48"/>
        <v>3442.12</v>
      </c>
      <c r="L470" s="334">
        <f t="shared" si="50"/>
        <v>0</v>
      </c>
      <c r="M470" s="334">
        <f t="shared" si="49"/>
        <v>3442.12</v>
      </c>
      <c r="N470" s="177"/>
      <c r="O470" s="400">
        <f t="shared" si="51"/>
        <v>3.6309282700421939</v>
      </c>
      <c r="P470" s="405">
        <v>115043812</v>
      </c>
      <c r="Q470" s="255"/>
    </row>
    <row r="471" spans="1:17" ht="20.399999999999999" hidden="1">
      <c r="A471" s="261" t="s">
        <v>6323</v>
      </c>
      <c r="B471" s="333">
        <v>117</v>
      </c>
      <c r="C471" s="235">
        <v>111401283</v>
      </c>
      <c r="D471" s="238" t="s">
        <v>540</v>
      </c>
      <c r="E471" s="238" t="s">
        <v>541</v>
      </c>
      <c r="F471" s="235" t="s">
        <v>36</v>
      </c>
      <c r="G471" s="235">
        <f>SUMIF('In-ward Register'!$K:$K,Summery!$E:$E,'In-ward Register'!$M:$M)</f>
        <v>50</v>
      </c>
      <c r="H471" s="334">
        <f>SUMIF('Out-ward Register'!$D:$D,Summery!$E:$E,'Out-ward Register'!$F:$F)</f>
        <v>0</v>
      </c>
      <c r="I471" s="335">
        <f t="shared" si="47"/>
        <v>50</v>
      </c>
      <c r="J471" s="334">
        <v>68.599999999999994</v>
      </c>
      <c r="K471" s="334">
        <f t="shared" si="48"/>
        <v>3429.9999999999995</v>
      </c>
      <c r="L471" s="334">
        <f t="shared" si="50"/>
        <v>0</v>
      </c>
      <c r="M471" s="334">
        <f t="shared" si="49"/>
        <v>3429.9999999999995</v>
      </c>
      <c r="N471" s="51"/>
      <c r="O471" s="400">
        <f t="shared" si="51"/>
        <v>3.6181434599156113</v>
      </c>
      <c r="Q471" s="255"/>
    </row>
    <row r="472" spans="1:17" hidden="1">
      <c r="A472" s="261" t="s">
        <v>6323</v>
      </c>
      <c r="B472" s="333">
        <v>92</v>
      </c>
      <c r="C472" s="235">
        <v>109720353</v>
      </c>
      <c r="D472" s="238" t="s">
        <v>461</v>
      </c>
      <c r="E472" s="238" t="s">
        <v>462</v>
      </c>
      <c r="F472" s="235" t="s">
        <v>36</v>
      </c>
      <c r="G472" s="235">
        <f>SUMIF('In-ward Register'!$K:$K,Summery!$E:$E,'In-ward Register'!$M:$M)</f>
        <v>8</v>
      </c>
      <c r="H472" s="334">
        <f>SUMIF('Out-ward Register'!$D:$D,Summery!$E:$E,'Out-ward Register'!$F:$F)</f>
        <v>0</v>
      </c>
      <c r="I472" s="335">
        <f t="shared" si="47"/>
        <v>8</v>
      </c>
      <c r="J472" s="334">
        <v>426.96</v>
      </c>
      <c r="K472" s="334">
        <f t="shared" si="48"/>
        <v>3415.68</v>
      </c>
      <c r="L472" s="334">
        <f t="shared" si="50"/>
        <v>0</v>
      </c>
      <c r="M472" s="334">
        <f t="shared" si="49"/>
        <v>3415.68</v>
      </c>
      <c r="N472" s="51"/>
      <c r="O472" s="400">
        <f t="shared" si="51"/>
        <v>3.6030379746835441</v>
      </c>
      <c r="Q472" s="255"/>
    </row>
    <row r="473" spans="1:17" hidden="1">
      <c r="A473" s="261" t="s">
        <v>6323</v>
      </c>
      <c r="B473" s="333">
        <v>172</v>
      </c>
      <c r="C473" s="235">
        <v>109626007</v>
      </c>
      <c r="D473" s="238">
        <v>109626007</v>
      </c>
      <c r="E473" s="238" t="s">
        <v>700</v>
      </c>
      <c r="F473" s="235" t="s">
        <v>36</v>
      </c>
      <c r="G473" s="235">
        <f>SUMIF('In-ward Register'!$K:$K,Summery!$E:$E,'In-ward Register'!$M:$M)</f>
        <v>560</v>
      </c>
      <c r="H473" s="334">
        <f>SUMIF('Out-ward Register'!$D:$D,Summery!$E:$E,'Out-ward Register'!$F:$F)</f>
        <v>0</v>
      </c>
      <c r="I473" s="335">
        <f t="shared" si="47"/>
        <v>560</v>
      </c>
      <c r="J473" s="334">
        <v>6.06</v>
      </c>
      <c r="K473" s="334">
        <f t="shared" si="48"/>
        <v>3393.6</v>
      </c>
      <c r="L473" s="334">
        <f t="shared" si="50"/>
        <v>0</v>
      </c>
      <c r="M473" s="334">
        <f t="shared" si="49"/>
        <v>3393.6</v>
      </c>
      <c r="N473" s="177"/>
      <c r="O473" s="400">
        <f t="shared" si="51"/>
        <v>3.579746835443038</v>
      </c>
      <c r="Q473" s="255"/>
    </row>
    <row r="474" spans="1:17" hidden="1">
      <c r="A474" s="261" t="s">
        <v>3784</v>
      </c>
      <c r="B474" s="333">
        <v>978</v>
      </c>
      <c r="C474" s="238">
        <v>113709556</v>
      </c>
      <c r="D474" s="238">
        <v>113709556</v>
      </c>
      <c r="E474" s="238" t="s">
        <v>4232</v>
      </c>
      <c r="F474" s="235" t="s">
        <v>36</v>
      </c>
      <c r="G474" s="235">
        <f>SUMIF('In-ward Register'!$K:$K,Summery!$E:$E,'In-ward Register'!$M:$M)</f>
        <v>2080</v>
      </c>
      <c r="H474" s="334">
        <f>SUMIF('Out-ward Register'!$D:$D,Summery!$E:$E,'Out-ward Register'!$F:$F)</f>
        <v>1904</v>
      </c>
      <c r="I474" s="335">
        <f t="shared" si="47"/>
        <v>176</v>
      </c>
      <c r="J474" s="334">
        <v>19</v>
      </c>
      <c r="K474" s="338">
        <f t="shared" si="48"/>
        <v>39520</v>
      </c>
      <c r="L474" s="338">
        <f t="shared" si="50"/>
        <v>36176</v>
      </c>
      <c r="M474" s="334">
        <f t="shared" si="49"/>
        <v>3344</v>
      </c>
      <c r="N474" s="40"/>
      <c r="O474" s="686"/>
      <c r="Q474" s="255"/>
    </row>
    <row r="475" spans="1:17" hidden="1">
      <c r="A475" s="261" t="s">
        <v>6323</v>
      </c>
      <c r="B475" s="333">
        <v>554</v>
      </c>
      <c r="C475" s="235">
        <v>110648093</v>
      </c>
      <c r="D475" s="235" t="s">
        <v>1770</v>
      </c>
      <c r="E475" s="235" t="s">
        <v>3143</v>
      </c>
      <c r="F475" s="235" t="s">
        <v>36</v>
      </c>
      <c r="G475" s="235">
        <f>SUMIF('In-ward Register'!$K:$K,Summery!$E:$E,'In-ward Register'!$M:$M)</f>
        <v>4</v>
      </c>
      <c r="H475" s="334">
        <f>SUMIF('Out-ward Register'!$D:$D,Summery!$E:$E,'Out-ward Register'!$F:$F)</f>
        <v>0</v>
      </c>
      <c r="I475" s="335">
        <f t="shared" si="47"/>
        <v>4</v>
      </c>
      <c r="J475" s="334">
        <v>816.7</v>
      </c>
      <c r="K475" s="334">
        <f t="shared" si="48"/>
        <v>3266.8</v>
      </c>
      <c r="L475" s="334">
        <f t="shared" si="50"/>
        <v>0</v>
      </c>
      <c r="M475" s="334">
        <f t="shared" si="49"/>
        <v>3266.8</v>
      </c>
      <c r="N475" s="177"/>
      <c r="O475" s="400">
        <f>M475/M$2*100</f>
        <v>3.4459915611814349</v>
      </c>
      <c r="Q475" s="255"/>
    </row>
    <row r="476" spans="1:17" hidden="1">
      <c r="A476" s="261" t="s">
        <v>6323</v>
      </c>
      <c r="B476" s="333">
        <v>714</v>
      </c>
      <c r="C476" s="235">
        <v>110315388</v>
      </c>
      <c r="D476" s="238" t="s">
        <v>2308</v>
      </c>
      <c r="E476" s="238" t="s">
        <v>3190</v>
      </c>
      <c r="F476" s="235" t="s">
        <v>36</v>
      </c>
      <c r="G476" s="235">
        <f>SUMIF('In-ward Register'!$K:$K,Summery!$E:$E,'In-ward Register'!$M:$M)</f>
        <v>127</v>
      </c>
      <c r="H476" s="334">
        <f>SUMIF('Out-ward Register'!$D:$D,Summery!$E:$E,'Out-ward Register'!$F:$F)</f>
        <v>0</v>
      </c>
      <c r="I476" s="335">
        <f t="shared" si="47"/>
        <v>127</v>
      </c>
      <c r="J476" s="334">
        <v>25.45</v>
      </c>
      <c r="K476" s="334">
        <f t="shared" si="48"/>
        <v>3232.15</v>
      </c>
      <c r="L476" s="334">
        <f t="shared" si="50"/>
        <v>0</v>
      </c>
      <c r="M476" s="334">
        <f t="shared" si="49"/>
        <v>3232.15</v>
      </c>
      <c r="N476" s="177"/>
      <c r="O476" s="400">
        <f>M476/M$2*100</f>
        <v>3.4094409282700426</v>
      </c>
      <c r="Q476" s="255"/>
    </row>
    <row r="477" spans="1:17" hidden="1">
      <c r="A477" s="261" t="s">
        <v>3892</v>
      </c>
      <c r="B477" s="333">
        <v>887</v>
      </c>
      <c r="C477" s="235" t="s">
        <v>2974</v>
      </c>
      <c r="D477" s="239" t="s">
        <v>2975</v>
      </c>
      <c r="E477" s="238" t="s">
        <v>2976</v>
      </c>
      <c r="F477" s="235" t="s">
        <v>36</v>
      </c>
      <c r="G477" s="235">
        <f>SUMIF('In-ward Register'!$K:$K,Summery!$E:$E,'In-ward Register'!$M:$M)</f>
        <v>300</v>
      </c>
      <c r="H477" s="334">
        <f>SUMIF('Out-ward Register'!$D:$D,Summery!$E:$E,'Out-ward Register'!$F:$F)</f>
        <v>224</v>
      </c>
      <c r="I477" s="335">
        <f t="shared" si="47"/>
        <v>76</v>
      </c>
      <c r="J477" s="334">
        <v>41.29</v>
      </c>
      <c r="K477" s="334">
        <f t="shared" si="48"/>
        <v>12387</v>
      </c>
      <c r="L477" s="334">
        <f t="shared" si="50"/>
        <v>9248.9599999999991</v>
      </c>
      <c r="M477" s="334">
        <f t="shared" si="49"/>
        <v>3138.0400000000009</v>
      </c>
      <c r="N477" s="51"/>
      <c r="O477" s="400">
        <f>M477/M$2*100</f>
        <v>3.310168776371309</v>
      </c>
      <c r="Q477" s="255"/>
    </row>
    <row r="478" spans="1:17" hidden="1">
      <c r="A478" s="261" t="s">
        <v>6323</v>
      </c>
      <c r="B478" s="333">
        <v>72</v>
      </c>
      <c r="C478" s="235">
        <v>109720349</v>
      </c>
      <c r="D478" s="337" t="s">
        <v>408</v>
      </c>
      <c r="E478" s="238" t="s">
        <v>409</v>
      </c>
      <c r="F478" s="235" t="s">
        <v>36</v>
      </c>
      <c r="G478" s="235">
        <f>SUMIF('In-ward Register'!$K:$K,Summery!$E:$E,'In-ward Register'!$M:$M)</f>
        <v>20</v>
      </c>
      <c r="H478" s="334">
        <f>SUMIF('Out-ward Register'!$D:$D,Summery!$E:$E,'Out-ward Register'!$F:$F)</f>
        <v>0</v>
      </c>
      <c r="I478" s="335">
        <f t="shared" si="47"/>
        <v>20</v>
      </c>
      <c r="J478" s="334">
        <v>153.13</v>
      </c>
      <c r="K478" s="334">
        <f t="shared" si="48"/>
        <v>3062.6</v>
      </c>
      <c r="L478" s="334">
        <f t="shared" si="50"/>
        <v>0</v>
      </c>
      <c r="M478" s="334">
        <f t="shared" si="49"/>
        <v>3062.6</v>
      </c>
      <c r="N478" s="51"/>
      <c r="O478" s="400">
        <f>M478/M$2*100</f>
        <v>3.2305907172995778</v>
      </c>
      <c r="Q478" s="255"/>
    </row>
    <row r="479" spans="1:17" hidden="1">
      <c r="A479" s="261" t="s">
        <v>6326</v>
      </c>
      <c r="B479" s="261">
        <v>1210</v>
      </c>
      <c r="C479" s="238">
        <v>100000779</v>
      </c>
      <c r="D479" s="239"/>
      <c r="E479" s="239" t="s">
        <v>6188</v>
      </c>
      <c r="F479" s="333" t="s">
        <v>36</v>
      </c>
      <c r="G479" s="235">
        <f>SUMIF('In-ward Register'!$K:$K,Summery!$E:$E,'In-ward Register'!$M:$M)</f>
        <v>10</v>
      </c>
      <c r="H479" s="334">
        <f>SUMIF('Out-ward Register'!$D:$D,Summery!$E:$E,'Out-ward Register'!$F:$F)</f>
        <v>0</v>
      </c>
      <c r="I479" s="335">
        <f t="shared" si="47"/>
        <v>10</v>
      </c>
      <c r="J479" s="338">
        <v>304</v>
      </c>
      <c r="K479" s="338">
        <f t="shared" si="48"/>
        <v>3040</v>
      </c>
      <c r="L479" s="338">
        <f t="shared" si="50"/>
        <v>0</v>
      </c>
      <c r="M479" s="334">
        <f t="shared" si="49"/>
        <v>3040</v>
      </c>
      <c r="N479" s="40"/>
      <c r="O479" s="686"/>
    </row>
    <row r="480" spans="1:17" ht="20.399999999999999" hidden="1">
      <c r="A480" s="261" t="s">
        <v>6323</v>
      </c>
      <c r="B480" s="333">
        <v>482</v>
      </c>
      <c r="C480" s="235">
        <v>110408105</v>
      </c>
      <c r="D480" s="235">
        <v>110408105</v>
      </c>
      <c r="E480" s="238" t="s">
        <v>3110</v>
      </c>
      <c r="F480" s="235" t="s">
        <v>2732</v>
      </c>
      <c r="G480" s="235">
        <f>SUMIF('In-ward Register'!$K:$K,Summery!$E:$E,'In-ward Register'!$M:$M)</f>
        <v>1</v>
      </c>
      <c r="H480" s="334">
        <f>SUMIF('Out-ward Register'!$D:$D,Summery!$E:$E,'Out-ward Register'!$F:$F)</f>
        <v>0</v>
      </c>
      <c r="I480" s="335">
        <f t="shared" si="47"/>
        <v>1</v>
      </c>
      <c r="J480" s="334">
        <v>3030</v>
      </c>
      <c r="K480" s="334">
        <f t="shared" si="48"/>
        <v>3030</v>
      </c>
      <c r="L480" s="334">
        <f t="shared" si="50"/>
        <v>0</v>
      </c>
      <c r="M480" s="334">
        <f t="shared" si="49"/>
        <v>3030</v>
      </c>
      <c r="N480" s="177"/>
      <c r="O480" s="400">
        <f>M480/M$2*100</f>
        <v>3.1962025316455693</v>
      </c>
      <c r="Q480" s="255"/>
    </row>
    <row r="481" spans="1:18" hidden="1">
      <c r="A481" s="261" t="s">
        <v>3892</v>
      </c>
      <c r="B481" s="333">
        <v>914</v>
      </c>
      <c r="C481" s="235">
        <v>100718052</v>
      </c>
      <c r="D481" s="235">
        <v>100718052</v>
      </c>
      <c r="E481" s="238" t="s">
        <v>3329</v>
      </c>
      <c r="F481" s="333" t="s">
        <v>36</v>
      </c>
      <c r="G481" s="235">
        <f>SUMIF('In-ward Register'!$K:$K,Summery!$E:$E,'In-ward Register'!$M:$M)</f>
        <v>4000</v>
      </c>
      <c r="H481" s="334">
        <f>SUMIF('Out-ward Register'!$D:$D,Summery!$E:$E,'Out-ward Register'!$F:$F)</f>
        <v>3730</v>
      </c>
      <c r="I481" s="335">
        <f t="shared" si="47"/>
        <v>270</v>
      </c>
      <c r="J481" s="334">
        <v>10.93</v>
      </c>
      <c r="K481" s="334">
        <f t="shared" si="48"/>
        <v>43720</v>
      </c>
      <c r="L481" s="334">
        <f t="shared" si="50"/>
        <v>40768.9</v>
      </c>
      <c r="M481" s="334">
        <f t="shared" si="49"/>
        <v>2951.0999999999985</v>
      </c>
      <c r="N481" s="51"/>
      <c r="O481" s="400">
        <f>M481/M$2*100</f>
        <v>3.1129746835443024</v>
      </c>
      <c r="Q481" s="255"/>
    </row>
    <row r="482" spans="1:18" ht="20.399999999999999" hidden="1">
      <c r="A482" s="261" t="s">
        <v>3892</v>
      </c>
      <c r="B482" s="333">
        <v>197</v>
      </c>
      <c r="C482" s="235">
        <v>109708582</v>
      </c>
      <c r="D482" s="238" t="s">
        <v>751</v>
      </c>
      <c r="E482" s="238" t="s">
        <v>752</v>
      </c>
      <c r="F482" s="235" t="s">
        <v>36</v>
      </c>
      <c r="G482" s="235">
        <f>SUMIF('In-ward Register'!$K:$K,Summery!$E:$E,'In-ward Register'!$M:$M)</f>
        <v>49</v>
      </c>
      <c r="H482" s="334">
        <f>SUMIF('Out-ward Register'!$D:$D,Summery!$E:$E,'Out-ward Register'!$F:$F)</f>
        <v>32</v>
      </c>
      <c r="I482" s="335">
        <f t="shared" si="47"/>
        <v>17</v>
      </c>
      <c r="J482" s="334">
        <v>173.01</v>
      </c>
      <c r="K482" s="334">
        <f t="shared" si="48"/>
        <v>8477.49</v>
      </c>
      <c r="L482" s="334">
        <f t="shared" si="50"/>
        <v>5536.32</v>
      </c>
      <c r="M482" s="334">
        <f t="shared" si="49"/>
        <v>2941.17</v>
      </c>
      <c r="N482" s="51"/>
      <c r="O482" s="400">
        <f>M482/M$2*100</f>
        <v>3.1025</v>
      </c>
      <c r="Q482" s="255"/>
    </row>
    <row r="483" spans="1:18" hidden="1">
      <c r="A483" s="261" t="s">
        <v>3784</v>
      </c>
      <c r="B483" s="238">
        <v>1159</v>
      </c>
      <c r="C483" s="238">
        <v>101575801</v>
      </c>
      <c r="D483" s="239" t="s">
        <v>5732</v>
      </c>
      <c r="E483" s="239" t="s">
        <v>5733</v>
      </c>
      <c r="F483" s="333" t="s">
        <v>36</v>
      </c>
      <c r="G483" s="235">
        <f>SUMIF('In-ward Register'!$K:$K,Summery!$E:$E,'In-ward Register'!$M:$M)</f>
        <v>8</v>
      </c>
      <c r="H483" s="334">
        <f>SUMIF('Out-ward Register'!$D:$D,Summery!$E:$E,'Out-ward Register'!$F:$F)</f>
        <v>0</v>
      </c>
      <c r="I483" s="335">
        <f t="shared" si="47"/>
        <v>8</v>
      </c>
      <c r="J483" s="338">
        <v>360</v>
      </c>
      <c r="K483" s="338">
        <f t="shared" si="48"/>
        <v>2880</v>
      </c>
      <c r="L483" s="338">
        <f t="shared" si="50"/>
        <v>0</v>
      </c>
      <c r="M483" s="334">
        <f t="shared" si="49"/>
        <v>2880</v>
      </c>
      <c r="N483" s="40"/>
      <c r="O483" s="686"/>
    </row>
    <row r="484" spans="1:18" hidden="1">
      <c r="A484" s="261" t="s">
        <v>6323</v>
      </c>
      <c r="B484" s="333">
        <v>712</v>
      </c>
      <c r="C484" s="235" t="s">
        <v>3459</v>
      </c>
      <c r="D484" s="238" t="s">
        <v>2304</v>
      </c>
      <c r="E484" s="238" t="s">
        <v>2305</v>
      </c>
      <c r="F484" s="235" t="s">
        <v>36</v>
      </c>
      <c r="G484" s="235">
        <f>SUMIF('In-ward Register'!$K:$K,Summery!$E:$E,'In-ward Register'!$M:$M)</f>
        <v>4</v>
      </c>
      <c r="H484" s="334">
        <f>SUMIF('Out-ward Register'!$D:$D,Summery!$E:$E,'Out-ward Register'!$F:$F)</f>
        <v>0</v>
      </c>
      <c r="I484" s="335">
        <f t="shared" si="47"/>
        <v>4</v>
      </c>
      <c r="J484" s="334">
        <v>710</v>
      </c>
      <c r="K484" s="334">
        <f t="shared" si="48"/>
        <v>2840</v>
      </c>
      <c r="L484" s="334">
        <f t="shared" si="50"/>
        <v>0</v>
      </c>
      <c r="M484" s="334">
        <f t="shared" si="49"/>
        <v>2840</v>
      </c>
      <c r="N484" s="177"/>
      <c r="O484" s="400">
        <f>M484/M$2*100</f>
        <v>2.9957805907172999</v>
      </c>
      <c r="Q484" s="255"/>
    </row>
    <row r="485" spans="1:18" hidden="1">
      <c r="A485" s="261" t="s">
        <v>6323</v>
      </c>
      <c r="B485" s="333">
        <v>957</v>
      </c>
      <c r="C485" s="235">
        <v>109544076</v>
      </c>
      <c r="D485" s="239" t="s">
        <v>3977</v>
      </c>
      <c r="E485" s="238" t="s">
        <v>3978</v>
      </c>
      <c r="F485" s="350" t="s">
        <v>36</v>
      </c>
      <c r="G485" s="235">
        <f>SUMIF('In-ward Register'!$K:$K,Summery!$E:$E,'In-ward Register'!$M:$M)</f>
        <v>12</v>
      </c>
      <c r="H485" s="334">
        <f>SUMIF('Out-ward Register'!$D:$D,Summery!$E:$E,'Out-ward Register'!$F:$F)</f>
        <v>0</v>
      </c>
      <c r="I485" s="335">
        <f t="shared" si="47"/>
        <v>12</v>
      </c>
      <c r="J485" s="334">
        <v>230</v>
      </c>
      <c r="K485" s="338">
        <f t="shared" si="48"/>
        <v>2760</v>
      </c>
      <c r="L485" s="338">
        <f t="shared" ref="L485:L516" si="52">J485*H485</f>
        <v>0</v>
      </c>
      <c r="M485" s="334">
        <f t="shared" si="49"/>
        <v>2760</v>
      </c>
      <c r="N485" s="40"/>
      <c r="O485" s="686"/>
      <c r="Q485" s="255"/>
    </row>
    <row r="486" spans="1:18" ht="20.399999999999999" hidden="1">
      <c r="A486" s="261" t="s">
        <v>6323</v>
      </c>
      <c r="B486" s="333">
        <v>75</v>
      </c>
      <c r="C486" s="235">
        <v>109720344</v>
      </c>
      <c r="D486" s="337" t="s">
        <v>416</v>
      </c>
      <c r="E486" s="238" t="s">
        <v>417</v>
      </c>
      <c r="F486" s="235" t="s">
        <v>36</v>
      </c>
      <c r="G486" s="235">
        <f>SUMIF('In-ward Register'!$K:$K,Summery!$E:$E,'In-ward Register'!$M:$M)</f>
        <v>18</v>
      </c>
      <c r="H486" s="334">
        <f>SUMIF('Out-ward Register'!$D:$D,Summery!$E:$E,'Out-ward Register'!$F:$F)</f>
        <v>0</v>
      </c>
      <c r="I486" s="335">
        <f t="shared" si="47"/>
        <v>18</v>
      </c>
      <c r="J486" s="334">
        <v>153.13</v>
      </c>
      <c r="K486" s="334">
        <f t="shared" si="48"/>
        <v>2756.34</v>
      </c>
      <c r="L486" s="334">
        <f t="shared" si="52"/>
        <v>0</v>
      </c>
      <c r="M486" s="334">
        <f t="shared" si="49"/>
        <v>2756.34</v>
      </c>
      <c r="N486" s="51"/>
      <c r="O486" s="400">
        <f>M486/M$2*100</f>
        <v>2.9075316455696205</v>
      </c>
      <c r="Q486" s="255"/>
    </row>
    <row r="487" spans="1:18" hidden="1">
      <c r="A487" s="261" t="s">
        <v>6323</v>
      </c>
      <c r="B487" s="333">
        <v>144</v>
      </c>
      <c r="C487" s="235">
        <v>110294844</v>
      </c>
      <c r="D487" s="238" t="s">
        <v>626</v>
      </c>
      <c r="E487" s="238" t="s">
        <v>627</v>
      </c>
      <c r="F487" s="235" t="s">
        <v>36</v>
      </c>
      <c r="G487" s="235">
        <f>SUMIF('In-ward Register'!$K:$K,Summery!$E:$E,'In-ward Register'!$M:$M)</f>
        <v>130</v>
      </c>
      <c r="H487" s="334">
        <f>SUMIF('Out-ward Register'!$D:$D,Summery!$E:$E,'Out-ward Register'!$F:$F)</f>
        <v>0</v>
      </c>
      <c r="I487" s="335">
        <f t="shared" si="47"/>
        <v>130</v>
      </c>
      <c r="J487" s="334">
        <v>21.06</v>
      </c>
      <c r="K487" s="334">
        <f t="shared" si="48"/>
        <v>2737.7999999999997</v>
      </c>
      <c r="L487" s="334">
        <f t="shared" si="52"/>
        <v>0</v>
      </c>
      <c r="M487" s="334">
        <f t="shared" si="49"/>
        <v>2737.7999999999997</v>
      </c>
      <c r="N487" s="51"/>
      <c r="O487" s="400">
        <f>M487/M$2*100</f>
        <v>2.8879746835443036</v>
      </c>
      <c r="P487" s="402">
        <v>130</v>
      </c>
      <c r="Q487" s="256" t="s">
        <v>595</v>
      </c>
      <c r="R487" s="256" t="s">
        <v>596</v>
      </c>
    </row>
    <row r="488" spans="1:18" ht="20.399999999999999" hidden="1">
      <c r="A488" s="261" t="s">
        <v>3892</v>
      </c>
      <c r="B488" s="333">
        <v>314</v>
      </c>
      <c r="C488" s="238" t="s">
        <v>4343</v>
      </c>
      <c r="D488" s="238" t="s">
        <v>1033</v>
      </c>
      <c r="E488" s="238" t="s">
        <v>3069</v>
      </c>
      <c r="F488" s="235" t="s">
        <v>36</v>
      </c>
      <c r="G488" s="235">
        <f>SUMIF('In-ward Register'!$K:$K,Summery!$E:$E,'In-ward Register'!$M:$M)</f>
        <v>1098</v>
      </c>
      <c r="H488" s="334">
        <f>SUMIF('Out-ward Register'!$D:$D,Summery!$E:$E,'Out-ward Register'!$F:$F)</f>
        <v>1080</v>
      </c>
      <c r="I488" s="335">
        <f t="shared" si="47"/>
        <v>18</v>
      </c>
      <c r="J488" s="334">
        <v>149</v>
      </c>
      <c r="K488" s="334">
        <f t="shared" si="48"/>
        <v>163602</v>
      </c>
      <c r="L488" s="334">
        <f t="shared" si="52"/>
        <v>160920</v>
      </c>
      <c r="M488" s="334">
        <f t="shared" si="49"/>
        <v>2682</v>
      </c>
      <c r="N488" s="177"/>
      <c r="O488" s="400">
        <f>M488/M$2*100</f>
        <v>2.8291139240506329</v>
      </c>
      <c r="P488" s="402">
        <v>14</v>
      </c>
      <c r="Q488" s="256" t="s">
        <v>595</v>
      </c>
      <c r="R488" s="256" t="s">
        <v>1031</v>
      </c>
    </row>
    <row r="489" spans="1:18" hidden="1">
      <c r="A489" s="261" t="s">
        <v>6324</v>
      </c>
      <c r="B489" s="333">
        <v>969</v>
      </c>
      <c r="C489" s="238">
        <v>100761947</v>
      </c>
      <c r="D489" s="238" t="s">
        <v>4103</v>
      </c>
      <c r="E489" s="239" t="s">
        <v>4104</v>
      </c>
      <c r="F489" s="235" t="s">
        <v>36</v>
      </c>
      <c r="G489" s="235">
        <f>SUMIF('In-ward Register'!$K:$K,Summery!$E:$E,'In-ward Register'!$M:$M)</f>
        <v>108</v>
      </c>
      <c r="H489" s="334">
        <f>SUMIF('Out-ward Register'!$D:$D,Summery!$E:$E,'Out-ward Register'!$F:$F)</f>
        <v>1</v>
      </c>
      <c r="I489" s="335">
        <f t="shared" si="47"/>
        <v>107</v>
      </c>
      <c r="J489" s="334">
        <v>25</v>
      </c>
      <c r="K489" s="338">
        <f t="shared" si="48"/>
        <v>2700</v>
      </c>
      <c r="L489" s="338">
        <f t="shared" si="52"/>
        <v>25</v>
      </c>
      <c r="M489" s="334">
        <f t="shared" si="49"/>
        <v>2675</v>
      </c>
      <c r="N489" s="40"/>
      <c r="O489" s="686"/>
      <c r="Q489" s="255"/>
    </row>
    <row r="490" spans="1:18" hidden="1">
      <c r="A490" s="261" t="s">
        <v>3784</v>
      </c>
      <c r="B490" s="333">
        <v>735</v>
      </c>
      <c r="C490" s="235">
        <v>112170849</v>
      </c>
      <c r="D490" s="235">
        <v>112170849</v>
      </c>
      <c r="E490" s="238" t="s">
        <v>3199</v>
      </c>
      <c r="F490" s="235" t="s">
        <v>36</v>
      </c>
      <c r="G490" s="235">
        <f>SUMIF('In-ward Register'!$K:$K,Summery!$E:$E,'In-ward Register'!$M:$M)</f>
        <v>6030</v>
      </c>
      <c r="H490" s="334">
        <f>SUMIF('Out-ward Register'!$D:$D,Summery!$E:$E,'Out-ward Register'!$F:$F)</f>
        <v>5544</v>
      </c>
      <c r="I490" s="335">
        <f t="shared" si="47"/>
        <v>486</v>
      </c>
      <c r="J490" s="334">
        <v>5.5</v>
      </c>
      <c r="K490" s="334">
        <f t="shared" si="48"/>
        <v>33165</v>
      </c>
      <c r="L490" s="334">
        <f t="shared" si="52"/>
        <v>30492</v>
      </c>
      <c r="M490" s="334">
        <f t="shared" si="49"/>
        <v>2673</v>
      </c>
      <c r="N490" s="51"/>
      <c r="O490" s="400">
        <f>M490/M$2*100</f>
        <v>2.8196202531645569</v>
      </c>
      <c r="Q490" s="255"/>
    </row>
    <row r="491" spans="1:18" hidden="1">
      <c r="A491" s="261" t="s">
        <v>6323</v>
      </c>
      <c r="B491" s="333">
        <v>6</v>
      </c>
      <c r="C491" s="235">
        <v>109710324</v>
      </c>
      <c r="D491" s="238" t="s">
        <v>99</v>
      </c>
      <c r="E491" s="238" t="s">
        <v>100</v>
      </c>
      <c r="F491" s="235" t="s">
        <v>36</v>
      </c>
      <c r="G491" s="235">
        <f>SUMIF('In-ward Register'!$K:$K,Summery!$E:$E,'In-ward Register'!$M:$M)</f>
        <v>36</v>
      </c>
      <c r="H491" s="334">
        <f>SUMIF('Out-ward Register'!$D:$D,Summery!$E:$E,'Out-ward Register'!$F:$F)</f>
        <v>0</v>
      </c>
      <c r="I491" s="335">
        <f t="shared" si="47"/>
        <v>36</v>
      </c>
      <c r="J491" s="334">
        <v>74</v>
      </c>
      <c r="K491" s="334">
        <f t="shared" si="48"/>
        <v>2664</v>
      </c>
      <c r="L491" s="334">
        <f t="shared" si="52"/>
        <v>0</v>
      </c>
      <c r="M491" s="334">
        <f t="shared" si="49"/>
        <v>2664</v>
      </c>
      <c r="N491" s="51"/>
      <c r="O491" s="400">
        <f>M491/M$2*100</f>
        <v>2.8101265822784809</v>
      </c>
      <c r="Q491" s="255"/>
    </row>
    <row r="492" spans="1:18" hidden="1">
      <c r="A492" s="261" t="s">
        <v>3784</v>
      </c>
      <c r="B492" s="238">
        <v>1153</v>
      </c>
      <c r="C492" s="238">
        <v>115044757</v>
      </c>
      <c r="D492" s="239" t="s">
        <v>5686</v>
      </c>
      <c r="E492" s="239" t="s">
        <v>5687</v>
      </c>
      <c r="F492" s="333" t="s">
        <v>36</v>
      </c>
      <c r="G492" s="235">
        <f>SUMIF('In-ward Register'!$K:$K,Summery!$E:$E,'In-ward Register'!$M:$M)</f>
        <v>600</v>
      </c>
      <c r="H492" s="334">
        <f>SUMIF('Out-ward Register'!$D:$D,Summery!$E:$E,'Out-ward Register'!$F:$F)</f>
        <v>478</v>
      </c>
      <c r="I492" s="335">
        <f t="shared" si="47"/>
        <v>122</v>
      </c>
      <c r="J492" s="338">
        <v>21.06</v>
      </c>
      <c r="K492" s="359">
        <f t="shared" si="48"/>
        <v>12636</v>
      </c>
      <c r="L492" s="359">
        <f t="shared" si="52"/>
        <v>10066.68</v>
      </c>
      <c r="M492" s="334">
        <f t="shared" si="49"/>
        <v>2569.3199999999997</v>
      </c>
      <c r="N492" s="40"/>
      <c r="O492" s="686"/>
    </row>
    <row r="493" spans="1:18" hidden="1">
      <c r="A493" s="261" t="s">
        <v>3784</v>
      </c>
      <c r="B493" s="333">
        <v>976</v>
      </c>
      <c r="C493" s="238">
        <v>113709550</v>
      </c>
      <c r="D493" s="238">
        <v>113709550</v>
      </c>
      <c r="E493" s="238" t="s">
        <v>4230</v>
      </c>
      <c r="F493" s="235" t="s">
        <v>36</v>
      </c>
      <c r="G493" s="235">
        <f>SUMIF('In-ward Register'!$K:$K,Summery!$E:$E,'In-ward Register'!$M:$M)</f>
        <v>515</v>
      </c>
      <c r="H493" s="334">
        <f>SUMIF('Out-ward Register'!$D:$D,Summery!$E:$E,'Out-ward Register'!$F:$F)</f>
        <v>511</v>
      </c>
      <c r="I493" s="335">
        <f t="shared" si="47"/>
        <v>4</v>
      </c>
      <c r="J493" s="334">
        <v>625</v>
      </c>
      <c r="K493" s="338">
        <f t="shared" si="48"/>
        <v>321875</v>
      </c>
      <c r="L493" s="338">
        <f t="shared" si="52"/>
        <v>319375</v>
      </c>
      <c r="M493" s="334">
        <f t="shared" si="49"/>
        <v>2500</v>
      </c>
      <c r="N493" s="40"/>
      <c r="O493" s="686"/>
      <c r="Q493" s="255"/>
    </row>
    <row r="494" spans="1:18" hidden="1">
      <c r="A494" s="261" t="s">
        <v>3784</v>
      </c>
      <c r="B494" s="238">
        <v>1029</v>
      </c>
      <c r="C494" s="238">
        <v>113709555</v>
      </c>
      <c r="D494" s="239"/>
      <c r="E494" s="239" t="s">
        <v>5097</v>
      </c>
      <c r="F494" s="333" t="s">
        <v>36</v>
      </c>
      <c r="G494" s="235">
        <f>SUMIF('In-ward Register'!$K:$K,Summery!$E:$E,'In-ward Register'!$M:$M)</f>
        <v>1920</v>
      </c>
      <c r="H494" s="334">
        <f>SUMIF('Out-ward Register'!$D:$D,Summery!$E:$E,'Out-ward Register'!$F:$F)</f>
        <v>1376</v>
      </c>
      <c r="I494" s="335">
        <f t="shared" si="47"/>
        <v>544</v>
      </c>
      <c r="J494" s="338">
        <v>4.5</v>
      </c>
      <c r="K494" s="338">
        <f t="shared" si="48"/>
        <v>8640</v>
      </c>
      <c r="L494" s="338">
        <f t="shared" si="52"/>
        <v>6192</v>
      </c>
      <c r="M494" s="334">
        <f t="shared" si="49"/>
        <v>2448</v>
      </c>
      <c r="N494" s="40"/>
      <c r="O494" s="686"/>
    </row>
    <row r="495" spans="1:18" hidden="1">
      <c r="A495" s="261" t="s">
        <v>3784</v>
      </c>
      <c r="B495" s="333">
        <v>200</v>
      </c>
      <c r="C495" s="235">
        <v>109618394</v>
      </c>
      <c r="D495" s="238" t="s">
        <v>758</v>
      </c>
      <c r="E495" s="238" t="s">
        <v>759</v>
      </c>
      <c r="F495" s="235" t="s">
        <v>36</v>
      </c>
      <c r="G495" s="235">
        <f>SUMIF('In-ward Register'!$K:$K,Summery!$E:$E,'In-ward Register'!$M:$M)</f>
        <v>17</v>
      </c>
      <c r="H495" s="334">
        <f>SUMIF('Out-ward Register'!$D:$D,Summery!$E:$E,'Out-ward Register'!$F:$F)</f>
        <v>0</v>
      </c>
      <c r="I495" s="335">
        <f t="shared" si="47"/>
        <v>17</v>
      </c>
      <c r="J495" s="334">
        <v>141.4</v>
      </c>
      <c r="K495" s="334">
        <f t="shared" si="48"/>
        <v>2403.8000000000002</v>
      </c>
      <c r="L495" s="334">
        <f t="shared" si="52"/>
        <v>0</v>
      </c>
      <c r="M495" s="334">
        <f t="shared" si="49"/>
        <v>2403.8000000000002</v>
      </c>
      <c r="N495" s="177"/>
      <c r="O495" s="400">
        <f t="shared" ref="O495:O516" si="53">M495/M$2*100</f>
        <v>2.5356540084388186</v>
      </c>
      <c r="Q495" s="255"/>
    </row>
    <row r="496" spans="1:18" ht="20.399999999999999" hidden="1">
      <c r="A496" s="261" t="s">
        <v>6323</v>
      </c>
      <c r="B496" s="333">
        <v>151</v>
      </c>
      <c r="C496" s="235">
        <v>109552692</v>
      </c>
      <c r="D496" s="238" t="s">
        <v>642</v>
      </c>
      <c r="E496" s="238" t="s">
        <v>3044</v>
      </c>
      <c r="F496" s="235" t="s">
        <v>36</v>
      </c>
      <c r="G496" s="235">
        <f>SUMIF('In-ward Register'!$K:$K,Summery!$E:$E,'In-ward Register'!$M:$M)</f>
        <v>4962</v>
      </c>
      <c r="H496" s="334">
        <f>SUMIF('Out-ward Register'!$D:$D,Summery!$E:$E,'Out-ward Register'!$F:$F)</f>
        <v>100</v>
      </c>
      <c r="I496" s="335">
        <f t="shared" si="47"/>
        <v>4862</v>
      </c>
      <c r="J496" s="334">
        <v>0.49</v>
      </c>
      <c r="K496" s="334">
        <f t="shared" si="48"/>
        <v>2431.38</v>
      </c>
      <c r="L496" s="334">
        <f t="shared" si="52"/>
        <v>49</v>
      </c>
      <c r="M496" s="334">
        <f t="shared" si="49"/>
        <v>2382.38</v>
      </c>
      <c r="N496" s="51"/>
      <c r="O496" s="400">
        <f t="shared" si="53"/>
        <v>2.5130590717299577</v>
      </c>
      <c r="Q496" s="255"/>
    </row>
    <row r="497" spans="1:18" ht="20.399999999999999" hidden="1">
      <c r="A497" s="261" t="s">
        <v>6323</v>
      </c>
      <c r="B497" s="333">
        <v>125</v>
      </c>
      <c r="C497" s="235">
        <v>108341416</v>
      </c>
      <c r="D497" s="337" t="s">
        <v>565</v>
      </c>
      <c r="E497" s="238" t="s">
        <v>566</v>
      </c>
      <c r="F497" s="235" t="s">
        <v>36</v>
      </c>
      <c r="G497" s="235">
        <f>SUMIF('In-ward Register'!$K:$K,Summery!$E:$E,'In-ward Register'!$M:$M)</f>
        <v>1</v>
      </c>
      <c r="H497" s="334">
        <f>SUMIF('Out-ward Register'!$D:$D,Summery!$E:$E,'Out-ward Register'!$F:$F)</f>
        <v>0</v>
      </c>
      <c r="I497" s="335">
        <f t="shared" si="47"/>
        <v>1</v>
      </c>
      <c r="J497" s="334">
        <v>2360.56</v>
      </c>
      <c r="K497" s="334">
        <f t="shared" si="48"/>
        <v>2360.56</v>
      </c>
      <c r="L497" s="334">
        <f t="shared" si="52"/>
        <v>0</v>
      </c>
      <c r="M497" s="334">
        <f t="shared" si="49"/>
        <v>2360.56</v>
      </c>
      <c r="N497" s="51"/>
      <c r="O497" s="400">
        <f t="shared" si="53"/>
        <v>2.490042194092827</v>
      </c>
      <c r="Q497" s="255"/>
    </row>
    <row r="498" spans="1:18" ht="20.399999999999999" hidden="1">
      <c r="A498" s="261" t="s">
        <v>6323</v>
      </c>
      <c r="B498" s="333">
        <v>78</v>
      </c>
      <c r="C498" s="235">
        <v>109708593</v>
      </c>
      <c r="D498" s="337" t="s">
        <v>426</v>
      </c>
      <c r="E498" s="238" t="s">
        <v>427</v>
      </c>
      <c r="F498" s="235" t="s">
        <v>36</v>
      </c>
      <c r="G498" s="235">
        <f>SUMIF('In-ward Register'!$K:$K,Summery!$E:$E,'In-ward Register'!$M:$M)</f>
        <v>300</v>
      </c>
      <c r="H498" s="334">
        <f>SUMIF('Out-ward Register'!$D:$D,Summery!$E:$E,'Out-ward Register'!$F:$F)</f>
        <v>0</v>
      </c>
      <c r="I498" s="335">
        <f t="shared" si="47"/>
        <v>300</v>
      </c>
      <c r="J498" s="334">
        <v>7.67</v>
      </c>
      <c r="K498" s="334">
        <f t="shared" si="48"/>
        <v>2301</v>
      </c>
      <c r="L498" s="334">
        <f t="shared" si="52"/>
        <v>0</v>
      </c>
      <c r="M498" s="334">
        <f t="shared" si="49"/>
        <v>2301</v>
      </c>
      <c r="N498" s="51"/>
      <c r="O498" s="400">
        <f t="shared" si="53"/>
        <v>2.4272151898734178</v>
      </c>
      <c r="Q498" s="255"/>
    </row>
    <row r="499" spans="1:18" ht="30.6" hidden="1">
      <c r="A499" s="261" t="s">
        <v>3784</v>
      </c>
      <c r="B499" s="333">
        <v>473</v>
      </c>
      <c r="C499" s="235">
        <v>110316958</v>
      </c>
      <c r="D499" s="238" t="s">
        <v>1472</v>
      </c>
      <c r="E499" s="238" t="s">
        <v>3101</v>
      </c>
      <c r="F499" s="235" t="s">
        <v>36</v>
      </c>
      <c r="G499" s="235">
        <f>SUMIF('In-ward Register'!$K:$K,Summery!$E:$E,'In-ward Register'!$M:$M)</f>
        <v>50</v>
      </c>
      <c r="H499" s="334">
        <f>SUMIF('Out-ward Register'!$D:$D,Summery!$E:$E,'Out-ward Register'!$F:$F)</f>
        <v>0</v>
      </c>
      <c r="I499" s="335">
        <f t="shared" si="47"/>
        <v>50</v>
      </c>
      <c r="J499" s="334">
        <v>45.1</v>
      </c>
      <c r="K499" s="334">
        <f t="shared" si="48"/>
        <v>2255</v>
      </c>
      <c r="L499" s="334">
        <f t="shared" si="52"/>
        <v>0</v>
      </c>
      <c r="M499" s="334">
        <f t="shared" si="49"/>
        <v>2255</v>
      </c>
      <c r="N499" s="177"/>
      <c r="O499" s="400">
        <f t="shared" si="53"/>
        <v>2.378691983122363</v>
      </c>
      <c r="Q499" s="255"/>
    </row>
    <row r="500" spans="1:18" hidden="1">
      <c r="A500" s="261" t="s">
        <v>6323</v>
      </c>
      <c r="B500" s="333">
        <v>190</v>
      </c>
      <c r="C500" s="235">
        <v>109721199</v>
      </c>
      <c r="D500" s="238">
        <v>109721199</v>
      </c>
      <c r="E500" s="238" t="s">
        <v>733</v>
      </c>
      <c r="F500" s="235" t="s">
        <v>36</v>
      </c>
      <c r="G500" s="235">
        <f>SUMIF('In-ward Register'!$K:$K,Summery!$E:$E,'In-ward Register'!$M:$M)</f>
        <v>26</v>
      </c>
      <c r="H500" s="334">
        <f>SUMIF('Out-ward Register'!$D:$D,Summery!$E:$E,'Out-ward Register'!$F:$F)</f>
        <v>0</v>
      </c>
      <c r="I500" s="335">
        <f t="shared" si="47"/>
        <v>26</v>
      </c>
      <c r="J500" s="334">
        <v>86</v>
      </c>
      <c r="K500" s="334">
        <f t="shared" si="48"/>
        <v>2236</v>
      </c>
      <c r="L500" s="334">
        <f t="shared" si="52"/>
        <v>0</v>
      </c>
      <c r="M500" s="334">
        <f t="shared" si="49"/>
        <v>2236</v>
      </c>
      <c r="N500" s="177"/>
      <c r="O500" s="400">
        <f t="shared" si="53"/>
        <v>2.3586497890295361</v>
      </c>
      <c r="Q500" s="255"/>
    </row>
    <row r="501" spans="1:18" hidden="1">
      <c r="A501" s="261" t="s">
        <v>6323</v>
      </c>
      <c r="B501" s="333">
        <v>322</v>
      </c>
      <c r="C501" s="235">
        <v>110492009</v>
      </c>
      <c r="D501" s="238" t="s">
        <v>1035</v>
      </c>
      <c r="E501" s="238" t="s">
        <v>3077</v>
      </c>
      <c r="F501" s="235" t="s">
        <v>36</v>
      </c>
      <c r="G501" s="235">
        <f>SUMIF('In-ward Register'!$K:$K,Summery!$E:$E,'In-ward Register'!$M:$M)</f>
        <v>28</v>
      </c>
      <c r="H501" s="334">
        <f>SUMIF('Out-ward Register'!$D:$D,Summery!$E:$E,'Out-ward Register'!$F:$F)</f>
        <v>0</v>
      </c>
      <c r="I501" s="335">
        <f t="shared" si="47"/>
        <v>28</v>
      </c>
      <c r="J501" s="334">
        <v>78.400000000000006</v>
      </c>
      <c r="K501" s="334">
        <f t="shared" si="48"/>
        <v>2195.2000000000003</v>
      </c>
      <c r="L501" s="334">
        <f t="shared" si="52"/>
        <v>0</v>
      </c>
      <c r="M501" s="334">
        <f t="shared" si="49"/>
        <v>2195.2000000000003</v>
      </c>
      <c r="N501" s="177"/>
      <c r="O501" s="400">
        <f t="shared" si="53"/>
        <v>2.3156118143459916</v>
      </c>
      <c r="P501" s="402">
        <v>28</v>
      </c>
      <c r="Q501" s="256" t="s">
        <v>595</v>
      </c>
      <c r="R501" s="256" t="s">
        <v>1031</v>
      </c>
    </row>
    <row r="502" spans="1:18" ht="20.399999999999999" hidden="1">
      <c r="A502" s="261" t="s">
        <v>6323</v>
      </c>
      <c r="B502" s="333">
        <v>758</v>
      </c>
      <c r="C502" s="235">
        <v>112161391</v>
      </c>
      <c r="D502" s="239" t="s">
        <v>2476</v>
      </c>
      <c r="E502" s="238" t="s">
        <v>3209</v>
      </c>
      <c r="F502" s="235" t="s">
        <v>36</v>
      </c>
      <c r="G502" s="235">
        <f>SUMIF('In-ward Register'!$K:$K,Summery!$E:$E,'In-ward Register'!$M:$M)</f>
        <v>1</v>
      </c>
      <c r="H502" s="334">
        <f>SUMIF('Out-ward Register'!$D:$D,Summery!$E:$E,'Out-ward Register'!$F:$F)</f>
        <v>0</v>
      </c>
      <c r="I502" s="335">
        <f t="shared" si="47"/>
        <v>1</v>
      </c>
      <c r="J502" s="334">
        <v>2195</v>
      </c>
      <c r="K502" s="334">
        <f t="shared" si="48"/>
        <v>2195</v>
      </c>
      <c r="L502" s="334">
        <f t="shared" si="52"/>
        <v>0</v>
      </c>
      <c r="M502" s="334">
        <f t="shared" si="49"/>
        <v>2195</v>
      </c>
      <c r="N502" s="51"/>
      <c r="O502" s="400">
        <f t="shared" si="53"/>
        <v>2.3154008438818563</v>
      </c>
      <c r="Q502" s="255"/>
    </row>
    <row r="503" spans="1:18" hidden="1">
      <c r="A503" s="261" t="s">
        <v>6323</v>
      </c>
      <c r="B503" s="333">
        <v>760</v>
      </c>
      <c r="C503" s="345" t="s">
        <v>2480</v>
      </c>
      <c r="D503" s="239" t="s">
        <v>2481</v>
      </c>
      <c r="E503" s="238" t="s">
        <v>3211</v>
      </c>
      <c r="F503" s="235" t="s">
        <v>36</v>
      </c>
      <c r="G503" s="235">
        <f>SUMIF('In-ward Register'!$K:$K,Summery!$E:$E,'In-ward Register'!$M:$M)</f>
        <v>1</v>
      </c>
      <c r="H503" s="334">
        <f>SUMIF('Out-ward Register'!$D:$D,Summery!$E:$E,'Out-ward Register'!$F:$F)</f>
        <v>0</v>
      </c>
      <c r="I503" s="335">
        <f t="shared" si="47"/>
        <v>1</v>
      </c>
      <c r="J503" s="334">
        <v>2195</v>
      </c>
      <c r="K503" s="334">
        <f t="shared" si="48"/>
        <v>2195</v>
      </c>
      <c r="L503" s="334">
        <f t="shared" si="52"/>
        <v>0</v>
      </c>
      <c r="M503" s="334">
        <f t="shared" si="49"/>
        <v>2195</v>
      </c>
      <c r="N503" s="51"/>
      <c r="O503" s="400">
        <f t="shared" si="53"/>
        <v>2.3154008438818563</v>
      </c>
      <c r="Q503" s="255"/>
    </row>
    <row r="504" spans="1:18" hidden="1">
      <c r="A504" s="261" t="s">
        <v>6323</v>
      </c>
      <c r="B504" s="333">
        <v>553</v>
      </c>
      <c r="C504" s="235">
        <v>110648099</v>
      </c>
      <c r="D504" s="235" t="s">
        <v>1766</v>
      </c>
      <c r="E504" s="235" t="s">
        <v>3142</v>
      </c>
      <c r="F504" s="235" t="s">
        <v>36</v>
      </c>
      <c r="G504" s="235">
        <f>SUMIF('In-ward Register'!$K:$K,Summery!$E:$E,'In-ward Register'!$M:$M)</f>
        <v>12</v>
      </c>
      <c r="H504" s="334">
        <f>SUMIF('Out-ward Register'!$D:$D,Summery!$E:$E,'Out-ward Register'!$F:$F)</f>
        <v>0</v>
      </c>
      <c r="I504" s="335">
        <f t="shared" si="47"/>
        <v>12</v>
      </c>
      <c r="J504" s="334">
        <v>178</v>
      </c>
      <c r="K504" s="334">
        <f t="shared" si="48"/>
        <v>2136</v>
      </c>
      <c r="L504" s="334">
        <f t="shared" si="52"/>
        <v>0</v>
      </c>
      <c r="M504" s="334">
        <f t="shared" si="49"/>
        <v>2136</v>
      </c>
      <c r="N504" s="177"/>
      <c r="O504" s="400">
        <f t="shared" si="53"/>
        <v>2.2531645569620253</v>
      </c>
      <c r="Q504" s="255"/>
    </row>
    <row r="505" spans="1:18" hidden="1">
      <c r="A505" s="261" t="s">
        <v>6323</v>
      </c>
      <c r="B505" s="333">
        <v>402</v>
      </c>
      <c r="C505" s="235">
        <v>101046929</v>
      </c>
      <c r="D505" s="238">
        <v>101046929</v>
      </c>
      <c r="E505" s="238" t="s">
        <v>1322</v>
      </c>
      <c r="F505" s="235" t="s">
        <v>36</v>
      </c>
      <c r="G505" s="235">
        <f>SUMIF('In-ward Register'!$K:$K,Summery!$E:$E,'In-ward Register'!$M:$M)</f>
        <v>36</v>
      </c>
      <c r="H505" s="334">
        <f>SUMIF('Out-ward Register'!$D:$D,Summery!$E:$E,'Out-ward Register'!$F:$F)</f>
        <v>0</v>
      </c>
      <c r="I505" s="335">
        <f t="shared" si="47"/>
        <v>36</v>
      </c>
      <c r="J505" s="334">
        <v>58.9</v>
      </c>
      <c r="K505" s="334">
        <f t="shared" si="48"/>
        <v>2120.4</v>
      </c>
      <c r="L505" s="334">
        <f t="shared" si="52"/>
        <v>0</v>
      </c>
      <c r="M505" s="334">
        <f t="shared" si="49"/>
        <v>2120.4</v>
      </c>
      <c r="N505" s="177"/>
      <c r="O505" s="400">
        <f t="shared" si="53"/>
        <v>2.2367088607594936</v>
      </c>
      <c r="Q505" s="255"/>
    </row>
    <row r="506" spans="1:18" hidden="1">
      <c r="A506" s="261" t="s">
        <v>6323</v>
      </c>
      <c r="B506" s="333">
        <v>122</v>
      </c>
      <c r="C506" s="235">
        <v>110415837</v>
      </c>
      <c r="D506" s="238" t="s">
        <v>554</v>
      </c>
      <c r="E506" s="238" t="s">
        <v>555</v>
      </c>
      <c r="F506" s="235" t="s">
        <v>36</v>
      </c>
      <c r="G506" s="235">
        <f>SUMIF('In-ward Register'!$K:$K,Summery!$E:$E,'In-ward Register'!$M:$M)</f>
        <v>24</v>
      </c>
      <c r="H506" s="334">
        <f>SUMIF('Out-ward Register'!$D:$D,Summery!$E:$E,'Out-ward Register'!$F:$F)</f>
        <v>0</v>
      </c>
      <c r="I506" s="335">
        <f t="shared" si="47"/>
        <v>24</v>
      </c>
      <c r="J506" s="334">
        <v>87.13</v>
      </c>
      <c r="K506" s="334">
        <f t="shared" si="48"/>
        <v>2091.12</v>
      </c>
      <c r="L506" s="334">
        <f t="shared" si="52"/>
        <v>0</v>
      </c>
      <c r="M506" s="334">
        <f t="shared" si="49"/>
        <v>2091.12</v>
      </c>
      <c r="N506" s="51"/>
      <c r="O506" s="400">
        <f t="shared" si="53"/>
        <v>2.2058227848101266</v>
      </c>
      <c r="Q506" s="255"/>
    </row>
    <row r="507" spans="1:18" hidden="1">
      <c r="A507" s="261" t="s">
        <v>6323</v>
      </c>
      <c r="B507" s="333">
        <v>60</v>
      </c>
      <c r="C507" s="340">
        <v>102825566</v>
      </c>
      <c r="D507" s="238" t="s">
        <v>379</v>
      </c>
      <c r="E507" s="238" t="s">
        <v>380</v>
      </c>
      <c r="F507" s="235" t="s">
        <v>36</v>
      </c>
      <c r="G507" s="235">
        <f>SUMIF('In-ward Register'!$K:$K,Summery!$E:$E,'In-ward Register'!$M:$M)</f>
        <v>2</v>
      </c>
      <c r="H507" s="334">
        <f>SUMIF('Out-ward Register'!$D:$D,Summery!$E:$E,'Out-ward Register'!$F:$F)</f>
        <v>0</v>
      </c>
      <c r="I507" s="335">
        <f t="shared" si="47"/>
        <v>2</v>
      </c>
      <c r="J507" s="334">
        <v>1042.58</v>
      </c>
      <c r="K507" s="334">
        <f t="shared" si="48"/>
        <v>2085.16</v>
      </c>
      <c r="L507" s="334">
        <f t="shared" si="52"/>
        <v>0</v>
      </c>
      <c r="M507" s="334">
        <f t="shared" si="49"/>
        <v>2085.16</v>
      </c>
      <c r="N507" s="51"/>
      <c r="O507" s="400">
        <f t="shared" si="53"/>
        <v>2.1995358649789027</v>
      </c>
      <c r="Q507" s="255"/>
    </row>
    <row r="508" spans="1:18" hidden="1">
      <c r="A508" s="261" t="s">
        <v>3784</v>
      </c>
      <c r="B508" s="333">
        <v>862</v>
      </c>
      <c r="C508" s="235">
        <v>110648089</v>
      </c>
      <c r="D508" s="337" t="s">
        <v>2713</v>
      </c>
      <c r="E508" s="238" t="s">
        <v>2714</v>
      </c>
      <c r="F508" s="235" t="s">
        <v>36</v>
      </c>
      <c r="G508" s="235">
        <f>SUMIF('In-ward Register'!$K:$K,Summery!$E:$E,'In-ward Register'!$M:$M)</f>
        <v>3</v>
      </c>
      <c r="H508" s="334">
        <f>SUMIF('Out-ward Register'!$D:$D,Summery!$E:$E,'Out-ward Register'!$F:$F)</f>
        <v>0</v>
      </c>
      <c r="I508" s="335">
        <f t="shared" si="47"/>
        <v>3</v>
      </c>
      <c r="J508" s="334">
        <v>690.77</v>
      </c>
      <c r="K508" s="334">
        <f t="shared" si="48"/>
        <v>2072.31</v>
      </c>
      <c r="L508" s="334">
        <f t="shared" si="52"/>
        <v>0</v>
      </c>
      <c r="M508" s="334">
        <f t="shared" si="49"/>
        <v>2072.31</v>
      </c>
      <c r="N508" s="177"/>
      <c r="O508" s="400">
        <f t="shared" si="53"/>
        <v>2.1859810126582278</v>
      </c>
      <c r="Q508" s="255"/>
    </row>
    <row r="509" spans="1:18" hidden="1">
      <c r="A509" s="261" t="s">
        <v>6323</v>
      </c>
      <c r="B509" s="333">
        <v>68</v>
      </c>
      <c r="C509" s="235">
        <v>110315977</v>
      </c>
      <c r="D509" s="238">
        <v>1609120050</v>
      </c>
      <c r="E509" s="238" t="s">
        <v>394</v>
      </c>
      <c r="F509" s="235" t="s">
        <v>36</v>
      </c>
      <c r="G509" s="235">
        <f>SUMIF('In-ward Register'!$K:$K,Summery!$E:$E,'In-ward Register'!$M:$M)</f>
        <v>25</v>
      </c>
      <c r="H509" s="334">
        <f>SUMIF('Out-ward Register'!$D:$D,Summery!$E:$E,'Out-ward Register'!$F:$F)</f>
        <v>0</v>
      </c>
      <c r="I509" s="335">
        <f t="shared" si="47"/>
        <v>25</v>
      </c>
      <c r="J509" s="334">
        <v>81.75</v>
      </c>
      <c r="K509" s="334">
        <f t="shared" si="48"/>
        <v>2043.75</v>
      </c>
      <c r="L509" s="334">
        <f t="shared" si="52"/>
        <v>0</v>
      </c>
      <c r="M509" s="334">
        <f t="shared" si="49"/>
        <v>2043.75</v>
      </c>
      <c r="N509" s="51"/>
      <c r="O509" s="400">
        <f t="shared" si="53"/>
        <v>2.1558544303797467</v>
      </c>
      <c r="Q509" s="255"/>
    </row>
    <row r="510" spans="1:18" ht="20.399999999999999" hidden="1">
      <c r="A510" s="261" t="s">
        <v>6323</v>
      </c>
      <c r="B510" s="333">
        <v>74</v>
      </c>
      <c r="C510" s="235">
        <v>109720352</v>
      </c>
      <c r="D510" s="337" t="s">
        <v>414</v>
      </c>
      <c r="E510" s="238" t="s">
        <v>415</v>
      </c>
      <c r="F510" s="235" t="s">
        <v>36</v>
      </c>
      <c r="G510" s="235">
        <f>SUMIF('In-ward Register'!$K:$K,Summery!$E:$E,'In-ward Register'!$M:$M)</f>
        <v>50</v>
      </c>
      <c r="H510" s="334">
        <f>SUMIF('Out-ward Register'!$D:$D,Summery!$E:$E,'Out-ward Register'!$F:$F)</f>
        <v>0</v>
      </c>
      <c r="I510" s="335">
        <f t="shared" si="47"/>
        <v>50</v>
      </c>
      <c r="J510" s="334">
        <v>40.86</v>
      </c>
      <c r="K510" s="334">
        <f t="shared" si="48"/>
        <v>2043</v>
      </c>
      <c r="L510" s="334">
        <f t="shared" si="52"/>
        <v>0</v>
      </c>
      <c r="M510" s="334">
        <f t="shared" si="49"/>
        <v>2043</v>
      </c>
      <c r="N510" s="51"/>
      <c r="O510" s="400">
        <f t="shared" si="53"/>
        <v>2.1550632911392404</v>
      </c>
      <c r="Q510" s="255"/>
    </row>
    <row r="511" spans="1:18" hidden="1">
      <c r="A511" s="261" t="s">
        <v>3892</v>
      </c>
      <c r="B511" s="333">
        <v>905</v>
      </c>
      <c r="C511" s="235">
        <v>112308586</v>
      </c>
      <c r="D511" s="235">
        <v>112308586</v>
      </c>
      <c r="E511" s="238" t="s">
        <v>3299</v>
      </c>
      <c r="F511" s="235" t="s">
        <v>36</v>
      </c>
      <c r="G511" s="235">
        <f>SUMIF('In-ward Register'!$K:$K,Summery!$E:$E,'In-ward Register'!$M:$M)</f>
        <v>896</v>
      </c>
      <c r="H511" s="334">
        <f>SUMIF('Out-ward Register'!$D:$D,Summery!$E:$E,'Out-ward Register'!$F:$F)</f>
        <v>864</v>
      </c>
      <c r="I511" s="335">
        <f t="shared" si="47"/>
        <v>32</v>
      </c>
      <c r="J511" s="334">
        <v>62.25</v>
      </c>
      <c r="K511" s="334">
        <f t="shared" si="48"/>
        <v>55776</v>
      </c>
      <c r="L511" s="334">
        <f t="shared" si="52"/>
        <v>53784</v>
      </c>
      <c r="M511" s="334">
        <f t="shared" si="49"/>
        <v>1992</v>
      </c>
      <c r="N511" s="51"/>
      <c r="O511" s="400">
        <f t="shared" si="53"/>
        <v>2.1012658227848102</v>
      </c>
      <c r="Q511" s="255"/>
    </row>
    <row r="512" spans="1:18" ht="20.399999999999999" hidden="1">
      <c r="A512" s="261" t="s">
        <v>6323</v>
      </c>
      <c r="B512" s="333">
        <v>707</v>
      </c>
      <c r="C512" s="235">
        <v>110315365</v>
      </c>
      <c r="D512" s="238" t="s">
        <v>1485</v>
      </c>
      <c r="E512" s="238" t="s">
        <v>3185</v>
      </c>
      <c r="F512" s="235" t="s">
        <v>2729</v>
      </c>
      <c r="G512" s="235">
        <f>SUMIF('In-ward Register'!$K:$K,Summery!$E:$E,'In-ward Register'!$M:$M)</f>
        <v>100</v>
      </c>
      <c r="H512" s="334">
        <f>SUMIF('Out-ward Register'!$D:$D,Summery!$E:$E,'Out-ward Register'!$F:$F)</f>
        <v>0</v>
      </c>
      <c r="I512" s="335">
        <f t="shared" si="47"/>
        <v>100</v>
      </c>
      <c r="J512" s="334">
        <v>19.5</v>
      </c>
      <c r="K512" s="334">
        <f t="shared" si="48"/>
        <v>1950</v>
      </c>
      <c r="L512" s="334">
        <f t="shared" si="52"/>
        <v>0</v>
      </c>
      <c r="M512" s="334">
        <f t="shared" si="49"/>
        <v>1950</v>
      </c>
      <c r="N512" s="177"/>
      <c r="O512" s="400">
        <f t="shared" si="53"/>
        <v>2.0569620253164556</v>
      </c>
      <c r="Q512" s="255"/>
    </row>
    <row r="513" spans="1:18" ht="20.399999999999999" hidden="1">
      <c r="A513" s="261" t="s">
        <v>6323</v>
      </c>
      <c r="B513" s="333">
        <v>709</v>
      </c>
      <c r="C513" s="235">
        <v>110315365</v>
      </c>
      <c r="D513" s="238" t="s">
        <v>2298</v>
      </c>
      <c r="E513" s="238" t="s">
        <v>3187</v>
      </c>
      <c r="F513" s="235" t="s">
        <v>2729</v>
      </c>
      <c r="G513" s="235">
        <f>SUMIF('In-ward Register'!$K:$K,Summery!$E:$E,'In-ward Register'!$M:$M)</f>
        <v>100</v>
      </c>
      <c r="H513" s="334">
        <f>SUMIF('Out-ward Register'!$D:$D,Summery!$E:$E,'Out-ward Register'!$F:$F)</f>
        <v>0</v>
      </c>
      <c r="I513" s="335">
        <f t="shared" si="47"/>
        <v>100</v>
      </c>
      <c r="J513" s="334">
        <v>19.5</v>
      </c>
      <c r="K513" s="334">
        <f t="shared" si="48"/>
        <v>1950</v>
      </c>
      <c r="L513" s="334">
        <f t="shared" si="52"/>
        <v>0</v>
      </c>
      <c r="M513" s="334">
        <f t="shared" si="49"/>
        <v>1950</v>
      </c>
      <c r="N513" s="177"/>
      <c r="O513" s="400">
        <f t="shared" si="53"/>
        <v>2.0569620253164556</v>
      </c>
      <c r="Q513" s="255"/>
    </row>
    <row r="514" spans="1:18" hidden="1">
      <c r="A514" s="261" t="s">
        <v>6323</v>
      </c>
      <c r="B514" s="333">
        <v>722</v>
      </c>
      <c r="C514" s="235">
        <v>112168334</v>
      </c>
      <c r="D514" s="337" t="s">
        <v>2351</v>
      </c>
      <c r="E514" s="238" t="s">
        <v>2742</v>
      </c>
      <c r="F514" s="235" t="s">
        <v>36</v>
      </c>
      <c r="G514" s="235">
        <f>SUMIF('In-ward Register'!$K:$K,Summery!$E:$E,'In-ward Register'!$M:$M)</f>
        <v>100</v>
      </c>
      <c r="H514" s="334">
        <f>SUMIF('Out-ward Register'!$D:$D,Summery!$E:$E,'Out-ward Register'!$F:$F)</f>
        <v>0</v>
      </c>
      <c r="I514" s="335">
        <f t="shared" si="47"/>
        <v>100</v>
      </c>
      <c r="J514" s="334">
        <v>19.260000000000002</v>
      </c>
      <c r="K514" s="334">
        <f t="shared" si="48"/>
        <v>1926.0000000000002</v>
      </c>
      <c r="L514" s="334">
        <f t="shared" si="52"/>
        <v>0</v>
      </c>
      <c r="M514" s="334">
        <f t="shared" si="49"/>
        <v>1926.0000000000002</v>
      </c>
      <c r="N514" s="51"/>
      <c r="O514" s="400">
        <f t="shared" si="53"/>
        <v>2.0316455696202533</v>
      </c>
      <c r="Q514" s="255"/>
    </row>
    <row r="515" spans="1:18" ht="20.399999999999999" hidden="1">
      <c r="A515" s="261" t="s">
        <v>6323</v>
      </c>
      <c r="B515" s="333">
        <v>287</v>
      </c>
      <c r="C515" s="235" t="s">
        <v>977</v>
      </c>
      <c r="D515" s="238" t="s">
        <v>977</v>
      </c>
      <c r="E515" s="238" t="s">
        <v>978</v>
      </c>
      <c r="F515" s="235" t="s">
        <v>36</v>
      </c>
      <c r="G515" s="235">
        <f>SUMIF('In-ward Register'!$K:$K,Summery!$E:$E,'In-ward Register'!$M:$M)</f>
        <v>1</v>
      </c>
      <c r="H515" s="334">
        <f>SUMIF('Out-ward Register'!$D:$D,Summery!$E:$E,'Out-ward Register'!$F:$F)</f>
        <v>0</v>
      </c>
      <c r="I515" s="335">
        <f t="shared" si="47"/>
        <v>1</v>
      </c>
      <c r="J515" s="334">
        <v>1890</v>
      </c>
      <c r="K515" s="334">
        <f t="shared" si="48"/>
        <v>1890</v>
      </c>
      <c r="L515" s="334">
        <f t="shared" si="52"/>
        <v>0</v>
      </c>
      <c r="M515" s="334">
        <f t="shared" si="49"/>
        <v>1890</v>
      </c>
      <c r="N515" s="177"/>
      <c r="O515" s="400">
        <f t="shared" si="53"/>
        <v>1.9936708860759493</v>
      </c>
      <c r="Q515" s="255"/>
    </row>
    <row r="516" spans="1:18" hidden="1">
      <c r="A516" s="261" t="s">
        <v>6323</v>
      </c>
      <c r="B516" s="333">
        <v>668</v>
      </c>
      <c r="C516" s="235">
        <v>100727150</v>
      </c>
      <c r="D516" s="238" t="s">
        <v>2103</v>
      </c>
      <c r="E516" s="238" t="s">
        <v>2104</v>
      </c>
      <c r="F516" s="235" t="s">
        <v>36</v>
      </c>
      <c r="G516" s="235">
        <f>SUMIF('In-ward Register'!$K:$K,Summery!$E:$E,'In-ward Register'!$M:$M)</f>
        <v>1</v>
      </c>
      <c r="H516" s="334">
        <f>SUMIF('Out-ward Register'!$D:$D,Summery!$E:$E,'Out-ward Register'!$F:$F)</f>
        <v>0</v>
      </c>
      <c r="I516" s="335">
        <f t="shared" ref="I516:I579" si="54">G516-H516</f>
        <v>1</v>
      </c>
      <c r="J516" s="334">
        <v>1870</v>
      </c>
      <c r="K516" s="334">
        <f t="shared" ref="K516:K579" si="55">J516*G516</f>
        <v>1870</v>
      </c>
      <c r="L516" s="334">
        <f t="shared" si="52"/>
        <v>0</v>
      </c>
      <c r="M516" s="334">
        <f t="shared" ref="M516:M579" si="56">K516-L516</f>
        <v>1870</v>
      </c>
      <c r="N516" s="177"/>
      <c r="O516" s="400">
        <f t="shared" si="53"/>
        <v>1.9725738396624473</v>
      </c>
      <c r="Q516" s="255"/>
    </row>
    <row r="517" spans="1:18" hidden="1">
      <c r="A517" s="261" t="s">
        <v>3784</v>
      </c>
      <c r="B517" s="238">
        <v>1035</v>
      </c>
      <c r="C517" s="355">
        <v>113709553</v>
      </c>
      <c r="D517" s="355">
        <v>113709553</v>
      </c>
      <c r="E517" s="355" t="s">
        <v>5118</v>
      </c>
      <c r="F517" s="333" t="s">
        <v>36</v>
      </c>
      <c r="G517" s="235">
        <f>SUMIF('In-ward Register'!$K:$K,Summery!$E:$E,'In-ward Register'!$M:$M)</f>
        <v>1696</v>
      </c>
      <c r="H517" s="334">
        <f>SUMIF('Out-ward Register'!$D:$D,Summery!$E:$E,'Out-ward Register'!$F:$F)</f>
        <v>1360</v>
      </c>
      <c r="I517" s="335">
        <f t="shared" si="54"/>
        <v>336</v>
      </c>
      <c r="J517" s="338">
        <v>5.5</v>
      </c>
      <c r="K517" s="338">
        <f t="shared" si="55"/>
        <v>9328</v>
      </c>
      <c r="L517" s="338">
        <f t="shared" ref="L517:L540" si="57">J517*H517</f>
        <v>7480</v>
      </c>
      <c r="M517" s="334">
        <f t="shared" si="56"/>
        <v>1848</v>
      </c>
      <c r="N517" s="40"/>
      <c r="O517" s="686"/>
    </row>
    <row r="518" spans="1:18" hidden="1">
      <c r="A518" s="261" t="s">
        <v>6323</v>
      </c>
      <c r="B518" s="333">
        <v>142</v>
      </c>
      <c r="C518" s="235">
        <v>109710328</v>
      </c>
      <c r="D518" s="238" t="s">
        <v>622</v>
      </c>
      <c r="E518" s="238" t="s">
        <v>623</v>
      </c>
      <c r="F518" s="235" t="s">
        <v>36</v>
      </c>
      <c r="G518" s="235">
        <f>SUMIF('In-ward Register'!$K:$K,Summery!$E:$E,'In-ward Register'!$M:$M)</f>
        <v>240</v>
      </c>
      <c r="H518" s="334">
        <f>SUMIF('Out-ward Register'!$D:$D,Summery!$E:$E,'Out-ward Register'!$F:$F)</f>
        <v>4</v>
      </c>
      <c r="I518" s="335">
        <f t="shared" si="54"/>
        <v>236</v>
      </c>
      <c r="J518" s="334">
        <v>7.75</v>
      </c>
      <c r="K518" s="334">
        <f t="shared" si="55"/>
        <v>1860</v>
      </c>
      <c r="L518" s="334">
        <f t="shared" si="57"/>
        <v>31</v>
      </c>
      <c r="M518" s="334">
        <f t="shared" si="56"/>
        <v>1829</v>
      </c>
      <c r="N518" s="51"/>
      <c r="O518" s="400">
        <f t="shared" ref="O518:O528" si="58">M518/M$2*100</f>
        <v>1.9293248945147679</v>
      </c>
      <c r="P518" s="402">
        <v>235</v>
      </c>
      <c r="Q518" s="256" t="s">
        <v>595</v>
      </c>
      <c r="R518" s="256" t="s">
        <v>596</v>
      </c>
    </row>
    <row r="519" spans="1:18" hidden="1">
      <c r="A519" s="261" t="s">
        <v>3892</v>
      </c>
      <c r="B519" s="333">
        <v>890</v>
      </c>
      <c r="C519" s="235">
        <v>112303433</v>
      </c>
      <c r="D519" s="239" t="s">
        <v>2983</v>
      </c>
      <c r="E519" s="238" t="s">
        <v>2984</v>
      </c>
      <c r="F519" s="235" t="s">
        <v>36</v>
      </c>
      <c r="G519" s="235">
        <f>SUMIF('In-ward Register'!$K:$K,Summery!$E:$E,'In-ward Register'!$M:$M)</f>
        <v>500</v>
      </c>
      <c r="H519" s="334">
        <f>SUMIF('Out-ward Register'!$D:$D,Summery!$E:$E,'Out-ward Register'!$F:$F)</f>
        <v>448</v>
      </c>
      <c r="I519" s="335">
        <f t="shared" si="54"/>
        <v>52</v>
      </c>
      <c r="J519" s="334">
        <v>33.93</v>
      </c>
      <c r="K519" s="334">
        <f t="shared" si="55"/>
        <v>16965</v>
      </c>
      <c r="L519" s="334">
        <f t="shared" si="57"/>
        <v>15200.64</v>
      </c>
      <c r="M519" s="334">
        <f t="shared" si="56"/>
        <v>1764.3600000000006</v>
      </c>
      <c r="N519" s="51"/>
      <c r="O519" s="400">
        <f t="shared" si="58"/>
        <v>1.8611392405063296</v>
      </c>
      <c r="Q519" s="255"/>
    </row>
    <row r="520" spans="1:18" hidden="1">
      <c r="A520" s="261" t="s">
        <v>6323</v>
      </c>
      <c r="B520" s="333">
        <v>29</v>
      </c>
      <c r="C520" s="235" t="s">
        <v>6328</v>
      </c>
      <c r="D520" s="235" t="s">
        <v>264</v>
      </c>
      <c r="E520" s="238" t="s">
        <v>3027</v>
      </c>
      <c r="F520" s="235" t="s">
        <v>2729</v>
      </c>
      <c r="G520" s="235">
        <f>SUMIF('In-ward Register'!$K:$K,Summery!$E:$E,'In-ward Register'!$M:$M)</f>
        <v>50</v>
      </c>
      <c r="H520" s="334">
        <f>SUMIF('Out-ward Register'!$D:$D,Summery!$E:$E,'Out-ward Register'!$F:$F)</f>
        <v>0</v>
      </c>
      <c r="I520" s="335">
        <f t="shared" si="54"/>
        <v>50</v>
      </c>
      <c r="J520" s="334">
        <v>34</v>
      </c>
      <c r="K520" s="334">
        <f t="shared" si="55"/>
        <v>1700</v>
      </c>
      <c r="L520" s="334">
        <f t="shared" si="57"/>
        <v>0</v>
      </c>
      <c r="M520" s="334">
        <f t="shared" si="56"/>
        <v>1700</v>
      </c>
      <c r="N520" s="51"/>
      <c r="O520" s="400">
        <f t="shared" si="58"/>
        <v>1.7932489451476792</v>
      </c>
      <c r="Q520" s="255"/>
    </row>
    <row r="521" spans="1:18" hidden="1">
      <c r="A521" s="261" t="s">
        <v>6323</v>
      </c>
      <c r="B521" s="333">
        <v>71</v>
      </c>
      <c r="C521" s="235">
        <v>109720348</v>
      </c>
      <c r="D521" s="337" t="s">
        <v>405</v>
      </c>
      <c r="E521" s="238" t="s">
        <v>406</v>
      </c>
      <c r="F521" s="235" t="s">
        <v>36</v>
      </c>
      <c r="G521" s="235">
        <f>SUMIF('In-ward Register'!$K:$K,Summery!$E:$E,'In-ward Register'!$M:$M)</f>
        <v>40</v>
      </c>
      <c r="H521" s="334">
        <f>SUMIF('Out-ward Register'!$D:$D,Summery!$E:$E,'Out-ward Register'!$F:$F)</f>
        <v>0</v>
      </c>
      <c r="I521" s="335">
        <f t="shared" si="54"/>
        <v>40</v>
      </c>
      <c r="J521" s="334">
        <v>42.28</v>
      </c>
      <c r="K521" s="334">
        <f t="shared" si="55"/>
        <v>1691.2</v>
      </c>
      <c r="L521" s="334">
        <f t="shared" si="57"/>
        <v>0</v>
      </c>
      <c r="M521" s="334">
        <f t="shared" si="56"/>
        <v>1691.2</v>
      </c>
      <c r="N521" s="51"/>
      <c r="O521" s="400">
        <f t="shared" si="58"/>
        <v>1.7839662447257383</v>
      </c>
      <c r="Q521" s="255"/>
    </row>
    <row r="522" spans="1:18" ht="20.399999999999999" hidden="1">
      <c r="A522" s="261" t="s">
        <v>3784</v>
      </c>
      <c r="B522" s="333">
        <v>486</v>
      </c>
      <c r="C522" s="235">
        <v>110408100</v>
      </c>
      <c r="D522" s="238">
        <v>110408100</v>
      </c>
      <c r="E522" s="337" t="s">
        <v>3114</v>
      </c>
      <c r="F522" s="235" t="s">
        <v>36</v>
      </c>
      <c r="G522" s="235">
        <f>SUMIF('In-ward Register'!$K:$K,Summery!$E:$E,'In-ward Register'!$M:$M)</f>
        <v>3</v>
      </c>
      <c r="H522" s="334">
        <f>SUMIF('Out-ward Register'!$D:$D,Summery!$E:$E,'Out-ward Register'!$F:$F)</f>
        <v>0</v>
      </c>
      <c r="I522" s="335">
        <f t="shared" si="54"/>
        <v>3</v>
      </c>
      <c r="J522" s="334">
        <v>563</v>
      </c>
      <c r="K522" s="334">
        <f t="shared" si="55"/>
        <v>1689</v>
      </c>
      <c r="L522" s="334">
        <f t="shared" si="57"/>
        <v>0</v>
      </c>
      <c r="M522" s="334">
        <f t="shared" si="56"/>
        <v>1689</v>
      </c>
      <c r="N522" s="177"/>
      <c r="O522" s="400">
        <f t="shared" si="58"/>
        <v>1.7816455696202531</v>
      </c>
      <c r="Q522" s="255"/>
    </row>
    <row r="523" spans="1:18" hidden="1">
      <c r="A523" s="261" t="s">
        <v>3784</v>
      </c>
      <c r="B523" s="333">
        <v>849</v>
      </c>
      <c r="C523" s="235">
        <v>112308586</v>
      </c>
      <c r="D523" s="235">
        <v>112308586</v>
      </c>
      <c r="E523" s="349" t="s">
        <v>2700</v>
      </c>
      <c r="F523" s="235" t="s">
        <v>36</v>
      </c>
      <c r="G523" s="235">
        <f>SUMIF('In-ward Register'!$K:$K,Summery!$E:$E,'In-ward Register'!$M:$M)</f>
        <v>27</v>
      </c>
      <c r="H523" s="334">
        <f>SUMIF('Out-ward Register'!$D:$D,Summery!$E:$E,'Out-ward Register'!$F:$F)</f>
        <v>0</v>
      </c>
      <c r="I523" s="335">
        <f t="shared" si="54"/>
        <v>27</v>
      </c>
      <c r="J523" s="334">
        <v>62.25</v>
      </c>
      <c r="K523" s="334">
        <f t="shared" si="55"/>
        <v>1680.75</v>
      </c>
      <c r="L523" s="334">
        <f t="shared" si="57"/>
        <v>0</v>
      </c>
      <c r="M523" s="334">
        <f t="shared" si="56"/>
        <v>1680.75</v>
      </c>
      <c r="N523" s="177"/>
      <c r="O523" s="400">
        <f t="shared" si="58"/>
        <v>1.7729430379746836</v>
      </c>
      <c r="Q523" s="255"/>
    </row>
    <row r="524" spans="1:18" hidden="1">
      <c r="A524" s="261" t="s">
        <v>3784</v>
      </c>
      <c r="B524" s="333">
        <v>173</v>
      </c>
      <c r="C524" s="235">
        <v>109627316</v>
      </c>
      <c r="D524" s="238">
        <v>109627316</v>
      </c>
      <c r="E524" s="238" t="s">
        <v>3047</v>
      </c>
      <c r="F524" s="235" t="s">
        <v>36</v>
      </c>
      <c r="G524" s="235">
        <f>SUMIF('In-ward Register'!$K:$K,Summery!$E:$E,'In-ward Register'!$M:$M)</f>
        <v>132</v>
      </c>
      <c r="H524" s="334">
        <f>SUMIF('Out-ward Register'!$D:$D,Summery!$E:$E,'Out-ward Register'!$F:$F)</f>
        <v>12</v>
      </c>
      <c r="I524" s="335">
        <f t="shared" si="54"/>
        <v>120</v>
      </c>
      <c r="J524" s="334">
        <v>14</v>
      </c>
      <c r="K524" s="334">
        <f t="shared" si="55"/>
        <v>1848</v>
      </c>
      <c r="L524" s="334">
        <f t="shared" si="57"/>
        <v>168</v>
      </c>
      <c r="M524" s="334">
        <f t="shared" si="56"/>
        <v>1680</v>
      </c>
      <c r="N524" s="51"/>
      <c r="O524" s="400">
        <f t="shared" si="58"/>
        <v>1.7721518987341773</v>
      </c>
      <c r="Q524" s="255"/>
    </row>
    <row r="525" spans="1:18" hidden="1">
      <c r="A525" s="261" t="s">
        <v>3892</v>
      </c>
      <c r="B525" s="333">
        <v>889</v>
      </c>
      <c r="C525" s="235" t="s">
        <v>2980</v>
      </c>
      <c r="D525" s="239" t="s">
        <v>2981</v>
      </c>
      <c r="E525" s="238" t="s">
        <v>2982</v>
      </c>
      <c r="F525" s="235" t="s">
        <v>36</v>
      </c>
      <c r="G525" s="235">
        <f>SUMIF('In-ward Register'!$K:$K,Summery!$E:$E,'In-ward Register'!$M:$M)</f>
        <v>2000</v>
      </c>
      <c r="H525" s="334">
        <f>SUMIF('Out-ward Register'!$D:$D,Summery!$E:$E,'Out-ward Register'!$F:$F)</f>
        <v>1786</v>
      </c>
      <c r="I525" s="335">
        <f t="shared" si="54"/>
        <v>214</v>
      </c>
      <c r="J525" s="334">
        <v>7.81</v>
      </c>
      <c r="K525" s="334">
        <f t="shared" si="55"/>
        <v>15620</v>
      </c>
      <c r="L525" s="334">
        <f t="shared" si="57"/>
        <v>13948.66</v>
      </c>
      <c r="M525" s="334">
        <f t="shared" si="56"/>
        <v>1671.3400000000001</v>
      </c>
      <c r="N525" s="51"/>
      <c r="O525" s="400">
        <f t="shared" si="58"/>
        <v>1.7630168776371309</v>
      </c>
      <c r="Q525" s="255"/>
    </row>
    <row r="526" spans="1:18" ht="20.399999999999999" hidden="1">
      <c r="A526" s="261" t="s">
        <v>6323</v>
      </c>
      <c r="B526" s="333">
        <v>84</v>
      </c>
      <c r="C526" s="235">
        <v>109708590</v>
      </c>
      <c r="D526" s="337" t="s">
        <v>439</v>
      </c>
      <c r="E526" s="238" t="s">
        <v>440</v>
      </c>
      <c r="F526" s="235" t="s">
        <v>36</v>
      </c>
      <c r="G526" s="235">
        <f>SUMIF('In-ward Register'!$K:$K,Summery!$E:$E,'In-ward Register'!$M:$M)</f>
        <v>233</v>
      </c>
      <c r="H526" s="334">
        <f>SUMIF('Out-ward Register'!$D:$D,Summery!$E:$E,'Out-ward Register'!$F:$F)</f>
        <v>0</v>
      </c>
      <c r="I526" s="335">
        <f t="shared" si="54"/>
        <v>233</v>
      </c>
      <c r="J526" s="334">
        <v>7.13</v>
      </c>
      <c r="K526" s="334">
        <f t="shared" si="55"/>
        <v>1661.29</v>
      </c>
      <c r="L526" s="334">
        <f t="shared" si="57"/>
        <v>0</v>
      </c>
      <c r="M526" s="334">
        <f t="shared" si="56"/>
        <v>1661.29</v>
      </c>
      <c r="N526" s="51"/>
      <c r="O526" s="400">
        <f t="shared" si="58"/>
        <v>1.7524156118143459</v>
      </c>
      <c r="Q526" s="255"/>
    </row>
    <row r="527" spans="1:18" ht="20.399999999999999" hidden="1">
      <c r="A527" s="261" t="s">
        <v>6323</v>
      </c>
      <c r="B527" s="333">
        <v>31</v>
      </c>
      <c r="C527" s="235">
        <v>110456652</v>
      </c>
      <c r="D527" s="337" t="s">
        <v>271</v>
      </c>
      <c r="E527" s="238" t="s">
        <v>3028</v>
      </c>
      <c r="F527" s="235" t="s">
        <v>2729</v>
      </c>
      <c r="G527" s="235">
        <f>SUMIF('In-ward Register'!$K:$K,Summery!$E:$E,'In-ward Register'!$M:$M)</f>
        <v>50</v>
      </c>
      <c r="H527" s="334">
        <f>SUMIF('Out-ward Register'!$D:$D,Summery!$E:$E,'Out-ward Register'!$F:$F)</f>
        <v>0</v>
      </c>
      <c r="I527" s="335">
        <f t="shared" si="54"/>
        <v>50</v>
      </c>
      <c r="J527" s="334">
        <v>33</v>
      </c>
      <c r="K527" s="334">
        <f t="shared" si="55"/>
        <v>1650</v>
      </c>
      <c r="L527" s="334">
        <f t="shared" si="57"/>
        <v>0</v>
      </c>
      <c r="M527" s="334">
        <f t="shared" si="56"/>
        <v>1650</v>
      </c>
      <c r="N527" s="51"/>
      <c r="O527" s="400">
        <f t="shared" si="58"/>
        <v>1.740506329113924</v>
      </c>
      <c r="Q527" s="255"/>
    </row>
    <row r="528" spans="1:18" hidden="1">
      <c r="A528" s="261" t="s">
        <v>6323</v>
      </c>
      <c r="B528" s="333">
        <v>475</v>
      </c>
      <c r="C528" s="235">
        <v>110456652</v>
      </c>
      <c r="D528" s="238" t="s">
        <v>1479</v>
      </c>
      <c r="E528" s="238" t="s">
        <v>3103</v>
      </c>
      <c r="F528" s="235" t="s">
        <v>2729</v>
      </c>
      <c r="G528" s="235">
        <f>SUMIF('In-ward Register'!$K:$K,Summery!$E:$E,'In-ward Register'!$M:$M)</f>
        <v>50</v>
      </c>
      <c r="H528" s="334">
        <f>SUMIF('Out-ward Register'!$D:$D,Summery!$E:$E,'Out-ward Register'!$F:$F)</f>
        <v>0</v>
      </c>
      <c r="I528" s="335">
        <f t="shared" si="54"/>
        <v>50</v>
      </c>
      <c r="J528" s="334">
        <v>33</v>
      </c>
      <c r="K528" s="334">
        <f t="shared" si="55"/>
        <v>1650</v>
      </c>
      <c r="L528" s="334">
        <f t="shared" si="57"/>
        <v>0</v>
      </c>
      <c r="M528" s="334">
        <f t="shared" si="56"/>
        <v>1650</v>
      </c>
      <c r="N528" s="177"/>
      <c r="O528" s="400">
        <f t="shared" si="58"/>
        <v>1.740506329113924</v>
      </c>
      <c r="Q528" s="255"/>
    </row>
    <row r="529" spans="1:18" ht="20.399999999999999" hidden="1">
      <c r="A529" s="261" t="s">
        <v>6323</v>
      </c>
      <c r="B529" s="333">
        <v>983</v>
      </c>
      <c r="C529" s="238">
        <v>113722724</v>
      </c>
      <c r="D529" s="238" t="s">
        <v>4220</v>
      </c>
      <c r="E529" s="238" t="s">
        <v>4221</v>
      </c>
      <c r="F529" s="235" t="s">
        <v>36</v>
      </c>
      <c r="G529" s="235">
        <f>SUMIF('In-ward Register'!$K:$K,Summery!$E:$E,'In-ward Register'!$M:$M)</f>
        <v>10</v>
      </c>
      <c r="H529" s="334">
        <f>SUMIF('Out-ward Register'!$D:$D,Summery!$E:$E,'Out-ward Register'!$F:$F)</f>
        <v>8</v>
      </c>
      <c r="I529" s="335">
        <f t="shared" si="54"/>
        <v>2</v>
      </c>
      <c r="J529" s="334">
        <v>825</v>
      </c>
      <c r="K529" s="338">
        <f t="shared" si="55"/>
        <v>8250</v>
      </c>
      <c r="L529" s="338">
        <f t="shared" si="57"/>
        <v>6600</v>
      </c>
      <c r="M529" s="334">
        <f t="shared" si="56"/>
        <v>1650</v>
      </c>
      <c r="N529" s="40"/>
      <c r="O529" s="686"/>
      <c r="Q529" s="255"/>
    </row>
    <row r="530" spans="1:18" hidden="1">
      <c r="A530" s="261" t="s">
        <v>3892</v>
      </c>
      <c r="B530" s="333">
        <v>85</v>
      </c>
      <c r="C530" s="235">
        <v>109350983</v>
      </c>
      <c r="D530" s="337" t="s">
        <v>441</v>
      </c>
      <c r="E530" s="238" t="s">
        <v>442</v>
      </c>
      <c r="F530" s="235" t="s">
        <v>36</v>
      </c>
      <c r="G530" s="235">
        <f>SUMIF('In-ward Register'!$K:$K,Summery!$E:$E,'In-ward Register'!$M:$M)</f>
        <v>400</v>
      </c>
      <c r="H530" s="334">
        <f>SUMIF('Out-ward Register'!$D:$D,Summery!$E:$E,'Out-ward Register'!$F:$F)</f>
        <v>177</v>
      </c>
      <c r="I530" s="335">
        <f t="shared" si="54"/>
        <v>223</v>
      </c>
      <c r="J530" s="334">
        <v>7.34</v>
      </c>
      <c r="K530" s="334">
        <f t="shared" si="55"/>
        <v>2936</v>
      </c>
      <c r="L530" s="334">
        <f t="shared" si="57"/>
        <v>1299.18</v>
      </c>
      <c r="M530" s="334">
        <f t="shared" si="56"/>
        <v>1636.82</v>
      </c>
      <c r="N530" s="51"/>
      <c r="O530" s="400">
        <f t="shared" ref="O530:O539" si="59">M530/M$2*100</f>
        <v>1.7266033755274259</v>
      </c>
      <c r="Q530" s="255"/>
    </row>
    <row r="531" spans="1:18" hidden="1">
      <c r="A531" s="261" t="s">
        <v>6323</v>
      </c>
      <c r="B531" s="333">
        <v>27</v>
      </c>
      <c r="C531" s="235" t="s">
        <v>259</v>
      </c>
      <c r="D531" s="238" t="s">
        <v>260</v>
      </c>
      <c r="E531" s="238" t="s">
        <v>3026</v>
      </c>
      <c r="F531" s="235" t="s">
        <v>36</v>
      </c>
      <c r="G531" s="235">
        <f>SUMIF('In-ward Register'!$K:$K,Summery!$E:$E,'In-ward Register'!$M:$M)</f>
        <v>4</v>
      </c>
      <c r="H531" s="334">
        <f>SUMIF('Out-ward Register'!$D:$D,Summery!$E:$E,'Out-ward Register'!$F:$F)</f>
        <v>0</v>
      </c>
      <c r="I531" s="335">
        <f t="shared" si="54"/>
        <v>4</v>
      </c>
      <c r="J531" s="334">
        <v>406</v>
      </c>
      <c r="K531" s="334">
        <f t="shared" si="55"/>
        <v>1624</v>
      </c>
      <c r="L531" s="334">
        <f t="shared" si="57"/>
        <v>0</v>
      </c>
      <c r="M531" s="334">
        <f t="shared" si="56"/>
        <v>1624</v>
      </c>
      <c r="N531" s="51"/>
      <c r="O531" s="400">
        <f t="shared" si="59"/>
        <v>1.7130801687763713</v>
      </c>
      <c r="Q531" s="255"/>
    </row>
    <row r="532" spans="1:18" hidden="1">
      <c r="A532" s="261" t="s">
        <v>3784</v>
      </c>
      <c r="B532" s="333">
        <v>242</v>
      </c>
      <c r="C532" s="235">
        <v>107184793</v>
      </c>
      <c r="D532" s="238">
        <v>107184793</v>
      </c>
      <c r="E532" s="238" t="s">
        <v>869</v>
      </c>
      <c r="F532" s="235" t="s">
        <v>36</v>
      </c>
      <c r="G532" s="235">
        <f>SUMIF('In-ward Register'!$K:$K,Summery!$E:$E,'In-ward Register'!$M:$M)</f>
        <v>660</v>
      </c>
      <c r="H532" s="334">
        <f>SUMIF('Out-ward Register'!$D:$D,Summery!$E:$E,'Out-ward Register'!$F:$F)</f>
        <v>0</v>
      </c>
      <c r="I532" s="335">
        <f t="shared" si="54"/>
        <v>660</v>
      </c>
      <c r="J532" s="334">
        <v>2.4500000000000002</v>
      </c>
      <c r="K532" s="334">
        <f t="shared" si="55"/>
        <v>1617.0000000000002</v>
      </c>
      <c r="L532" s="334">
        <f t="shared" si="57"/>
        <v>0</v>
      </c>
      <c r="M532" s="334">
        <f t="shared" si="56"/>
        <v>1617.0000000000002</v>
      </c>
      <c r="N532" s="51"/>
      <c r="O532" s="400">
        <f t="shared" si="59"/>
        <v>1.705696202531646</v>
      </c>
      <c r="Q532" s="255"/>
    </row>
    <row r="533" spans="1:18" ht="20.399999999999999" hidden="1">
      <c r="A533" s="261" t="s">
        <v>3892</v>
      </c>
      <c r="B533" s="333">
        <v>87</v>
      </c>
      <c r="C533" s="235">
        <v>109708585</v>
      </c>
      <c r="D533" s="337" t="s">
        <v>449</v>
      </c>
      <c r="E533" s="238" t="s">
        <v>450</v>
      </c>
      <c r="F533" s="235" t="s">
        <v>36</v>
      </c>
      <c r="G533" s="235">
        <f>SUMIF('In-ward Register'!$K:$K,Summery!$E:$E,'In-ward Register'!$M:$M)</f>
        <v>117</v>
      </c>
      <c r="H533" s="334">
        <f>SUMIF('Out-ward Register'!$D:$D,Summery!$E:$E,'Out-ward Register'!$F:$F)</f>
        <v>88</v>
      </c>
      <c r="I533" s="335">
        <f t="shared" si="54"/>
        <v>29</v>
      </c>
      <c r="J533" s="334">
        <v>54.65</v>
      </c>
      <c r="K533" s="334">
        <f t="shared" si="55"/>
        <v>6394.05</v>
      </c>
      <c r="L533" s="334">
        <f t="shared" si="57"/>
        <v>4809.2</v>
      </c>
      <c r="M533" s="334">
        <f t="shared" si="56"/>
        <v>1584.8500000000004</v>
      </c>
      <c r="N533" s="51"/>
      <c r="O533" s="400">
        <f t="shared" si="59"/>
        <v>1.6717827004219414</v>
      </c>
      <c r="Q533" s="255"/>
    </row>
    <row r="534" spans="1:18" hidden="1">
      <c r="A534" s="261" t="s">
        <v>3784</v>
      </c>
      <c r="B534" s="333">
        <v>199</v>
      </c>
      <c r="C534" s="235">
        <v>109618392</v>
      </c>
      <c r="D534" s="238" t="s">
        <v>756</v>
      </c>
      <c r="E534" s="238" t="s">
        <v>757</v>
      </c>
      <c r="F534" s="235" t="s">
        <v>36</v>
      </c>
      <c r="G534" s="235">
        <f>SUMIF('In-ward Register'!$K:$K,Summery!$E:$E,'In-ward Register'!$M:$M)</f>
        <v>30</v>
      </c>
      <c r="H534" s="334">
        <f>SUMIF('Out-ward Register'!$D:$D,Summery!$E:$E,'Out-ward Register'!$F:$F)</f>
        <v>6</v>
      </c>
      <c r="I534" s="335">
        <f t="shared" si="54"/>
        <v>24</v>
      </c>
      <c r="J534" s="334">
        <v>65</v>
      </c>
      <c r="K534" s="334">
        <f t="shared" si="55"/>
        <v>1950</v>
      </c>
      <c r="L534" s="334">
        <f t="shared" si="57"/>
        <v>390</v>
      </c>
      <c r="M534" s="334">
        <f t="shared" si="56"/>
        <v>1560</v>
      </c>
      <c r="N534" s="51"/>
      <c r="O534" s="400">
        <f t="shared" si="59"/>
        <v>1.6455696202531647</v>
      </c>
      <c r="Q534" s="255"/>
    </row>
    <row r="535" spans="1:18" hidden="1">
      <c r="A535" s="261" t="s">
        <v>3892</v>
      </c>
      <c r="B535" s="333">
        <v>779</v>
      </c>
      <c r="C535" s="235">
        <v>112173248</v>
      </c>
      <c r="D535" s="346" t="s">
        <v>751</v>
      </c>
      <c r="E535" s="238" t="s">
        <v>2592</v>
      </c>
      <c r="F535" s="235" t="s">
        <v>36</v>
      </c>
      <c r="G535" s="235">
        <f>SUMIF('In-ward Register'!$K:$K,Summery!$E:$E,'In-ward Register'!$M:$M)</f>
        <v>97</v>
      </c>
      <c r="H535" s="334">
        <f>SUMIF('Out-ward Register'!$D:$D,Summery!$E:$E,'Out-ward Register'!$F:$F)</f>
        <v>88</v>
      </c>
      <c r="I535" s="335">
        <f t="shared" si="54"/>
        <v>9</v>
      </c>
      <c r="J535" s="334">
        <v>169.15</v>
      </c>
      <c r="K535" s="334">
        <f t="shared" si="55"/>
        <v>16407.55</v>
      </c>
      <c r="L535" s="334">
        <f t="shared" si="57"/>
        <v>14885.2</v>
      </c>
      <c r="M535" s="334">
        <f t="shared" si="56"/>
        <v>1522.3499999999985</v>
      </c>
      <c r="N535" s="51"/>
      <c r="O535" s="400">
        <f t="shared" si="59"/>
        <v>1.6058544303797453</v>
      </c>
      <c r="Q535" s="255"/>
    </row>
    <row r="536" spans="1:18" hidden="1">
      <c r="A536" s="261" t="s">
        <v>6323</v>
      </c>
      <c r="B536" s="333">
        <v>204</v>
      </c>
      <c r="C536" s="235">
        <v>109563304</v>
      </c>
      <c r="D536" s="238" t="s">
        <v>775</v>
      </c>
      <c r="E536" s="238" t="s">
        <v>776</v>
      </c>
      <c r="F536" s="235" t="s">
        <v>36</v>
      </c>
      <c r="G536" s="235">
        <f>SUMIF('In-ward Register'!$K:$K,Summery!$E:$E,'In-ward Register'!$M:$M)</f>
        <v>1</v>
      </c>
      <c r="H536" s="334">
        <f>SUMIF('Out-ward Register'!$D:$D,Summery!$E:$E,'Out-ward Register'!$F:$F)</f>
        <v>0</v>
      </c>
      <c r="I536" s="335">
        <f t="shared" si="54"/>
        <v>1</v>
      </c>
      <c r="J536" s="334">
        <v>1502.85</v>
      </c>
      <c r="K536" s="334">
        <f t="shared" si="55"/>
        <v>1502.85</v>
      </c>
      <c r="L536" s="334">
        <f t="shared" si="57"/>
        <v>0</v>
      </c>
      <c r="M536" s="334">
        <f t="shared" si="56"/>
        <v>1502.85</v>
      </c>
      <c r="N536" s="177"/>
      <c r="O536" s="400">
        <f t="shared" si="59"/>
        <v>1.5852848101265822</v>
      </c>
      <c r="Q536" s="255"/>
    </row>
    <row r="537" spans="1:18" hidden="1">
      <c r="A537" s="261" t="s">
        <v>6323</v>
      </c>
      <c r="B537" s="333">
        <v>321</v>
      </c>
      <c r="C537" s="235">
        <v>110492008</v>
      </c>
      <c r="D537" s="238" t="s">
        <v>1050</v>
      </c>
      <c r="E537" s="238" t="s">
        <v>3076</v>
      </c>
      <c r="F537" s="235" t="s">
        <v>36</v>
      </c>
      <c r="G537" s="235">
        <f>SUMIF('In-ward Register'!$K:$K,Summery!$E:$E,'In-ward Register'!$M:$M)</f>
        <v>19</v>
      </c>
      <c r="H537" s="334">
        <f>SUMIF('Out-ward Register'!$D:$D,Summery!$E:$E,'Out-ward Register'!$F:$F)</f>
        <v>0</v>
      </c>
      <c r="I537" s="335">
        <f t="shared" si="54"/>
        <v>19</v>
      </c>
      <c r="J537" s="334">
        <v>78.099999999999994</v>
      </c>
      <c r="K537" s="334">
        <f t="shared" si="55"/>
        <v>1483.8999999999999</v>
      </c>
      <c r="L537" s="334">
        <f t="shared" si="57"/>
        <v>0</v>
      </c>
      <c r="M537" s="334">
        <f t="shared" si="56"/>
        <v>1483.8999999999999</v>
      </c>
      <c r="N537" s="177"/>
      <c r="O537" s="400">
        <f t="shared" si="59"/>
        <v>1.5652953586497889</v>
      </c>
      <c r="P537" s="402">
        <v>19</v>
      </c>
      <c r="Q537" s="256" t="s">
        <v>595</v>
      </c>
      <c r="R537" s="256" t="s">
        <v>1031</v>
      </c>
    </row>
    <row r="538" spans="1:18" hidden="1">
      <c r="A538" s="261" t="s">
        <v>6323</v>
      </c>
      <c r="B538" s="333">
        <v>405</v>
      </c>
      <c r="C538" s="235">
        <v>100731598</v>
      </c>
      <c r="D538" s="238">
        <v>100731598</v>
      </c>
      <c r="E538" s="238" t="s">
        <v>1325</v>
      </c>
      <c r="F538" s="235" t="s">
        <v>36</v>
      </c>
      <c r="G538" s="235">
        <f>SUMIF('In-ward Register'!$K:$K,Summery!$E:$E,'In-ward Register'!$M:$M)</f>
        <v>36</v>
      </c>
      <c r="H538" s="334">
        <f>SUMIF('Out-ward Register'!$D:$D,Summery!$E:$E,'Out-ward Register'!$F:$F)</f>
        <v>0</v>
      </c>
      <c r="I538" s="335">
        <f t="shared" si="54"/>
        <v>36</v>
      </c>
      <c r="J538" s="334">
        <v>39.76</v>
      </c>
      <c r="K538" s="334">
        <f t="shared" si="55"/>
        <v>1431.36</v>
      </c>
      <c r="L538" s="334">
        <f t="shared" si="57"/>
        <v>0</v>
      </c>
      <c r="M538" s="334">
        <f t="shared" si="56"/>
        <v>1431.36</v>
      </c>
      <c r="N538" s="177"/>
      <c r="O538" s="400">
        <f t="shared" si="59"/>
        <v>1.509873417721519</v>
      </c>
      <c r="Q538" s="255"/>
    </row>
    <row r="539" spans="1:18" hidden="1">
      <c r="A539" s="261" t="s">
        <v>3892</v>
      </c>
      <c r="B539" s="333">
        <v>906</v>
      </c>
      <c r="C539" s="235">
        <v>112308587</v>
      </c>
      <c r="D539" s="235">
        <v>112308587</v>
      </c>
      <c r="E539" s="238" t="s">
        <v>3300</v>
      </c>
      <c r="F539" s="235" t="s">
        <v>36</v>
      </c>
      <c r="G539" s="235">
        <f>SUMIF('In-ward Register'!$K:$K,Summery!$E:$E,'In-ward Register'!$M:$M)</f>
        <v>560</v>
      </c>
      <c r="H539" s="334">
        <f>SUMIF('Out-ward Register'!$D:$D,Summery!$E:$E,'Out-ward Register'!$F:$F)</f>
        <v>540</v>
      </c>
      <c r="I539" s="335">
        <f t="shared" si="54"/>
        <v>20</v>
      </c>
      <c r="J539" s="334">
        <v>70.5</v>
      </c>
      <c r="K539" s="334">
        <f t="shared" si="55"/>
        <v>39480</v>
      </c>
      <c r="L539" s="334">
        <f t="shared" si="57"/>
        <v>38070</v>
      </c>
      <c r="M539" s="334">
        <f t="shared" si="56"/>
        <v>1410</v>
      </c>
      <c r="N539" s="51"/>
      <c r="O539" s="400">
        <f t="shared" si="59"/>
        <v>1.4873417721518987</v>
      </c>
      <c r="Q539" s="255"/>
    </row>
    <row r="540" spans="1:18" hidden="1">
      <c r="A540" s="261" t="s">
        <v>3784</v>
      </c>
      <c r="B540" s="238">
        <v>1024</v>
      </c>
      <c r="C540" s="238">
        <v>113710208</v>
      </c>
      <c r="D540" s="238">
        <v>113710208</v>
      </c>
      <c r="E540" s="238" t="s">
        <v>5082</v>
      </c>
      <c r="F540" s="333" t="s">
        <v>36</v>
      </c>
      <c r="G540" s="235">
        <f>SUMIF('In-ward Register'!$K:$K,Summery!$E:$E,'In-ward Register'!$M:$M)</f>
        <v>1920</v>
      </c>
      <c r="H540" s="334">
        <f>SUMIF('Out-ward Register'!$D:$D,Summery!$E:$E,'Out-ward Register'!$F:$F)</f>
        <v>1744</v>
      </c>
      <c r="I540" s="335">
        <f t="shared" si="54"/>
        <v>176</v>
      </c>
      <c r="J540" s="338">
        <v>8</v>
      </c>
      <c r="K540" s="338">
        <f t="shared" si="55"/>
        <v>15360</v>
      </c>
      <c r="L540" s="338">
        <f t="shared" si="57"/>
        <v>13952</v>
      </c>
      <c r="M540" s="334">
        <f t="shared" si="56"/>
        <v>1408</v>
      </c>
      <c r="N540" s="40"/>
      <c r="O540" s="686"/>
    </row>
    <row r="541" spans="1:18" hidden="1">
      <c r="A541" s="261" t="s">
        <v>6324</v>
      </c>
      <c r="B541" s="261">
        <v>1223</v>
      </c>
      <c r="C541" s="238">
        <v>115059734</v>
      </c>
      <c r="D541" s="239"/>
      <c r="E541" s="361" t="s">
        <v>6497</v>
      </c>
      <c r="F541" s="333" t="s">
        <v>36</v>
      </c>
      <c r="G541" s="235">
        <f>SUMIF('In-ward Register'!$K:$K,Summery!$E:$E,'In-ward Register'!$M:$M)</f>
        <v>2336</v>
      </c>
      <c r="H541" s="334">
        <f>SUMIF('Out-ward Register'!$D:$D,Summery!$E:$E,'Out-ward Register'!$F:$F)</f>
        <v>0</v>
      </c>
      <c r="I541" s="335">
        <f t="shared" si="54"/>
        <v>2336</v>
      </c>
      <c r="J541" s="338">
        <v>0.6</v>
      </c>
      <c r="K541" s="408">
        <f t="shared" si="55"/>
        <v>1401.6</v>
      </c>
      <c r="L541" s="260"/>
      <c r="M541" s="334">
        <f t="shared" si="56"/>
        <v>1401.6</v>
      </c>
      <c r="N541" s="40"/>
      <c r="O541" s="686"/>
    </row>
    <row r="542" spans="1:18" hidden="1">
      <c r="A542" s="261" t="s">
        <v>6323</v>
      </c>
      <c r="B542" s="333">
        <v>778</v>
      </c>
      <c r="C542" s="235">
        <v>112161397</v>
      </c>
      <c r="D542" s="346" t="s">
        <v>2586</v>
      </c>
      <c r="E542" s="238" t="s">
        <v>2587</v>
      </c>
      <c r="F542" s="235" t="s">
        <v>36</v>
      </c>
      <c r="G542" s="235">
        <f>SUMIF('In-ward Register'!$K:$K,Summery!$E:$E,'In-ward Register'!$M:$M)</f>
        <v>6</v>
      </c>
      <c r="H542" s="334">
        <f>SUMIF('Out-ward Register'!$D:$D,Summery!$E:$E,'Out-ward Register'!$F:$F)</f>
        <v>5</v>
      </c>
      <c r="I542" s="335">
        <f t="shared" si="54"/>
        <v>1</v>
      </c>
      <c r="J542" s="334">
        <v>1371.4799999999998</v>
      </c>
      <c r="K542" s="334">
        <f t="shared" si="55"/>
        <v>8228.8799999999992</v>
      </c>
      <c r="L542" s="334">
        <f t="shared" ref="L542:L605" si="60">J542*H542</f>
        <v>6857.3999999999987</v>
      </c>
      <c r="M542" s="334">
        <f t="shared" si="56"/>
        <v>1371.4800000000005</v>
      </c>
      <c r="N542" s="51"/>
      <c r="O542" s="400">
        <f>M542/M$2*100</f>
        <v>1.446708860759494</v>
      </c>
      <c r="Q542" s="255"/>
    </row>
    <row r="543" spans="1:18" hidden="1">
      <c r="A543" s="261" t="s">
        <v>6323</v>
      </c>
      <c r="B543" s="333">
        <v>113</v>
      </c>
      <c r="C543" s="235">
        <v>109544083</v>
      </c>
      <c r="D543" s="238" t="s">
        <v>524</v>
      </c>
      <c r="E543" s="238" t="s">
        <v>525</v>
      </c>
      <c r="F543" s="235" t="s">
        <v>36</v>
      </c>
      <c r="G543" s="235">
        <f>SUMIF('In-ward Register'!$K:$K,Summery!$E:$E,'In-ward Register'!$M:$M)</f>
        <v>1</v>
      </c>
      <c r="H543" s="334">
        <f>SUMIF('Out-ward Register'!$D:$D,Summery!$E:$E,'Out-ward Register'!$F:$F)</f>
        <v>0</v>
      </c>
      <c r="I543" s="335">
        <f t="shared" si="54"/>
        <v>1</v>
      </c>
      <c r="J543" s="334">
        <v>1350</v>
      </c>
      <c r="K543" s="334">
        <f t="shared" si="55"/>
        <v>1350</v>
      </c>
      <c r="L543" s="334">
        <f t="shared" si="60"/>
        <v>0</v>
      </c>
      <c r="M543" s="334">
        <f t="shared" si="56"/>
        <v>1350</v>
      </c>
      <c r="N543" s="51"/>
      <c r="O543" s="400">
        <f>M543/M$2*100</f>
        <v>1.4240506329113924</v>
      </c>
      <c r="Q543" s="255"/>
    </row>
    <row r="544" spans="1:18" hidden="1">
      <c r="A544" s="261" t="s">
        <v>6323</v>
      </c>
      <c r="B544" s="333">
        <v>487</v>
      </c>
      <c r="C544" s="235">
        <v>110408119</v>
      </c>
      <c r="D544" s="238">
        <v>110408119</v>
      </c>
      <c r="E544" s="337" t="s">
        <v>3115</v>
      </c>
      <c r="F544" s="235" t="s">
        <v>36</v>
      </c>
      <c r="G544" s="235">
        <f>SUMIF('In-ward Register'!$K:$K,Summery!$E:$E,'In-ward Register'!$M:$M)</f>
        <v>3</v>
      </c>
      <c r="H544" s="334">
        <f>SUMIF('Out-ward Register'!$D:$D,Summery!$E:$E,'Out-ward Register'!$F:$F)</f>
        <v>0</v>
      </c>
      <c r="I544" s="335">
        <f t="shared" si="54"/>
        <v>3</v>
      </c>
      <c r="J544" s="334">
        <v>450</v>
      </c>
      <c r="K544" s="334">
        <f t="shared" si="55"/>
        <v>1350</v>
      </c>
      <c r="L544" s="334">
        <f t="shared" si="60"/>
        <v>0</v>
      </c>
      <c r="M544" s="334">
        <f t="shared" si="56"/>
        <v>1350</v>
      </c>
      <c r="N544" s="177"/>
      <c r="O544" s="400">
        <f>M544/M$2*100</f>
        <v>1.4240506329113924</v>
      </c>
      <c r="Q544" s="255"/>
    </row>
    <row r="545" spans="1:18" hidden="1">
      <c r="A545" s="261" t="s">
        <v>3784</v>
      </c>
      <c r="B545" s="333">
        <v>843</v>
      </c>
      <c r="C545" s="347">
        <v>110315376</v>
      </c>
      <c r="D545" s="347">
        <v>110315376</v>
      </c>
      <c r="E545" s="349" t="s">
        <v>3228</v>
      </c>
      <c r="F545" s="235" t="s">
        <v>36</v>
      </c>
      <c r="G545" s="235">
        <f>SUMIF('In-ward Register'!$K:$K,Summery!$E:$E,'In-ward Register'!$M:$M)</f>
        <v>1000</v>
      </c>
      <c r="H545" s="334">
        <f>SUMIF('Out-ward Register'!$D:$D,Summery!$E:$E,'Out-ward Register'!$F:$F)</f>
        <v>0</v>
      </c>
      <c r="I545" s="335">
        <f t="shared" si="54"/>
        <v>1000</v>
      </c>
      <c r="J545" s="334">
        <v>1.33</v>
      </c>
      <c r="K545" s="334">
        <f t="shared" si="55"/>
        <v>1330</v>
      </c>
      <c r="L545" s="334">
        <f t="shared" si="60"/>
        <v>0</v>
      </c>
      <c r="M545" s="334">
        <f t="shared" si="56"/>
        <v>1330</v>
      </c>
      <c r="N545" s="177"/>
      <c r="O545" s="400">
        <f>M545/M$2*100</f>
        <v>1.4029535864978904</v>
      </c>
      <c r="Q545" s="255"/>
    </row>
    <row r="546" spans="1:18" hidden="1">
      <c r="A546" s="261" t="s">
        <v>6323</v>
      </c>
      <c r="B546" s="333">
        <v>213</v>
      </c>
      <c r="C546" s="235">
        <v>110408275</v>
      </c>
      <c r="D546" s="238" t="s">
        <v>799</v>
      </c>
      <c r="E546" s="238" t="s">
        <v>800</v>
      </c>
      <c r="F546" s="235" t="s">
        <v>36</v>
      </c>
      <c r="G546" s="235">
        <f>SUMIF('In-ward Register'!$K:$K,Summery!$E:$E,'In-ward Register'!$M:$M)</f>
        <v>650</v>
      </c>
      <c r="H546" s="334">
        <f>SUMIF('Out-ward Register'!$D:$D,Summery!$E:$E,'Out-ward Register'!$F:$F)</f>
        <v>0</v>
      </c>
      <c r="I546" s="335">
        <f t="shared" si="54"/>
        <v>650</v>
      </c>
      <c r="J546" s="334">
        <v>2.0099999999999998</v>
      </c>
      <c r="K546" s="334">
        <f t="shared" si="55"/>
        <v>1306.4999999999998</v>
      </c>
      <c r="L546" s="334">
        <f t="shared" si="60"/>
        <v>0</v>
      </c>
      <c r="M546" s="334">
        <f t="shared" si="56"/>
        <v>1306.4999999999998</v>
      </c>
      <c r="N546" s="177"/>
      <c r="O546" s="400">
        <f>M546/M$2*100</f>
        <v>1.3781645569620251</v>
      </c>
      <c r="Q546" s="255"/>
    </row>
    <row r="547" spans="1:18" hidden="1">
      <c r="A547" s="261" t="s">
        <v>6323</v>
      </c>
      <c r="B547" s="333">
        <v>995</v>
      </c>
      <c r="C547" s="238">
        <v>113722721</v>
      </c>
      <c r="D547" s="238" t="s">
        <v>4426</v>
      </c>
      <c r="E547" s="337" t="s">
        <v>4427</v>
      </c>
      <c r="F547" s="235" t="s">
        <v>36</v>
      </c>
      <c r="G547" s="235">
        <f>SUMIF('In-ward Register'!$K:$K,Summery!$E:$E,'In-ward Register'!$M:$M)</f>
        <v>10</v>
      </c>
      <c r="H547" s="334">
        <f>SUMIF('Out-ward Register'!$D:$D,Summery!$E:$E,'Out-ward Register'!$F:$F)</f>
        <v>8</v>
      </c>
      <c r="I547" s="335">
        <f t="shared" si="54"/>
        <v>2</v>
      </c>
      <c r="J547" s="338">
        <v>651.24</v>
      </c>
      <c r="K547" s="338">
        <f t="shared" si="55"/>
        <v>6512.4</v>
      </c>
      <c r="L547" s="338">
        <f t="shared" si="60"/>
        <v>5209.92</v>
      </c>
      <c r="M547" s="334">
        <f t="shared" si="56"/>
        <v>1302.4799999999996</v>
      </c>
      <c r="N547" s="40"/>
      <c r="O547" s="686"/>
    </row>
    <row r="548" spans="1:18" hidden="1">
      <c r="A548" s="261" t="s">
        <v>3784</v>
      </c>
      <c r="B548" s="333">
        <v>240</v>
      </c>
      <c r="C548" s="235">
        <v>107184793</v>
      </c>
      <c r="D548" s="238">
        <v>107184793</v>
      </c>
      <c r="E548" s="238" t="s">
        <v>867</v>
      </c>
      <c r="F548" s="235" t="s">
        <v>36</v>
      </c>
      <c r="G548" s="235">
        <f>SUMIF('In-ward Register'!$K:$K,Summery!$E:$E,'In-ward Register'!$M:$M)</f>
        <v>1728</v>
      </c>
      <c r="H548" s="334">
        <f>SUMIF('Out-ward Register'!$D:$D,Summery!$E:$E,'Out-ward Register'!$F:$F)</f>
        <v>0</v>
      </c>
      <c r="I548" s="335">
        <f t="shared" si="54"/>
        <v>1728</v>
      </c>
      <c r="J548" s="334">
        <v>0.75</v>
      </c>
      <c r="K548" s="334">
        <f t="shared" si="55"/>
        <v>1296</v>
      </c>
      <c r="L548" s="334">
        <f t="shared" si="60"/>
        <v>0</v>
      </c>
      <c r="M548" s="334">
        <f t="shared" si="56"/>
        <v>1296</v>
      </c>
      <c r="N548" s="51"/>
      <c r="O548" s="400">
        <f t="shared" ref="O548:O556" si="61">M548/M$2*100</f>
        <v>1.3670886075949367</v>
      </c>
      <c r="Q548" s="255"/>
    </row>
    <row r="549" spans="1:18" ht="20.399999999999999" hidden="1">
      <c r="A549" s="261" t="s">
        <v>6323</v>
      </c>
      <c r="B549" s="333">
        <v>701</v>
      </c>
      <c r="C549" s="235">
        <v>109598700</v>
      </c>
      <c r="D549" s="337" t="s">
        <v>2266</v>
      </c>
      <c r="E549" s="238" t="s">
        <v>3180</v>
      </c>
      <c r="F549" s="235" t="s">
        <v>36</v>
      </c>
      <c r="G549" s="235">
        <f>SUMIF('In-ward Register'!$K:$K,Summery!$E:$E,'In-ward Register'!$M:$M)</f>
        <v>100</v>
      </c>
      <c r="H549" s="334">
        <f>SUMIF('Out-ward Register'!$D:$D,Summery!$E:$E,'Out-ward Register'!$F:$F)</f>
        <v>56</v>
      </c>
      <c r="I549" s="335">
        <f t="shared" si="54"/>
        <v>44</v>
      </c>
      <c r="J549" s="334">
        <v>29.24</v>
      </c>
      <c r="K549" s="334">
        <f t="shared" si="55"/>
        <v>2924</v>
      </c>
      <c r="L549" s="334">
        <f t="shared" si="60"/>
        <v>1637.4399999999998</v>
      </c>
      <c r="M549" s="334">
        <f t="shared" si="56"/>
        <v>1286.5600000000002</v>
      </c>
      <c r="N549" s="51"/>
      <c r="O549" s="400">
        <f t="shared" si="61"/>
        <v>1.3571308016877639</v>
      </c>
      <c r="Q549" s="255"/>
    </row>
    <row r="550" spans="1:18" hidden="1">
      <c r="A550" s="261" t="s">
        <v>3784</v>
      </c>
      <c r="B550" s="333">
        <v>860</v>
      </c>
      <c r="C550" s="235">
        <v>110648092</v>
      </c>
      <c r="D550" s="337" t="s">
        <v>2709</v>
      </c>
      <c r="E550" s="238" t="s">
        <v>2710</v>
      </c>
      <c r="F550" s="235" t="s">
        <v>36</v>
      </c>
      <c r="G550" s="235">
        <f>SUMIF('In-ward Register'!$K:$K,Summery!$E:$E,'In-ward Register'!$M:$M)</f>
        <v>1</v>
      </c>
      <c r="H550" s="334">
        <f>SUMIF('Out-ward Register'!$D:$D,Summery!$E:$E,'Out-ward Register'!$F:$F)</f>
        <v>0</v>
      </c>
      <c r="I550" s="335">
        <f t="shared" si="54"/>
        <v>1</v>
      </c>
      <c r="J550" s="334">
        <v>1282.8499999999999</v>
      </c>
      <c r="K550" s="334">
        <f t="shared" si="55"/>
        <v>1282.8499999999999</v>
      </c>
      <c r="L550" s="334">
        <f t="shared" si="60"/>
        <v>0</v>
      </c>
      <c r="M550" s="334">
        <f t="shared" si="56"/>
        <v>1282.8499999999999</v>
      </c>
      <c r="N550" s="177"/>
      <c r="O550" s="400">
        <f t="shared" si="61"/>
        <v>1.3532172995780589</v>
      </c>
      <c r="Q550" s="255"/>
    </row>
    <row r="551" spans="1:18" hidden="1">
      <c r="A551" s="261" t="s">
        <v>6323</v>
      </c>
      <c r="B551" s="333">
        <v>80</v>
      </c>
      <c r="C551" s="235">
        <v>107885480</v>
      </c>
      <c r="D551" s="337" t="s">
        <v>430</v>
      </c>
      <c r="E551" s="238" t="s">
        <v>431</v>
      </c>
      <c r="F551" s="235" t="s">
        <v>36</v>
      </c>
      <c r="G551" s="235">
        <f>SUMIF('In-ward Register'!$K:$K,Summery!$E:$E,'In-ward Register'!$M:$M)</f>
        <v>70</v>
      </c>
      <c r="H551" s="334">
        <f>SUMIF('Out-ward Register'!$D:$D,Summery!$E:$E,'Out-ward Register'!$F:$F)</f>
        <v>0</v>
      </c>
      <c r="I551" s="335">
        <f t="shared" si="54"/>
        <v>70</v>
      </c>
      <c r="J551" s="334">
        <v>18.28</v>
      </c>
      <c r="K551" s="334">
        <f t="shared" si="55"/>
        <v>1279.6000000000001</v>
      </c>
      <c r="L551" s="334">
        <f t="shared" si="60"/>
        <v>0</v>
      </c>
      <c r="M551" s="334">
        <f t="shared" si="56"/>
        <v>1279.6000000000001</v>
      </c>
      <c r="N551" s="51"/>
      <c r="O551" s="400">
        <f t="shared" si="61"/>
        <v>1.349789029535865</v>
      </c>
      <c r="Q551" s="255"/>
    </row>
    <row r="552" spans="1:18" hidden="1">
      <c r="A552" s="261" t="s">
        <v>6323</v>
      </c>
      <c r="B552" s="333">
        <v>254</v>
      </c>
      <c r="C552" s="235">
        <v>102009698</v>
      </c>
      <c r="D552" s="238" t="s">
        <v>901</v>
      </c>
      <c r="E552" s="238" t="s">
        <v>902</v>
      </c>
      <c r="F552" s="235" t="s">
        <v>36</v>
      </c>
      <c r="G552" s="235">
        <f>SUMIF('In-ward Register'!$K:$K,Summery!$E:$E,'In-ward Register'!$M:$M)</f>
        <v>1</v>
      </c>
      <c r="H552" s="334">
        <f>SUMIF('Out-ward Register'!$D:$D,Summery!$E:$E,'Out-ward Register'!$F:$F)</f>
        <v>0</v>
      </c>
      <c r="I552" s="335">
        <f t="shared" si="54"/>
        <v>1</v>
      </c>
      <c r="J552" s="334">
        <v>1252.19</v>
      </c>
      <c r="K552" s="334">
        <f t="shared" si="55"/>
        <v>1252.19</v>
      </c>
      <c r="L552" s="334">
        <f t="shared" si="60"/>
        <v>0</v>
      </c>
      <c r="M552" s="334">
        <f t="shared" si="56"/>
        <v>1252.19</v>
      </c>
      <c r="N552" s="177"/>
      <c r="O552" s="400">
        <f t="shared" si="61"/>
        <v>1.3208755274261603</v>
      </c>
      <c r="Q552" s="255"/>
    </row>
    <row r="553" spans="1:18" hidden="1">
      <c r="A553" s="261" t="s">
        <v>6323</v>
      </c>
      <c r="B553" s="333">
        <v>135</v>
      </c>
      <c r="C553" s="235">
        <v>110294852</v>
      </c>
      <c r="D553" s="238" t="s">
        <v>593</v>
      </c>
      <c r="E553" s="238" t="s">
        <v>594</v>
      </c>
      <c r="F553" s="235" t="s">
        <v>36</v>
      </c>
      <c r="G553" s="235">
        <f>SUMIF('In-ward Register'!$K:$K,Summery!$E:$E,'In-ward Register'!$M:$M)</f>
        <v>100</v>
      </c>
      <c r="H553" s="334">
        <f>SUMIF('Out-ward Register'!$D:$D,Summery!$E:$E,'Out-ward Register'!$F:$F)</f>
        <v>0</v>
      </c>
      <c r="I553" s="335">
        <f t="shared" si="54"/>
        <v>100</v>
      </c>
      <c r="J553" s="334">
        <v>12.19</v>
      </c>
      <c r="K553" s="334">
        <f t="shared" si="55"/>
        <v>1219</v>
      </c>
      <c r="L553" s="334">
        <f t="shared" si="60"/>
        <v>0</v>
      </c>
      <c r="M553" s="334">
        <f t="shared" si="56"/>
        <v>1219</v>
      </c>
      <c r="N553" s="51"/>
      <c r="O553" s="400">
        <f t="shared" si="61"/>
        <v>1.2858649789029535</v>
      </c>
      <c r="P553" s="402">
        <v>99</v>
      </c>
      <c r="Q553" s="256" t="s">
        <v>595</v>
      </c>
      <c r="R553" s="256" t="s">
        <v>596</v>
      </c>
    </row>
    <row r="554" spans="1:18" hidden="1">
      <c r="A554" s="261" t="s">
        <v>3784</v>
      </c>
      <c r="B554" s="333">
        <v>171</v>
      </c>
      <c r="C554" s="235">
        <v>109627316</v>
      </c>
      <c r="D554" s="238">
        <v>109627316</v>
      </c>
      <c r="E554" s="238" t="s">
        <v>699</v>
      </c>
      <c r="F554" s="235" t="s">
        <v>36</v>
      </c>
      <c r="G554" s="235">
        <f>SUMIF('In-ward Register'!$K:$K,Summery!$E:$E,'In-ward Register'!$M:$M)</f>
        <v>112</v>
      </c>
      <c r="H554" s="334">
        <f>SUMIF('Out-ward Register'!$D:$D,Summery!$E:$E,'Out-ward Register'!$F:$F)</f>
        <v>0</v>
      </c>
      <c r="I554" s="335">
        <f t="shared" si="54"/>
        <v>112</v>
      </c>
      <c r="J554" s="334">
        <v>10.6</v>
      </c>
      <c r="K554" s="334">
        <f t="shared" si="55"/>
        <v>1187.2</v>
      </c>
      <c r="L554" s="334">
        <f t="shared" si="60"/>
        <v>0</v>
      </c>
      <c r="M554" s="334">
        <f t="shared" si="56"/>
        <v>1187.2</v>
      </c>
      <c r="N554" s="177"/>
      <c r="O554" s="400">
        <f t="shared" si="61"/>
        <v>1.2523206751054852</v>
      </c>
      <c r="Q554" s="255"/>
    </row>
    <row r="555" spans="1:18" hidden="1">
      <c r="A555" s="261" t="s">
        <v>3784</v>
      </c>
      <c r="B555" s="333">
        <v>850</v>
      </c>
      <c r="C555" s="347">
        <v>110492007</v>
      </c>
      <c r="D555" s="347"/>
      <c r="E555" s="349" t="s">
        <v>2701</v>
      </c>
      <c r="F555" s="235" t="s">
        <v>36</v>
      </c>
      <c r="G555" s="235">
        <f>SUMIF('In-ward Register'!$K:$K,Summery!$E:$E,'In-ward Register'!$M:$M)</f>
        <v>12</v>
      </c>
      <c r="H555" s="334">
        <f>SUMIF('Out-ward Register'!$D:$D,Summery!$E:$E,'Out-ward Register'!$F:$F)</f>
        <v>0</v>
      </c>
      <c r="I555" s="335">
        <f t="shared" si="54"/>
        <v>12</v>
      </c>
      <c r="J555" s="334">
        <v>98.4</v>
      </c>
      <c r="K555" s="334">
        <f t="shared" si="55"/>
        <v>1180.8000000000002</v>
      </c>
      <c r="L555" s="334">
        <f t="shared" si="60"/>
        <v>0</v>
      </c>
      <c r="M555" s="334">
        <f t="shared" si="56"/>
        <v>1180.8000000000002</v>
      </c>
      <c r="N555" s="177"/>
      <c r="O555" s="400">
        <f t="shared" si="61"/>
        <v>1.2455696202531648</v>
      </c>
      <c r="Q555" s="255"/>
    </row>
    <row r="556" spans="1:18" hidden="1">
      <c r="A556" s="261" t="s">
        <v>6323</v>
      </c>
      <c r="B556" s="333">
        <v>96</v>
      </c>
      <c r="C556" s="235" t="s">
        <v>6329</v>
      </c>
      <c r="D556" s="238" t="s">
        <v>473</v>
      </c>
      <c r="E556" s="238" t="s">
        <v>474</v>
      </c>
      <c r="F556" s="235" t="s">
        <v>36</v>
      </c>
      <c r="G556" s="235">
        <f>SUMIF('In-ward Register'!$K:$K,Summery!$E:$E,'In-ward Register'!$M:$M)</f>
        <v>2</v>
      </c>
      <c r="H556" s="334">
        <f>SUMIF('Out-ward Register'!$D:$D,Summery!$E:$E,'Out-ward Register'!$F:$F)</f>
        <v>0</v>
      </c>
      <c r="I556" s="335">
        <f t="shared" si="54"/>
        <v>2</v>
      </c>
      <c r="J556" s="334">
        <v>583.61</v>
      </c>
      <c r="K556" s="334">
        <f t="shared" si="55"/>
        <v>1167.22</v>
      </c>
      <c r="L556" s="334">
        <f t="shared" si="60"/>
        <v>0</v>
      </c>
      <c r="M556" s="334">
        <f t="shared" si="56"/>
        <v>1167.22</v>
      </c>
      <c r="N556" s="51"/>
      <c r="O556" s="400">
        <f t="shared" si="61"/>
        <v>1.2312447257383967</v>
      </c>
      <c r="Q556" s="255"/>
    </row>
    <row r="557" spans="1:18" hidden="1">
      <c r="A557" s="261" t="s">
        <v>3892</v>
      </c>
      <c r="B557" s="333">
        <v>1005</v>
      </c>
      <c r="C557" s="238">
        <v>113722722</v>
      </c>
      <c r="D557" s="238">
        <v>9990000087</v>
      </c>
      <c r="E557" s="337" t="s">
        <v>4653</v>
      </c>
      <c r="F557" s="235" t="s">
        <v>36</v>
      </c>
      <c r="G557" s="235">
        <f>SUMIF('In-ward Register'!$K:$K,Summery!$E:$E,'In-ward Register'!$M:$M)</f>
        <v>20</v>
      </c>
      <c r="H557" s="334">
        <f>SUMIF('Out-ward Register'!$D:$D,Summery!$E:$E,'Out-ward Register'!$F:$F)</f>
        <v>18</v>
      </c>
      <c r="I557" s="335">
        <f t="shared" si="54"/>
        <v>2</v>
      </c>
      <c r="J557" s="338">
        <v>579.54999999999995</v>
      </c>
      <c r="K557" s="338">
        <f t="shared" si="55"/>
        <v>11591</v>
      </c>
      <c r="L557" s="338">
        <f t="shared" si="60"/>
        <v>10431.9</v>
      </c>
      <c r="M557" s="334">
        <f t="shared" si="56"/>
        <v>1159.1000000000004</v>
      </c>
      <c r="N557" s="40"/>
      <c r="O557" s="686"/>
    </row>
    <row r="558" spans="1:18" hidden="1">
      <c r="A558" s="261" t="s">
        <v>6323</v>
      </c>
      <c r="B558" s="333">
        <v>202</v>
      </c>
      <c r="C558" s="340">
        <v>112161394</v>
      </c>
      <c r="D558" s="238" t="s">
        <v>764</v>
      </c>
      <c r="E558" s="238" t="s">
        <v>765</v>
      </c>
      <c r="F558" s="235" t="s">
        <v>36</v>
      </c>
      <c r="G558" s="235">
        <f>SUMIF('In-ward Register'!$K:$K,Summery!$E:$E,'In-ward Register'!$M:$M)</f>
        <v>7</v>
      </c>
      <c r="H558" s="334">
        <f>SUMIF('Out-ward Register'!$D:$D,Summery!$E:$E,'Out-ward Register'!$F:$F)</f>
        <v>6</v>
      </c>
      <c r="I558" s="335">
        <f t="shared" si="54"/>
        <v>1</v>
      </c>
      <c r="J558" s="334">
        <v>1155.52</v>
      </c>
      <c r="K558" s="334">
        <f t="shared" si="55"/>
        <v>8088.6399999999994</v>
      </c>
      <c r="L558" s="334">
        <f t="shared" si="60"/>
        <v>6933.12</v>
      </c>
      <c r="M558" s="334">
        <f t="shared" si="56"/>
        <v>1155.5199999999995</v>
      </c>
      <c r="N558" s="51"/>
      <c r="O558" s="400">
        <f t="shared" ref="O558:O570" si="62">M558/M$2*100</f>
        <v>1.2189029535864975</v>
      </c>
      <c r="Q558" s="255"/>
    </row>
    <row r="559" spans="1:18" hidden="1">
      <c r="A559" s="261" t="s">
        <v>3784</v>
      </c>
      <c r="B559" s="333">
        <v>177</v>
      </c>
      <c r="C559" s="235">
        <v>110317065</v>
      </c>
      <c r="D559" s="238">
        <v>110317065</v>
      </c>
      <c r="E559" s="238" t="s">
        <v>705</v>
      </c>
      <c r="F559" s="235" t="s">
        <v>36</v>
      </c>
      <c r="G559" s="235">
        <f>SUMIF('In-ward Register'!$K:$K,Summery!$E:$E,'In-ward Register'!$M:$M)</f>
        <v>820</v>
      </c>
      <c r="H559" s="334">
        <f>SUMIF('Out-ward Register'!$D:$D,Summery!$E:$E,'Out-ward Register'!$F:$F)</f>
        <v>0</v>
      </c>
      <c r="I559" s="335">
        <f t="shared" si="54"/>
        <v>820</v>
      </c>
      <c r="J559" s="334">
        <v>1.4</v>
      </c>
      <c r="K559" s="334">
        <f t="shared" si="55"/>
        <v>1148</v>
      </c>
      <c r="L559" s="334">
        <f t="shared" si="60"/>
        <v>0</v>
      </c>
      <c r="M559" s="334">
        <f t="shared" si="56"/>
        <v>1148</v>
      </c>
      <c r="N559" s="177"/>
      <c r="O559" s="400">
        <f t="shared" si="62"/>
        <v>1.2109704641350212</v>
      </c>
      <c r="Q559" s="255"/>
    </row>
    <row r="560" spans="1:18" hidden="1">
      <c r="A560" s="261" t="s">
        <v>6323</v>
      </c>
      <c r="B560" s="333">
        <v>704</v>
      </c>
      <c r="C560" s="235">
        <v>110315363</v>
      </c>
      <c r="D560" s="238">
        <v>110315363</v>
      </c>
      <c r="E560" s="238" t="s">
        <v>3182</v>
      </c>
      <c r="F560" s="235" t="s">
        <v>36</v>
      </c>
      <c r="G560" s="235">
        <f>SUMIF('In-ward Register'!$K:$K,Summery!$E:$E,'In-ward Register'!$M:$M)</f>
        <v>12</v>
      </c>
      <c r="H560" s="334">
        <f>SUMIF('Out-ward Register'!$D:$D,Summery!$E:$E,'Out-ward Register'!$F:$F)</f>
        <v>0</v>
      </c>
      <c r="I560" s="335">
        <f t="shared" si="54"/>
        <v>12</v>
      </c>
      <c r="J560" s="334">
        <v>95</v>
      </c>
      <c r="K560" s="334">
        <f t="shared" si="55"/>
        <v>1140</v>
      </c>
      <c r="L560" s="334">
        <f t="shared" si="60"/>
        <v>0</v>
      </c>
      <c r="M560" s="334">
        <f t="shared" si="56"/>
        <v>1140</v>
      </c>
      <c r="N560" s="177"/>
      <c r="O560" s="400">
        <f t="shared" si="62"/>
        <v>1.2025316455696202</v>
      </c>
      <c r="Q560" s="255"/>
    </row>
    <row r="561" spans="1:17" hidden="1">
      <c r="A561" s="261" t="s">
        <v>3784</v>
      </c>
      <c r="B561" s="333">
        <v>864</v>
      </c>
      <c r="C561" s="235">
        <v>110648097</v>
      </c>
      <c r="D561" s="337" t="s">
        <v>2717</v>
      </c>
      <c r="E561" s="238" t="s">
        <v>2718</v>
      </c>
      <c r="F561" s="235" t="s">
        <v>36</v>
      </c>
      <c r="G561" s="235">
        <f>SUMIF('In-ward Register'!$K:$K,Summery!$E:$E,'In-ward Register'!$M:$M)</f>
        <v>2</v>
      </c>
      <c r="H561" s="334">
        <f>SUMIF('Out-ward Register'!$D:$D,Summery!$E:$E,'Out-ward Register'!$F:$F)</f>
        <v>0</v>
      </c>
      <c r="I561" s="335">
        <f t="shared" si="54"/>
        <v>2</v>
      </c>
      <c r="J561" s="334">
        <v>569.53</v>
      </c>
      <c r="K561" s="334">
        <f t="shared" si="55"/>
        <v>1139.06</v>
      </c>
      <c r="L561" s="334">
        <f t="shared" si="60"/>
        <v>0</v>
      </c>
      <c r="M561" s="334">
        <f t="shared" si="56"/>
        <v>1139.06</v>
      </c>
      <c r="N561" s="177"/>
      <c r="O561" s="400">
        <f t="shared" si="62"/>
        <v>1.2015400843881856</v>
      </c>
      <c r="Q561" s="255"/>
    </row>
    <row r="562" spans="1:17" hidden="1">
      <c r="A562" s="261" t="s">
        <v>6323</v>
      </c>
      <c r="B562" s="333">
        <v>176</v>
      </c>
      <c r="C562" s="235">
        <v>111357082</v>
      </c>
      <c r="D562" s="238">
        <v>111357082</v>
      </c>
      <c r="E562" s="238" t="s">
        <v>704</v>
      </c>
      <c r="F562" s="235" t="s">
        <v>36</v>
      </c>
      <c r="G562" s="235">
        <f>SUMIF('In-ward Register'!$K:$K,Summery!$E:$E,'In-ward Register'!$M:$M)</f>
        <v>445</v>
      </c>
      <c r="H562" s="334">
        <f>SUMIF('Out-ward Register'!$D:$D,Summery!$E:$E,'Out-ward Register'!$F:$F)</f>
        <v>0</v>
      </c>
      <c r="I562" s="335">
        <f t="shared" si="54"/>
        <v>445</v>
      </c>
      <c r="J562" s="334">
        <v>2.5299999999999998</v>
      </c>
      <c r="K562" s="334">
        <f t="shared" si="55"/>
        <v>1125.8499999999999</v>
      </c>
      <c r="L562" s="334">
        <f t="shared" si="60"/>
        <v>0</v>
      </c>
      <c r="M562" s="334">
        <f t="shared" si="56"/>
        <v>1125.8499999999999</v>
      </c>
      <c r="N562" s="177"/>
      <c r="O562" s="400">
        <f t="shared" si="62"/>
        <v>1.1876054852320674</v>
      </c>
      <c r="Q562" s="255"/>
    </row>
    <row r="563" spans="1:17" hidden="1">
      <c r="A563" s="261" t="s">
        <v>6323</v>
      </c>
      <c r="B563" s="333">
        <v>33</v>
      </c>
      <c r="C563" s="235">
        <v>110456655</v>
      </c>
      <c r="D563" s="238">
        <v>110456655</v>
      </c>
      <c r="E563" s="238" t="s">
        <v>3030</v>
      </c>
      <c r="F563" s="235" t="s">
        <v>2729</v>
      </c>
      <c r="G563" s="235">
        <f>SUMIF('In-ward Register'!$K:$K,Summery!$E:$E,'In-ward Register'!$M:$M)</f>
        <v>100</v>
      </c>
      <c r="H563" s="334">
        <f>SUMIF('Out-ward Register'!$D:$D,Summery!$E:$E,'Out-ward Register'!$F:$F)</f>
        <v>0</v>
      </c>
      <c r="I563" s="335">
        <f t="shared" si="54"/>
        <v>100</v>
      </c>
      <c r="J563" s="334">
        <v>11</v>
      </c>
      <c r="K563" s="334">
        <f t="shared" si="55"/>
        <v>1100</v>
      </c>
      <c r="L563" s="334">
        <f t="shared" si="60"/>
        <v>0</v>
      </c>
      <c r="M563" s="334">
        <f t="shared" si="56"/>
        <v>1100</v>
      </c>
      <c r="N563" s="51"/>
      <c r="O563" s="400">
        <f t="shared" si="62"/>
        <v>1.1603375527426161</v>
      </c>
      <c r="Q563" s="255"/>
    </row>
    <row r="564" spans="1:17" hidden="1">
      <c r="A564" s="261" t="s">
        <v>6323</v>
      </c>
      <c r="B564" s="333">
        <v>476</v>
      </c>
      <c r="C564" s="235">
        <v>110315367</v>
      </c>
      <c r="D564" s="238" t="s">
        <v>1488</v>
      </c>
      <c r="E564" s="337" t="s">
        <v>3104</v>
      </c>
      <c r="F564" s="235" t="s">
        <v>2729</v>
      </c>
      <c r="G564" s="235">
        <f>SUMIF('In-ward Register'!$K:$K,Summery!$E:$E,'In-ward Register'!$M:$M)</f>
        <v>100</v>
      </c>
      <c r="H564" s="334">
        <f>SUMIF('Out-ward Register'!$D:$D,Summery!$E:$E,'Out-ward Register'!$F:$F)</f>
        <v>0</v>
      </c>
      <c r="I564" s="335">
        <f t="shared" si="54"/>
        <v>100</v>
      </c>
      <c r="J564" s="334">
        <v>11</v>
      </c>
      <c r="K564" s="334">
        <f t="shared" si="55"/>
        <v>1100</v>
      </c>
      <c r="L564" s="334">
        <f t="shared" si="60"/>
        <v>0</v>
      </c>
      <c r="M564" s="334">
        <f t="shared" si="56"/>
        <v>1100</v>
      </c>
      <c r="N564" s="177"/>
      <c r="O564" s="400">
        <f t="shared" si="62"/>
        <v>1.1603375527426161</v>
      </c>
      <c r="Q564" s="255"/>
    </row>
    <row r="565" spans="1:17" ht="20.399999999999999" hidden="1">
      <c r="A565" s="261" t="s">
        <v>6323</v>
      </c>
      <c r="B565" s="333">
        <v>705</v>
      </c>
      <c r="C565" s="235">
        <v>110315367</v>
      </c>
      <c r="D565" s="238" t="s">
        <v>2291</v>
      </c>
      <c r="E565" s="238" t="s">
        <v>3183</v>
      </c>
      <c r="F565" s="235" t="s">
        <v>2729</v>
      </c>
      <c r="G565" s="235">
        <f>SUMIF('In-ward Register'!$K:$K,Summery!$E:$E,'In-ward Register'!$M:$M)</f>
        <v>100</v>
      </c>
      <c r="H565" s="334">
        <f>SUMIF('Out-ward Register'!$D:$D,Summery!$E:$E,'Out-ward Register'!$F:$F)</f>
        <v>0</v>
      </c>
      <c r="I565" s="335">
        <f t="shared" si="54"/>
        <v>100</v>
      </c>
      <c r="J565" s="334">
        <v>11</v>
      </c>
      <c r="K565" s="334">
        <f t="shared" si="55"/>
        <v>1100</v>
      </c>
      <c r="L565" s="334">
        <f t="shared" si="60"/>
        <v>0</v>
      </c>
      <c r="M565" s="334">
        <f t="shared" si="56"/>
        <v>1100</v>
      </c>
      <c r="N565" s="177"/>
      <c r="O565" s="400">
        <f t="shared" si="62"/>
        <v>1.1603375527426161</v>
      </c>
      <c r="Q565" s="255"/>
    </row>
    <row r="566" spans="1:17" ht="20.399999999999999" hidden="1">
      <c r="A566" s="261" t="s">
        <v>6323</v>
      </c>
      <c r="B566" s="333">
        <v>710</v>
      </c>
      <c r="C566" s="235">
        <v>110315367</v>
      </c>
      <c r="D566" s="238" t="s">
        <v>2300</v>
      </c>
      <c r="E566" s="238" t="s">
        <v>3188</v>
      </c>
      <c r="F566" s="235" t="s">
        <v>2729</v>
      </c>
      <c r="G566" s="235">
        <f>SUMIF('In-ward Register'!$K:$K,Summery!$E:$E,'In-ward Register'!$M:$M)</f>
        <v>100</v>
      </c>
      <c r="H566" s="334">
        <f>SUMIF('Out-ward Register'!$D:$D,Summery!$E:$E,'Out-ward Register'!$F:$F)</f>
        <v>0</v>
      </c>
      <c r="I566" s="335">
        <f t="shared" si="54"/>
        <v>100</v>
      </c>
      <c r="J566" s="334">
        <v>11</v>
      </c>
      <c r="K566" s="334">
        <f t="shared" si="55"/>
        <v>1100</v>
      </c>
      <c r="L566" s="334">
        <f t="shared" si="60"/>
        <v>0</v>
      </c>
      <c r="M566" s="334">
        <f t="shared" si="56"/>
        <v>1100</v>
      </c>
      <c r="N566" s="177"/>
      <c r="O566" s="400">
        <f t="shared" si="62"/>
        <v>1.1603375527426161</v>
      </c>
      <c r="Q566" s="255"/>
    </row>
    <row r="567" spans="1:17" hidden="1">
      <c r="A567" s="261" t="s">
        <v>3892</v>
      </c>
      <c r="B567" s="333">
        <v>888</v>
      </c>
      <c r="C567" s="235" t="s">
        <v>2977</v>
      </c>
      <c r="D567" s="239" t="s">
        <v>2978</v>
      </c>
      <c r="E567" s="238" t="s">
        <v>2979</v>
      </c>
      <c r="F567" s="235" t="s">
        <v>36</v>
      </c>
      <c r="G567" s="235">
        <f>SUMIF('In-ward Register'!$K:$K,Summery!$E:$E,'In-ward Register'!$M:$M)</f>
        <v>4000</v>
      </c>
      <c r="H567" s="334">
        <f>SUMIF('Out-ward Register'!$D:$D,Summery!$E:$E,'Out-ward Register'!$F:$F)</f>
        <v>3730</v>
      </c>
      <c r="I567" s="335">
        <f t="shared" si="54"/>
        <v>270</v>
      </c>
      <c r="J567" s="334">
        <v>3.99</v>
      </c>
      <c r="K567" s="334">
        <f t="shared" si="55"/>
        <v>15960</v>
      </c>
      <c r="L567" s="334">
        <f t="shared" si="60"/>
        <v>14882.7</v>
      </c>
      <c r="M567" s="334">
        <f t="shared" si="56"/>
        <v>1077.2999999999993</v>
      </c>
      <c r="N567" s="51"/>
      <c r="O567" s="400">
        <f t="shared" si="62"/>
        <v>1.1363924050632903</v>
      </c>
      <c r="Q567" s="255"/>
    </row>
    <row r="568" spans="1:17" ht="20.399999999999999" hidden="1">
      <c r="A568" s="261" t="s">
        <v>6323</v>
      </c>
      <c r="B568" s="333">
        <v>118</v>
      </c>
      <c r="C568" s="235">
        <v>111401281</v>
      </c>
      <c r="D568" s="238" t="s">
        <v>544</v>
      </c>
      <c r="E568" s="238" t="s">
        <v>545</v>
      </c>
      <c r="F568" s="235" t="s">
        <v>36</v>
      </c>
      <c r="G568" s="235">
        <f>SUMIF('In-ward Register'!$K:$K,Summery!$E:$E,'In-ward Register'!$M:$M)</f>
        <v>15</v>
      </c>
      <c r="H568" s="334">
        <f>SUMIF('Out-ward Register'!$D:$D,Summery!$E:$E,'Out-ward Register'!$F:$F)</f>
        <v>0</v>
      </c>
      <c r="I568" s="335">
        <f t="shared" si="54"/>
        <v>15</v>
      </c>
      <c r="J568" s="334">
        <v>68.599999999999994</v>
      </c>
      <c r="K568" s="334">
        <f t="shared" si="55"/>
        <v>1029</v>
      </c>
      <c r="L568" s="334">
        <f t="shared" si="60"/>
        <v>0</v>
      </c>
      <c r="M568" s="334">
        <f t="shared" si="56"/>
        <v>1029</v>
      </c>
      <c r="N568" s="51"/>
      <c r="O568" s="400">
        <f t="shared" si="62"/>
        <v>1.0854430379746836</v>
      </c>
      <c r="Q568" s="255"/>
    </row>
    <row r="569" spans="1:17" ht="20.399999999999999" hidden="1">
      <c r="A569" s="261" t="s">
        <v>3784</v>
      </c>
      <c r="B569" s="333">
        <v>83</v>
      </c>
      <c r="C569" s="235">
        <v>109708571</v>
      </c>
      <c r="D569" s="337" t="s">
        <v>436</v>
      </c>
      <c r="E569" s="238" t="s">
        <v>437</v>
      </c>
      <c r="F569" s="235" t="s">
        <v>36</v>
      </c>
      <c r="G569" s="235">
        <f>SUMIF('In-ward Register'!$K:$K,Summery!$E:$E,'In-ward Register'!$M:$M)</f>
        <v>144</v>
      </c>
      <c r="H569" s="334">
        <f>SUMIF('Out-ward Register'!$D:$D,Summery!$E:$E,'Out-ward Register'!$F:$F)</f>
        <v>0</v>
      </c>
      <c r="I569" s="335">
        <f t="shared" si="54"/>
        <v>144</v>
      </c>
      <c r="J569" s="334">
        <v>7.13</v>
      </c>
      <c r="K569" s="334">
        <f t="shared" si="55"/>
        <v>1026.72</v>
      </c>
      <c r="L569" s="334">
        <f t="shared" si="60"/>
        <v>0</v>
      </c>
      <c r="M569" s="334">
        <f t="shared" si="56"/>
        <v>1026.72</v>
      </c>
      <c r="N569" s="51"/>
      <c r="O569" s="400">
        <f t="shared" si="62"/>
        <v>1.0830379746835443</v>
      </c>
      <c r="Q569" s="255"/>
    </row>
    <row r="570" spans="1:17" hidden="1">
      <c r="A570" s="261" t="s">
        <v>3784</v>
      </c>
      <c r="B570" s="333">
        <v>157</v>
      </c>
      <c r="C570" s="235">
        <v>110322233</v>
      </c>
      <c r="D570" s="238" t="s">
        <v>663</v>
      </c>
      <c r="E570" s="238" t="s">
        <v>664</v>
      </c>
      <c r="F570" s="235" t="s">
        <v>36</v>
      </c>
      <c r="G570" s="235">
        <f>SUMIF('In-ward Register'!$K:$K,Summery!$E:$E,'In-ward Register'!$M:$M)</f>
        <v>10</v>
      </c>
      <c r="H570" s="334">
        <f>SUMIF('Out-ward Register'!$D:$D,Summery!$E:$E,'Out-ward Register'!$F:$F)</f>
        <v>9</v>
      </c>
      <c r="I570" s="335">
        <f t="shared" si="54"/>
        <v>1</v>
      </c>
      <c r="J570" s="334">
        <v>1006</v>
      </c>
      <c r="K570" s="334">
        <f t="shared" si="55"/>
        <v>10060</v>
      </c>
      <c r="L570" s="334">
        <f t="shared" si="60"/>
        <v>9054</v>
      </c>
      <c r="M570" s="334">
        <f t="shared" si="56"/>
        <v>1006</v>
      </c>
      <c r="N570" s="51"/>
      <c r="O570" s="400">
        <f t="shared" si="62"/>
        <v>1.0611814345991561</v>
      </c>
      <c r="Q570" s="255"/>
    </row>
    <row r="571" spans="1:17" hidden="1">
      <c r="A571" s="261" t="s">
        <v>6323</v>
      </c>
      <c r="B571" s="333">
        <v>1019</v>
      </c>
      <c r="C571" s="238">
        <v>113841731</v>
      </c>
      <c r="D571" s="238" t="s">
        <v>4838</v>
      </c>
      <c r="E571" s="238" t="s">
        <v>4839</v>
      </c>
      <c r="F571" s="333" t="s">
        <v>36</v>
      </c>
      <c r="G571" s="333">
        <f>SUMIF('In-ward Register'!$K:$K,Summery!$E:$E,'In-ward Register'!$M:$M)</f>
        <v>4</v>
      </c>
      <c r="H571" s="334">
        <f>SUMIF('Out-ward Register'!$D:$D,Summery!$E:$E,'Out-ward Register'!$F:$F)</f>
        <v>1</v>
      </c>
      <c r="I571" s="333">
        <f t="shared" si="54"/>
        <v>3</v>
      </c>
      <c r="J571" s="334">
        <v>325</v>
      </c>
      <c r="K571" s="333">
        <f t="shared" si="55"/>
        <v>1300</v>
      </c>
      <c r="L571" s="333">
        <f t="shared" si="60"/>
        <v>325</v>
      </c>
      <c r="M571" s="334">
        <f t="shared" si="56"/>
        <v>975</v>
      </c>
      <c r="N571" s="40"/>
      <c r="O571" s="686"/>
    </row>
    <row r="572" spans="1:17" ht="20.399999999999999" hidden="1">
      <c r="A572" s="261" t="s">
        <v>3784</v>
      </c>
      <c r="B572" s="333">
        <v>112</v>
      </c>
      <c r="C572" s="235">
        <v>109544079</v>
      </c>
      <c r="D572" s="238" t="s">
        <v>522</v>
      </c>
      <c r="E572" s="238" t="s">
        <v>523</v>
      </c>
      <c r="F572" s="235" t="s">
        <v>36</v>
      </c>
      <c r="G572" s="235">
        <f>SUMIF('In-ward Register'!$K:$K,Summery!$E:$E,'In-ward Register'!$M:$M)</f>
        <v>1</v>
      </c>
      <c r="H572" s="334">
        <f>SUMIF('Out-ward Register'!$D:$D,Summery!$E:$E,'Out-ward Register'!$F:$F)</f>
        <v>0</v>
      </c>
      <c r="I572" s="335">
        <f t="shared" si="54"/>
        <v>1</v>
      </c>
      <c r="J572" s="334">
        <v>950</v>
      </c>
      <c r="K572" s="334">
        <f t="shared" si="55"/>
        <v>950</v>
      </c>
      <c r="L572" s="334">
        <f t="shared" si="60"/>
        <v>0</v>
      </c>
      <c r="M572" s="334">
        <f t="shared" si="56"/>
        <v>950</v>
      </c>
      <c r="N572" s="51"/>
      <c r="O572" s="400">
        <f t="shared" ref="O572:O587" si="63">M572/M$2*100</f>
        <v>1.0021097046413503</v>
      </c>
      <c r="Q572" s="255"/>
    </row>
    <row r="573" spans="1:17" ht="20.399999999999999" hidden="1">
      <c r="A573" s="261" t="s">
        <v>3892</v>
      </c>
      <c r="B573" s="333">
        <v>349</v>
      </c>
      <c r="C573" s="235">
        <v>110408136</v>
      </c>
      <c r="D573" s="235">
        <v>110408136</v>
      </c>
      <c r="E573" s="238" t="s">
        <v>3086</v>
      </c>
      <c r="F573" s="235" t="s">
        <v>2729</v>
      </c>
      <c r="G573" s="235">
        <f>SUMIF('In-ward Register'!$K:$K,Summery!$E:$E,'In-ward Register'!$M:$M)</f>
        <v>53</v>
      </c>
      <c r="H573" s="334">
        <f>SUMIF('Out-ward Register'!$D:$D,Summery!$E:$E,'Out-ward Register'!$F:$F)</f>
        <v>30</v>
      </c>
      <c r="I573" s="335">
        <f t="shared" si="54"/>
        <v>23</v>
      </c>
      <c r="J573" s="334">
        <v>41</v>
      </c>
      <c r="K573" s="334">
        <f t="shared" si="55"/>
        <v>2173</v>
      </c>
      <c r="L573" s="334">
        <f t="shared" si="60"/>
        <v>1230</v>
      </c>
      <c r="M573" s="334">
        <f t="shared" si="56"/>
        <v>943</v>
      </c>
      <c r="N573" s="51"/>
      <c r="O573" s="400">
        <f t="shared" si="63"/>
        <v>0.99472573839662448</v>
      </c>
      <c r="Q573" s="255"/>
    </row>
    <row r="574" spans="1:17" hidden="1">
      <c r="A574" s="261" t="s">
        <v>3784</v>
      </c>
      <c r="B574" s="333">
        <v>788</v>
      </c>
      <c r="C574" s="347">
        <v>102632535</v>
      </c>
      <c r="D574" s="347" t="s">
        <v>2627</v>
      </c>
      <c r="E574" s="349" t="s">
        <v>2628</v>
      </c>
      <c r="F574" s="235" t="s">
        <v>36</v>
      </c>
      <c r="G574" s="235">
        <f>SUMIF('In-ward Register'!$K:$K,Summery!$E:$E,'In-ward Register'!$M:$M)</f>
        <v>1</v>
      </c>
      <c r="H574" s="334">
        <f>SUMIF('Out-ward Register'!$D:$D,Summery!$E:$E,'Out-ward Register'!$F:$F)</f>
        <v>0</v>
      </c>
      <c r="I574" s="335">
        <f t="shared" si="54"/>
        <v>1</v>
      </c>
      <c r="J574" s="334">
        <v>936</v>
      </c>
      <c r="K574" s="334">
        <f t="shared" si="55"/>
        <v>936</v>
      </c>
      <c r="L574" s="334">
        <f t="shared" si="60"/>
        <v>0</v>
      </c>
      <c r="M574" s="334">
        <f t="shared" si="56"/>
        <v>936</v>
      </c>
      <c r="N574" s="177"/>
      <c r="O574" s="400">
        <f t="shared" si="63"/>
        <v>0.98734177215189878</v>
      </c>
      <c r="Q574" s="255"/>
    </row>
    <row r="575" spans="1:17" hidden="1">
      <c r="A575" s="261" t="s">
        <v>6323</v>
      </c>
      <c r="B575" s="333">
        <v>32</v>
      </c>
      <c r="C575" s="238">
        <v>110456658</v>
      </c>
      <c r="D575" s="238">
        <v>110456658</v>
      </c>
      <c r="E575" s="238" t="s">
        <v>3029</v>
      </c>
      <c r="F575" s="235" t="s">
        <v>2729</v>
      </c>
      <c r="G575" s="235">
        <f>SUMIF('In-ward Register'!$K:$K,Summery!$E:$E,'In-ward Register'!$M:$M)</f>
        <v>103</v>
      </c>
      <c r="H575" s="334">
        <f>SUMIF('Out-ward Register'!$D:$D,Summery!$E:$E,'Out-ward Register'!$F:$F)</f>
        <v>0</v>
      </c>
      <c r="I575" s="335">
        <f t="shared" si="54"/>
        <v>103</v>
      </c>
      <c r="J575" s="334">
        <v>8.75</v>
      </c>
      <c r="K575" s="334">
        <f t="shared" si="55"/>
        <v>901.25</v>
      </c>
      <c r="L575" s="334">
        <f t="shared" si="60"/>
        <v>0</v>
      </c>
      <c r="M575" s="334">
        <f t="shared" si="56"/>
        <v>901.25</v>
      </c>
      <c r="N575" s="51"/>
      <c r="O575" s="400">
        <f t="shared" si="63"/>
        <v>0.95068565400843874</v>
      </c>
      <c r="Q575" s="255"/>
    </row>
    <row r="576" spans="1:17" hidden="1">
      <c r="A576" s="261" t="s">
        <v>6323</v>
      </c>
      <c r="B576" s="333">
        <v>185</v>
      </c>
      <c r="C576" s="235">
        <v>110408151</v>
      </c>
      <c r="D576" s="238">
        <v>110408151</v>
      </c>
      <c r="E576" s="238" t="s">
        <v>725</v>
      </c>
      <c r="F576" s="235" t="s">
        <v>36</v>
      </c>
      <c r="G576" s="235">
        <f>SUMIF('In-ward Register'!$K:$K,Summery!$E:$E,'In-ward Register'!$M:$M)</f>
        <v>18</v>
      </c>
      <c r="H576" s="334">
        <f>SUMIF('Out-ward Register'!$D:$D,Summery!$E:$E,'Out-ward Register'!$F:$F)</f>
        <v>0</v>
      </c>
      <c r="I576" s="335">
        <f t="shared" si="54"/>
        <v>18</v>
      </c>
      <c r="J576" s="334">
        <v>48.8</v>
      </c>
      <c r="K576" s="334">
        <f t="shared" si="55"/>
        <v>878.4</v>
      </c>
      <c r="L576" s="334">
        <f t="shared" si="60"/>
        <v>0</v>
      </c>
      <c r="M576" s="334">
        <f t="shared" si="56"/>
        <v>878.4</v>
      </c>
      <c r="N576" s="177"/>
      <c r="O576" s="400">
        <f t="shared" si="63"/>
        <v>0.92658227848101271</v>
      </c>
      <c r="Q576" s="255"/>
    </row>
    <row r="577" spans="1:18" hidden="1">
      <c r="A577" s="261" t="s">
        <v>6323</v>
      </c>
      <c r="B577" s="333">
        <v>28</v>
      </c>
      <c r="C577" s="235">
        <v>102086056</v>
      </c>
      <c r="D577" s="235">
        <v>102086056</v>
      </c>
      <c r="E577" s="238" t="s">
        <v>262</v>
      </c>
      <c r="F577" s="235" t="s">
        <v>2729</v>
      </c>
      <c r="G577" s="235">
        <f>SUMIF('In-ward Register'!$K:$K,Summery!$E:$E,'In-ward Register'!$M:$M)</f>
        <v>100</v>
      </c>
      <c r="H577" s="334">
        <f>SUMIF('Out-ward Register'!$D:$D,Summery!$E:$E,'Out-ward Register'!$F:$F)</f>
        <v>0</v>
      </c>
      <c r="I577" s="335">
        <f t="shared" si="54"/>
        <v>100</v>
      </c>
      <c r="J577" s="334">
        <v>8.75</v>
      </c>
      <c r="K577" s="334">
        <f t="shared" si="55"/>
        <v>875</v>
      </c>
      <c r="L577" s="334">
        <f t="shared" si="60"/>
        <v>0</v>
      </c>
      <c r="M577" s="334">
        <f t="shared" si="56"/>
        <v>875</v>
      </c>
      <c r="N577" s="51"/>
      <c r="O577" s="400">
        <f t="shared" si="63"/>
        <v>0.9229957805907173</v>
      </c>
      <c r="Q577" s="255"/>
    </row>
    <row r="578" spans="1:18" ht="20.399999999999999" hidden="1">
      <c r="A578" s="261" t="s">
        <v>6323</v>
      </c>
      <c r="B578" s="333">
        <v>706</v>
      </c>
      <c r="C578" s="235">
        <v>110315368</v>
      </c>
      <c r="D578" s="238" t="s">
        <v>2293</v>
      </c>
      <c r="E578" s="238" t="s">
        <v>3184</v>
      </c>
      <c r="F578" s="235" t="s">
        <v>2729</v>
      </c>
      <c r="G578" s="235">
        <f>SUMIF('In-ward Register'!$K:$K,Summery!$E:$E,'In-ward Register'!$M:$M)</f>
        <v>100</v>
      </c>
      <c r="H578" s="334">
        <f>SUMIF('Out-ward Register'!$D:$D,Summery!$E:$E,'Out-ward Register'!$F:$F)</f>
        <v>0</v>
      </c>
      <c r="I578" s="335">
        <f t="shared" si="54"/>
        <v>100</v>
      </c>
      <c r="J578" s="334">
        <v>8.75</v>
      </c>
      <c r="K578" s="334">
        <f t="shared" si="55"/>
        <v>875</v>
      </c>
      <c r="L578" s="334">
        <f t="shared" si="60"/>
        <v>0</v>
      </c>
      <c r="M578" s="334">
        <f t="shared" si="56"/>
        <v>875</v>
      </c>
      <c r="N578" s="177"/>
      <c r="O578" s="400">
        <f t="shared" si="63"/>
        <v>0.9229957805907173</v>
      </c>
      <c r="Q578" s="255"/>
    </row>
    <row r="579" spans="1:18" hidden="1">
      <c r="A579" s="261" t="s">
        <v>6323</v>
      </c>
      <c r="B579" s="333">
        <v>180</v>
      </c>
      <c r="C579" s="235">
        <v>109627317</v>
      </c>
      <c r="D579" s="238">
        <v>109627317</v>
      </c>
      <c r="E579" s="238" t="s">
        <v>709</v>
      </c>
      <c r="F579" s="235" t="s">
        <v>36</v>
      </c>
      <c r="G579" s="235">
        <f>SUMIF('In-ward Register'!$K:$K,Summery!$E:$E,'In-ward Register'!$M:$M)</f>
        <v>132</v>
      </c>
      <c r="H579" s="334">
        <f>SUMIF('Out-ward Register'!$D:$D,Summery!$E:$E,'Out-ward Register'!$F:$F)</f>
        <v>0</v>
      </c>
      <c r="I579" s="335">
        <f t="shared" si="54"/>
        <v>132</v>
      </c>
      <c r="J579" s="334">
        <v>6.6</v>
      </c>
      <c r="K579" s="334">
        <f t="shared" si="55"/>
        <v>871.19999999999993</v>
      </c>
      <c r="L579" s="334">
        <f t="shared" si="60"/>
        <v>0</v>
      </c>
      <c r="M579" s="334">
        <f t="shared" si="56"/>
        <v>871.19999999999993</v>
      </c>
      <c r="N579" s="177"/>
      <c r="O579" s="400">
        <f t="shared" si="63"/>
        <v>0.9189873417721518</v>
      </c>
      <c r="Q579" s="255"/>
    </row>
    <row r="580" spans="1:18" hidden="1">
      <c r="A580" s="261" t="s">
        <v>6323</v>
      </c>
      <c r="B580" s="333">
        <v>167</v>
      </c>
      <c r="C580" s="235">
        <v>110317064</v>
      </c>
      <c r="D580" s="238">
        <v>110317064</v>
      </c>
      <c r="E580" s="238" t="s">
        <v>688</v>
      </c>
      <c r="F580" s="235" t="s">
        <v>36</v>
      </c>
      <c r="G580" s="235">
        <f>SUMIF('In-ward Register'!$K:$K,Summery!$E:$E,'In-ward Register'!$M:$M)</f>
        <v>784</v>
      </c>
      <c r="H580" s="334">
        <f>SUMIF('Out-ward Register'!$D:$D,Summery!$E:$E,'Out-ward Register'!$F:$F)</f>
        <v>0</v>
      </c>
      <c r="I580" s="335">
        <f t="shared" ref="I580:I643" si="64">G580-H580</f>
        <v>784</v>
      </c>
      <c r="J580" s="334">
        <v>1.1000000000000001</v>
      </c>
      <c r="K580" s="334">
        <f t="shared" ref="K580:K643" si="65">J580*G580</f>
        <v>862.40000000000009</v>
      </c>
      <c r="L580" s="334">
        <f t="shared" si="60"/>
        <v>0</v>
      </c>
      <c r="M580" s="334">
        <f t="shared" ref="M580:M643" si="66">K580-L580</f>
        <v>862.40000000000009</v>
      </c>
      <c r="N580" s="51"/>
      <c r="O580" s="400">
        <f t="shared" si="63"/>
        <v>0.90970464135021101</v>
      </c>
      <c r="Q580" s="255"/>
    </row>
    <row r="581" spans="1:18" hidden="1">
      <c r="A581" s="261" t="s">
        <v>6323</v>
      </c>
      <c r="B581" s="333">
        <v>143</v>
      </c>
      <c r="C581" s="235">
        <v>109612594</v>
      </c>
      <c r="D581" s="238" t="s">
        <v>624</v>
      </c>
      <c r="E581" s="238" t="s">
        <v>625</v>
      </c>
      <c r="F581" s="235" t="s">
        <v>36</v>
      </c>
      <c r="G581" s="235">
        <f>SUMIF('In-ward Register'!$K:$K,Summery!$E:$E,'In-ward Register'!$M:$M)</f>
        <v>118</v>
      </c>
      <c r="H581" s="334">
        <f>SUMIF('Out-ward Register'!$D:$D,Summery!$E:$E,'Out-ward Register'!$F:$F)</f>
        <v>0</v>
      </c>
      <c r="I581" s="335">
        <f t="shared" si="64"/>
        <v>118</v>
      </c>
      <c r="J581" s="334">
        <v>7.25</v>
      </c>
      <c r="K581" s="334">
        <f t="shared" si="65"/>
        <v>855.5</v>
      </c>
      <c r="L581" s="334">
        <f t="shared" si="60"/>
        <v>0</v>
      </c>
      <c r="M581" s="334">
        <f t="shared" si="66"/>
        <v>855.5</v>
      </c>
      <c r="N581" s="51"/>
      <c r="O581" s="400">
        <f t="shared" si="63"/>
        <v>0.90242616033755274</v>
      </c>
      <c r="P581" s="402">
        <v>118</v>
      </c>
      <c r="Q581" s="256" t="s">
        <v>595</v>
      </c>
      <c r="R581" s="256" t="s">
        <v>596</v>
      </c>
    </row>
    <row r="582" spans="1:18" ht="20.399999999999999" hidden="1">
      <c r="A582" s="261" t="s">
        <v>6323</v>
      </c>
      <c r="B582" s="333">
        <v>932</v>
      </c>
      <c r="C582" s="235">
        <v>111453993</v>
      </c>
      <c r="D582" s="239" t="s">
        <v>3717</v>
      </c>
      <c r="E582" s="239" t="s">
        <v>3718</v>
      </c>
      <c r="F582" s="333" t="s">
        <v>36</v>
      </c>
      <c r="G582" s="235">
        <f>SUMIF('In-ward Register'!$K:$K,Summery!$E:$E,'In-ward Register'!$M:$M)</f>
        <v>2</v>
      </c>
      <c r="H582" s="334">
        <f>SUMIF('Out-ward Register'!$D:$D,Summery!$E:$E,'Out-ward Register'!$F:$F)</f>
        <v>0</v>
      </c>
      <c r="I582" s="335">
        <f t="shared" si="64"/>
        <v>2</v>
      </c>
      <c r="J582" s="338">
        <v>424</v>
      </c>
      <c r="K582" s="338">
        <f t="shared" si="65"/>
        <v>848</v>
      </c>
      <c r="L582" s="338">
        <f t="shared" si="60"/>
        <v>0</v>
      </c>
      <c r="M582" s="334">
        <f t="shared" si="66"/>
        <v>848</v>
      </c>
      <c r="N582" s="189"/>
      <c r="O582" s="401">
        <f t="shared" si="63"/>
        <v>0.89451476793248941</v>
      </c>
      <c r="Q582" s="255"/>
    </row>
    <row r="583" spans="1:18" hidden="1">
      <c r="A583" s="261" t="s">
        <v>3784</v>
      </c>
      <c r="B583" s="333">
        <v>863</v>
      </c>
      <c r="C583" s="235">
        <v>110648093</v>
      </c>
      <c r="D583" s="337" t="s">
        <v>2715</v>
      </c>
      <c r="E583" s="238" t="s">
        <v>2716</v>
      </c>
      <c r="F583" s="235" t="s">
        <v>36</v>
      </c>
      <c r="G583" s="235">
        <f>SUMIF('In-ward Register'!$K:$K,Summery!$E:$E,'In-ward Register'!$M:$M)</f>
        <v>1</v>
      </c>
      <c r="H583" s="334">
        <f>SUMIF('Out-ward Register'!$D:$D,Summery!$E:$E,'Out-ward Register'!$F:$F)</f>
        <v>0</v>
      </c>
      <c r="I583" s="335">
        <f t="shared" si="64"/>
        <v>1</v>
      </c>
      <c r="J583" s="334">
        <v>816.7</v>
      </c>
      <c r="K583" s="334">
        <f t="shared" si="65"/>
        <v>816.7</v>
      </c>
      <c r="L583" s="334">
        <f t="shared" si="60"/>
        <v>0</v>
      </c>
      <c r="M583" s="334">
        <f t="shared" si="66"/>
        <v>816.7</v>
      </c>
      <c r="N583" s="177"/>
      <c r="O583" s="400">
        <f t="shared" si="63"/>
        <v>0.86149789029535873</v>
      </c>
      <c r="Q583" s="255"/>
    </row>
    <row r="584" spans="1:18" hidden="1">
      <c r="A584" s="261" t="s">
        <v>6323</v>
      </c>
      <c r="B584" s="333">
        <v>94</v>
      </c>
      <c r="C584" s="235">
        <v>101638198</v>
      </c>
      <c r="D584" s="238" t="s">
        <v>467</v>
      </c>
      <c r="E584" s="238" t="s">
        <v>468</v>
      </c>
      <c r="F584" s="235" t="s">
        <v>36</v>
      </c>
      <c r="G584" s="235">
        <f>SUMIF('In-ward Register'!$K:$K,Summery!$E:$E,'In-ward Register'!$M:$M)</f>
        <v>5</v>
      </c>
      <c r="H584" s="334">
        <f>SUMIF('Out-ward Register'!$D:$D,Summery!$E:$E,'Out-ward Register'!$F:$F)</f>
        <v>0</v>
      </c>
      <c r="I584" s="335">
        <f t="shared" si="64"/>
        <v>5</v>
      </c>
      <c r="J584" s="334">
        <v>162.81</v>
      </c>
      <c r="K584" s="334">
        <f t="shared" si="65"/>
        <v>814.05</v>
      </c>
      <c r="L584" s="334">
        <f t="shared" si="60"/>
        <v>0</v>
      </c>
      <c r="M584" s="334">
        <f t="shared" si="66"/>
        <v>814.05</v>
      </c>
      <c r="N584" s="51"/>
      <c r="O584" s="400">
        <f t="shared" si="63"/>
        <v>0.85870253164556964</v>
      </c>
      <c r="Q584" s="255"/>
    </row>
    <row r="585" spans="1:18" hidden="1">
      <c r="A585" s="261" t="s">
        <v>6323</v>
      </c>
      <c r="B585" s="333">
        <v>110</v>
      </c>
      <c r="C585" s="235">
        <v>111401280</v>
      </c>
      <c r="D585" s="238" t="s">
        <v>513</v>
      </c>
      <c r="E585" s="238" t="s">
        <v>514</v>
      </c>
      <c r="F585" s="235" t="s">
        <v>36</v>
      </c>
      <c r="G585" s="235">
        <f>SUMIF('In-ward Register'!$K:$K,Summery!$E:$E,'In-ward Register'!$M:$M)</f>
        <v>5</v>
      </c>
      <c r="H585" s="334">
        <f>SUMIF('Out-ward Register'!$D:$D,Summery!$E:$E,'Out-ward Register'!$F:$F)</f>
        <v>0</v>
      </c>
      <c r="I585" s="335">
        <f t="shared" si="64"/>
        <v>5</v>
      </c>
      <c r="J585" s="334">
        <v>160</v>
      </c>
      <c r="K585" s="334">
        <f t="shared" si="65"/>
        <v>800</v>
      </c>
      <c r="L585" s="334">
        <f t="shared" si="60"/>
        <v>0</v>
      </c>
      <c r="M585" s="334">
        <f t="shared" si="66"/>
        <v>800</v>
      </c>
      <c r="N585" s="51"/>
      <c r="O585" s="400">
        <f t="shared" si="63"/>
        <v>0.8438818565400843</v>
      </c>
      <c r="Q585" s="255"/>
    </row>
    <row r="586" spans="1:18" ht="20.399999999999999" hidden="1">
      <c r="A586" s="261" t="s">
        <v>6323</v>
      </c>
      <c r="B586" s="333">
        <v>715</v>
      </c>
      <c r="C586" s="235">
        <v>110315449</v>
      </c>
      <c r="D586" s="238" t="s">
        <v>2310</v>
      </c>
      <c r="E586" s="238" t="s">
        <v>3191</v>
      </c>
      <c r="F586" s="235" t="s">
        <v>2729</v>
      </c>
      <c r="G586" s="235">
        <f>SUMIF('In-ward Register'!$K:$K,Summery!$E:$E,'In-ward Register'!$M:$M)</f>
        <v>15</v>
      </c>
      <c r="H586" s="334">
        <f>SUMIF('Out-ward Register'!$D:$D,Summery!$E:$E,'Out-ward Register'!$F:$F)</f>
        <v>0</v>
      </c>
      <c r="I586" s="335">
        <f t="shared" si="64"/>
        <v>15</v>
      </c>
      <c r="J586" s="334">
        <v>53.3</v>
      </c>
      <c r="K586" s="334">
        <f t="shared" si="65"/>
        <v>799.5</v>
      </c>
      <c r="L586" s="334">
        <f t="shared" si="60"/>
        <v>0</v>
      </c>
      <c r="M586" s="334">
        <f t="shared" si="66"/>
        <v>799.5</v>
      </c>
      <c r="N586" s="177"/>
      <c r="O586" s="400">
        <f t="shared" si="63"/>
        <v>0.84335443037974678</v>
      </c>
      <c r="Q586" s="255"/>
    </row>
    <row r="587" spans="1:18" hidden="1">
      <c r="A587" s="261" t="s">
        <v>6323</v>
      </c>
      <c r="B587" s="333">
        <v>186</v>
      </c>
      <c r="C587" s="235">
        <v>110408149</v>
      </c>
      <c r="D587" s="238">
        <v>110408149</v>
      </c>
      <c r="E587" s="238" t="s">
        <v>726</v>
      </c>
      <c r="F587" s="235" t="s">
        <v>36</v>
      </c>
      <c r="G587" s="235">
        <f>SUMIF('In-ward Register'!$K:$K,Summery!$E:$E,'In-ward Register'!$M:$M)</f>
        <v>18</v>
      </c>
      <c r="H587" s="334">
        <f>SUMIF('Out-ward Register'!$D:$D,Summery!$E:$E,'Out-ward Register'!$F:$F)</f>
        <v>0</v>
      </c>
      <c r="I587" s="335">
        <f t="shared" si="64"/>
        <v>18</v>
      </c>
      <c r="J587" s="334">
        <v>43.2</v>
      </c>
      <c r="K587" s="334">
        <f t="shared" si="65"/>
        <v>777.6</v>
      </c>
      <c r="L587" s="334">
        <f t="shared" si="60"/>
        <v>0</v>
      </c>
      <c r="M587" s="334">
        <f t="shared" si="66"/>
        <v>777.6</v>
      </c>
      <c r="N587" s="177"/>
      <c r="O587" s="400">
        <f t="shared" si="63"/>
        <v>0.82025316455696207</v>
      </c>
      <c r="Q587" s="255"/>
    </row>
    <row r="588" spans="1:18" hidden="1">
      <c r="A588" s="261" t="s">
        <v>6326</v>
      </c>
      <c r="B588" s="238">
        <v>1211</v>
      </c>
      <c r="C588" s="238">
        <v>106172790</v>
      </c>
      <c r="D588" s="239"/>
      <c r="E588" s="239" t="s">
        <v>6191</v>
      </c>
      <c r="F588" s="333" t="s">
        <v>36</v>
      </c>
      <c r="G588" s="235">
        <f>SUMIF('In-ward Register'!$K:$K,Summery!$E:$E,'In-ward Register'!$M:$M)</f>
        <v>2</v>
      </c>
      <c r="H588" s="334">
        <f>SUMIF('Out-ward Register'!$D:$D,Summery!$E:$E,'Out-ward Register'!$F:$F)</f>
        <v>0</v>
      </c>
      <c r="I588" s="335">
        <f t="shared" si="64"/>
        <v>2</v>
      </c>
      <c r="J588" s="338">
        <v>388</v>
      </c>
      <c r="K588" s="338">
        <f t="shared" si="65"/>
        <v>776</v>
      </c>
      <c r="L588" s="338">
        <f t="shared" si="60"/>
        <v>0</v>
      </c>
      <c r="M588" s="334">
        <f t="shared" si="66"/>
        <v>776</v>
      </c>
      <c r="N588" s="40"/>
      <c r="O588" s="686"/>
    </row>
    <row r="589" spans="1:18" hidden="1">
      <c r="A589" s="261" t="s">
        <v>6323</v>
      </c>
      <c r="B589" s="333">
        <v>229</v>
      </c>
      <c r="C589" s="235">
        <v>107863721</v>
      </c>
      <c r="D589" s="238">
        <v>107863721</v>
      </c>
      <c r="E589" s="238" t="s">
        <v>3054</v>
      </c>
      <c r="F589" s="235" t="s">
        <v>36</v>
      </c>
      <c r="G589" s="235">
        <f>SUMIF('In-ward Register'!$K:$K,Summery!$E:$E,'In-ward Register'!$M:$M)</f>
        <v>4</v>
      </c>
      <c r="H589" s="334">
        <f>SUMIF('Out-ward Register'!$D:$D,Summery!$E:$E,'Out-ward Register'!$F:$F)</f>
        <v>0</v>
      </c>
      <c r="I589" s="335">
        <f t="shared" si="64"/>
        <v>4</v>
      </c>
      <c r="J589" s="334">
        <v>190</v>
      </c>
      <c r="K589" s="334">
        <f t="shared" si="65"/>
        <v>760</v>
      </c>
      <c r="L589" s="334">
        <f t="shared" si="60"/>
        <v>0</v>
      </c>
      <c r="M589" s="334">
        <f t="shared" si="66"/>
        <v>760</v>
      </c>
      <c r="N589" s="177"/>
      <c r="O589" s="400">
        <f t="shared" ref="O589:O611" si="67">M589/M$2*100</f>
        <v>0.80168776371308015</v>
      </c>
      <c r="Q589" s="255"/>
    </row>
    <row r="590" spans="1:18" hidden="1">
      <c r="A590" s="261" t="s">
        <v>3892</v>
      </c>
      <c r="B590" s="333">
        <v>203</v>
      </c>
      <c r="C590" s="235">
        <v>111397725</v>
      </c>
      <c r="D590" s="238" t="s">
        <v>773</v>
      </c>
      <c r="E590" s="238" t="s">
        <v>774</v>
      </c>
      <c r="F590" s="235" t="s">
        <v>36</v>
      </c>
      <c r="G590" s="235">
        <f>SUMIF('In-ward Register'!$K:$K,Summery!$E:$E,'In-ward Register'!$M:$M)</f>
        <v>16</v>
      </c>
      <c r="H590" s="334">
        <f>SUMIF('Out-ward Register'!$D:$D,Summery!$E:$E,'Out-ward Register'!$F:$F)</f>
        <v>2</v>
      </c>
      <c r="I590" s="335">
        <f t="shared" si="64"/>
        <v>14</v>
      </c>
      <c r="J590" s="334">
        <v>52.81</v>
      </c>
      <c r="K590" s="334">
        <f t="shared" si="65"/>
        <v>844.96</v>
      </c>
      <c r="L590" s="334">
        <f t="shared" si="60"/>
        <v>105.62</v>
      </c>
      <c r="M590" s="334">
        <f t="shared" si="66"/>
        <v>739.34</v>
      </c>
      <c r="N590" s="51"/>
      <c r="O590" s="400">
        <f t="shared" si="67"/>
        <v>0.77989451476793248</v>
      </c>
      <c r="Q590" s="255"/>
    </row>
    <row r="591" spans="1:18" hidden="1">
      <c r="A591" s="261" t="s">
        <v>6323</v>
      </c>
      <c r="B591" s="333">
        <v>316</v>
      </c>
      <c r="C591" s="235">
        <v>110315416</v>
      </c>
      <c r="D591" s="238" t="s">
        <v>1039</v>
      </c>
      <c r="E591" s="238" t="s">
        <v>3071</v>
      </c>
      <c r="F591" s="235" t="s">
        <v>36</v>
      </c>
      <c r="G591" s="235">
        <f>SUMIF('In-ward Register'!$K:$K,Summery!$E:$E,'In-ward Register'!$M:$M)</f>
        <v>37</v>
      </c>
      <c r="H591" s="334">
        <f>SUMIF('Out-ward Register'!$D:$D,Summery!$E:$E,'Out-ward Register'!$F:$F)</f>
        <v>0</v>
      </c>
      <c r="I591" s="335">
        <f t="shared" si="64"/>
        <v>37</v>
      </c>
      <c r="J591" s="334">
        <v>19.2</v>
      </c>
      <c r="K591" s="334">
        <f t="shared" si="65"/>
        <v>710.4</v>
      </c>
      <c r="L591" s="334">
        <f t="shared" si="60"/>
        <v>0</v>
      </c>
      <c r="M591" s="334">
        <f t="shared" si="66"/>
        <v>710.4</v>
      </c>
      <c r="N591" s="177"/>
      <c r="O591" s="400">
        <f t="shared" si="67"/>
        <v>0.74936708860759482</v>
      </c>
      <c r="P591" s="402">
        <v>22</v>
      </c>
      <c r="Q591" s="256" t="s">
        <v>595</v>
      </c>
      <c r="R591" s="256" t="s">
        <v>1031</v>
      </c>
    </row>
    <row r="592" spans="1:18" hidden="1">
      <c r="A592" s="261" t="s">
        <v>6323</v>
      </c>
      <c r="B592" s="333">
        <v>86</v>
      </c>
      <c r="C592" s="235">
        <v>101074025</v>
      </c>
      <c r="D592" s="238" t="s">
        <v>447</v>
      </c>
      <c r="E592" s="238" t="s">
        <v>448</v>
      </c>
      <c r="F592" s="235" t="s">
        <v>36</v>
      </c>
      <c r="G592" s="235">
        <f>SUMIF('In-ward Register'!$K:$K,Summery!$E:$E,'In-ward Register'!$M:$M)</f>
        <v>200</v>
      </c>
      <c r="H592" s="334">
        <f>SUMIF('Out-ward Register'!$D:$D,Summery!$E:$E,'Out-ward Register'!$F:$F)</f>
        <v>0</v>
      </c>
      <c r="I592" s="335">
        <f t="shared" si="64"/>
        <v>200</v>
      </c>
      <c r="J592" s="334">
        <v>3.5490900000000001</v>
      </c>
      <c r="K592" s="334">
        <f t="shared" si="65"/>
        <v>709.81799999999998</v>
      </c>
      <c r="L592" s="334">
        <f t="shared" si="60"/>
        <v>0</v>
      </c>
      <c r="M592" s="334">
        <f t="shared" si="66"/>
        <v>709.81799999999998</v>
      </c>
      <c r="N592" s="51"/>
      <c r="O592" s="400">
        <f t="shared" si="67"/>
        <v>0.74875316455696195</v>
      </c>
      <c r="Q592" s="255"/>
    </row>
    <row r="593" spans="1:18" hidden="1">
      <c r="A593" s="261" t="s">
        <v>6323</v>
      </c>
      <c r="B593" s="333">
        <v>139</v>
      </c>
      <c r="C593" s="235">
        <v>110294847</v>
      </c>
      <c r="D593" s="238" t="s">
        <v>610</v>
      </c>
      <c r="E593" s="238" t="s">
        <v>611</v>
      </c>
      <c r="F593" s="235" t="s">
        <v>36</v>
      </c>
      <c r="G593" s="235">
        <f>SUMIF('In-ward Register'!$K:$K,Summery!$E:$E,'In-ward Register'!$M:$M)</f>
        <v>100</v>
      </c>
      <c r="H593" s="334">
        <f>SUMIF('Out-ward Register'!$D:$D,Summery!$E:$E,'Out-ward Register'!$F:$F)</f>
        <v>0</v>
      </c>
      <c r="I593" s="335">
        <f t="shared" si="64"/>
        <v>100</v>
      </c>
      <c r="J593" s="334">
        <v>7.07</v>
      </c>
      <c r="K593" s="334">
        <f t="shared" si="65"/>
        <v>707</v>
      </c>
      <c r="L593" s="334">
        <f t="shared" si="60"/>
        <v>0</v>
      </c>
      <c r="M593" s="334">
        <f t="shared" si="66"/>
        <v>707</v>
      </c>
      <c r="N593" s="51"/>
      <c r="O593" s="400">
        <f t="shared" si="67"/>
        <v>0.74578059071729963</v>
      </c>
      <c r="P593" s="402">
        <v>100</v>
      </c>
      <c r="Q593" s="256" t="s">
        <v>595</v>
      </c>
      <c r="R593" s="256" t="s">
        <v>596</v>
      </c>
    </row>
    <row r="594" spans="1:18" hidden="1">
      <c r="A594" s="261" t="s">
        <v>6323</v>
      </c>
      <c r="B594" s="333">
        <v>187</v>
      </c>
      <c r="C594" s="235">
        <v>110408148</v>
      </c>
      <c r="D594" s="238">
        <v>110408148</v>
      </c>
      <c r="E594" s="238" t="s">
        <v>727</v>
      </c>
      <c r="F594" s="235" t="s">
        <v>36</v>
      </c>
      <c r="G594" s="235">
        <f>SUMIF('In-ward Register'!$K:$K,Summery!$E:$E,'In-ward Register'!$M:$M)</f>
        <v>4</v>
      </c>
      <c r="H594" s="334">
        <f>SUMIF('Out-ward Register'!$D:$D,Summery!$E:$E,'Out-ward Register'!$F:$F)</f>
        <v>0</v>
      </c>
      <c r="I594" s="335">
        <f t="shared" si="64"/>
        <v>4</v>
      </c>
      <c r="J594" s="334">
        <v>176</v>
      </c>
      <c r="K594" s="334">
        <f t="shared" si="65"/>
        <v>704</v>
      </c>
      <c r="L594" s="334">
        <f t="shared" si="60"/>
        <v>0</v>
      </c>
      <c r="M594" s="334">
        <f t="shared" si="66"/>
        <v>704</v>
      </c>
      <c r="N594" s="177"/>
      <c r="O594" s="400">
        <f t="shared" si="67"/>
        <v>0.7426160337552743</v>
      </c>
      <c r="Q594" s="255"/>
    </row>
    <row r="595" spans="1:18" hidden="1">
      <c r="A595" s="261" t="s">
        <v>6323</v>
      </c>
      <c r="B595" s="333">
        <v>228</v>
      </c>
      <c r="C595" s="235">
        <v>110408249</v>
      </c>
      <c r="D595" s="238" t="s">
        <v>854</v>
      </c>
      <c r="E595" s="238" t="s">
        <v>855</v>
      </c>
      <c r="F595" s="235" t="s">
        <v>36</v>
      </c>
      <c r="G595" s="235">
        <f>SUMIF('In-ward Register'!$K:$K,Summery!$E:$E,'In-ward Register'!$M:$M)</f>
        <v>5</v>
      </c>
      <c r="H595" s="334">
        <f>SUMIF('Out-ward Register'!$D:$D,Summery!$E:$E,'Out-ward Register'!$F:$F)</f>
        <v>0</v>
      </c>
      <c r="I595" s="335">
        <f t="shared" si="64"/>
        <v>5</v>
      </c>
      <c r="J595" s="334">
        <v>140</v>
      </c>
      <c r="K595" s="334">
        <f t="shared" si="65"/>
        <v>700</v>
      </c>
      <c r="L595" s="334">
        <f t="shared" si="60"/>
        <v>0</v>
      </c>
      <c r="M595" s="334">
        <f t="shared" si="66"/>
        <v>700</v>
      </c>
      <c r="N595" s="177"/>
      <c r="O595" s="400">
        <f t="shared" si="67"/>
        <v>0.73839662447257381</v>
      </c>
      <c r="Q595" s="255"/>
    </row>
    <row r="596" spans="1:18" hidden="1">
      <c r="A596" s="261" t="s">
        <v>3784</v>
      </c>
      <c r="B596" s="333">
        <v>787</v>
      </c>
      <c r="C596" s="347">
        <v>102933077</v>
      </c>
      <c r="D596" s="347" t="s">
        <v>2625</v>
      </c>
      <c r="E596" s="350" t="s">
        <v>2626</v>
      </c>
      <c r="F596" s="235" t="s">
        <v>36</v>
      </c>
      <c r="G596" s="235">
        <f>SUMIF('In-ward Register'!$K:$K,Summery!$E:$E,'In-ward Register'!$M:$M)</f>
        <v>1</v>
      </c>
      <c r="H596" s="334">
        <f>SUMIF('Out-ward Register'!$D:$D,Summery!$E:$E,'Out-ward Register'!$F:$F)</f>
        <v>0</v>
      </c>
      <c r="I596" s="335">
        <f t="shared" si="64"/>
        <v>1</v>
      </c>
      <c r="J596" s="334">
        <v>700</v>
      </c>
      <c r="K596" s="334">
        <f t="shared" si="65"/>
        <v>700</v>
      </c>
      <c r="L596" s="334">
        <f t="shared" si="60"/>
        <v>0</v>
      </c>
      <c r="M596" s="334">
        <f t="shared" si="66"/>
        <v>700</v>
      </c>
      <c r="N596" s="177"/>
      <c r="O596" s="400">
        <f t="shared" si="67"/>
        <v>0.73839662447257381</v>
      </c>
      <c r="Q596" s="255"/>
    </row>
    <row r="597" spans="1:18" hidden="1">
      <c r="A597" s="261" t="s">
        <v>6323</v>
      </c>
      <c r="B597" s="333">
        <v>725</v>
      </c>
      <c r="C597" s="235">
        <v>109721202</v>
      </c>
      <c r="D597" s="238" t="s">
        <v>2357</v>
      </c>
      <c r="E597" s="238" t="s">
        <v>3194</v>
      </c>
      <c r="F597" s="235" t="s">
        <v>36</v>
      </c>
      <c r="G597" s="235">
        <f>SUMIF('In-ward Register'!$K:$K,Summery!$E:$E,'In-ward Register'!$M:$M)</f>
        <v>8</v>
      </c>
      <c r="H597" s="334">
        <f>SUMIF('Out-ward Register'!$D:$D,Summery!$E:$E,'Out-ward Register'!$F:$F)</f>
        <v>0</v>
      </c>
      <c r="I597" s="335">
        <f t="shared" si="64"/>
        <v>8</v>
      </c>
      <c r="J597" s="334">
        <v>86</v>
      </c>
      <c r="K597" s="334">
        <f t="shared" si="65"/>
        <v>688</v>
      </c>
      <c r="L597" s="334">
        <f t="shared" si="60"/>
        <v>0</v>
      </c>
      <c r="M597" s="334">
        <f t="shared" si="66"/>
        <v>688</v>
      </c>
      <c r="N597" s="177"/>
      <c r="O597" s="400">
        <f t="shared" si="67"/>
        <v>0.72573839662447259</v>
      </c>
      <c r="Q597" s="255"/>
    </row>
    <row r="598" spans="1:18" hidden="1">
      <c r="A598" s="261" t="s">
        <v>6323</v>
      </c>
      <c r="B598" s="333">
        <v>243</v>
      </c>
      <c r="C598" s="235">
        <v>110317064</v>
      </c>
      <c r="D598" s="238">
        <v>110317064</v>
      </c>
      <c r="E598" s="238" t="s">
        <v>870</v>
      </c>
      <c r="F598" s="235" t="s">
        <v>36</v>
      </c>
      <c r="G598" s="235">
        <f>SUMIF('In-ward Register'!$K:$K,Summery!$E:$E,'In-ward Register'!$M:$M)</f>
        <v>624</v>
      </c>
      <c r="H598" s="334">
        <f>SUMIF('Out-ward Register'!$D:$D,Summery!$E:$E,'Out-ward Register'!$F:$F)</f>
        <v>0</v>
      </c>
      <c r="I598" s="335">
        <f t="shared" si="64"/>
        <v>624</v>
      </c>
      <c r="J598" s="334">
        <v>1.1000000000000001</v>
      </c>
      <c r="K598" s="334">
        <f t="shared" si="65"/>
        <v>686.40000000000009</v>
      </c>
      <c r="L598" s="334">
        <f t="shared" si="60"/>
        <v>0</v>
      </c>
      <c r="M598" s="334">
        <f t="shared" si="66"/>
        <v>686.40000000000009</v>
      </c>
      <c r="N598" s="177"/>
      <c r="O598" s="400">
        <f t="shared" si="67"/>
        <v>0.72405063291139249</v>
      </c>
      <c r="Q598" s="255"/>
    </row>
    <row r="599" spans="1:18" hidden="1">
      <c r="A599" s="261" t="s">
        <v>3784</v>
      </c>
      <c r="B599" s="333">
        <v>785</v>
      </c>
      <c r="C599" s="347">
        <v>110315377</v>
      </c>
      <c r="D599" s="347">
        <v>110315377</v>
      </c>
      <c r="E599" s="349" t="s">
        <v>2622</v>
      </c>
      <c r="F599" s="235" t="s">
        <v>36</v>
      </c>
      <c r="G599" s="235">
        <f>SUMIF('In-ward Register'!$K:$K,Summery!$E:$E,'In-ward Register'!$M:$M)</f>
        <v>284</v>
      </c>
      <c r="H599" s="334">
        <f>SUMIF('Out-ward Register'!$D:$D,Summery!$E:$E,'Out-ward Register'!$F:$F)</f>
        <v>0</v>
      </c>
      <c r="I599" s="335">
        <f t="shared" si="64"/>
        <v>284</v>
      </c>
      <c r="J599" s="334">
        <v>2.41</v>
      </c>
      <c r="K599" s="334">
        <f t="shared" si="65"/>
        <v>684.44</v>
      </c>
      <c r="L599" s="334">
        <f t="shared" si="60"/>
        <v>0</v>
      </c>
      <c r="M599" s="334">
        <f t="shared" si="66"/>
        <v>684.44</v>
      </c>
      <c r="N599" s="177"/>
      <c r="O599" s="400">
        <f t="shared" si="67"/>
        <v>0.72198312236286921</v>
      </c>
      <c r="Q599" s="255"/>
    </row>
    <row r="600" spans="1:18" hidden="1">
      <c r="A600" s="261" t="s">
        <v>3784</v>
      </c>
      <c r="B600" s="333">
        <v>483</v>
      </c>
      <c r="C600" s="235">
        <v>110408123</v>
      </c>
      <c r="D600" s="238">
        <v>110408123</v>
      </c>
      <c r="E600" s="337" t="s">
        <v>3111</v>
      </c>
      <c r="F600" s="235" t="s">
        <v>2732</v>
      </c>
      <c r="G600" s="235">
        <f>SUMIF('In-ward Register'!$K:$K,Summery!$E:$E,'In-ward Register'!$M:$M)</f>
        <v>8</v>
      </c>
      <c r="H600" s="334">
        <f>SUMIF('Out-ward Register'!$D:$D,Summery!$E:$E,'Out-ward Register'!$F:$F)</f>
        <v>0</v>
      </c>
      <c r="I600" s="335">
        <f t="shared" si="64"/>
        <v>8</v>
      </c>
      <c r="J600" s="334">
        <v>85</v>
      </c>
      <c r="K600" s="334">
        <f t="shared" si="65"/>
        <v>680</v>
      </c>
      <c r="L600" s="334">
        <f t="shared" si="60"/>
        <v>0</v>
      </c>
      <c r="M600" s="334">
        <f t="shared" si="66"/>
        <v>680</v>
      </c>
      <c r="N600" s="177"/>
      <c r="O600" s="400">
        <f t="shared" si="67"/>
        <v>0.71729957805907174</v>
      </c>
      <c r="Q600" s="255"/>
    </row>
    <row r="601" spans="1:18" hidden="1">
      <c r="A601" s="261" t="s">
        <v>3784</v>
      </c>
      <c r="B601" s="333">
        <v>861</v>
      </c>
      <c r="C601" s="235">
        <v>110648088</v>
      </c>
      <c r="D601" s="337" t="s">
        <v>2711</v>
      </c>
      <c r="E601" s="238" t="s">
        <v>2712</v>
      </c>
      <c r="F601" s="235" t="s">
        <v>36</v>
      </c>
      <c r="G601" s="235">
        <f>SUMIF('In-ward Register'!$K:$K,Summery!$E:$E,'In-ward Register'!$M:$M)</f>
        <v>2</v>
      </c>
      <c r="H601" s="334">
        <f>SUMIF('Out-ward Register'!$D:$D,Summery!$E:$E,'Out-ward Register'!$F:$F)</f>
        <v>0</v>
      </c>
      <c r="I601" s="335">
        <f t="shared" si="64"/>
        <v>2</v>
      </c>
      <c r="J601" s="334">
        <v>334.57</v>
      </c>
      <c r="K601" s="334">
        <f t="shared" si="65"/>
        <v>669.14</v>
      </c>
      <c r="L601" s="334">
        <f t="shared" si="60"/>
        <v>0</v>
      </c>
      <c r="M601" s="334">
        <f t="shared" si="66"/>
        <v>669.14</v>
      </c>
      <c r="N601" s="177"/>
      <c r="O601" s="400">
        <f t="shared" si="67"/>
        <v>0.70584388185654001</v>
      </c>
      <c r="Q601" s="255"/>
    </row>
    <row r="602" spans="1:18" hidden="1">
      <c r="A602" s="261" t="s">
        <v>6323</v>
      </c>
      <c r="B602" s="333">
        <v>146</v>
      </c>
      <c r="C602" s="235">
        <v>110294852</v>
      </c>
      <c r="D602" s="238" t="s">
        <v>630</v>
      </c>
      <c r="E602" s="238" t="s">
        <v>631</v>
      </c>
      <c r="F602" s="235" t="s">
        <v>36</v>
      </c>
      <c r="G602" s="235">
        <f>SUMIF('In-ward Register'!$K:$K,Summery!$E:$E,'In-ward Register'!$M:$M)</f>
        <v>100</v>
      </c>
      <c r="H602" s="334">
        <f>SUMIF('Out-ward Register'!$D:$D,Summery!$E:$E,'Out-ward Register'!$F:$F)</f>
        <v>0</v>
      </c>
      <c r="I602" s="335">
        <f t="shared" si="64"/>
        <v>100</v>
      </c>
      <c r="J602" s="334">
        <v>6.66</v>
      </c>
      <c r="K602" s="334">
        <f t="shared" si="65"/>
        <v>666</v>
      </c>
      <c r="L602" s="334">
        <f t="shared" si="60"/>
        <v>0</v>
      </c>
      <c r="M602" s="334">
        <f t="shared" si="66"/>
        <v>666</v>
      </c>
      <c r="N602" s="177"/>
      <c r="O602" s="400">
        <f t="shared" si="67"/>
        <v>0.70253164556962022</v>
      </c>
      <c r="P602" s="402">
        <v>100</v>
      </c>
      <c r="Q602" s="256" t="s">
        <v>595</v>
      </c>
      <c r="R602" s="256" t="s">
        <v>596</v>
      </c>
    </row>
    <row r="603" spans="1:18" hidden="1">
      <c r="A603" s="261" t="s">
        <v>6323</v>
      </c>
      <c r="B603" s="333">
        <v>179</v>
      </c>
      <c r="C603" s="235">
        <v>110317068</v>
      </c>
      <c r="D603" s="238">
        <v>110317068</v>
      </c>
      <c r="E603" s="238" t="s">
        <v>708</v>
      </c>
      <c r="F603" s="235" t="s">
        <v>36</v>
      </c>
      <c r="G603" s="235">
        <f>SUMIF('In-ward Register'!$K:$K,Summery!$E:$E,'In-ward Register'!$M:$M)</f>
        <v>819</v>
      </c>
      <c r="H603" s="334">
        <f>SUMIF('Out-ward Register'!$D:$D,Summery!$E:$E,'Out-ward Register'!$F:$F)</f>
        <v>0</v>
      </c>
      <c r="I603" s="335">
        <f t="shared" si="64"/>
        <v>819</v>
      </c>
      <c r="J603" s="334">
        <v>0.8</v>
      </c>
      <c r="K603" s="334">
        <f t="shared" si="65"/>
        <v>655.20000000000005</v>
      </c>
      <c r="L603" s="334">
        <f t="shared" si="60"/>
        <v>0</v>
      </c>
      <c r="M603" s="334">
        <f t="shared" si="66"/>
        <v>655.20000000000005</v>
      </c>
      <c r="N603" s="177"/>
      <c r="O603" s="400">
        <f t="shared" si="67"/>
        <v>0.69113924050632913</v>
      </c>
      <c r="Q603" s="255"/>
    </row>
    <row r="604" spans="1:18" hidden="1">
      <c r="A604" s="261" t="s">
        <v>6323</v>
      </c>
      <c r="B604" s="333">
        <v>708</v>
      </c>
      <c r="C604" s="235">
        <v>110315369</v>
      </c>
      <c r="D604" s="238" t="s">
        <v>2296</v>
      </c>
      <c r="E604" s="238" t="s">
        <v>3186</v>
      </c>
      <c r="F604" s="235" t="s">
        <v>2729</v>
      </c>
      <c r="G604" s="235">
        <f>SUMIF('In-ward Register'!$K:$K,Summery!$E:$E,'In-ward Register'!$M:$M)</f>
        <v>100</v>
      </c>
      <c r="H604" s="334">
        <f>SUMIF('Out-ward Register'!$D:$D,Summery!$E:$E,'Out-ward Register'!$F:$F)</f>
        <v>0</v>
      </c>
      <c r="I604" s="335">
        <f t="shared" si="64"/>
        <v>100</v>
      </c>
      <c r="J604" s="334">
        <v>6.45</v>
      </c>
      <c r="K604" s="334">
        <f t="shared" si="65"/>
        <v>645</v>
      </c>
      <c r="L604" s="334">
        <f t="shared" si="60"/>
        <v>0</v>
      </c>
      <c r="M604" s="334">
        <f t="shared" si="66"/>
        <v>645</v>
      </c>
      <c r="N604" s="177"/>
      <c r="O604" s="400">
        <f t="shared" si="67"/>
        <v>0.680379746835443</v>
      </c>
      <c r="Q604" s="255"/>
    </row>
    <row r="605" spans="1:18" ht="20.399999999999999" hidden="1">
      <c r="A605" s="261" t="s">
        <v>3784</v>
      </c>
      <c r="B605" s="333">
        <v>726</v>
      </c>
      <c r="C605" s="333">
        <v>109626007</v>
      </c>
      <c r="D605" s="333" t="s">
        <v>2359</v>
      </c>
      <c r="E605" s="238" t="s">
        <v>3195</v>
      </c>
      <c r="F605" s="235" t="s">
        <v>36</v>
      </c>
      <c r="G605" s="235">
        <f>SUMIF('In-ward Register'!$K:$K,Summery!$E:$E,'In-ward Register'!$M:$M)</f>
        <v>85</v>
      </c>
      <c r="H605" s="334">
        <f>SUMIF('Out-ward Register'!$D:$D,Summery!$E:$E,'Out-ward Register'!$F:$F)</f>
        <v>12</v>
      </c>
      <c r="I605" s="335">
        <f t="shared" si="64"/>
        <v>73</v>
      </c>
      <c r="J605" s="334">
        <v>8.5</v>
      </c>
      <c r="K605" s="334">
        <f t="shared" si="65"/>
        <v>722.5</v>
      </c>
      <c r="L605" s="334">
        <f t="shared" si="60"/>
        <v>102</v>
      </c>
      <c r="M605" s="334">
        <f t="shared" si="66"/>
        <v>620.5</v>
      </c>
      <c r="N605" s="51"/>
      <c r="O605" s="400">
        <f t="shared" si="67"/>
        <v>0.65453586497890293</v>
      </c>
      <c r="Q605" s="255"/>
    </row>
    <row r="606" spans="1:18" hidden="1">
      <c r="A606" s="261" t="s">
        <v>6323</v>
      </c>
      <c r="B606" s="333">
        <v>105</v>
      </c>
      <c r="C606" s="235">
        <v>102120187</v>
      </c>
      <c r="D606" s="337" t="s">
        <v>493</v>
      </c>
      <c r="E606" s="238" t="s">
        <v>494</v>
      </c>
      <c r="F606" s="235" t="s">
        <v>36</v>
      </c>
      <c r="G606" s="235">
        <f>SUMIF('In-ward Register'!$K:$K,Summery!$E:$E,'In-ward Register'!$M:$M)</f>
        <v>1</v>
      </c>
      <c r="H606" s="334">
        <f>SUMIF('Out-ward Register'!$D:$D,Summery!$E:$E,'Out-ward Register'!$F:$F)</f>
        <v>0</v>
      </c>
      <c r="I606" s="335">
        <f t="shared" si="64"/>
        <v>1</v>
      </c>
      <c r="J606" s="334">
        <v>618.59</v>
      </c>
      <c r="K606" s="334">
        <f t="shared" si="65"/>
        <v>618.59</v>
      </c>
      <c r="L606" s="334">
        <f t="shared" ref="L606:L669" si="68">J606*H606</f>
        <v>0</v>
      </c>
      <c r="M606" s="334">
        <f t="shared" si="66"/>
        <v>618.59</v>
      </c>
      <c r="N606" s="51"/>
      <c r="O606" s="400">
        <f t="shared" si="67"/>
        <v>0.65252109704641348</v>
      </c>
      <c r="Q606" s="255"/>
    </row>
    <row r="607" spans="1:18" ht="20.399999999999999" hidden="1">
      <c r="A607" s="261" t="s">
        <v>6323</v>
      </c>
      <c r="B607" s="333">
        <v>77</v>
      </c>
      <c r="C607" s="235">
        <v>109708579</v>
      </c>
      <c r="D607" s="337" t="s">
        <v>424</v>
      </c>
      <c r="E607" s="238" t="s">
        <v>425</v>
      </c>
      <c r="F607" s="235" t="s">
        <v>36</v>
      </c>
      <c r="G607" s="235">
        <f>SUMIF('In-ward Register'!$K:$K,Summery!$E:$E,'In-ward Register'!$M:$M)</f>
        <v>92</v>
      </c>
      <c r="H607" s="334">
        <f>SUMIF('Out-ward Register'!$D:$D,Summery!$E:$E,'Out-ward Register'!$F:$F)</f>
        <v>0</v>
      </c>
      <c r="I607" s="335">
        <f t="shared" si="64"/>
        <v>92</v>
      </c>
      <c r="J607" s="334">
        <v>6.72</v>
      </c>
      <c r="K607" s="334">
        <f t="shared" si="65"/>
        <v>618.24</v>
      </c>
      <c r="L607" s="334">
        <f t="shared" si="68"/>
        <v>0</v>
      </c>
      <c r="M607" s="334">
        <f t="shared" si="66"/>
        <v>618.24</v>
      </c>
      <c r="N607" s="51"/>
      <c r="O607" s="400">
        <f t="shared" si="67"/>
        <v>0.65215189873417723</v>
      </c>
      <c r="Q607" s="255"/>
    </row>
    <row r="608" spans="1:18" hidden="1">
      <c r="A608" s="261" t="s">
        <v>6323</v>
      </c>
      <c r="B608" s="333">
        <v>150</v>
      </c>
      <c r="C608" s="235">
        <v>101540470</v>
      </c>
      <c r="D608" s="238" t="s">
        <v>640</v>
      </c>
      <c r="E608" s="238" t="s">
        <v>641</v>
      </c>
      <c r="F608" s="235" t="s">
        <v>36</v>
      </c>
      <c r="G608" s="235">
        <f>SUMIF('In-ward Register'!$K:$K,Summery!$E:$E,'In-ward Register'!$M:$M)</f>
        <v>5</v>
      </c>
      <c r="H608" s="334">
        <f>SUMIF('Out-ward Register'!$D:$D,Summery!$E:$E,'Out-ward Register'!$F:$F)</f>
        <v>0</v>
      </c>
      <c r="I608" s="335">
        <f t="shared" si="64"/>
        <v>5</v>
      </c>
      <c r="J608" s="334">
        <v>120</v>
      </c>
      <c r="K608" s="334">
        <f t="shared" si="65"/>
        <v>600</v>
      </c>
      <c r="L608" s="334">
        <f t="shared" si="68"/>
        <v>0</v>
      </c>
      <c r="M608" s="334">
        <f t="shared" si="66"/>
        <v>600</v>
      </c>
      <c r="N608" s="177"/>
      <c r="O608" s="400">
        <f t="shared" si="67"/>
        <v>0.63291139240506333</v>
      </c>
      <c r="Q608" s="255"/>
    </row>
    <row r="609" spans="1:17" hidden="1">
      <c r="A609" s="261" t="s">
        <v>6323</v>
      </c>
      <c r="B609" s="333">
        <v>574</v>
      </c>
      <c r="C609" s="235">
        <v>100720914</v>
      </c>
      <c r="D609" s="238">
        <v>100720914</v>
      </c>
      <c r="E609" s="238" t="s">
        <v>1825</v>
      </c>
      <c r="F609" s="235" t="s">
        <v>36</v>
      </c>
      <c r="G609" s="235">
        <f>SUMIF('In-ward Register'!$K:$K,Summery!$E:$E,'In-ward Register'!$M:$M)</f>
        <v>12</v>
      </c>
      <c r="H609" s="334">
        <f>SUMIF('Out-ward Register'!$D:$D,Summery!$E:$E,'Out-ward Register'!$F:$F)</f>
        <v>0</v>
      </c>
      <c r="I609" s="335">
        <f t="shared" si="64"/>
        <v>12</v>
      </c>
      <c r="J609" s="334">
        <v>50</v>
      </c>
      <c r="K609" s="334">
        <f t="shared" si="65"/>
        <v>600</v>
      </c>
      <c r="L609" s="334">
        <f t="shared" si="68"/>
        <v>0</v>
      </c>
      <c r="M609" s="334">
        <f t="shared" si="66"/>
        <v>600</v>
      </c>
      <c r="N609" s="177"/>
      <c r="O609" s="400">
        <f t="shared" si="67"/>
        <v>0.63291139240506333</v>
      </c>
      <c r="Q609" s="255"/>
    </row>
    <row r="610" spans="1:17" hidden="1">
      <c r="A610" s="261" t="s">
        <v>3784</v>
      </c>
      <c r="B610" s="333">
        <v>859</v>
      </c>
      <c r="C610" s="235" t="s">
        <v>3553</v>
      </c>
      <c r="D610" s="337" t="s">
        <v>3554</v>
      </c>
      <c r="E610" s="238" t="s">
        <v>2708</v>
      </c>
      <c r="F610" s="235" t="s">
        <v>36</v>
      </c>
      <c r="G610" s="235">
        <f>SUMIF('In-ward Register'!$K:$K,Summery!$E:$E,'In-ward Register'!$M:$M)</f>
        <v>1</v>
      </c>
      <c r="H610" s="334">
        <f>SUMIF('Out-ward Register'!$D:$D,Summery!$E:$E,'Out-ward Register'!$F:$F)</f>
        <v>0</v>
      </c>
      <c r="I610" s="335">
        <f t="shared" si="64"/>
        <v>1</v>
      </c>
      <c r="J610" s="334">
        <v>600</v>
      </c>
      <c r="K610" s="334">
        <f t="shared" si="65"/>
        <v>600</v>
      </c>
      <c r="L610" s="334">
        <f t="shared" si="68"/>
        <v>0</v>
      </c>
      <c r="M610" s="334">
        <f t="shared" si="66"/>
        <v>600</v>
      </c>
      <c r="N610" s="177"/>
      <c r="O610" s="400">
        <f t="shared" si="67"/>
        <v>0.63291139240506333</v>
      </c>
      <c r="Q610" s="255"/>
    </row>
    <row r="611" spans="1:17" hidden="1">
      <c r="A611" s="261" t="s">
        <v>6323</v>
      </c>
      <c r="B611" s="333">
        <v>736</v>
      </c>
      <c r="C611" s="235">
        <v>112161396</v>
      </c>
      <c r="D611" s="337" t="s">
        <v>2385</v>
      </c>
      <c r="E611" s="238" t="s">
        <v>3200</v>
      </c>
      <c r="F611" s="235" t="s">
        <v>36</v>
      </c>
      <c r="G611" s="235">
        <f>SUMIF('In-ward Register'!$K:$K,Summery!$E:$E,'In-ward Register'!$M:$M)</f>
        <v>6</v>
      </c>
      <c r="H611" s="334">
        <f>SUMIF('Out-ward Register'!$D:$D,Summery!$E:$E,'Out-ward Register'!$F:$F)</f>
        <v>5</v>
      </c>
      <c r="I611" s="335">
        <f t="shared" si="64"/>
        <v>1</v>
      </c>
      <c r="J611" s="334">
        <v>579.58000000000004</v>
      </c>
      <c r="K611" s="334">
        <f t="shared" si="65"/>
        <v>3477.4800000000005</v>
      </c>
      <c r="L611" s="334">
        <f t="shared" si="68"/>
        <v>2897.9</v>
      </c>
      <c r="M611" s="334">
        <f t="shared" si="66"/>
        <v>579.58000000000038</v>
      </c>
      <c r="N611" s="51"/>
      <c r="O611" s="400">
        <f t="shared" si="67"/>
        <v>0.611371308016878</v>
      </c>
      <c r="Q611" s="255"/>
    </row>
    <row r="612" spans="1:17" hidden="1">
      <c r="A612" s="261" t="s">
        <v>3784</v>
      </c>
      <c r="B612" s="238">
        <v>1027</v>
      </c>
      <c r="C612" s="238">
        <v>115009323</v>
      </c>
      <c r="D612" s="238">
        <v>115009323</v>
      </c>
      <c r="E612" s="239" t="s">
        <v>5086</v>
      </c>
      <c r="F612" s="235" t="s">
        <v>2729</v>
      </c>
      <c r="G612" s="235">
        <f>SUMIF('In-ward Register'!$K:$K,Summery!$E:$E,'In-ward Register'!$M:$M)</f>
        <v>375</v>
      </c>
      <c r="H612" s="334">
        <f>SUMIF('Out-ward Register'!$D:$D,Summery!$E:$E,'Out-ward Register'!$F:$F)</f>
        <v>255</v>
      </c>
      <c r="I612" s="335">
        <f t="shared" si="64"/>
        <v>120</v>
      </c>
      <c r="J612" s="338">
        <v>4.8</v>
      </c>
      <c r="K612" s="338">
        <f t="shared" si="65"/>
        <v>1800</v>
      </c>
      <c r="L612" s="338">
        <f t="shared" si="68"/>
        <v>1224</v>
      </c>
      <c r="M612" s="334">
        <f t="shared" si="66"/>
        <v>576</v>
      </c>
      <c r="N612" s="40"/>
      <c r="O612" s="686"/>
    </row>
    <row r="613" spans="1:17" hidden="1">
      <c r="A613" s="261" t="s">
        <v>3784</v>
      </c>
      <c r="B613" s="333">
        <v>795</v>
      </c>
      <c r="C613" s="347">
        <v>110315421</v>
      </c>
      <c r="D613" s="347" t="s">
        <v>2639</v>
      </c>
      <c r="E613" s="349" t="s">
        <v>3220</v>
      </c>
      <c r="F613" s="235" t="s">
        <v>36</v>
      </c>
      <c r="G613" s="235">
        <f>SUMIF('In-ward Register'!$K:$K,Summery!$E:$E,'In-ward Register'!$M:$M)</f>
        <v>68</v>
      </c>
      <c r="H613" s="334">
        <f>SUMIF('Out-ward Register'!$D:$D,Summery!$E:$E,'Out-ward Register'!$F:$F)</f>
        <v>0</v>
      </c>
      <c r="I613" s="335">
        <f t="shared" si="64"/>
        <v>68</v>
      </c>
      <c r="J613" s="334">
        <v>8.09</v>
      </c>
      <c r="K613" s="334">
        <f t="shared" si="65"/>
        <v>550.12</v>
      </c>
      <c r="L613" s="334">
        <f t="shared" si="68"/>
        <v>0</v>
      </c>
      <c r="M613" s="334">
        <f t="shared" si="66"/>
        <v>550.12</v>
      </c>
      <c r="N613" s="177"/>
      <c r="O613" s="400">
        <f>M613/M$2*100</f>
        <v>0.58029535864978909</v>
      </c>
      <c r="Q613" s="255"/>
    </row>
    <row r="614" spans="1:17" hidden="1">
      <c r="A614" s="261" t="s">
        <v>3892</v>
      </c>
      <c r="B614" s="333">
        <v>780</v>
      </c>
      <c r="C614" s="235" t="s">
        <v>6097</v>
      </c>
      <c r="D614" s="346" t="s">
        <v>6096</v>
      </c>
      <c r="E614" s="238" t="s">
        <v>2594</v>
      </c>
      <c r="F614" s="235" t="s">
        <v>36</v>
      </c>
      <c r="G614" s="235">
        <f>SUMIF('In-ward Register'!$K:$K,Summery!$E:$E,'In-ward Register'!$M:$M)</f>
        <v>58</v>
      </c>
      <c r="H614" s="334">
        <f>SUMIF('Out-ward Register'!$D:$D,Summery!$E:$E,'Out-ward Register'!$F:$F)</f>
        <v>54</v>
      </c>
      <c r="I614" s="335">
        <f t="shared" si="64"/>
        <v>4</v>
      </c>
      <c r="J614" s="334">
        <v>133.16</v>
      </c>
      <c r="K614" s="334">
        <f t="shared" si="65"/>
        <v>7723.28</v>
      </c>
      <c r="L614" s="334">
        <f t="shared" si="68"/>
        <v>7190.6399999999994</v>
      </c>
      <c r="M614" s="334">
        <f t="shared" si="66"/>
        <v>532.64000000000033</v>
      </c>
      <c r="N614" s="51"/>
      <c r="O614" s="400">
        <f>M614/M$2*100</f>
        <v>0.56185654008438857</v>
      </c>
      <c r="Q614" s="255"/>
    </row>
    <row r="615" spans="1:17" hidden="1">
      <c r="A615" s="261" t="s">
        <v>6323</v>
      </c>
      <c r="B615" s="333">
        <v>362</v>
      </c>
      <c r="C615" s="235">
        <v>109710327</v>
      </c>
      <c r="D615" s="238" t="s">
        <v>1183</v>
      </c>
      <c r="E615" s="238" t="s">
        <v>3089</v>
      </c>
      <c r="F615" s="235" t="s">
        <v>36</v>
      </c>
      <c r="G615" s="235">
        <f>SUMIF('In-ward Register'!$K:$K,Summery!$E:$E,'In-ward Register'!$M:$M)</f>
        <v>1160</v>
      </c>
      <c r="H615" s="334">
        <f>SUMIF('Out-ward Register'!$D:$D,Summery!$E:$E,'Out-ward Register'!$F:$F)</f>
        <v>1139</v>
      </c>
      <c r="I615" s="335">
        <f t="shared" si="64"/>
        <v>21</v>
      </c>
      <c r="J615" s="334">
        <v>25.31</v>
      </c>
      <c r="K615" s="334">
        <f t="shared" si="65"/>
        <v>29359.599999999999</v>
      </c>
      <c r="L615" s="334">
        <f t="shared" si="68"/>
        <v>28828.09</v>
      </c>
      <c r="M615" s="334">
        <f t="shared" si="66"/>
        <v>531.5099999999984</v>
      </c>
      <c r="N615" s="51"/>
      <c r="O615" s="400">
        <f>M615/M$2*100</f>
        <v>0.56066455696202355</v>
      </c>
      <c r="Q615" s="255"/>
    </row>
    <row r="616" spans="1:17" hidden="1">
      <c r="A616" s="261" t="s">
        <v>3892</v>
      </c>
      <c r="B616" s="333">
        <v>744</v>
      </c>
      <c r="C616" s="235">
        <v>112172910</v>
      </c>
      <c r="D616" s="346" t="s">
        <v>2424</v>
      </c>
      <c r="E616" s="238" t="s">
        <v>3203</v>
      </c>
      <c r="F616" s="235" t="s">
        <v>36</v>
      </c>
      <c r="G616" s="235">
        <f>SUMIF('In-ward Register'!$K:$K,Summery!$E:$E,'In-ward Register'!$M:$M)</f>
        <v>58</v>
      </c>
      <c r="H616" s="334">
        <f>SUMIF('Out-ward Register'!$D:$D,Summery!$E:$E,'Out-ward Register'!$F:$F)</f>
        <v>54</v>
      </c>
      <c r="I616" s="335">
        <f t="shared" si="64"/>
        <v>4</v>
      </c>
      <c r="J616" s="334">
        <v>130.52000000000001</v>
      </c>
      <c r="K616" s="334">
        <f t="shared" si="65"/>
        <v>7570.1600000000008</v>
      </c>
      <c r="L616" s="334">
        <f t="shared" si="68"/>
        <v>7048.0800000000008</v>
      </c>
      <c r="M616" s="334">
        <f t="shared" si="66"/>
        <v>522.07999999999993</v>
      </c>
      <c r="N616" s="51"/>
      <c r="O616" s="400">
        <f>M616/M$2*100</f>
        <v>0.55071729957805904</v>
      </c>
      <c r="P616" s="406">
        <v>109609641</v>
      </c>
      <c r="Q616" s="255"/>
    </row>
    <row r="617" spans="1:17" ht="30.6" hidden="1">
      <c r="A617" s="261" t="s">
        <v>6323</v>
      </c>
      <c r="B617" s="333">
        <v>767</v>
      </c>
      <c r="C617" s="238" t="s">
        <v>2526</v>
      </c>
      <c r="D617" s="239" t="s">
        <v>2527</v>
      </c>
      <c r="E617" s="238" t="s">
        <v>2528</v>
      </c>
      <c r="F617" s="235" t="s">
        <v>36</v>
      </c>
      <c r="G617" s="235">
        <f>SUMIF('In-ward Register'!$K:$K,Summery!$E:$E,'In-ward Register'!$M:$M)</f>
        <v>4</v>
      </c>
      <c r="H617" s="334">
        <f>SUMIF('Out-ward Register'!$D:$D,Summery!$E:$E,'Out-ward Register'!$F:$F)</f>
        <v>0</v>
      </c>
      <c r="I617" s="335">
        <f t="shared" si="64"/>
        <v>4</v>
      </c>
      <c r="J617" s="334">
        <v>128</v>
      </c>
      <c r="K617" s="334">
        <f t="shared" si="65"/>
        <v>512</v>
      </c>
      <c r="L617" s="334">
        <f t="shared" si="68"/>
        <v>0</v>
      </c>
      <c r="M617" s="334">
        <f t="shared" si="66"/>
        <v>512</v>
      </c>
      <c r="N617" s="177"/>
      <c r="O617" s="400">
        <f>M617/M$2*100</f>
        <v>0.54008438818565396</v>
      </c>
      <c r="Q617" s="255"/>
    </row>
    <row r="618" spans="1:17" hidden="1">
      <c r="A618" s="261" t="s">
        <v>3784</v>
      </c>
      <c r="B618" s="333">
        <v>982</v>
      </c>
      <c r="C618" s="238" t="s">
        <v>4515</v>
      </c>
      <c r="D618" s="238">
        <v>112170848</v>
      </c>
      <c r="E618" s="238" t="s">
        <v>4236</v>
      </c>
      <c r="F618" s="235" t="s">
        <v>36</v>
      </c>
      <c r="G618" s="235">
        <f>SUMIF('In-ward Register'!$K:$K,Summery!$E:$E,'In-ward Register'!$M:$M)</f>
        <v>160</v>
      </c>
      <c r="H618" s="334">
        <f>SUMIF('Out-ward Register'!$D:$D,Summery!$E:$E,'Out-ward Register'!$F:$F)</f>
        <v>96</v>
      </c>
      <c r="I618" s="335">
        <f t="shared" si="64"/>
        <v>64</v>
      </c>
      <c r="J618" s="334">
        <v>8</v>
      </c>
      <c r="K618" s="338">
        <f t="shared" si="65"/>
        <v>1280</v>
      </c>
      <c r="L618" s="338">
        <f t="shared" si="68"/>
        <v>768</v>
      </c>
      <c r="M618" s="334">
        <f t="shared" si="66"/>
        <v>512</v>
      </c>
      <c r="N618" s="40"/>
      <c r="O618" s="686"/>
      <c r="Q618" s="255"/>
    </row>
    <row r="619" spans="1:17" hidden="1">
      <c r="A619" s="261" t="s">
        <v>3784</v>
      </c>
      <c r="B619" s="333">
        <v>149</v>
      </c>
      <c r="C619" s="235">
        <v>110492019</v>
      </c>
      <c r="D619" s="238" t="s">
        <v>638</v>
      </c>
      <c r="E619" s="238" t="s">
        <v>639</v>
      </c>
      <c r="F619" s="235" t="s">
        <v>36</v>
      </c>
      <c r="G619" s="235">
        <f>SUMIF('In-ward Register'!$K:$K,Summery!$E:$E,'In-ward Register'!$M:$M)</f>
        <v>110</v>
      </c>
      <c r="H619" s="334">
        <f>SUMIF('Out-ward Register'!$D:$D,Summery!$E:$E,'Out-ward Register'!$F:$F)</f>
        <v>0</v>
      </c>
      <c r="I619" s="335">
        <f t="shared" si="64"/>
        <v>110</v>
      </c>
      <c r="J619" s="334">
        <v>4.5999999999999996</v>
      </c>
      <c r="K619" s="334">
        <f t="shared" si="65"/>
        <v>505.99999999999994</v>
      </c>
      <c r="L619" s="334">
        <f t="shared" si="68"/>
        <v>0</v>
      </c>
      <c r="M619" s="334">
        <f t="shared" si="66"/>
        <v>505.99999999999994</v>
      </c>
      <c r="N619" s="51"/>
      <c r="O619" s="400">
        <f t="shared" ref="O619:O636" si="69">M619/M$2*100</f>
        <v>0.53375527426160341</v>
      </c>
      <c r="Q619" s="255"/>
    </row>
    <row r="620" spans="1:17" ht="20.399999999999999" hidden="1">
      <c r="A620" s="261" t="s">
        <v>3784</v>
      </c>
      <c r="B620" s="333">
        <v>168</v>
      </c>
      <c r="C620" s="235">
        <v>109626009</v>
      </c>
      <c r="D620" s="238">
        <v>109626009</v>
      </c>
      <c r="E620" s="238" t="s">
        <v>689</v>
      </c>
      <c r="F620" s="235" t="s">
        <v>36</v>
      </c>
      <c r="G620" s="235">
        <f>SUMIF('In-ward Register'!$K:$K,Summery!$E:$E,'In-ward Register'!$M:$M)</f>
        <v>56</v>
      </c>
      <c r="H620" s="334">
        <f>SUMIF('Out-ward Register'!$D:$D,Summery!$E:$E,'Out-ward Register'!$F:$F)</f>
        <v>8</v>
      </c>
      <c r="I620" s="335">
        <f t="shared" si="64"/>
        <v>48</v>
      </c>
      <c r="J620" s="334">
        <v>10.5</v>
      </c>
      <c r="K620" s="334">
        <f t="shared" si="65"/>
        <v>588</v>
      </c>
      <c r="L620" s="334">
        <f t="shared" si="68"/>
        <v>84</v>
      </c>
      <c r="M620" s="334">
        <f t="shared" si="66"/>
        <v>504</v>
      </c>
      <c r="N620" s="51"/>
      <c r="O620" s="400">
        <f t="shared" si="69"/>
        <v>0.53164556962025322</v>
      </c>
      <c r="Q620" s="255"/>
    </row>
    <row r="621" spans="1:17" hidden="1">
      <c r="A621" s="261" t="s">
        <v>6323</v>
      </c>
      <c r="B621" s="333">
        <v>164</v>
      </c>
      <c r="C621" s="235">
        <v>111401274</v>
      </c>
      <c r="D621" s="238" t="s">
        <v>684</v>
      </c>
      <c r="E621" s="238" t="s">
        <v>685</v>
      </c>
      <c r="F621" s="235" t="s">
        <v>36</v>
      </c>
      <c r="G621" s="235">
        <f>SUMIF('In-ward Register'!$K:$K,Summery!$E:$E,'In-ward Register'!$M:$M)</f>
        <v>100</v>
      </c>
      <c r="H621" s="334">
        <f>SUMIF('Out-ward Register'!$D:$D,Summery!$E:$E,'Out-ward Register'!$F:$F)</f>
        <v>0</v>
      </c>
      <c r="I621" s="335">
        <f t="shared" si="64"/>
        <v>100</v>
      </c>
      <c r="J621" s="334">
        <v>5</v>
      </c>
      <c r="K621" s="334">
        <f t="shared" si="65"/>
        <v>500</v>
      </c>
      <c r="L621" s="334">
        <f t="shared" si="68"/>
        <v>0</v>
      </c>
      <c r="M621" s="334">
        <f t="shared" si="66"/>
        <v>500</v>
      </c>
      <c r="N621" s="51"/>
      <c r="O621" s="400">
        <f t="shared" si="69"/>
        <v>0.52742616033755274</v>
      </c>
      <c r="Q621" s="255"/>
    </row>
    <row r="622" spans="1:17" hidden="1">
      <c r="A622" s="261" t="s">
        <v>3784</v>
      </c>
      <c r="B622" s="333">
        <v>793</v>
      </c>
      <c r="C622" s="347">
        <v>110315439</v>
      </c>
      <c r="D622" s="347" t="s">
        <v>2635</v>
      </c>
      <c r="E622" s="349" t="s">
        <v>3218</v>
      </c>
      <c r="F622" s="235" t="s">
        <v>36</v>
      </c>
      <c r="G622" s="235">
        <f>SUMIF('In-ward Register'!$K:$K,Summery!$E:$E,'In-ward Register'!$M:$M)</f>
        <v>255</v>
      </c>
      <c r="H622" s="334">
        <f>SUMIF('Out-ward Register'!$D:$D,Summery!$E:$E,'Out-ward Register'!$F:$F)</f>
        <v>0</v>
      </c>
      <c r="I622" s="335">
        <f t="shared" si="64"/>
        <v>255</v>
      </c>
      <c r="J622" s="334">
        <v>1.92</v>
      </c>
      <c r="K622" s="334">
        <f t="shared" si="65"/>
        <v>489.59999999999997</v>
      </c>
      <c r="L622" s="334">
        <f t="shared" si="68"/>
        <v>0</v>
      </c>
      <c r="M622" s="334">
        <f t="shared" si="66"/>
        <v>489.59999999999997</v>
      </c>
      <c r="N622" s="177"/>
      <c r="O622" s="400">
        <f t="shared" si="69"/>
        <v>0.51645569620253162</v>
      </c>
      <c r="Q622" s="255"/>
    </row>
    <row r="623" spans="1:17" hidden="1">
      <c r="A623" s="261" t="s">
        <v>6323</v>
      </c>
      <c r="B623" s="333">
        <v>25</v>
      </c>
      <c r="C623" s="235" t="s">
        <v>253</v>
      </c>
      <c r="D623" s="238" t="s">
        <v>254</v>
      </c>
      <c r="E623" s="238" t="s">
        <v>3024</v>
      </c>
      <c r="F623" s="235" t="s">
        <v>36</v>
      </c>
      <c r="G623" s="235">
        <f>SUMIF('In-ward Register'!$K:$K,Summery!$E:$E,'In-ward Register'!$M:$M)</f>
        <v>46</v>
      </c>
      <c r="H623" s="334">
        <f>SUMIF('Out-ward Register'!$D:$D,Summery!$E:$E,'Out-ward Register'!$F:$F)</f>
        <v>0</v>
      </c>
      <c r="I623" s="335">
        <f t="shared" si="64"/>
        <v>46</v>
      </c>
      <c r="J623" s="334">
        <v>10.53</v>
      </c>
      <c r="K623" s="334">
        <f t="shared" si="65"/>
        <v>484.38</v>
      </c>
      <c r="L623" s="334">
        <f t="shared" si="68"/>
        <v>0</v>
      </c>
      <c r="M623" s="334">
        <f t="shared" si="66"/>
        <v>484.38</v>
      </c>
      <c r="N623" s="51"/>
      <c r="O623" s="400">
        <f t="shared" si="69"/>
        <v>0.51094936708860761</v>
      </c>
      <c r="Q623" s="255"/>
    </row>
    <row r="624" spans="1:17" hidden="1">
      <c r="A624" s="261" t="s">
        <v>6323</v>
      </c>
      <c r="B624" s="333">
        <v>133</v>
      </c>
      <c r="C624" s="235">
        <v>110312927</v>
      </c>
      <c r="D624" s="238">
        <v>110312927</v>
      </c>
      <c r="E624" s="238" t="s">
        <v>3042</v>
      </c>
      <c r="F624" s="235" t="s">
        <v>36</v>
      </c>
      <c r="G624" s="235">
        <f>SUMIF('In-ward Register'!$K:$K,Summery!$E:$E,'In-ward Register'!$M:$M)</f>
        <v>200</v>
      </c>
      <c r="H624" s="334">
        <f>SUMIF('Out-ward Register'!$D:$D,Summery!$E:$E,'Out-ward Register'!$F:$F)</f>
        <v>0</v>
      </c>
      <c r="I624" s="335">
        <f t="shared" si="64"/>
        <v>200</v>
      </c>
      <c r="J624" s="334">
        <v>2.38</v>
      </c>
      <c r="K624" s="334">
        <f t="shared" si="65"/>
        <v>476</v>
      </c>
      <c r="L624" s="334">
        <f t="shared" si="68"/>
        <v>0</v>
      </c>
      <c r="M624" s="334">
        <f t="shared" si="66"/>
        <v>476</v>
      </c>
      <c r="N624" s="51"/>
      <c r="O624" s="400">
        <f t="shared" si="69"/>
        <v>0.50210970464135019</v>
      </c>
      <c r="Q624" s="255"/>
    </row>
    <row r="625" spans="1:18" hidden="1">
      <c r="A625" s="261" t="s">
        <v>3784</v>
      </c>
      <c r="B625" s="333">
        <v>852</v>
      </c>
      <c r="C625" s="347">
        <v>110492009</v>
      </c>
      <c r="D625" s="347"/>
      <c r="E625" s="349" t="s">
        <v>2703</v>
      </c>
      <c r="F625" s="235" t="s">
        <v>36</v>
      </c>
      <c r="G625" s="235">
        <f>SUMIF('In-ward Register'!$K:$K,Summery!$E:$E,'In-ward Register'!$M:$M)</f>
        <v>6</v>
      </c>
      <c r="H625" s="334">
        <f>SUMIF('Out-ward Register'!$D:$D,Summery!$E:$E,'Out-ward Register'!$F:$F)</f>
        <v>0</v>
      </c>
      <c r="I625" s="335">
        <f t="shared" si="64"/>
        <v>6</v>
      </c>
      <c r="J625" s="334">
        <v>78.400000000000006</v>
      </c>
      <c r="K625" s="334">
        <f t="shared" si="65"/>
        <v>470.40000000000003</v>
      </c>
      <c r="L625" s="334">
        <f t="shared" si="68"/>
        <v>0</v>
      </c>
      <c r="M625" s="334">
        <f t="shared" si="66"/>
        <v>470.40000000000003</v>
      </c>
      <c r="N625" s="177"/>
      <c r="O625" s="400">
        <f t="shared" si="69"/>
        <v>0.49620253164556971</v>
      </c>
      <c r="P625" s="402" t="s">
        <v>4929</v>
      </c>
      <c r="Q625" s="255"/>
    </row>
    <row r="626" spans="1:18" hidden="1">
      <c r="A626" s="261" t="s">
        <v>6323</v>
      </c>
      <c r="B626" s="333">
        <v>174</v>
      </c>
      <c r="C626" s="235">
        <v>105645270</v>
      </c>
      <c r="D626" s="238">
        <v>105645270</v>
      </c>
      <c r="E626" s="238" t="s">
        <v>702</v>
      </c>
      <c r="F626" s="235" t="s">
        <v>36</v>
      </c>
      <c r="G626" s="235">
        <f>SUMIF('In-ward Register'!$K:$K,Summery!$E:$E,'In-ward Register'!$M:$M)</f>
        <v>224</v>
      </c>
      <c r="H626" s="334">
        <f>SUMIF('Out-ward Register'!$D:$D,Summery!$E:$E,'Out-ward Register'!$F:$F)</f>
        <v>0</v>
      </c>
      <c r="I626" s="335">
        <f t="shared" si="64"/>
        <v>224</v>
      </c>
      <c r="J626" s="334">
        <v>2.06</v>
      </c>
      <c r="K626" s="334">
        <f t="shared" si="65"/>
        <v>461.44</v>
      </c>
      <c r="L626" s="334">
        <f t="shared" si="68"/>
        <v>0</v>
      </c>
      <c r="M626" s="334">
        <f t="shared" si="66"/>
        <v>461.44</v>
      </c>
      <c r="N626" s="51"/>
      <c r="O626" s="400">
        <f t="shared" si="69"/>
        <v>0.48675105485232073</v>
      </c>
      <c r="Q626" s="255"/>
    </row>
    <row r="627" spans="1:18" hidden="1">
      <c r="A627" s="261" t="s">
        <v>3784</v>
      </c>
      <c r="B627" s="333">
        <v>798</v>
      </c>
      <c r="C627" s="347">
        <v>110315411</v>
      </c>
      <c r="D627" s="347" t="s">
        <v>2647</v>
      </c>
      <c r="E627" s="349" t="s">
        <v>3223</v>
      </c>
      <c r="F627" s="235" t="s">
        <v>36</v>
      </c>
      <c r="G627" s="235">
        <f>SUMIF('In-ward Register'!$K:$K,Summery!$E:$E,'In-ward Register'!$M:$M)</f>
        <v>32</v>
      </c>
      <c r="H627" s="334">
        <f>SUMIF('Out-ward Register'!$D:$D,Summery!$E:$E,'Out-ward Register'!$F:$F)</f>
        <v>0</v>
      </c>
      <c r="I627" s="335">
        <f t="shared" si="64"/>
        <v>32</v>
      </c>
      <c r="J627" s="334">
        <v>14.41</v>
      </c>
      <c r="K627" s="334">
        <f t="shared" si="65"/>
        <v>461.12</v>
      </c>
      <c r="L627" s="334">
        <f t="shared" si="68"/>
        <v>0</v>
      </c>
      <c r="M627" s="334">
        <f t="shared" si="66"/>
        <v>461.12</v>
      </c>
      <c r="N627" s="177"/>
      <c r="O627" s="400">
        <f t="shared" si="69"/>
        <v>0.48641350210970463</v>
      </c>
      <c r="Q627" s="255"/>
    </row>
    <row r="628" spans="1:18" hidden="1">
      <c r="A628" s="261" t="s">
        <v>3784</v>
      </c>
      <c r="B628" s="333">
        <v>230</v>
      </c>
      <c r="C628" s="235">
        <v>110408156</v>
      </c>
      <c r="D628" s="238">
        <v>110408156</v>
      </c>
      <c r="E628" s="238" t="s">
        <v>3055</v>
      </c>
      <c r="F628" s="235" t="s">
        <v>36</v>
      </c>
      <c r="G628" s="235">
        <f>SUMIF('In-ward Register'!$K:$K,Summery!$E:$E,'In-ward Register'!$M:$M)</f>
        <v>8</v>
      </c>
      <c r="H628" s="334">
        <f>SUMIF('Out-ward Register'!$D:$D,Summery!$E:$E,'Out-ward Register'!$F:$F)</f>
        <v>0</v>
      </c>
      <c r="I628" s="335">
        <f t="shared" si="64"/>
        <v>8</v>
      </c>
      <c r="J628" s="334">
        <v>56</v>
      </c>
      <c r="K628" s="334">
        <f t="shared" si="65"/>
        <v>448</v>
      </c>
      <c r="L628" s="334">
        <f t="shared" si="68"/>
        <v>0</v>
      </c>
      <c r="M628" s="334">
        <f t="shared" si="66"/>
        <v>448</v>
      </c>
      <c r="N628" s="177"/>
      <c r="O628" s="400">
        <f t="shared" si="69"/>
        <v>0.4725738396624472</v>
      </c>
      <c r="Q628" s="255"/>
    </row>
    <row r="629" spans="1:18" hidden="1">
      <c r="A629" s="261" t="s">
        <v>3784</v>
      </c>
      <c r="B629" s="333">
        <v>851</v>
      </c>
      <c r="C629" s="347">
        <v>110492008</v>
      </c>
      <c r="D629" s="347"/>
      <c r="E629" s="349" t="s">
        <v>2702</v>
      </c>
      <c r="F629" s="235" t="s">
        <v>36</v>
      </c>
      <c r="G629" s="235">
        <f>SUMIF('In-ward Register'!$K:$K,Summery!$E:$E,'In-ward Register'!$M:$M)</f>
        <v>6</v>
      </c>
      <c r="H629" s="334">
        <f>SUMIF('Out-ward Register'!$D:$D,Summery!$E:$E,'Out-ward Register'!$F:$F)</f>
        <v>0</v>
      </c>
      <c r="I629" s="335">
        <f t="shared" si="64"/>
        <v>6</v>
      </c>
      <c r="J629" s="334">
        <v>72.8</v>
      </c>
      <c r="K629" s="334">
        <f t="shared" si="65"/>
        <v>436.79999999999995</v>
      </c>
      <c r="L629" s="334">
        <f t="shared" si="68"/>
        <v>0</v>
      </c>
      <c r="M629" s="334">
        <f t="shared" si="66"/>
        <v>436.79999999999995</v>
      </c>
      <c r="N629" s="177"/>
      <c r="O629" s="400">
        <f t="shared" si="69"/>
        <v>0.46075949367088603</v>
      </c>
      <c r="Q629" s="255"/>
    </row>
    <row r="630" spans="1:18" hidden="1">
      <c r="A630" s="261" t="s">
        <v>3784</v>
      </c>
      <c r="B630" s="333">
        <v>845</v>
      </c>
      <c r="C630" s="347">
        <v>110315371</v>
      </c>
      <c r="D630" s="347">
        <v>110315371</v>
      </c>
      <c r="E630" s="349" t="s">
        <v>3229</v>
      </c>
      <c r="F630" s="235" t="s">
        <v>36</v>
      </c>
      <c r="G630" s="235">
        <f>SUMIF('In-ward Register'!$K:$K,Summery!$E:$E,'In-ward Register'!$M:$M)</f>
        <v>1000</v>
      </c>
      <c r="H630" s="334">
        <f>SUMIF('Out-ward Register'!$D:$D,Summery!$E:$E,'Out-ward Register'!$F:$F)</f>
        <v>476</v>
      </c>
      <c r="I630" s="335">
        <f t="shared" si="64"/>
        <v>524</v>
      </c>
      <c r="J630" s="334">
        <v>0.82</v>
      </c>
      <c r="K630" s="334">
        <f t="shared" si="65"/>
        <v>820</v>
      </c>
      <c r="L630" s="334">
        <f t="shared" si="68"/>
        <v>390.32</v>
      </c>
      <c r="M630" s="334">
        <f t="shared" si="66"/>
        <v>429.68</v>
      </c>
      <c r="N630" s="177"/>
      <c r="O630" s="400">
        <f t="shared" si="69"/>
        <v>0.45324894514767933</v>
      </c>
      <c r="Q630" s="255"/>
    </row>
    <row r="631" spans="1:18" hidden="1">
      <c r="A631" s="261" t="s">
        <v>6323</v>
      </c>
      <c r="B631" s="333">
        <v>772</v>
      </c>
      <c r="C631" s="235" t="s">
        <v>2532</v>
      </c>
      <c r="D631" s="239"/>
      <c r="E631" s="238" t="s">
        <v>2533</v>
      </c>
      <c r="F631" s="235" t="s">
        <v>36</v>
      </c>
      <c r="G631" s="235">
        <f>SUMIF('In-ward Register'!$K:$K,Summery!$E:$E,'In-ward Register'!$M:$M)</f>
        <v>4</v>
      </c>
      <c r="H631" s="334">
        <f>SUMIF('Out-ward Register'!$D:$D,Summery!$E:$E,'Out-ward Register'!$F:$F)</f>
        <v>0</v>
      </c>
      <c r="I631" s="335">
        <f t="shared" si="64"/>
        <v>4</v>
      </c>
      <c r="J631" s="334">
        <v>105</v>
      </c>
      <c r="K631" s="334">
        <f t="shared" si="65"/>
        <v>420</v>
      </c>
      <c r="L631" s="334">
        <f t="shared" si="68"/>
        <v>0</v>
      </c>
      <c r="M631" s="334">
        <f t="shared" si="66"/>
        <v>420</v>
      </c>
      <c r="N631" s="177"/>
      <c r="O631" s="400">
        <f t="shared" si="69"/>
        <v>0.44303797468354433</v>
      </c>
      <c r="Q631" s="255"/>
    </row>
    <row r="632" spans="1:18" hidden="1">
      <c r="A632" s="261" t="s">
        <v>6323</v>
      </c>
      <c r="B632" s="333">
        <v>210</v>
      </c>
      <c r="C632" s="235">
        <v>110415839</v>
      </c>
      <c r="D632" s="238" t="s">
        <v>793</v>
      </c>
      <c r="E632" s="235" t="s">
        <v>3048</v>
      </c>
      <c r="F632" s="235" t="s">
        <v>36</v>
      </c>
      <c r="G632" s="235">
        <f>SUMIF('In-ward Register'!$K:$K,Summery!$E:$E,'In-ward Register'!$M:$M)</f>
        <v>24</v>
      </c>
      <c r="H632" s="334">
        <f>SUMIF('Out-ward Register'!$D:$D,Summery!$E:$E,'Out-ward Register'!$F:$F)</f>
        <v>0</v>
      </c>
      <c r="I632" s="335">
        <f t="shared" si="64"/>
        <v>24</v>
      </c>
      <c r="J632" s="334">
        <v>17.43</v>
      </c>
      <c r="K632" s="334">
        <f t="shared" si="65"/>
        <v>418.32</v>
      </c>
      <c r="L632" s="334">
        <f t="shared" si="68"/>
        <v>0</v>
      </c>
      <c r="M632" s="334">
        <f t="shared" si="66"/>
        <v>418.32</v>
      </c>
      <c r="N632" s="177"/>
      <c r="O632" s="400">
        <f t="shared" si="69"/>
        <v>0.44126582278481014</v>
      </c>
      <c r="Q632" s="255"/>
    </row>
    <row r="633" spans="1:18" hidden="1">
      <c r="A633" s="261" t="s">
        <v>3892</v>
      </c>
      <c r="B633" s="333">
        <v>909</v>
      </c>
      <c r="C633" s="235">
        <v>110408292</v>
      </c>
      <c r="D633" s="235">
        <v>110408292</v>
      </c>
      <c r="E633" s="238" t="s">
        <v>3307</v>
      </c>
      <c r="F633" s="235" t="s">
        <v>36</v>
      </c>
      <c r="G633" s="235">
        <f>SUMIF('In-ward Register'!$K:$K,Summery!$E:$E,'In-ward Register'!$M:$M)</f>
        <v>112</v>
      </c>
      <c r="H633" s="334">
        <f>SUMIF('Out-ward Register'!$D:$D,Summery!$E:$E,'Out-ward Register'!$F:$F)</f>
        <v>60</v>
      </c>
      <c r="I633" s="335">
        <f t="shared" si="64"/>
        <v>52</v>
      </c>
      <c r="J633" s="334">
        <v>8</v>
      </c>
      <c r="K633" s="334">
        <f t="shared" si="65"/>
        <v>896</v>
      </c>
      <c r="L633" s="334">
        <f t="shared" si="68"/>
        <v>480</v>
      </c>
      <c r="M633" s="334">
        <f t="shared" si="66"/>
        <v>416</v>
      </c>
      <c r="N633" s="51"/>
      <c r="O633" s="400">
        <f t="shared" si="69"/>
        <v>0.43881856540084385</v>
      </c>
      <c r="Q633" s="255"/>
    </row>
    <row r="634" spans="1:18" hidden="1">
      <c r="A634" s="261" t="s">
        <v>3784</v>
      </c>
      <c r="B634" s="333">
        <v>158</v>
      </c>
      <c r="C634" s="235">
        <v>110322239</v>
      </c>
      <c r="D634" s="238">
        <v>41207</v>
      </c>
      <c r="E634" s="238" t="s">
        <v>665</v>
      </c>
      <c r="F634" s="235" t="s">
        <v>36</v>
      </c>
      <c r="G634" s="235">
        <f>SUMIF('In-ward Register'!$K:$K,Summery!$E:$E,'In-ward Register'!$M:$M)</f>
        <v>30</v>
      </c>
      <c r="H634" s="334">
        <f>SUMIF('Out-ward Register'!$D:$D,Summery!$E:$E,'Out-ward Register'!$F:$F)</f>
        <v>24</v>
      </c>
      <c r="I634" s="335">
        <f t="shared" si="64"/>
        <v>6</v>
      </c>
      <c r="J634" s="334">
        <v>69</v>
      </c>
      <c r="K634" s="334">
        <f t="shared" si="65"/>
        <v>2070</v>
      </c>
      <c r="L634" s="334">
        <f t="shared" si="68"/>
        <v>1656</v>
      </c>
      <c r="M634" s="334">
        <f t="shared" si="66"/>
        <v>414</v>
      </c>
      <c r="N634" s="51"/>
      <c r="O634" s="400">
        <f t="shared" si="69"/>
        <v>0.43670886075949367</v>
      </c>
      <c r="Q634" s="255"/>
    </row>
    <row r="635" spans="1:18" hidden="1">
      <c r="A635" s="261" t="s">
        <v>3784</v>
      </c>
      <c r="B635" s="333">
        <v>156</v>
      </c>
      <c r="C635" s="235">
        <v>110322243</v>
      </c>
      <c r="D635" s="238">
        <v>42040</v>
      </c>
      <c r="E635" s="238" t="s">
        <v>662</v>
      </c>
      <c r="F635" s="235" t="s">
        <v>36</v>
      </c>
      <c r="G635" s="235">
        <f>SUMIF('In-ward Register'!$K:$K,Summery!$E:$E,'In-ward Register'!$M:$M)</f>
        <v>10</v>
      </c>
      <c r="H635" s="334">
        <f>SUMIF('Out-ward Register'!$D:$D,Summery!$E:$E,'Out-ward Register'!$F:$F)</f>
        <v>9</v>
      </c>
      <c r="I635" s="335">
        <f t="shared" si="64"/>
        <v>1</v>
      </c>
      <c r="J635" s="334">
        <v>405</v>
      </c>
      <c r="K635" s="334">
        <f t="shared" si="65"/>
        <v>4050</v>
      </c>
      <c r="L635" s="334">
        <f t="shared" si="68"/>
        <v>3645</v>
      </c>
      <c r="M635" s="334">
        <f t="shared" si="66"/>
        <v>405</v>
      </c>
      <c r="N635" s="51"/>
      <c r="O635" s="400">
        <f t="shared" si="69"/>
        <v>0.42721518987341772</v>
      </c>
      <c r="Q635" s="255"/>
    </row>
    <row r="636" spans="1:18" hidden="1">
      <c r="A636" s="261" t="s">
        <v>3784</v>
      </c>
      <c r="B636" s="333">
        <v>870</v>
      </c>
      <c r="C636" s="235">
        <v>107184793</v>
      </c>
      <c r="D636" s="235">
        <v>107184793</v>
      </c>
      <c r="E636" s="238" t="s">
        <v>2786</v>
      </c>
      <c r="F636" s="235" t="s">
        <v>36</v>
      </c>
      <c r="G636" s="235">
        <f>SUMIF('In-ward Register'!$K:$K,Summery!$E:$E,'In-ward Register'!$M:$M)</f>
        <v>3265</v>
      </c>
      <c r="H636" s="334">
        <f>SUMIF('Out-ward Register'!$D:$D,Summery!$E:$E,'Out-ward Register'!$F:$F)</f>
        <v>3100</v>
      </c>
      <c r="I636" s="335">
        <f t="shared" si="64"/>
        <v>165</v>
      </c>
      <c r="J636" s="334">
        <v>2.4500000000000002</v>
      </c>
      <c r="K636" s="334">
        <f t="shared" si="65"/>
        <v>7999.2500000000009</v>
      </c>
      <c r="L636" s="334">
        <f t="shared" si="68"/>
        <v>7595.0000000000009</v>
      </c>
      <c r="M636" s="334">
        <f t="shared" si="66"/>
        <v>404.25</v>
      </c>
      <c r="N636" s="51"/>
      <c r="O636" s="400">
        <f t="shared" si="69"/>
        <v>0.42642405063291139</v>
      </c>
      <c r="Q636" s="255"/>
    </row>
    <row r="637" spans="1:18" hidden="1">
      <c r="A637" s="261" t="s">
        <v>3784</v>
      </c>
      <c r="B637" s="238">
        <v>1026</v>
      </c>
      <c r="C637" s="238">
        <v>115009322</v>
      </c>
      <c r="D637" s="238">
        <v>115009322</v>
      </c>
      <c r="E637" s="239" t="s">
        <v>5085</v>
      </c>
      <c r="F637" s="235" t="s">
        <v>36</v>
      </c>
      <c r="G637" s="235">
        <f>SUMIF('In-ward Register'!$K:$K,Summery!$E:$E,'In-ward Register'!$M:$M)</f>
        <v>500</v>
      </c>
      <c r="H637" s="334">
        <f>SUMIF('Out-ward Register'!$D:$D,Summery!$E:$E,'Out-ward Register'!$F:$F)</f>
        <v>496</v>
      </c>
      <c r="I637" s="335">
        <f t="shared" si="64"/>
        <v>4</v>
      </c>
      <c r="J637" s="338">
        <v>100</v>
      </c>
      <c r="K637" s="338">
        <f t="shared" si="65"/>
        <v>50000</v>
      </c>
      <c r="L637" s="338">
        <f t="shared" si="68"/>
        <v>49600</v>
      </c>
      <c r="M637" s="334">
        <f t="shared" si="66"/>
        <v>400</v>
      </c>
      <c r="N637" s="40"/>
      <c r="O637" s="686"/>
    </row>
    <row r="638" spans="1:18" hidden="1">
      <c r="A638" s="261" t="s">
        <v>6323</v>
      </c>
      <c r="B638" s="333">
        <v>175</v>
      </c>
      <c r="C638" s="235">
        <v>110317067</v>
      </c>
      <c r="D638" s="238">
        <v>110317067</v>
      </c>
      <c r="E638" s="238" t="s">
        <v>703</v>
      </c>
      <c r="F638" s="235" t="s">
        <v>36</v>
      </c>
      <c r="G638" s="235">
        <f>SUMIF('In-ward Register'!$K:$K,Summery!$E:$E,'In-ward Register'!$M:$M)</f>
        <v>852</v>
      </c>
      <c r="H638" s="334">
        <f>SUMIF('Out-ward Register'!$D:$D,Summery!$E:$E,'Out-ward Register'!$F:$F)</f>
        <v>0</v>
      </c>
      <c r="I638" s="335">
        <f t="shared" si="64"/>
        <v>852</v>
      </c>
      <c r="J638" s="334">
        <v>0.45</v>
      </c>
      <c r="K638" s="334">
        <f t="shared" si="65"/>
        <v>383.40000000000003</v>
      </c>
      <c r="L638" s="334">
        <f t="shared" si="68"/>
        <v>0</v>
      </c>
      <c r="M638" s="334">
        <f t="shared" si="66"/>
        <v>383.40000000000003</v>
      </c>
      <c r="N638" s="51"/>
      <c r="O638" s="400">
        <f t="shared" ref="O638:O646" si="70">M638/M$2*100</f>
        <v>0.40443037974683554</v>
      </c>
      <c r="Q638" s="255"/>
    </row>
    <row r="639" spans="1:18" hidden="1">
      <c r="A639" s="261" t="s">
        <v>6323</v>
      </c>
      <c r="B639" s="333">
        <v>140</v>
      </c>
      <c r="C639" s="235">
        <v>110492017</v>
      </c>
      <c r="D639" s="238" t="s">
        <v>615</v>
      </c>
      <c r="E639" s="238" t="s">
        <v>616</v>
      </c>
      <c r="F639" s="235" t="s">
        <v>36</v>
      </c>
      <c r="G639" s="235">
        <f>SUMIF('In-ward Register'!$K:$K,Summery!$E:$E,'In-ward Register'!$M:$M)</f>
        <v>100</v>
      </c>
      <c r="H639" s="334">
        <f>SUMIF('Out-ward Register'!$D:$D,Summery!$E:$E,'Out-ward Register'!$F:$F)</f>
        <v>0</v>
      </c>
      <c r="I639" s="335">
        <f t="shared" si="64"/>
        <v>100</v>
      </c>
      <c r="J639" s="334">
        <v>3.68</v>
      </c>
      <c r="K639" s="334">
        <f t="shared" si="65"/>
        <v>368</v>
      </c>
      <c r="L639" s="334">
        <f t="shared" si="68"/>
        <v>0</v>
      </c>
      <c r="M639" s="334">
        <f t="shared" si="66"/>
        <v>368</v>
      </c>
      <c r="N639" s="51"/>
      <c r="O639" s="400">
        <f t="shared" si="70"/>
        <v>0.3881856540084388</v>
      </c>
      <c r="P639" s="402">
        <v>100</v>
      </c>
      <c r="Q639" s="256" t="s">
        <v>595</v>
      </c>
      <c r="R639" s="256" t="s">
        <v>596</v>
      </c>
    </row>
    <row r="640" spans="1:18" hidden="1">
      <c r="A640" s="261" t="s">
        <v>3784</v>
      </c>
      <c r="B640" s="333">
        <v>766</v>
      </c>
      <c r="C640" s="235" t="s">
        <v>2521</v>
      </c>
      <c r="D640" s="239" t="s">
        <v>2522</v>
      </c>
      <c r="E640" s="238" t="s">
        <v>2765</v>
      </c>
      <c r="F640" s="235" t="s">
        <v>36</v>
      </c>
      <c r="G640" s="235">
        <f>SUMIF('In-ward Register'!$K:$K,Summery!$E:$E,'In-ward Register'!$M:$M)</f>
        <v>4</v>
      </c>
      <c r="H640" s="334">
        <f>SUMIF('Out-ward Register'!$D:$D,Summery!$E:$E,'Out-ward Register'!$F:$F)</f>
        <v>2</v>
      </c>
      <c r="I640" s="335">
        <f t="shared" si="64"/>
        <v>2</v>
      </c>
      <c r="J640" s="334">
        <v>181.65</v>
      </c>
      <c r="K640" s="334">
        <f t="shared" si="65"/>
        <v>726.6</v>
      </c>
      <c r="L640" s="334">
        <f t="shared" si="68"/>
        <v>363.3</v>
      </c>
      <c r="M640" s="334">
        <f t="shared" si="66"/>
        <v>363.3</v>
      </c>
      <c r="N640" s="177"/>
      <c r="O640" s="400">
        <f t="shared" si="70"/>
        <v>0.38322784810126581</v>
      </c>
      <c r="Q640" s="255"/>
    </row>
    <row r="641" spans="1:18" hidden="1">
      <c r="A641" s="261" t="s">
        <v>6323</v>
      </c>
      <c r="B641" s="333">
        <v>364</v>
      </c>
      <c r="C641" s="235" t="s">
        <v>1190</v>
      </c>
      <c r="D641" s="238" t="s">
        <v>1191</v>
      </c>
      <c r="E641" s="238" t="s">
        <v>3090</v>
      </c>
      <c r="F641" s="235" t="s">
        <v>36</v>
      </c>
      <c r="G641" s="235">
        <f>SUMIF('In-ward Register'!$K:$K,Summery!$E:$E,'In-ward Register'!$M:$M)</f>
        <v>114</v>
      </c>
      <c r="H641" s="334">
        <f>SUMIF('Out-ward Register'!$D:$D,Summery!$E:$E,'Out-ward Register'!$F:$F)</f>
        <v>50</v>
      </c>
      <c r="I641" s="335">
        <f t="shared" si="64"/>
        <v>64</v>
      </c>
      <c r="J641" s="334">
        <v>5.36</v>
      </c>
      <c r="K641" s="334">
        <f t="shared" si="65"/>
        <v>611.04000000000008</v>
      </c>
      <c r="L641" s="334">
        <f t="shared" si="68"/>
        <v>268</v>
      </c>
      <c r="M641" s="334">
        <f t="shared" si="66"/>
        <v>343.04000000000008</v>
      </c>
      <c r="N641" s="51"/>
      <c r="O641" s="400">
        <f t="shared" si="70"/>
        <v>0.36185654008438828</v>
      </c>
      <c r="Q641" s="255"/>
    </row>
    <row r="642" spans="1:18" hidden="1">
      <c r="A642" s="261" t="s">
        <v>6323</v>
      </c>
      <c r="B642" s="333">
        <v>209</v>
      </c>
      <c r="C642" s="235">
        <v>110408279</v>
      </c>
      <c r="D642" s="238" t="s">
        <v>789</v>
      </c>
      <c r="E642" s="238" t="s">
        <v>790</v>
      </c>
      <c r="F642" s="235" t="s">
        <v>36</v>
      </c>
      <c r="G642" s="235">
        <f>SUMIF('In-ward Register'!$K:$K,Summery!$E:$E,'In-ward Register'!$M:$M)</f>
        <v>800</v>
      </c>
      <c r="H642" s="334">
        <f>SUMIF('Out-ward Register'!$D:$D,Summery!$E:$E,'Out-ward Register'!$F:$F)</f>
        <v>0</v>
      </c>
      <c r="I642" s="335">
        <f t="shared" si="64"/>
        <v>800</v>
      </c>
      <c r="J642" s="334">
        <v>0.42</v>
      </c>
      <c r="K642" s="334">
        <f t="shared" si="65"/>
        <v>336</v>
      </c>
      <c r="L642" s="334">
        <f t="shared" si="68"/>
        <v>0</v>
      </c>
      <c r="M642" s="334">
        <f t="shared" si="66"/>
        <v>336</v>
      </c>
      <c r="N642" s="177"/>
      <c r="O642" s="400">
        <f t="shared" si="70"/>
        <v>0.35443037974683544</v>
      </c>
      <c r="Q642" s="255"/>
    </row>
    <row r="643" spans="1:18" hidden="1">
      <c r="A643" s="261" t="s">
        <v>3784</v>
      </c>
      <c r="B643" s="333">
        <v>792</v>
      </c>
      <c r="C643" s="347">
        <v>110315437</v>
      </c>
      <c r="D643" s="347" t="s">
        <v>2633</v>
      </c>
      <c r="E643" s="349" t="s">
        <v>3217</v>
      </c>
      <c r="F643" s="235" t="s">
        <v>36</v>
      </c>
      <c r="G643" s="235">
        <f>SUMIF('In-ward Register'!$K:$K,Summery!$E:$E,'In-ward Register'!$M:$M)</f>
        <v>336</v>
      </c>
      <c r="H643" s="334">
        <f>SUMIF('Out-ward Register'!$D:$D,Summery!$E:$E,'Out-ward Register'!$F:$F)</f>
        <v>0</v>
      </c>
      <c r="I643" s="335">
        <f t="shared" si="64"/>
        <v>336</v>
      </c>
      <c r="J643" s="334">
        <v>0.95</v>
      </c>
      <c r="K643" s="334">
        <f t="shared" si="65"/>
        <v>319.2</v>
      </c>
      <c r="L643" s="334">
        <f t="shared" si="68"/>
        <v>0</v>
      </c>
      <c r="M643" s="334">
        <f t="shared" si="66"/>
        <v>319.2</v>
      </c>
      <c r="N643" s="177"/>
      <c r="O643" s="400">
        <f t="shared" si="70"/>
        <v>0.33670886075949363</v>
      </c>
      <c r="Q643" s="255"/>
    </row>
    <row r="644" spans="1:18" hidden="1">
      <c r="A644" s="261" t="s">
        <v>3784</v>
      </c>
      <c r="B644" s="333">
        <v>799</v>
      </c>
      <c r="C644" s="347">
        <v>110315438</v>
      </c>
      <c r="D644" s="347" t="s">
        <v>2649</v>
      </c>
      <c r="E644" s="349" t="s">
        <v>3224</v>
      </c>
      <c r="F644" s="235" t="s">
        <v>36</v>
      </c>
      <c r="G644" s="235">
        <f>SUMIF('In-ward Register'!$K:$K,Summery!$E:$E,'In-ward Register'!$M:$M)</f>
        <v>330</v>
      </c>
      <c r="H644" s="334">
        <f>SUMIF('Out-ward Register'!$D:$D,Summery!$E:$E,'Out-ward Register'!$F:$F)</f>
        <v>0</v>
      </c>
      <c r="I644" s="335">
        <f t="shared" ref="I644:I707" si="71">G644-H644</f>
        <v>330</v>
      </c>
      <c r="J644" s="334">
        <v>0.95</v>
      </c>
      <c r="K644" s="334">
        <f t="shared" ref="K644:K707" si="72">J644*G644</f>
        <v>313.5</v>
      </c>
      <c r="L644" s="334">
        <f t="shared" si="68"/>
        <v>0</v>
      </c>
      <c r="M644" s="334">
        <f t="shared" ref="M644:M707" si="73">K644-L644</f>
        <v>313.5</v>
      </c>
      <c r="N644" s="177"/>
      <c r="O644" s="400">
        <f t="shared" si="70"/>
        <v>0.33069620253164556</v>
      </c>
      <c r="Q644" s="255"/>
    </row>
    <row r="645" spans="1:18" hidden="1">
      <c r="A645" s="261" t="s">
        <v>3784</v>
      </c>
      <c r="B645" s="333">
        <v>814</v>
      </c>
      <c r="C645" s="347"/>
      <c r="D645" s="347"/>
      <c r="E645" s="349" t="s">
        <v>2665</v>
      </c>
      <c r="F645" s="235" t="s">
        <v>36</v>
      </c>
      <c r="G645" s="235">
        <f>SUMIF('In-ward Register'!$K:$K,Summery!$E:$E,'In-ward Register'!$M:$M)</f>
        <v>163</v>
      </c>
      <c r="H645" s="334">
        <f>SUMIF('Out-ward Register'!$D:$D,Summery!$E:$E,'Out-ward Register'!$F:$F)</f>
        <v>60</v>
      </c>
      <c r="I645" s="335">
        <f t="shared" si="71"/>
        <v>103</v>
      </c>
      <c r="J645" s="334">
        <v>3</v>
      </c>
      <c r="K645" s="334">
        <f t="shared" si="72"/>
        <v>489</v>
      </c>
      <c r="L645" s="334">
        <f t="shared" si="68"/>
        <v>180</v>
      </c>
      <c r="M645" s="334">
        <f t="shared" si="73"/>
        <v>309</v>
      </c>
      <c r="N645" s="51"/>
      <c r="O645" s="400">
        <f t="shared" si="70"/>
        <v>0.32594936708860761</v>
      </c>
      <c r="Q645" s="255"/>
    </row>
    <row r="646" spans="1:18" hidden="1">
      <c r="A646" s="261" t="s">
        <v>3784</v>
      </c>
      <c r="B646" s="333">
        <v>808</v>
      </c>
      <c r="C646" s="347"/>
      <c r="D646" s="347"/>
      <c r="E646" s="349" t="s">
        <v>2659</v>
      </c>
      <c r="F646" s="235" t="s">
        <v>36</v>
      </c>
      <c r="G646" s="235">
        <f>SUMIF('In-ward Register'!$K:$K,Summery!$E:$E,'In-ward Register'!$M:$M)</f>
        <v>161</v>
      </c>
      <c r="H646" s="334">
        <f>SUMIF('Out-ward Register'!$D:$D,Summery!$E:$E,'Out-ward Register'!$F:$F)</f>
        <v>60</v>
      </c>
      <c r="I646" s="335">
        <f t="shared" si="71"/>
        <v>101</v>
      </c>
      <c r="J646" s="334">
        <v>3</v>
      </c>
      <c r="K646" s="334">
        <f t="shared" si="72"/>
        <v>483</v>
      </c>
      <c r="L646" s="334">
        <f t="shared" si="68"/>
        <v>180</v>
      </c>
      <c r="M646" s="334">
        <f t="shared" si="73"/>
        <v>303</v>
      </c>
      <c r="N646" s="51"/>
      <c r="O646" s="400">
        <f t="shared" si="70"/>
        <v>0.31962025316455694</v>
      </c>
      <c r="Q646" s="255"/>
    </row>
    <row r="647" spans="1:18" hidden="1">
      <c r="A647" s="261" t="s">
        <v>6326</v>
      </c>
      <c r="B647" s="261">
        <v>1198</v>
      </c>
      <c r="C647" s="238">
        <v>102082138</v>
      </c>
      <c r="D647" s="239"/>
      <c r="E647" s="239" t="s">
        <v>6072</v>
      </c>
      <c r="F647" s="333" t="s">
        <v>36</v>
      </c>
      <c r="G647" s="235">
        <f>SUMIF('In-ward Register'!$K:$K,Summery!$E:$E,'In-ward Register'!$M:$M)</f>
        <v>6</v>
      </c>
      <c r="H647" s="334">
        <f>SUMIF('Out-ward Register'!$D:$D,Summery!$E:$E,'Out-ward Register'!$F:$F)</f>
        <v>0</v>
      </c>
      <c r="I647" s="335">
        <f t="shared" si="71"/>
        <v>6</v>
      </c>
      <c r="J647" s="338">
        <v>50</v>
      </c>
      <c r="K647" s="338">
        <f t="shared" si="72"/>
        <v>300</v>
      </c>
      <c r="L647" s="338">
        <f t="shared" si="68"/>
        <v>0</v>
      </c>
      <c r="M647" s="334">
        <f t="shared" si="73"/>
        <v>300</v>
      </c>
      <c r="N647" s="40"/>
      <c r="O647" s="686"/>
    </row>
    <row r="648" spans="1:18" hidden="1">
      <c r="A648" s="261" t="s">
        <v>6326</v>
      </c>
      <c r="B648" s="238">
        <v>1212</v>
      </c>
      <c r="C648" s="238">
        <v>102241229</v>
      </c>
      <c r="D648" s="239"/>
      <c r="E648" s="239" t="s">
        <v>6192</v>
      </c>
      <c r="F648" s="333" t="s">
        <v>36</v>
      </c>
      <c r="G648" s="235">
        <f>SUMIF('In-ward Register'!$K:$K,Summery!$E:$E,'In-ward Register'!$M:$M)</f>
        <v>3</v>
      </c>
      <c r="H648" s="334">
        <f>SUMIF('Out-ward Register'!$D:$D,Summery!$E:$E,'Out-ward Register'!$F:$F)</f>
        <v>0</v>
      </c>
      <c r="I648" s="335">
        <f t="shared" si="71"/>
        <v>3</v>
      </c>
      <c r="J648" s="338">
        <v>100</v>
      </c>
      <c r="K648" s="338">
        <f t="shared" si="72"/>
        <v>300</v>
      </c>
      <c r="L648" s="338">
        <f t="shared" si="68"/>
        <v>0</v>
      </c>
      <c r="M648" s="334">
        <f t="shared" si="73"/>
        <v>300</v>
      </c>
      <c r="N648" s="40"/>
      <c r="O648" s="686"/>
    </row>
    <row r="649" spans="1:18" hidden="1">
      <c r="A649" s="261" t="s">
        <v>6326</v>
      </c>
      <c r="B649" s="261">
        <v>1213</v>
      </c>
      <c r="C649" s="238">
        <v>102238687</v>
      </c>
      <c r="D649" s="239"/>
      <c r="E649" s="239" t="s">
        <v>6193</v>
      </c>
      <c r="F649" s="333" t="s">
        <v>36</v>
      </c>
      <c r="G649" s="235">
        <f>SUMIF('In-ward Register'!$K:$K,Summery!$E:$E,'In-ward Register'!$M:$M)</f>
        <v>3</v>
      </c>
      <c r="H649" s="334">
        <f>SUMIF('Out-ward Register'!$D:$D,Summery!$E:$E,'Out-ward Register'!$F:$F)</f>
        <v>0</v>
      </c>
      <c r="I649" s="335">
        <f t="shared" si="71"/>
        <v>3</v>
      </c>
      <c r="J649" s="338">
        <v>100</v>
      </c>
      <c r="K649" s="338">
        <f t="shared" si="72"/>
        <v>300</v>
      </c>
      <c r="L649" s="338">
        <f t="shared" si="68"/>
        <v>0</v>
      </c>
      <c r="M649" s="334">
        <f t="shared" si="73"/>
        <v>300</v>
      </c>
      <c r="N649" s="40"/>
      <c r="O649" s="686"/>
    </row>
    <row r="650" spans="1:18" hidden="1">
      <c r="A650" s="261" t="s">
        <v>6326</v>
      </c>
      <c r="B650" s="238">
        <v>1214</v>
      </c>
      <c r="C650" s="238">
        <v>102238964</v>
      </c>
      <c r="D650" s="239"/>
      <c r="E650" s="239" t="s">
        <v>6196</v>
      </c>
      <c r="F650" s="333" t="s">
        <v>36</v>
      </c>
      <c r="G650" s="235">
        <f>SUMIF('In-ward Register'!$K:$K,Summery!$E:$E,'In-ward Register'!$M:$M)</f>
        <v>3</v>
      </c>
      <c r="H650" s="334">
        <f>SUMIF('Out-ward Register'!$D:$D,Summery!$E:$E,'Out-ward Register'!$F:$F)</f>
        <v>0</v>
      </c>
      <c r="I650" s="335">
        <f t="shared" si="71"/>
        <v>3</v>
      </c>
      <c r="J650" s="338">
        <v>100</v>
      </c>
      <c r="K650" s="338">
        <f t="shared" si="72"/>
        <v>300</v>
      </c>
      <c r="L650" s="338">
        <f t="shared" si="68"/>
        <v>0</v>
      </c>
      <c r="M650" s="334">
        <f t="shared" si="73"/>
        <v>300</v>
      </c>
      <c r="N650" s="40"/>
      <c r="O650" s="686"/>
    </row>
    <row r="651" spans="1:18" hidden="1">
      <c r="A651" s="261" t="s">
        <v>6323</v>
      </c>
      <c r="B651" s="333">
        <v>169</v>
      </c>
      <c r="C651" s="235">
        <v>110408252</v>
      </c>
      <c r="D651" s="238">
        <v>110408252</v>
      </c>
      <c r="E651" s="238" t="s">
        <v>808</v>
      </c>
      <c r="F651" s="235" t="s">
        <v>36</v>
      </c>
      <c r="G651" s="235">
        <f>SUMIF('In-ward Register'!$K:$K,Summery!$E:$E,'In-ward Register'!$M:$M)</f>
        <v>320</v>
      </c>
      <c r="H651" s="334">
        <f>SUMIF('Out-ward Register'!$D:$D,Summery!$E:$E,'Out-ward Register'!$F:$F)</f>
        <v>0</v>
      </c>
      <c r="I651" s="335">
        <f t="shared" si="71"/>
        <v>320</v>
      </c>
      <c r="J651" s="334">
        <v>0.88</v>
      </c>
      <c r="K651" s="334">
        <f t="shared" si="72"/>
        <v>281.60000000000002</v>
      </c>
      <c r="L651" s="334">
        <f t="shared" si="68"/>
        <v>0</v>
      </c>
      <c r="M651" s="334">
        <f t="shared" si="73"/>
        <v>281.60000000000002</v>
      </c>
      <c r="N651" s="51"/>
      <c r="O651" s="400">
        <f>M651/M$2*100</f>
        <v>0.2970464135021097</v>
      </c>
      <c r="Q651" s="255"/>
    </row>
    <row r="652" spans="1:18" hidden="1">
      <c r="A652" s="261" t="s">
        <v>3784</v>
      </c>
      <c r="B652" s="333">
        <v>1020</v>
      </c>
      <c r="C652" s="238">
        <v>113785068</v>
      </c>
      <c r="D652" s="239"/>
      <c r="E652" s="239" t="s">
        <v>4846</v>
      </c>
      <c r="F652" s="333" t="s">
        <v>36</v>
      </c>
      <c r="G652" s="333">
        <f>SUMIF('In-ward Register'!$K:$K,Summery!$E:$E,'In-ward Register'!$M:$M)</f>
        <v>40</v>
      </c>
      <c r="H652" s="334">
        <f>SUMIF('Out-ward Register'!$D:$D,Summery!$E:$E,'Out-ward Register'!$F:$F)</f>
        <v>36</v>
      </c>
      <c r="I652" s="333">
        <f t="shared" si="71"/>
        <v>4</v>
      </c>
      <c r="J652" s="333">
        <v>70</v>
      </c>
      <c r="K652" s="333">
        <f t="shared" si="72"/>
        <v>2800</v>
      </c>
      <c r="L652" s="333">
        <f t="shared" si="68"/>
        <v>2520</v>
      </c>
      <c r="M652" s="334">
        <f t="shared" si="73"/>
        <v>280</v>
      </c>
      <c r="N652" s="40"/>
      <c r="O652" s="686"/>
    </row>
    <row r="653" spans="1:18" hidden="1">
      <c r="A653" s="261" t="s">
        <v>6323</v>
      </c>
      <c r="B653" s="333">
        <v>145</v>
      </c>
      <c r="C653" s="235">
        <v>109710327</v>
      </c>
      <c r="D653" s="238" t="s">
        <v>628</v>
      </c>
      <c r="E653" s="238" t="s">
        <v>629</v>
      </c>
      <c r="F653" s="235" t="s">
        <v>36</v>
      </c>
      <c r="G653" s="235">
        <f>SUMIF('In-ward Register'!$K:$K,Summery!$E:$E,'In-ward Register'!$M:$M)</f>
        <v>50</v>
      </c>
      <c r="H653" s="334">
        <f>SUMIF('Out-ward Register'!$D:$D,Summery!$E:$E,'Out-ward Register'!$F:$F)</f>
        <v>0</v>
      </c>
      <c r="I653" s="335">
        <f t="shared" si="71"/>
        <v>50</v>
      </c>
      <c r="J653" s="334">
        <v>5.53</v>
      </c>
      <c r="K653" s="334">
        <f t="shared" si="72"/>
        <v>276.5</v>
      </c>
      <c r="L653" s="334">
        <f t="shared" si="68"/>
        <v>0</v>
      </c>
      <c r="M653" s="334">
        <f t="shared" si="73"/>
        <v>276.5</v>
      </c>
      <c r="N653" s="51"/>
      <c r="O653" s="400">
        <f t="shared" ref="O653:O716" si="74">M653/M$2*100</f>
        <v>0.29166666666666669</v>
      </c>
      <c r="P653" s="402">
        <v>50</v>
      </c>
      <c r="Q653" s="256" t="s">
        <v>595</v>
      </c>
      <c r="R653" s="256" t="s">
        <v>596</v>
      </c>
    </row>
    <row r="654" spans="1:18" hidden="1">
      <c r="A654" s="261" t="s">
        <v>6323</v>
      </c>
      <c r="B654" s="333">
        <v>67</v>
      </c>
      <c r="C654" s="235">
        <v>110315978</v>
      </c>
      <c r="D654" s="238">
        <v>1161250050</v>
      </c>
      <c r="E654" s="238" t="s">
        <v>393</v>
      </c>
      <c r="F654" s="235" t="s">
        <v>36</v>
      </c>
      <c r="G654" s="235">
        <f>SUMIF('In-ward Register'!$K:$K,Summery!$E:$E,'In-ward Register'!$M:$M)</f>
        <v>20</v>
      </c>
      <c r="H654" s="334">
        <f>SUMIF('Out-ward Register'!$D:$D,Summery!$E:$E,'Out-ward Register'!$F:$F)</f>
        <v>0</v>
      </c>
      <c r="I654" s="335">
        <f t="shared" si="71"/>
        <v>20</v>
      </c>
      <c r="J654" s="334">
        <v>13.5</v>
      </c>
      <c r="K654" s="334">
        <f t="shared" si="72"/>
        <v>270</v>
      </c>
      <c r="L654" s="334">
        <f t="shared" si="68"/>
        <v>0</v>
      </c>
      <c r="M654" s="334">
        <f t="shared" si="73"/>
        <v>270</v>
      </c>
      <c r="N654" s="51"/>
      <c r="O654" s="400">
        <f t="shared" si="74"/>
        <v>0.2848101265822785</v>
      </c>
      <c r="Q654" s="255"/>
    </row>
    <row r="655" spans="1:18" hidden="1">
      <c r="A655" s="261" t="s">
        <v>6323</v>
      </c>
      <c r="B655" s="333">
        <v>395</v>
      </c>
      <c r="C655" s="235" t="s">
        <v>1294</v>
      </c>
      <c r="D655" s="238" t="s">
        <v>1294</v>
      </c>
      <c r="E655" s="337" t="s">
        <v>3095</v>
      </c>
      <c r="F655" s="235" t="s">
        <v>36</v>
      </c>
      <c r="G655" s="235">
        <f>SUMIF('In-ward Register'!$K:$K,Summery!$E:$E,'In-ward Register'!$M:$M)</f>
        <v>1</v>
      </c>
      <c r="H655" s="334">
        <f>SUMIF('Out-ward Register'!$D:$D,Summery!$E:$E,'Out-ward Register'!$F:$F)</f>
        <v>0</v>
      </c>
      <c r="I655" s="335">
        <f t="shared" si="71"/>
        <v>1</v>
      </c>
      <c r="J655" s="334">
        <v>270</v>
      </c>
      <c r="K655" s="334">
        <f t="shared" si="72"/>
        <v>270</v>
      </c>
      <c r="L655" s="334">
        <f t="shared" si="68"/>
        <v>0</v>
      </c>
      <c r="M655" s="334">
        <f t="shared" si="73"/>
        <v>270</v>
      </c>
      <c r="N655" s="177"/>
      <c r="O655" s="400">
        <f t="shared" si="74"/>
        <v>0.2848101265822785</v>
      </c>
      <c r="Q655" s="255"/>
    </row>
    <row r="656" spans="1:18" hidden="1">
      <c r="A656" s="261" t="s">
        <v>3784</v>
      </c>
      <c r="B656" s="333">
        <v>479</v>
      </c>
      <c r="C656" s="235">
        <v>110315349</v>
      </c>
      <c r="D656" s="238">
        <v>110315349</v>
      </c>
      <c r="E656" s="337" t="s">
        <v>3107</v>
      </c>
      <c r="F656" s="235" t="s">
        <v>2729</v>
      </c>
      <c r="G656" s="235">
        <f>SUMIF('In-ward Register'!$K:$K,Summery!$E:$E,'In-ward Register'!$M:$M)</f>
        <v>100</v>
      </c>
      <c r="H656" s="334">
        <f>SUMIF('Out-ward Register'!$D:$D,Summery!$E:$E,'Out-ward Register'!$F:$F)</f>
        <v>0</v>
      </c>
      <c r="I656" s="335">
        <f t="shared" si="71"/>
        <v>100</v>
      </c>
      <c r="J656" s="334">
        <v>2.65</v>
      </c>
      <c r="K656" s="334">
        <f t="shared" si="72"/>
        <v>265</v>
      </c>
      <c r="L656" s="334">
        <f t="shared" si="68"/>
        <v>0</v>
      </c>
      <c r="M656" s="334">
        <f t="shared" si="73"/>
        <v>265</v>
      </c>
      <c r="N656" s="177"/>
      <c r="O656" s="400">
        <f t="shared" si="74"/>
        <v>0.27953586497890293</v>
      </c>
      <c r="Q656" s="255"/>
    </row>
    <row r="657" spans="1:18" hidden="1">
      <c r="A657" s="261" t="s">
        <v>3784</v>
      </c>
      <c r="B657" s="333">
        <v>478</v>
      </c>
      <c r="C657" s="235">
        <v>110315347</v>
      </c>
      <c r="D657" s="238">
        <v>110315347</v>
      </c>
      <c r="E657" s="337" t="s">
        <v>3106</v>
      </c>
      <c r="F657" s="235" t="s">
        <v>2729</v>
      </c>
      <c r="G657" s="235">
        <f>SUMIF('In-ward Register'!$K:$K,Summery!$E:$E,'In-ward Register'!$M:$M)</f>
        <v>100</v>
      </c>
      <c r="H657" s="334">
        <f>SUMIF('Out-ward Register'!$D:$D,Summery!$E:$E,'Out-ward Register'!$F:$F)</f>
        <v>0</v>
      </c>
      <c r="I657" s="335">
        <f t="shared" si="71"/>
        <v>100</v>
      </c>
      <c r="J657" s="334">
        <v>2.6</v>
      </c>
      <c r="K657" s="334">
        <f t="shared" si="72"/>
        <v>260</v>
      </c>
      <c r="L657" s="334">
        <f t="shared" si="68"/>
        <v>0</v>
      </c>
      <c r="M657" s="334">
        <f t="shared" si="73"/>
        <v>260</v>
      </c>
      <c r="N657" s="177"/>
      <c r="O657" s="400">
        <f t="shared" si="74"/>
        <v>0.27426160337552746</v>
      </c>
      <c r="Q657" s="255"/>
    </row>
    <row r="658" spans="1:18" hidden="1">
      <c r="A658" s="261" t="s">
        <v>6323</v>
      </c>
      <c r="B658" s="333">
        <v>365</v>
      </c>
      <c r="C658" s="235">
        <v>109710326</v>
      </c>
      <c r="D658" s="238" t="s">
        <v>1195</v>
      </c>
      <c r="E658" s="238" t="s">
        <v>3091</v>
      </c>
      <c r="F658" s="235" t="s">
        <v>36</v>
      </c>
      <c r="G658" s="235">
        <f>SUMIF('In-ward Register'!$K:$K,Summery!$E:$E,'In-ward Register'!$M:$M)</f>
        <v>146</v>
      </c>
      <c r="H658" s="334">
        <f>SUMIF('Out-ward Register'!$D:$D,Summery!$E:$E,'Out-ward Register'!$F:$F)</f>
        <v>104</v>
      </c>
      <c r="I658" s="335">
        <f t="shared" si="71"/>
        <v>42</v>
      </c>
      <c r="J658" s="334">
        <v>5.88</v>
      </c>
      <c r="K658" s="334">
        <f t="shared" si="72"/>
        <v>858.48</v>
      </c>
      <c r="L658" s="334">
        <f t="shared" si="68"/>
        <v>611.52</v>
      </c>
      <c r="M658" s="334">
        <f t="shared" si="73"/>
        <v>246.96000000000004</v>
      </c>
      <c r="N658" s="51"/>
      <c r="O658" s="400">
        <f t="shared" si="74"/>
        <v>0.26050632911392413</v>
      </c>
      <c r="Q658" s="255"/>
    </row>
    <row r="659" spans="1:18" hidden="1">
      <c r="A659" s="261" t="s">
        <v>3784</v>
      </c>
      <c r="B659" s="333">
        <v>834</v>
      </c>
      <c r="C659" s="347">
        <v>109565482</v>
      </c>
      <c r="D659" s="347" t="s">
        <v>2686</v>
      </c>
      <c r="E659" s="349" t="s">
        <v>2687</v>
      </c>
      <c r="F659" s="235" t="s">
        <v>36</v>
      </c>
      <c r="G659" s="235">
        <f>SUMIF('In-ward Register'!$K:$K,Summery!$E:$E,'In-ward Register'!$M:$M)</f>
        <v>5</v>
      </c>
      <c r="H659" s="334">
        <f>SUMIF('Out-ward Register'!$D:$D,Summery!$E:$E,'Out-ward Register'!$F:$F)</f>
        <v>0</v>
      </c>
      <c r="I659" s="335">
        <f t="shared" si="71"/>
        <v>5</v>
      </c>
      <c r="J659" s="334">
        <v>46.25</v>
      </c>
      <c r="K659" s="334">
        <f t="shared" si="72"/>
        <v>231.25</v>
      </c>
      <c r="L659" s="334">
        <f t="shared" si="68"/>
        <v>0</v>
      </c>
      <c r="M659" s="334">
        <f t="shared" si="73"/>
        <v>231.25</v>
      </c>
      <c r="N659" s="177"/>
      <c r="O659" s="400">
        <f t="shared" si="74"/>
        <v>0.24393459915611815</v>
      </c>
      <c r="Q659" s="255"/>
    </row>
    <row r="660" spans="1:18" hidden="1">
      <c r="A660" s="261" t="s">
        <v>6323</v>
      </c>
      <c r="B660" s="333">
        <v>211</v>
      </c>
      <c r="C660" s="235">
        <v>110408277</v>
      </c>
      <c r="D660" s="238" t="s">
        <v>795</v>
      </c>
      <c r="E660" s="238" t="s">
        <v>796</v>
      </c>
      <c r="F660" s="235" t="s">
        <v>36</v>
      </c>
      <c r="G660" s="235">
        <f>SUMIF('In-ward Register'!$K:$K,Summery!$E:$E,'In-ward Register'!$M:$M)</f>
        <v>800</v>
      </c>
      <c r="H660" s="334">
        <f>SUMIF('Out-ward Register'!$D:$D,Summery!$E:$E,'Out-ward Register'!$F:$F)</f>
        <v>0</v>
      </c>
      <c r="I660" s="335">
        <f t="shared" si="71"/>
        <v>800</v>
      </c>
      <c r="J660" s="334">
        <v>0.28000000000000003</v>
      </c>
      <c r="K660" s="334">
        <f t="shared" si="72"/>
        <v>224.00000000000003</v>
      </c>
      <c r="L660" s="334">
        <f t="shared" si="68"/>
        <v>0</v>
      </c>
      <c r="M660" s="334">
        <f t="shared" si="73"/>
        <v>224.00000000000003</v>
      </c>
      <c r="N660" s="177"/>
      <c r="O660" s="400">
        <f t="shared" si="74"/>
        <v>0.23628691983122366</v>
      </c>
      <c r="Q660" s="255"/>
    </row>
    <row r="661" spans="1:18" hidden="1">
      <c r="A661" s="261" t="s">
        <v>6323</v>
      </c>
      <c r="B661" s="333">
        <v>480</v>
      </c>
      <c r="C661" s="235">
        <v>110408094</v>
      </c>
      <c r="D661" s="238">
        <v>110408094</v>
      </c>
      <c r="E661" s="238" t="s">
        <v>3108</v>
      </c>
      <c r="F661" s="235" t="s">
        <v>2729</v>
      </c>
      <c r="G661" s="235">
        <f>SUMIF('In-ward Register'!$K:$K,Summery!$E:$E,'In-ward Register'!$M:$M)</f>
        <v>80</v>
      </c>
      <c r="H661" s="334">
        <f>SUMIF('Out-ward Register'!$D:$D,Summery!$E:$E,'Out-ward Register'!$F:$F)</f>
        <v>0</v>
      </c>
      <c r="I661" s="335">
        <f t="shared" si="71"/>
        <v>80</v>
      </c>
      <c r="J661" s="334">
        <v>2.75</v>
      </c>
      <c r="K661" s="334">
        <f t="shared" si="72"/>
        <v>220</v>
      </c>
      <c r="L661" s="334">
        <f t="shared" si="68"/>
        <v>0</v>
      </c>
      <c r="M661" s="334">
        <f t="shared" si="73"/>
        <v>220</v>
      </c>
      <c r="N661" s="177"/>
      <c r="O661" s="400">
        <f t="shared" si="74"/>
        <v>0.2320675105485232</v>
      </c>
      <c r="Q661" s="255"/>
    </row>
    <row r="662" spans="1:18" hidden="1">
      <c r="A662" s="261" t="s">
        <v>6323</v>
      </c>
      <c r="B662" s="333">
        <v>241</v>
      </c>
      <c r="C662" s="235">
        <v>110317065</v>
      </c>
      <c r="D662" s="238">
        <v>110317065</v>
      </c>
      <c r="E662" s="238" t="s">
        <v>868</v>
      </c>
      <c r="F662" s="235" t="s">
        <v>36</v>
      </c>
      <c r="G662" s="235">
        <f>SUMIF('In-ward Register'!$K:$K,Summery!$E:$E,'In-ward Register'!$M:$M)</f>
        <v>150</v>
      </c>
      <c r="H662" s="334">
        <f>SUMIF('Out-ward Register'!$D:$D,Summery!$E:$E,'Out-ward Register'!$F:$F)</f>
        <v>0</v>
      </c>
      <c r="I662" s="335">
        <f t="shared" si="71"/>
        <v>150</v>
      </c>
      <c r="J662" s="334">
        <v>1.4</v>
      </c>
      <c r="K662" s="334">
        <f t="shared" si="72"/>
        <v>210</v>
      </c>
      <c r="L662" s="334">
        <f t="shared" si="68"/>
        <v>0</v>
      </c>
      <c r="M662" s="334">
        <f t="shared" si="73"/>
        <v>210</v>
      </c>
      <c r="N662" s="177"/>
      <c r="O662" s="400">
        <f t="shared" si="74"/>
        <v>0.22151898734177217</v>
      </c>
      <c r="Q662" s="255"/>
    </row>
    <row r="663" spans="1:18" hidden="1">
      <c r="A663" s="261" t="s">
        <v>6323</v>
      </c>
      <c r="B663" s="333">
        <v>771</v>
      </c>
      <c r="C663" s="235">
        <v>100865604</v>
      </c>
      <c r="D663" s="239"/>
      <c r="E663" s="238" t="s">
        <v>2531</v>
      </c>
      <c r="F663" s="235" t="s">
        <v>36</v>
      </c>
      <c r="G663" s="235">
        <f>SUMIF('In-ward Register'!$K:$K,Summery!$E:$E,'In-ward Register'!$M:$M)</f>
        <v>16</v>
      </c>
      <c r="H663" s="334">
        <f>SUMIF('Out-ward Register'!$D:$D,Summery!$E:$E,'Out-ward Register'!$F:$F)</f>
        <v>0</v>
      </c>
      <c r="I663" s="335">
        <f t="shared" si="71"/>
        <v>16</v>
      </c>
      <c r="J663" s="334">
        <v>13</v>
      </c>
      <c r="K663" s="334">
        <f t="shared" si="72"/>
        <v>208</v>
      </c>
      <c r="L663" s="334">
        <f t="shared" si="68"/>
        <v>0</v>
      </c>
      <c r="M663" s="334">
        <f t="shared" si="73"/>
        <v>208</v>
      </c>
      <c r="N663" s="177"/>
      <c r="O663" s="400">
        <f t="shared" si="74"/>
        <v>0.21940928270042193</v>
      </c>
      <c r="Q663" s="255"/>
    </row>
    <row r="664" spans="1:18" hidden="1">
      <c r="A664" s="261" t="s">
        <v>6323</v>
      </c>
      <c r="B664" s="333">
        <v>216</v>
      </c>
      <c r="C664" s="235">
        <v>110408282</v>
      </c>
      <c r="D664" s="238" t="s">
        <v>809</v>
      </c>
      <c r="E664" s="238" t="s">
        <v>810</v>
      </c>
      <c r="F664" s="235" t="s">
        <v>36</v>
      </c>
      <c r="G664" s="235">
        <f>SUMIF('In-ward Register'!$K:$K,Summery!$E:$E,'In-ward Register'!$M:$M)</f>
        <v>65</v>
      </c>
      <c r="H664" s="334">
        <f>SUMIF('Out-ward Register'!$D:$D,Summery!$E:$E,'Out-ward Register'!$F:$F)</f>
        <v>0</v>
      </c>
      <c r="I664" s="335">
        <f t="shared" si="71"/>
        <v>65</v>
      </c>
      <c r="J664" s="334">
        <v>2.86</v>
      </c>
      <c r="K664" s="334">
        <f t="shared" si="72"/>
        <v>185.9</v>
      </c>
      <c r="L664" s="334">
        <f t="shared" si="68"/>
        <v>0</v>
      </c>
      <c r="M664" s="334">
        <f t="shared" si="73"/>
        <v>185.9</v>
      </c>
      <c r="N664" s="177"/>
      <c r="O664" s="400">
        <f t="shared" si="74"/>
        <v>0.19609704641350209</v>
      </c>
      <c r="Q664" s="255"/>
    </row>
    <row r="665" spans="1:18" hidden="1">
      <c r="A665" s="261" t="s">
        <v>6323</v>
      </c>
      <c r="B665" s="333">
        <v>403</v>
      </c>
      <c r="C665" s="235">
        <v>101153007</v>
      </c>
      <c r="D665" s="238">
        <v>101153007</v>
      </c>
      <c r="E665" s="238" t="s">
        <v>1323</v>
      </c>
      <c r="F665" s="235" t="s">
        <v>36</v>
      </c>
      <c r="G665" s="235">
        <f>SUMIF('In-ward Register'!$K:$K,Summery!$E:$E,'In-ward Register'!$M:$M)</f>
        <v>36</v>
      </c>
      <c r="H665" s="334">
        <f>SUMIF('Out-ward Register'!$D:$D,Summery!$E:$E,'Out-ward Register'!$F:$F)</f>
        <v>0</v>
      </c>
      <c r="I665" s="335">
        <f t="shared" si="71"/>
        <v>36</v>
      </c>
      <c r="J665" s="334">
        <v>5.0599999999999996</v>
      </c>
      <c r="K665" s="334">
        <f t="shared" si="72"/>
        <v>182.16</v>
      </c>
      <c r="L665" s="334">
        <f t="shared" si="68"/>
        <v>0</v>
      </c>
      <c r="M665" s="334">
        <f t="shared" si="73"/>
        <v>182.16</v>
      </c>
      <c r="N665" s="177"/>
      <c r="O665" s="400">
        <f t="shared" si="74"/>
        <v>0.19215189873417721</v>
      </c>
      <c r="Q665" s="255"/>
    </row>
    <row r="666" spans="1:18" hidden="1">
      <c r="A666" s="261" t="s">
        <v>3892</v>
      </c>
      <c r="B666" s="333">
        <v>76</v>
      </c>
      <c r="C666" s="235">
        <v>111397726</v>
      </c>
      <c r="D666" s="337" t="s">
        <v>419</v>
      </c>
      <c r="E666" s="238" t="s">
        <v>420</v>
      </c>
      <c r="F666" s="235" t="s">
        <v>36</v>
      </c>
      <c r="G666" s="235">
        <f>SUMIF('In-ward Register'!$K:$K,Summery!$E:$E,'In-ward Register'!$M:$M)</f>
        <v>191</v>
      </c>
      <c r="H666" s="334">
        <f>SUMIF('Out-ward Register'!$D:$D,Summery!$E:$E,'Out-ward Register'!$F:$F)</f>
        <v>186</v>
      </c>
      <c r="I666" s="335">
        <f t="shared" si="71"/>
        <v>5</v>
      </c>
      <c r="J666" s="334">
        <v>36.17</v>
      </c>
      <c r="K666" s="334">
        <f t="shared" si="72"/>
        <v>6908.47</v>
      </c>
      <c r="L666" s="334">
        <f t="shared" si="68"/>
        <v>6727.62</v>
      </c>
      <c r="M666" s="334">
        <f t="shared" si="73"/>
        <v>180.85000000000036</v>
      </c>
      <c r="N666" s="51"/>
      <c r="O666" s="400">
        <f t="shared" si="74"/>
        <v>0.19077004219409321</v>
      </c>
      <c r="Q666" s="255"/>
    </row>
    <row r="667" spans="1:18" hidden="1">
      <c r="A667" s="261" t="s">
        <v>3784</v>
      </c>
      <c r="B667" s="333">
        <v>114</v>
      </c>
      <c r="C667" s="235">
        <v>111418258</v>
      </c>
      <c r="D667" s="238" t="s">
        <v>526</v>
      </c>
      <c r="E667" s="238" t="s">
        <v>527</v>
      </c>
      <c r="F667" s="235" t="s">
        <v>36</v>
      </c>
      <c r="G667" s="235">
        <f>SUMIF('In-ward Register'!$K:$K,Summery!$E:$E,'In-ward Register'!$M:$M)</f>
        <v>42</v>
      </c>
      <c r="H667" s="334">
        <f>SUMIF('Out-ward Register'!$D:$D,Summery!$E:$E,'Out-ward Register'!$F:$F)</f>
        <v>36</v>
      </c>
      <c r="I667" s="335">
        <f t="shared" si="71"/>
        <v>6</v>
      </c>
      <c r="J667" s="334">
        <v>28.68</v>
      </c>
      <c r="K667" s="334">
        <f t="shared" si="72"/>
        <v>1204.56</v>
      </c>
      <c r="L667" s="334">
        <f t="shared" si="68"/>
        <v>1032.48</v>
      </c>
      <c r="M667" s="334">
        <f t="shared" si="73"/>
        <v>172.07999999999993</v>
      </c>
      <c r="N667" s="51"/>
      <c r="O667" s="400">
        <f t="shared" si="74"/>
        <v>0.18151898734177208</v>
      </c>
      <c r="Q667" s="255"/>
    </row>
    <row r="668" spans="1:18" hidden="1">
      <c r="A668" s="261" t="s">
        <v>3784</v>
      </c>
      <c r="B668" s="333">
        <v>317</v>
      </c>
      <c r="C668" s="235">
        <v>110492012</v>
      </c>
      <c r="D668" s="238" t="s">
        <v>1041</v>
      </c>
      <c r="E668" s="238" t="s">
        <v>3072</v>
      </c>
      <c r="F668" s="235" t="s">
        <v>36</v>
      </c>
      <c r="G668" s="235">
        <f>SUMIF('In-ward Register'!$K:$K,Summery!$E:$E,'In-ward Register'!$M:$M)</f>
        <v>57</v>
      </c>
      <c r="H668" s="334">
        <f>SUMIF('Out-ward Register'!$D:$D,Summery!$E:$E,'Out-ward Register'!$F:$F)</f>
        <v>0</v>
      </c>
      <c r="I668" s="335">
        <f t="shared" si="71"/>
        <v>57</v>
      </c>
      <c r="J668" s="334">
        <v>3</v>
      </c>
      <c r="K668" s="334">
        <f t="shared" si="72"/>
        <v>171</v>
      </c>
      <c r="L668" s="334">
        <f t="shared" si="68"/>
        <v>0</v>
      </c>
      <c r="M668" s="334">
        <f t="shared" si="73"/>
        <v>171</v>
      </c>
      <c r="N668" s="177"/>
      <c r="O668" s="400">
        <f t="shared" si="74"/>
        <v>0.18037974683544303</v>
      </c>
      <c r="P668" s="402">
        <v>23</v>
      </c>
      <c r="Q668" s="256" t="s">
        <v>595</v>
      </c>
      <c r="R668" s="256" t="s">
        <v>1031</v>
      </c>
    </row>
    <row r="669" spans="1:18" hidden="1">
      <c r="A669" s="261" t="s">
        <v>3784</v>
      </c>
      <c r="B669" s="333">
        <v>789</v>
      </c>
      <c r="C669" s="347">
        <v>110315423</v>
      </c>
      <c r="D669" s="347" t="s">
        <v>2629</v>
      </c>
      <c r="E669" s="349" t="s">
        <v>3215</v>
      </c>
      <c r="F669" s="235" t="s">
        <v>36</v>
      </c>
      <c r="G669" s="235">
        <f>SUMIF('In-ward Register'!$K:$K,Summery!$E:$E,'In-ward Register'!$M:$M)</f>
        <v>38</v>
      </c>
      <c r="H669" s="334">
        <f>SUMIF('Out-ward Register'!$D:$D,Summery!$E:$E,'Out-ward Register'!$F:$F)</f>
        <v>0</v>
      </c>
      <c r="I669" s="335">
        <f t="shared" si="71"/>
        <v>38</v>
      </c>
      <c r="J669" s="334">
        <v>4.41</v>
      </c>
      <c r="K669" s="334">
        <f t="shared" si="72"/>
        <v>167.58</v>
      </c>
      <c r="L669" s="334">
        <f t="shared" si="68"/>
        <v>0</v>
      </c>
      <c r="M669" s="334">
        <f t="shared" si="73"/>
        <v>167.58</v>
      </c>
      <c r="N669" s="177"/>
      <c r="O669" s="400">
        <f t="shared" si="74"/>
        <v>0.17677215189873419</v>
      </c>
      <c r="Q669" s="255"/>
    </row>
    <row r="670" spans="1:18" hidden="1">
      <c r="A670" s="261" t="s">
        <v>6323</v>
      </c>
      <c r="B670" s="333">
        <v>319</v>
      </c>
      <c r="C670" s="235">
        <v>110671629</v>
      </c>
      <c r="D670" s="238" t="s">
        <v>1045</v>
      </c>
      <c r="E670" s="238" t="s">
        <v>3074</v>
      </c>
      <c r="F670" s="235" t="s">
        <v>36</v>
      </c>
      <c r="G670" s="235">
        <f>SUMIF('In-ward Register'!$K:$K,Summery!$E:$E,'In-ward Register'!$M:$M)</f>
        <v>24</v>
      </c>
      <c r="H670" s="334">
        <f>SUMIF('Out-ward Register'!$D:$D,Summery!$E:$E,'Out-ward Register'!$F:$F)</f>
        <v>0</v>
      </c>
      <c r="I670" s="335">
        <f t="shared" si="71"/>
        <v>24</v>
      </c>
      <c r="J670" s="334">
        <v>6.4</v>
      </c>
      <c r="K670" s="334">
        <f t="shared" si="72"/>
        <v>153.60000000000002</v>
      </c>
      <c r="L670" s="334">
        <f t="shared" ref="L670:L733" si="75">J670*H670</f>
        <v>0</v>
      </c>
      <c r="M670" s="334">
        <f t="shared" si="73"/>
        <v>153.60000000000002</v>
      </c>
      <c r="N670" s="177"/>
      <c r="O670" s="400">
        <f t="shared" si="74"/>
        <v>0.16202531645569623</v>
      </c>
      <c r="P670" s="402">
        <v>24</v>
      </c>
      <c r="Q670" s="256" t="s">
        <v>595</v>
      </c>
      <c r="R670" s="256" t="s">
        <v>1031</v>
      </c>
    </row>
    <row r="671" spans="1:18" hidden="1">
      <c r="A671" s="261" t="s">
        <v>6323</v>
      </c>
      <c r="B671" s="333">
        <v>69</v>
      </c>
      <c r="C671" s="235">
        <v>110315979</v>
      </c>
      <c r="D671" s="238">
        <v>1161120050</v>
      </c>
      <c r="E671" s="238" t="s">
        <v>395</v>
      </c>
      <c r="F671" s="235" t="s">
        <v>36</v>
      </c>
      <c r="G671" s="235">
        <f>SUMIF('In-ward Register'!$K:$K,Summery!$E:$E,'In-ward Register'!$M:$M)</f>
        <v>25</v>
      </c>
      <c r="H671" s="334">
        <f>SUMIF('Out-ward Register'!$D:$D,Summery!$E:$E,'Out-ward Register'!$F:$F)</f>
        <v>0</v>
      </c>
      <c r="I671" s="335">
        <f t="shared" si="71"/>
        <v>25</v>
      </c>
      <c r="J671" s="334">
        <v>6</v>
      </c>
      <c r="K671" s="334">
        <f t="shared" si="72"/>
        <v>150</v>
      </c>
      <c r="L671" s="334">
        <f t="shared" si="75"/>
        <v>0</v>
      </c>
      <c r="M671" s="334">
        <f t="shared" si="73"/>
        <v>150</v>
      </c>
      <c r="N671" s="51"/>
      <c r="O671" s="400">
        <f t="shared" si="74"/>
        <v>0.15822784810126583</v>
      </c>
      <c r="Q671" s="255"/>
    </row>
    <row r="672" spans="1:18" hidden="1">
      <c r="A672" s="261" t="s">
        <v>6323</v>
      </c>
      <c r="B672" s="333">
        <v>212</v>
      </c>
      <c r="C672" s="235">
        <v>110408280</v>
      </c>
      <c r="D672" s="238" t="s">
        <v>797</v>
      </c>
      <c r="E672" s="238" t="s">
        <v>798</v>
      </c>
      <c r="F672" s="235" t="s">
        <v>36</v>
      </c>
      <c r="G672" s="235">
        <f>SUMIF('In-ward Register'!$K:$K,Summery!$E:$E,'In-ward Register'!$M:$M)</f>
        <v>65</v>
      </c>
      <c r="H672" s="334">
        <f>SUMIF('Out-ward Register'!$D:$D,Summery!$E:$E,'Out-ward Register'!$F:$F)</f>
        <v>0</v>
      </c>
      <c r="I672" s="335">
        <f t="shared" si="71"/>
        <v>65</v>
      </c>
      <c r="J672" s="334">
        <v>2.29</v>
      </c>
      <c r="K672" s="334">
        <f t="shared" si="72"/>
        <v>148.85</v>
      </c>
      <c r="L672" s="334">
        <f t="shared" si="75"/>
        <v>0</v>
      </c>
      <c r="M672" s="334">
        <f t="shared" si="73"/>
        <v>148.85</v>
      </c>
      <c r="N672" s="177"/>
      <c r="O672" s="400">
        <f t="shared" si="74"/>
        <v>0.15701476793248945</v>
      </c>
      <c r="Q672" s="255"/>
    </row>
    <row r="673" spans="1:18" hidden="1">
      <c r="A673" s="261" t="s">
        <v>3784</v>
      </c>
      <c r="B673" s="333">
        <v>166</v>
      </c>
      <c r="C673" s="235">
        <v>110322235</v>
      </c>
      <c r="D673" s="238">
        <v>41205</v>
      </c>
      <c r="E673" s="238" t="s">
        <v>687</v>
      </c>
      <c r="F673" s="235" t="s">
        <v>36</v>
      </c>
      <c r="G673" s="235">
        <f>SUMIF('In-ward Register'!$K:$K,Summery!$E:$E,'In-ward Register'!$M:$M)</f>
        <v>10</v>
      </c>
      <c r="H673" s="334">
        <f>SUMIF('Out-ward Register'!$D:$D,Summery!$E:$E,'Out-ward Register'!$F:$F)</f>
        <v>8</v>
      </c>
      <c r="I673" s="335">
        <f t="shared" si="71"/>
        <v>2</v>
      </c>
      <c r="J673" s="334">
        <v>69</v>
      </c>
      <c r="K673" s="334">
        <f t="shared" si="72"/>
        <v>690</v>
      </c>
      <c r="L673" s="334">
        <f t="shared" si="75"/>
        <v>552</v>
      </c>
      <c r="M673" s="334">
        <f t="shared" si="73"/>
        <v>138</v>
      </c>
      <c r="N673" s="51"/>
      <c r="O673" s="400">
        <f t="shared" si="74"/>
        <v>0.14556962025316456</v>
      </c>
      <c r="Q673" s="255"/>
    </row>
    <row r="674" spans="1:18" hidden="1">
      <c r="A674" s="261" t="s">
        <v>6323</v>
      </c>
      <c r="B674" s="333">
        <v>170</v>
      </c>
      <c r="C674" s="235">
        <v>110408254</v>
      </c>
      <c r="D674" s="238">
        <v>110408254</v>
      </c>
      <c r="E674" s="238" t="s">
        <v>698</v>
      </c>
      <c r="F674" s="235" t="s">
        <v>36</v>
      </c>
      <c r="G674" s="235">
        <f>SUMIF('In-ward Register'!$K:$K,Summery!$E:$E,'In-ward Register'!$M:$M)</f>
        <v>168</v>
      </c>
      <c r="H674" s="334">
        <f>SUMIF('Out-ward Register'!$D:$D,Summery!$E:$E,'Out-ward Register'!$F:$F)</f>
        <v>0</v>
      </c>
      <c r="I674" s="335">
        <f t="shared" si="71"/>
        <v>168</v>
      </c>
      <c r="J674" s="334">
        <v>0.79</v>
      </c>
      <c r="K674" s="334">
        <f t="shared" si="72"/>
        <v>132.72</v>
      </c>
      <c r="L674" s="334">
        <f t="shared" si="75"/>
        <v>0</v>
      </c>
      <c r="M674" s="334">
        <f t="shared" si="73"/>
        <v>132.72</v>
      </c>
      <c r="N674" s="51"/>
      <c r="O674" s="400">
        <f t="shared" si="74"/>
        <v>0.13999999999999999</v>
      </c>
      <c r="Q674" s="255"/>
    </row>
    <row r="675" spans="1:18" hidden="1">
      <c r="A675" s="261" t="s">
        <v>3784</v>
      </c>
      <c r="B675" s="333">
        <v>837</v>
      </c>
      <c r="C675" s="347">
        <v>110456653</v>
      </c>
      <c r="D675" s="347">
        <v>110456653</v>
      </c>
      <c r="E675" s="238" t="s">
        <v>3227</v>
      </c>
      <c r="F675" s="235" t="s">
        <v>2729</v>
      </c>
      <c r="G675" s="235">
        <f>SUMIF('In-ward Register'!$K:$K,Summery!$E:$E,'In-ward Register'!$M:$M)</f>
        <v>3</v>
      </c>
      <c r="H675" s="334">
        <f>SUMIF('Out-ward Register'!$D:$D,Summery!$E:$E,'Out-ward Register'!$F:$F)</f>
        <v>0</v>
      </c>
      <c r="I675" s="335">
        <f t="shared" si="71"/>
        <v>3</v>
      </c>
      <c r="J675" s="334">
        <v>40</v>
      </c>
      <c r="K675" s="334">
        <f t="shared" si="72"/>
        <v>120</v>
      </c>
      <c r="L675" s="334">
        <f t="shared" si="75"/>
        <v>0</v>
      </c>
      <c r="M675" s="334">
        <f t="shared" si="73"/>
        <v>120</v>
      </c>
      <c r="N675" s="177"/>
      <c r="O675" s="400">
        <f t="shared" si="74"/>
        <v>0.12658227848101267</v>
      </c>
      <c r="Q675" s="255"/>
    </row>
    <row r="676" spans="1:18" ht="20.399999999999999" hidden="1">
      <c r="A676" s="261" t="s">
        <v>3784</v>
      </c>
      <c r="B676" s="333">
        <v>839</v>
      </c>
      <c r="C676" s="349" t="s">
        <v>5947</v>
      </c>
      <c r="D676" s="350" t="s">
        <v>2693</v>
      </c>
      <c r="E676" s="350" t="s">
        <v>3552</v>
      </c>
      <c r="F676" s="235" t="s">
        <v>36</v>
      </c>
      <c r="G676" s="235">
        <f>SUMIF('In-ward Register'!$K:$K,Summery!$E:$E,'In-ward Register'!$M:$M)</f>
        <v>12</v>
      </c>
      <c r="H676" s="334">
        <f>SUMIF('Out-ward Register'!$D:$D,Summery!$E:$E,'Out-ward Register'!$F:$F)</f>
        <v>0</v>
      </c>
      <c r="I676" s="335">
        <f t="shared" si="71"/>
        <v>12</v>
      </c>
      <c r="J676" s="334">
        <v>10</v>
      </c>
      <c r="K676" s="334">
        <f t="shared" si="72"/>
        <v>120</v>
      </c>
      <c r="L676" s="334">
        <f t="shared" si="75"/>
        <v>0</v>
      </c>
      <c r="M676" s="334">
        <f t="shared" si="73"/>
        <v>120</v>
      </c>
      <c r="N676" s="177"/>
      <c r="O676" s="400">
        <f t="shared" si="74"/>
        <v>0.12658227848101267</v>
      </c>
      <c r="Q676" s="255"/>
    </row>
    <row r="677" spans="1:18" hidden="1">
      <c r="A677" s="261" t="s">
        <v>3784</v>
      </c>
      <c r="B677" s="333">
        <v>856</v>
      </c>
      <c r="C677" s="347">
        <v>110315391</v>
      </c>
      <c r="D677" s="347"/>
      <c r="E677" s="349" t="s">
        <v>2706</v>
      </c>
      <c r="F677" s="235" t="s">
        <v>36</v>
      </c>
      <c r="G677" s="235">
        <f>SUMIF('In-ward Register'!$K:$K,Summery!$E:$E,'In-ward Register'!$M:$M)</f>
        <v>3</v>
      </c>
      <c r="H677" s="334">
        <f>SUMIF('Out-ward Register'!$D:$D,Summery!$E:$E,'Out-ward Register'!$F:$F)</f>
        <v>0</v>
      </c>
      <c r="I677" s="335">
        <f t="shared" si="71"/>
        <v>3</v>
      </c>
      <c r="J677" s="334">
        <v>40</v>
      </c>
      <c r="K677" s="334">
        <f t="shared" si="72"/>
        <v>120</v>
      </c>
      <c r="L677" s="334">
        <f t="shared" si="75"/>
        <v>0</v>
      </c>
      <c r="M677" s="334">
        <f t="shared" si="73"/>
        <v>120</v>
      </c>
      <c r="N677" s="177"/>
      <c r="O677" s="400">
        <f t="shared" si="74"/>
        <v>0.12658227848101267</v>
      </c>
      <c r="Q677" s="255"/>
    </row>
    <row r="678" spans="1:18" ht="20.399999999999999" hidden="1">
      <c r="A678" s="261" t="s">
        <v>6323</v>
      </c>
      <c r="B678" s="333">
        <v>485</v>
      </c>
      <c r="C678" s="235">
        <v>110456652</v>
      </c>
      <c r="D678" s="238">
        <v>110456652</v>
      </c>
      <c r="E678" s="337" t="s">
        <v>3113</v>
      </c>
      <c r="F678" s="235" t="s">
        <v>2729</v>
      </c>
      <c r="G678" s="235">
        <f>SUMIF('In-ward Register'!$K:$K,Summery!$E:$E,'In-ward Register'!$M:$M)</f>
        <v>3</v>
      </c>
      <c r="H678" s="334">
        <f>SUMIF('Out-ward Register'!$D:$D,Summery!$E:$E,'Out-ward Register'!$F:$F)</f>
        <v>0</v>
      </c>
      <c r="I678" s="335">
        <f t="shared" si="71"/>
        <v>3</v>
      </c>
      <c r="J678" s="334">
        <v>33</v>
      </c>
      <c r="K678" s="334">
        <f t="shared" si="72"/>
        <v>99</v>
      </c>
      <c r="L678" s="334">
        <f t="shared" si="75"/>
        <v>0</v>
      </c>
      <c r="M678" s="334">
        <f t="shared" si="73"/>
        <v>99</v>
      </c>
      <c r="N678" s="177"/>
      <c r="O678" s="400">
        <f t="shared" si="74"/>
        <v>0.10443037974683544</v>
      </c>
      <c r="Q678" s="255"/>
    </row>
    <row r="679" spans="1:18" hidden="1">
      <c r="A679" s="261" t="s">
        <v>6323</v>
      </c>
      <c r="B679" s="333">
        <v>244</v>
      </c>
      <c r="C679" s="235">
        <v>110708879</v>
      </c>
      <c r="D679" s="238">
        <v>110708879</v>
      </c>
      <c r="E679" s="238" t="s">
        <v>3063</v>
      </c>
      <c r="F679" s="235" t="s">
        <v>36</v>
      </c>
      <c r="G679" s="235">
        <f>SUMIF('In-ward Register'!$K:$K,Summery!$E:$E,'In-ward Register'!$M:$M)</f>
        <v>200</v>
      </c>
      <c r="H679" s="334">
        <f>SUMIF('Out-ward Register'!$D:$D,Summery!$E:$E,'Out-ward Register'!$F:$F)</f>
        <v>0</v>
      </c>
      <c r="I679" s="335">
        <f t="shared" si="71"/>
        <v>200</v>
      </c>
      <c r="J679" s="334">
        <v>0.48</v>
      </c>
      <c r="K679" s="334">
        <f t="shared" si="72"/>
        <v>96</v>
      </c>
      <c r="L679" s="334">
        <f t="shared" si="75"/>
        <v>0</v>
      </c>
      <c r="M679" s="334">
        <f t="shared" si="73"/>
        <v>96</v>
      </c>
      <c r="N679" s="177"/>
      <c r="O679" s="400">
        <f t="shared" si="74"/>
        <v>0.10126582278481014</v>
      </c>
      <c r="Q679" s="255"/>
    </row>
    <row r="680" spans="1:18" hidden="1">
      <c r="A680" s="261" t="s">
        <v>3892</v>
      </c>
      <c r="B680" s="333">
        <v>162</v>
      </c>
      <c r="C680" s="235">
        <v>110492011</v>
      </c>
      <c r="D680" s="238" t="s">
        <v>679</v>
      </c>
      <c r="E680" s="238" t="s">
        <v>1047</v>
      </c>
      <c r="F680" s="235" t="s">
        <v>36</v>
      </c>
      <c r="G680" s="235">
        <f>SUMIF('In-ward Register'!$K:$K,Summery!$E:$E,'In-ward Register'!$M:$M)</f>
        <v>233</v>
      </c>
      <c r="H680" s="334">
        <f>SUMIF('Out-ward Register'!$D:$D,Summery!$E:$E,'Out-ward Register'!$F:$F)</f>
        <v>200</v>
      </c>
      <c r="I680" s="335">
        <f t="shared" si="71"/>
        <v>33</v>
      </c>
      <c r="J680" s="334">
        <v>2.72</v>
      </c>
      <c r="K680" s="334">
        <f t="shared" si="72"/>
        <v>633.76</v>
      </c>
      <c r="L680" s="334">
        <f t="shared" si="75"/>
        <v>544</v>
      </c>
      <c r="M680" s="334">
        <f t="shared" si="73"/>
        <v>89.759999999999991</v>
      </c>
      <c r="N680" s="51"/>
      <c r="O680" s="400">
        <f t="shared" si="74"/>
        <v>9.4683544303797468E-2</v>
      </c>
      <c r="P680" s="402">
        <v>68</v>
      </c>
      <c r="Q680" s="256" t="s">
        <v>595</v>
      </c>
      <c r="R680" s="256" t="s">
        <v>1031</v>
      </c>
    </row>
    <row r="681" spans="1:18" hidden="1">
      <c r="A681" s="261" t="s">
        <v>3784</v>
      </c>
      <c r="B681" s="333">
        <v>794</v>
      </c>
      <c r="C681" s="347">
        <v>110315433</v>
      </c>
      <c r="D681" s="347" t="s">
        <v>2637</v>
      </c>
      <c r="E681" s="349" t="s">
        <v>3219</v>
      </c>
      <c r="F681" s="235" t="s">
        <v>36</v>
      </c>
      <c r="G681" s="235">
        <f>SUMIF('In-ward Register'!$K:$K,Summery!$E:$E,'In-ward Register'!$M:$M)</f>
        <v>44</v>
      </c>
      <c r="H681" s="334">
        <f>SUMIF('Out-ward Register'!$D:$D,Summery!$E:$E,'Out-ward Register'!$F:$F)</f>
        <v>0</v>
      </c>
      <c r="I681" s="335">
        <f t="shared" si="71"/>
        <v>44</v>
      </c>
      <c r="J681" s="334">
        <v>2</v>
      </c>
      <c r="K681" s="334">
        <f t="shared" si="72"/>
        <v>88</v>
      </c>
      <c r="L681" s="334">
        <f t="shared" si="75"/>
        <v>0</v>
      </c>
      <c r="M681" s="334">
        <f t="shared" si="73"/>
        <v>88</v>
      </c>
      <c r="N681" s="177"/>
      <c r="O681" s="400">
        <f t="shared" si="74"/>
        <v>9.2827004219409287E-2</v>
      </c>
      <c r="Q681" s="255"/>
    </row>
    <row r="682" spans="1:18" hidden="1">
      <c r="A682" s="261" t="s">
        <v>6323</v>
      </c>
      <c r="B682" s="333">
        <v>729</v>
      </c>
      <c r="C682" s="235">
        <v>110492015</v>
      </c>
      <c r="D682" s="238" t="s">
        <v>2363</v>
      </c>
      <c r="E682" s="238" t="s">
        <v>3198</v>
      </c>
      <c r="F682" s="235" t="s">
        <v>36</v>
      </c>
      <c r="G682" s="235">
        <f>SUMIF('In-ward Register'!$K:$K,Summery!$E:$E,'In-ward Register'!$M:$M)</f>
        <v>23</v>
      </c>
      <c r="H682" s="334">
        <f>SUMIF('Out-ward Register'!$D:$D,Summery!$E:$E,'Out-ward Register'!$F:$F)</f>
        <v>0</v>
      </c>
      <c r="I682" s="335">
        <f t="shared" si="71"/>
        <v>23</v>
      </c>
      <c r="J682" s="334">
        <v>3.8</v>
      </c>
      <c r="K682" s="334">
        <f t="shared" si="72"/>
        <v>87.399999999999991</v>
      </c>
      <c r="L682" s="334">
        <f t="shared" si="75"/>
        <v>0</v>
      </c>
      <c r="M682" s="334">
        <f t="shared" si="73"/>
        <v>87.399999999999991</v>
      </c>
      <c r="N682" s="177"/>
      <c r="O682" s="400">
        <f t="shared" si="74"/>
        <v>9.2194092827004206E-2</v>
      </c>
      <c r="P682" s="402">
        <v>23</v>
      </c>
      <c r="Q682" s="256" t="s">
        <v>595</v>
      </c>
      <c r="R682" s="257" t="s">
        <v>2365</v>
      </c>
    </row>
    <row r="683" spans="1:18" hidden="1">
      <c r="A683" s="261" t="s">
        <v>3784</v>
      </c>
      <c r="B683" s="333">
        <v>840</v>
      </c>
      <c r="C683" s="347" t="s">
        <v>2694</v>
      </c>
      <c r="D683" s="347" t="s">
        <v>2694</v>
      </c>
      <c r="E683" s="350" t="s">
        <v>3458</v>
      </c>
      <c r="F683" s="235" t="s">
        <v>36</v>
      </c>
      <c r="G683" s="235">
        <f>SUMIF('In-ward Register'!$K:$K,Summery!$E:$E,'In-ward Register'!$M:$M)</f>
        <v>4</v>
      </c>
      <c r="H683" s="334">
        <f>SUMIF('Out-ward Register'!$D:$D,Summery!$E:$E,'Out-ward Register'!$F:$F)</f>
        <v>0</v>
      </c>
      <c r="I683" s="335">
        <f t="shared" si="71"/>
        <v>4</v>
      </c>
      <c r="J683" s="334">
        <v>20</v>
      </c>
      <c r="K683" s="334">
        <f t="shared" si="72"/>
        <v>80</v>
      </c>
      <c r="L683" s="334">
        <f t="shared" si="75"/>
        <v>0</v>
      </c>
      <c r="M683" s="334">
        <f t="shared" si="73"/>
        <v>80</v>
      </c>
      <c r="N683" s="177"/>
      <c r="O683" s="400">
        <f t="shared" si="74"/>
        <v>8.4388185654008435E-2</v>
      </c>
      <c r="Q683" s="255"/>
    </row>
    <row r="684" spans="1:18" hidden="1">
      <c r="A684" s="261" t="s">
        <v>3784</v>
      </c>
      <c r="B684" s="333">
        <v>165</v>
      </c>
      <c r="C684" s="235">
        <v>110322239</v>
      </c>
      <c r="D684" s="238">
        <v>42905</v>
      </c>
      <c r="E684" s="238" t="s">
        <v>686</v>
      </c>
      <c r="F684" s="235" t="s">
        <v>36</v>
      </c>
      <c r="G684" s="235">
        <f>SUMIF('In-ward Register'!$K:$K,Summery!$E:$E,'In-ward Register'!$M:$M)</f>
        <v>25</v>
      </c>
      <c r="H684" s="334">
        <f>SUMIF('Out-ward Register'!$D:$D,Summery!$E:$E,'Out-ward Register'!$F:$F)</f>
        <v>23</v>
      </c>
      <c r="I684" s="335">
        <f t="shared" si="71"/>
        <v>2</v>
      </c>
      <c r="J684" s="334">
        <v>38</v>
      </c>
      <c r="K684" s="334">
        <f t="shared" si="72"/>
        <v>950</v>
      </c>
      <c r="L684" s="334">
        <f t="shared" si="75"/>
        <v>874</v>
      </c>
      <c r="M684" s="334">
        <f t="shared" si="73"/>
        <v>76</v>
      </c>
      <c r="N684" s="51"/>
      <c r="O684" s="400">
        <f t="shared" si="74"/>
        <v>8.0168776371308009E-2</v>
      </c>
      <c r="Q684" s="255"/>
    </row>
    <row r="685" spans="1:18" hidden="1">
      <c r="A685" s="261" t="s">
        <v>6323</v>
      </c>
      <c r="B685" s="333">
        <v>233</v>
      </c>
      <c r="C685" s="235">
        <v>108132676</v>
      </c>
      <c r="D685" s="238">
        <v>108132676</v>
      </c>
      <c r="E685" s="238" t="s">
        <v>860</v>
      </c>
      <c r="F685" s="235" t="s">
        <v>36</v>
      </c>
      <c r="G685" s="235">
        <f>SUMIF('In-ward Register'!$K:$K,Summery!$E:$E,'In-ward Register'!$M:$M)</f>
        <v>6</v>
      </c>
      <c r="H685" s="334">
        <f>SUMIF('Out-ward Register'!$D:$D,Summery!$E:$E,'Out-ward Register'!$F:$F)</f>
        <v>0</v>
      </c>
      <c r="I685" s="335">
        <f t="shared" si="71"/>
        <v>6</v>
      </c>
      <c r="J685" s="334">
        <v>12.6</v>
      </c>
      <c r="K685" s="334">
        <f t="shared" si="72"/>
        <v>75.599999999999994</v>
      </c>
      <c r="L685" s="334">
        <f t="shared" si="75"/>
        <v>0</v>
      </c>
      <c r="M685" s="334">
        <f t="shared" si="73"/>
        <v>75.599999999999994</v>
      </c>
      <c r="N685" s="177"/>
      <c r="O685" s="400">
        <f t="shared" si="74"/>
        <v>7.9746835443037969E-2</v>
      </c>
      <c r="Q685" s="255"/>
    </row>
    <row r="686" spans="1:18" ht="20.399999999999999" hidden="1">
      <c r="A686" s="261" t="s">
        <v>3784</v>
      </c>
      <c r="B686" s="333">
        <v>231</v>
      </c>
      <c r="C686" s="235">
        <v>107180447</v>
      </c>
      <c r="D686" s="238">
        <v>107180447</v>
      </c>
      <c r="E686" s="238" t="s">
        <v>3056</v>
      </c>
      <c r="F686" s="235" t="s">
        <v>36</v>
      </c>
      <c r="G686" s="235">
        <f>SUMIF('In-ward Register'!$K:$K,Summery!$E:$E,'In-ward Register'!$M:$M)</f>
        <v>22</v>
      </c>
      <c r="H686" s="334">
        <f>SUMIF('Out-ward Register'!$D:$D,Summery!$E:$E,'Out-ward Register'!$F:$F)</f>
        <v>0</v>
      </c>
      <c r="I686" s="335">
        <f t="shared" si="71"/>
        <v>22</v>
      </c>
      <c r="J686" s="334">
        <v>3</v>
      </c>
      <c r="K686" s="334">
        <f t="shared" si="72"/>
        <v>66</v>
      </c>
      <c r="L686" s="334">
        <f t="shared" si="75"/>
        <v>0</v>
      </c>
      <c r="M686" s="334">
        <f t="shared" si="73"/>
        <v>66</v>
      </c>
      <c r="N686" s="177"/>
      <c r="O686" s="400">
        <f t="shared" si="74"/>
        <v>6.9620253164556958E-2</v>
      </c>
      <c r="Q686" s="255"/>
    </row>
    <row r="687" spans="1:18" hidden="1">
      <c r="A687" s="261" t="s">
        <v>6323</v>
      </c>
      <c r="B687" s="333">
        <v>769</v>
      </c>
      <c r="C687" s="235">
        <v>100731505</v>
      </c>
      <c r="D687" s="239"/>
      <c r="E687" s="238" t="s">
        <v>2530</v>
      </c>
      <c r="F687" s="235" t="s">
        <v>36</v>
      </c>
      <c r="G687" s="235">
        <f>SUMIF('In-ward Register'!$K:$K,Summery!$E:$E,'In-ward Register'!$M:$M)</f>
        <v>16</v>
      </c>
      <c r="H687" s="334">
        <f>SUMIF('Out-ward Register'!$D:$D,Summery!$E:$E,'Out-ward Register'!$F:$F)</f>
        <v>0</v>
      </c>
      <c r="I687" s="335">
        <f t="shared" si="71"/>
        <v>16</v>
      </c>
      <c r="J687" s="334">
        <v>4.08</v>
      </c>
      <c r="K687" s="334">
        <f t="shared" si="72"/>
        <v>65.28</v>
      </c>
      <c r="L687" s="334">
        <f t="shared" si="75"/>
        <v>0</v>
      </c>
      <c r="M687" s="334">
        <f t="shared" si="73"/>
        <v>65.28</v>
      </c>
      <c r="N687" s="177"/>
      <c r="O687" s="400">
        <f t="shared" si="74"/>
        <v>6.8860759493670889E-2</v>
      </c>
      <c r="Q687" s="255"/>
    </row>
    <row r="688" spans="1:18" hidden="1">
      <c r="A688" s="261" t="s">
        <v>3784</v>
      </c>
      <c r="B688" s="333">
        <v>855</v>
      </c>
      <c r="C688" s="347">
        <v>110315416</v>
      </c>
      <c r="D688" s="347"/>
      <c r="E688" s="349" t="s">
        <v>2705</v>
      </c>
      <c r="F688" s="235" t="s">
        <v>36</v>
      </c>
      <c r="G688" s="235">
        <f>SUMIF('In-ward Register'!$K:$K,Summery!$E:$E,'In-ward Register'!$M:$M)</f>
        <v>3</v>
      </c>
      <c r="H688" s="334">
        <f>SUMIF('Out-ward Register'!$D:$D,Summery!$E:$E,'Out-ward Register'!$F:$F)</f>
        <v>0</v>
      </c>
      <c r="I688" s="335">
        <f t="shared" si="71"/>
        <v>3</v>
      </c>
      <c r="J688" s="334">
        <v>19.2</v>
      </c>
      <c r="K688" s="334">
        <f t="shared" si="72"/>
        <v>57.599999999999994</v>
      </c>
      <c r="L688" s="334">
        <f t="shared" si="75"/>
        <v>0</v>
      </c>
      <c r="M688" s="334">
        <f t="shared" si="73"/>
        <v>57.599999999999994</v>
      </c>
      <c r="N688" s="177"/>
      <c r="O688" s="400">
        <f t="shared" si="74"/>
        <v>6.0759493670886067E-2</v>
      </c>
      <c r="Q688" s="255"/>
    </row>
    <row r="689" spans="1:18" hidden="1">
      <c r="A689" s="261" t="s">
        <v>6323</v>
      </c>
      <c r="B689" s="333">
        <v>26</v>
      </c>
      <c r="C689" s="235" t="s">
        <v>256</v>
      </c>
      <c r="D689" s="238" t="s">
        <v>257</v>
      </c>
      <c r="E689" s="238" t="s">
        <v>3025</v>
      </c>
      <c r="F689" s="235" t="s">
        <v>36</v>
      </c>
      <c r="G689" s="235">
        <f>SUMIF('In-ward Register'!$K:$K,Summery!$E:$E,'In-ward Register'!$M:$M)</f>
        <v>48</v>
      </c>
      <c r="H689" s="334">
        <f>SUMIF('Out-ward Register'!$D:$D,Summery!$E:$E,'Out-ward Register'!$F:$F)</f>
        <v>0</v>
      </c>
      <c r="I689" s="335">
        <f t="shared" si="71"/>
        <v>48</v>
      </c>
      <c r="J689" s="334">
        <v>1.17</v>
      </c>
      <c r="K689" s="334">
        <f t="shared" si="72"/>
        <v>56.16</v>
      </c>
      <c r="L689" s="334">
        <f t="shared" si="75"/>
        <v>0</v>
      </c>
      <c r="M689" s="334">
        <f t="shared" si="73"/>
        <v>56.16</v>
      </c>
      <c r="N689" s="51"/>
      <c r="O689" s="400">
        <f t="shared" si="74"/>
        <v>5.9240506329113922E-2</v>
      </c>
      <c r="Q689" s="255"/>
    </row>
    <row r="690" spans="1:18" hidden="1">
      <c r="A690" s="261" t="s">
        <v>6323</v>
      </c>
      <c r="B690" s="333">
        <v>214</v>
      </c>
      <c r="C690" s="235">
        <v>110408251</v>
      </c>
      <c r="D690" s="238" t="s">
        <v>801</v>
      </c>
      <c r="E690" s="238" t="s">
        <v>3049</v>
      </c>
      <c r="F690" s="235" t="s">
        <v>36</v>
      </c>
      <c r="G690" s="235">
        <f>SUMIF('In-ward Register'!$K:$K,Summery!$E:$E,'In-ward Register'!$M:$M)</f>
        <v>25</v>
      </c>
      <c r="H690" s="334">
        <f>SUMIF('Out-ward Register'!$D:$D,Summery!$E:$E,'Out-ward Register'!$F:$F)</f>
        <v>0</v>
      </c>
      <c r="I690" s="335">
        <f t="shared" si="71"/>
        <v>25</v>
      </c>
      <c r="J690" s="334">
        <v>2.15</v>
      </c>
      <c r="K690" s="334">
        <f t="shared" si="72"/>
        <v>53.75</v>
      </c>
      <c r="L690" s="334">
        <f t="shared" si="75"/>
        <v>0</v>
      </c>
      <c r="M690" s="334">
        <f t="shared" si="73"/>
        <v>53.75</v>
      </c>
      <c r="N690" s="177"/>
      <c r="O690" s="400">
        <f t="shared" si="74"/>
        <v>5.6698312236286914E-2</v>
      </c>
      <c r="Q690" s="255"/>
    </row>
    <row r="691" spans="1:18" hidden="1">
      <c r="A691" s="261" t="s">
        <v>6323</v>
      </c>
      <c r="B691" s="333">
        <v>235</v>
      </c>
      <c r="C691" s="235">
        <v>111388204</v>
      </c>
      <c r="D691" s="238">
        <v>111388204</v>
      </c>
      <c r="E691" s="238" t="s">
        <v>3059</v>
      </c>
      <c r="F691" s="235" t="s">
        <v>36</v>
      </c>
      <c r="G691" s="235">
        <f>SUMIF('In-ward Register'!$K:$K,Summery!$E:$E,'In-ward Register'!$M:$M)</f>
        <v>52</v>
      </c>
      <c r="H691" s="334">
        <f>SUMIF('Out-ward Register'!$D:$D,Summery!$E:$E,'Out-ward Register'!$F:$F)</f>
        <v>0</v>
      </c>
      <c r="I691" s="335">
        <f t="shared" si="71"/>
        <v>52</v>
      </c>
      <c r="J691" s="334">
        <v>1</v>
      </c>
      <c r="K691" s="334">
        <f t="shared" si="72"/>
        <v>52</v>
      </c>
      <c r="L691" s="334">
        <f t="shared" si="75"/>
        <v>0</v>
      </c>
      <c r="M691" s="334">
        <f t="shared" si="73"/>
        <v>52</v>
      </c>
      <c r="N691" s="177"/>
      <c r="O691" s="400">
        <f t="shared" si="74"/>
        <v>5.4852320675105481E-2</v>
      </c>
      <c r="Q691" s="255"/>
    </row>
    <row r="692" spans="1:18" hidden="1">
      <c r="A692" s="261" t="s">
        <v>6323</v>
      </c>
      <c r="B692" s="333">
        <v>318</v>
      </c>
      <c r="C692" s="235">
        <v>110492014</v>
      </c>
      <c r="D692" s="238" t="s">
        <v>1043</v>
      </c>
      <c r="E692" s="238" t="s">
        <v>3073</v>
      </c>
      <c r="F692" s="235" t="s">
        <v>36</v>
      </c>
      <c r="G692" s="235">
        <f>SUMIF('In-ward Register'!$K:$K,Summery!$E:$E,'In-ward Register'!$M:$M)</f>
        <v>15</v>
      </c>
      <c r="H692" s="334">
        <f>SUMIF('Out-ward Register'!$D:$D,Summery!$E:$E,'Out-ward Register'!$F:$F)</f>
        <v>0</v>
      </c>
      <c r="I692" s="335">
        <f t="shared" si="71"/>
        <v>15</v>
      </c>
      <c r="J692" s="334">
        <v>3.2</v>
      </c>
      <c r="K692" s="334">
        <f t="shared" si="72"/>
        <v>48</v>
      </c>
      <c r="L692" s="334">
        <f t="shared" si="75"/>
        <v>0</v>
      </c>
      <c r="M692" s="334">
        <f t="shared" si="73"/>
        <v>48</v>
      </c>
      <c r="N692" s="177"/>
      <c r="O692" s="400">
        <f t="shared" si="74"/>
        <v>5.0632911392405069E-2</v>
      </c>
      <c r="P692" s="402">
        <v>15</v>
      </c>
      <c r="Q692" s="256" t="s">
        <v>595</v>
      </c>
      <c r="R692" s="256" t="s">
        <v>1031</v>
      </c>
    </row>
    <row r="693" spans="1:18" hidden="1">
      <c r="A693" s="261" t="s">
        <v>3784</v>
      </c>
      <c r="B693" s="333">
        <v>854</v>
      </c>
      <c r="C693" s="347">
        <v>110492015</v>
      </c>
      <c r="D693" s="347"/>
      <c r="E693" s="349" t="s">
        <v>2704</v>
      </c>
      <c r="F693" s="235" t="s">
        <v>36</v>
      </c>
      <c r="G693" s="235">
        <f>SUMIF('In-ward Register'!$K:$K,Summery!$E:$E,'In-ward Register'!$M:$M)</f>
        <v>12</v>
      </c>
      <c r="H693" s="334">
        <f>SUMIF('Out-ward Register'!$D:$D,Summery!$E:$E,'Out-ward Register'!$F:$F)</f>
        <v>0</v>
      </c>
      <c r="I693" s="335">
        <f t="shared" si="71"/>
        <v>12</v>
      </c>
      <c r="J693" s="334">
        <v>3.8</v>
      </c>
      <c r="K693" s="334">
        <f t="shared" si="72"/>
        <v>45.599999999999994</v>
      </c>
      <c r="L693" s="334">
        <f t="shared" si="75"/>
        <v>0</v>
      </c>
      <c r="M693" s="334">
        <f t="shared" si="73"/>
        <v>45.599999999999994</v>
      </c>
      <c r="N693" s="177"/>
      <c r="O693" s="400">
        <f t="shared" si="74"/>
        <v>4.8101265822784803E-2</v>
      </c>
      <c r="P693" s="402" t="s">
        <v>4929</v>
      </c>
      <c r="Q693" s="255"/>
    </row>
    <row r="694" spans="1:18" hidden="1">
      <c r="A694" s="261" t="s">
        <v>3784</v>
      </c>
      <c r="B694" s="333">
        <v>791</v>
      </c>
      <c r="C694" s="347">
        <v>110315426</v>
      </c>
      <c r="D694" s="347" t="s">
        <v>2631</v>
      </c>
      <c r="E694" s="349" t="s">
        <v>3216</v>
      </c>
      <c r="F694" s="235" t="s">
        <v>36</v>
      </c>
      <c r="G694" s="235">
        <f>SUMIF('In-ward Register'!$K:$K,Summery!$E:$E,'In-ward Register'!$M:$M)</f>
        <v>18</v>
      </c>
      <c r="H694" s="334">
        <f>SUMIF('Out-ward Register'!$D:$D,Summery!$E:$E,'Out-ward Register'!$F:$F)</f>
        <v>0</v>
      </c>
      <c r="I694" s="335">
        <f t="shared" si="71"/>
        <v>18</v>
      </c>
      <c r="J694" s="334">
        <v>2.4700000000000002</v>
      </c>
      <c r="K694" s="334">
        <f t="shared" si="72"/>
        <v>44.46</v>
      </c>
      <c r="L694" s="334">
        <f t="shared" si="75"/>
        <v>0</v>
      </c>
      <c r="M694" s="334">
        <f t="shared" si="73"/>
        <v>44.46</v>
      </c>
      <c r="N694" s="177"/>
      <c r="O694" s="400">
        <f t="shared" si="74"/>
        <v>4.6898734177215191E-2</v>
      </c>
      <c r="Q694" s="255"/>
    </row>
    <row r="695" spans="1:18" hidden="1">
      <c r="A695" s="261" t="s">
        <v>6323</v>
      </c>
      <c r="B695" s="333">
        <v>404</v>
      </c>
      <c r="C695" s="235">
        <v>101085048</v>
      </c>
      <c r="D695" s="238">
        <v>101085048</v>
      </c>
      <c r="E695" s="337" t="s">
        <v>1324</v>
      </c>
      <c r="F695" s="235" t="s">
        <v>36</v>
      </c>
      <c r="G695" s="235">
        <f>SUMIF('In-ward Register'!$K:$K,Summery!$E:$E,'In-ward Register'!$M:$M)</f>
        <v>36</v>
      </c>
      <c r="H695" s="334">
        <f>SUMIF('Out-ward Register'!$D:$D,Summery!$E:$E,'Out-ward Register'!$F:$F)</f>
        <v>0</v>
      </c>
      <c r="I695" s="335">
        <f t="shared" si="71"/>
        <v>36</v>
      </c>
      <c r="J695" s="334">
        <v>1.2</v>
      </c>
      <c r="K695" s="334">
        <f t="shared" si="72"/>
        <v>43.199999999999996</v>
      </c>
      <c r="L695" s="334">
        <f t="shared" si="75"/>
        <v>0</v>
      </c>
      <c r="M695" s="334">
        <f t="shared" si="73"/>
        <v>43.199999999999996</v>
      </c>
      <c r="N695" s="177"/>
      <c r="O695" s="400">
        <f t="shared" si="74"/>
        <v>4.5569620253164557E-2</v>
      </c>
      <c r="Q695" s="255"/>
    </row>
    <row r="696" spans="1:18" hidden="1">
      <c r="A696" s="261" t="s">
        <v>6323</v>
      </c>
      <c r="B696" s="333">
        <v>716</v>
      </c>
      <c r="C696" s="235">
        <v>110315381</v>
      </c>
      <c r="D696" s="238" t="s">
        <v>2312</v>
      </c>
      <c r="E696" s="238" t="s">
        <v>3192</v>
      </c>
      <c r="F696" s="235" t="s">
        <v>36</v>
      </c>
      <c r="G696" s="235">
        <f>SUMIF('In-ward Register'!$K:$K,Summery!$E:$E,'In-ward Register'!$M:$M)</f>
        <v>2</v>
      </c>
      <c r="H696" s="334">
        <f>SUMIF('Out-ward Register'!$D:$D,Summery!$E:$E,'Out-ward Register'!$F:$F)</f>
        <v>0</v>
      </c>
      <c r="I696" s="335">
        <f t="shared" si="71"/>
        <v>2</v>
      </c>
      <c r="J696" s="334">
        <v>21</v>
      </c>
      <c r="K696" s="334">
        <f t="shared" si="72"/>
        <v>42</v>
      </c>
      <c r="L696" s="334">
        <f t="shared" si="75"/>
        <v>0</v>
      </c>
      <c r="M696" s="334">
        <f t="shared" si="73"/>
        <v>42</v>
      </c>
      <c r="N696" s="177"/>
      <c r="O696" s="400">
        <f t="shared" si="74"/>
        <v>4.4303797468354431E-2</v>
      </c>
      <c r="Q696" s="255"/>
    </row>
    <row r="697" spans="1:18" ht="20.399999999999999" hidden="1">
      <c r="A697" s="261" t="s">
        <v>6323</v>
      </c>
      <c r="B697" s="333">
        <v>237</v>
      </c>
      <c r="C697" s="235">
        <v>108186992</v>
      </c>
      <c r="D697" s="238">
        <v>108186992</v>
      </c>
      <c r="E697" s="238" t="s">
        <v>3061</v>
      </c>
      <c r="F697" s="235" t="s">
        <v>36</v>
      </c>
      <c r="G697" s="235">
        <f>SUMIF('In-ward Register'!$K:$K,Summery!$E:$E,'In-ward Register'!$M:$M)</f>
        <v>15</v>
      </c>
      <c r="H697" s="334">
        <f>SUMIF('Out-ward Register'!$D:$D,Summery!$E:$E,'Out-ward Register'!$F:$F)</f>
        <v>0</v>
      </c>
      <c r="I697" s="335">
        <f t="shared" si="71"/>
        <v>15</v>
      </c>
      <c r="J697" s="334">
        <v>2.25</v>
      </c>
      <c r="K697" s="334">
        <f t="shared" si="72"/>
        <v>33.75</v>
      </c>
      <c r="L697" s="334">
        <f t="shared" si="75"/>
        <v>0</v>
      </c>
      <c r="M697" s="334">
        <f t="shared" si="73"/>
        <v>33.75</v>
      </c>
      <c r="N697" s="177"/>
      <c r="O697" s="400">
        <f t="shared" si="74"/>
        <v>3.5601265822784812E-2</v>
      </c>
      <c r="Q697" s="255"/>
    </row>
    <row r="698" spans="1:18" hidden="1">
      <c r="A698" s="261" t="s">
        <v>3784</v>
      </c>
      <c r="B698" s="333">
        <v>857</v>
      </c>
      <c r="C698" s="347">
        <v>110492014</v>
      </c>
      <c r="D698" s="347"/>
      <c r="E698" s="349" t="s">
        <v>2707</v>
      </c>
      <c r="F698" s="235" t="s">
        <v>36</v>
      </c>
      <c r="G698" s="235">
        <f>SUMIF('In-ward Register'!$K:$K,Summery!$E:$E,'In-ward Register'!$M:$M)</f>
        <v>9</v>
      </c>
      <c r="H698" s="334">
        <f>SUMIF('Out-ward Register'!$D:$D,Summery!$E:$E,'Out-ward Register'!$F:$F)</f>
        <v>0</v>
      </c>
      <c r="I698" s="335">
        <f t="shared" si="71"/>
        <v>9</v>
      </c>
      <c r="J698" s="334">
        <v>3.2</v>
      </c>
      <c r="K698" s="334">
        <f t="shared" si="72"/>
        <v>28.8</v>
      </c>
      <c r="L698" s="334">
        <f t="shared" si="75"/>
        <v>0</v>
      </c>
      <c r="M698" s="334">
        <f t="shared" si="73"/>
        <v>28.8</v>
      </c>
      <c r="N698" s="177"/>
      <c r="O698" s="400">
        <f t="shared" si="74"/>
        <v>3.037974683544304E-2</v>
      </c>
      <c r="P698" s="402" t="s">
        <v>4929</v>
      </c>
      <c r="Q698" s="255"/>
    </row>
    <row r="699" spans="1:18" hidden="1">
      <c r="A699" s="261" t="s">
        <v>6323</v>
      </c>
      <c r="B699" s="333">
        <v>215</v>
      </c>
      <c r="C699" s="235">
        <v>110408285</v>
      </c>
      <c r="D699" s="238" t="s">
        <v>803</v>
      </c>
      <c r="E699" s="238" t="s">
        <v>804</v>
      </c>
      <c r="F699" s="235" t="s">
        <v>36</v>
      </c>
      <c r="G699" s="235">
        <f>SUMIF('In-ward Register'!$K:$K,Summery!$E:$E,'In-ward Register'!$M:$M)</f>
        <v>8</v>
      </c>
      <c r="H699" s="334">
        <f>SUMIF('Out-ward Register'!$D:$D,Summery!$E:$E,'Out-ward Register'!$F:$F)</f>
        <v>0</v>
      </c>
      <c r="I699" s="335">
        <f t="shared" si="71"/>
        <v>8</v>
      </c>
      <c r="J699" s="334">
        <v>2.99</v>
      </c>
      <c r="K699" s="334">
        <f t="shared" si="72"/>
        <v>23.92</v>
      </c>
      <c r="L699" s="334">
        <f t="shared" si="75"/>
        <v>0</v>
      </c>
      <c r="M699" s="334">
        <f t="shared" si="73"/>
        <v>23.92</v>
      </c>
      <c r="N699" s="177"/>
      <c r="O699" s="400">
        <f t="shared" si="74"/>
        <v>2.5232067510548524E-2</v>
      </c>
      <c r="Q699" s="255"/>
    </row>
    <row r="700" spans="1:18" hidden="1">
      <c r="A700" s="261" t="s">
        <v>6323</v>
      </c>
      <c r="B700" s="333">
        <v>217</v>
      </c>
      <c r="C700" s="235">
        <v>110408283</v>
      </c>
      <c r="D700" s="238" t="s">
        <v>811</v>
      </c>
      <c r="E700" s="238" t="s">
        <v>812</v>
      </c>
      <c r="F700" s="235" t="s">
        <v>36</v>
      </c>
      <c r="G700" s="235">
        <f>SUMIF('In-ward Register'!$K:$K,Summery!$E:$E,'In-ward Register'!$M:$M)</f>
        <v>8</v>
      </c>
      <c r="H700" s="334">
        <f>SUMIF('Out-ward Register'!$D:$D,Summery!$E:$E,'Out-ward Register'!$F:$F)</f>
        <v>0</v>
      </c>
      <c r="I700" s="335">
        <f t="shared" si="71"/>
        <v>8</v>
      </c>
      <c r="J700" s="334">
        <v>2.69</v>
      </c>
      <c r="K700" s="334">
        <f t="shared" si="72"/>
        <v>21.52</v>
      </c>
      <c r="L700" s="334">
        <f t="shared" si="75"/>
        <v>0</v>
      </c>
      <c r="M700" s="334">
        <f t="shared" si="73"/>
        <v>21.52</v>
      </c>
      <c r="N700" s="177"/>
      <c r="O700" s="400">
        <f t="shared" si="74"/>
        <v>2.2700421940928271E-2</v>
      </c>
      <c r="Q700" s="255"/>
    </row>
    <row r="701" spans="1:18" hidden="1">
      <c r="A701" s="261" t="s">
        <v>6323</v>
      </c>
      <c r="B701" s="333">
        <v>238</v>
      </c>
      <c r="C701" s="235">
        <v>110408155</v>
      </c>
      <c r="D701" s="238">
        <v>110408155</v>
      </c>
      <c r="E701" s="238" t="s">
        <v>3062</v>
      </c>
      <c r="F701" s="235" t="s">
        <v>36</v>
      </c>
      <c r="G701" s="235">
        <f>SUMIF('In-ward Register'!$K:$K,Summery!$E:$E,'In-ward Register'!$M:$M)</f>
        <v>9</v>
      </c>
      <c r="H701" s="334">
        <f>SUMIF('Out-ward Register'!$D:$D,Summery!$E:$E,'Out-ward Register'!$F:$F)</f>
        <v>0</v>
      </c>
      <c r="I701" s="335">
        <f t="shared" si="71"/>
        <v>9</v>
      </c>
      <c r="J701" s="334">
        <v>2</v>
      </c>
      <c r="K701" s="334">
        <f t="shared" si="72"/>
        <v>18</v>
      </c>
      <c r="L701" s="334">
        <f t="shared" si="75"/>
        <v>0</v>
      </c>
      <c r="M701" s="334">
        <f t="shared" si="73"/>
        <v>18</v>
      </c>
      <c r="N701" s="177"/>
      <c r="O701" s="400">
        <f t="shared" si="74"/>
        <v>1.8987341772151899E-2</v>
      </c>
      <c r="Q701" s="255"/>
    </row>
    <row r="702" spans="1:18" ht="20.399999999999999" hidden="1">
      <c r="A702" s="261" t="s">
        <v>6323</v>
      </c>
      <c r="B702" s="333">
        <v>232</v>
      </c>
      <c r="C702" s="235">
        <v>111373923</v>
      </c>
      <c r="D702" s="238">
        <v>111373923</v>
      </c>
      <c r="E702" s="238" t="s">
        <v>3057</v>
      </c>
      <c r="F702" s="235" t="s">
        <v>36</v>
      </c>
      <c r="G702" s="235">
        <f>SUMIF('In-ward Register'!$K:$K,Summery!$E:$E,'In-ward Register'!$M:$M)</f>
        <v>4</v>
      </c>
      <c r="H702" s="334">
        <f>SUMIF('Out-ward Register'!$D:$D,Summery!$E:$E,'Out-ward Register'!$F:$F)</f>
        <v>0</v>
      </c>
      <c r="I702" s="335">
        <f t="shared" si="71"/>
        <v>4</v>
      </c>
      <c r="J702" s="334">
        <v>1</v>
      </c>
      <c r="K702" s="334">
        <f t="shared" si="72"/>
        <v>4</v>
      </c>
      <c r="L702" s="334">
        <f t="shared" si="75"/>
        <v>0</v>
      </c>
      <c r="M702" s="334">
        <f t="shared" si="73"/>
        <v>4</v>
      </c>
      <c r="N702" s="177"/>
      <c r="O702" s="400">
        <f t="shared" si="74"/>
        <v>4.2194092827004216E-3</v>
      </c>
      <c r="Q702" s="255"/>
    </row>
    <row r="703" spans="1:18" hidden="1">
      <c r="A703" s="261" t="s">
        <v>6323</v>
      </c>
      <c r="B703" s="333">
        <v>234</v>
      </c>
      <c r="C703" s="235">
        <v>111388205</v>
      </c>
      <c r="D703" s="238">
        <v>111388205</v>
      </c>
      <c r="E703" s="238" t="s">
        <v>3058</v>
      </c>
      <c r="F703" s="235" t="s">
        <v>36</v>
      </c>
      <c r="G703" s="235">
        <f>SUMIF('In-ward Register'!$K:$K,Summery!$E:$E,'In-ward Register'!$M:$M)</f>
        <v>3</v>
      </c>
      <c r="H703" s="334">
        <f>SUMIF('Out-ward Register'!$D:$D,Summery!$E:$E,'Out-ward Register'!$F:$F)</f>
        <v>0</v>
      </c>
      <c r="I703" s="335">
        <f t="shared" si="71"/>
        <v>3</v>
      </c>
      <c r="J703" s="334">
        <v>1</v>
      </c>
      <c r="K703" s="334">
        <f t="shared" si="72"/>
        <v>3</v>
      </c>
      <c r="L703" s="334">
        <f t="shared" si="75"/>
        <v>0</v>
      </c>
      <c r="M703" s="334">
        <f t="shared" si="73"/>
        <v>3</v>
      </c>
      <c r="N703" s="177"/>
      <c r="O703" s="400">
        <f t="shared" si="74"/>
        <v>3.1645569620253168E-3</v>
      </c>
      <c r="Q703" s="255"/>
    </row>
    <row r="704" spans="1:18" hidden="1">
      <c r="A704" s="261" t="s">
        <v>3784</v>
      </c>
      <c r="B704" s="333">
        <v>11</v>
      </c>
      <c r="C704" s="235">
        <v>107123964</v>
      </c>
      <c r="D704" s="238" t="s">
        <v>147</v>
      </c>
      <c r="E704" s="238" t="s">
        <v>148</v>
      </c>
      <c r="F704" s="235" t="s">
        <v>36</v>
      </c>
      <c r="G704" s="235">
        <f>SUMIF('In-ward Register'!$K:$K,Summery!$E:$E,'In-ward Register'!$M:$M)</f>
        <v>230</v>
      </c>
      <c r="H704" s="334">
        <f>SUMIF('Out-ward Register'!$D:$D,Summery!$E:$E,'Out-ward Register'!$F:$F)</f>
        <v>230</v>
      </c>
      <c r="I704" s="335">
        <f t="shared" si="71"/>
        <v>0</v>
      </c>
      <c r="J704" s="334">
        <v>9467.32</v>
      </c>
      <c r="K704" s="334">
        <f t="shared" si="72"/>
        <v>2177483.6</v>
      </c>
      <c r="L704" s="334">
        <f t="shared" si="75"/>
        <v>2177483.6</v>
      </c>
      <c r="M704" s="334">
        <f t="shared" si="73"/>
        <v>0</v>
      </c>
      <c r="N704" s="51"/>
      <c r="O704" s="400">
        <f t="shared" si="74"/>
        <v>0</v>
      </c>
      <c r="Q704" s="255"/>
    </row>
    <row r="705" spans="1:17" hidden="1">
      <c r="A705" s="261" t="s">
        <v>6323</v>
      </c>
      <c r="B705" s="333">
        <v>12</v>
      </c>
      <c r="C705" s="235">
        <v>107123967</v>
      </c>
      <c r="D705" s="238" t="s">
        <v>160</v>
      </c>
      <c r="E705" s="238" t="s">
        <v>161</v>
      </c>
      <c r="F705" s="235" t="s">
        <v>36</v>
      </c>
      <c r="G705" s="235">
        <f>SUMIF('In-ward Register'!$K:$K,Summery!$E:$E,'In-ward Register'!$M:$M)</f>
        <v>38</v>
      </c>
      <c r="H705" s="334">
        <f>SUMIF('Out-ward Register'!$D:$D,Summery!$E:$E,'Out-ward Register'!$F:$F)</f>
        <v>38</v>
      </c>
      <c r="I705" s="335">
        <f t="shared" si="71"/>
        <v>0</v>
      </c>
      <c r="J705" s="334">
        <v>11000</v>
      </c>
      <c r="K705" s="334">
        <f t="shared" si="72"/>
        <v>418000</v>
      </c>
      <c r="L705" s="334">
        <f t="shared" si="75"/>
        <v>418000</v>
      </c>
      <c r="M705" s="334">
        <f t="shared" si="73"/>
        <v>0</v>
      </c>
      <c r="N705" s="51"/>
      <c r="O705" s="400">
        <f t="shared" si="74"/>
        <v>0</v>
      </c>
      <c r="Q705" s="255"/>
    </row>
    <row r="706" spans="1:17" ht="20.399999999999999" hidden="1">
      <c r="A706" s="261" t="s">
        <v>6323</v>
      </c>
      <c r="B706" s="333">
        <v>13</v>
      </c>
      <c r="C706" s="235">
        <v>101668554</v>
      </c>
      <c r="D706" s="238" t="s">
        <v>164</v>
      </c>
      <c r="E706" s="238" t="s">
        <v>2914</v>
      </c>
      <c r="F706" s="235" t="s">
        <v>36</v>
      </c>
      <c r="G706" s="235">
        <f>SUMIF('In-ward Register'!$K:$K,Summery!$E:$E,'In-ward Register'!$M:$M)</f>
        <v>3</v>
      </c>
      <c r="H706" s="334">
        <f>SUMIF('Out-ward Register'!$D:$D,Summery!$E:$E,'Out-ward Register'!$F:$F)</f>
        <v>3</v>
      </c>
      <c r="I706" s="335">
        <f t="shared" si="71"/>
        <v>0</v>
      </c>
      <c r="J706" s="334">
        <v>0</v>
      </c>
      <c r="K706" s="334">
        <f t="shared" si="72"/>
        <v>0</v>
      </c>
      <c r="L706" s="334">
        <f t="shared" si="75"/>
        <v>0</v>
      </c>
      <c r="M706" s="334">
        <f t="shared" si="73"/>
        <v>0</v>
      </c>
      <c r="N706" s="177"/>
      <c r="O706" s="400">
        <f t="shared" si="74"/>
        <v>0</v>
      </c>
      <c r="Q706" s="255"/>
    </row>
    <row r="707" spans="1:17" hidden="1">
      <c r="A707" s="261" t="s">
        <v>3784</v>
      </c>
      <c r="B707" s="333">
        <v>22</v>
      </c>
      <c r="C707" s="235">
        <v>111381214</v>
      </c>
      <c r="D707" s="238" t="s">
        <v>240</v>
      </c>
      <c r="E707" s="238" t="s">
        <v>241</v>
      </c>
      <c r="F707" s="235" t="s">
        <v>36</v>
      </c>
      <c r="G707" s="235">
        <f>SUMIF('In-ward Register'!$K:$K,Summery!$E:$E,'In-ward Register'!$M:$M)</f>
        <v>20</v>
      </c>
      <c r="H707" s="334">
        <f>SUMIF('Out-ward Register'!$D:$D,Summery!$E:$E,'Out-ward Register'!$F:$F)</f>
        <v>20</v>
      </c>
      <c r="I707" s="335">
        <f t="shared" si="71"/>
        <v>0</v>
      </c>
      <c r="J707" s="338">
        <v>131449.20000000001</v>
      </c>
      <c r="K707" s="334">
        <f t="shared" si="72"/>
        <v>2628984</v>
      </c>
      <c r="L707" s="334">
        <f t="shared" si="75"/>
        <v>2628984</v>
      </c>
      <c r="M707" s="334">
        <f t="shared" si="73"/>
        <v>0</v>
      </c>
      <c r="N707" s="51"/>
      <c r="O707" s="400">
        <f t="shared" si="74"/>
        <v>0</v>
      </c>
      <c r="Q707" s="255"/>
    </row>
    <row r="708" spans="1:17" hidden="1">
      <c r="A708" s="261" t="s">
        <v>6323</v>
      </c>
      <c r="B708" s="333">
        <v>35</v>
      </c>
      <c r="C708" s="235" t="s">
        <v>276</v>
      </c>
      <c r="D708" s="238" t="s">
        <v>276</v>
      </c>
      <c r="E708" s="238" t="s">
        <v>277</v>
      </c>
      <c r="F708" s="235" t="s">
        <v>2730</v>
      </c>
      <c r="G708" s="235">
        <f>SUMIF('In-ward Register'!$K:$K,Summery!$E:$E,'In-ward Register'!$M:$M)</f>
        <v>2</v>
      </c>
      <c r="H708" s="334">
        <f>SUMIF('Out-ward Register'!$D:$D,Summery!$E:$E,'Out-ward Register'!$F:$F)</f>
        <v>0</v>
      </c>
      <c r="I708" s="335">
        <f t="shared" ref="I708:I771" si="76">G708-H708</f>
        <v>2</v>
      </c>
      <c r="J708" s="334">
        <v>0</v>
      </c>
      <c r="K708" s="334">
        <f t="shared" ref="K708:K771" si="77">J708*G708</f>
        <v>0</v>
      </c>
      <c r="L708" s="334">
        <f t="shared" si="75"/>
        <v>0</v>
      </c>
      <c r="M708" s="334">
        <f t="shared" ref="M708:M771" si="78">K708-L708</f>
        <v>0</v>
      </c>
      <c r="N708" s="177"/>
      <c r="O708" s="400">
        <f t="shared" si="74"/>
        <v>0</v>
      </c>
      <c r="Q708" s="255"/>
    </row>
    <row r="709" spans="1:17" hidden="1">
      <c r="A709" s="261" t="s">
        <v>3784</v>
      </c>
      <c r="B709" s="339">
        <v>41</v>
      </c>
      <c r="C709" s="235">
        <v>107146625</v>
      </c>
      <c r="D709" s="238" t="s">
        <v>311</v>
      </c>
      <c r="E709" s="238" t="s">
        <v>3035</v>
      </c>
      <c r="F709" s="235" t="s">
        <v>36</v>
      </c>
      <c r="G709" s="235">
        <f>SUMIF('In-ward Register'!$K:$K,Summery!$E:$E,'In-ward Register'!$M:$M)</f>
        <v>69</v>
      </c>
      <c r="H709" s="334">
        <f>SUMIF('Out-ward Register'!$D:$D,Summery!$E:$E,'Out-ward Register'!$F:$F)</f>
        <v>69</v>
      </c>
      <c r="I709" s="335">
        <f t="shared" si="76"/>
        <v>0</v>
      </c>
      <c r="J709" s="334">
        <v>1516</v>
      </c>
      <c r="K709" s="334">
        <f t="shared" si="77"/>
        <v>104604</v>
      </c>
      <c r="L709" s="334">
        <f t="shared" si="75"/>
        <v>104604</v>
      </c>
      <c r="M709" s="334">
        <f t="shared" si="78"/>
        <v>0</v>
      </c>
      <c r="N709" s="51"/>
      <c r="O709" s="400">
        <f t="shared" si="74"/>
        <v>0</v>
      </c>
      <c r="Q709" s="255"/>
    </row>
    <row r="710" spans="1:17" hidden="1">
      <c r="A710" s="261" t="s">
        <v>6323</v>
      </c>
      <c r="B710" s="333">
        <v>42</v>
      </c>
      <c r="C710" s="340">
        <v>106288808</v>
      </c>
      <c r="D710" s="238">
        <v>106288808</v>
      </c>
      <c r="E710" s="238" t="s">
        <v>316</v>
      </c>
      <c r="F710" s="235" t="s">
        <v>2729</v>
      </c>
      <c r="G710" s="235">
        <f>SUMIF('In-ward Register'!$K:$K,Summery!$E:$E,'In-ward Register'!$M:$M)</f>
        <v>2000</v>
      </c>
      <c r="H710" s="334">
        <f>SUMIF('Out-ward Register'!$D:$D,Summery!$E:$E,'Out-ward Register'!$F:$F)</f>
        <v>0</v>
      </c>
      <c r="I710" s="335">
        <f t="shared" si="76"/>
        <v>2000</v>
      </c>
      <c r="J710" s="334">
        <v>0</v>
      </c>
      <c r="K710" s="334">
        <f t="shared" si="77"/>
        <v>0</v>
      </c>
      <c r="L710" s="334">
        <f t="shared" si="75"/>
        <v>0</v>
      </c>
      <c r="M710" s="334">
        <f t="shared" si="78"/>
        <v>0</v>
      </c>
      <c r="N710" s="177" t="s">
        <v>3446</v>
      </c>
      <c r="O710" s="400">
        <f t="shared" si="74"/>
        <v>0</v>
      </c>
      <c r="Q710" s="255"/>
    </row>
    <row r="711" spans="1:17" hidden="1">
      <c r="A711" s="261" t="s">
        <v>6323</v>
      </c>
      <c r="B711" s="333">
        <v>43</v>
      </c>
      <c r="C711" s="235">
        <v>106288811</v>
      </c>
      <c r="D711" s="238">
        <v>106288811</v>
      </c>
      <c r="E711" s="238" t="s">
        <v>318</v>
      </c>
      <c r="F711" s="235" t="s">
        <v>2729</v>
      </c>
      <c r="G711" s="235">
        <f>SUMIF('In-ward Register'!$K:$K,Summery!$E:$E,'In-ward Register'!$M:$M)</f>
        <v>100</v>
      </c>
      <c r="H711" s="334">
        <f>SUMIF('Out-ward Register'!$D:$D,Summery!$E:$E,'Out-ward Register'!$F:$F)</f>
        <v>0</v>
      </c>
      <c r="I711" s="335">
        <f t="shared" si="76"/>
        <v>100</v>
      </c>
      <c r="J711" s="334">
        <v>0</v>
      </c>
      <c r="K711" s="334">
        <f t="shared" si="77"/>
        <v>0</v>
      </c>
      <c r="L711" s="334">
        <f t="shared" si="75"/>
        <v>0</v>
      </c>
      <c r="M711" s="334">
        <f t="shared" si="78"/>
        <v>0</v>
      </c>
      <c r="N711" s="177" t="s">
        <v>3446</v>
      </c>
      <c r="O711" s="400">
        <f t="shared" si="74"/>
        <v>0</v>
      </c>
      <c r="Q711" s="255"/>
    </row>
    <row r="712" spans="1:17" hidden="1">
      <c r="A712" s="261" t="s">
        <v>6323</v>
      </c>
      <c r="B712" s="333">
        <v>44</v>
      </c>
      <c r="C712" s="235">
        <v>107143092</v>
      </c>
      <c r="D712" s="238">
        <v>107143092</v>
      </c>
      <c r="E712" s="238" t="s">
        <v>319</v>
      </c>
      <c r="F712" s="235" t="s">
        <v>2729</v>
      </c>
      <c r="G712" s="235">
        <f>SUMIF('In-ward Register'!$K:$K,Summery!$E:$E,'In-ward Register'!$M:$M)</f>
        <v>800</v>
      </c>
      <c r="H712" s="334">
        <f>SUMIF('Out-ward Register'!$D:$D,Summery!$E:$E,'Out-ward Register'!$F:$F)</f>
        <v>0</v>
      </c>
      <c r="I712" s="335">
        <f t="shared" si="76"/>
        <v>800</v>
      </c>
      <c r="J712" s="334">
        <v>0</v>
      </c>
      <c r="K712" s="334">
        <f t="shared" si="77"/>
        <v>0</v>
      </c>
      <c r="L712" s="334">
        <f t="shared" si="75"/>
        <v>0</v>
      </c>
      <c r="M712" s="334">
        <f t="shared" si="78"/>
        <v>0</v>
      </c>
      <c r="N712" s="177" t="s">
        <v>3446</v>
      </c>
      <c r="O712" s="400">
        <f t="shared" si="74"/>
        <v>0</v>
      </c>
      <c r="Q712" s="255"/>
    </row>
    <row r="713" spans="1:17" hidden="1">
      <c r="A713" s="261" t="s">
        <v>3784</v>
      </c>
      <c r="B713" s="333">
        <v>46</v>
      </c>
      <c r="C713" s="235">
        <v>101148348</v>
      </c>
      <c r="D713" s="238">
        <v>101148348</v>
      </c>
      <c r="E713" s="337" t="s">
        <v>324</v>
      </c>
      <c r="F713" s="235" t="s">
        <v>36</v>
      </c>
      <c r="G713" s="235">
        <f>SUMIF('In-ward Register'!$K:$K,Summery!$E:$E,'In-ward Register'!$M:$M)</f>
        <v>2</v>
      </c>
      <c r="H713" s="334">
        <f>SUMIF('Out-ward Register'!$D:$D,Summery!$E:$E,'Out-ward Register'!$F:$F)</f>
        <v>0</v>
      </c>
      <c r="I713" s="335">
        <f t="shared" si="76"/>
        <v>2</v>
      </c>
      <c r="J713" s="334">
        <v>0</v>
      </c>
      <c r="K713" s="334">
        <f t="shared" si="77"/>
        <v>0</v>
      </c>
      <c r="L713" s="334">
        <f t="shared" si="75"/>
        <v>0</v>
      </c>
      <c r="M713" s="334">
        <f t="shared" si="78"/>
        <v>0</v>
      </c>
      <c r="N713" s="177" t="s">
        <v>3446</v>
      </c>
      <c r="O713" s="400">
        <f t="shared" si="74"/>
        <v>0</v>
      </c>
      <c r="Q713" s="255"/>
    </row>
    <row r="714" spans="1:17" hidden="1">
      <c r="A714" s="261" t="s">
        <v>3784</v>
      </c>
      <c r="B714" s="333">
        <v>47</v>
      </c>
      <c r="C714" s="235">
        <v>109447737</v>
      </c>
      <c r="D714" s="337" t="s">
        <v>329</v>
      </c>
      <c r="E714" s="337" t="s">
        <v>330</v>
      </c>
      <c r="F714" s="235" t="s">
        <v>36</v>
      </c>
      <c r="G714" s="235">
        <f>SUMIF('In-ward Register'!$K:$K,Summery!$E:$E,'In-ward Register'!$M:$M)</f>
        <v>220</v>
      </c>
      <c r="H714" s="334">
        <f>SUMIF('Out-ward Register'!$D:$D,Summery!$E:$E,'Out-ward Register'!$F:$F)</f>
        <v>220</v>
      </c>
      <c r="I714" s="335">
        <f t="shared" si="76"/>
        <v>0</v>
      </c>
      <c r="J714" s="334">
        <v>18020</v>
      </c>
      <c r="K714" s="334">
        <f t="shared" si="77"/>
        <v>3964400</v>
      </c>
      <c r="L714" s="334">
        <f t="shared" si="75"/>
        <v>3964400</v>
      </c>
      <c r="M714" s="334">
        <f t="shared" si="78"/>
        <v>0</v>
      </c>
      <c r="N714" s="51"/>
      <c r="O714" s="400">
        <f t="shared" si="74"/>
        <v>0</v>
      </c>
      <c r="Q714" s="255"/>
    </row>
    <row r="715" spans="1:17" hidden="1">
      <c r="A715" s="261" t="s">
        <v>3784</v>
      </c>
      <c r="B715" s="333">
        <v>49</v>
      </c>
      <c r="C715" s="235">
        <v>109447743</v>
      </c>
      <c r="D715" s="238">
        <v>803201</v>
      </c>
      <c r="E715" s="238" t="s">
        <v>3038</v>
      </c>
      <c r="F715" s="235" t="s">
        <v>36</v>
      </c>
      <c r="G715" s="235">
        <f>SUMIF('In-ward Register'!$K:$K,Summery!$E:$E,'In-ward Register'!$M:$M)</f>
        <v>113</v>
      </c>
      <c r="H715" s="334">
        <f>SUMIF('Out-ward Register'!$D:$D,Summery!$E:$E,'Out-ward Register'!$F:$F)</f>
        <v>113</v>
      </c>
      <c r="I715" s="335">
        <f t="shared" si="76"/>
        <v>0</v>
      </c>
      <c r="J715" s="334">
        <v>18615</v>
      </c>
      <c r="K715" s="334">
        <f t="shared" si="77"/>
        <v>2103495</v>
      </c>
      <c r="L715" s="334">
        <f t="shared" si="75"/>
        <v>2103495</v>
      </c>
      <c r="M715" s="334">
        <f t="shared" si="78"/>
        <v>0</v>
      </c>
      <c r="N715" s="51"/>
      <c r="O715" s="400">
        <f t="shared" si="74"/>
        <v>0</v>
      </c>
      <c r="Q715" s="255"/>
    </row>
    <row r="716" spans="1:17" hidden="1">
      <c r="A716" s="261" t="s">
        <v>3784</v>
      </c>
      <c r="B716" s="333">
        <v>51</v>
      </c>
      <c r="C716" s="235">
        <v>109447749</v>
      </c>
      <c r="D716" s="238">
        <v>803401</v>
      </c>
      <c r="E716" s="238" t="s">
        <v>3040</v>
      </c>
      <c r="F716" s="235" t="s">
        <v>36</v>
      </c>
      <c r="G716" s="235">
        <f>SUMIF('In-ward Register'!$K:$K,Summery!$E:$E,'In-ward Register'!$M:$M)</f>
        <v>69</v>
      </c>
      <c r="H716" s="334">
        <f>SUMIF('Out-ward Register'!$D:$D,Summery!$E:$E,'Out-ward Register'!$F:$F)</f>
        <v>69</v>
      </c>
      <c r="I716" s="335">
        <f t="shared" si="76"/>
        <v>0</v>
      </c>
      <c r="J716" s="334">
        <v>22525</v>
      </c>
      <c r="K716" s="334">
        <f t="shared" si="77"/>
        <v>1554225</v>
      </c>
      <c r="L716" s="334">
        <f t="shared" si="75"/>
        <v>1554225</v>
      </c>
      <c r="M716" s="334">
        <f t="shared" si="78"/>
        <v>0</v>
      </c>
      <c r="N716" s="51"/>
      <c r="O716" s="400">
        <f t="shared" si="74"/>
        <v>0</v>
      </c>
      <c r="Q716" s="255"/>
    </row>
    <row r="717" spans="1:17" hidden="1">
      <c r="A717" s="261" t="s">
        <v>3784</v>
      </c>
      <c r="B717" s="333">
        <v>52</v>
      </c>
      <c r="C717" s="235">
        <v>111448667</v>
      </c>
      <c r="D717" s="337" t="s">
        <v>350</v>
      </c>
      <c r="E717" s="238" t="s">
        <v>351</v>
      </c>
      <c r="F717" s="235" t="s">
        <v>36</v>
      </c>
      <c r="G717" s="235">
        <f>SUMIF('In-ward Register'!$K:$K,Summery!$E:$E,'In-ward Register'!$M:$M)</f>
        <v>48</v>
      </c>
      <c r="H717" s="334">
        <f>SUMIF('Out-ward Register'!$D:$D,Summery!$E:$E,'Out-ward Register'!$F:$F)</f>
        <v>48</v>
      </c>
      <c r="I717" s="335">
        <f t="shared" si="76"/>
        <v>0</v>
      </c>
      <c r="J717" s="334">
        <v>475.2</v>
      </c>
      <c r="K717" s="334">
        <f t="shared" si="77"/>
        <v>22809.599999999999</v>
      </c>
      <c r="L717" s="334">
        <f t="shared" si="75"/>
        <v>22809.599999999999</v>
      </c>
      <c r="M717" s="334">
        <f t="shared" si="78"/>
        <v>0</v>
      </c>
      <c r="N717" s="51"/>
      <c r="O717" s="400">
        <f t="shared" ref="O717:O780" si="79">M717/M$2*100</f>
        <v>0</v>
      </c>
      <c r="Q717" s="255"/>
    </row>
    <row r="718" spans="1:17" hidden="1">
      <c r="A718" s="261" t="s">
        <v>3892</v>
      </c>
      <c r="B718" s="333">
        <v>56</v>
      </c>
      <c r="C718" s="235">
        <v>100168113</v>
      </c>
      <c r="D718" s="238" t="s">
        <v>363</v>
      </c>
      <c r="E718" s="238" t="s">
        <v>364</v>
      </c>
      <c r="F718" s="235" t="s">
        <v>36</v>
      </c>
      <c r="G718" s="235">
        <f>SUMIF('In-ward Register'!$K:$K,Summery!$E:$E,'In-ward Register'!$M:$M)</f>
        <v>10</v>
      </c>
      <c r="H718" s="334">
        <f>SUMIF('Out-ward Register'!$D:$D,Summery!$E:$E,'Out-ward Register'!$F:$F)</f>
        <v>10</v>
      </c>
      <c r="I718" s="335">
        <f t="shared" si="76"/>
        <v>0</v>
      </c>
      <c r="J718" s="334">
        <v>3650</v>
      </c>
      <c r="K718" s="334">
        <f t="shared" si="77"/>
        <v>36500</v>
      </c>
      <c r="L718" s="334">
        <f t="shared" si="75"/>
        <v>36500</v>
      </c>
      <c r="M718" s="334">
        <f t="shared" si="78"/>
        <v>0</v>
      </c>
      <c r="N718" s="51"/>
      <c r="O718" s="400">
        <f t="shared" si="79"/>
        <v>0</v>
      </c>
      <c r="Q718" s="255"/>
    </row>
    <row r="719" spans="1:17" hidden="1">
      <c r="A719" s="261" t="s">
        <v>6325</v>
      </c>
      <c r="B719" s="333">
        <v>61</v>
      </c>
      <c r="C719" s="235">
        <v>109562500</v>
      </c>
      <c r="D719" s="238" t="s">
        <v>381</v>
      </c>
      <c r="E719" s="238" t="s">
        <v>382</v>
      </c>
      <c r="F719" s="235" t="s">
        <v>36</v>
      </c>
      <c r="G719" s="235">
        <f>SUMIF('In-ward Register'!$K:$K,Summery!$E:$E,'In-ward Register'!$M:$M)</f>
        <v>1</v>
      </c>
      <c r="H719" s="334">
        <f>SUMIF('Out-ward Register'!$D:$D,Summery!$E:$E,'Out-ward Register'!$F:$F)</f>
        <v>1</v>
      </c>
      <c r="I719" s="335">
        <f t="shared" si="76"/>
        <v>0</v>
      </c>
      <c r="J719" s="334">
        <v>7000</v>
      </c>
      <c r="K719" s="334">
        <f t="shared" si="77"/>
        <v>7000</v>
      </c>
      <c r="L719" s="334">
        <f t="shared" si="75"/>
        <v>7000</v>
      </c>
      <c r="M719" s="334">
        <f t="shared" si="78"/>
        <v>0</v>
      </c>
      <c r="N719" s="51"/>
      <c r="O719" s="400">
        <f t="shared" si="79"/>
        <v>0</v>
      </c>
      <c r="Q719" s="255"/>
    </row>
    <row r="720" spans="1:17" hidden="1">
      <c r="A720" s="261" t="s">
        <v>6323</v>
      </c>
      <c r="B720" s="333">
        <v>62</v>
      </c>
      <c r="C720" s="235">
        <v>109917808</v>
      </c>
      <c r="D720" s="238" t="s">
        <v>383</v>
      </c>
      <c r="E720" s="238" t="s">
        <v>384</v>
      </c>
      <c r="F720" s="235" t="s">
        <v>36</v>
      </c>
      <c r="G720" s="235">
        <f>SUMIF('In-ward Register'!$K:$K,Summery!$E:$E,'In-ward Register'!$M:$M)</f>
        <v>3</v>
      </c>
      <c r="H720" s="334">
        <f>SUMIF('Out-ward Register'!$D:$D,Summery!$E:$E,'Out-ward Register'!$F:$F)</f>
        <v>3</v>
      </c>
      <c r="I720" s="335">
        <f t="shared" si="76"/>
        <v>0</v>
      </c>
      <c r="J720" s="334">
        <v>24296.34</v>
      </c>
      <c r="K720" s="334">
        <f t="shared" si="77"/>
        <v>72889.02</v>
      </c>
      <c r="L720" s="334">
        <f t="shared" si="75"/>
        <v>72889.02</v>
      </c>
      <c r="M720" s="334">
        <f t="shared" si="78"/>
        <v>0</v>
      </c>
      <c r="N720" s="51"/>
      <c r="O720" s="400">
        <f t="shared" si="79"/>
        <v>0</v>
      </c>
      <c r="Q720" s="255"/>
    </row>
    <row r="721" spans="1:17" hidden="1">
      <c r="A721" s="261" t="s">
        <v>6323</v>
      </c>
      <c r="B721" s="333">
        <v>63</v>
      </c>
      <c r="C721" s="235">
        <v>102327829</v>
      </c>
      <c r="D721" s="238" t="s">
        <v>385</v>
      </c>
      <c r="E721" s="238" t="s">
        <v>386</v>
      </c>
      <c r="F721" s="235" t="s">
        <v>36</v>
      </c>
      <c r="G721" s="235">
        <f>SUMIF('In-ward Register'!$K:$K,Summery!$E:$E,'In-ward Register'!$M:$M)</f>
        <v>3</v>
      </c>
      <c r="H721" s="334">
        <f>SUMIF('Out-ward Register'!$D:$D,Summery!$E:$E,'Out-ward Register'!$F:$F)</f>
        <v>3</v>
      </c>
      <c r="I721" s="335">
        <f t="shared" si="76"/>
        <v>0</v>
      </c>
      <c r="J721" s="334">
        <v>6613</v>
      </c>
      <c r="K721" s="334">
        <f t="shared" si="77"/>
        <v>19839</v>
      </c>
      <c r="L721" s="334">
        <f t="shared" si="75"/>
        <v>19839</v>
      </c>
      <c r="M721" s="334">
        <f t="shared" si="78"/>
        <v>0</v>
      </c>
      <c r="N721" s="51"/>
      <c r="O721" s="400">
        <f t="shared" si="79"/>
        <v>0</v>
      </c>
      <c r="Q721" s="255"/>
    </row>
    <row r="722" spans="1:17" hidden="1">
      <c r="A722" s="261" t="s">
        <v>6323</v>
      </c>
      <c r="B722" s="333">
        <v>64</v>
      </c>
      <c r="C722" s="235">
        <v>102327830</v>
      </c>
      <c r="D722" s="238" t="s">
        <v>387</v>
      </c>
      <c r="E722" s="238" t="s">
        <v>388</v>
      </c>
      <c r="F722" s="235" t="s">
        <v>36</v>
      </c>
      <c r="G722" s="235">
        <f>SUMIF('In-ward Register'!$K:$K,Summery!$E:$E,'In-ward Register'!$M:$M)</f>
        <v>4</v>
      </c>
      <c r="H722" s="334">
        <f>SUMIF('Out-ward Register'!$D:$D,Summery!$E:$E,'Out-ward Register'!$F:$F)</f>
        <v>4</v>
      </c>
      <c r="I722" s="335">
        <f t="shared" si="76"/>
        <v>0</v>
      </c>
      <c r="J722" s="334">
        <v>5790</v>
      </c>
      <c r="K722" s="334">
        <f t="shared" si="77"/>
        <v>23160</v>
      </c>
      <c r="L722" s="334">
        <f t="shared" si="75"/>
        <v>23160</v>
      </c>
      <c r="M722" s="334">
        <f t="shared" si="78"/>
        <v>0</v>
      </c>
      <c r="N722" s="51"/>
      <c r="O722" s="400">
        <f t="shared" si="79"/>
        <v>0</v>
      </c>
      <c r="Q722" s="255"/>
    </row>
    <row r="723" spans="1:17" hidden="1">
      <c r="A723" s="261" t="s">
        <v>6323</v>
      </c>
      <c r="B723" s="333">
        <v>65</v>
      </c>
      <c r="C723" s="235">
        <v>100024115</v>
      </c>
      <c r="D723" s="238" t="s">
        <v>389</v>
      </c>
      <c r="E723" s="238" t="s">
        <v>390</v>
      </c>
      <c r="F723" s="235" t="s">
        <v>36</v>
      </c>
      <c r="G723" s="235">
        <f>SUMIF('In-ward Register'!$K:$K,Summery!$E:$E,'In-ward Register'!$M:$M)</f>
        <v>9</v>
      </c>
      <c r="H723" s="334">
        <f>SUMIF('Out-ward Register'!$D:$D,Summery!$E:$E,'Out-ward Register'!$F:$F)</f>
        <v>9</v>
      </c>
      <c r="I723" s="335">
        <f t="shared" si="76"/>
        <v>0</v>
      </c>
      <c r="J723" s="334">
        <v>1448</v>
      </c>
      <c r="K723" s="334">
        <f t="shared" si="77"/>
        <v>13032</v>
      </c>
      <c r="L723" s="334">
        <f t="shared" si="75"/>
        <v>13032</v>
      </c>
      <c r="M723" s="334">
        <f t="shared" si="78"/>
        <v>0</v>
      </c>
      <c r="N723" s="51"/>
      <c r="O723" s="400">
        <f t="shared" si="79"/>
        <v>0</v>
      </c>
      <c r="Q723" s="255"/>
    </row>
    <row r="724" spans="1:17" ht="20.399999999999999" hidden="1">
      <c r="A724" s="261" t="s">
        <v>3892</v>
      </c>
      <c r="B724" s="333">
        <v>70</v>
      </c>
      <c r="C724" s="235">
        <v>109708584</v>
      </c>
      <c r="D724" s="238" t="s">
        <v>398</v>
      </c>
      <c r="E724" s="238" t="s">
        <v>399</v>
      </c>
      <c r="F724" s="235" t="s">
        <v>36</v>
      </c>
      <c r="G724" s="235">
        <f>SUMIF('In-ward Register'!$K:$K,Summery!$E:$E,'In-ward Register'!$M:$M)</f>
        <v>31</v>
      </c>
      <c r="H724" s="334">
        <f>SUMIF('Out-ward Register'!$D:$D,Summery!$E:$E,'Out-ward Register'!$F:$F)</f>
        <v>31</v>
      </c>
      <c r="I724" s="335">
        <f t="shared" si="76"/>
        <v>0</v>
      </c>
      <c r="J724" s="334">
        <v>215.24</v>
      </c>
      <c r="K724" s="334">
        <f t="shared" si="77"/>
        <v>6672.4400000000005</v>
      </c>
      <c r="L724" s="334">
        <f t="shared" si="75"/>
        <v>6672.4400000000005</v>
      </c>
      <c r="M724" s="334">
        <f t="shared" si="78"/>
        <v>0</v>
      </c>
      <c r="N724" s="51"/>
      <c r="O724" s="400">
        <f t="shared" si="79"/>
        <v>0</v>
      </c>
      <c r="Q724" s="255"/>
    </row>
    <row r="725" spans="1:17" ht="20.399999999999999" hidden="1">
      <c r="A725" s="261" t="s">
        <v>6323</v>
      </c>
      <c r="B725" s="333">
        <v>88</v>
      </c>
      <c r="C725" s="235">
        <v>109708589</v>
      </c>
      <c r="D725" s="337" t="s">
        <v>451</v>
      </c>
      <c r="E725" s="238" t="s">
        <v>452</v>
      </c>
      <c r="F725" s="235" t="s">
        <v>36</v>
      </c>
      <c r="G725" s="235">
        <f>SUMIF('In-ward Register'!$K:$K,Summery!$E:$E,'In-ward Register'!$M:$M)</f>
        <v>18</v>
      </c>
      <c r="H725" s="334">
        <f>SUMIF('Out-ward Register'!$D:$D,Summery!$E:$E,'Out-ward Register'!$F:$F)</f>
        <v>18</v>
      </c>
      <c r="I725" s="335">
        <f t="shared" si="76"/>
        <v>0</v>
      </c>
      <c r="J725" s="334">
        <v>54.65</v>
      </c>
      <c r="K725" s="334">
        <f t="shared" si="77"/>
        <v>983.69999999999993</v>
      </c>
      <c r="L725" s="334">
        <f t="shared" si="75"/>
        <v>983.69999999999993</v>
      </c>
      <c r="M725" s="334">
        <f t="shared" si="78"/>
        <v>0</v>
      </c>
      <c r="N725" s="51"/>
      <c r="O725" s="400">
        <f t="shared" si="79"/>
        <v>0</v>
      </c>
      <c r="Q725" s="255"/>
    </row>
    <row r="726" spans="1:17" ht="20.399999999999999" hidden="1">
      <c r="A726" s="261" t="s">
        <v>6323</v>
      </c>
      <c r="B726" s="333">
        <v>89</v>
      </c>
      <c r="C726" s="235">
        <v>109708592</v>
      </c>
      <c r="D726" s="337" t="s">
        <v>453</v>
      </c>
      <c r="E726" s="238" t="s">
        <v>454</v>
      </c>
      <c r="F726" s="235" t="s">
        <v>36</v>
      </c>
      <c r="G726" s="235">
        <f>SUMIF('In-ward Register'!$K:$K,Summery!$E:$E,'In-ward Register'!$M:$M)</f>
        <v>10</v>
      </c>
      <c r="H726" s="334">
        <f>SUMIF('Out-ward Register'!$D:$D,Summery!$E:$E,'Out-ward Register'!$F:$F)</f>
        <v>10</v>
      </c>
      <c r="I726" s="335">
        <f t="shared" si="76"/>
        <v>0</v>
      </c>
      <c r="J726" s="334">
        <v>515.47</v>
      </c>
      <c r="K726" s="334">
        <f t="shared" si="77"/>
        <v>5154.7000000000007</v>
      </c>
      <c r="L726" s="334">
        <f t="shared" si="75"/>
        <v>5154.7000000000007</v>
      </c>
      <c r="M726" s="334">
        <f t="shared" si="78"/>
        <v>0</v>
      </c>
      <c r="N726" s="51"/>
      <c r="O726" s="400">
        <f t="shared" si="79"/>
        <v>0</v>
      </c>
      <c r="Q726" s="255"/>
    </row>
    <row r="727" spans="1:17" hidden="1">
      <c r="A727" s="261" t="s">
        <v>6323</v>
      </c>
      <c r="B727" s="333">
        <v>95</v>
      </c>
      <c r="C727" s="235">
        <v>100842592</v>
      </c>
      <c r="D727" s="238" t="s">
        <v>471</v>
      </c>
      <c r="E727" s="238" t="s">
        <v>472</v>
      </c>
      <c r="F727" s="235" t="s">
        <v>36</v>
      </c>
      <c r="G727" s="235">
        <f>SUMIF('In-ward Register'!$K:$K,Summery!$E:$E,'In-ward Register'!$M:$M)</f>
        <v>1</v>
      </c>
      <c r="H727" s="334">
        <f>SUMIF('Out-ward Register'!$D:$D,Summery!$E:$E,'Out-ward Register'!$F:$F)</f>
        <v>0</v>
      </c>
      <c r="I727" s="335">
        <f t="shared" si="76"/>
        <v>1</v>
      </c>
      <c r="J727" s="334">
        <v>0</v>
      </c>
      <c r="K727" s="334">
        <f t="shared" si="77"/>
        <v>0</v>
      </c>
      <c r="L727" s="334">
        <f t="shared" si="75"/>
        <v>0</v>
      </c>
      <c r="M727" s="334">
        <f t="shared" si="78"/>
        <v>0</v>
      </c>
      <c r="N727" s="177" t="s">
        <v>3446</v>
      </c>
      <c r="O727" s="400">
        <f t="shared" si="79"/>
        <v>0</v>
      </c>
      <c r="Q727" s="255"/>
    </row>
    <row r="728" spans="1:17" hidden="1">
      <c r="A728" s="261" t="s">
        <v>6323</v>
      </c>
      <c r="B728" s="333">
        <v>97</v>
      </c>
      <c r="C728" s="235">
        <v>101999930</v>
      </c>
      <c r="D728" s="238" t="s">
        <v>475</v>
      </c>
      <c r="E728" s="238" t="s">
        <v>476</v>
      </c>
      <c r="F728" s="235" t="s">
        <v>36</v>
      </c>
      <c r="G728" s="235">
        <f>SUMIF('In-ward Register'!$K:$K,Summery!$E:$E,'In-ward Register'!$M:$M)</f>
        <v>2</v>
      </c>
      <c r="H728" s="334">
        <f>SUMIF('Out-ward Register'!$D:$D,Summery!$E:$E,'Out-ward Register'!$F:$F)</f>
        <v>2</v>
      </c>
      <c r="I728" s="335">
        <f t="shared" si="76"/>
        <v>0</v>
      </c>
      <c r="J728" s="334">
        <v>20864.18</v>
      </c>
      <c r="K728" s="334">
        <f t="shared" si="77"/>
        <v>41728.36</v>
      </c>
      <c r="L728" s="334">
        <f t="shared" si="75"/>
        <v>41728.36</v>
      </c>
      <c r="M728" s="334">
        <f t="shared" si="78"/>
        <v>0</v>
      </c>
      <c r="N728" s="51"/>
      <c r="O728" s="400">
        <f t="shared" si="79"/>
        <v>0</v>
      </c>
      <c r="Q728" s="255"/>
    </row>
    <row r="729" spans="1:17" hidden="1">
      <c r="A729" s="261" t="s">
        <v>6323</v>
      </c>
      <c r="B729" s="333">
        <v>98</v>
      </c>
      <c r="C729" s="235">
        <v>102358293</v>
      </c>
      <c r="D729" s="238" t="s">
        <v>477</v>
      </c>
      <c r="E729" s="238" t="s">
        <v>478</v>
      </c>
      <c r="F729" s="235" t="s">
        <v>36</v>
      </c>
      <c r="G729" s="235">
        <f>SUMIF('In-ward Register'!$K:$K,Summery!$E:$E,'In-ward Register'!$M:$M)</f>
        <v>1</v>
      </c>
      <c r="H729" s="334">
        <f>SUMIF('Out-ward Register'!$D:$D,Summery!$E:$E,'Out-ward Register'!$F:$F)</f>
        <v>1</v>
      </c>
      <c r="I729" s="335">
        <f t="shared" si="76"/>
        <v>0</v>
      </c>
      <c r="J729" s="334">
        <v>151000</v>
      </c>
      <c r="K729" s="334">
        <f t="shared" si="77"/>
        <v>151000</v>
      </c>
      <c r="L729" s="334">
        <f t="shared" si="75"/>
        <v>151000</v>
      </c>
      <c r="M729" s="334">
        <f t="shared" si="78"/>
        <v>0</v>
      </c>
      <c r="N729" s="51"/>
      <c r="O729" s="400">
        <f t="shared" si="79"/>
        <v>0</v>
      </c>
      <c r="Q729" s="255"/>
    </row>
    <row r="730" spans="1:17" ht="20.399999999999999" hidden="1">
      <c r="A730" s="261" t="s">
        <v>6323</v>
      </c>
      <c r="B730" s="333">
        <v>101</v>
      </c>
      <c r="C730" s="235">
        <v>101999942</v>
      </c>
      <c r="D730" s="238" t="s">
        <v>486</v>
      </c>
      <c r="E730" s="238" t="s">
        <v>487</v>
      </c>
      <c r="F730" s="235" t="s">
        <v>36</v>
      </c>
      <c r="G730" s="235">
        <f>SUMIF('In-ward Register'!$K:$K,Summery!$E:$E,'In-ward Register'!$M:$M)</f>
        <v>11</v>
      </c>
      <c r="H730" s="334">
        <f>SUMIF('Out-ward Register'!$D:$D,Summery!$E:$E,'Out-ward Register'!$F:$F)</f>
        <v>11</v>
      </c>
      <c r="I730" s="335">
        <f t="shared" si="76"/>
        <v>0</v>
      </c>
      <c r="J730" s="334">
        <v>16157.64</v>
      </c>
      <c r="K730" s="334">
        <f t="shared" si="77"/>
        <v>177734.03999999998</v>
      </c>
      <c r="L730" s="334">
        <f t="shared" si="75"/>
        <v>177734.03999999998</v>
      </c>
      <c r="M730" s="334">
        <f t="shared" si="78"/>
        <v>0</v>
      </c>
      <c r="N730" s="51"/>
      <c r="O730" s="400">
        <f t="shared" si="79"/>
        <v>0</v>
      </c>
      <c r="Q730" s="255"/>
    </row>
    <row r="731" spans="1:17" hidden="1">
      <c r="A731" s="261" t="s">
        <v>6323</v>
      </c>
      <c r="B731" s="333">
        <v>103</v>
      </c>
      <c r="C731" s="235">
        <v>101999190</v>
      </c>
      <c r="D731" s="238" t="s">
        <v>490</v>
      </c>
      <c r="E731" s="238" t="s">
        <v>491</v>
      </c>
      <c r="F731" s="235" t="s">
        <v>36</v>
      </c>
      <c r="G731" s="235">
        <f>SUMIF('In-ward Register'!$K:$K,Summery!$E:$E,'In-ward Register'!$M:$M)</f>
        <v>20</v>
      </c>
      <c r="H731" s="334">
        <f>SUMIF('Out-ward Register'!$D:$D,Summery!$E:$E,'Out-ward Register'!$F:$F)</f>
        <v>0</v>
      </c>
      <c r="I731" s="335">
        <f t="shared" si="76"/>
        <v>20</v>
      </c>
      <c r="J731" s="334">
        <v>0</v>
      </c>
      <c r="K731" s="334">
        <f t="shared" si="77"/>
        <v>0</v>
      </c>
      <c r="L731" s="334">
        <f t="shared" si="75"/>
        <v>0</v>
      </c>
      <c r="M731" s="334">
        <f t="shared" si="78"/>
        <v>0</v>
      </c>
      <c r="N731" s="177" t="s">
        <v>3446</v>
      </c>
      <c r="O731" s="400">
        <f t="shared" si="79"/>
        <v>0</v>
      </c>
      <c r="Q731" s="255"/>
    </row>
    <row r="732" spans="1:17" ht="20.399999999999999" hidden="1">
      <c r="A732" s="261" t="s">
        <v>3784</v>
      </c>
      <c r="B732" s="333">
        <v>106</v>
      </c>
      <c r="C732" s="235">
        <v>111402536</v>
      </c>
      <c r="D732" s="238" t="s">
        <v>500</v>
      </c>
      <c r="E732" s="238" t="s">
        <v>501</v>
      </c>
      <c r="F732" s="235" t="s">
        <v>36</v>
      </c>
      <c r="G732" s="235">
        <f>SUMIF('In-ward Register'!$K:$K,Summery!$E:$E,'In-ward Register'!$M:$M)</f>
        <v>120</v>
      </c>
      <c r="H732" s="334">
        <f>SUMIF('Out-ward Register'!$D:$D,Summery!$E:$E,'Out-ward Register'!$F:$F)</f>
        <v>120</v>
      </c>
      <c r="I732" s="335">
        <f t="shared" si="76"/>
        <v>0</v>
      </c>
      <c r="J732" s="334">
        <v>150</v>
      </c>
      <c r="K732" s="334">
        <f t="shared" si="77"/>
        <v>18000</v>
      </c>
      <c r="L732" s="334">
        <f t="shared" si="75"/>
        <v>18000</v>
      </c>
      <c r="M732" s="334">
        <f t="shared" si="78"/>
        <v>0</v>
      </c>
      <c r="N732" s="51"/>
      <c r="O732" s="400">
        <f t="shared" si="79"/>
        <v>0</v>
      </c>
      <c r="Q732" s="255"/>
    </row>
    <row r="733" spans="1:17" ht="30.6" hidden="1">
      <c r="A733" s="261" t="s">
        <v>6323</v>
      </c>
      <c r="B733" s="333">
        <v>115</v>
      </c>
      <c r="C733" s="235">
        <v>110294841</v>
      </c>
      <c r="D733" s="238" t="s">
        <v>533</v>
      </c>
      <c r="E733" s="238" t="s">
        <v>534</v>
      </c>
      <c r="F733" s="235" t="s">
        <v>36</v>
      </c>
      <c r="G733" s="235">
        <f>SUMIF('In-ward Register'!$K:$K,Summery!$E:$E,'In-ward Register'!$M:$M)</f>
        <v>44</v>
      </c>
      <c r="H733" s="334">
        <f>SUMIF('Out-ward Register'!$D:$D,Summery!$E:$E,'Out-ward Register'!$F:$F)</f>
        <v>44</v>
      </c>
      <c r="I733" s="335">
        <f t="shared" si="76"/>
        <v>0</v>
      </c>
      <c r="J733" s="334">
        <v>29.55</v>
      </c>
      <c r="K733" s="334">
        <f t="shared" si="77"/>
        <v>1300.2</v>
      </c>
      <c r="L733" s="334">
        <f t="shared" si="75"/>
        <v>1300.2</v>
      </c>
      <c r="M733" s="334">
        <f t="shared" si="78"/>
        <v>0</v>
      </c>
      <c r="N733" s="51"/>
      <c r="O733" s="400">
        <f t="shared" si="79"/>
        <v>0</v>
      </c>
      <c r="Q733" s="255"/>
    </row>
    <row r="734" spans="1:17" hidden="1">
      <c r="A734" s="261" t="s">
        <v>6323</v>
      </c>
      <c r="B734" s="333">
        <v>116</v>
      </c>
      <c r="C734" s="235">
        <v>104494822</v>
      </c>
      <c r="D734" s="238" t="s">
        <v>535</v>
      </c>
      <c r="E734" s="238" t="s">
        <v>536</v>
      </c>
      <c r="F734" s="235" t="s">
        <v>36</v>
      </c>
      <c r="G734" s="235">
        <f>SUMIF('In-ward Register'!$K:$K,Summery!$E:$E,'In-ward Register'!$M:$M)</f>
        <v>1</v>
      </c>
      <c r="H734" s="334">
        <f>SUMIF('Out-ward Register'!$D:$D,Summery!$E:$E,'Out-ward Register'!$F:$F)</f>
        <v>0</v>
      </c>
      <c r="I734" s="335">
        <f t="shared" si="76"/>
        <v>1</v>
      </c>
      <c r="J734" s="334">
        <v>0</v>
      </c>
      <c r="K734" s="334">
        <f t="shared" si="77"/>
        <v>0</v>
      </c>
      <c r="L734" s="334">
        <f t="shared" ref="L734:L797" si="80">J734*H734</f>
        <v>0</v>
      </c>
      <c r="M734" s="334">
        <f t="shared" si="78"/>
        <v>0</v>
      </c>
      <c r="N734" s="177" t="s">
        <v>3446</v>
      </c>
      <c r="O734" s="400">
        <f t="shared" si="79"/>
        <v>0</v>
      </c>
      <c r="Q734" s="255"/>
    </row>
    <row r="735" spans="1:17" hidden="1">
      <c r="A735" s="261" t="s">
        <v>6323</v>
      </c>
      <c r="B735" s="333">
        <v>119</v>
      </c>
      <c r="C735" s="235">
        <v>100694250</v>
      </c>
      <c r="D735" s="238" t="s">
        <v>546</v>
      </c>
      <c r="E735" s="238" t="s">
        <v>547</v>
      </c>
      <c r="F735" s="235" t="s">
        <v>36</v>
      </c>
      <c r="G735" s="235">
        <f>SUMIF('In-ward Register'!$K:$K,Summery!$E:$E,'In-ward Register'!$M:$M)</f>
        <v>9</v>
      </c>
      <c r="H735" s="334">
        <f>SUMIF('Out-ward Register'!$D:$D,Summery!$E:$E,'Out-ward Register'!$F:$F)</f>
        <v>9</v>
      </c>
      <c r="I735" s="335">
        <f t="shared" si="76"/>
        <v>0</v>
      </c>
      <c r="J735" s="334">
        <v>0</v>
      </c>
      <c r="K735" s="334">
        <f t="shared" si="77"/>
        <v>0</v>
      </c>
      <c r="L735" s="334">
        <f t="shared" si="80"/>
        <v>0</v>
      </c>
      <c r="M735" s="334">
        <f t="shared" si="78"/>
        <v>0</v>
      </c>
      <c r="N735" s="177" t="s">
        <v>3446</v>
      </c>
      <c r="O735" s="400">
        <f t="shared" si="79"/>
        <v>0</v>
      </c>
      <c r="Q735" s="255"/>
    </row>
    <row r="736" spans="1:17" hidden="1">
      <c r="A736" s="261" t="s">
        <v>6323</v>
      </c>
      <c r="B736" s="333">
        <v>120</v>
      </c>
      <c r="C736" s="235">
        <v>100541402</v>
      </c>
      <c r="D736" s="238" t="s">
        <v>548</v>
      </c>
      <c r="E736" s="238" t="s">
        <v>549</v>
      </c>
      <c r="F736" s="235" t="s">
        <v>36</v>
      </c>
      <c r="G736" s="235">
        <f>SUMIF('In-ward Register'!$K:$K,Summery!$E:$E,'In-ward Register'!$M:$M)</f>
        <v>10</v>
      </c>
      <c r="H736" s="334">
        <f>SUMIF('Out-ward Register'!$D:$D,Summery!$E:$E,'Out-ward Register'!$F:$F)</f>
        <v>0</v>
      </c>
      <c r="I736" s="335">
        <f t="shared" si="76"/>
        <v>10</v>
      </c>
      <c r="J736" s="334">
        <v>0</v>
      </c>
      <c r="K736" s="334">
        <f t="shared" si="77"/>
        <v>0</v>
      </c>
      <c r="L736" s="334">
        <f t="shared" si="80"/>
        <v>0</v>
      </c>
      <c r="M736" s="334">
        <f t="shared" si="78"/>
        <v>0</v>
      </c>
      <c r="N736" s="177" t="s">
        <v>3446</v>
      </c>
      <c r="O736" s="400">
        <f t="shared" si="79"/>
        <v>0</v>
      </c>
      <c r="Q736" s="255"/>
    </row>
    <row r="737" spans="1:18" hidden="1">
      <c r="A737" s="261" t="s">
        <v>6323</v>
      </c>
      <c r="B737" s="333">
        <v>121</v>
      </c>
      <c r="C737" s="235">
        <v>100542739</v>
      </c>
      <c r="D737" s="238" t="s">
        <v>550</v>
      </c>
      <c r="E737" s="238" t="s">
        <v>551</v>
      </c>
      <c r="F737" s="235" t="s">
        <v>36</v>
      </c>
      <c r="G737" s="235">
        <f>SUMIF('In-ward Register'!$K:$K,Summery!$E:$E,'In-ward Register'!$M:$M)</f>
        <v>8</v>
      </c>
      <c r="H737" s="334">
        <f>SUMIF('Out-ward Register'!$D:$D,Summery!$E:$E,'Out-ward Register'!$F:$F)</f>
        <v>0</v>
      </c>
      <c r="I737" s="335">
        <f t="shared" si="76"/>
        <v>8</v>
      </c>
      <c r="J737" s="334">
        <v>0</v>
      </c>
      <c r="K737" s="334">
        <f t="shared" si="77"/>
        <v>0</v>
      </c>
      <c r="L737" s="334">
        <f t="shared" si="80"/>
        <v>0</v>
      </c>
      <c r="M737" s="334">
        <f t="shared" si="78"/>
        <v>0</v>
      </c>
      <c r="N737" s="177" t="s">
        <v>3446</v>
      </c>
      <c r="O737" s="400">
        <f t="shared" si="79"/>
        <v>0</v>
      </c>
      <c r="Q737" s="255"/>
    </row>
    <row r="738" spans="1:18" hidden="1">
      <c r="A738" s="261" t="s">
        <v>6323</v>
      </c>
      <c r="B738" s="333">
        <v>123</v>
      </c>
      <c r="C738" s="235" t="s">
        <v>558</v>
      </c>
      <c r="D738" s="238" t="s">
        <v>559</v>
      </c>
      <c r="E738" s="238" t="s">
        <v>560</v>
      </c>
      <c r="F738" s="235" t="s">
        <v>36</v>
      </c>
      <c r="G738" s="235">
        <f>SUMIF('In-ward Register'!$K:$K,Summery!$E:$E,'In-ward Register'!$M:$M)</f>
        <v>37</v>
      </c>
      <c r="H738" s="334">
        <f>SUMIF('Out-ward Register'!$D:$D,Summery!$E:$E,'Out-ward Register'!$F:$F)</f>
        <v>37</v>
      </c>
      <c r="I738" s="335">
        <f t="shared" si="76"/>
        <v>0</v>
      </c>
      <c r="J738" s="334">
        <v>56594.64</v>
      </c>
      <c r="K738" s="334">
        <f t="shared" si="77"/>
        <v>2094001.68</v>
      </c>
      <c r="L738" s="334">
        <f t="shared" si="80"/>
        <v>2094001.68</v>
      </c>
      <c r="M738" s="334">
        <f t="shared" si="78"/>
        <v>0</v>
      </c>
      <c r="N738" s="51"/>
      <c r="O738" s="400">
        <f t="shared" si="79"/>
        <v>0</v>
      </c>
      <c r="Q738" s="255">
        <f>Q736-Q737</f>
        <v>0</v>
      </c>
    </row>
    <row r="739" spans="1:18" hidden="1">
      <c r="A739" s="261" t="s">
        <v>6323</v>
      </c>
      <c r="B739" s="333">
        <v>129</v>
      </c>
      <c r="C739" s="235">
        <v>100941030</v>
      </c>
      <c r="D739" s="337" t="s">
        <v>578</v>
      </c>
      <c r="E739" s="238" t="s">
        <v>579</v>
      </c>
      <c r="F739" s="235" t="s">
        <v>36</v>
      </c>
      <c r="G739" s="235">
        <f>SUMIF('In-ward Register'!$K:$K,Summery!$E:$E,'In-ward Register'!$M:$M)</f>
        <v>111</v>
      </c>
      <c r="H739" s="334">
        <f>SUMIF('Out-ward Register'!$D:$D,Summery!$E:$E,'Out-ward Register'!$F:$F)</f>
        <v>0</v>
      </c>
      <c r="I739" s="335">
        <f t="shared" si="76"/>
        <v>111</v>
      </c>
      <c r="J739" s="334">
        <v>0</v>
      </c>
      <c r="K739" s="334">
        <f t="shared" si="77"/>
        <v>0</v>
      </c>
      <c r="L739" s="334">
        <f t="shared" si="80"/>
        <v>0</v>
      </c>
      <c r="M739" s="334">
        <f t="shared" si="78"/>
        <v>0</v>
      </c>
      <c r="N739" s="177" t="s">
        <v>3446</v>
      </c>
      <c r="O739" s="400">
        <f t="shared" si="79"/>
        <v>0</v>
      </c>
      <c r="Q739" s="255"/>
    </row>
    <row r="740" spans="1:18" hidden="1">
      <c r="A740" s="261" t="s">
        <v>6323</v>
      </c>
      <c r="B740" s="333">
        <v>130</v>
      </c>
      <c r="C740" s="235"/>
      <c r="D740" s="337" t="s">
        <v>583</v>
      </c>
      <c r="E740" s="238" t="s">
        <v>584</v>
      </c>
      <c r="F740" s="235" t="s">
        <v>36</v>
      </c>
      <c r="G740" s="235">
        <f>SUMIF('In-ward Register'!$K:$K,Summery!$E:$E,'In-ward Register'!$M:$M)</f>
        <v>50</v>
      </c>
      <c r="H740" s="334">
        <f>SUMIF('Out-ward Register'!$D:$D,Summery!$E:$E,'Out-ward Register'!$F:$F)</f>
        <v>0</v>
      </c>
      <c r="I740" s="335">
        <f t="shared" si="76"/>
        <v>50</v>
      </c>
      <c r="J740" s="334">
        <v>0</v>
      </c>
      <c r="K740" s="334">
        <f t="shared" si="77"/>
        <v>0</v>
      </c>
      <c r="L740" s="334">
        <f t="shared" si="80"/>
        <v>0</v>
      </c>
      <c r="M740" s="334">
        <f t="shared" si="78"/>
        <v>0</v>
      </c>
      <c r="N740" s="177" t="s">
        <v>3446</v>
      </c>
      <c r="O740" s="400">
        <f t="shared" si="79"/>
        <v>0</v>
      </c>
      <c r="Q740" s="255"/>
    </row>
    <row r="741" spans="1:18" hidden="1">
      <c r="A741" s="261" t="s">
        <v>6323</v>
      </c>
      <c r="B741" s="333">
        <v>134</v>
      </c>
      <c r="C741" s="235">
        <v>101774439</v>
      </c>
      <c r="D741" s="238">
        <v>101774439</v>
      </c>
      <c r="E741" s="238" t="s">
        <v>3043</v>
      </c>
      <c r="F741" s="235" t="s">
        <v>36</v>
      </c>
      <c r="G741" s="235">
        <f>SUMIF('In-ward Register'!$K:$K,Summery!$E:$E,'In-ward Register'!$M:$M)</f>
        <v>200</v>
      </c>
      <c r="H741" s="334">
        <f>SUMIF('Out-ward Register'!$D:$D,Summery!$E:$E,'Out-ward Register'!$F:$F)</f>
        <v>0</v>
      </c>
      <c r="I741" s="335">
        <f t="shared" si="76"/>
        <v>200</v>
      </c>
      <c r="J741" s="334">
        <v>0</v>
      </c>
      <c r="K741" s="334">
        <f t="shared" si="77"/>
        <v>0</v>
      </c>
      <c r="L741" s="334">
        <f t="shared" si="80"/>
        <v>0</v>
      </c>
      <c r="M741" s="334">
        <f t="shared" si="78"/>
        <v>0</v>
      </c>
      <c r="N741" s="177" t="s">
        <v>3446</v>
      </c>
      <c r="O741" s="400">
        <f t="shared" si="79"/>
        <v>0</v>
      </c>
      <c r="Q741" s="255"/>
    </row>
    <row r="742" spans="1:18" hidden="1">
      <c r="A742" s="261" t="s">
        <v>6323</v>
      </c>
      <c r="B742" s="333">
        <v>136</v>
      </c>
      <c r="C742" s="235">
        <v>109612592</v>
      </c>
      <c r="D742" s="238" t="s">
        <v>597</v>
      </c>
      <c r="E742" s="238" t="s">
        <v>598</v>
      </c>
      <c r="F742" s="235" t="s">
        <v>36</v>
      </c>
      <c r="G742" s="235">
        <f>SUMIF('In-ward Register'!$K:$K,Summery!$E:$E,'In-ward Register'!$M:$M)</f>
        <v>70</v>
      </c>
      <c r="H742" s="334">
        <f>SUMIF('Out-ward Register'!$D:$D,Summery!$E:$E,'Out-ward Register'!$F:$F)</f>
        <v>70</v>
      </c>
      <c r="I742" s="335">
        <f t="shared" si="76"/>
        <v>0</v>
      </c>
      <c r="J742" s="334">
        <v>136.19999999999999</v>
      </c>
      <c r="K742" s="334">
        <f t="shared" si="77"/>
        <v>9534</v>
      </c>
      <c r="L742" s="334">
        <f t="shared" si="80"/>
        <v>9534</v>
      </c>
      <c r="M742" s="334">
        <f t="shared" si="78"/>
        <v>0</v>
      </c>
      <c r="N742" s="51"/>
      <c r="O742" s="400">
        <f t="shared" si="79"/>
        <v>0</v>
      </c>
      <c r="Q742" s="255"/>
    </row>
    <row r="743" spans="1:18" hidden="1">
      <c r="A743" s="261" t="s">
        <v>6323</v>
      </c>
      <c r="B743" s="333">
        <v>138</v>
      </c>
      <c r="C743" s="238">
        <v>280</v>
      </c>
      <c r="D743" s="238">
        <v>280</v>
      </c>
      <c r="E743" s="238" t="s">
        <v>609</v>
      </c>
      <c r="F743" s="235" t="s">
        <v>36</v>
      </c>
      <c r="G743" s="235">
        <f>SUMIF('In-ward Register'!$K:$K,Summery!$E:$E,'In-ward Register'!$M:$M)</f>
        <v>130</v>
      </c>
      <c r="H743" s="334">
        <f>SUMIF('Out-ward Register'!$D:$D,Summery!$E:$E,'Out-ward Register'!$F:$F)</f>
        <v>0</v>
      </c>
      <c r="I743" s="335">
        <f t="shared" si="76"/>
        <v>130</v>
      </c>
      <c r="J743" s="334">
        <v>0</v>
      </c>
      <c r="K743" s="334">
        <f t="shared" si="77"/>
        <v>0</v>
      </c>
      <c r="L743" s="334">
        <f t="shared" si="80"/>
        <v>0</v>
      </c>
      <c r="M743" s="334">
        <f t="shared" si="78"/>
        <v>0</v>
      </c>
      <c r="N743" s="177" t="s">
        <v>3446</v>
      </c>
      <c r="O743" s="400">
        <f t="shared" si="79"/>
        <v>0</v>
      </c>
      <c r="P743" s="402">
        <v>130</v>
      </c>
      <c r="Q743" s="256" t="s">
        <v>595</v>
      </c>
      <c r="R743" s="256" t="s">
        <v>596</v>
      </c>
    </row>
    <row r="744" spans="1:18" hidden="1">
      <c r="A744" s="261" t="s">
        <v>6323</v>
      </c>
      <c r="B744" s="333">
        <v>141</v>
      </c>
      <c r="C744" s="235">
        <v>109612594</v>
      </c>
      <c r="D744" s="238" t="s">
        <v>617</v>
      </c>
      <c r="E744" s="238" t="s">
        <v>618</v>
      </c>
      <c r="F744" s="235" t="s">
        <v>36</v>
      </c>
      <c r="G744" s="235">
        <f>SUMIF('In-ward Register'!$K:$K,Summery!$E:$E,'In-ward Register'!$M:$M)</f>
        <v>200</v>
      </c>
      <c r="H744" s="334">
        <f>SUMIF('Out-ward Register'!$D:$D,Summery!$E:$E,'Out-ward Register'!$F:$F)</f>
        <v>200</v>
      </c>
      <c r="I744" s="335">
        <f t="shared" si="76"/>
        <v>0</v>
      </c>
      <c r="J744" s="334">
        <v>8.2200000000000006</v>
      </c>
      <c r="K744" s="334">
        <f t="shared" si="77"/>
        <v>1644.0000000000002</v>
      </c>
      <c r="L744" s="334">
        <f t="shared" si="80"/>
        <v>1644.0000000000002</v>
      </c>
      <c r="M744" s="334">
        <f t="shared" si="78"/>
        <v>0</v>
      </c>
      <c r="N744" s="51"/>
      <c r="O744" s="400">
        <f t="shared" si="79"/>
        <v>0</v>
      </c>
      <c r="Q744" s="255"/>
    </row>
    <row r="745" spans="1:18" hidden="1">
      <c r="A745" s="261" t="s">
        <v>3892</v>
      </c>
      <c r="B745" s="333">
        <v>147</v>
      </c>
      <c r="C745" s="235">
        <v>109710324</v>
      </c>
      <c r="D745" s="238" t="s">
        <v>632</v>
      </c>
      <c r="E745" s="238" t="s">
        <v>633</v>
      </c>
      <c r="F745" s="235" t="s">
        <v>36</v>
      </c>
      <c r="G745" s="235">
        <f>SUMIF('In-ward Register'!$K:$K,Summery!$E:$E,'In-ward Register'!$M:$M)</f>
        <v>50</v>
      </c>
      <c r="H745" s="334">
        <f>SUMIF('Out-ward Register'!$D:$D,Summery!$E:$E,'Out-ward Register'!$F:$F)</f>
        <v>50</v>
      </c>
      <c r="I745" s="335">
        <f t="shared" si="76"/>
        <v>0</v>
      </c>
      <c r="J745" s="334">
        <v>74</v>
      </c>
      <c r="K745" s="334">
        <f t="shared" si="77"/>
        <v>3700</v>
      </c>
      <c r="L745" s="334">
        <f t="shared" si="80"/>
        <v>3700</v>
      </c>
      <c r="M745" s="334">
        <f t="shared" si="78"/>
        <v>0</v>
      </c>
      <c r="N745" s="51"/>
      <c r="O745" s="400">
        <f t="shared" si="79"/>
        <v>0</v>
      </c>
      <c r="Q745" s="255"/>
    </row>
    <row r="746" spans="1:18" hidden="1">
      <c r="A746" s="261" t="s">
        <v>3784</v>
      </c>
      <c r="B746" s="333">
        <v>155</v>
      </c>
      <c r="C746" s="235">
        <v>101576439</v>
      </c>
      <c r="D746" s="238" t="s">
        <v>655</v>
      </c>
      <c r="E746" s="238" t="s">
        <v>656</v>
      </c>
      <c r="F746" s="235" t="s">
        <v>36</v>
      </c>
      <c r="G746" s="235">
        <f>SUMIF('In-ward Register'!$K:$K,Summery!$E:$E,'In-ward Register'!$M:$M)</f>
        <v>470</v>
      </c>
      <c r="H746" s="334">
        <f>SUMIF('Out-ward Register'!$D:$D,Summery!$E:$E,'Out-ward Register'!$F:$F)</f>
        <v>470</v>
      </c>
      <c r="I746" s="335">
        <f t="shared" si="76"/>
        <v>0</v>
      </c>
      <c r="J746" s="334">
        <v>1184</v>
      </c>
      <c r="K746" s="334">
        <f t="shared" si="77"/>
        <v>556480</v>
      </c>
      <c r="L746" s="334">
        <f t="shared" si="80"/>
        <v>556480</v>
      </c>
      <c r="M746" s="334">
        <f t="shared" si="78"/>
        <v>0</v>
      </c>
      <c r="N746" s="51"/>
      <c r="O746" s="400">
        <f t="shared" si="79"/>
        <v>0</v>
      </c>
      <c r="Q746" s="255"/>
    </row>
    <row r="747" spans="1:18" ht="20.399999999999999" hidden="1">
      <c r="A747" s="261" t="s">
        <v>6323</v>
      </c>
      <c r="B747" s="333">
        <v>161</v>
      </c>
      <c r="C747" s="235">
        <v>111401271</v>
      </c>
      <c r="D747" s="238" t="s">
        <v>676</v>
      </c>
      <c r="E747" s="238" t="s">
        <v>3045</v>
      </c>
      <c r="F747" s="235" t="s">
        <v>36</v>
      </c>
      <c r="G747" s="235">
        <f>SUMIF('In-ward Register'!$K:$K,Summery!$E:$E,'In-ward Register'!$M:$M)</f>
        <v>100</v>
      </c>
      <c r="H747" s="334">
        <f>SUMIF('Out-ward Register'!$D:$D,Summery!$E:$E,'Out-ward Register'!$F:$F)</f>
        <v>100</v>
      </c>
      <c r="I747" s="335">
        <f t="shared" si="76"/>
        <v>0</v>
      </c>
      <c r="J747" s="334">
        <v>10.24</v>
      </c>
      <c r="K747" s="334">
        <f t="shared" si="77"/>
        <v>1024</v>
      </c>
      <c r="L747" s="334">
        <f t="shared" si="80"/>
        <v>1024</v>
      </c>
      <c r="M747" s="334">
        <f t="shared" si="78"/>
        <v>0</v>
      </c>
      <c r="N747" s="51"/>
      <c r="O747" s="400">
        <f t="shared" si="79"/>
        <v>0</v>
      </c>
      <c r="Q747" s="255"/>
    </row>
    <row r="748" spans="1:18" hidden="1">
      <c r="A748" s="261" t="s">
        <v>6323</v>
      </c>
      <c r="B748" s="333">
        <v>163</v>
      </c>
      <c r="C748" s="235">
        <v>111401272</v>
      </c>
      <c r="D748" s="238" t="s">
        <v>682</v>
      </c>
      <c r="E748" s="238" t="s">
        <v>3046</v>
      </c>
      <c r="F748" s="235" t="s">
        <v>36</v>
      </c>
      <c r="G748" s="235">
        <f>SUMIF('In-ward Register'!$K:$K,Summery!$E:$E,'In-ward Register'!$M:$M)</f>
        <v>100</v>
      </c>
      <c r="H748" s="334">
        <f>SUMIF('Out-ward Register'!$D:$D,Summery!$E:$E,'Out-ward Register'!$F:$F)</f>
        <v>100</v>
      </c>
      <c r="I748" s="335">
        <f t="shared" si="76"/>
        <v>0</v>
      </c>
      <c r="J748" s="334">
        <v>6.52</v>
      </c>
      <c r="K748" s="334">
        <f t="shared" si="77"/>
        <v>652</v>
      </c>
      <c r="L748" s="334">
        <f t="shared" si="80"/>
        <v>652</v>
      </c>
      <c r="M748" s="334">
        <f t="shared" si="78"/>
        <v>0</v>
      </c>
      <c r="N748" s="51"/>
      <c r="O748" s="400">
        <f t="shared" si="79"/>
        <v>0</v>
      </c>
      <c r="Q748" s="255"/>
    </row>
    <row r="749" spans="1:18" hidden="1">
      <c r="A749" s="261" t="s">
        <v>6323</v>
      </c>
      <c r="B749" s="333">
        <v>178</v>
      </c>
      <c r="C749" s="235">
        <v>107976956</v>
      </c>
      <c r="D749" s="238"/>
      <c r="E749" s="238" t="s">
        <v>707</v>
      </c>
      <c r="F749" s="235" t="s">
        <v>36</v>
      </c>
      <c r="G749" s="235">
        <f>SUMIF('In-ward Register'!$K:$K,Summery!$E:$E,'In-ward Register'!$M:$M)</f>
        <v>112</v>
      </c>
      <c r="H749" s="334">
        <f>SUMIF('Out-ward Register'!$D:$D,Summery!$E:$E,'Out-ward Register'!$F:$F)</f>
        <v>0</v>
      </c>
      <c r="I749" s="335">
        <f t="shared" si="76"/>
        <v>112</v>
      </c>
      <c r="J749" s="334">
        <v>0</v>
      </c>
      <c r="K749" s="334">
        <f t="shared" si="77"/>
        <v>0</v>
      </c>
      <c r="L749" s="334">
        <f t="shared" si="80"/>
        <v>0</v>
      </c>
      <c r="M749" s="334">
        <f t="shared" si="78"/>
        <v>0</v>
      </c>
      <c r="N749" s="177" t="s">
        <v>3446</v>
      </c>
      <c r="O749" s="400">
        <f t="shared" si="79"/>
        <v>0</v>
      </c>
      <c r="Q749" s="255"/>
    </row>
    <row r="750" spans="1:18" hidden="1">
      <c r="A750" s="261" t="s">
        <v>6323</v>
      </c>
      <c r="B750" s="333">
        <v>181</v>
      </c>
      <c r="C750" s="235">
        <v>100651694</v>
      </c>
      <c r="D750" s="238">
        <v>100651694</v>
      </c>
      <c r="E750" s="238" t="s">
        <v>710</v>
      </c>
      <c r="F750" s="235" t="s">
        <v>36</v>
      </c>
      <c r="G750" s="235">
        <f>SUMIF('In-ward Register'!$K:$K,Summery!$E:$E,'In-ward Register'!$M:$M)</f>
        <v>28</v>
      </c>
      <c r="H750" s="334">
        <f>SUMIF('Out-ward Register'!$D:$D,Summery!$E:$E,'Out-ward Register'!$F:$F)</f>
        <v>0</v>
      </c>
      <c r="I750" s="335">
        <f t="shared" si="76"/>
        <v>28</v>
      </c>
      <c r="J750" s="334">
        <v>0</v>
      </c>
      <c r="K750" s="334">
        <f t="shared" si="77"/>
        <v>0</v>
      </c>
      <c r="L750" s="334">
        <f t="shared" si="80"/>
        <v>0</v>
      </c>
      <c r="M750" s="334">
        <f t="shared" si="78"/>
        <v>0</v>
      </c>
      <c r="N750" s="177" t="s">
        <v>3446</v>
      </c>
      <c r="O750" s="400">
        <f t="shared" si="79"/>
        <v>0</v>
      </c>
      <c r="Q750" s="255"/>
    </row>
    <row r="751" spans="1:18" hidden="1">
      <c r="A751" s="261" t="s">
        <v>6323</v>
      </c>
      <c r="B751" s="333">
        <v>182</v>
      </c>
      <c r="C751" s="235">
        <v>105269477</v>
      </c>
      <c r="D751" s="238">
        <v>105269477</v>
      </c>
      <c r="E751" s="238" t="s">
        <v>711</v>
      </c>
      <c r="F751" s="235" t="s">
        <v>36</v>
      </c>
      <c r="G751" s="235">
        <f>SUMIF('In-ward Register'!$K:$K,Summery!$E:$E,'In-ward Register'!$M:$M)</f>
        <v>278</v>
      </c>
      <c r="H751" s="334">
        <f>SUMIF('Out-ward Register'!$D:$D,Summery!$E:$E,'Out-ward Register'!$F:$F)</f>
        <v>0</v>
      </c>
      <c r="I751" s="335">
        <f t="shared" si="76"/>
        <v>278</v>
      </c>
      <c r="J751" s="334">
        <v>0</v>
      </c>
      <c r="K751" s="334">
        <f t="shared" si="77"/>
        <v>0</v>
      </c>
      <c r="L751" s="334">
        <f t="shared" si="80"/>
        <v>0</v>
      </c>
      <c r="M751" s="334">
        <f t="shared" si="78"/>
        <v>0</v>
      </c>
      <c r="N751" s="177" t="s">
        <v>3446</v>
      </c>
      <c r="O751" s="400">
        <f t="shared" si="79"/>
        <v>0</v>
      </c>
      <c r="Q751" s="255"/>
    </row>
    <row r="752" spans="1:18" hidden="1">
      <c r="A752" s="261" t="s">
        <v>3784</v>
      </c>
      <c r="B752" s="333">
        <v>183</v>
      </c>
      <c r="C752" s="235">
        <v>109601556</v>
      </c>
      <c r="D752" s="238">
        <v>1609320050</v>
      </c>
      <c r="E752" s="238" t="s">
        <v>716</v>
      </c>
      <c r="F752" s="235" t="s">
        <v>36</v>
      </c>
      <c r="G752" s="235">
        <f>SUMIF('In-ward Register'!$K:$K,Summery!$E:$E,'In-ward Register'!$M:$M)</f>
        <v>30</v>
      </c>
      <c r="H752" s="334">
        <f>SUMIF('Out-ward Register'!$D:$D,Summery!$E:$E,'Out-ward Register'!$F:$F)</f>
        <v>0</v>
      </c>
      <c r="I752" s="335">
        <f t="shared" si="76"/>
        <v>30</v>
      </c>
      <c r="J752" s="334">
        <v>0</v>
      </c>
      <c r="K752" s="334">
        <f t="shared" si="77"/>
        <v>0</v>
      </c>
      <c r="L752" s="334">
        <f t="shared" si="80"/>
        <v>0</v>
      </c>
      <c r="M752" s="334">
        <f t="shared" si="78"/>
        <v>0</v>
      </c>
      <c r="N752" s="177" t="s">
        <v>3446</v>
      </c>
      <c r="O752" s="400">
        <f t="shared" si="79"/>
        <v>0</v>
      </c>
      <c r="Q752" s="255"/>
    </row>
    <row r="753" spans="1:17" hidden="1">
      <c r="A753" s="261" t="s">
        <v>3784</v>
      </c>
      <c r="B753" s="333">
        <v>188</v>
      </c>
      <c r="C753" s="235" t="s">
        <v>728</v>
      </c>
      <c r="D753" s="238">
        <v>1161320050</v>
      </c>
      <c r="E753" s="238" t="s">
        <v>729</v>
      </c>
      <c r="F753" s="235" t="s">
        <v>36</v>
      </c>
      <c r="G753" s="235">
        <f>SUMIF('In-ward Register'!$K:$K,Summery!$E:$E,'In-ward Register'!$M:$M)</f>
        <v>30</v>
      </c>
      <c r="H753" s="334">
        <f>SUMIF('Out-ward Register'!$D:$D,Summery!$E:$E,'Out-ward Register'!$F:$F)</f>
        <v>0</v>
      </c>
      <c r="I753" s="335">
        <f t="shared" si="76"/>
        <v>30</v>
      </c>
      <c r="J753" s="334">
        <v>0</v>
      </c>
      <c r="K753" s="334">
        <f t="shared" si="77"/>
        <v>0</v>
      </c>
      <c r="L753" s="334">
        <f t="shared" si="80"/>
        <v>0</v>
      </c>
      <c r="M753" s="334">
        <f t="shared" si="78"/>
        <v>0</v>
      </c>
      <c r="N753" s="177" t="s">
        <v>3446</v>
      </c>
      <c r="O753" s="400">
        <f t="shared" si="79"/>
        <v>0</v>
      </c>
      <c r="Q753" s="255"/>
    </row>
    <row r="754" spans="1:17" hidden="1">
      <c r="A754" s="261" t="s">
        <v>6323</v>
      </c>
      <c r="B754" s="333">
        <v>191</v>
      </c>
      <c r="C754" s="238" t="s">
        <v>734</v>
      </c>
      <c r="D754" s="238" t="s">
        <v>734</v>
      </c>
      <c r="E754" s="238" t="s">
        <v>735</v>
      </c>
      <c r="F754" s="235" t="s">
        <v>36</v>
      </c>
      <c r="G754" s="235">
        <f>SUMIF('In-ward Register'!$K:$K,Summery!$E:$E,'In-ward Register'!$M:$M)</f>
        <v>1000</v>
      </c>
      <c r="H754" s="334">
        <f>SUMIF('Out-ward Register'!$D:$D,Summery!$E:$E,'Out-ward Register'!$F:$F)</f>
        <v>0</v>
      </c>
      <c r="I754" s="335">
        <f t="shared" si="76"/>
        <v>1000</v>
      </c>
      <c r="J754" s="334">
        <v>0</v>
      </c>
      <c r="K754" s="334">
        <f t="shared" si="77"/>
        <v>0</v>
      </c>
      <c r="L754" s="334">
        <f t="shared" si="80"/>
        <v>0</v>
      </c>
      <c r="M754" s="334">
        <f t="shared" si="78"/>
        <v>0</v>
      </c>
      <c r="N754" s="177" t="s">
        <v>3446</v>
      </c>
      <c r="O754" s="400">
        <f t="shared" si="79"/>
        <v>0</v>
      </c>
      <c r="Q754" s="255"/>
    </row>
    <row r="755" spans="1:17" ht="20.399999999999999" hidden="1">
      <c r="A755" s="261" t="s">
        <v>6323</v>
      </c>
      <c r="B755" s="333">
        <v>193</v>
      </c>
      <c r="C755" s="235">
        <v>101636508</v>
      </c>
      <c r="D755" s="238">
        <v>101636508</v>
      </c>
      <c r="E755" s="238" t="s">
        <v>743</v>
      </c>
      <c r="F755" s="235" t="s">
        <v>36</v>
      </c>
      <c r="G755" s="235">
        <f>SUMIF('In-ward Register'!$K:$K,Summery!$E:$E,'In-ward Register'!$M:$M)</f>
        <v>15</v>
      </c>
      <c r="H755" s="334">
        <f>SUMIF('Out-ward Register'!$D:$D,Summery!$E:$E,'Out-ward Register'!$F:$F)</f>
        <v>15</v>
      </c>
      <c r="I755" s="335">
        <f t="shared" si="76"/>
        <v>0</v>
      </c>
      <c r="J755" s="334">
        <v>2000</v>
      </c>
      <c r="K755" s="334">
        <f t="shared" si="77"/>
        <v>30000</v>
      </c>
      <c r="L755" s="334">
        <f t="shared" si="80"/>
        <v>30000</v>
      </c>
      <c r="M755" s="334">
        <f t="shared" si="78"/>
        <v>0</v>
      </c>
      <c r="N755" s="177"/>
      <c r="O755" s="400">
        <f t="shared" si="79"/>
        <v>0</v>
      </c>
      <c r="Q755" s="255"/>
    </row>
    <row r="756" spans="1:17" hidden="1">
      <c r="A756" s="261" t="s">
        <v>6323</v>
      </c>
      <c r="B756" s="333">
        <v>194</v>
      </c>
      <c r="C756" s="235">
        <v>100775588</v>
      </c>
      <c r="D756" s="238">
        <v>100775588</v>
      </c>
      <c r="E756" s="238" t="s">
        <v>744</v>
      </c>
      <c r="F756" s="235" t="s">
        <v>36</v>
      </c>
      <c r="G756" s="235">
        <f>SUMIF('In-ward Register'!$K:$K,Summery!$E:$E,'In-ward Register'!$M:$M)</f>
        <v>2</v>
      </c>
      <c r="H756" s="334">
        <f>SUMIF('Out-ward Register'!$D:$D,Summery!$E:$E,'Out-ward Register'!$F:$F)</f>
        <v>0</v>
      </c>
      <c r="I756" s="335">
        <f t="shared" si="76"/>
        <v>2</v>
      </c>
      <c r="J756" s="334">
        <v>0</v>
      </c>
      <c r="K756" s="334">
        <f t="shared" si="77"/>
        <v>0</v>
      </c>
      <c r="L756" s="334">
        <f t="shared" si="80"/>
        <v>0</v>
      </c>
      <c r="M756" s="334">
        <f t="shared" si="78"/>
        <v>0</v>
      </c>
      <c r="N756" s="177" t="s">
        <v>3446</v>
      </c>
      <c r="O756" s="400">
        <f t="shared" si="79"/>
        <v>0</v>
      </c>
      <c r="Q756" s="255"/>
    </row>
    <row r="757" spans="1:17" hidden="1">
      <c r="A757" s="261" t="s">
        <v>6323</v>
      </c>
      <c r="B757" s="333">
        <v>201</v>
      </c>
      <c r="C757" s="235">
        <v>111397727</v>
      </c>
      <c r="D757" s="238">
        <v>9330006207</v>
      </c>
      <c r="E757" s="238" t="s">
        <v>763</v>
      </c>
      <c r="F757" s="235" t="s">
        <v>36</v>
      </c>
      <c r="G757" s="235">
        <f>SUMIF('In-ward Register'!$K:$K,Summery!$E:$E,'In-ward Register'!$M:$M)</f>
        <v>200</v>
      </c>
      <c r="H757" s="334">
        <f>SUMIF('Out-ward Register'!$D:$D,Summery!$E:$E,'Out-ward Register'!$F:$F)</f>
        <v>200</v>
      </c>
      <c r="I757" s="335">
        <f t="shared" si="76"/>
        <v>0</v>
      </c>
      <c r="J757" s="334">
        <v>7.34</v>
      </c>
      <c r="K757" s="334">
        <f t="shared" si="77"/>
        <v>1468</v>
      </c>
      <c r="L757" s="334">
        <f t="shared" si="80"/>
        <v>1468</v>
      </c>
      <c r="M757" s="334">
        <f t="shared" si="78"/>
        <v>0</v>
      </c>
      <c r="N757" s="177"/>
      <c r="O757" s="400">
        <f t="shared" si="79"/>
        <v>0</v>
      </c>
      <c r="Q757" s="255"/>
    </row>
    <row r="758" spans="1:17" ht="20.399999999999999" hidden="1">
      <c r="A758" s="261" t="s">
        <v>3892</v>
      </c>
      <c r="B758" s="333">
        <v>205</v>
      </c>
      <c r="C758" s="235">
        <v>111451145</v>
      </c>
      <c r="D758" s="238">
        <v>19300061440</v>
      </c>
      <c r="E758" s="238" t="s">
        <v>777</v>
      </c>
      <c r="F758" s="235" t="s">
        <v>36</v>
      </c>
      <c r="G758" s="235">
        <f>SUMIF('In-ward Register'!$K:$K,Summery!$E:$E,'In-ward Register'!$M:$M)</f>
        <v>118</v>
      </c>
      <c r="H758" s="334">
        <f>SUMIF('Out-ward Register'!$D:$D,Summery!$E:$E,'Out-ward Register'!$F:$F)</f>
        <v>118</v>
      </c>
      <c r="I758" s="335">
        <f t="shared" si="76"/>
        <v>0</v>
      </c>
      <c r="J758" s="334">
        <v>267.55</v>
      </c>
      <c r="K758" s="334">
        <f t="shared" si="77"/>
        <v>31570.9</v>
      </c>
      <c r="L758" s="334">
        <f t="shared" si="80"/>
        <v>31570.9</v>
      </c>
      <c r="M758" s="334">
        <f t="shared" si="78"/>
        <v>0</v>
      </c>
      <c r="N758" s="51"/>
      <c r="O758" s="400">
        <f t="shared" si="79"/>
        <v>0</v>
      </c>
      <c r="Q758" s="255"/>
    </row>
    <row r="759" spans="1:17" hidden="1">
      <c r="A759" s="261" t="s">
        <v>6323</v>
      </c>
      <c r="B759" s="333">
        <v>206</v>
      </c>
      <c r="C759" s="235"/>
      <c r="D759" s="238" t="s">
        <v>778</v>
      </c>
      <c r="E759" s="238" t="s">
        <v>779</v>
      </c>
      <c r="F759" s="235" t="s">
        <v>2729</v>
      </c>
      <c r="G759" s="235">
        <f>SUMIF('In-ward Register'!$K:$K,Summery!$E:$E,'In-ward Register'!$M:$M)</f>
        <v>160</v>
      </c>
      <c r="H759" s="334">
        <f>SUMIF('Out-ward Register'!$D:$D,Summery!$E:$E,'Out-ward Register'!$F:$F)</f>
        <v>0</v>
      </c>
      <c r="I759" s="335">
        <f t="shared" si="76"/>
        <v>160</v>
      </c>
      <c r="J759" s="334">
        <v>0</v>
      </c>
      <c r="K759" s="334">
        <f t="shared" si="77"/>
        <v>0</v>
      </c>
      <c r="L759" s="334">
        <f t="shared" si="80"/>
        <v>0</v>
      </c>
      <c r="M759" s="334">
        <f t="shared" si="78"/>
        <v>0</v>
      </c>
      <c r="N759" s="177" t="s">
        <v>3446</v>
      </c>
      <c r="O759" s="400">
        <f t="shared" si="79"/>
        <v>0</v>
      </c>
      <c r="Q759" s="255"/>
    </row>
    <row r="760" spans="1:17" hidden="1">
      <c r="A760" s="261" t="s">
        <v>3784</v>
      </c>
      <c r="B760" s="333">
        <v>223</v>
      </c>
      <c r="C760" s="235">
        <v>111448661</v>
      </c>
      <c r="D760" s="238" t="s">
        <v>827</v>
      </c>
      <c r="E760" s="238" t="s">
        <v>3051</v>
      </c>
      <c r="F760" s="235" t="s">
        <v>36</v>
      </c>
      <c r="G760" s="235">
        <f>SUMIF('In-ward Register'!$K:$K,Summery!$E:$E,'In-ward Register'!$M:$M)</f>
        <v>300</v>
      </c>
      <c r="H760" s="334">
        <f>SUMIF('Out-ward Register'!$D:$D,Summery!$E:$E,'Out-ward Register'!$F:$F)</f>
        <v>300</v>
      </c>
      <c r="I760" s="335">
        <f t="shared" si="76"/>
        <v>0</v>
      </c>
      <c r="J760" s="334">
        <v>48.6</v>
      </c>
      <c r="K760" s="334">
        <f t="shared" si="77"/>
        <v>14580</v>
      </c>
      <c r="L760" s="334">
        <f t="shared" si="80"/>
        <v>14580</v>
      </c>
      <c r="M760" s="334">
        <f t="shared" si="78"/>
        <v>0</v>
      </c>
      <c r="N760" s="51"/>
      <c r="O760" s="400">
        <f t="shared" si="79"/>
        <v>0</v>
      </c>
      <c r="Q760" s="255"/>
    </row>
    <row r="761" spans="1:17" hidden="1">
      <c r="A761" s="261" t="s">
        <v>6323</v>
      </c>
      <c r="B761" s="333">
        <v>225</v>
      </c>
      <c r="C761" s="235"/>
      <c r="D761" s="238" t="s">
        <v>835</v>
      </c>
      <c r="E761" s="238" t="s">
        <v>836</v>
      </c>
      <c r="F761" s="235" t="s">
        <v>36</v>
      </c>
      <c r="G761" s="235">
        <f>SUMIF('In-ward Register'!$K:$K,Summery!$E:$E,'In-ward Register'!$M:$M)</f>
        <v>23</v>
      </c>
      <c r="H761" s="334">
        <f>SUMIF('Out-ward Register'!$D:$D,Summery!$E:$E,'Out-ward Register'!$F:$F)</f>
        <v>0</v>
      </c>
      <c r="I761" s="335">
        <f t="shared" si="76"/>
        <v>23</v>
      </c>
      <c r="J761" s="334">
        <v>0</v>
      </c>
      <c r="K761" s="334">
        <f t="shared" si="77"/>
        <v>0</v>
      </c>
      <c r="L761" s="334">
        <f t="shared" si="80"/>
        <v>0</v>
      </c>
      <c r="M761" s="334">
        <f t="shared" si="78"/>
        <v>0</v>
      </c>
      <c r="N761" s="177" t="s">
        <v>3446</v>
      </c>
      <c r="O761" s="400">
        <f t="shared" si="79"/>
        <v>0</v>
      </c>
      <c r="Q761" s="255"/>
    </row>
    <row r="762" spans="1:17" hidden="1">
      <c r="A762" s="261" t="s">
        <v>6323</v>
      </c>
      <c r="B762" s="333">
        <v>226</v>
      </c>
      <c r="C762" s="235"/>
      <c r="D762" s="238" t="s">
        <v>839</v>
      </c>
      <c r="E762" s="238" t="s">
        <v>3052</v>
      </c>
      <c r="F762" s="235" t="s">
        <v>36</v>
      </c>
      <c r="G762" s="235">
        <f>SUMIF('In-ward Register'!$K:$K,Summery!$E:$E,'In-ward Register'!$M:$M)</f>
        <v>50</v>
      </c>
      <c r="H762" s="334">
        <f>SUMIF('Out-ward Register'!$D:$D,Summery!$E:$E,'Out-ward Register'!$F:$F)</f>
        <v>0</v>
      </c>
      <c r="I762" s="335">
        <f t="shared" si="76"/>
        <v>50</v>
      </c>
      <c r="J762" s="334">
        <v>0</v>
      </c>
      <c r="K762" s="334">
        <f t="shared" si="77"/>
        <v>0</v>
      </c>
      <c r="L762" s="334">
        <f t="shared" si="80"/>
        <v>0</v>
      </c>
      <c r="M762" s="334">
        <f t="shared" si="78"/>
        <v>0</v>
      </c>
      <c r="N762" s="177" t="s">
        <v>3446</v>
      </c>
      <c r="O762" s="400">
        <f t="shared" si="79"/>
        <v>0</v>
      </c>
      <c r="Q762" s="255"/>
    </row>
    <row r="763" spans="1:17" hidden="1">
      <c r="A763" s="261" t="s">
        <v>6323</v>
      </c>
      <c r="B763" s="333">
        <v>227</v>
      </c>
      <c r="C763" s="235"/>
      <c r="D763" s="238" t="s">
        <v>845</v>
      </c>
      <c r="E763" s="238" t="s">
        <v>3053</v>
      </c>
      <c r="F763" s="235" t="s">
        <v>36</v>
      </c>
      <c r="G763" s="235">
        <f>SUMIF('In-ward Register'!$K:$K,Summery!$E:$E,'In-ward Register'!$M:$M)</f>
        <v>3</v>
      </c>
      <c r="H763" s="334">
        <f>SUMIF('Out-ward Register'!$D:$D,Summery!$E:$E,'Out-ward Register'!$F:$F)</f>
        <v>0</v>
      </c>
      <c r="I763" s="335">
        <f t="shared" si="76"/>
        <v>3</v>
      </c>
      <c r="J763" s="334">
        <v>0</v>
      </c>
      <c r="K763" s="334">
        <f t="shared" si="77"/>
        <v>0</v>
      </c>
      <c r="L763" s="334">
        <f t="shared" si="80"/>
        <v>0</v>
      </c>
      <c r="M763" s="334">
        <f t="shared" si="78"/>
        <v>0</v>
      </c>
      <c r="N763" s="177" t="s">
        <v>3446</v>
      </c>
      <c r="O763" s="400">
        <f t="shared" si="79"/>
        <v>0</v>
      </c>
      <c r="Q763" s="255"/>
    </row>
    <row r="764" spans="1:17" hidden="1">
      <c r="A764" s="261" t="s">
        <v>6323</v>
      </c>
      <c r="B764" s="333">
        <v>239</v>
      </c>
      <c r="C764" s="235">
        <v>110317066</v>
      </c>
      <c r="D764" s="238">
        <v>110317066</v>
      </c>
      <c r="E764" s="238" t="s">
        <v>866</v>
      </c>
      <c r="F764" s="235" t="s">
        <v>36</v>
      </c>
      <c r="G764" s="235">
        <f>SUMIF('In-ward Register'!$K:$K,Summery!$E:$E,'In-ward Register'!$M:$M)</f>
        <v>640</v>
      </c>
      <c r="H764" s="334">
        <f>SUMIF('Out-ward Register'!$D:$D,Summery!$E:$E,'Out-ward Register'!$F:$F)</f>
        <v>640</v>
      </c>
      <c r="I764" s="335">
        <f t="shared" si="76"/>
        <v>0</v>
      </c>
      <c r="J764" s="334">
        <v>1.1499999999999999</v>
      </c>
      <c r="K764" s="334">
        <f t="shared" si="77"/>
        <v>736</v>
      </c>
      <c r="L764" s="334">
        <f t="shared" si="80"/>
        <v>736</v>
      </c>
      <c r="M764" s="334">
        <f t="shared" si="78"/>
        <v>0</v>
      </c>
      <c r="N764" s="51"/>
      <c r="O764" s="400">
        <f t="shared" si="79"/>
        <v>0</v>
      </c>
      <c r="Q764" s="255"/>
    </row>
    <row r="765" spans="1:17" hidden="1">
      <c r="A765" s="261" t="s">
        <v>6323</v>
      </c>
      <c r="B765" s="333">
        <v>245</v>
      </c>
      <c r="C765" s="235"/>
      <c r="D765" s="238" t="s">
        <v>872</v>
      </c>
      <c r="E765" s="238" t="s">
        <v>3064</v>
      </c>
      <c r="F765" s="235" t="s">
        <v>36</v>
      </c>
      <c r="G765" s="235">
        <f>SUMIF('In-ward Register'!$K:$K,Summery!$E:$E,'In-ward Register'!$M:$M)</f>
        <v>64</v>
      </c>
      <c r="H765" s="334">
        <f>SUMIF('Out-ward Register'!$D:$D,Summery!$E:$E,'Out-ward Register'!$F:$F)</f>
        <v>0</v>
      </c>
      <c r="I765" s="335">
        <f t="shared" si="76"/>
        <v>64</v>
      </c>
      <c r="J765" s="334">
        <v>0</v>
      </c>
      <c r="K765" s="334">
        <f t="shared" si="77"/>
        <v>0</v>
      </c>
      <c r="L765" s="334">
        <f t="shared" si="80"/>
        <v>0</v>
      </c>
      <c r="M765" s="334">
        <f t="shared" si="78"/>
        <v>0</v>
      </c>
      <c r="N765" s="177" t="s">
        <v>3446</v>
      </c>
      <c r="O765" s="400">
        <f t="shared" si="79"/>
        <v>0</v>
      </c>
      <c r="Q765" s="255"/>
    </row>
    <row r="766" spans="1:17" hidden="1">
      <c r="A766" s="261" t="s">
        <v>6323</v>
      </c>
      <c r="B766" s="333">
        <v>246</v>
      </c>
      <c r="C766" s="235"/>
      <c r="D766" s="238" t="s">
        <v>876</v>
      </c>
      <c r="E766" s="238" t="s">
        <v>877</v>
      </c>
      <c r="F766" s="235" t="s">
        <v>36</v>
      </c>
      <c r="G766" s="235">
        <f>SUMIF('In-ward Register'!$K:$K,Summery!$E:$E,'In-ward Register'!$M:$M)</f>
        <v>35</v>
      </c>
      <c r="H766" s="334">
        <f>SUMIF('Out-ward Register'!$D:$D,Summery!$E:$E,'Out-ward Register'!$F:$F)</f>
        <v>0</v>
      </c>
      <c r="I766" s="335">
        <f t="shared" si="76"/>
        <v>35</v>
      </c>
      <c r="J766" s="334">
        <v>0</v>
      </c>
      <c r="K766" s="334">
        <f t="shared" si="77"/>
        <v>0</v>
      </c>
      <c r="L766" s="334">
        <f t="shared" si="80"/>
        <v>0</v>
      </c>
      <c r="M766" s="334">
        <f t="shared" si="78"/>
        <v>0</v>
      </c>
      <c r="N766" s="177" t="s">
        <v>3446</v>
      </c>
      <c r="O766" s="400">
        <f t="shared" si="79"/>
        <v>0</v>
      </c>
      <c r="Q766" s="255"/>
    </row>
    <row r="767" spans="1:17" hidden="1">
      <c r="A767" s="261" t="s">
        <v>6323</v>
      </c>
      <c r="B767" s="333">
        <v>248</v>
      </c>
      <c r="C767" s="235"/>
      <c r="D767" s="238" t="s">
        <v>882</v>
      </c>
      <c r="E767" s="238" t="s">
        <v>883</v>
      </c>
      <c r="F767" s="235" t="s">
        <v>36</v>
      </c>
      <c r="G767" s="235">
        <f>SUMIF('In-ward Register'!$K:$K,Summery!$E:$E,'In-ward Register'!$M:$M)</f>
        <v>3</v>
      </c>
      <c r="H767" s="334">
        <f>SUMIF('Out-ward Register'!$D:$D,Summery!$E:$E,'Out-ward Register'!$F:$F)</f>
        <v>0</v>
      </c>
      <c r="I767" s="335">
        <f t="shared" si="76"/>
        <v>3</v>
      </c>
      <c r="J767" s="334">
        <v>0</v>
      </c>
      <c r="K767" s="334">
        <f t="shared" si="77"/>
        <v>0</v>
      </c>
      <c r="L767" s="334">
        <f t="shared" si="80"/>
        <v>0</v>
      </c>
      <c r="M767" s="334">
        <f t="shared" si="78"/>
        <v>0</v>
      </c>
      <c r="N767" s="177" t="s">
        <v>3446</v>
      </c>
      <c r="O767" s="400">
        <f t="shared" si="79"/>
        <v>0</v>
      </c>
      <c r="Q767" s="255"/>
    </row>
    <row r="768" spans="1:17" hidden="1">
      <c r="A768" s="261" t="s">
        <v>6323</v>
      </c>
      <c r="B768" s="333">
        <v>249</v>
      </c>
      <c r="C768" s="235"/>
      <c r="D768" s="238">
        <v>19400030410</v>
      </c>
      <c r="E768" s="238" t="s">
        <v>884</v>
      </c>
      <c r="F768" s="235" t="s">
        <v>36</v>
      </c>
      <c r="G768" s="235">
        <f>SUMIF('In-ward Register'!$K:$K,Summery!$E:$E,'In-ward Register'!$M:$M)</f>
        <v>1</v>
      </c>
      <c r="H768" s="334">
        <f>SUMIF('Out-ward Register'!$D:$D,Summery!$E:$E,'Out-ward Register'!$F:$F)</f>
        <v>0</v>
      </c>
      <c r="I768" s="335">
        <f t="shared" si="76"/>
        <v>1</v>
      </c>
      <c r="J768" s="334">
        <v>0</v>
      </c>
      <c r="K768" s="334">
        <f t="shared" si="77"/>
        <v>0</v>
      </c>
      <c r="L768" s="334">
        <f t="shared" si="80"/>
        <v>0</v>
      </c>
      <c r="M768" s="334">
        <f t="shared" si="78"/>
        <v>0</v>
      </c>
      <c r="N768" s="177" t="s">
        <v>3446</v>
      </c>
      <c r="O768" s="400">
        <f t="shared" si="79"/>
        <v>0</v>
      </c>
      <c r="Q768" s="255"/>
    </row>
    <row r="769" spans="1:17" hidden="1">
      <c r="A769" s="261" t="s">
        <v>6323</v>
      </c>
      <c r="B769" s="333">
        <v>251</v>
      </c>
      <c r="C769" s="235">
        <v>101105248</v>
      </c>
      <c r="D769" s="238" t="s">
        <v>891</v>
      </c>
      <c r="E769" s="238" t="s">
        <v>892</v>
      </c>
      <c r="F769" s="235" t="s">
        <v>36</v>
      </c>
      <c r="G769" s="235">
        <f>SUMIF('In-ward Register'!$K:$K,Summery!$E:$E,'In-ward Register'!$M:$M)</f>
        <v>170</v>
      </c>
      <c r="H769" s="334">
        <f>SUMIF('Out-ward Register'!$D:$D,Summery!$E:$E,'Out-ward Register'!$F:$F)</f>
        <v>0</v>
      </c>
      <c r="I769" s="335">
        <f t="shared" si="76"/>
        <v>170</v>
      </c>
      <c r="J769" s="334">
        <v>0</v>
      </c>
      <c r="K769" s="334">
        <f t="shared" si="77"/>
        <v>0</v>
      </c>
      <c r="L769" s="334">
        <f t="shared" si="80"/>
        <v>0</v>
      </c>
      <c r="M769" s="334">
        <f t="shared" si="78"/>
        <v>0</v>
      </c>
      <c r="N769" s="177" t="s">
        <v>3446</v>
      </c>
      <c r="O769" s="400">
        <f t="shared" si="79"/>
        <v>0</v>
      </c>
      <c r="Q769" s="255"/>
    </row>
    <row r="770" spans="1:17" hidden="1">
      <c r="A770" s="261" t="s">
        <v>6323</v>
      </c>
      <c r="B770" s="333">
        <v>252</v>
      </c>
      <c r="C770" s="235">
        <v>107965064</v>
      </c>
      <c r="D770" s="238" t="s">
        <v>895</v>
      </c>
      <c r="E770" s="238" t="s">
        <v>896</v>
      </c>
      <c r="F770" s="235" t="s">
        <v>36</v>
      </c>
      <c r="G770" s="235">
        <f>SUMIF('In-ward Register'!$K:$K,Summery!$E:$E,'In-ward Register'!$M:$M)</f>
        <v>2</v>
      </c>
      <c r="H770" s="334">
        <f>SUMIF('Out-ward Register'!$D:$D,Summery!$E:$E,'Out-ward Register'!$F:$F)</f>
        <v>2</v>
      </c>
      <c r="I770" s="335">
        <f t="shared" si="76"/>
        <v>0</v>
      </c>
      <c r="J770" s="334">
        <v>124184.78</v>
      </c>
      <c r="K770" s="334">
        <f t="shared" si="77"/>
        <v>248369.56</v>
      </c>
      <c r="L770" s="334">
        <f t="shared" si="80"/>
        <v>248369.56</v>
      </c>
      <c r="M770" s="334">
        <f t="shared" si="78"/>
        <v>0</v>
      </c>
      <c r="N770" s="177"/>
      <c r="O770" s="400">
        <f t="shared" si="79"/>
        <v>0</v>
      </c>
      <c r="Q770" s="255"/>
    </row>
    <row r="771" spans="1:17" hidden="1">
      <c r="A771" s="261" t="s">
        <v>6323</v>
      </c>
      <c r="B771" s="333">
        <v>255</v>
      </c>
      <c r="C771" s="235">
        <v>102223342</v>
      </c>
      <c r="D771" s="238" t="s">
        <v>903</v>
      </c>
      <c r="E771" s="238" t="s">
        <v>904</v>
      </c>
      <c r="F771" s="235" t="s">
        <v>36</v>
      </c>
      <c r="G771" s="235">
        <f>SUMIF('In-ward Register'!$K:$K,Summery!$E:$E,'In-ward Register'!$M:$M)</f>
        <v>10</v>
      </c>
      <c r="H771" s="334">
        <f>SUMIF('Out-ward Register'!$D:$D,Summery!$E:$E,'Out-ward Register'!$F:$F)</f>
        <v>10</v>
      </c>
      <c r="I771" s="335">
        <f t="shared" si="76"/>
        <v>0</v>
      </c>
      <c r="J771" s="334">
        <v>2821.58</v>
      </c>
      <c r="K771" s="334">
        <f t="shared" si="77"/>
        <v>28215.8</v>
      </c>
      <c r="L771" s="334">
        <f t="shared" si="80"/>
        <v>28215.8</v>
      </c>
      <c r="M771" s="334">
        <f t="shared" si="78"/>
        <v>0</v>
      </c>
      <c r="N771" s="177"/>
      <c r="O771" s="400">
        <f t="shared" si="79"/>
        <v>0</v>
      </c>
      <c r="Q771" s="255"/>
    </row>
    <row r="772" spans="1:17" hidden="1">
      <c r="A772" s="261" t="s">
        <v>6323</v>
      </c>
      <c r="B772" s="333">
        <v>258</v>
      </c>
      <c r="C772" s="340">
        <v>102811770</v>
      </c>
      <c r="D772" s="238">
        <v>102811770</v>
      </c>
      <c r="E772" s="238" t="s">
        <v>909</v>
      </c>
      <c r="F772" s="235" t="s">
        <v>36</v>
      </c>
      <c r="G772" s="235">
        <f>SUMIF('In-ward Register'!$K:$K,Summery!$E:$E,'In-ward Register'!$M:$M)</f>
        <v>1</v>
      </c>
      <c r="H772" s="334">
        <f>SUMIF('Out-ward Register'!$D:$D,Summery!$E:$E,'Out-ward Register'!$F:$F)</f>
        <v>1</v>
      </c>
      <c r="I772" s="335">
        <f t="shared" ref="I772:I835" si="81">G772-H772</f>
        <v>0</v>
      </c>
      <c r="J772" s="334">
        <v>0</v>
      </c>
      <c r="K772" s="334">
        <f t="shared" ref="K772:K835" si="82">J772*G772</f>
        <v>0</v>
      </c>
      <c r="L772" s="334">
        <f t="shared" si="80"/>
        <v>0</v>
      </c>
      <c r="M772" s="334">
        <f t="shared" ref="M772:M835" si="83">K772-L772</f>
        <v>0</v>
      </c>
      <c r="N772" s="177" t="s">
        <v>3446</v>
      </c>
      <c r="O772" s="400">
        <f t="shared" si="79"/>
        <v>0</v>
      </c>
      <c r="Q772" s="255"/>
    </row>
    <row r="773" spans="1:17" hidden="1">
      <c r="A773" s="261" t="s">
        <v>6323</v>
      </c>
      <c r="B773" s="333">
        <v>259</v>
      </c>
      <c r="C773" s="235"/>
      <c r="D773" s="238" t="s">
        <v>910</v>
      </c>
      <c r="E773" s="238" t="s">
        <v>911</v>
      </c>
      <c r="F773" s="235" t="s">
        <v>36</v>
      </c>
      <c r="G773" s="235">
        <f>SUMIF('In-ward Register'!$K:$K,Summery!$E:$E,'In-ward Register'!$M:$M)</f>
        <v>1</v>
      </c>
      <c r="H773" s="334">
        <f>SUMIF('Out-ward Register'!$D:$D,Summery!$E:$E,'Out-ward Register'!$F:$F)</f>
        <v>0</v>
      </c>
      <c r="I773" s="335">
        <f t="shared" si="81"/>
        <v>1</v>
      </c>
      <c r="J773" s="334">
        <v>0</v>
      </c>
      <c r="K773" s="334">
        <f t="shared" si="82"/>
        <v>0</v>
      </c>
      <c r="L773" s="334">
        <f t="shared" si="80"/>
        <v>0</v>
      </c>
      <c r="M773" s="334">
        <f t="shared" si="83"/>
        <v>0</v>
      </c>
      <c r="N773" s="177" t="s">
        <v>3446</v>
      </c>
      <c r="O773" s="400">
        <f t="shared" si="79"/>
        <v>0</v>
      </c>
      <c r="Q773" s="255"/>
    </row>
    <row r="774" spans="1:17" hidden="1">
      <c r="A774" s="261" t="s">
        <v>6323</v>
      </c>
      <c r="B774" s="333">
        <v>260</v>
      </c>
      <c r="C774" s="235"/>
      <c r="D774" s="238" t="s">
        <v>913</v>
      </c>
      <c r="E774" s="238" t="s">
        <v>913</v>
      </c>
      <c r="F774" s="235" t="s">
        <v>36</v>
      </c>
      <c r="G774" s="235">
        <f>SUMIF('In-ward Register'!$K:$K,Summery!$E:$E,'In-ward Register'!$M:$M)</f>
        <v>2</v>
      </c>
      <c r="H774" s="334">
        <f>SUMIF('Out-ward Register'!$D:$D,Summery!$E:$E,'Out-ward Register'!$F:$F)</f>
        <v>0</v>
      </c>
      <c r="I774" s="335">
        <f t="shared" si="81"/>
        <v>2</v>
      </c>
      <c r="J774" s="334">
        <v>0</v>
      </c>
      <c r="K774" s="334">
        <f t="shared" si="82"/>
        <v>0</v>
      </c>
      <c r="L774" s="334">
        <f t="shared" si="80"/>
        <v>0</v>
      </c>
      <c r="M774" s="334">
        <f t="shared" si="83"/>
        <v>0</v>
      </c>
      <c r="N774" s="177" t="s">
        <v>3446</v>
      </c>
      <c r="O774" s="400">
        <f t="shared" si="79"/>
        <v>0</v>
      </c>
      <c r="Q774" s="255"/>
    </row>
    <row r="775" spans="1:17" hidden="1">
      <c r="A775" s="261" t="s">
        <v>6323</v>
      </c>
      <c r="B775" s="333">
        <v>261</v>
      </c>
      <c r="C775" s="235"/>
      <c r="D775" s="238" t="s">
        <v>914</v>
      </c>
      <c r="E775" s="238" t="s">
        <v>915</v>
      </c>
      <c r="F775" s="235" t="s">
        <v>36</v>
      </c>
      <c r="G775" s="235">
        <f>SUMIF('In-ward Register'!$K:$K,Summery!$E:$E,'In-ward Register'!$M:$M)</f>
        <v>233</v>
      </c>
      <c r="H775" s="334">
        <f>SUMIF('Out-ward Register'!$D:$D,Summery!$E:$E,'Out-ward Register'!$F:$F)</f>
        <v>0</v>
      </c>
      <c r="I775" s="335">
        <f t="shared" si="81"/>
        <v>233</v>
      </c>
      <c r="J775" s="334">
        <v>0</v>
      </c>
      <c r="K775" s="334">
        <f t="shared" si="82"/>
        <v>0</v>
      </c>
      <c r="L775" s="334">
        <f t="shared" si="80"/>
        <v>0</v>
      </c>
      <c r="M775" s="334">
        <f t="shared" si="83"/>
        <v>0</v>
      </c>
      <c r="N775" s="177" t="s">
        <v>3446</v>
      </c>
      <c r="O775" s="400">
        <f t="shared" si="79"/>
        <v>0</v>
      </c>
      <c r="Q775" s="255"/>
    </row>
    <row r="776" spans="1:17" ht="20.399999999999999" hidden="1">
      <c r="A776" s="261" t="s">
        <v>6323</v>
      </c>
      <c r="B776" s="333">
        <v>264</v>
      </c>
      <c r="C776" s="235"/>
      <c r="D776" s="238" t="s">
        <v>925</v>
      </c>
      <c r="E776" s="238" t="s">
        <v>926</v>
      </c>
      <c r="F776" s="235" t="s">
        <v>36</v>
      </c>
      <c r="G776" s="235">
        <f>SUMIF('In-ward Register'!$K:$K,Summery!$E:$E,'In-ward Register'!$M:$M)</f>
        <v>5</v>
      </c>
      <c r="H776" s="334">
        <f>SUMIF('Out-ward Register'!$D:$D,Summery!$E:$E,'Out-ward Register'!$F:$F)</f>
        <v>0</v>
      </c>
      <c r="I776" s="335">
        <f t="shared" si="81"/>
        <v>5</v>
      </c>
      <c r="J776" s="334">
        <v>0</v>
      </c>
      <c r="K776" s="334">
        <f t="shared" si="82"/>
        <v>0</v>
      </c>
      <c r="L776" s="334">
        <f t="shared" si="80"/>
        <v>0</v>
      </c>
      <c r="M776" s="334">
        <f t="shared" si="83"/>
        <v>0</v>
      </c>
      <c r="N776" s="177" t="s">
        <v>3446</v>
      </c>
      <c r="O776" s="400">
        <f t="shared" si="79"/>
        <v>0</v>
      </c>
      <c r="Q776" s="255"/>
    </row>
    <row r="777" spans="1:17" ht="20.399999999999999" hidden="1">
      <c r="A777" s="261" t="s">
        <v>6323</v>
      </c>
      <c r="B777" s="333">
        <v>266</v>
      </c>
      <c r="C777" s="235"/>
      <c r="D777" s="238" t="s">
        <v>930</v>
      </c>
      <c r="E777" s="238" t="s">
        <v>930</v>
      </c>
      <c r="F777" s="235" t="s">
        <v>36</v>
      </c>
      <c r="G777" s="235">
        <f>SUMIF('In-ward Register'!$K:$K,Summery!$E:$E,'In-ward Register'!$M:$M)</f>
        <v>10</v>
      </c>
      <c r="H777" s="334">
        <f>SUMIF('Out-ward Register'!$D:$D,Summery!$E:$E,'Out-ward Register'!$F:$F)</f>
        <v>0</v>
      </c>
      <c r="I777" s="335">
        <f t="shared" si="81"/>
        <v>10</v>
      </c>
      <c r="J777" s="334">
        <v>0</v>
      </c>
      <c r="K777" s="334">
        <f t="shared" si="82"/>
        <v>0</v>
      </c>
      <c r="L777" s="334">
        <f t="shared" si="80"/>
        <v>0</v>
      </c>
      <c r="M777" s="334">
        <f t="shared" si="83"/>
        <v>0</v>
      </c>
      <c r="N777" s="177" t="s">
        <v>3446</v>
      </c>
      <c r="O777" s="400">
        <f t="shared" si="79"/>
        <v>0</v>
      </c>
      <c r="Q777" s="255"/>
    </row>
    <row r="778" spans="1:17" hidden="1">
      <c r="A778" s="261" t="s">
        <v>6323</v>
      </c>
      <c r="B778" s="333">
        <v>267</v>
      </c>
      <c r="C778" s="235"/>
      <c r="D778" s="238" t="s">
        <v>931</v>
      </c>
      <c r="E778" s="238" t="s">
        <v>932</v>
      </c>
      <c r="F778" s="235" t="s">
        <v>36</v>
      </c>
      <c r="G778" s="235">
        <f>SUMIF('In-ward Register'!$K:$K,Summery!$E:$E,'In-ward Register'!$M:$M)</f>
        <v>36</v>
      </c>
      <c r="H778" s="334">
        <f>SUMIF('Out-ward Register'!$D:$D,Summery!$E:$E,'Out-ward Register'!$F:$F)</f>
        <v>0</v>
      </c>
      <c r="I778" s="335">
        <f t="shared" si="81"/>
        <v>36</v>
      </c>
      <c r="J778" s="334">
        <v>0</v>
      </c>
      <c r="K778" s="334">
        <f t="shared" si="82"/>
        <v>0</v>
      </c>
      <c r="L778" s="334">
        <f t="shared" si="80"/>
        <v>0</v>
      </c>
      <c r="M778" s="334">
        <f t="shared" si="83"/>
        <v>0</v>
      </c>
      <c r="N778" s="177" t="s">
        <v>3446</v>
      </c>
      <c r="O778" s="400">
        <f t="shared" si="79"/>
        <v>0</v>
      </c>
      <c r="Q778" s="255"/>
    </row>
    <row r="779" spans="1:17" ht="20.399999999999999" hidden="1">
      <c r="A779" s="261" t="s">
        <v>6323</v>
      </c>
      <c r="B779" s="333">
        <v>268</v>
      </c>
      <c r="C779" s="235" t="s">
        <v>935</v>
      </c>
      <c r="D779" s="238" t="s">
        <v>935</v>
      </c>
      <c r="E779" s="238" t="s">
        <v>936</v>
      </c>
      <c r="F779" s="235" t="s">
        <v>36</v>
      </c>
      <c r="G779" s="235">
        <f>SUMIF('In-ward Register'!$K:$K,Summery!$E:$E,'In-ward Register'!$M:$M)</f>
        <v>4</v>
      </c>
      <c r="H779" s="334">
        <f>SUMIF('Out-ward Register'!$D:$D,Summery!$E:$E,'Out-ward Register'!$F:$F)</f>
        <v>4</v>
      </c>
      <c r="I779" s="335">
        <f t="shared" si="81"/>
        <v>0</v>
      </c>
      <c r="J779" s="334">
        <v>0</v>
      </c>
      <c r="K779" s="334">
        <f t="shared" si="82"/>
        <v>0</v>
      </c>
      <c r="L779" s="334">
        <f t="shared" si="80"/>
        <v>0</v>
      </c>
      <c r="M779" s="334">
        <f t="shared" si="83"/>
        <v>0</v>
      </c>
      <c r="N779" s="177" t="s">
        <v>3446</v>
      </c>
      <c r="O779" s="400">
        <f t="shared" si="79"/>
        <v>0</v>
      </c>
      <c r="Q779" s="255"/>
    </row>
    <row r="780" spans="1:17" hidden="1">
      <c r="A780" s="261" t="s">
        <v>6323</v>
      </c>
      <c r="B780" s="333">
        <v>269</v>
      </c>
      <c r="C780" s="235"/>
      <c r="D780" s="238" t="s">
        <v>937</v>
      </c>
      <c r="E780" s="238" t="s">
        <v>938</v>
      </c>
      <c r="F780" s="235" t="s">
        <v>36</v>
      </c>
      <c r="G780" s="235">
        <f>SUMIF('In-ward Register'!$K:$K,Summery!$E:$E,'In-ward Register'!$M:$M)</f>
        <v>2</v>
      </c>
      <c r="H780" s="334">
        <f>SUMIF('Out-ward Register'!$D:$D,Summery!$E:$E,'Out-ward Register'!$F:$F)</f>
        <v>0</v>
      </c>
      <c r="I780" s="335">
        <f t="shared" si="81"/>
        <v>2</v>
      </c>
      <c r="J780" s="334">
        <v>0</v>
      </c>
      <c r="K780" s="334">
        <f t="shared" si="82"/>
        <v>0</v>
      </c>
      <c r="L780" s="334">
        <f t="shared" si="80"/>
        <v>0</v>
      </c>
      <c r="M780" s="334">
        <f t="shared" si="83"/>
        <v>0</v>
      </c>
      <c r="N780" s="177" t="s">
        <v>3446</v>
      </c>
      <c r="O780" s="400">
        <f t="shared" si="79"/>
        <v>0</v>
      </c>
      <c r="Q780" s="255"/>
    </row>
    <row r="781" spans="1:17" hidden="1">
      <c r="A781" s="261" t="s">
        <v>6323</v>
      </c>
      <c r="B781" s="333">
        <v>270</v>
      </c>
      <c r="C781" s="235"/>
      <c r="D781" s="238" t="s">
        <v>941</v>
      </c>
      <c r="E781" s="238" t="s">
        <v>942</v>
      </c>
      <c r="F781" s="235" t="s">
        <v>36</v>
      </c>
      <c r="G781" s="235">
        <f>SUMIF('In-ward Register'!$K:$K,Summery!$E:$E,'In-ward Register'!$M:$M)</f>
        <v>2</v>
      </c>
      <c r="H781" s="334">
        <f>SUMIF('Out-ward Register'!$D:$D,Summery!$E:$E,'Out-ward Register'!$F:$F)</f>
        <v>0</v>
      </c>
      <c r="I781" s="335">
        <f t="shared" si="81"/>
        <v>2</v>
      </c>
      <c r="J781" s="334">
        <v>0</v>
      </c>
      <c r="K781" s="334">
        <f t="shared" si="82"/>
        <v>0</v>
      </c>
      <c r="L781" s="334">
        <f t="shared" si="80"/>
        <v>0</v>
      </c>
      <c r="M781" s="334">
        <f t="shared" si="83"/>
        <v>0</v>
      </c>
      <c r="N781" s="177" t="s">
        <v>3446</v>
      </c>
      <c r="O781" s="400">
        <f t="shared" ref="O781:O844" si="84">M781/M$2*100</f>
        <v>0</v>
      </c>
      <c r="Q781" s="255"/>
    </row>
    <row r="782" spans="1:17" hidden="1">
      <c r="A782" s="261" t="s">
        <v>6323</v>
      </c>
      <c r="B782" s="333">
        <v>271</v>
      </c>
      <c r="C782" s="235"/>
      <c r="D782" s="238" t="s">
        <v>943</v>
      </c>
      <c r="E782" s="238" t="s">
        <v>944</v>
      </c>
      <c r="F782" s="235" t="s">
        <v>36</v>
      </c>
      <c r="G782" s="235">
        <f>SUMIF('In-ward Register'!$K:$K,Summery!$E:$E,'In-ward Register'!$M:$M)</f>
        <v>1</v>
      </c>
      <c r="H782" s="334">
        <f>SUMIF('Out-ward Register'!$D:$D,Summery!$E:$E,'Out-ward Register'!$F:$F)</f>
        <v>0</v>
      </c>
      <c r="I782" s="335">
        <f t="shared" si="81"/>
        <v>1</v>
      </c>
      <c r="J782" s="334">
        <v>0</v>
      </c>
      <c r="K782" s="334">
        <f t="shared" si="82"/>
        <v>0</v>
      </c>
      <c r="L782" s="334">
        <f t="shared" si="80"/>
        <v>0</v>
      </c>
      <c r="M782" s="334">
        <f t="shared" si="83"/>
        <v>0</v>
      </c>
      <c r="N782" s="177" t="s">
        <v>3446</v>
      </c>
      <c r="O782" s="400">
        <f t="shared" si="84"/>
        <v>0</v>
      </c>
      <c r="Q782" s="255"/>
    </row>
    <row r="783" spans="1:17" hidden="1">
      <c r="A783" s="261" t="s">
        <v>6323</v>
      </c>
      <c r="B783" s="333">
        <v>272</v>
      </c>
      <c r="C783" s="235"/>
      <c r="D783" s="238" t="s">
        <v>945</v>
      </c>
      <c r="E783" s="238" t="s">
        <v>946</v>
      </c>
      <c r="F783" s="235" t="s">
        <v>36</v>
      </c>
      <c r="G783" s="235">
        <f>SUMIF('In-ward Register'!$K:$K,Summery!$E:$E,'In-ward Register'!$M:$M)</f>
        <v>1</v>
      </c>
      <c r="H783" s="334">
        <f>SUMIF('Out-ward Register'!$D:$D,Summery!$E:$E,'Out-ward Register'!$F:$F)</f>
        <v>0</v>
      </c>
      <c r="I783" s="335">
        <f t="shared" si="81"/>
        <v>1</v>
      </c>
      <c r="J783" s="334">
        <v>0</v>
      </c>
      <c r="K783" s="334">
        <f t="shared" si="82"/>
        <v>0</v>
      </c>
      <c r="L783" s="334">
        <f t="shared" si="80"/>
        <v>0</v>
      </c>
      <c r="M783" s="334">
        <f t="shared" si="83"/>
        <v>0</v>
      </c>
      <c r="N783" s="177" t="s">
        <v>3446</v>
      </c>
      <c r="O783" s="400">
        <f t="shared" si="84"/>
        <v>0</v>
      </c>
      <c r="Q783" s="255"/>
    </row>
    <row r="784" spans="1:17" hidden="1">
      <c r="A784" s="261" t="s">
        <v>6323</v>
      </c>
      <c r="B784" s="333">
        <v>273</v>
      </c>
      <c r="C784" s="235">
        <v>102327823</v>
      </c>
      <c r="D784" s="238" t="s">
        <v>947</v>
      </c>
      <c r="E784" s="238" t="s">
        <v>948</v>
      </c>
      <c r="F784" s="235" t="s">
        <v>36</v>
      </c>
      <c r="G784" s="235">
        <f>SUMIF('In-ward Register'!$K:$K,Summery!$E:$E,'In-ward Register'!$M:$M)</f>
        <v>7</v>
      </c>
      <c r="H784" s="334">
        <f>SUMIF('Out-ward Register'!$D:$D,Summery!$E:$E,'Out-ward Register'!$F:$F)</f>
        <v>7</v>
      </c>
      <c r="I784" s="335">
        <f t="shared" si="81"/>
        <v>0</v>
      </c>
      <c r="J784" s="334">
        <v>1301</v>
      </c>
      <c r="K784" s="334">
        <f t="shared" si="82"/>
        <v>9107</v>
      </c>
      <c r="L784" s="334">
        <f t="shared" si="80"/>
        <v>9107</v>
      </c>
      <c r="M784" s="334">
        <f t="shared" si="83"/>
        <v>0</v>
      </c>
      <c r="N784" s="177"/>
      <c r="O784" s="400">
        <f t="shared" si="84"/>
        <v>0</v>
      </c>
      <c r="Q784" s="255"/>
    </row>
    <row r="785" spans="1:17" hidden="1">
      <c r="A785" s="261" t="s">
        <v>6323</v>
      </c>
      <c r="B785" s="333">
        <v>274</v>
      </c>
      <c r="C785" s="235"/>
      <c r="D785" s="238" t="s">
        <v>950</v>
      </c>
      <c r="E785" s="238" t="s">
        <v>951</v>
      </c>
      <c r="F785" s="235" t="s">
        <v>36</v>
      </c>
      <c r="G785" s="235">
        <f>SUMIF('In-ward Register'!$K:$K,Summery!$E:$E,'In-ward Register'!$M:$M)</f>
        <v>4</v>
      </c>
      <c r="H785" s="334">
        <f>SUMIF('Out-ward Register'!$D:$D,Summery!$E:$E,'Out-ward Register'!$F:$F)</f>
        <v>0</v>
      </c>
      <c r="I785" s="335">
        <f t="shared" si="81"/>
        <v>4</v>
      </c>
      <c r="J785" s="334">
        <v>0</v>
      </c>
      <c r="K785" s="334">
        <f t="shared" si="82"/>
        <v>0</v>
      </c>
      <c r="L785" s="334">
        <f t="shared" si="80"/>
        <v>0</v>
      </c>
      <c r="M785" s="334">
        <f t="shared" si="83"/>
        <v>0</v>
      </c>
      <c r="N785" s="177" t="s">
        <v>3446</v>
      </c>
      <c r="O785" s="400">
        <f t="shared" si="84"/>
        <v>0</v>
      </c>
      <c r="Q785" s="255"/>
    </row>
    <row r="786" spans="1:17" ht="20.399999999999999" hidden="1">
      <c r="A786" s="261" t="s">
        <v>6323</v>
      </c>
      <c r="B786" s="333">
        <v>275</v>
      </c>
      <c r="C786" s="235"/>
      <c r="D786" s="238" t="s">
        <v>952</v>
      </c>
      <c r="E786" s="238" t="s">
        <v>953</v>
      </c>
      <c r="F786" s="235" t="s">
        <v>36</v>
      </c>
      <c r="G786" s="235">
        <f>SUMIF('In-ward Register'!$K:$K,Summery!$E:$E,'In-ward Register'!$M:$M)</f>
        <v>11</v>
      </c>
      <c r="H786" s="334">
        <f>SUMIF('Out-ward Register'!$D:$D,Summery!$E:$E,'Out-ward Register'!$F:$F)</f>
        <v>0</v>
      </c>
      <c r="I786" s="335">
        <f t="shared" si="81"/>
        <v>11</v>
      </c>
      <c r="J786" s="334">
        <v>0</v>
      </c>
      <c r="K786" s="334">
        <f t="shared" si="82"/>
        <v>0</v>
      </c>
      <c r="L786" s="334">
        <f t="shared" si="80"/>
        <v>0</v>
      </c>
      <c r="M786" s="334">
        <f t="shared" si="83"/>
        <v>0</v>
      </c>
      <c r="N786" s="177" t="s">
        <v>3446</v>
      </c>
      <c r="O786" s="400">
        <f t="shared" si="84"/>
        <v>0</v>
      </c>
      <c r="Q786" s="255"/>
    </row>
    <row r="787" spans="1:17" hidden="1">
      <c r="A787" s="261" t="s">
        <v>6323</v>
      </c>
      <c r="B787" s="333">
        <v>277</v>
      </c>
      <c r="C787" s="235"/>
      <c r="D787" s="238" t="s">
        <v>957</v>
      </c>
      <c r="E787" s="238" t="s">
        <v>957</v>
      </c>
      <c r="F787" s="235" t="s">
        <v>36</v>
      </c>
      <c r="G787" s="235">
        <f>SUMIF('In-ward Register'!$K:$K,Summery!$E:$E,'In-ward Register'!$M:$M)</f>
        <v>8</v>
      </c>
      <c r="H787" s="334">
        <f>SUMIF('Out-ward Register'!$D:$D,Summery!$E:$E,'Out-ward Register'!$F:$F)</f>
        <v>8</v>
      </c>
      <c r="I787" s="335">
        <f t="shared" si="81"/>
        <v>0</v>
      </c>
      <c r="J787" s="334">
        <v>0</v>
      </c>
      <c r="K787" s="334">
        <f t="shared" si="82"/>
        <v>0</v>
      </c>
      <c r="L787" s="334">
        <f t="shared" si="80"/>
        <v>0</v>
      </c>
      <c r="M787" s="334">
        <f t="shared" si="83"/>
        <v>0</v>
      </c>
      <c r="N787" s="177" t="s">
        <v>3446</v>
      </c>
      <c r="O787" s="400">
        <f t="shared" si="84"/>
        <v>0</v>
      </c>
      <c r="Q787" s="255"/>
    </row>
    <row r="788" spans="1:17" hidden="1">
      <c r="A788" s="261" t="s">
        <v>6323</v>
      </c>
      <c r="B788" s="333">
        <v>278</v>
      </c>
      <c r="C788" s="235">
        <v>105395721</v>
      </c>
      <c r="D788" s="238" t="s">
        <v>958</v>
      </c>
      <c r="E788" s="238" t="s">
        <v>959</v>
      </c>
      <c r="F788" s="235" t="s">
        <v>36</v>
      </c>
      <c r="G788" s="235">
        <f>SUMIF('In-ward Register'!$K:$K,Summery!$E:$E,'In-ward Register'!$M:$M)</f>
        <v>1</v>
      </c>
      <c r="H788" s="334">
        <f>SUMIF('Out-ward Register'!$D:$D,Summery!$E:$E,'Out-ward Register'!$F:$F)</f>
        <v>0</v>
      </c>
      <c r="I788" s="335">
        <f t="shared" si="81"/>
        <v>1</v>
      </c>
      <c r="J788" s="334">
        <v>0</v>
      </c>
      <c r="K788" s="334">
        <f t="shared" si="82"/>
        <v>0</v>
      </c>
      <c r="L788" s="334">
        <f t="shared" si="80"/>
        <v>0</v>
      </c>
      <c r="M788" s="334">
        <f t="shared" si="83"/>
        <v>0</v>
      </c>
      <c r="N788" s="177" t="s">
        <v>3446</v>
      </c>
      <c r="O788" s="400">
        <f t="shared" si="84"/>
        <v>0</v>
      </c>
      <c r="Q788" s="255"/>
    </row>
    <row r="789" spans="1:17" ht="20.399999999999999" hidden="1">
      <c r="A789" s="261" t="s">
        <v>6323</v>
      </c>
      <c r="B789" s="333">
        <v>279</v>
      </c>
      <c r="C789" s="235">
        <v>104494828</v>
      </c>
      <c r="D789" s="238" t="s">
        <v>960</v>
      </c>
      <c r="E789" s="238" t="s">
        <v>961</v>
      </c>
      <c r="F789" s="235" t="s">
        <v>36</v>
      </c>
      <c r="G789" s="235">
        <f>SUMIF('In-ward Register'!$K:$K,Summery!$E:$E,'In-ward Register'!$M:$M)</f>
        <v>13</v>
      </c>
      <c r="H789" s="334">
        <f>SUMIF('Out-ward Register'!$D:$D,Summery!$E:$E,'Out-ward Register'!$F:$F)</f>
        <v>0</v>
      </c>
      <c r="I789" s="335">
        <f t="shared" si="81"/>
        <v>13</v>
      </c>
      <c r="J789" s="334">
        <v>0</v>
      </c>
      <c r="K789" s="334">
        <f t="shared" si="82"/>
        <v>0</v>
      </c>
      <c r="L789" s="334">
        <f t="shared" si="80"/>
        <v>0</v>
      </c>
      <c r="M789" s="334">
        <f t="shared" si="83"/>
        <v>0</v>
      </c>
      <c r="N789" s="177" t="s">
        <v>3446</v>
      </c>
      <c r="O789" s="400">
        <f t="shared" si="84"/>
        <v>0</v>
      </c>
      <c r="Q789" s="255"/>
    </row>
    <row r="790" spans="1:17" hidden="1">
      <c r="A790" s="261" t="s">
        <v>6323</v>
      </c>
      <c r="B790" s="333">
        <v>280</v>
      </c>
      <c r="C790" s="235"/>
      <c r="D790" s="238" t="s">
        <v>964</v>
      </c>
      <c r="E790" s="238" t="s">
        <v>965</v>
      </c>
      <c r="F790" s="235" t="s">
        <v>36</v>
      </c>
      <c r="G790" s="235">
        <f>SUMIF('In-ward Register'!$K:$K,Summery!$E:$E,'In-ward Register'!$M:$M)</f>
        <v>1</v>
      </c>
      <c r="H790" s="334">
        <f>SUMIF('Out-ward Register'!$D:$D,Summery!$E:$E,'Out-ward Register'!$F:$F)</f>
        <v>0</v>
      </c>
      <c r="I790" s="335">
        <f t="shared" si="81"/>
        <v>1</v>
      </c>
      <c r="J790" s="334">
        <v>0</v>
      </c>
      <c r="K790" s="334">
        <f t="shared" si="82"/>
        <v>0</v>
      </c>
      <c r="L790" s="334">
        <f t="shared" si="80"/>
        <v>0</v>
      </c>
      <c r="M790" s="334">
        <f t="shared" si="83"/>
        <v>0</v>
      </c>
      <c r="N790" s="177" t="s">
        <v>3446</v>
      </c>
      <c r="O790" s="400">
        <f t="shared" si="84"/>
        <v>0</v>
      </c>
      <c r="Q790" s="255"/>
    </row>
    <row r="791" spans="1:17" hidden="1">
      <c r="A791" s="261" t="s">
        <v>6323</v>
      </c>
      <c r="B791" s="333">
        <v>281</v>
      </c>
      <c r="C791" s="235">
        <v>101196718</v>
      </c>
      <c r="D791" s="238">
        <v>101196718</v>
      </c>
      <c r="E791" s="238" t="s">
        <v>966</v>
      </c>
      <c r="F791" s="235" t="s">
        <v>36</v>
      </c>
      <c r="G791" s="235">
        <f>SUMIF('In-ward Register'!$K:$K,Summery!$E:$E,'In-ward Register'!$M:$M)</f>
        <v>57</v>
      </c>
      <c r="H791" s="334">
        <f>SUMIF('Out-ward Register'!$D:$D,Summery!$E:$E,'Out-ward Register'!$F:$F)</f>
        <v>0</v>
      </c>
      <c r="I791" s="335">
        <f t="shared" si="81"/>
        <v>57</v>
      </c>
      <c r="J791" s="334">
        <v>0</v>
      </c>
      <c r="K791" s="334">
        <f t="shared" si="82"/>
        <v>0</v>
      </c>
      <c r="L791" s="334">
        <f t="shared" si="80"/>
        <v>0</v>
      </c>
      <c r="M791" s="334">
        <f t="shared" si="83"/>
        <v>0</v>
      </c>
      <c r="N791" s="177" t="s">
        <v>3446</v>
      </c>
      <c r="O791" s="400">
        <f t="shared" si="84"/>
        <v>0</v>
      </c>
      <c r="Q791" s="255"/>
    </row>
    <row r="792" spans="1:17" hidden="1">
      <c r="A792" s="261" t="s">
        <v>6323</v>
      </c>
      <c r="B792" s="333">
        <v>282</v>
      </c>
      <c r="C792" s="235">
        <v>103123197</v>
      </c>
      <c r="D792" s="238">
        <v>103123197</v>
      </c>
      <c r="E792" s="238" t="s">
        <v>967</v>
      </c>
      <c r="F792" s="235" t="s">
        <v>36</v>
      </c>
      <c r="G792" s="235">
        <f>SUMIF('In-ward Register'!$K:$K,Summery!$E:$E,'In-ward Register'!$M:$M)</f>
        <v>68</v>
      </c>
      <c r="H792" s="334">
        <f>SUMIF('Out-ward Register'!$D:$D,Summery!$E:$E,'Out-ward Register'!$F:$F)</f>
        <v>0</v>
      </c>
      <c r="I792" s="335">
        <f t="shared" si="81"/>
        <v>68</v>
      </c>
      <c r="J792" s="334">
        <v>0</v>
      </c>
      <c r="K792" s="334">
        <f t="shared" si="82"/>
        <v>0</v>
      </c>
      <c r="L792" s="334">
        <f t="shared" si="80"/>
        <v>0</v>
      </c>
      <c r="M792" s="334">
        <f t="shared" si="83"/>
        <v>0</v>
      </c>
      <c r="N792" s="177" t="s">
        <v>3446</v>
      </c>
      <c r="O792" s="400">
        <f t="shared" si="84"/>
        <v>0</v>
      </c>
      <c r="Q792" s="255"/>
    </row>
    <row r="793" spans="1:17" hidden="1">
      <c r="A793" s="261" t="s">
        <v>6323</v>
      </c>
      <c r="B793" s="333">
        <v>283</v>
      </c>
      <c r="C793" s="235"/>
      <c r="D793" s="238" t="s">
        <v>968</v>
      </c>
      <c r="E793" s="238" t="s">
        <v>969</v>
      </c>
      <c r="F793" s="235" t="s">
        <v>36</v>
      </c>
      <c r="G793" s="235">
        <f>SUMIF('In-ward Register'!$K:$K,Summery!$E:$E,'In-ward Register'!$M:$M)</f>
        <v>2</v>
      </c>
      <c r="H793" s="334">
        <f>SUMIF('Out-ward Register'!$D:$D,Summery!$E:$E,'Out-ward Register'!$F:$F)</f>
        <v>0</v>
      </c>
      <c r="I793" s="335">
        <f t="shared" si="81"/>
        <v>2</v>
      </c>
      <c r="J793" s="334">
        <v>0</v>
      </c>
      <c r="K793" s="334">
        <f t="shared" si="82"/>
        <v>0</v>
      </c>
      <c r="L793" s="334">
        <f t="shared" si="80"/>
        <v>0</v>
      </c>
      <c r="M793" s="334">
        <f t="shared" si="83"/>
        <v>0</v>
      </c>
      <c r="N793" s="177" t="s">
        <v>3446</v>
      </c>
      <c r="O793" s="400">
        <f t="shared" si="84"/>
        <v>0</v>
      </c>
      <c r="Q793" s="255"/>
    </row>
    <row r="794" spans="1:17" hidden="1">
      <c r="A794" s="261" t="s">
        <v>6323</v>
      </c>
      <c r="B794" s="333">
        <v>284</v>
      </c>
      <c r="C794" s="235">
        <v>100775535</v>
      </c>
      <c r="D794" s="238" t="s">
        <v>971</v>
      </c>
      <c r="E794" s="238" t="s">
        <v>972</v>
      </c>
      <c r="F794" s="235" t="s">
        <v>36</v>
      </c>
      <c r="G794" s="235">
        <f>SUMIF('In-ward Register'!$K:$K,Summery!$E:$E,'In-ward Register'!$M:$M)</f>
        <v>9</v>
      </c>
      <c r="H794" s="334">
        <f>SUMIF('Out-ward Register'!$D:$D,Summery!$E:$E,'Out-ward Register'!$F:$F)</f>
        <v>0</v>
      </c>
      <c r="I794" s="335">
        <f t="shared" si="81"/>
        <v>9</v>
      </c>
      <c r="J794" s="334">
        <v>0</v>
      </c>
      <c r="K794" s="334">
        <f t="shared" si="82"/>
        <v>0</v>
      </c>
      <c r="L794" s="334">
        <f t="shared" si="80"/>
        <v>0</v>
      </c>
      <c r="M794" s="334">
        <f t="shared" si="83"/>
        <v>0</v>
      </c>
      <c r="N794" s="177" t="s">
        <v>3446</v>
      </c>
      <c r="O794" s="400">
        <f t="shared" si="84"/>
        <v>0</v>
      </c>
      <c r="Q794" s="255"/>
    </row>
    <row r="795" spans="1:17" hidden="1">
      <c r="A795" s="261" t="s">
        <v>6323</v>
      </c>
      <c r="B795" s="333">
        <v>285</v>
      </c>
      <c r="C795" s="235"/>
      <c r="D795" s="238" t="s">
        <v>973</v>
      </c>
      <c r="E795" s="238" t="s">
        <v>974</v>
      </c>
      <c r="F795" s="235" t="s">
        <v>36</v>
      </c>
      <c r="G795" s="235">
        <f>SUMIF('In-ward Register'!$K:$K,Summery!$E:$E,'In-ward Register'!$M:$M)</f>
        <v>2</v>
      </c>
      <c r="H795" s="334">
        <f>SUMIF('Out-ward Register'!$D:$D,Summery!$E:$E,'Out-ward Register'!$F:$F)</f>
        <v>0</v>
      </c>
      <c r="I795" s="335">
        <f t="shared" si="81"/>
        <v>2</v>
      </c>
      <c r="J795" s="334">
        <v>0</v>
      </c>
      <c r="K795" s="334">
        <f t="shared" si="82"/>
        <v>0</v>
      </c>
      <c r="L795" s="334">
        <f t="shared" si="80"/>
        <v>0</v>
      </c>
      <c r="M795" s="334">
        <f t="shared" si="83"/>
        <v>0</v>
      </c>
      <c r="N795" s="177" t="s">
        <v>3446</v>
      </c>
      <c r="O795" s="400">
        <f t="shared" si="84"/>
        <v>0</v>
      </c>
      <c r="Q795" s="255"/>
    </row>
    <row r="796" spans="1:17" hidden="1">
      <c r="A796" s="261" t="s">
        <v>6323</v>
      </c>
      <c r="B796" s="333">
        <v>286</v>
      </c>
      <c r="C796" s="235"/>
      <c r="D796" s="238" t="s">
        <v>975</v>
      </c>
      <c r="E796" s="238" t="s">
        <v>976</v>
      </c>
      <c r="F796" s="235" t="s">
        <v>36</v>
      </c>
      <c r="G796" s="235">
        <f>SUMIF('In-ward Register'!$K:$K,Summery!$E:$E,'In-ward Register'!$M:$M)</f>
        <v>2</v>
      </c>
      <c r="H796" s="334">
        <f>SUMIF('Out-ward Register'!$D:$D,Summery!$E:$E,'Out-ward Register'!$F:$F)</f>
        <v>0</v>
      </c>
      <c r="I796" s="335">
        <f t="shared" si="81"/>
        <v>2</v>
      </c>
      <c r="J796" s="334">
        <v>0</v>
      </c>
      <c r="K796" s="334">
        <f t="shared" si="82"/>
        <v>0</v>
      </c>
      <c r="L796" s="334">
        <f t="shared" si="80"/>
        <v>0</v>
      </c>
      <c r="M796" s="334">
        <f t="shared" si="83"/>
        <v>0</v>
      </c>
      <c r="N796" s="177" t="s">
        <v>3446</v>
      </c>
      <c r="O796" s="400">
        <f t="shared" si="84"/>
        <v>0</v>
      </c>
      <c r="Q796" s="255"/>
    </row>
    <row r="797" spans="1:17" hidden="1">
      <c r="A797" s="261" t="s">
        <v>6323</v>
      </c>
      <c r="B797" s="333">
        <v>291</v>
      </c>
      <c r="C797" s="235"/>
      <c r="D797" s="238" t="s">
        <v>985</v>
      </c>
      <c r="E797" s="238" t="s">
        <v>986</v>
      </c>
      <c r="F797" s="235" t="s">
        <v>36</v>
      </c>
      <c r="G797" s="235">
        <f>SUMIF('In-ward Register'!$K:$K,Summery!$E:$E,'In-ward Register'!$M:$M)</f>
        <v>13</v>
      </c>
      <c r="H797" s="334">
        <f>SUMIF('Out-ward Register'!$D:$D,Summery!$E:$E,'Out-ward Register'!$F:$F)</f>
        <v>0</v>
      </c>
      <c r="I797" s="335">
        <f t="shared" si="81"/>
        <v>13</v>
      </c>
      <c r="J797" s="334">
        <v>0</v>
      </c>
      <c r="K797" s="334">
        <f t="shared" si="82"/>
        <v>0</v>
      </c>
      <c r="L797" s="334">
        <f t="shared" si="80"/>
        <v>0</v>
      </c>
      <c r="M797" s="334">
        <f t="shared" si="83"/>
        <v>0</v>
      </c>
      <c r="N797" s="177" t="s">
        <v>3446</v>
      </c>
      <c r="O797" s="400">
        <f t="shared" si="84"/>
        <v>0</v>
      </c>
      <c r="Q797" s="255"/>
    </row>
    <row r="798" spans="1:17" hidden="1">
      <c r="A798" s="261" t="s">
        <v>6323</v>
      </c>
      <c r="B798" s="333">
        <v>292</v>
      </c>
      <c r="C798" s="235"/>
      <c r="D798" s="238" t="s">
        <v>987</v>
      </c>
      <c r="E798" s="238" t="s">
        <v>987</v>
      </c>
      <c r="F798" s="235" t="s">
        <v>36</v>
      </c>
      <c r="G798" s="235">
        <f>SUMIF('In-ward Register'!$K:$K,Summery!$E:$E,'In-ward Register'!$M:$M)</f>
        <v>24</v>
      </c>
      <c r="H798" s="334">
        <f>SUMIF('Out-ward Register'!$D:$D,Summery!$E:$E,'Out-ward Register'!$F:$F)</f>
        <v>0</v>
      </c>
      <c r="I798" s="335">
        <f t="shared" si="81"/>
        <v>24</v>
      </c>
      <c r="J798" s="334">
        <v>0</v>
      </c>
      <c r="K798" s="334">
        <f t="shared" si="82"/>
        <v>0</v>
      </c>
      <c r="L798" s="334">
        <f t="shared" ref="L798:L861" si="85">J798*H798</f>
        <v>0</v>
      </c>
      <c r="M798" s="334">
        <f t="shared" si="83"/>
        <v>0</v>
      </c>
      <c r="N798" s="177" t="s">
        <v>3446</v>
      </c>
      <c r="O798" s="400">
        <f t="shared" si="84"/>
        <v>0</v>
      </c>
      <c r="Q798" s="255"/>
    </row>
    <row r="799" spans="1:17" hidden="1">
      <c r="A799" s="261" t="s">
        <v>6323</v>
      </c>
      <c r="B799" s="333">
        <v>293</v>
      </c>
      <c r="C799" s="235"/>
      <c r="D799" s="238" t="s">
        <v>988</v>
      </c>
      <c r="E799" s="238" t="s">
        <v>989</v>
      </c>
      <c r="F799" s="235" t="s">
        <v>36</v>
      </c>
      <c r="G799" s="235">
        <f>SUMIF('In-ward Register'!$K:$K,Summery!$E:$E,'In-ward Register'!$M:$M)</f>
        <v>29</v>
      </c>
      <c r="H799" s="334">
        <f>SUMIF('Out-ward Register'!$D:$D,Summery!$E:$E,'Out-ward Register'!$F:$F)</f>
        <v>0</v>
      </c>
      <c r="I799" s="335">
        <f t="shared" si="81"/>
        <v>29</v>
      </c>
      <c r="J799" s="334">
        <v>0</v>
      </c>
      <c r="K799" s="334">
        <f t="shared" si="82"/>
        <v>0</v>
      </c>
      <c r="L799" s="334">
        <f t="shared" si="85"/>
        <v>0</v>
      </c>
      <c r="M799" s="334">
        <f t="shared" si="83"/>
        <v>0</v>
      </c>
      <c r="N799" s="177" t="s">
        <v>3446</v>
      </c>
      <c r="O799" s="400">
        <f t="shared" si="84"/>
        <v>0</v>
      </c>
      <c r="Q799" s="255"/>
    </row>
    <row r="800" spans="1:17" hidden="1">
      <c r="A800" s="261" t="s">
        <v>6323</v>
      </c>
      <c r="B800" s="333">
        <v>294</v>
      </c>
      <c r="C800" s="235"/>
      <c r="D800" s="238" t="s">
        <v>992</v>
      </c>
      <c r="E800" s="238" t="s">
        <v>992</v>
      </c>
      <c r="F800" s="235" t="s">
        <v>36</v>
      </c>
      <c r="G800" s="235">
        <f>SUMIF('In-ward Register'!$K:$K,Summery!$E:$E,'In-ward Register'!$M:$M)</f>
        <v>29</v>
      </c>
      <c r="H800" s="334">
        <f>SUMIF('Out-ward Register'!$D:$D,Summery!$E:$E,'Out-ward Register'!$F:$F)</f>
        <v>0</v>
      </c>
      <c r="I800" s="335">
        <f t="shared" si="81"/>
        <v>29</v>
      </c>
      <c r="J800" s="334">
        <v>0</v>
      </c>
      <c r="K800" s="334">
        <f t="shared" si="82"/>
        <v>0</v>
      </c>
      <c r="L800" s="334">
        <f t="shared" si="85"/>
        <v>0</v>
      </c>
      <c r="M800" s="334">
        <f t="shared" si="83"/>
        <v>0</v>
      </c>
      <c r="N800" s="177" t="s">
        <v>3446</v>
      </c>
      <c r="O800" s="400">
        <f t="shared" si="84"/>
        <v>0</v>
      </c>
      <c r="Q800" s="255"/>
    </row>
    <row r="801" spans="1:17" hidden="1">
      <c r="A801" s="261" t="s">
        <v>6323</v>
      </c>
      <c r="B801" s="333">
        <v>295</v>
      </c>
      <c r="C801" s="235"/>
      <c r="D801" s="238">
        <v>9000005097</v>
      </c>
      <c r="E801" s="238" t="s">
        <v>993</v>
      </c>
      <c r="F801" s="235" t="s">
        <v>36</v>
      </c>
      <c r="G801" s="235">
        <f>SUMIF('In-ward Register'!$K:$K,Summery!$E:$E,'In-ward Register'!$M:$M)</f>
        <v>31</v>
      </c>
      <c r="H801" s="334">
        <f>SUMIF('Out-ward Register'!$D:$D,Summery!$E:$E,'Out-ward Register'!$F:$F)</f>
        <v>0</v>
      </c>
      <c r="I801" s="335">
        <f t="shared" si="81"/>
        <v>31</v>
      </c>
      <c r="J801" s="334">
        <v>0</v>
      </c>
      <c r="K801" s="334">
        <f t="shared" si="82"/>
        <v>0</v>
      </c>
      <c r="L801" s="334">
        <f t="shared" si="85"/>
        <v>0</v>
      </c>
      <c r="M801" s="334">
        <f t="shared" si="83"/>
        <v>0</v>
      </c>
      <c r="N801" s="177" t="s">
        <v>3446</v>
      </c>
      <c r="O801" s="400">
        <f t="shared" si="84"/>
        <v>0</v>
      </c>
      <c r="Q801" s="255"/>
    </row>
    <row r="802" spans="1:17" hidden="1">
      <c r="A802" s="261" t="s">
        <v>6323</v>
      </c>
      <c r="B802" s="333">
        <v>296</v>
      </c>
      <c r="C802" s="235"/>
      <c r="D802" s="238" t="s">
        <v>994</v>
      </c>
      <c r="E802" s="238" t="s">
        <v>995</v>
      </c>
      <c r="F802" s="235" t="s">
        <v>36</v>
      </c>
      <c r="G802" s="235">
        <f>SUMIF('In-ward Register'!$K:$K,Summery!$E:$E,'In-ward Register'!$M:$M)</f>
        <v>5</v>
      </c>
      <c r="H802" s="334">
        <f>SUMIF('Out-ward Register'!$D:$D,Summery!$E:$E,'Out-ward Register'!$F:$F)</f>
        <v>0</v>
      </c>
      <c r="I802" s="335">
        <f t="shared" si="81"/>
        <v>5</v>
      </c>
      <c r="J802" s="334">
        <v>0</v>
      </c>
      <c r="K802" s="334">
        <f t="shared" si="82"/>
        <v>0</v>
      </c>
      <c r="L802" s="334">
        <f t="shared" si="85"/>
        <v>0</v>
      </c>
      <c r="M802" s="334">
        <f t="shared" si="83"/>
        <v>0</v>
      </c>
      <c r="N802" s="177" t="s">
        <v>3446</v>
      </c>
      <c r="O802" s="400">
        <f t="shared" si="84"/>
        <v>0</v>
      </c>
      <c r="Q802" s="255"/>
    </row>
    <row r="803" spans="1:17" hidden="1">
      <c r="A803" s="261" t="s">
        <v>6323</v>
      </c>
      <c r="B803" s="333">
        <v>298</v>
      </c>
      <c r="C803" s="235"/>
      <c r="D803" s="238">
        <v>19000005097</v>
      </c>
      <c r="E803" s="238" t="s">
        <v>999</v>
      </c>
      <c r="F803" s="235" t="s">
        <v>36</v>
      </c>
      <c r="G803" s="235">
        <f>SUMIF('In-ward Register'!$K:$K,Summery!$E:$E,'In-ward Register'!$M:$M)</f>
        <v>11</v>
      </c>
      <c r="H803" s="334">
        <f>SUMIF('Out-ward Register'!$D:$D,Summery!$E:$E,'Out-ward Register'!$F:$F)</f>
        <v>0</v>
      </c>
      <c r="I803" s="335">
        <f t="shared" si="81"/>
        <v>11</v>
      </c>
      <c r="J803" s="334">
        <v>0</v>
      </c>
      <c r="K803" s="334">
        <f t="shared" si="82"/>
        <v>0</v>
      </c>
      <c r="L803" s="334">
        <f t="shared" si="85"/>
        <v>0</v>
      </c>
      <c r="M803" s="334">
        <f t="shared" si="83"/>
        <v>0</v>
      </c>
      <c r="N803" s="177" t="s">
        <v>3446</v>
      </c>
      <c r="O803" s="400">
        <f t="shared" si="84"/>
        <v>0</v>
      </c>
      <c r="Q803" s="255"/>
    </row>
    <row r="804" spans="1:17" hidden="1">
      <c r="A804" s="261" t="s">
        <v>6323</v>
      </c>
      <c r="B804" s="333">
        <v>299</v>
      </c>
      <c r="C804" s="235"/>
      <c r="D804" s="238">
        <v>9000005096</v>
      </c>
      <c r="E804" s="238" t="s">
        <v>1000</v>
      </c>
      <c r="F804" s="235" t="s">
        <v>36</v>
      </c>
      <c r="G804" s="235">
        <f>SUMIF('In-ward Register'!$K:$K,Summery!$E:$E,'In-ward Register'!$M:$M)</f>
        <v>1</v>
      </c>
      <c r="H804" s="334">
        <f>SUMIF('Out-ward Register'!$D:$D,Summery!$E:$E,'Out-ward Register'!$F:$F)</f>
        <v>0</v>
      </c>
      <c r="I804" s="335">
        <f t="shared" si="81"/>
        <v>1</v>
      </c>
      <c r="J804" s="334">
        <v>0</v>
      </c>
      <c r="K804" s="334">
        <f t="shared" si="82"/>
        <v>0</v>
      </c>
      <c r="L804" s="334">
        <f t="shared" si="85"/>
        <v>0</v>
      </c>
      <c r="M804" s="334">
        <f t="shared" si="83"/>
        <v>0</v>
      </c>
      <c r="N804" s="177" t="s">
        <v>3446</v>
      </c>
      <c r="O804" s="400">
        <f t="shared" si="84"/>
        <v>0</v>
      </c>
      <c r="Q804" s="255"/>
    </row>
    <row r="805" spans="1:17" hidden="1">
      <c r="A805" s="261" t="s">
        <v>6323</v>
      </c>
      <c r="B805" s="333">
        <v>300</v>
      </c>
      <c r="C805" s="235">
        <v>100522759</v>
      </c>
      <c r="D805" s="238" t="s">
        <v>1001</v>
      </c>
      <c r="E805" s="238" t="s">
        <v>1002</v>
      </c>
      <c r="F805" s="235" t="s">
        <v>36</v>
      </c>
      <c r="G805" s="235">
        <f>SUMIF('In-ward Register'!$K:$K,Summery!$E:$E,'In-ward Register'!$M:$M)</f>
        <v>52</v>
      </c>
      <c r="H805" s="334">
        <f>SUMIF('Out-ward Register'!$D:$D,Summery!$E:$E,'Out-ward Register'!$F:$F)</f>
        <v>0</v>
      </c>
      <c r="I805" s="335">
        <f t="shared" si="81"/>
        <v>52</v>
      </c>
      <c r="J805" s="334">
        <v>0</v>
      </c>
      <c r="K805" s="334">
        <f t="shared" si="82"/>
        <v>0</v>
      </c>
      <c r="L805" s="334">
        <f t="shared" si="85"/>
        <v>0</v>
      </c>
      <c r="M805" s="334">
        <f t="shared" si="83"/>
        <v>0</v>
      </c>
      <c r="N805" s="177" t="s">
        <v>3446</v>
      </c>
      <c r="O805" s="400">
        <f t="shared" si="84"/>
        <v>0</v>
      </c>
      <c r="Q805" s="255"/>
    </row>
    <row r="806" spans="1:17" hidden="1">
      <c r="A806" s="261" t="s">
        <v>6323</v>
      </c>
      <c r="B806" s="333">
        <v>301</v>
      </c>
      <c r="C806" s="235">
        <v>100677206</v>
      </c>
      <c r="D806" s="238" t="s">
        <v>1003</v>
      </c>
      <c r="E806" s="238" t="s">
        <v>1004</v>
      </c>
      <c r="F806" s="235" t="s">
        <v>36</v>
      </c>
      <c r="G806" s="235">
        <f>SUMIF('In-ward Register'!$K:$K,Summery!$E:$E,'In-ward Register'!$M:$M)</f>
        <v>82</v>
      </c>
      <c r="H806" s="334">
        <f>SUMIF('Out-ward Register'!$D:$D,Summery!$E:$E,'Out-ward Register'!$F:$F)</f>
        <v>0</v>
      </c>
      <c r="I806" s="335">
        <f t="shared" si="81"/>
        <v>82</v>
      </c>
      <c r="J806" s="334">
        <v>0</v>
      </c>
      <c r="K806" s="334">
        <f t="shared" si="82"/>
        <v>0</v>
      </c>
      <c r="L806" s="334">
        <f t="shared" si="85"/>
        <v>0</v>
      </c>
      <c r="M806" s="334">
        <f t="shared" si="83"/>
        <v>0</v>
      </c>
      <c r="N806" s="177" t="s">
        <v>3446</v>
      </c>
      <c r="O806" s="400">
        <f t="shared" si="84"/>
        <v>0</v>
      </c>
      <c r="Q806" s="255"/>
    </row>
    <row r="807" spans="1:17" hidden="1">
      <c r="A807" s="261" t="s">
        <v>6323</v>
      </c>
      <c r="B807" s="333">
        <v>302</v>
      </c>
      <c r="C807" s="235"/>
      <c r="D807" s="238" t="s">
        <v>1005</v>
      </c>
      <c r="E807" s="238" t="s">
        <v>1006</v>
      </c>
      <c r="F807" s="235" t="s">
        <v>36</v>
      </c>
      <c r="G807" s="235">
        <f>SUMIF('In-ward Register'!$K:$K,Summery!$E:$E,'In-ward Register'!$M:$M)</f>
        <v>80</v>
      </c>
      <c r="H807" s="334">
        <f>SUMIF('Out-ward Register'!$D:$D,Summery!$E:$E,'Out-ward Register'!$F:$F)</f>
        <v>0</v>
      </c>
      <c r="I807" s="335">
        <f t="shared" si="81"/>
        <v>80</v>
      </c>
      <c r="J807" s="334">
        <v>0</v>
      </c>
      <c r="K807" s="334">
        <f t="shared" si="82"/>
        <v>0</v>
      </c>
      <c r="L807" s="334">
        <f t="shared" si="85"/>
        <v>0</v>
      </c>
      <c r="M807" s="334">
        <f t="shared" si="83"/>
        <v>0</v>
      </c>
      <c r="N807" s="177" t="s">
        <v>3446</v>
      </c>
      <c r="O807" s="400">
        <f t="shared" si="84"/>
        <v>0</v>
      </c>
      <c r="Q807" s="255"/>
    </row>
    <row r="808" spans="1:17" hidden="1">
      <c r="A808" s="261" t="s">
        <v>6323</v>
      </c>
      <c r="B808" s="333">
        <v>303</v>
      </c>
      <c r="C808" s="235"/>
      <c r="D808" s="238" t="s">
        <v>1007</v>
      </c>
      <c r="E808" s="238" t="s">
        <v>1008</v>
      </c>
      <c r="F808" s="235" t="s">
        <v>36</v>
      </c>
      <c r="G808" s="235">
        <f>SUMIF('In-ward Register'!$K:$K,Summery!$E:$E,'In-ward Register'!$M:$M)</f>
        <v>6</v>
      </c>
      <c r="H808" s="334">
        <f>SUMIF('Out-ward Register'!$D:$D,Summery!$E:$E,'Out-ward Register'!$F:$F)</f>
        <v>0</v>
      </c>
      <c r="I808" s="335">
        <f t="shared" si="81"/>
        <v>6</v>
      </c>
      <c r="J808" s="334">
        <v>0</v>
      </c>
      <c r="K808" s="334">
        <f t="shared" si="82"/>
        <v>0</v>
      </c>
      <c r="L808" s="334">
        <f t="shared" si="85"/>
        <v>0</v>
      </c>
      <c r="M808" s="334">
        <f t="shared" si="83"/>
        <v>0</v>
      </c>
      <c r="N808" s="177" t="s">
        <v>3446</v>
      </c>
      <c r="O808" s="400">
        <f t="shared" si="84"/>
        <v>0</v>
      </c>
      <c r="Q808" s="255"/>
    </row>
    <row r="809" spans="1:17" hidden="1">
      <c r="A809" s="261" t="s">
        <v>6323</v>
      </c>
      <c r="B809" s="333">
        <v>304</v>
      </c>
      <c r="C809" s="235"/>
      <c r="D809" s="238" t="s">
        <v>1009</v>
      </c>
      <c r="E809" s="238" t="s">
        <v>1010</v>
      </c>
      <c r="F809" s="235" t="s">
        <v>36</v>
      </c>
      <c r="G809" s="235">
        <f>SUMIF('In-ward Register'!$K:$K,Summery!$E:$E,'In-ward Register'!$M:$M)</f>
        <v>7</v>
      </c>
      <c r="H809" s="334">
        <f>SUMIF('Out-ward Register'!$D:$D,Summery!$E:$E,'Out-ward Register'!$F:$F)</f>
        <v>0</v>
      </c>
      <c r="I809" s="335">
        <f t="shared" si="81"/>
        <v>7</v>
      </c>
      <c r="J809" s="334">
        <v>0</v>
      </c>
      <c r="K809" s="334">
        <f t="shared" si="82"/>
        <v>0</v>
      </c>
      <c r="L809" s="334">
        <f t="shared" si="85"/>
        <v>0</v>
      </c>
      <c r="M809" s="334">
        <f t="shared" si="83"/>
        <v>0</v>
      </c>
      <c r="N809" s="177" t="s">
        <v>3446</v>
      </c>
      <c r="O809" s="400">
        <f t="shared" si="84"/>
        <v>0</v>
      </c>
      <c r="Q809" s="255"/>
    </row>
    <row r="810" spans="1:17" hidden="1">
      <c r="A810" s="261" t="s">
        <v>6323</v>
      </c>
      <c r="B810" s="333">
        <v>305</v>
      </c>
      <c r="C810" s="235"/>
      <c r="D810" s="238" t="s">
        <v>1011</v>
      </c>
      <c r="E810" s="238" t="s">
        <v>1012</v>
      </c>
      <c r="F810" s="235" t="s">
        <v>36</v>
      </c>
      <c r="G810" s="235">
        <f>SUMIF('In-ward Register'!$K:$K,Summery!$E:$E,'In-ward Register'!$M:$M)</f>
        <v>58</v>
      </c>
      <c r="H810" s="334">
        <f>SUMIF('Out-ward Register'!$D:$D,Summery!$E:$E,'Out-ward Register'!$F:$F)</f>
        <v>0</v>
      </c>
      <c r="I810" s="335">
        <f t="shared" si="81"/>
        <v>58</v>
      </c>
      <c r="J810" s="334">
        <v>0</v>
      </c>
      <c r="K810" s="334">
        <f t="shared" si="82"/>
        <v>0</v>
      </c>
      <c r="L810" s="334">
        <f t="shared" si="85"/>
        <v>0</v>
      </c>
      <c r="M810" s="334">
        <f t="shared" si="83"/>
        <v>0</v>
      </c>
      <c r="N810" s="177" t="s">
        <v>3446</v>
      </c>
      <c r="O810" s="400">
        <f t="shared" si="84"/>
        <v>0</v>
      </c>
      <c r="Q810" s="255"/>
    </row>
    <row r="811" spans="1:17" hidden="1">
      <c r="A811" s="261" t="s">
        <v>6323</v>
      </c>
      <c r="B811" s="333">
        <v>306</v>
      </c>
      <c r="C811" s="235"/>
      <c r="D811" s="238" t="s">
        <v>1013</v>
      </c>
      <c r="E811" s="238" t="s">
        <v>1014</v>
      </c>
      <c r="F811" s="235" t="s">
        <v>36</v>
      </c>
      <c r="G811" s="235">
        <f>SUMIF('In-ward Register'!$K:$K,Summery!$E:$E,'In-ward Register'!$M:$M)</f>
        <v>50</v>
      </c>
      <c r="H811" s="334">
        <f>SUMIF('Out-ward Register'!$D:$D,Summery!$E:$E,'Out-ward Register'!$F:$F)</f>
        <v>0</v>
      </c>
      <c r="I811" s="335">
        <f t="shared" si="81"/>
        <v>50</v>
      </c>
      <c r="J811" s="334">
        <v>0</v>
      </c>
      <c r="K811" s="334">
        <f t="shared" si="82"/>
        <v>0</v>
      </c>
      <c r="L811" s="334">
        <f t="shared" si="85"/>
        <v>0</v>
      </c>
      <c r="M811" s="334">
        <f t="shared" si="83"/>
        <v>0</v>
      </c>
      <c r="N811" s="177" t="s">
        <v>3446</v>
      </c>
      <c r="O811" s="400">
        <f t="shared" si="84"/>
        <v>0</v>
      </c>
      <c r="Q811" s="255"/>
    </row>
    <row r="812" spans="1:17" hidden="1">
      <c r="A812" s="261" t="s">
        <v>6323</v>
      </c>
      <c r="B812" s="333">
        <v>307</v>
      </c>
      <c r="C812" s="235"/>
      <c r="D812" s="238" t="s">
        <v>1015</v>
      </c>
      <c r="E812" s="238" t="s">
        <v>1016</v>
      </c>
      <c r="F812" s="235" t="s">
        <v>36</v>
      </c>
      <c r="G812" s="235">
        <f>SUMIF('In-ward Register'!$K:$K,Summery!$E:$E,'In-ward Register'!$M:$M)</f>
        <v>1</v>
      </c>
      <c r="H812" s="334">
        <f>SUMIF('Out-ward Register'!$D:$D,Summery!$E:$E,'Out-ward Register'!$F:$F)</f>
        <v>0</v>
      </c>
      <c r="I812" s="335">
        <f t="shared" si="81"/>
        <v>1</v>
      </c>
      <c r="J812" s="334">
        <v>0</v>
      </c>
      <c r="K812" s="334">
        <f t="shared" si="82"/>
        <v>0</v>
      </c>
      <c r="L812" s="334">
        <f t="shared" si="85"/>
        <v>0</v>
      </c>
      <c r="M812" s="334">
        <f t="shared" si="83"/>
        <v>0</v>
      </c>
      <c r="N812" s="177" t="s">
        <v>3446</v>
      </c>
      <c r="O812" s="400">
        <f t="shared" si="84"/>
        <v>0</v>
      </c>
      <c r="Q812" s="255"/>
    </row>
    <row r="813" spans="1:17" hidden="1">
      <c r="A813" s="261" t="s">
        <v>6323</v>
      </c>
      <c r="B813" s="333">
        <v>308</v>
      </c>
      <c r="C813" s="235"/>
      <c r="D813" s="238" t="s">
        <v>1017</v>
      </c>
      <c r="E813" s="238" t="s">
        <v>1017</v>
      </c>
      <c r="F813" s="235" t="s">
        <v>36</v>
      </c>
      <c r="G813" s="235">
        <f>SUMIF('In-ward Register'!$K:$K,Summery!$E:$E,'In-ward Register'!$M:$M)</f>
        <v>25</v>
      </c>
      <c r="H813" s="334">
        <f>SUMIF('Out-ward Register'!$D:$D,Summery!$E:$E,'Out-ward Register'!$F:$F)</f>
        <v>0</v>
      </c>
      <c r="I813" s="335">
        <f t="shared" si="81"/>
        <v>25</v>
      </c>
      <c r="J813" s="334">
        <v>0</v>
      </c>
      <c r="K813" s="334">
        <f t="shared" si="82"/>
        <v>0</v>
      </c>
      <c r="L813" s="334">
        <f t="shared" si="85"/>
        <v>0</v>
      </c>
      <c r="M813" s="334">
        <f t="shared" si="83"/>
        <v>0</v>
      </c>
      <c r="N813" s="177" t="s">
        <v>3446</v>
      </c>
      <c r="O813" s="400">
        <f t="shared" si="84"/>
        <v>0</v>
      </c>
      <c r="Q813" s="255"/>
    </row>
    <row r="814" spans="1:17" hidden="1">
      <c r="A814" s="261" t="s">
        <v>6323</v>
      </c>
      <c r="B814" s="333">
        <v>310</v>
      </c>
      <c r="C814" s="235">
        <v>102105093</v>
      </c>
      <c r="D814" s="238" t="s">
        <v>1021</v>
      </c>
      <c r="E814" s="238" t="s">
        <v>1022</v>
      </c>
      <c r="F814" s="235" t="s">
        <v>36</v>
      </c>
      <c r="G814" s="235">
        <f>SUMIF('In-ward Register'!$K:$K,Summery!$E:$E,'In-ward Register'!$M:$M)</f>
        <v>1</v>
      </c>
      <c r="H814" s="334">
        <f>SUMIF('Out-ward Register'!$D:$D,Summery!$E:$E,'Out-ward Register'!$F:$F)</f>
        <v>1</v>
      </c>
      <c r="I814" s="335">
        <f t="shared" si="81"/>
        <v>0</v>
      </c>
      <c r="J814" s="334">
        <v>9780</v>
      </c>
      <c r="K814" s="334">
        <f t="shared" si="82"/>
        <v>9780</v>
      </c>
      <c r="L814" s="334">
        <f t="shared" si="85"/>
        <v>9780</v>
      </c>
      <c r="M814" s="334">
        <f t="shared" si="83"/>
        <v>0</v>
      </c>
      <c r="N814" s="177"/>
      <c r="O814" s="400">
        <f t="shared" si="84"/>
        <v>0</v>
      </c>
      <c r="Q814" s="255"/>
    </row>
    <row r="815" spans="1:17" hidden="1">
      <c r="A815" s="261" t="s">
        <v>6323</v>
      </c>
      <c r="B815" s="333">
        <v>311</v>
      </c>
      <c r="C815" s="235">
        <v>110752284</v>
      </c>
      <c r="D815" s="238" t="s">
        <v>1023</v>
      </c>
      <c r="E815" s="238" t="s">
        <v>3067</v>
      </c>
      <c r="F815" s="235" t="s">
        <v>36</v>
      </c>
      <c r="G815" s="235">
        <f>SUMIF('In-ward Register'!$K:$K,Summery!$E:$E,'In-ward Register'!$M:$M)</f>
        <v>17</v>
      </c>
      <c r="H815" s="334">
        <f>SUMIF('Out-ward Register'!$D:$D,Summery!$E:$E,'Out-ward Register'!$F:$F)</f>
        <v>0</v>
      </c>
      <c r="I815" s="335">
        <f t="shared" si="81"/>
        <v>17</v>
      </c>
      <c r="J815" s="334">
        <v>0</v>
      </c>
      <c r="K815" s="334">
        <f t="shared" si="82"/>
        <v>0</v>
      </c>
      <c r="L815" s="334">
        <f t="shared" si="85"/>
        <v>0</v>
      </c>
      <c r="M815" s="334">
        <f t="shared" si="83"/>
        <v>0</v>
      </c>
      <c r="N815" s="177" t="s">
        <v>3446</v>
      </c>
      <c r="O815" s="400">
        <f t="shared" si="84"/>
        <v>0</v>
      </c>
      <c r="Q815" s="255"/>
    </row>
    <row r="816" spans="1:17" hidden="1">
      <c r="A816" s="261" t="s">
        <v>6323</v>
      </c>
      <c r="B816" s="333">
        <v>312</v>
      </c>
      <c r="C816" s="235"/>
      <c r="D816" s="238" t="s">
        <v>1025</v>
      </c>
      <c r="E816" s="238" t="s">
        <v>1025</v>
      </c>
      <c r="F816" s="235" t="s">
        <v>36</v>
      </c>
      <c r="G816" s="235">
        <f>SUMIF('In-ward Register'!$K:$K,Summery!$E:$E,'In-ward Register'!$M:$M)</f>
        <v>4</v>
      </c>
      <c r="H816" s="334">
        <f>SUMIF('Out-ward Register'!$D:$D,Summery!$E:$E,'Out-ward Register'!$F:$F)</f>
        <v>4</v>
      </c>
      <c r="I816" s="335">
        <f t="shared" si="81"/>
        <v>0</v>
      </c>
      <c r="J816" s="334">
        <v>0</v>
      </c>
      <c r="K816" s="334">
        <f t="shared" si="82"/>
        <v>0</v>
      </c>
      <c r="L816" s="334">
        <f t="shared" si="85"/>
        <v>0</v>
      </c>
      <c r="M816" s="334">
        <f t="shared" si="83"/>
        <v>0</v>
      </c>
      <c r="N816" s="177" t="s">
        <v>3446</v>
      </c>
      <c r="O816" s="400">
        <f t="shared" si="84"/>
        <v>0</v>
      </c>
      <c r="Q816" s="255"/>
    </row>
    <row r="817" spans="1:18" hidden="1">
      <c r="A817" s="261" t="s">
        <v>6323</v>
      </c>
      <c r="B817" s="333">
        <v>320</v>
      </c>
      <c r="C817" s="235">
        <v>110492016</v>
      </c>
      <c r="D817" s="238" t="s">
        <v>1048</v>
      </c>
      <c r="E817" s="238" t="s">
        <v>3075</v>
      </c>
      <c r="F817" s="235" t="s">
        <v>36</v>
      </c>
      <c r="G817" s="235">
        <f>SUMIF('In-ward Register'!$K:$K,Summery!$E:$E,'In-ward Register'!$M:$M)</f>
        <v>66</v>
      </c>
      <c r="H817" s="334">
        <f>SUMIF('Out-ward Register'!$D:$D,Summery!$E:$E,'Out-ward Register'!$F:$F)</f>
        <v>66</v>
      </c>
      <c r="I817" s="335">
        <f t="shared" si="81"/>
        <v>0</v>
      </c>
      <c r="J817" s="334">
        <v>2.9</v>
      </c>
      <c r="K817" s="334">
        <f t="shared" si="82"/>
        <v>191.4</v>
      </c>
      <c r="L817" s="334">
        <f t="shared" si="85"/>
        <v>191.4</v>
      </c>
      <c r="M817" s="334">
        <f t="shared" si="83"/>
        <v>0</v>
      </c>
      <c r="N817" s="177"/>
      <c r="O817" s="400">
        <f t="shared" si="84"/>
        <v>0</v>
      </c>
      <c r="P817" s="402">
        <v>66</v>
      </c>
      <c r="Q817" s="256" t="s">
        <v>595</v>
      </c>
      <c r="R817" s="256" t="s">
        <v>1031</v>
      </c>
    </row>
    <row r="818" spans="1:18" hidden="1">
      <c r="A818" s="261" t="s">
        <v>6323</v>
      </c>
      <c r="B818" s="333">
        <v>324</v>
      </c>
      <c r="C818" s="235">
        <v>102437065</v>
      </c>
      <c r="D818" s="238" t="s">
        <v>1056</v>
      </c>
      <c r="E818" s="238" t="s">
        <v>3079</v>
      </c>
      <c r="F818" s="235" t="s">
        <v>36</v>
      </c>
      <c r="G818" s="235">
        <f>SUMIF('In-ward Register'!$K:$K,Summery!$E:$E,'In-ward Register'!$M:$M)</f>
        <v>1</v>
      </c>
      <c r="H818" s="334">
        <f>SUMIF('Out-ward Register'!$D:$D,Summery!$E:$E,'Out-ward Register'!$F:$F)</f>
        <v>1</v>
      </c>
      <c r="I818" s="335">
        <f t="shared" si="81"/>
        <v>0</v>
      </c>
      <c r="J818" s="334">
        <v>0</v>
      </c>
      <c r="K818" s="334">
        <f t="shared" si="82"/>
        <v>0</v>
      </c>
      <c r="L818" s="334">
        <f t="shared" si="85"/>
        <v>0</v>
      </c>
      <c r="M818" s="334">
        <f t="shared" si="83"/>
        <v>0</v>
      </c>
      <c r="N818" s="177" t="s">
        <v>3446</v>
      </c>
      <c r="O818" s="400">
        <f t="shared" si="84"/>
        <v>0</v>
      </c>
      <c r="Q818" s="255"/>
    </row>
    <row r="819" spans="1:18" hidden="1">
      <c r="A819" s="261" t="s">
        <v>6323</v>
      </c>
      <c r="B819" s="333">
        <v>326</v>
      </c>
      <c r="C819" s="235"/>
      <c r="D819" s="238" t="s">
        <v>1062</v>
      </c>
      <c r="E819" s="238" t="s">
        <v>1063</v>
      </c>
      <c r="F819" s="235" t="s">
        <v>36</v>
      </c>
      <c r="G819" s="235">
        <f>SUMIF('In-ward Register'!$K:$K,Summery!$E:$E,'In-ward Register'!$M:$M)</f>
        <v>3500</v>
      </c>
      <c r="H819" s="334">
        <f>SUMIF('Out-ward Register'!$D:$D,Summery!$E:$E,'Out-ward Register'!$F:$F)</f>
        <v>0</v>
      </c>
      <c r="I819" s="335">
        <f t="shared" si="81"/>
        <v>3500</v>
      </c>
      <c r="J819" s="334">
        <v>0</v>
      </c>
      <c r="K819" s="334">
        <f t="shared" si="82"/>
        <v>0</v>
      </c>
      <c r="L819" s="334">
        <f t="shared" si="85"/>
        <v>0</v>
      </c>
      <c r="M819" s="334">
        <f t="shared" si="83"/>
        <v>0</v>
      </c>
      <c r="N819" s="177" t="s">
        <v>3446</v>
      </c>
      <c r="O819" s="400">
        <f t="shared" si="84"/>
        <v>0</v>
      </c>
      <c r="Q819" s="255"/>
    </row>
    <row r="820" spans="1:18" hidden="1">
      <c r="A820" s="261" t="s">
        <v>6323</v>
      </c>
      <c r="B820" s="333">
        <v>327</v>
      </c>
      <c r="C820" s="235"/>
      <c r="D820" s="238" t="s">
        <v>1064</v>
      </c>
      <c r="E820" s="238" t="s">
        <v>1065</v>
      </c>
      <c r="F820" s="235" t="s">
        <v>36</v>
      </c>
      <c r="G820" s="235">
        <f>SUMIF('In-ward Register'!$K:$K,Summery!$E:$E,'In-ward Register'!$M:$M)</f>
        <v>492</v>
      </c>
      <c r="H820" s="334">
        <f>SUMIF('Out-ward Register'!$D:$D,Summery!$E:$E,'Out-ward Register'!$F:$F)</f>
        <v>0</v>
      </c>
      <c r="I820" s="335">
        <f t="shared" si="81"/>
        <v>492</v>
      </c>
      <c r="J820" s="334">
        <v>0</v>
      </c>
      <c r="K820" s="334">
        <f t="shared" si="82"/>
        <v>0</v>
      </c>
      <c r="L820" s="334">
        <f t="shared" si="85"/>
        <v>0</v>
      </c>
      <c r="M820" s="334">
        <f t="shared" si="83"/>
        <v>0</v>
      </c>
      <c r="N820" s="177" t="s">
        <v>3446</v>
      </c>
      <c r="O820" s="400">
        <f t="shared" si="84"/>
        <v>0</v>
      </c>
      <c r="Q820" s="255"/>
    </row>
    <row r="821" spans="1:18" hidden="1">
      <c r="A821" s="261" t="s">
        <v>6323</v>
      </c>
      <c r="B821" s="333">
        <v>328</v>
      </c>
      <c r="C821" s="235"/>
      <c r="D821" s="238" t="s">
        <v>1066</v>
      </c>
      <c r="E821" s="238" t="s">
        <v>1067</v>
      </c>
      <c r="F821" s="235" t="s">
        <v>36</v>
      </c>
      <c r="G821" s="235">
        <f>SUMIF('In-ward Register'!$K:$K,Summery!$E:$E,'In-ward Register'!$M:$M)</f>
        <v>1278</v>
      </c>
      <c r="H821" s="334">
        <f>SUMIF('Out-ward Register'!$D:$D,Summery!$E:$E,'Out-ward Register'!$F:$F)</f>
        <v>0</v>
      </c>
      <c r="I821" s="335">
        <f t="shared" si="81"/>
        <v>1278</v>
      </c>
      <c r="J821" s="334">
        <v>0</v>
      </c>
      <c r="K821" s="334">
        <f t="shared" si="82"/>
        <v>0</v>
      </c>
      <c r="L821" s="334">
        <f t="shared" si="85"/>
        <v>0</v>
      </c>
      <c r="M821" s="334">
        <f t="shared" si="83"/>
        <v>0</v>
      </c>
      <c r="N821" s="177" t="s">
        <v>3446</v>
      </c>
      <c r="O821" s="400">
        <f t="shared" si="84"/>
        <v>0</v>
      </c>
      <c r="Q821" s="255"/>
    </row>
    <row r="822" spans="1:18" hidden="1">
      <c r="A822" s="261" t="s">
        <v>6323</v>
      </c>
      <c r="B822" s="333">
        <v>329</v>
      </c>
      <c r="C822" s="235"/>
      <c r="D822" s="238" t="s">
        <v>1068</v>
      </c>
      <c r="E822" s="238" t="s">
        <v>1069</v>
      </c>
      <c r="F822" s="235" t="s">
        <v>36</v>
      </c>
      <c r="G822" s="235">
        <f>SUMIF('In-ward Register'!$K:$K,Summery!$E:$E,'In-ward Register'!$M:$M)</f>
        <v>515</v>
      </c>
      <c r="H822" s="334">
        <f>SUMIF('Out-ward Register'!$D:$D,Summery!$E:$E,'Out-ward Register'!$F:$F)</f>
        <v>0</v>
      </c>
      <c r="I822" s="335">
        <f t="shared" si="81"/>
        <v>515</v>
      </c>
      <c r="J822" s="334">
        <v>0</v>
      </c>
      <c r="K822" s="334">
        <f t="shared" si="82"/>
        <v>0</v>
      </c>
      <c r="L822" s="334">
        <f t="shared" si="85"/>
        <v>0</v>
      </c>
      <c r="M822" s="334">
        <f t="shared" si="83"/>
        <v>0</v>
      </c>
      <c r="N822" s="177" t="s">
        <v>3446</v>
      </c>
      <c r="O822" s="400">
        <f t="shared" si="84"/>
        <v>0</v>
      </c>
      <c r="Q822" s="255"/>
    </row>
    <row r="823" spans="1:18" hidden="1">
      <c r="A823" s="261" t="s">
        <v>6323</v>
      </c>
      <c r="B823" s="333">
        <v>330</v>
      </c>
      <c r="C823" s="235"/>
      <c r="D823" s="238" t="s">
        <v>1070</v>
      </c>
      <c r="E823" s="238" t="s">
        <v>1071</v>
      </c>
      <c r="F823" s="235" t="s">
        <v>36</v>
      </c>
      <c r="G823" s="235">
        <f>SUMIF('In-ward Register'!$K:$K,Summery!$E:$E,'In-ward Register'!$M:$M)</f>
        <v>746</v>
      </c>
      <c r="H823" s="334">
        <f>SUMIF('Out-ward Register'!$D:$D,Summery!$E:$E,'Out-ward Register'!$F:$F)</f>
        <v>0</v>
      </c>
      <c r="I823" s="335">
        <f t="shared" si="81"/>
        <v>746</v>
      </c>
      <c r="J823" s="334">
        <v>0</v>
      </c>
      <c r="K823" s="334">
        <f t="shared" si="82"/>
        <v>0</v>
      </c>
      <c r="L823" s="334">
        <f t="shared" si="85"/>
        <v>0</v>
      </c>
      <c r="M823" s="334">
        <f t="shared" si="83"/>
        <v>0</v>
      </c>
      <c r="N823" s="177" t="s">
        <v>3446</v>
      </c>
      <c r="O823" s="400">
        <f t="shared" si="84"/>
        <v>0</v>
      </c>
      <c r="Q823" s="255"/>
    </row>
    <row r="824" spans="1:18" hidden="1">
      <c r="A824" s="261" t="s">
        <v>6323</v>
      </c>
      <c r="B824" s="333">
        <v>331</v>
      </c>
      <c r="C824" s="235"/>
      <c r="D824" s="238" t="s">
        <v>1072</v>
      </c>
      <c r="E824" s="238" t="s">
        <v>3080</v>
      </c>
      <c r="F824" s="235" t="s">
        <v>36</v>
      </c>
      <c r="G824" s="235">
        <f>SUMIF('In-ward Register'!$K:$K,Summery!$E:$E,'In-ward Register'!$M:$M)</f>
        <v>975</v>
      </c>
      <c r="H824" s="334">
        <f>SUMIF('Out-ward Register'!$D:$D,Summery!$E:$E,'Out-ward Register'!$F:$F)</f>
        <v>100</v>
      </c>
      <c r="I824" s="335">
        <f t="shared" si="81"/>
        <v>875</v>
      </c>
      <c r="J824" s="334">
        <v>0</v>
      </c>
      <c r="K824" s="334">
        <f t="shared" si="82"/>
        <v>0</v>
      </c>
      <c r="L824" s="334">
        <f t="shared" si="85"/>
        <v>0</v>
      </c>
      <c r="M824" s="334">
        <f t="shared" si="83"/>
        <v>0</v>
      </c>
      <c r="N824" s="177" t="s">
        <v>3446</v>
      </c>
      <c r="O824" s="400">
        <f t="shared" si="84"/>
        <v>0</v>
      </c>
      <c r="Q824" s="255"/>
    </row>
    <row r="825" spans="1:18" hidden="1">
      <c r="A825" s="261" t="s">
        <v>6323</v>
      </c>
      <c r="B825" s="333">
        <v>332</v>
      </c>
      <c r="C825" s="235"/>
      <c r="D825" s="238" t="s">
        <v>1074</v>
      </c>
      <c r="E825" s="238" t="s">
        <v>1075</v>
      </c>
      <c r="F825" s="235" t="s">
        <v>36</v>
      </c>
      <c r="G825" s="235">
        <f>SUMIF('In-ward Register'!$K:$K,Summery!$E:$E,'In-ward Register'!$M:$M)</f>
        <v>10</v>
      </c>
      <c r="H825" s="334">
        <f>SUMIF('Out-ward Register'!$D:$D,Summery!$E:$E,'Out-ward Register'!$F:$F)</f>
        <v>0</v>
      </c>
      <c r="I825" s="335">
        <f t="shared" si="81"/>
        <v>10</v>
      </c>
      <c r="J825" s="334">
        <v>0</v>
      </c>
      <c r="K825" s="334">
        <f t="shared" si="82"/>
        <v>0</v>
      </c>
      <c r="L825" s="334">
        <f t="shared" si="85"/>
        <v>0</v>
      </c>
      <c r="M825" s="334">
        <f t="shared" si="83"/>
        <v>0</v>
      </c>
      <c r="N825" s="177" t="s">
        <v>3446</v>
      </c>
      <c r="O825" s="400">
        <f t="shared" si="84"/>
        <v>0</v>
      </c>
      <c r="Q825" s="255"/>
    </row>
    <row r="826" spans="1:18" hidden="1">
      <c r="A826" s="261" t="s">
        <v>6323</v>
      </c>
      <c r="B826" s="333">
        <v>335</v>
      </c>
      <c r="C826" s="235"/>
      <c r="D826" s="238" t="s">
        <v>1086</v>
      </c>
      <c r="E826" s="238" t="s">
        <v>3081</v>
      </c>
      <c r="F826" s="235" t="s">
        <v>36</v>
      </c>
      <c r="G826" s="235">
        <f>SUMIF('In-ward Register'!$K:$K,Summery!$E:$E,'In-ward Register'!$M:$M)</f>
        <v>33</v>
      </c>
      <c r="H826" s="334">
        <f>SUMIF('Out-ward Register'!$D:$D,Summery!$E:$E,'Out-ward Register'!$F:$F)</f>
        <v>0</v>
      </c>
      <c r="I826" s="335">
        <f t="shared" si="81"/>
        <v>33</v>
      </c>
      <c r="J826" s="334">
        <v>0</v>
      </c>
      <c r="K826" s="334">
        <f t="shared" si="82"/>
        <v>0</v>
      </c>
      <c r="L826" s="334">
        <f t="shared" si="85"/>
        <v>0</v>
      </c>
      <c r="M826" s="334">
        <f t="shared" si="83"/>
        <v>0</v>
      </c>
      <c r="N826" s="177" t="s">
        <v>3446</v>
      </c>
      <c r="O826" s="400">
        <f t="shared" si="84"/>
        <v>0</v>
      </c>
      <c r="Q826" s="255"/>
    </row>
    <row r="827" spans="1:18" ht="30.6" hidden="1">
      <c r="A827" s="261" t="s">
        <v>6323</v>
      </c>
      <c r="B827" s="333">
        <v>339</v>
      </c>
      <c r="C827" s="235">
        <v>109567989</v>
      </c>
      <c r="D827" s="238" t="s">
        <v>1098</v>
      </c>
      <c r="E827" s="238" t="s">
        <v>1099</v>
      </c>
      <c r="F827" s="235" t="s">
        <v>36</v>
      </c>
      <c r="G827" s="235">
        <f>SUMIF('In-ward Register'!$K:$K,Summery!$E:$E,'In-ward Register'!$M:$M)</f>
        <v>25</v>
      </c>
      <c r="H827" s="334">
        <f>SUMIF('Out-ward Register'!$D:$D,Summery!$E:$E,'Out-ward Register'!$F:$F)</f>
        <v>0</v>
      </c>
      <c r="I827" s="335">
        <f t="shared" si="81"/>
        <v>25</v>
      </c>
      <c r="J827" s="334">
        <v>0</v>
      </c>
      <c r="K827" s="334">
        <f t="shared" si="82"/>
        <v>0</v>
      </c>
      <c r="L827" s="334">
        <f t="shared" si="85"/>
        <v>0</v>
      </c>
      <c r="M827" s="334">
        <f t="shared" si="83"/>
        <v>0</v>
      </c>
      <c r="N827" s="177" t="s">
        <v>3446</v>
      </c>
      <c r="O827" s="400">
        <f t="shared" si="84"/>
        <v>0</v>
      </c>
      <c r="Q827" s="255"/>
    </row>
    <row r="828" spans="1:18" hidden="1">
      <c r="A828" s="261" t="s">
        <v>6323</v>
      </c>
      <c r="B828" s="333">
        <v>340</v>
      </c>
      <c r="C828" s="235"/>
      <c r="D828" s="238" t="s">
        <v>1100</v>
      </c>
      <c r="E828" s="238" t="s">
        <v>3083</v>
      </c>
      <c r="F828" s="235" t="s">
        <v>36</v>
      </c>
      <c r="G828" s="235">
        <f>SUMIF('In-ward Register'!$K:$K,Summery!$E:$E,'In-ward Register'!$M:$M)</f>
        <v>5</v>
      </c>
      <c r="H828" s="334">
        <f>SUMIF('Out-ward Register'!$D:$D,Summery!$E:$E,'Out-ward Register'!$F:$F)</f>
        <v>0</v>
      </c>
      <c r="I828" s="335">
        <f t="shared" si="81"/>
        <v>5</v>
      </c>
      <c r="J828" s="334">
        <v>0</v>
      </c>
      <c r="K828" s="334">
        <f t="shared" si="82"/>
        <v>0</v>
      </c>
      <c r="L828" s="334">
        <f t="shared" si="85"/>
        <v>0</v>
      </c>
      <c r="M828" s="334">
        <f t="shared" si="83"/>
        <v>0</v>
      </c>
      <c r="N828" s="177" t="s">
        <v>3446</v>
      </c>
      <c r="O828" s="400">
        <f t="shared" si="84"/>
        <v>0</v>
      </c>
      <c r="Q828" s="255"/>
    </row>
    <row r="829" spans="1:18" ht="20.399999999999999" hidden="1">
      <c r="A829" s="261" t="s">
        <v>6323</v>
      </c>
      <c r="B829" s="333">
        <v>341</v>
      </c>
      <c r="C829" s="235"/>
      <c r="D829" s="238" t="s">
        <v>1104</v>
      </c>
      <c r="E829" s="238" t="s">
        <v>3084</v>
      </c>
      <c r="F829" s="235" t="s">
        <v>36</v>
      </c>
      <c r="G829" s="235">
        <f>SUMIF('In-ward Register'!$K:$K,Summery!$E:$E,'In-ward Register'!$M:$M)</f>
        <v>15</v>
      </c>
      <c r="H829" s="334">
        <f>SUMIF('Out-ward Register'!$D:$D,Summery!$E:$E,'Out-ward Register'!$F:$F)</f>
        <v>0</v>
      </c>
      <c r="I829" s="335">
        <f t="shared" si="81"/>
        <v>15</v>
      </c>
      <c r="J829" s="334">
        <v>0</v>
      </c>
      <c r="K829" s="334">
        <f t="shared" si="82"/>
        <v>0</v>
      </c>
      <c r="L829" s="334">
        <f t="shared" si="85"/>
        <v>0</v>
      </c>
      <c r="M829" s="334">
        <f t="shared" si="83"/>
        <v>0</v>
      </c>
      <c r="N829" s="177" t="s">
        <v>3446</v>
      </c>
      <c r="O829" s="400">
        <f t="shared" si="84"/>
        <v>0</v>
      </c>
      <c r="Q829" s="255"/>
    </row>
    <row r="830" spans="1:18" hidden="1">
      <c r="A830" s="261" t="s">
        <v>6323</v>
      </c>
      <c r="B830" s="333">
        <v>343</v>
      </c>
      <c r="C830" s="235"/>
      <c r="D830" s="238" t="s">
        <v>1108</v>
      </c>
      <c r="E830" s="238" t="s">
        <v>1109</v>
      </c>
      <c r="F830" s="235" t="s">
        <v>36</v>
      </c>
      <c r="G830" s="235">
        <f>SUMIF('In-ward Register'!$K:$K,Summery!$E:$E,'In-ward Register'!$M:$M)</f>
        <v>13</v>
      </c>
      <c r="H830" s="334">
        <f>SUMIF('Out-ward Register'!$D:$D,Summery!$E:$E,'Out-ward Register'!$F:$F)</f>
        <v>0</v>
      </c>
      <c r="I830" s="335">
        <f t="shared" si="81"/>
        <v>13</v>
      </c>
      <c r="J830" s="334">
        <v>0</v>
      </c>
      <c r="K830" s="334">
        <f t="shared" si="82"/>
        <v>0</v>
      </c>
      <c r="L830" s="334">
        <f t="shared" si="85"/>
        <v>0</v>
      </c>
      <c r="M830" s="334">
        <f t="shared" si="83"/>
        <v>0</v>
      </c>
      <c r="N830" s="177" t="s">
        <v>3446</v>
      </c>
      <c r="O830" s="400">
        <f t="shared" si="84"/>
        <v>0</v>
      </c>
      <c r="Q830" s="255"/>
    </row>
    <row r="831" spans="1:18" ht="40.799999999999997" hidden="1">
      <c r="A831" s="261" t="s">
        <v>6323</v>
      </c>
      <c r="B831" s="333">
        <v>344</v>
      </c>
      <c r="C831" s="235"/>
      <c r="D831" s="238" t="s">
        <v>1110</v>
      </c>
      <c r="E831" s="238" t="s">
        <v>1110</v>
      </c>
      <c r="F831" s="235" t="s">
        <v>36</v>
      </c>
      <c r="G831" s="235">
        <f>SUMIF('In-ward Register'!$K:$K,Summery!$E:$E,'In-ward Register'!$M:$M)</f>
        <v>1</v>
      </c>
      <c r="H831" s="334">
        <f>SUMIF('Out-ward Register'!$D:$D,Summery!$E:$E,'Out-ward Register'!$F:$F)</f>
        <v>0</v>
      </c>
      <c r="I831" s="335">
        <f t="shared" si="81"/>
        <v>1</v>
      </c>
      <c r="J831" s="334">
        <v>0</v>
      </c>
      <c r="K831" s="334">
        <f t="shared" si="82"/>
        <v>0</v>
      </c>
      <c r="L831" s="334">
        <f t="shared" si="85"/>
        <v>0</v>
      </c>
      <c r="M831" s="334">
        <f t="shared" si="83"/>
        <v>0</v>
      </c>
      <c r="N831" s="177" t="s">
        <v>3446</v>
      </c>
      <c r="O831" s="400">
        <f t="shared" si="84"/>
        <v>0</v>
      </c>
      <c r="Q831" s="255"/>
    </row>
    <row r="832" spans="1:18" ht="40.799999999999997" hidden="1">
      <c r="A832" s="261" t="s">
        <v>6323</v>
      </c>
      <c r="B832" s="333">
        <v>345</v>
      </c>
      <c r="C832" s="235"/>
      <c r="D832" s="238" t="s">
        <v>1113</v>
      </c>
      <c r="E832" s="238" t="s">
        <v>1113</v>
      </c>
      <c r="F832" s="235" t="s">
        <v>36</v>
      </c>
      <c r="G832" s="235">
        <f>SUMIF('In-ward Register'!$K:$K,Summery!$E:$E,'In-ward Register'!$M:$M)</f>
        <v>1</v>
      </c>
      <c r="H832" s="334">
        <f>SUMIF('Out-ward Register'!$D:$D,Summery!$E:$E,'Out-ward Register'!$F:$F)</f>
        <v>0</v>
      </c>
      <c r="I832" s="335">
        <f t="shared" si="81"/>
        <v>1</v>
      </c>
      <c r="J832" s="334">
        <v>0</v>
      </c>
      <c r="K832" s="334">
        <f t="shared" si="82"/>
        <v>0</v>
      </c>
      <c r="L832" s="334">
        <f t="shared" si="85"/>
        <v>0</v>
      </c>
      <c r="M832" s="334">
        <f t="shared" si="83"/>
        <v>0</v>
      </c>
      <c r="N832" s="177" t="s">
        <v>3446</v>
      </c>
      <c r="O832" s="400">
        <f t="shared" si="84"/>
        <v>0</v>
      </c>
      <c r="Q832" s="255"/>
    </row>
    <row r="833" spans="1:17" ht="40.799999999999997" hidden="1">
      <c r="A833" s="261" t="s">
        <v>6323</v>
      </c>
      <c r="B833" s="333">
        <v>346</v>
      </c>
      <c r="C833" s="235"/>
      <c r="D833" s="238" t="s">
        <v>1114</v>
      </c>
      <c r="E833" s="238" t="s">
        <v>1114</v>
      </c>
      <c r="F833" s="235" t="s">
        <v>36</v>
      </c>
      <c r="G833" s="235">
        <f>SUMIF('In-ward Register'!$K:$K,Summery!$E:$E,'In-ward Register'!$M:$M)</f>
        <v>1</v>
      </c>
      <c r="H833" s="334">
        <f>SUMIF('Out-ward Register'!$D:$D,Summery!$E:$E,'Out-ward Register'!$F:$F)</f>
        <v>0</v>
      </c>
      <c r="I833" s="335">
        <f t="shared" si="81"/>
        <v>1</v>
      </c>
      <c r="J833" s="334">
        <v>0</v>
      </c>
      <c r="K833" s="334">
        <f t="shared" si="82"/>
        <v>0</v>
      </c>
      <c r="L833" s="334">
        <f t="shared" si="85"/>
        <v>0</v>
      </c>
      <c r="M833" s="334">
        <f t="shared" si="83"/>
        <v>0</v>
      </c>
      <c r="N833" s="177" t="s">
        <v>3446</v>
      </c>
      <c r="O833" s="400">
        <f t="shared" si="84"/>
        <v>0</v>
      </c>
      <c r="Q833" s="255"/>
    </row>
    <row r="834" spans="1:17" hidden="1">
      <c r="A834" s="261" t="s">
        <v>6323</v>
      </c>
      <c r="B834" s="333">
        <v>350</v>
      </c>
      <c r="C834" s="235"/>
      <c r="D834" s="238" t="s">
        <v>1128</v>
      </c>
      <c r="E834" s="238" t="s">
        <v>1129</v>
      </c>
      <c r="F834" s="235" t="s">
        <v>36</v>
      </c>
      <c r="G834" s="235">
        <f>SUMIF('In-ward Register'!$K:$K,Summery!$E:$E,'In-ward Register'!$M:$M)</f>
        <v>120</v>
      </c>
      <c r="H834" s="334">
        <f>SUMIF('Out-ward Register'!$D:$D,Summery!$E:$E,'Out-ward Register'!$F:$F)</f>
        <v>0</v>
      </c>
      <c r="I834" s="335">
        <f t="shared" si="81"/>
        <v>120</v>
      </c>
      <c r="J834" s="334">
        <v>0</v>
      </c>
      <c r="K834" s="334">
        <f t="shared" si="82"/>
        <v>0</v>
      </c>
      <c r="L834" s="334">
        <f t="shared" si="85"/>
        <v>0</v>
      </c>
      <c r="M834" s="334">
        <f t="shared" si="83"/>
        <v>0</v>
      </c>
      <c r="N834" s="177" t="s">
        <v>3446</v>
      </c>
      <c r="O834" s="400">
        <f t="shared" si="84"/>
        <v>0</v>
      </c>
      <c r="Q834" s="255"/>
    </row>
    <row r="835" spans="1:17" ht="20.399999999999999" hidden="1">
      <c r="A835" s="261" t="s">
        <v>6323</v>
      </c>
      <c r="B835" s="333">
        <v>352</v>
      </c>
      <c r="C835" s="235"/>
      <c r="D835" s="238">
        <v>19400060411</v>
      </c>
      <c r="E835" s="238" t="s">
        <v>1141</v>
      </c>
      <c r="F835" s="235" t="s">
        <v>36</v>
      </c>
      <c r="G835" s="235">
        <f>SUMIF('In-ward Register'!$K:$K,Summery!$E:$E,'In-ward Register'!$M:$M)</f>
        <v>10</v>
      </c>
      <c r="H835" s="334">
        <f>SUMIF('Out-ward Register'!$D:$D,Summery!$E:$E,'Out-ward Register'!$F:$F)</f>
        <v>0</v>
      </c>
      <c r="I835" s="335">
        <f t="shared" si="81"/>
        <v>10</v>
      </c>
      <c r="J835" s="334">
        <v>0</v>
      </c>
      <c r="K835" s="334">
        <f t="shared" si="82"/>
        <v>0</v>
      </c>
      <c r="L835" s="334">
        <f t="shared" si="85"/>
        <v>0</v>
      </c>
      <c r="M835" s="334">
        <f t="shared" si="83"/>
        <v>0</v>
      </c>
      <c r="N835" s="177" t="s">
        <v>3446</v>
      </c>
      <c r="O835" s="400">
        <f t="shared" si="84"/>
        <v>0</v>
      </c>
      <c r="Q835" s="255"/>
    </row>
    <row r="836" spans="1:17" ht="20.399999999999999" hidden="1">
      <c r="A836" s="261" t="s">
        <v>6323</v>
      </c>
      <c r="B836" s="333">
        <v>353</v>
      </c>
      <c r="C836" s="235"/>
      <c r="D836" s="238" t="s">
        <v>1142</v>
      </c>
      <c r="E836" s="238" t="s">
        <v>1142</v>
      </c>
      <c r="F836" s="235" t="s">
        <v>36</v>
      </c>
      <c r="G836" s="235">
        <f>SUMIF('In-ward Register'!$K:$K,Summery!$E:$E,'In-ward Register'!$M:$M)</f>
        <v>1</v>
      </c>
      <c r="H836" s="334">
        <f>SUMIF('Out-ward Register'!$D:$D,Summery!$E:$E,'Out-ward Register'!$F:$F)</f>
        <v>1</v>
      </c>
      <c r="I836" s="335">
        <f t="shared" ref="I836:I899" si="86">G836-H836</f>
        <v>0</v>
      </c>
      <c r="J836" s="334">
        <v>1000</v>
      </c>
      <c r="K836" s="334">
        <f t="shared" ref="K836:K899" si="87">J836*G836</f>
        <v>1000</v>
      </c>
      <c r="L836" s="334">
        <f t="shared" si="85"/>
        <v>1000</v>
      </c>
      <c r="M836" s="334">
        <f t="shared" ref="M836:M899" si="88">K836-L836</f>
        <v>0</v>
      </c>
      <c r="N836" s="51"/>
      <c r="O836" s="400">
        <f t="shared" si="84"/>
        <v>0</v>
      </c>
      <c r="Q836" s="255"/>
    </row>
    <row r="837" spans="1:17" ht="20.399999999999999" hidden="1">
      <c r="A837" s="261" t="s">
        <v>6323</v>
      </c>
      <c r="B837" s="333">
        <v>357</v>
      </c>
      <c r="C837" s="235"/>
      <c r="D837" s="238" t="s">
        <v>1157</v>
      </c>
      <c r="E837" s="238" t="s">
        <v>1158</v>
      </c>
      <c r="F837" s="235" t="s">
        <v>36</v>
      </c>
      <c r="G837" s="235">
        <f>SUMIF('In-ward Register'!$K:$K,Summery!$E:$E,'In-ward Register'!$M:$M)</f>
        <v>320</v>
      </c>
      <c r="H837" s="334">
        <f>SUMIF('Out-ward Register'!$D:$D,Summery!$E:$E,'Out-ward Register'!$F:$F)</f>
        <v>0</v>
      </c>
      <c r="I837" s="335">
        <f t="shared" si="86"/>
        <v>320</v>
      </c>
      <c r="J837" s="334">
        <v>0</v>
      </c>
      <c r="K837" s="334">
        <f t="shared" si="87"/>
        <v>0</v>
      </c>
      <c r="L837" s="334">
        <f t="shared" si="85"/>
        <v>0</v>
      </c>
      <c r="M837" s="334">
        <f t="shared" si="88"/>
        <v>0</v>
      </c>
      <c r="N837" s="177" t="s">
        <v>3446</v>
      </c>
      <c r="O837" s="400">
        <f t="shared" si="84"/>
        <v>0</v>
      </c>
      <c r="Q837" s="255"/>
    </row>
    <row r="838" spans="1:17" hidden="1">
      <c r="A838" s="261" t="s">
        <v>6323</v>
      </c>
      <c r="B838" s="333">
        <v>358</v>
      </c>
      <c r="C838" s="235"/>
      <c r="D838" s="238" t="s">
        <v>1159</v>
      </c>
      <c r="E838" s="238" t="s">
        <v>3087</v>
      </c>
      <c r="F838" s="235" t="s">
        <v>36</v>
      </c>
      <c r="G838" s="235">
        <f>SUMIF('In-ward Register'!$K:$K,Summery!$E:$E,'In-ward Register'!$M:$M)</f>
        <v>640</v>
      </c>
      <c r="H838" s="334">
        <f>SUMIF('Out-ward Register'!$D:$D,Summery!$E:$E,'Out-ward Register'!$F:$F)</f>
        <v>0</v>
      </c>
      <c r="I838" s="335">
        <f t="shared" si="86"/>
        <v>640</v>
      </c>
      <c r="J838" s="334">
        <v>0</v>
      </c>
      <c r="K838" s="334">
        <f t="shared" si="87"/>
        <v>0</v>
      </c>
      <c r="L838" s="334">
        <f t="shared" si="85"/>
        <v>0</v>
      </c>
      <c r="M838" s="334">
        <f t="shared" si="88"/>
        <v>0</v>
      </c>
      <c r="N838" s="177" t="s">
        <v>3446</v>
      </c>
      <c r="O838" s="400">
        <f t="shared" si="84"/>
        <v>0</v>
      </c>
      <c r="Q838" s="255"/>
    </row>
    <row r="839" spans="1:17" hidden="1">
      <c r="A839" s="261" t="s">
        <v>3892</v>
      </c>
      <c r="B839" s="333">
        <v>359</v>
      </c>
      <c r="C839" s="235">
        <v>111463288</v>
      </c>
      <c r="D839" s="238" t="s">
        <v>1165</v>
      </c>
      <c r="E839" s="238" t="s">
        <v>1166</v>
      </c>
      <c r="F839" s="235" t="s">
        <v>36</v>
      </c>
      <c r="G839" s="235">
        <f>SUMIF('In-ward Register'!$K:$K,Summery!$E:$E,'In-ward Register'!$M:$M)</f>
        <v>456</v>
      </c>
      <c r="H839" s="334">
        <f>SUMIF('Out-ward Register'!$D:$D,Summery!$E:$E,'Out-ward Register'!$F:$F)</f>
        <v>456</v>
      </c>
      <c r="I839" s="335">
        <f t="shared" si="86"/>
        <v>0</v>
      </c>
      <c r="J839" s="334">
        <v>82</v>
      </c>
      <c r="K839" s="334">
        <f t="shared" si="87"/>
        <v>37392</v>
      </c>
      <c r="L839" s="334">
        <f t="shared" si="85"/>
        <v>37392</v>
      </c>
      <c r="M839" s="334">
        <f t="shared" si="88"/>
        <v>0</v>
      </c>
      <c r="N839" s="51"/>
      <c r="O839" s="400">
        <f t="shared" si="84"/>
        <v>0</v>
      </c>
      <c r="Q839" s="255"/>
    </row>
    <row r="840" spans="1:17" hidden="1">
      <c r="A840" s="261" t="s">
        <v>6323</v>
      </c>
      <c r="B840" s="333">
        <v>367</v>
      </c>
      <c r="C840" s="235"/>
      <c r="D840" s="238" t="s">
        <v>1204</v>
      </c>
      <c r="E840" s="238" t="s">
        <v>1205</v>
      </c>
      <c r="F840" s="235" t="s">
        <v>36</v>
      </c>
      <c r="G840" s="235">
        <f>SUMIF('In-ward Register'!$K:$K,Summery!$E:$E,'In-ward Register'!$M:$M)</f>
        <v>10</v>
      </c>
      <c r="H840" s="334">
        <f>SUMIF('Out-ward Register'!$D:$D,Summery!$E:$E,'Out-ward Register'!$F:$F)</f>
        <v>0</v>
      </c>
      <c r="I840" s="335">
        <f t="shared" si="86"/>
        <v>10</v>
      </c>
      <c r="J840" s="334">
        <v>0</v>
      </c>
      <c r="K840" s="334">
        <f t="shared" si="87"/>
        <v>0</v>
      </c>
      <c r="L840" s="334">
        <f t="shared" si="85"/>
        <v>0</v>
      </c>
      <c r="M840" s="334">
        <f t="shared" si="88"/>
        <v>0</v>
      </c>
      <c r="N840" s="177" t="s">
        <v>3446</v>
      </c>
      <c r="O840" s="400">
        <f t="shared" si="84"/>
        <v>0</v>
      </c>
      <c r="Q840" s="255"/>
    </row>
    <row r="841" spans="1:17" ht="20.399999999999999" hidden="1">
      <c r="A841" s="261" t="s">
        <v>6323</v>
      </c>
      <c r="B841" s="333">
        <v>368</v>
      </c>
      <c r="C841" s="235"/>
      <c r="D841" s="337" t="s">
        <v>1208</v>
      </c>
      <c r="E841" s="337" t="s">
        <v>1209</v>
      </c>
      <c r="F841" s="235" t="s">
        <v>36</v>
      </c>
      <c r="G841" s="235">
        <f>SUMIF('In-ward Register'!$K:$K,Summery!$E:$E,'In-ward Register'!$M:$M)</f>
        <v>10</v>
      </c>
      <c r="H841" s="334">
        <f>SUMIF('Out-ward Register'!$D:$D,Summery!$E:$E,'Out-ward Register'!$F:$F)</f>
        <v>0</v>
      </c>
      <c r="I841" s="335">
        <f t="shared" si="86"/>
        <v>10</v>
      </c>
      <c r="J841" s="334">
        <v>0</v>
      </c>
      <c r="K841" s="334">
        <f t="shared" si="87"/>
        <v>0</v>
      </c>
      <c r="L841" s="334">
        <f t="shared" si="85"/>
        <v>0</v>
      </c>
      <c r="M841" s="334">
        <f t="shared" si="88"/>
        <v>0</v>
      </c>
      <c r="N841" s="177" t="s">
        <v>3446</v>
      </c>
      <c r="O841" s="400">
        <f t="shared" si="84"/>
        <v>0</v>
      </c>
      <c r="Q841" s="255"/>
    </row>
    <row r="842" spans="1:17" ht="20.399999999999999" hidden="1">
      <c r="A842" s="261" t="s">
        <v>6323</v>
      </c>
      <c r="B842" s="333">
        <v>369</v>
      </c>
      <c r="C842" s="235"/>
      <c r="D842" s="238" t="s">
        <v>1212</v>
      </c>
      <c r="E842" s="238" t="s">
        <v>3093</v>
      </c>
      <c r="F842" s="235" t="s">
        <v>36</v>
      </c>
      <c r="G842" s="235">
        <f>SUMIF('In-ward Register'!$K:$K,Summery!$E:$E,'In-ward Register'!$M:$M)</f>
        <v>30</v>
      </c>
      <c r="H842" s="334">
        <f>SUMIF('Out-ward Register'!$D:$D,Summery!$E:$E,'Out-ward Register'!$F:$F)</f>
        <v>0</v>
      </c>
      <c r="I842" s="335">
        <f t="shared" si="86"/>
        <v>30</v>
      </c>
      <c r="J842" s="334">
        <v>0</v>
      </c>
      <c r="K842" s="334">
        <f t="shared" si="87"/>
        <v>0</v>
      </c>
      <c r="L842" s="334">
        <f t="shared" si="85"/>
        <v>0</v>
      </c>
      <c r="M842" s="334">
        <f t="shared" si="88"/>
        <v>0</v>
      </c>
      <c r="N842" s="177" t="s">
        <v>3446</v>
      </c>
      <c r="O842" s="400">
        <f t="shared" si="84"/>
        <v>0</v>
      </c>
      <c r="Q842" s="255"/>
    </row>
    <row r="843" spans="1:17" hidden="1">
      <c r="A843" s="261" t="s">
        <v>6323</v>
      </c>
      <c r="B843" s="333">
        <v>370</v>
      </c>
      <c r="C843" s="235"/>
      <c r="D843" s="238" t="s">
        <v>1214</v>
      </c>
      <c r="E843" s="235" t="s">
        <v>3094</v>
      </c>
      <c r="F843" s="235" t="s">
        <v>36</v>
      </c>
      <c r="G843" s="235">
        <f>SUMIF('In-ward Register'!$K:$K,Summery!$E:$E,'In-ward Register'!$M:$M)</f>
        <v>11</v>
      </c>
      <c r="H843" s="334">
        <f>SUMIF('Out-ward Register'!$D:$D,Summery!$E:$E,'Out-ward Register'!$F:$F)</f>
        <v>0</v>
      </c>
      <c r="I843" s="335">
        <f t="shared" si="86"/>
        <v>11</v>
      </c>
      <c r="J843" s="334">
        <v>0</v>
      </c>
      <c r="K843" s="334">
        <f t="shared" si="87"/>
        <v>0</v>
      </c>
      <c r="L843" s="334">
        <f t="shared" si="85"/>
        <v>0</v>
      </c>
      <c r="M843" s="334">
        <f t="shared" si="88"/>
        <v>0</v>
      </c>
      <c r="N843" s="177" t="s">
        <v>3446</v>
      </c>
      <c r="O843" s="400">
        <f t="shared" si="84"/>
        <v>0</v>
      </c>
      <c r="Q843" s="255"/>
    </row>
    <row r="844" spans="1:17" ht="20.399999999999999" hidden="1">
      <c r="A844" s="261" t="s">
        <v>6323</v>
      </c>
      <c r="B844" s="333">
        <v>371</v>
      </c>
      <c r="C844" s="235"/>
      <c r="D844" s="238" t="s">
        <v>1216</v>
      </c>
      <c r="E844" s="238" t="s">
        <v>1217</v>
      </c>
      <c r="F844" s="235" t="s">
        <v>36</v>
      </c>
      <c r="G844" s="235">
        <f>SUMIF('In-ward Register'!$K:$K,Summery!$E:$E,'In-ward Register'!$M:$M)</f>
        <v>265</v>
      </c>
      <c r="H844" s="334">
        <f>SUMIF('Out-ward Register'!$D:$D,Summery!$E:$E,'Out-ward Register'!$F:$F)</f>
        <v>33</v>
      </c>
      <c r="I844" s="335">
        <f t="shared" si="86"/>
        <v>232</v>
      </c>
      <c r="J844" s="334">
        <v>0</v>
      </c>
      <c r="K844" s="334">
        <f t="shared" si="87"/>
        <v>0</v>
      </c>
      <c r="L844" s="334">
        <f t="shared" si="85"/>
        <v>0</v>
      </c>
      <c r="M844" s="334">
        <f t="shared" si="88"/>
        <v>0</v>
      </c>
      <c r="N844" s="177" t="s">
        <v>3446</v>
      </c>
      <c r="O844" s="400">
        <f t="shared" si="84"/>
        <v>0</v>
      </c>
      <c r="Q844" s="255"/>
    </row>
    <row r="845" spans="1:17" hidden="1">
      <c r="A845" s="261" t="s">
        <v>6323</v>
      </c>
      <c r="B845" s="333">
        <v>373</v>
      </c>
      <c r="C845" s="235"/>
      <c r="D845" s="238" t="s">
        <v>1240</v>
      </c>
      <c r="E845" s="238" t="s">
        <v>1241</v>
      </c>
      <c r="F845" s="235" t="s">
        <v>36</v>
      </c>
      <c r="G845" s="235">
        <f>SUMIF('In-ward Register'!$K:$K,Summery!$E:$E,'In-ward Register'!$M:$M)</f>
        <v>142</v>
      </c>
      <c r="H845" s="334">
        <f>SUMIF('Out-ward Register'!$D:$D,Summery!$E:$E,'Out-ward Register'!$F:$F)</f>
        <v>0</v>
      </c>
      <c r="I845" s="335">
        <f t="shared" si="86"/>
        <v>142</v>
      </c>
      <c r="J845" s="334">
        <v>0</v>
      </c>
      <c r="K845" s="334">
        <f t="shared" si="87"/>
        <v>0</v>
      </c>
      <c r="L845" s="334">
        <f t="shared" si="85"/>
        <v>0</v>
      </c>
      <c r="M845" s="334">
        <f t="shared" si="88"/>
        <v>0</v>
      </c>
      <c r="N845" s="177" t="s">
        <v>3446</v>
      </c>
      <c r="O845" s="400">
        <f t="shared" ref="O845:O908" si="89">M845/M$2*100</f>
        <v>0</v>
      </c>
      <c r="Q845" s="255"/>
    </row>
    <row r="846" spans="1:17" hidden="1">
      <c r="A846" s="261" t="s">
        <v>6323</v>
      </c>
      <c r="B846" s="333">
        <v>374</v>
      </c>
      <c r="C846" s="235"/>
      <c r="D846" s="238" t="s">
        <v>1244</v>
      </c>
      <c r="E846" s="238" t="s">
        <v>1245</v>
      </c>
      <c r="F846" s="235" t="s">
        <v>36</v>
      </c>
      <c r="G846" s="235">
        <f>SUMIF('In-ward Register'!$K:$K,Summery!$E:$E,'In-ward Register'!$M:$M)</f>
        <v>5</v>
      </c>
      <c r="H846" s="334">
        <f>SUMIF('Out-ward Register'!$D:$D,Summery!$E:$E,'Out-ward Register'!$F:$F)</f>
        <v>0</v>
      </c>
      <c r="I846" s="335">
        <f t="shared" si="86"/>
        <v>5</v>
      </c>
      <c r="J846" s="334">
        <v>0</v>
      </c>
      <c r="K846" s="334">
        <f t="shared" si="87"/>
        <v>0</v>
      </c>
      <c r="L846" s="334">
        <f t="shared" si="85"/>
        <v>0</v>
      </c>
      <c r="M846" s="334">
        <f t="shared" si="88"/>
        <v>0</v>
      </c>
      <c r="N846" s="177" t="s">
        <v>3446</v>
      </c>
      <c r="O846" s="400">
        <f t="shared" si="89"/>
        <v>0</v>
      </c>
      <c r="Q846" s="255"/>
    </row>
    <row r="847" spans="1:17" ht="20.399999999999999" hidden="1">
      <c r="A847" s="261" t="s">
        <v>6323</v>
      </c>
      <c r="B847" s="333">
        <v>375</v>
      </c>
      <c r="C847" s="235"/>
      <c r="D847" s="337" t="s">
        <v>1246</v>
      </c>
      <c r="E847" s="238" t="s">
        <v>1247</v>
      </c>
      <c r="F847" s="235" t="s">
        <v>36</v>
      </c>
      <c r="G847" s="235">
        <f>SUMIF('In-ward Register'!$K:$K,Summery!$E:$E,'In-ward Register'!$M:$M)</f>
        <v>13</v>
      </c>
      <c r="H847" s="334">
        <f>SUMIF('Out-ward Register'!$D:$D,Summery!$E:$E,'Out-ward Register'!$F:$F)</f>
        <v>0</v>
      </c>
      <c r="I847" s="335">
        <f t="shared" si="86"/>
        <v>13</v>
      </c>
      <c r="J847" s="334">
        <v>0</v>
      </c>
      <c r="K847" s="334">
        <f t="shared" si="87"/>
        <v>0</v>
      </c>
      <c r="L847" s="334">
        <f t="shared" si="85"/>
        <v>0</v>
      </c>
      <c r="M847" s="334">
        <f t="shared" si="88"/>
        <v>0</v>
      </c>
      <c r="N847" s="177" t="s">
        <v>3446</v>
      </c>
      <c r="O847" s="400">
        <f t="shared" si="89"/>
        <v>0</v>
      </c>
      <c r="Q847" s="255"/>
    </row>
    <row r="848" spans="1:17" ht="20.399999999999999" hidden="1">
      <c r="A848" s="261" t="s">
        <v>6323</v>
      </c>
      <c r="B848" s="333">
        <v>376</v>
      </c>
      <c r="C848" s="235"/>
      <c r="D848" s="238" t="s">
        <v>1248</v>
      </c>
      <c r="E848" s="238" t="s">
        <v>1248</v>
      </c>
      <c r="F848" s="235" t="s">
        <v>36</v>
      </c>
      <c r="G848" s="235">
        <f>SUMIF('In-ward Register'!$K:$K,Summery!$E:$E,'In-ward Register'!$M:$M)</f>
        <v>1</v>
      </c>
      <c r="H848" s="334">
        <f>SUMIF('Out-ward Register'!$D:$D,Summery!$E:$E,'Out-ward Register'!$F:$F)</f>
        <v>0</v>
      </c>
      <c r="I848" s="335">
        <f t="shared" si="86"/>
        <v>1</v>
      </c>
      <c r="J848" s="334">
        <v>0</v>
      </c>
      <c r="K848" s="334">
        <f t="shared" si="87"/>
        <v>0</v>
      </c>
      <c r="L848" s="334">
        <f t="shared" si="85"/>
        <v>0</v>
      </c>
      <c r="M848" s="334">
        <f t="shared" si="88"/>
        <v>0</v>
      </c>
      <c r="N848" s="177" t="s">
        <v>3446</v>
      </c>
      <c r="O848" s="400">
        <f t="shared" si="89"/>
        <v>0</v>
      </c>
      <c r="Q848" s="255"/>
    </row>
    <row r="849" spans="1:17" hidden="1">
      <c r="A849" s="261" t="s">
        <v>6323</v>
      </c>
      <c r="B849" s="333">
        <v>379</v>
      </c>
      <c r="C849" s="235"/>
      <c r="D849" s="238" t="s">
        <v>1256</v>
      </c>
      <c r="E849" s="238" t="s">
        <v>1256</v>
      </c>
      <c r="F849" s="235" t="s">
        <v>36</v>
      </c>
      <c r="G849" s="235">
        <f>SUMIF('In-ward Register'!$K:$K,Summery!$E:$E,'In-ward Register'!$M:$M)</f>
        <v>1</v>
      </c>
      <c r="H849" s="334">
        <f>SUMIF('Out-ward Register'!$D:$D,Summery!$E:$E,'Out-ward Register'!$F:$F)</f>
        <v>0</v>
      </c>
      <c r="I849" s="335">
        <f t="shared" si="86"/>
        <v>1</v>
      </c>
      <c r="J849" s="334">
        <v>0</v>
      </c>
      <c r="K849" s="334">
        <f t="shared" si="87"/>
        <v>0</v>
      </c>
      <c r="L849" s="334">
        <f t="shared" si="85"/>
        <v>0</v>
      </c>
      <c r="M849" s="334">
        <f t="shared" si="88"/>
        <v>0</v>
      </c>
      <c r="N849" s="177" t="s">
        <v>3446</v>
      </c>
      <c r="O849" s="400">
        <f t="shared" si="89"/>
        <v>0</v>
      </c>
      <c r="Q849" s="255"/>
    </row>
    <row r="850" spans="1:17" hidden="1">
      <c r="A850" s="261" t="s">
        <v>6323</v>
      </c>
      <c r="B850" s="333">
        <v>380</v>
      </c>
      <c r="C850" s="235"/>
      <c r="D850" s="238" t="s">
        <v>1257</v>
      </c>
      <c r="E850" s="238" t="s">
        <v>1257</v>
      </c>
      <c r="F850" s="235" t="s">
        <v>36</v>
      </c>
      <c r="G850" s="235">
        <f>SUMIF('In-ward Register'!$K:$K,Summery!$E:$E,'In-ward Register'!$M:$M)</f>
        <v>1</v>
      </c>
      <c r="H850" s="334">
        <f>SUMIF('Out-ward Register'!$D:$D,Summery!$E:$E,'Out-ward Register'!$F:$F)</f>
        <v>0</v>
      </c>
      <c r="I850" s="335">
        <f t="shared" si="86"/>
        <v>1</v>
      </c>
      <c r="J850" s="334">
        <v>0</v>
      </c>
      <c r="K850" s="334">
        <f t="shared" si="87"/>
        <v>0</v>
      </c>
      <c r="L850" s="334">
        <f t="shared" si="85"/>
        <v>0</v>
      </c>
      <c r="M850" s="334">
        <f t="shared" si="88"/>
        <v>0</v>
      </c>
      <c r="N850" s="177" t="s">
        <v>3446</v>
      </c>
      <c r="O850" s="400">
        <f t="shared" si="89"/>
        <v>0</v>
      </c>
      <c r="Q850" s="255"/>
    </row>
    <row r="851" spans="1:17" ht="20.399999999999999" hidden="1">
      <c r="A851" s="261" t="s">
        <v>6323</v>
      </c>
      <c r="B851" s="333">
        <v>381</v>
      </c>
      <c r="C851" s="235"/>
      <c r="D851" s="238" t="s">
        <v>1258</v>
      </c>
      <c r="E851" s="238" t="s">
        <v>1259</v>
      </c>
      <c r="F851" s="235" t="s">
        <v>36</v>
      </c>
      <c r="G851" s="235">
        <f>SUMIF('In-ward Register'!$K:$K,Summery!$E:$E,'In-ward Register'!$M:$M)</f>
        <v>6</v>
      </c>
      <c r="H851" s="334">
        <f>SUMIF('Out-ward Register'!$D:$D,Summery!$E:$E,'Out-ward Register'!$F:$F)</f>
        <v>0</v>
      </c>
      <c r="I851" s="335">
        <f t="shared" si="86"/>
        <v>6</v>
      </c>
      <c r="J851" s="334">
        <v>0</v>
      </c>
      <c r="K851" s="334">
        <f t="shared" si="87"/>
        <v>0</v>
      </c>
      <c r="L851" s="334">
        <f t="shared" si="85"/>
        <v>0</v>
      </c>
      <c r="M851" s="334">
        <f t="shared" si="88"/>
        <v>0</v>
      </c>
      <c r="N851" s="177" t="s">
        <v>3446</v>
      </c>
      <c r="O851" s="400">
        <f t="shared" si="89"/>
        <v>0</v>
      </c>
      <c r="Q851" s="255"/>
    </row>
    <row r="852" spans="1:17" hidden="1">
      <c r="A852" s="261" t="s">
        <v>6323</v>
      </c>
      <c r="B852" s="333">
        <v>382</v>
      </c>
      <c r="C852" s="235"/>
      <c r="D852" s="333" t="s">
        <v>1262</v>
      </c>
      <c r="E852" s="238" t="s">
        <v>1263</v>
      </c>
      <c r="F852" s="235" t="s">
        <v>36</v>
      </c>
      <c r="G852" s="235">
        <f>SUMIF('In-ward Register'!$K:$K,Summery!$E:$E,'In-ward Register'!$M:$M)</f>
        <v>465</v>
      </c>
      <c r="H852" s="334">
        <f>SUMIF('Out-ward Register'!$D:$D,Summery!$E:$E,'Out-ward Register'!$F:$F)</f>
        <v>0</v>
      </c>
      <c r="I852" s="335">
        <f t="shared" si="86"/>
        <v>465</v>
      </c>
      <c r="J852" s="334">
        <v>0</v>
      </c>
      <c r="K852" s="334">
        <f t="shared" si="87"/>
        <v>0</v>
      </c>
      <c r="L852" s="334">
        <f t="shared" si="85"/>
        <v>0</v>
      </c>
      <c r="M852" s="334">
        <f t="shared" si="88"/>
        <v>0</v>
      </c>
      <c r="N852" s="177" t="s">
        <v>3446</v>
      </c>
      <c r="O852" s="400">
        <f t="shared" si="89"/>
        <v>0</v>
      </c>
      <c r="Q852" s="255"/>
    </row>
    <row r="853" spans="1:17" hidden="1">
      <c r="A853" s="261" t="s">
        <v>6323</v>
      </c>
      <c r="B853" s="333">
        <v>383</v>
      </c>
      <c r="C853" s="235"/>
      <c r="D853" s="238" t="s">
        <v>1264</v>
      </c>
      <c r="E853" s="238" t="s">
        <v>1265</v>
      </c>
      <c r="F853" s="235" t="s">
        <v>36</v>
      </c>
      <c r="G853" s="235">
        <f>SUMIF('In-ward Register'!$K:$K,Summery!$E:$E,'In-ward Register'!$M:$M)</f>
        <v>6</v>
      </c>
      <c r="H853" s="334">
        <f>SUMIF('Out-ward Register'!$D:$D,Summery!$E:$E,'Out-ward Register'!$F:$F)</f>
        <v>6</v>
      </c>
      <c r="I853" s="335">
        <f t="shared" si="86"/>
        <v>0</v>
      </c>
      <c r="J853" s="334">
        <v>0</v>
      </c>
      <c r="K853" s="334">
        <f t="shared" si="87"/>
        <v>0</v>
      </c>
      <c r="L853" s="334">
        <f t="shared" si="85"/>
        <v>0</v>
      </c>
      <c r="M853" s="334">
        <f t="shared" si="88"/>
        <v>0</v>
      </c>
      <c r="N853" s="177" t="s">
        <v>3446</v>
      </c>
      <c r="O853" s="400">
        <f t="shared" si="89"/>
        <v>0</v>
      </c>
      <c r="Q853" s="255"/>
    </row>
    <row r="854" spans="1:17" hidden="1">
      <c r="A854" s="261" t="s">
        <v>6323</v>
      </c>
      <c r="B854" s="333">
        <v>384</v>
      </c>
      <c r="C854" s="235"/>
      <c r="D854" s="238" t="s">
        <v>1266</v>
      </c>
      <c r="E854" s="238" t="s">
        <v>1267</v>
      </c>
      <c r="F854" s="235" t="s">
        <v>36</v>
      </c>
      <c r="G854" s="235">
        <f>SUMIF('In-ward Register'!$K:$K,Summery!$E:$E,'In-ward Register'!$M:$M)</f>
        <v>5</v>
      </c>
      <c r="H854" s="334">
        <f>SUMIF('Out-ward Register'!$D:$D,Summery!$E:$E,'Out-ward Register'!$F:$F)</f>
        <v>5</v>
      </c>
      <c r="I854" s="335">
        <f t="shared" si="86"/>
        <v>0</v>
      </c>
      <c r="J854" s="334">
        <v>0</v>
      </c>
      <c r="K854" s="334">
        <f t="shared" si="87"/>
        <v>0</v>
      </c>
      <c r="L854" s="334">
        <f t="shared" si="85"/>
        <v>0</v>
      </c>
      <c r="M854" s="334">
        <f t="shared" si="88"/>
        <v>0</v>
      </c>
      <c r="N854" s="177" t="s">
        <v>3446</v>
      </c>
      <c r="O854" s="400">
        <f t="shared" si="89"/>
        <v>0</v>
      </c>
      <c r="Q854" s="255"/>
    </row>
    <row r="855" spans="1:17" hidden="1">
      <c r="A855" s="261" t="s">
        <v>6323</v>
      </c>
      <c r="B855" s="333">
        <v>385</v>
      </c>
      <c r="C855" s="235"/>
      <c r="D855" s="238" t="s">
        <v>1268</v>
      </c>
      <c r="E855" s="238" t="s">
        <v>1268</v>
      </c>
      <c r="F855" s="235" t="s">
        <v>36</v>
      </c>
      <c r="G855" s="235">
        <f>SUMIF('In-ward Register'!$K:$K,Summery!$E:$E,'In-ward Register'!$M:$M)</f>
        <v>20</v>
      </c>
      <c r="H855" s="334">
        <f>SUMIF('Out-ward Register'!$D:$D,Summery!$E:$E,'Out-ward Register'!$F:$F)</f>
        <v>0</v>
      </c>
      <c r="I855" s="335">
        <f t="shared" si="86"/>
        <v>20</v>
      </c>
      <c r="J855" s="334">
        <v>0</v>
      </c>
      <c r="K855" s="334">
        <f t="shared" si="87"/>
        <v>0</v>
      </c>
      <c r="L855" s="334">
        <f t="shared" si="85"/>
        <v>0</v>
      </c>
      <c r="M855" s="334">
        <f t="shared" si="88"/>
        <v>0</v>
      </c>
      <c r="N855" s="177" t="s">
        <v>3446</v>
      </c>
      <c r="O855" s="400">
        <f t="shared" si="89"/>
        <v>0</v>
      </c>
      <c r="Q855" s="255"/>
    </row>
    <row r="856" spans="1:17" hidden="1">
      <c r="A856" s="261" t="s">
        <v>6323</v>
      </c>
      <c r="B856" s="333">
        <v>386</v>
      </c>
      <c r="C856" s="235"/>
      <c r="D856" s="238" t="s">
        <v>1269</v>
      </c>
      <c r="E856" s="238" t="s">
        <v>1269</v>
      </c>
      <c r="F856" s="235" t="s">
        <v>36</v>
      </c>
      <c r="G856" s="235">
        <f>SUMIF('In-ward Register'!$K:$K,Summery!$E:$E,'In-ward Register'!$M:$M)</f>
        <v>12</v>
      </c>
      <c r="H856" s="334">
        <f>SUMIF('Out-ward Register'!$D:$D,Summery!$E:$E,'Out-ward Register'!$F:$F)</f>
        <v>0</v>
      </c>
      <c r="I856" s="335">
        <f t="shared" si="86"/>
        <v>12</v>
      </c>
      <c r="J856" s="334">
        <v>0</v>
      </c>
      <c r="K856" s="334">
        <f t="shared" si="87"/>
        <v>0</v>
      </c>
      <c r="L856" s="334">
        <f t="shared" si="85"/>
        <v>0</v>
      </c>
      <c r="M856" s="334">
        <f t="shared" si="88"/>
        <v>0</v>
      </c>
      <c r="N856" s="177" t="s">
        <v>3446</v>
      </c>
      <c r="O856" s="400">
        <f t="shared" si="89"/>
        <v>0</v>
      </c>
      <c r="Q856" s="255"/>
    </row>
    <row r="857" spans="1:17" hidden="1">
      <c r="A857" s="261" t="s">
        <v>6323</v>
      </c>
      <c r="B857" s="333">
        <v>387</v>
      </c>
      <c r="C857" s="235"/>
      <c r="D857" s="238" t="s">
        <v>1270</v>
      </c>
      <c r="E857" s="238" t="s">
        <v>1270</v>
      </c>
      <c r="F857" s="235" t="s">
        <v>36</v>
      </c>
      <c r="G857" s="235">
        <f>SUMIF('In-ward Register'!$K:$K,Summery!$E:$E,'In-ward Register'!$M:$M)</f>
        <v>23</v>
      </c>
      <c r="H857" s="334">
        <f>SUMIF('Out-ward Register'!$D:$D,Summery!$E:$E,'Out-ward Register'!$F:$F)</f>
        <v>23</v>
      </c>
      <c r="I857" s="335">
        <f t="shared" si="86"/>
        <v>0</v>
      </c>
      <c r="J857" s="334">
        <v>0</v>
      </c>
      <c r="K857" s="334">
        <f t="shared" si="87"/>
        <v>0</v>
      </c>
      <c r="L857" s="334">
        <f t="shared" si="85"/>
        <v>0</v>
      </c>
      <c r="M857" s="334">
        <f t="shared" si="88"/>
        <v>0</v>
      </c>
      <c r="N857" s="177" t="s">
        <v>3446</v>
      </c>
      <c r="O857" s="400">
        <f t="shared" si="89"/>
        <v>0</v>
      </c>
      <c r="Q857" s="255"/>
    </row>
    <row r="858" spans="1:17" hidden="1">
      <c r="A858" s="261" t="s">
        <v>6323</v>
      </c>
      <c r="B858" s="333">
        <v>388</v>
      </c>
      <c r="C858" s="235"/>
      <c r="D858" s="238" t="s">
        <v>1271</v>
      </c>
      <c r="E858" s="238" t="s">
        <v>1271</v>
      </c>
      <c r="F858" s="235" t="s">
        <v>36</v>
      </c>
      <c r="G858" s="235">
        <f>SUMIF('In-ward Register'!$K:$K,Summery!$E:$E,'In-ward Register'!$M:$M)</f>
        <v>2</v>
      </c>
      <c r="H858" s="334">
        <f>SUMIF('Out-ward Register'!$D:$D,Summery!$E:$E,'Out-ward Register'!$F:$F)</f>
        <v>0</v>
      </c>
      <c r="I858" s="335">
        <f t="shared" si="86"/>
        <v>2</v>
      </c>
      <c r="J858" s="334">
        <v>0</v>
      </c>
      <c r="K858" s="334">
        <f t="shared" si="87"/>
        <v>0</v>
      </c>
      <c r="L858" s="334">
        <f t="shared" si="85"/>
        <v>0</v>
      </c>
      <c r="M858" s="334">
        <f t="shared" si="88"/>
        <v>0</v>
      </c>
      <c r="N858" s="177" t="s">
        <v>3446</v>
      </c>
      <c r="O858" s="400">
        <f t="shared" si="89"/>
        <v>0</v>
      </c>
      <c r="Q858" s="255"/>
    </row>
    <row r="859" spans="1:17" hidden="1">
      <c r="A859" s="261" t="s">
        <v>6323</v>
      </c>
      <c r="B859" s="333">
        <v>389</v>
      </c>
      <c r="C859" s="235"/>
      <c r="D859" s="238" t="s">
        <v>1277</v>
      </c>
      <c r="E859" s="238" t="s">
        <v>1278</v>
      </c>
      <c r="F859" s="235" t="s">
        <v>36</v>
      </c>
      <c r="G859" s="235">
        <f>SUMIF('In-ward Register'!$K:$K,Summery!$E:$E,'In-ward Register'!$M:$M)</f>
        <v>13</v>
      </c>
      <c r="H859" s="334">
        <f>SUMIF('Out-ward Register'!$D:$D,Summery!$E:$E,'Out-ward Register'!$F:$F)</f>
        <v>0</v>
      </c>
      <c r="I859" s="335">
        <f t="shared" si="86"/>
        <v>13</v>
      </c>
      <c r="J859" s="334">
        <v>0</v>
      </c>
      <c r="K859" s="334">
        <f t="shared" si="87"/>
        <v>0</v>
      </c>
      <c r="L859" s="334">
        <f t="shared" si="85"/>
        <v>0</v>
      </c>
      <c r="M859" s="334">
        <f t="shared" si="88"/>
        <v>0</v>
      </c>
      <c r="N859" s="177" t="s">
        <v>3446</v>
      </c>
      <c r="O859" s="400">
        <f t="shared" si="89"/>
        <v>0</v>
      </c>
      <c r="Q859" s="255"/>
    </row>
    <row r="860" spans="1:17" hidden="1">
      <c r="A860" s="261" t="s">
        <v>6323</v>
      </c>
      <c r="B860" s="333">
        <v>390</v>
      </c>
      <c r="C860" s="235"/>
      <c r="D860" s="238" t="s">
        <v>1279</v>
      </c>
      <c r="E860" s="235" t="s">
        <v>1280</v>
      </c>
      <c r="F860" s="235" t="s">
        <v>36</v>
      </c>
      <c r="G860" s="235">
        <f>SUMIF('In-ward Register'!$K:$K,Summery!$E:$E,'In-ward Register'!$M:$M)</f>
        <v>13</v>
      </c>
      <c r="H860" s="334">
        <f>SUMIF('Out-ward Register'!$D:$D,Summery!$E:$E,'Out-ward Register'!$F:$F)</f>
        <v>0</v>
      </c>
      <c r="I860" s="335">
        <f t="shared" si="86"/>
        <v>13</v>
      </c>
      <c r="J860" s="334">
        <v>0</v>
      </c>
      <c r="K860" s="334">
        <f t="shared" si="87"/>
        <v>0</v>
      </c>
      <c r="L860" s="334">
        <f t="shared" si="85"/>
        <v>0</v>
      </c>
      <c r="M860" s="334">
        <f t="shared" si="88"/>
        <v>0</v>
      </c>
      <c r="N860" s="177" t="s">
        <v>3446</v>
      </c>
      <c r="O860" s="400">
        <f t="shared" si="89"/>
        <v>0</v>
      </c>
      <c r="Q860" s="255"/>
    </row>
    <row r="861" spans="1:17" hidden="1">
      <c r="A861" s="261" t="s">
        <v>6323</v>
      </c>
      <c r="B861" s="333">
        <v>391</v>
      </c>
      <c r="C861" s="235"/>
      <c r="D861" s="238" t="s">
        <v>1284</v>
      </c>
      <c r="E861" s="238" t="s">
        <v>1285</v>
      </c>
      <c r="F861" s="235" t="s">
        <v>36</v>
      </c>
      <c r="G861" s="235">
        <f>SUMIF('In-ward Register'!$K:$K,Summery!$E:$E,'In-ward Register'!$M:$M)</f>
        <v>193</v>
      </c>
      <c r="H861" s="334">
        <f>SUMIF('Out-ward Register'!$D:$D,Summery!$E:$E,'Out-ward Register'!$F:$F)</f>
        <v>0</v>
      </c>
      <c r="I861" s="335">
        <f t="shared" si="86"/>
        <v>193</v>
      </c>
      <c r="J861" s="334">
        <v>0</v>
      </c>
      <c r="K861" s="334">
        <f t="shared" si="87"/>
        <v>0</v>
      </c>
      <c r="L861" s="334">
        <f t="shared" si="85"/>
        <v>0</v>
      </c>
      <c r="M861" s="334">
        <f t="shared" si="88"/>
        <v>0</v>
      </c>
      <c r="N861" s="177" t="s">
        <v>3446</v>
      </c>
      <c r="O861" s="400">
        <f t="shared" si="89"/>
        <v>0</v>
      </c>
      <c r="Q861" s="255"/>
    </row>
    <row r="862" spans="1:17" hidden="1">
      <c r="A862" s="261" t="s">
        <v>6323</v>
      </c>
      <c r="B862" s="333">
        <v>392</v>
      </c>
      <c r="C862" s="235"/>
      <c r="D862" s="238" t="s">
        <v>1286</v>
      </c>
      <c r="E862" s="235" t="s">
        <v>1287</v>
      </c>
      <c r="F862" s="235" t="s">
        <v>36</v>
      </c>
      <c r="G862" s="235">
        <f>SUMIF('In-ward Register'!$K:$K,Summery!$E:$E,'In-ward Register'!$M:$M)</f>
        <v>73</v>
      </c>
      <c r="H862" s="334">
        <f>SUMIF('Out-ward Register'!$D:$D,Summery!$E:$E,'Out-ward Register'!$F:$F)</f>
        <v>0</v>
      </c>
      <c r="I862" s="335">
        <f t="shared" si="86"/>
        <v>73</v>
      </c>
      <c r="J862" s="334">
        <v>0</v>
      </c>
      <c r="K862" s="334">
        <f t="shared" si="87"/>
        <v>0</v>
      </c>
      <c r="L862" s="334">
        <f t="shared" ref="L862:L925" si="90">J862*H862</f>
        <v>0</v>
      </c>
      <c r="M862" s="334">
        <f t="shared" si="88"/>
        <v>0</v>
      </c>
      <c r="N862" s="177" t="s">
        <v>3446</v>
      </c>
      <c r="O862" s="400">
        <f t="shared" si="89"/>
        <v>0</v>
      </c>
      <c r="Q862" s="255"/>
    </row>
    <row r="863" spans="1:17" hidden="1">
      <c r="A863" s="261" t="s">
        <v>6323</v>
      </c>
      <c r="B863" s="333">
        <v>393</v>
      </c>
      <c r="C863" s="235"/>
      <c r="D863" s="238" t="s">
        <v>1288</v>
      </c>
      <c r="E863" s="238" t="s">
        <v>1288</v>
      </c>
      <c r="F863" s="235" t="s">
        <v>36</v>
      </c>
      <c r="G863" s="235">
        <f>SUMIF('In-ward Register'!$K:$K,Summery!$E:$E,'In-ward Register'!$M:$M)</f>
        <v>1</v>
      </c>
      <c r="H863" s="334">
        <f>SUMIF('Out-ward Register'!$D:$D,Summery!$E:$E,'Out-ward Register'!$F:$F)</f>
        <v>0</v>
      </c>
      <c r="I863" s="335">
        <f t="shared" si="86"/>
        <v>1</v>
      </c>
      <c r="J863" s="334">
        <v>0</v>
      </c>
      <c r="K863" s="334">
        <f t="shared" si="87"/>
        <v>0</v>
      </c>
      <c r="L863" s="334">
        <f t="shared" si="90"/>
        <v>0</v>
      </c>
      <c r="M863" s="334">
        <f t="shared" si="88"/>
        <v>0</v>
      </c>
      <c r="N863" s="177" t="s">
        <v>3446</v>
      </c>
      <c r="O863" s="400">
        <f t="shared" si="89"/>
        <v>0</v>
      </c>
      <c r="Q863" s="255"/>
    </row>
    <row r="864" spans="1:17" ht="30.6" hidden="1">
      <c r="A864" s="261" t="s">
        <v>6323</v>
      </c>
      <c r="B864" s="333">
        <v>396</v>
      </c>
      <c r="C864" s="235">
        <v>109567979</v>
      </c>
      <c r="D864" s="238" t="s">
        <v>1297</v>
      </c>
      <c r="E864" s="337" t="s">
        <v>1298</v>
      </c>
      <c r="F864" s="235" t="s">
        <v>36</v>
      </c>
      <c r="G864" s="235">
        <f>SUMIF('In-ward Register'!$K:$K,Summery!$E:$E,'In-ward Register'!$M:$M)</f>
        <v>1</v>
      </c>
      <c r="H864" s="334">
        <f>SUMIF('Out-ward Register'!$D:$D,Summery!$E:$E,'Out-ward Register'!$F:$F)</f>
        <v>1</v>
      </c>
      <c r="I864" s="335">
        <f t="shared" si="86"/>
        <v>0</v>
      </c>
      <c r="J864" s="334">
        <v>56797</v>
      </c>
      <c r="K864" s="334">
        <f t="shared" si="87"/>
        <v>56797</v>
      </c>
      <c r="L864" s="334">
        <f t="shared" si="90"/>
        <v>56797</v>
      </c>
      <c r="M864" s="334">
        <f t="shared" si="88"/>
        <v>0</v>
      </c>
      <c r="N864" s="177"/>
      <c r="O864" s="400">
        <f t="shared" si="89"/>
        <v>0</v>
      </c>
      <c r="Q864" s="255"/>
    </row>
    <row r="865" spans="1:17" hidden="1">
      <c r="A865" s="261" t="s">
        <v>6323</v>
      </c>
      <c r="B865" s="333">
        <v>399</v>
      </c>
      <c r="C865" s="235"/>
      <c r="D865" s="337" t="s">
        <v>1312</v>
      </c>
      <c r="E865" s="238" t="s">
        <v>1313</v>
      </c>
      <c r="F865" s="235" t="s">
        <v>36</v>
      </c>
      <c r="G865" s="235">
        <f>SUMIF('In-ward Register'!$K:$K,Summery!$E:$E,'In-ward Register'!$M:$M)</f>
        <v>42</v>
      </c>
      <c r="H865" s="334">
        <f>SUMIF('Out-ward Register'!$D:$D,Summery!$E:$E,'Out-ward Register'!$F:$F)</f>
        <v>0</v>
      </c>
      <c r="I865" s="335">
        <f t="shared" si="86"/>
        <v>42</v>
      </c>
      <c r="J865" s="334">
        <v>0</v>
      </c>
      <c r="K865" s="334">
        <f t="shared" si="87"/>
        <v>0</v>
      </c>
      <c r="L865" s="334">
        <f t="shared" si="90"/>
        <v>0</v>
      </c>
      <c r="M865" s="334">
        <f t="shared" si="88"/>
        <v>0</v>
      </c>
      <c r="N865" s="177" t="s">
        <v>3446</v>
      </c>
      <c r="O865" s="400">
        <f t="shared" si="89"/>
        <v>0</v>
      </c>
      <c r="Q865" s="255"/>
    </row>
    <row r="866" spans="1:17" hidden="1">
      <c r="A866" s="261" t="s">
        <v>6323</v>
      </c>
      <c r="B866" s="333">
        <v>400</v>
      </c>
      <c r="C866" s="235"/>
      <c r="D866" s="238" t="s">
        <v>1316</v>
      </c>
      <c r="E866" s="238" t="s">
        <v>1317</v>
      </c>
      <c r="F866" s="235" t="s">
        <v>36</v>
      </c>
      <c r="G866" s="235">
        <f>SUMIF('In-ward Register'!$K:$K,Summery!$E:$E,'In-ward Register'!$M:$M)</f>
        <v>12</v>
      </c>
      <c r="H866" s="334">
        <f>SUMIF('Out-ward Register'!$D:$D,Summery!$E:$E,'Out-ward Register'!$F:$F)</f>
        <v>12</v>
      </c>
      <c r="I866" s="335">
        <f t="shared" si="86"/>
        <v>0</v>
      </c>
      <c r="J866" s="334">
        <v>0</v>
      </c>
      <c r="K866" s="334">
        <f t="shared" si="87"/>
        <v>0</v>
      </c>
      <c r="L866" s="334">
        <f t="shared" si="90"/>
        <v>0</v>
      </c>
      <c r="M866" s="334">
        <f t="shared" si="88"/>
        <v>0</v>
      </c>
      <c r="N866" s="177" t="s">
        <v>3446</v>
      </c>
      <c r="O866" s="400">
        <f t="shared" si="89"/>
        <v>0</v>
      </c>
      <c r="Q866" s="255"/>
    </row>
    <row r="867" spans="1:17" hidden="1">
      <c r="A867" s="261" t="s">
        <v>6323</v>
      </c>
      <c r="B867" s="333">
        <v>401</v>
      </c>
      <c r="C867" s="235"/>
      <c r="D867" s="238" t="s">
        <v>1320</v>
      </c>
      <c r="E867" s="238" t="s">
        <v>1321</v>
      </c>
      <c r="F867" s="235" t="s">
        <v>36</v>
      </c>
      <c r="G867" s="235">
        <f>SUMIF('In-ward Register'!$K:$K,Summery!$E:$E,'In-ward Register'!$M:$M)</f>
        <v>35</v>
      </c>
      <c r="H867" s="334">
        <f>SUMIF('Out-ward Register'!$D:$D,Summery!$E:$E,'Out-ward Register'!$F:$F)</f>
        <v>0</v>
      </c>
      <c r="I867" s="335">
        <f t="shared" si="86"/>
        <v>35</v>
      </c>
      <c r="J867" s="334">
        <v>0</v>
      </c>
      <c r="K867" s="334">
        <f t="shared" si="87"/>
        <v>0</v>
      </c>
      <c r="L867" s="334">
        <f t="shared" si="90"/>
        <v>0</v>
      </c>
      <c r="M867" s="334">
        <f t="shared" si="88"/>
        <v>0</v>
      </c>
      <c r="N867" s="177" t="s">
        <v>3446</v>
      </c>
      <c r="O867" s="400">
        <f t="shared" si="89"/>
        <v>0</v>
      </c>
      <c r="Q867" s="255"/>
    </row>
    <row r="868" spans="1:17" hidden="1">
      <c r="A868" s="261" t="s">
        <v>6323</v>
      </c>
      <c r="B868" s="333">
        <v>406</v>
      </c>
      <c r="C868" s="235"/>
      <c r="D868" s="238" t="s">
        <v>1326</v>
      </c>
      <c r="E868" s="238" t="s">
        <v>1326</v>
      </c>
      <c r="F868" s="235" t="s">
        <v>2729</v>
      </c>
      <c r="G868" s="235">
        <f>SUMIF('In-ward Register'!$K:$K,Summery!$E:$E,'In-ward Register'!$M:$M)</f>
        <v>150</v>
      </c>
      <c r="H868" s="334">
        <f>SUMIF('Out-ward Register'!$D:$D,Summery!$E:$E,'Out-ward Register'!$F:$F)</f>
        <v>0</v>
      </c>
      <c r="I868" s="335">
        <f t="shared" si="86"/>
        <v>150</v>
      </c>
      <c r="J868" s="334">
        <v>0</v>
      </c>
      <c r="K868" s="334">
        <f t="shared" si="87"/>
        <v>0</v>
      </c>
      <c r="L868" s="334">
        <f t="shared" si="90"/>
        <v>0</v>
      </c>
      <c r="M868" s="334">
        <f t="shared" si="88"/>
        <v>0</v>
      </c>
      <c r="N868" s="177" t="s">
        <v>3446</v>
      </c>
      <c r="O868" s="400">
        <f t="shared" si="89"/>
        <v>0</v>
      </c>
      <c r="Q868" s="255"/>
    </row>
    <row r="869" spans="1:17" hidden="1">
      <c r="A869" s="261" t="s">
        <v>6323</v>
      </c>
      <c r="B869" s="333">
        <v>408</v>
      </c>
      <c r="C869" s="235"/>
      <c r="D869" s="238" t="s">
        <v>1330</v>
      </c>
      <c r="E869" s="238" t="s">
        <v>1330</v>
      </c>
      <c r="F869" s="235" t="s">
        <v>36</v>
      </c>
      <c r="G869" s="235">
        <f>SUMIF('In-ward Register'!$K:$K,Summery!$E:$E,'In-ward Register'!$M:$M)</f>
        <v>98</v>
      </c>
      <c r="H869" s="334">
        <f>SUMIF('Out-ward Register'!$D:$D,Summery!$E:$E,'Out-ward Register'!$F:$F)</f>
        <v>0</v>
      </c>
      <c r="I869" s="335">
        <f t="shared" si="86"/>
        <v>98</v>
      </c>
      <c r="J869" s="334">
        <v>0</v>
      </c>
      <c r="K869" s="334">
        <f t="shared" si="87"/>
        <v>0</v>
      </c>
      <c r="L869" s="334">
        <f t="shared" si="90"/>
        <v>0</v>
      </c>
      <c r="M869" s="334">
        <f t="shared" si="88"/>
        <v>0</v>
      </c>
      <c r="N869" s="177" t="s">
        <v>3446</v>
      </c>
      <c r="O869" s="400">
        <f t="shared" si="89"/>
        <v>0</v>
      </c>
      <c r="Q869" s="255"/>
    </row>
    <row r="870" spans="1:17" hidden="1">
      <c r="A870" s="261" t="s">
        <v>6323</v>
      </c>
      <c r="B870" s="333">
        <v>409</v>
      </c>
      <c r="C870" s="235"/>
      <c r="D870" s="238" t="s">
        <v>1331</v>
      </c>
      <c r="E870" s="238" t="s">
        <v>1332</v>
      </c>
      <c r="F870" s="235" t="s">
        <v>36</v>
      </c>
      <c r="G870" s="235">
        <f>SUMIF('In-ward Register'!$K:$K,Summery!$E:$E,'In-ward Register'!$M:$M)</f>
        <v>26</v>
      </c>
      <c r="H870" s="334">
        <f>SUMIF('Out-ward Register'!$D:$D,Summery!$E:$E,'Out-ward Register'!$F:$F)</f>
        <v>0</v>
      </c>
      <c r="I870" s="335">
        <f t="shared" si="86"/>
        <v>26</v>
      </c>
      <c r="J870" s="334">
        <v>0</v>
      </c>
      <c r="K870" s="334">
        <f t="shared" si="87"/>
        <v>0</v>
      </c>
      <c r="L870" s="334">
        <f t="shared" si="90"/>
        <v>0</v>
      </c>
      <c r="M870" s="334">
        <f t="shared" si="88"/>
        <v>0</v>
      </c>
      <c r="N870" s="177" t="s">
        <v>3446</v>
      </c>
      <c r="O870" s="400">
        <f t="shared" si="89"/>
        <v>0</v>
      </c>
      <c r="Q870" s="255"/>
    </row>
    <row r="871" spans="1:17" hidden="1">
      <c r="A871" s="261" t="s">
        <v>6323</v>
      </c>
      <c r="B871" s="333">
        <v>410</v>
      </c>
      <c r="C871" s="235"/>
      <c r="D871" s="238" t="s">
        <v>1335</v>
      </c>
      <c r="E871" s="238" t="s">
        <v>1336</v>
      </c>
      <c r="F871" s="235" t="s">
        <v>36</v>
      </c>
      <c r="G871" s="235">
        <f>SUMIF('In-ward Register'!$K:$K,Summery!$E:$E,'In-ward Register'!$M:$M)</f>
        <v>12</v>
      </c>
      <c r="H871" s="334">
        <f>SUMIF('Out-ward Register'!$D:$D,Summery!$E:$E,'Out-ward Register'!$F:$F)</f>
        <v>12</v>
      </c>
      <c r="I871" s="335">
        <f t="shared" si="86"/>
        <v>0</v>
      </c>
      <c r="J871" s="334">
        <v>0</v>
      </c>
      <c r="K871" s="334">
        <f t="shared" si="87"/>
        <v>0</v>
      </c>
      <c r="L871" s="334">
        <f t="shared" si="90"/>
        <v>0</v>
      </c>
      <c r="M871" s="334">
        <f t="shared" si="88"/>
        <v>0</v>
      </c>
      <c r="N871" s="177" t="s">
        <v>3446</v>
      </c>
      <c r="O871" s="400">
        <f t="shared" si="89"/>
        <v>0</v>
      </c>
      <c r="Q871" s="255"/>
    </row>
    <row r="872" spans="1:17" hidden="1">
      <c r="A872" s="261" t="s">
        <v>6323</v>
      </c>
      <c r="B872" s="333">
        <v>411</v>
      </c>
      <c r="C872" s="235"/>
      <c r="D872" s="238" t="s">
        <v>1339</v>
      </c>
      <c r="E872" s="238" t="s">
        <v>1340</v>
      </c>
      <c r="F872" s="235" t="s">
        <v>36</v>
      </c>
      <c r="G872" s="235">
        <f>SUMIF('In-ward Register'!$K:$K,Summery!$E:$E,'In-ward Register'!$M:$M)</f>
        <v>10</v>
      </c>
      <c r="H872" s="334">
        <f>SUMIF('Out-ward Register'!$D:$D,Summery!$E:$E,'Out-ward Register'!$F:$F)</f>
        <v>10</v>
      </c>
      <c r="I872" s="335">
        <f t="shared" si="86"/>
        <v>0</v>
      </c>
      <c r="J872" s="334">
        <v>0</v>
      </c>
      <c r="K872" s="334">
        <f t="shared" si="87"/>
        <v>0</v>
      </c>
      <c r="L872" s="334">
        <f t="shared" si="90"/>
        <v>0</v>
      </c>
      <c r="M872" s="334">
        <f t="shared" si="88"/>
        <v>0</v>
      </c>
      <c r="N872" s="177" t="s">
        <v>3446</v>
      </c>
      <c r="O872" s="400">
        <f t="shared" si="89"/>
        <v>0</v>
      </c>
      <c r="Q872" s="255"/>
    </row>
    <row r="873" spans="1:17" ht="20.399999999999999" hidden="1">
      <c r="A873" s="261" t="s">
        <v>6323</v>
      </c>
      <c r="B873" s="333">
        <v>412</v>
      </c>
      <c r="C873" s="235"/>
      <c r="D873" s="238" t="s">
        <v>1341</v>
      </c>
      <c r="E873" s="238" t="s">
        <v>1342</v>
      </c>
      <c r="F873" s="235" t="s">
        <v>36</v>
      </c>
      <c r="G873" s="235">
        <f>SUMIF('In-ward Register'!$K:$K,Summery!$E:$E,'In-ward Register'!$M:$M)</f>
        <v>5</v>
      </c>
      <c r="H873" s="334">
        <f>SUMIF('Out-ward Register'!$D:$D,Summery!$E:$E,'Out-ward Register'!$F:$F)</f>
        <v>0</v>
      </c>
      <c r="I873" s="335">
        <f t="shared" si="86"/>
        <v>5</v>
      </c>
      <c r="J873" s="334">
        <v>0</v>
      </c>
      <c r="K873" s="334">
        <f t="shared" si="87"/>
        <v>0</v>
      </c>
      <c r="L873" s="334">
        <f t="shared" si="90"/>
        <v>0</v>
      </c>
      <c r="M873" s="334">
        <f t="shared" si="88"/>
        <v>0</v>
      </c>
      <c r="N873" s="177" t="s">
        <v>3446</v>
      </c>
      <c r="O873" s="400">
        <f t="shared" si="89"/>
        <v>0</v>
      </c>
      <c r="Q873" s="255"/>
    </row>
    <row r="874" spans="1:17" hidden="1">
      <c r="A874" s="261" t="s">
        <v>6323</v>
      </c>
      <c r="B874" s="333">
        <v>413</v>
      </c>
      <c r="C874" s="235"/>
      <c r="D874" s="337" t="s">
        <v>1343</v>
      </c>
      <c r="E874" s="235" t="s">
        <v>1344</v>
      </c>
      <c r="F874" s="235" t="s">
        <v>36</v>
      </c>
      <c r="G874" s="235">
        <f>SUMIF('In-ward Register'!$K:$K,Summery!$E:$E,'In-ward Register'!$M:$M)</f>
        <v>4</v>
      </c>
      <c r="H874" s="334">
        <f>SUMIF('Out-ward Register'!$D:$D,Summery!$E:$E,'Out-ward Register'!$F:$F)</f>
        <v>0</v>
      </c>
      <c r="I874" s="335">
        <f t="shared" si="86"/>
        <v>4</v>
      </c>
      <c r="J874" s="334">
        <v>0</v>
      </c>
      <c r="K874" s="334">
        <f t="shared" si="87"/>
        <v>0</v>
      </c>
      <c r="L874" s="334">
        <f t="shared" si="90"/>
        <v>0</v>
      </c>
      <c r="M874" s="334">
        <f t="shared" si="88"/>
        <v>0</v>
      </c>
      <c r="N874" s="177" t="s">
        <v>3446</v>
      </c>
      <c r="O874" s="400">
        <f t="shared" si="89"/>
        <v>0</v>
      </c>
      <c r="Q874" s="255"/>
    </row>
    <row r="875" spans="1:17" hidden="1">
      <c r="A875" s="261" t="s">
        <v>6323</v>
      </c>
      <c r="B875" s="333">
        <v>414</v>
      </c>
      <c r="C875" s="235"/>
      <c r="D875" s="337" t="s">
        <v>1345</v>
      </c>
      <c r="E875" s="235" t="s">
        <v>1346</v>
      </c>
      <c r="F875" s="235" t="s">
        <v>36</v>
      </c>
      <c r="G875" s="235">
        <f>SUMIF('In-ward Register'!$K:$K,Summery!$E:$E,'In-ward Register'!$M:$M)</f>
        <v>20</v>
      </c>
      <c r="H875" s="334">
        <f>SUMIF('Out-ward Register'!$D:$D,Summery!$E:$E,'Out-ward Register'!$F:$F)</f>
        <v>0</v>
      </c>
      <c r="I875" s="335">
        <f t="shared" si="86"/>
        <v>20</v>
      </c>
      <c r="J875" s="334">
        <v>0</v>
      </c>
      <c r="K875" s="334">
        <f t="shared" si="87"/>
        <v>0</v>
      </c>
      <c r="L875" s="334">
        <f t="shared" si="90"/>
        <v>0</v>
      </c>
      <c r="M875" s="334">
        <f t="shared" si="88"/>
        <v>0</v>
      </c>
      <c r="N875" s="177" t="s">
        <v>3446</v>
      </c>
      <c r="O875" s="400">
        <f t="shared" si="89"/>
        <v>0</v>
      </c>
      <c r="Q875" s="255"/>
    </row>
    <row r="876" spans="1:17" hidden="1">
      <c r="A876" s="261" t="s">
        <v>6323</v>
      </c>
      <c r="B876" s="333">
        <v>415</v>
      </c>
      <c r="C876" s="235"/>
      <c r="D876" s="238" t="s">
        <v>1347</v>
      </c>
      <c r="E876" s="235" t="s">
        <v>1348</v>
      </c>
      <c r="F876" s="235" t="s">
        <v>36</v>
      </c>
      <c r="G876" s="235">
        <f>SUMIF('In-ward Register'!$K:$K,Summery!$E:$E,'In-ward Register'!$M:$M)</f>
        <v>63</v>
      </c>
      <c r="H876" s="334">
        <f>SUMIF('Out-ward Register'!$D:$D,Summery!$E:$E,'Out-ward Register'!$F:$F)</f>
        <v>0</v>
      </c>
      <c r="I876" s="335">
        <f t="shared" si="86"/>
        <v>63</v>
      </c>
      <c r="J876" s="334">
        <v>0</v>
      </c>
      <c r="K876" s="334">
        <f t="shared" si="87"/>
        <v>0</v>
      </c>
      <c r="L876" s="334">
        <f t="shared" si="90"/>
        <v>0</v>
      </c>
      <c r="M876" s="334">
        <f t="shared" si="88"/>
        <v>0</v>
      </c>
      <c r="N876" s="177" t="s">
        <v>3446</v>
      </c>
      <c r="O876" s="400">
        <f t="shared" si="89"/>
        <v>0</v>
      </c>
      <c r="Q876" s="255"/>
    </row>
    <row r="877" spans="1:17" ht="20.399999999999999" hidden="1">
      <c r="A877" s="261" t="s">
        <v>6323</v>
      </c>
      <c r="B877" s="333">
        <v>416</v>
      </c>
      <c r="C877" s="235"/>
      <c r="D877" s="238" t="s">
        <v>1349</v>
      </c>
      <c r="E877" s="238" t="s">
        <v>1350</v>
      </c>
      <c r="F877" s="235" t="s">
        <v>36</v>
      </c>
      <c r="G877" s="235">
        <f>SUMIF('In-ward Register'!$K:$K,Summery!$E:$E,'In-ward Register'!$M:$M)</f>
        <v>2</v>
      </c>
      <c r="H877" s="334">
        <f>SUMIF('Out-ward Register'!$D:$D,Summery!$E:$E,'Out-ward Register'!$F:$F)</f>
        <v>0</v>
      </c>
      <c r="I877" s="335">
        <f t="shared" si="86"/>
        <v>2</v>
      </c>
      <c r="J877" s="334">
        <v>0</v>
      </c>
      <c r="K877" s="334">
        <f t="shared" si="87"/>
        <v>0</v>
      </c>
      <c r="L877" s="334">
        <f t="shared" si="90"/>
        <v>0</v>
      </c>
      <c r="M877" s="334">
        <f t="shared" si="88"/>
        <v>0</v>
      </c>
      <c r="N877" s="177" t="s">
        <v>3446</v>
      </c>
      <c r="O877" s="400">
        <f t="shared" si="89"/>
        <v>0</v>
      </c>
      <c r="Q877" s="255"/>
    </row>
    <row r="878" spans="1:17" hidden="1">
      <c r="A878" s="261" t="s">
        <v>6323</v>
      </c>
      <c r="B878" s="333">
        <v>417</v>
      </c>
      <c r="C878" s="235"/>
      <c r="D878" s="238" t="s">
        <v>1351</v>
      </c>
      <c r="E878" s="238" t="s">
        <v>1351</v>
      </c>
      <c r="F878" s="235" t="s">
        <v>36</v>
      </c>
      <c r="G878" s="235">
        <f>SUMIF('In-ward Register'!$K:$K,Summery!$E:$E,'In-ward Register'!$M:$M)</f>
        <v>4</v>
      </c>
      <c r="H878" s="334">
        <f>SUMIF('Out-ward Register'!$D:$D,Summery!$E:$E,'Out-ward Register'!$F:$F)</f>
        <v>0</v>
      </c>
      <c r="I878" s="335">
        <f t="shared" si="86"/>
        <v>4</v>
      </c>
      <c r="J878" s="334">
        <v>0</v>
      </c>
      <c r="K878" s="334">
        <f t="shared" si="87"/>
        <v>0</v>
      </c>
      <c r="L878" s="334">
        <f t="shared" si="90"/>
        <v>0</v>
      </c>
      <c r="M878" s="334">
        <f t="shared" si="88"/>
        <v>0</v>
      </c>
      <c r="N878" s="177" t="s">
        <v>3446</v>
      </c>
      <c r="O878" s="400">
        <f t="shared" si="89"/>
        <v>0</v>
      </c>
      <c r="Q878" s="255"/>
    </row>
    <row r="879" spans="1:17" hidden="1">
      <c r="A879" s="261" t="s">
        <v>6323</v>
      </c>
      <c r="B879" s="333">
        <v>418</v>
      </c>
      <c r="C879" s="235"/>
      <c r="D879" s="238" t="s">
        <v>1352</v>
      </c>
      <c r="E879" s="238" t="s">
        <v>1352</v>
      </c>
      <c r="F879" s="235" t="s">
        <v>36</v>
      </c>
      <c r="G879" s="235">
        <f>SUMIF('In-ward Register'!$K:$K,Summery!$E:$E,'In-ward Register'!$M:$M)</f>
        <v>1</v>
      </c>
      <c r="H879" s="334">
        <f>SUMIF('Out-ward Register'!$D:$D,Summery!$E:$E,'Out-ward Register'!$F:$F)</f>
        <v>0</v>
      </c>
      <c r="I879" s="335">
        <f t="shared" si="86"/>
        <v>1</v>
      </c>
      <c r="J879" s="334">
        <v>0</v>
      </c>
      <c r="K879" s="334">
        <f t="shared" si="87"/>
        <v>0</v>
      </c>
      <c r="L879" s="334">
        <f t="shared" si="90"/>
        <v>0</v>
      </c>
      <c r="M879" s="334">
        <f t="shared" si="88"/>
        <v>0</v>
      </c>
      <c r="N879" s="177" t="s">
        <v>3446</v>
      </c>
      <c r="O879" s="400">
        <f t="shared" si="89"/>
        <v>0</v>
      </c>
      <c r="Q879" s="255"/>
    </row>
    <row r="880" spans="1:17" hidden="1">
      <c r="A880" s="261" t="s">
        <v>6323</v>
      </c>
      <c r="B880" s="333">
        <v>419</v>
      </c>
      <c r="C880" s="235"/>
      <c r="D880" s="337" t="s">
        <v>1353</v>
      </c>
      <c r="E880" s="238" t="s">
        <v>1354</v>
      </c>
      <c r="F880" s="235" t="s">
        <v>36</v>
      </c>
      <c r="G880" s="235">
        <f>SUMIF('In-ward Register'!$K:$K,Summery!$E:$E,'In-ward Register'!$M:$M)</f>
        <v>2</v>
      </c>
      <c r="H880" s="334">
        <f>SUMIF('Out-ward Register'!$D:$D,Summery!$E:$E,'Out-ward Register'!$F:$F)</f>
        <v>0</v>
      </c>
      <c r="I880" s="335">
        <f t="shared" si="86"/>
        <v>2</v>
      </c>
      <c r="J880" s="334">
        <v>0</v>
      </c>
      <c r="K880" s="334">
        <f t="shared" si="87"/>
        <v>0</v>
      </c>
      <c r="L880" s="334">
        <f t="shared" si="90"/>
        <v>0</v>
      </c>
      <c r="M880" s="334">
        <f t="shared" si="88"/>
        <v>0</v>
      </c>
      <c r="N880" s="177" t="s">
        <v>3446</v>
      </c>
      <c r="O880" s="400">
        <f t="shared" si="89"/>
        <v>0</v>
      </c>
      <c r="Q880" s="255"/>
    </row>
    <row r="881" spans="1:17" hidden="1">
      <c r="A881" s="261" t="s">
        <v>6323</v>
      </c>
      <c r="B881" s="333">
        <v>420</v>
      </c>
      <c r="C881" s="235"/>
      <c r="D881" s="238" t="s">
        <v>1355</v>
      </c>
      <c r="E881" s="238" t="s">
        <v>1356</v>
      </c>
      <c r="F881" s="235" t="s">
        <v>36</v>
      </c>
      <c r="G881" s="235">
        <f>SUMIF('In-ward Register'!$K:$K,Summery!$E:$E,'In-ward Register'!$M:$M)</f>
        <v>5</v>
      </c>
      <c r="H881" s="334">
        <f>SUMIF('Out-ward Register'!$D:$D,Summery!$E:$E,'Out-ward Register'!$F:$F)</f>
        <v>0</v>
      </c>
      <c r="I881" s="335">
        <f t="shared" si="86"/>
        <v>5</v>
      </c>
      <c r="J881" s="334">
        <v>0</v>
      </c>
      <c r="K881" s="334">
        <f t="shared" si="87"/>
        <v>0</v>
      </c>
      <c r="L881" s="334">
        <f t="shared" si="90"/>
        <v>0</v>
      </c>
      <c r="M881" s="334">
        <f t="shared" si="88"/>
        <v>0</v>
      </c>
      <c r="N881" s="177" t="s">
        <v>3446</v>
      </c>
      <c r="O881" s="400">
        <f t="shared" si="89"/>
        <v>0</v>
      </c>
      <c r="Q881" s="255"/>
    </row>
    <row r="882" spans="1:17" hidden="1">
      <c r="A882" s="261" t="s">
        <v>6323</v>
      </c>
      <c r="B882" s="333">
        <v>421</v>
      </c>
      <c r="C882" s="235"/>
      <c r="D882" s="238" t="s">
        <v>1357</v>
      </c>
      <c r="E882" s="238" t="s">
        <v>1357</v>
      </c>
      <c r="F882" s="235" t="s">
        <v>36</v>
      </c>
      <c r="G882" s="235">
        <f>SUMIF('In-ward Register'!$K:$K,Summery!$E:$E,'In-ward Register'!$M:$M)</f>
        <v>1</v>
      </c>
      <c r="H882" s="334">
        <f>SUMIF('Out-ward Register'!$D:$D,Summery!$E:$E,'Out-ward Register'!$F:$F)</f>
        <v>0</v>
      </c>
      <c r="I882" s="335">
        <f t="shared" si="86"/>
        <v>1</v>
      </c>
      <c r="J882" s="334">
        <v>0</v>
      </c>
      <c r="K882" s="334">
        <f t="shared" si="87"/>
        <v>0</v>
      </c>
      <c r="L882" s="334">
        <f t="shared" si="90"/>
        <v>0</v>
      </c>
      <c r="M882" s="334">
        <f t="shared" si="88"/>
        <v>0</v>
      </c>
      <c r="N882" s="177" t="s">
        <v>3446</v>
      </c>
      <c r="O882" s="400">
        <f t="shared" si="89"/>
        <v>0</v>
      </c>
      <c r="Q882" s="255"/>
    </row>
    <row r="883" spans="1:17" hidden="1">
      <c r="A883" s="261" t="s">
        <v>6323</v>
      </c>
      <c r="B883" s="333">
        <v>422</v>
      </c>
      <c r="C883" s="235"/>
      <c r="D883" s="238" t="s">
        <v>1358</v>
      </c>
      <c r="E883" s="238" t="s">
        <v>1358</v>
      </c>
      <c r="F883" s="235" t="s">
        <v>36</v>
      </c>
      <c r="G883" s="235">
        <f>SUMIF('In-ward Register'!$K:$K,Summery!$E:$E,'In-ward Register'!$M:$M)</f>
        <v>1</v>
      </c>
      <c r="H883" s="334">
        <f>SUMIF('Out-ward Register'!$D:$D,Summery!$E:$E,'Out-ward Register'!$F:$F)</f>
        <v>0</v>
      </c>
      <c r="I883" s="335">
        <f t="shared" si="86"/>
        <v>1</v>
      </c>
      <c r="J883" s="334">
        <v>0</v>
      </c>
      <c r="K883" s="334">
        <f t="shared" si="87"/>
        <v>0</v>
      </c>
      <c r="L883" s="334">
        <f t="shared" si="90"/>
        <v>0</v>
      </c>
      <c r="M883" s="334">
        <f t="shared" si="88"/>
        <v>0</v>
      </c>
      <c r="N883" s="177" t="s">
        <v>3446</v>
      </c>
      <c r="O883" s="400">
        <f t="shared" si="89"/>
        <v>0</v>
      </c>
      <c r="Q883" s="255"/>
    </row>
    <row r="884" spans="1:17" hidden="1">
      <c r="A884" s="261" t="s">
        <v>6323</v>
      </c>
      <c r="B884" s="333">
        <v>423</v>
      </c>
      <c r="C884" s="235"/>
      <c r="D884" s="238" t="s">
        <v>1359</v>
      </c>
      <c r="E884" s="238" t="s">
        <v>1359</v>
      </c>
      <c r="F884" s="235" t="s">
        <v>36</v>
      </c>
      <c r="G884" s="235">
        <f>SUMIF('In-ward Register'!$K:$K,Summery!$E:$E,'In-ward Register'!$M:$M)</f>
        <v>2</v>
      </c>
      <c r="H884" s="334">
        <f>SUMIF('Out-ward Register'!$D:$D,Summery!$E:$E,'Out-ward Register'!$F:$F)</f>
        <v>0</v>
      </c>
      <c r="I884" s="335">
        <f t="shared" si="86"/>
        <v>2</v>
      </c>
      <c r="J884" s="334">
        <v>0</v>
      </c>
      <c r="K884" s="334">
        <f t="shared" si="87"/>
        <v>0</v>
      </c>
      <c r="L884" s="334">
        <f t="shared" si="90"/>
        <v>0</v>
      </c>
      <c r="M884" s="334">
        <f t="shared" si="88"/>
        <v>0</v>
      </c>
      <c r="N884" s="177" t="s">
        <v>3446</v>
      </c>
      <c r="O884" s="400">
        <f t="shared" si="89"/>
        <v>0</v>
      </c>
      <c r="Q884" s="255"/>
    </row>
    <row r="885" spans="1:17" hidden="1">
      <c r="A885" s="261" t="s">
        <v>6323</v>
      </c>
      <c r="B885" s="333">
        <v>424</v>
      </c>
      <c r="C885" s="235"/>
      <c r="D885" s="238" t="s">
        <v>1360</v>
      </c>
      <c r="E885" s="238" t="s">
        <v>1360</v>
      </c>
      <c r="F885" s="235" t="s">
        <v>36</v>
      </c>
      <c r="G885" s="235">
        <f>SUMIF('In-ward Register'!$K:$K,Summery!$E:$E,'In-ward Register'!$M:$M)</f>
        <v>1</v>
      </c>
      <c r="H885" s="334">
        <f>SUMIF('Out-ward Register'!$D:$D,Summery!$E:$E,'Out-ward Register'!$F:$F)</f>
        <v>0</v>
      </c>
      <c r="I885" s="335">
        <f t="shared" si="86"/>
        <v>1</v>
      </c>
      <c r="J885" s="334">
        <v>0</v>
      </c>
      <c r="K885" s="334">
        <f t="shared" si="87"/>
        <v>0</v>
      </c>
      <c r="L885" s="334">
        <f t="shared" si="90"/>
        <v>0</v>
      </c>
      <c r="M885" s="334">
        <f t="shared" si="88"/>
        <v>0</v>
      </c>
      <c r="N885" s="177" t="s">
        <v>3446</v>
      </c>
      <c r="O885" s="400">
        <f t="shared" si="89"/>
        <v>0</v>
      </c>
      <c r="Q885" s="255"/>
    </row>
    <row r="886" spans="1:17" hidden="1">
      <c r="A886" s="261" t="s">
        <v>6323</v>
      </c>
      <c r="B886" s="333">
        <v>425</v>
      </c>
      <c r="C886" s="235"/>
      <c r="D886" s="337" t="s">
        <v>1361</v>
      </c>
      <c r="E886" s="337" t="s">
        <v>1361</v>
      </c>
      <c r="F886" s="235" t="s">
        <v>36</v>
      </c>
      <c r="G886" s="235">
        <f>SUMIF('In-ward Register'!$K:$K,Summery!$E:$E,'In-ward Register'!$M:$M)</f>
        <v>1</v>
      </c>
      <c r="H886" s="334">
        <f>SUMIF('Out-ward Register'!$D:$D,Summery!$E:$E,'Out-ward Register'!$F:$F)</f>
        <v>0</v>
      </c>
      <c r="I886" s="335">
        <f t="shared" si="86"/>
        <v>1</v>
      </c>
      <c r="J886" s="334">
        <v>0</v>
      </c>
      <c r="K886" s="334">
        <f t="shared" si="87"/>
        <v>0</v>
      </c>
      <c r="L886" s="334">
        <f t="shared" si="90"/>
        <v>0</v>
      </c>
      <c r="M886" s="334">
        <f t="shared" si="88"/>
        <v>0</v>
      </c>
      <c r="N886" s="177" t="s">
        <v>3446</v>
      </c>
      <c r="O886" s="400">
        <f t="shared" si="89"/>
        <v>0</v>
      </c>
      <c r="Q886" s="255"/>
    </row>
    <row r="887" spans="1:17" hidden="1">
      <c r="A887" s="261" t="s">
        <v>6323</v>
      </c>
      <c r="B887" s="333">
        <v>426</v>
      </c>
      <c r="C887" s="235"/>
      <c r="D887" s="238" t="s">
        <v>1362</v>
      </c>
      <c r="E887" s="238" t="s">
        <v>1362</v>
      </c>
      <c r="F887" s="235" t="s">
        <v>36</v>
      </c>
      <c r="G887" s="235">
        <f>SUMIF('In-ward Register'!$K:$K,Summery!$E:$E,'In-ward Register'!$M:$M)</f>
        <v>1</v>
      </c>
      <c r="H887" s="334">
        <f>SUMIF('Out-ward Register'!$D:$D,Summery!$E:$E,'Out-ward Register'!$F:$F)</f>
        <v>0</v>
      </c>
      <c r="I887" s="335">
        <f t="shared" si="86"/>
        <v>1</v>
      </c>
      <c r="J887" s="334">
        <v>0</v>
      </c>
      <c r="K887" s="334">
        <f t="shared" si="87"/>
        <v>0</v>
      </c>
      <c r="L887" s="334">
        <f t="shared" si="90"/>
        <v>0</v>
      </c>
      <c r="M887" s="334">
        <f t="shared" si="88"/>
        <v>0</v>
      </c>
      <c r="N887" s="177" t="s">
        <v>3446</v>
      </c>
      <c r="O887" s="400">
        <f t="shared" si="89"/>
        <v>0</v>
      </c>
      <c r="Q887" s="255"/>
    </row>
    <row r="888" spans="1:17" hidden="1">
      <c r="A888" s="261" t="s">
        <v>6323</v>
      </c>
      <c r="B888" s="333">
        <v>427</v>
      </c>
      <c r="C888" s="235"/>
      <c r="D888" s="238" t="s">
        <v>1363</v>
      </c>
      <c r="E888" s="238" t="s">
        <v>1363</v>
      </c>
      <c r="F888" s="235" t="s">
        <v>36</v>
      </c>
      <c r="G888" s="235">
        <f>SUMIF('In-ward Register'!$K:$K,Summery!$E:$E,'In-ward Register'!$M:$M)</f>
        <v>1</v>
      </c>
      <c r="H888" s="334">
        <f>SUMIF('Out-ward Register'!$D:$D,Summery!$E:$E,'Out-ward Register'!$F:$F)</f>
        <v>0</v>
      </c>
      <c r="I888" s="335">
        <f t="shared" si="86"/>
        <v>1</v>
      </c>
      <c r="J888" s="334">
        <v>0</v>
      </c>
      <c r="K888" s="334">
        <f t="shared" si="87"/>
        <v>0</v>
      </c>
      <c r="L888" s="334">
        <f t="shared" si="90"/>
        <v>0</v>
      </c>
      <c r="M888" s="334">
        <f t="shared" si="88"/>
        <v>0</v>
      </c>
      <c r="N888" s="177" t="s">
        <v>3446</v>
      </c>
      <c r="O888" s="400">
        <f t="shared" si="89"/>
        <v>0</v>
      </c>
      <c r="Q888" s="255"/>
    </row>
    <row r="889" spans="1:17" hidden="1">
      <c r="A889" s="261" t="s">
        <v>6323</v>
      </c>
      <c r="B889" s="333">
        <v>429</v>
      </c>
      <c r="C889" s="235"/>
      <c r="D889" s="238" t="s">
        <v>1376</v>
      </c>
      <c r="E889" s="238" t="s">
        <v>1377</v>
      </c>
      <c r="F889" s="235" t="s">
        <v>36</v>
      </c>
      <c r="G889" s="235">
        <f>SUMIF('In-ward Register'!$K:$K,Summery!$E:$E,'In-ward Register'!$M:$M)</f>
        <v>30</v>
      </c>
      <c r="H889" s="334">
        <f>SUMIF('Out-ward Register'!$D:$D,Summery!$E:$E,'Out-ward Register'!$F:$F)</f>
        <v>0</v>
      </c>
      <c r="I889" s="335">
        <f t="shared" si="86"/>
        <v>30</v>
      </c>
      <c r="J889" s="334">
        <v>0</v>
      </c>
      <c r="K889" s="334">
        <f t="shared" si="87"/>
        <v>0</v>
      </c>
      <c r="L889" s="334">
        <f t="shared" si="90"/>
        <v>0</v>
      </c>
      <c r="M889" s="334">
        <f t="shared" si="88"/>
        <v>0</v>
      </c>
      <c r="N889" s="177" t="s">
        <v>3446</v>
      </c>
      <c r="O889" s="400">
        <f t="shared" si="89"/>
        <v>0</v>
      </c>
      <c r="Q889" s="255"/>
    </row>
    <row r="890" spans="1:17" hidden="1">
      <c r="A890" s="261" t="s">
        <v>6323</v>
      </c>
      <c r="B890" s="333">
        <v>431</v>
      </c>
      <c r="C890" s="235"/>
      <c r="D890" s="337" t="s">
        <v>1383</v>
      </c>
      <c r="E890" s="238" t="s">
        <v>1384</v>
      </c>
      <c r="F890" s="235" t="s">
        <v>36</v>
      </c>
      <c r="G890" s="235">
        <f>SUMIF('In-ward Register'!$K:$K,Summery!$E:$E,'In-ward Register'!$M:$M)</f>
        <v>11</v>
      </c>
      <c r="H890" s="334">
        <f>SUMIF('Out-ward Register'!$D:$D,Summery!$E:$E,'Out-ward Register'!$F:$F)</f>
        <v>0</v>
      </c>
      <c r="I890" s="335">
        <f t="shared" si="86"/>
        <v>11</v>
      </c>
      <c r="J890" s="334">
        <v>0</v>
      </c>
      <c r="K890" s="334">
        <f t="shared" si="87"/>
        <v>0</v>
      </c>
      <c r="L890" s="334">
        <f t="shared" si="90"/>
        <v>0</v>
      </c>
      <c r="M890" s="334">
        <f t="shared" si="88"/>
        <v>0</v>
      </c>
      <c r="N890" s="177" t="s">
        <v>3446</v>
      </c>
      <c r="O890" s="400">
        <f t="shared" si="89"/>
        <v>0</v>
      </c>
      <c r="Q890" s="255"/>
    </row>
    <row r="891" spans="1:17" hidden="1">
      <c r="A891" s="261" t="s">
        <v>6323</v>
      </c>
      <c r="B891" s="333">
        <v>432</v>
      </c>
      <c r="C891" s="235"/>
      <c r="D891" s="337" t="s">
        <v>1387</v>
      </c>
      <c r="E891" s="238" t="s">
        <v>1388</v>
      </c>
      <c r="F891" s="235" t="s">
        <v>36</v>
      </c>
      <c r="G891" s="235">
        <f>SUMIF('In-ward Register'!$K:$K,Summery!$E:$E,'In-ward Register'!$M:$M)</f>
        <v>12</v>
      </c>
      <c r="H891" s="334">
        <f>SUMIF('Out-ward Register'!$D:$D,Summery!$E:$E,'Out-ward Register'!$F:$F)</f>
        <v>0</v>
      </c>
      <c r="I891" s="335">
        <f t="shared" si="86"/>
        <v>12</v>
      </c>
      <c r="J891" s="334">
        <v>0</v>
      </c>
      <c r="K891" s="334">
        <f t="shared" si="87"/>
        <v>0</v>
      </c>
      <c r="L891" s="334">
        <f t="shared" si="90"/>
        <v>0</v>
      </c>
      <c r="M891" s="334">
        <f t="shared" si="88"/>
        <v>0</v>
      </c>
      <c r="N891" s="177" t="s">
        <v>3446</v>
      </c>
      <c r="O891" s="400">
        <f t="shared" si="89"/>
        <v>0</v>
      </c>
      <c r="Q891" s="255"/>
    </row>
    <row r="892" spans="1:17" hidden="1">
      <c r="A892" s="261" t="s">
        <v>6323</v>
      </c>
      <c r="B892" s="333">
        <v>433</v>
      </c>
      <c r="C892" s="235"/>
      <c r="D892" s="337" t="s">
        <v>1389</v>
      </c>
      <c r="E892" s="238" t="s">
        <v>1390</v>
      </c>
      <c r="F892" s="235" t="s">
        <v>36</v>
      </c>
      <c r="G892" s="235">
        <f>SUMIF('In-ward Register'!$K:$K,Summery!$E:$E,'In-ward Register'!$M:$M)</f>
        <v>24</v>
      </c>
      <c r="H892" s="334">
        <f>SUMIF('Out-ward Register'!$D:$D,Summery!$E:$E,'Out-ward Register'!$F:$F)</f>
        <v>0</v>
      </c>
      <c r="I892" s="335">
        <f t="shared" si="86"/>
        <v>24</v>
      </c>
      <c r="J892" s="334">
        <v>0</v>
      </c>
      <c r="K892" s="334">
        <f t="shared" si="87"/>
        <v>0</v>
      </c>
      <c r="L892" s="334">
        <f t="shared" si="90"/>
        <v>0</v>
      </c>
      <c r="M892" s="334">
        <f t="shared" si="88"/>
        <v>0</v>
      </c>
      <c r="N892" s="177" t="s">
        <v>3446</v>
      </c>
      <c r="O892" s="400">
        <f t="shared" si="89"/>
        <v>0</v>
      </c>
      <c r="Q892" s="255"/>
    </row>
    <row r="893" spans="1:17" hidden="1">
      <c r="A893" s="261" t="s">
        <v>6323</v>
      </c>
      <c r="B893" s="333">
        <v>434</v>
      </c>
      <c r="C893" s="235"/>
      <c r="D893" s="337" t="s">
        <v>1391</v>
      </c>
      <c r="E893" s="238" t="s">
        <v>1392</v>
      </c>
      <c r="F893" s="235" t="s">
        <v>36</v>
      </c>
      <c r="G893" s="235">
        <f>SUMIF('In-ward Register'!$K:$K,Summery!$E:$E,'In-ward Register'!$M:$M)</f>
        <v>2</v>
      </c>
      <c r="H893" s="334">
        <f>SUMIF('Out-ward Register'!$D:$D,Summery!$E:$E,'Out-ward Register'!$F:$F)</f>
        <v>0</v>
      </c>
      <c r="I893" s="335">
        <f t="shared" si="86"/>
        <v>2</v>
      </c>
      <c r="J893" s="334">
        <v>0</v>
      </c>
      <c r="K893" s="334">
        <f t="shared" si="87"/>
        <v>0</v>
      </c>
      <c r="L893" s="334">
        <f t="shared" si="90"/>
        <v>0</v>
      </c>
      <c r="M893" s="334">
        <f t="shared" si="88"/>
        <v>0</v>
      </c>
      <c r="N893" s="177" t="s">
        <v>3446</v>
      </c>
      <c r="O893" s="400">
        <f t="shared" si="89"/>
        <v>0</v>
      </c>
      <c r="Q893" s="255"/>
    </row>
    <row r="894" spans="1:17" hidden="1">
      <c r="A894" s="261" t="s">
        <v>6323</v>
      </c>
      <c r="B894" s="333">
        <v>435</v>
      </c>
      <c r="C894" s="235"/>
      <c r="D894" s="337" t="s">
        <v>1393</v>
      </c>
      <c r="E894" s="238" t="s">
        <v>1394</v>
      </c>
      <c r="F894" s="235" t="s">
        <v>36</v>
      </c>
      <c r="G894" s="235">
        <f>SUMIF('In-ward Register'!$K:$K,Summery!$E:$E,'In-ward Register'!$M:$M)</f>
        <v>2</v>
      </c>
      <c r="H894" s="334">
        <f>SUMIF('Out-ward Register'!$D:$D,Summery!$E:$E,'Out-ward Register'!$F:$F)</f>
        <v>0</v>
      </c>
      <c r="I894" s="335">
        <f t="shared" si="86"/>
        <v>2</v>
      </c>
      <c r="J894" s="334">
        <v>0</v>
      </c>
      <c r="K894" s="334">
        <f t="shared" si="87"/>
        <v>0</v>
      </c>
      <c r="L894" s="334">
        <f t="shared" si="90"/>
        <v>0</v>
      </c>
      <c r="M894" s="334">
        <f t="shared" si="88"/>
        <v>0</v>
      </c>
      <c r="N894" s="177" t="s">
        <v>3446</v>
      </c>
      <c r="O894" s="400">
        <f t="shared" si="89"/>
        <v>0</v>
      </c>
      <c r="Q894" s="255"/>
    </row>
    <row r="895" spans="1:17" hidden="1">
      <c r="A895" s="261" t="s">
        <v>6323</v>
      </c>
      <c r="B895" s="333">
        <v>436</v>
      </c>
      <c r="C895" s="235"/>
      <c r="D895" s="337" t="s">
        <v>1395</v>
      </c>
      <c r="E895" s="238" t="s">
        <v>1396</v>
      </c>
      <c r="F895" s="235" t="s">
        <v>36</v>
      </c>
      <c r="G895" s="235">
        <f>SUMIF('In-ward Register'!$K:$K,Summery!$E:$E,'In-ward Register'!$M:$M)</f>
        <v>12</v>
      </c>
      <c r="H895" s="334">
        <f>SUMIF('Out-ward Register'!$D:$D,Summery!$E:$E,'Out-ward Register'!$F:$F)</f>
        <v>0</v>
      </c>
      <c r="I895" s="335">
        <f t="shared" si="86"/>
        <v>12</v>
      </c>
      <c r="J895" s="334">
        <v>0</v>
      </c>
      <c r="K895" s="334">
        <f t="shared" si="87"/>
        <v>0</v>
      </c>
      <c r="L895" s="334">
        <f t="shared" si="90"/>
        <v>0</v>
      </c>
      <c r="M895" s="334">
        <f t="shared" si="88"/>
        <v>0</v>
      </c>
      <c r="N895" s="177" t="s">
        <v>3446</v>
      </c>
      <c r="O895" s="400">
        <f t="shared" si="89"/>
        <v>0</v>
      </c>
      <c r="Q895" s="255"/>
    </row>
    <row r="896" spans="1:17" hidden="1">
      <c r="A896" s="261" t="s">
        <v>6323</v>
      </c>
      <c r="B896" s="333">
        <v>437</v>
      </c>
      <c r="C896" s="337" t="s">
        <v>1397</v>
      </c>
      <c r="D896" s="337" t="s">
        <v>1397</v>
      </c>
      <c r="E896" s="238" t="s">
        <v>1398</v>
      </c>
      <c r="F896" s="235" t="s">
        <v>36</v>
      </c>
      <c r="G896" s="235">
        <f>SUMIF('In-ward Register'!$K:$K,Summery!$E:$E,'In-ward Register'!$M:$M)</f>
        <v>14</v>
      </c>
      <c r="H896" s="334">
        <f>SUMIF('Out-ward Register'!$D:$D,Summery!$E:$E,'Out-ward Register'!$F:$F)</f>
        <v>0</v>
      </c>
      <c r="I896" s="335">
        <f t="shared" si="86"/>
        <v>14</v>
      </c>
      <c r="J896" s="334">
        <v>0</v>
      </c>
      <c r="K896" s="334">
        <f t="shared" si="87"/>
        <v>0</v>
      </c>
      <c r="L896" s="334">
        <f t="shared" si="90"/>
        <v>0</v>
      </c>
      <c r="M896" s="334">
        <f t="shared" si="88"/>
        <v>0</v>
      </c>
      <c r="N896" s="177" t="s">
        <v>3446</v>
      </c>
      <c r="O896" s="400">
        <f t="shared" si="89"/>
        <v>0</v>
      </c>
      <c r="Q896" s="255"/>
    </row>
    <row r="897" spans="1:17" hidden="1">
      <c r="A897" s="261" t="s">
        <v>6323</v>
      </c>
      <c r="B897" s="333">
        <v>438</v>
      </c>
      <c r="C897" s="235"/>
      <c r="D897" s="238" t="s">
        <v>1401</v>
      </c>
      <c r="E897" s="238" t="s">
        <v>1402</v>
      </c>
      <c r="F897" s="235" t="s">
        <v>36</v>
      </c>
      <c r="G897" s="235">
        <f>SUMIF('In-ward Register'!$K:$K,Summery!$E:$E,'In-ward Register'!$M:$M)</f>
        <v>4</v>
      </c>
      <c r="H897" s="334">
        <f>SUMIF('Out-ward Register'!$D:$D,Summery!$E:$E,'Out-ward Register'!$F:$F)</f>
        <v>0</v>
      </c>
      <c r="I897" s="335">
        <f t="shared" si="86"/>
        <v>4</v>
      </c>
      <c r="J897" s="334">
        <v>0</v>
      </c>
      <c r="K897" s="334">
        <f t="shared" si="87"/>
        <v>0</v>
      </c>
      <c r="L897" s="334">
        <f t="shared" si="90"/>
        <v>0</v>
      </c>
      <c r="M897" s="334">
        <f t="shared" si="88"/>
        <v>0</v>
      </c>
      <c r="N897" s="177" t="s">
        <v>3446</v>
      </c>
      <c r="O897" s="400">
        <f t="shared" si="89"/>
        <v>0</v>
      </c>
      <c r="Q897" s="255"/>
    </row>
    <row r="898" spans="1:17" hidden="1">
      <c r="A898" s="261" t="s">
        <v>6323</v>
      </c>
      <c r="B898" s="333">
        <v>439</v>
      </c>
      <c r="C898" s="235"/>
      <c r="D898" s="238" t="s">
        <v>1403</v>
      </c>
      <c r="E898" s="238" t="s">
        <v>1404</v>
      </c>
      <c r="F898" s="235" t="s">
        <v>36</v>
      </c>
      <c r="G898" s="235">
        <f>SUMIF('In-ward Register'!$K:$K,Summery!$E:$E,'In-ward Register'!$M:$M)</f>
        <v>4</v>
      </c>
      <c r="H898" s="334">
        <f>SUMIF('Out-ward Register'!$D:$D,Summery!$E:$E,'Out-ward Register'!$F:$F)</f>
        <v>0</v>
      </c>
      <c r="I898" s="335">
        <f t="shared" si="86"/>
        <v>4</v>
      </c>
      <c r="J898" s="334">
        <v>0</v>
      </c>
      <c r="K898" s="334">
        <f t="shared" si="87"/>
        <v>0</v>
      </c>
      <c r="L898" s="334">
        <f t="shared" si="90"/>
        <v>0</v>
      </c>
      <c r="M898" s="334">
        <f t="shared" si="88"/>
        <v>0</v>
      </c>
      <c r="N898" s="177" t="s">
        <v>3446</v>
      </c>
      <c r="O898" s="400">
        <f t="shared" si="89"/>
        <v>0</v>
      </c>
      <c r="Q898" s="255"/>
    </row>
    <row r="899" spans="1:17" hidden="1">
      <c r="A899" s="261" t="s">
        <v>6323</v>
      </c>
      <c r="B899" s="333">
        <v>440</v>
      </c>
      <c r="C899" s="235"/>
      <c r="D899" s="238" t="s">
        <v>1405</v>
      </c>
      <c r="E899" s="238" t="s">
        <v>1406</v>
      </c>
      <c r="F899" s="235" t="s">
        <v>36</v>
      </c>
      <c r="G899" s="235">
        <f>SUMIF('In-ward Register'!$K:$K,Summery!$E:$E,'In-ward Register'!$M:$M)</f>
        <v>3</v>
      </c>
      <c r="H899" s="334">
        <f>SUMIF('Out-ward Register'!$D:$D,Summery!$E:$E,'Out-ward Register'!$F:$F)</f>
        <v>0</v>
      </c>
      <c r="I899" s="335">
        <f t="shared" si="86"/>
        <v>3</v>
      </c>
      <c r="J899" s="334">
        <v>0</v>
      </c>
      <c r="K899" s="334">
        <f t="shared" si="87"/>
        <v>0</v>
      </c>
      <c r="L899" s="334">
        <f t="shared" si="90"/>
        <v>0</v>
      </c>
      <c r="M899" s="334">
        <f t="shared" si="88"/>
        <v>0</v>
      </c>
      <c r="N899" s="177" t="s">
        <v>3446</v>
      </c>
      <c r="O899" s="400">
        <f t="shared" si="89"/>
        <v>0</v>
      </c>
      <c r="Q899" s="255"/>
    </row>
    <row r="900" spans="1:17" hidden="1">
      <c r="A900" s="261" t="s">
        <v>6323</v>
      </c>
      <c r="B900" s="333">
        <v>441</v>
      </c>
      <c r="C900" s="235"/>
      <c r="D900" s="238" t="s">
        <v>1407</v>
      </c>
      <c r="E900" s="238" t="s">
        <v>1408</v>
      </c>
      <c r="F900" s="235" t="s">
        <v>36</v>
      </c>
      <c r="G900" s="235">
        <f>SUMIF('In-ward Register'!$K:$K,Summery!$E:$E,'In-ward Register'!$M:$M)</f>
        <v>2</v>
      </c>
      <c r="H900" s="334">
        <f>SUMIF('Out-ward Register'!$D:$D,Summery!$E:$E,'Out-ward Register'!$F:$F)</f>
        <v>2</v>
      </c>
      <c r="I900" s="335">
        <f t="shared" ref="I900:I963" si="91">G900-H900</f>
        <v>0</v>
      </c>
      <c r="J900" s="334">
        <v>0</v>
      </c>
      <c r="K900" s="334">
        <f t="shared" ref="K900:K963" si="92">J900*G900</f>
        <v>0</v>
      </c>
      <c r="L900" s="334">
        <f t="shared" si="90"/>
        <v>0</v>
      </c>
      <c r="M900" s="334">
        <f t="shared" ref="M900:M963" si="93">K900-L900</f>
        <v>0</v>
      </c>
      <c r="N900" s="177" t="s">
        <v>3446</v>
      </c>
      <c r="O900" s="400">
        <f t="shared" si="89"/>
        <v>0</v>
      </c>
      <c r="Q900" s="255"/>
    </row>
    <row r="901" spans="1:17" hidden="1">
      <c r="A901" s="261" t="s">
        <v>6323</v>
      </c>
      <c r="B901" s="333">
        <v>442</v>
      </c>
      <c r="C901" s="235"/>
      <c r="D901" s="238" t="s">
        <v>1409</v>
      </c>
      <c r="E901" s="238" t="s">
        <v>1410</v>
      </c>
      <c r="F901" s="235" t="s">
        <v>36</v>
      </c>
      <c r="G901" s="235">
        <f>SUMIF('In-ward Register'!$K:$K,Summery!$E:$E,'In-ward Register'!$M:$M)</f>
        <v>3</v>
      </c>
      <c r="H901" s="334">
        <f>SUMIF('Out-ward Register'!$D:$D,Summery!$E:$E,'Out-ward Register'!$F:$F)</f>
        <v>0</v>
      </c>
      <c r="I901" s="335">
        <f t="shared" si="91"/>
        <v>3</v>
      </c>
      <c r="J901" s="334">
        <v>0</v>
      </c>
      <c r="K901" s="334">
        <f t="shared" si="92"/>
        <v>0</v>
      </c>
      <c r="L901" s="334">
        <f t="shared" si="90"/>
        <v>0</v>
      </c>
      <c r="M901" s="334">
        <f t="shared" si="93"/>
        <v>0</v>
      </c>
      <c r="N901" s="177" t="s">
        <v>3446</v>
      </c>
      <c r="O901" s="400">
        <f t="shared" si="89"/>
        <v>0</v>
      </c>
      <c r="Q901" s="255"/>
    </row>
    <row r="902" spans="1:17" hidden="1">
      <c r="A902" s="261" t="s">
        <v>6323</v>
      </c>
      <c r="B902" s="333">
        <v>443</v>
      </c>
      <c r="C902" s="235"/>
      <c r="D902" s="238" t="s">
        <v>1411</v>
      </c>
      <c r="E902" s="238" t="s">
        <v>1412</v>
      </c>
      <c r="F902" s="235" t="s">
        <v>36</v>
      </c>
      <c r="G902" s="235">
        <f>SUMIF('In-ward Register'!$K:$K,Summery!$E:$E,'In-ward Register'!$M:$M)</f>
        <v>4</v>
      </c>
      <c r="H902" s="334">
        <f>SUMIF('Out-ward Register'!$D:$D,Summery!$E:$E,'Out-ward Register'!$F:$F)</f>
        <v>0</v>
      </c>
      <c r="I902" s="335">
        <f t="shared" si="91"/>
        <v>4</v>
      </c>
      <c r="J902" s="334">
        <v>0</v>
      </c>
      <c r="K902" s="334">
        <f t="shared" si="92"/>
        <v>0</v>
      </c>
      <c r="L902" s="334">
        <f t="shared" si="90"/>
        <v>0</v>
      </c>
      <c r="M902" s="334">
        <f t="shared" si="93"/>
        <v>0</v>
      </c>
      <c r="N902" s="177" t="s">
        <v>3446</v>
      </c>
      <c r="O902" s="400">
        <f t="shared" si="89"/>
        <v>0</v>
      </c>
      <c r="Q902" s="255"/>
    </row>
    <row r="903" spans="1:17" hidden="1">
      <c r="A903" s="261" t="s">
        <v>6323</v>
      </c>
      <c r="B903" s="333">
        <v>444</v>
      </c>
      <c r="C903" s="235"/>
      <c r="D903" s="337" t="s">
        <v>1413</v>
      </c>
      <c r="E903" s="238" t="s">
        <v>1414</v>
      </c>
      <c r="F903" s="235" t="s">
        <v>36</v>
      </c>
      <c r="G903" s="235">
        <f>SUMIF('In-ward Register'!$K:$K,Summery!$E:$E,'In-ward Register'!$M:$M)</f>
        <v>1</v>
      </c>
      <c r="H903" s="334">
        <f>SUMIF('Out-ward Register'!$D:$D,Summery!$E:$E,'Out-ward Register'!$F:$F)</f>
        <v>0</v>
      </c>
      <c r="I903" s="335">
        <f t="shared" si="91"/>
        <v>1</v>
      </c>
      <c r="J903" s="334">
        <v>0</v>
      </c>
      <c r="K903" s="334">
        <f t="shared" si="92"/>
        <v>0</v>
      </c>
      <c r="L903" s="334">
        <f t="shared" si="90"/>
        <v>0</v>
      </c>
      <c r="M903" s="334">
        <f t="shared" si="93"/>
        <v>0</v>
      </c>
      <c r="N903" s="177" t="s">
        <v>3446</v>
      </c>
      <c r="O903" s="400">
        <f t="shared" si="89"/>
        <v>0</v>
      </c>
      <c r="Q903" s="255"/>
    </row>
    <row r="904" spans="1:17" hidden="1">
      <c r="A904" s="261" t="s">
        <v>6323</v>
      </c>
      <c r="B904" s="333">
        <v>445</v>
      </c>
      <c r="C904" s="235"/>
      <c r="D904" s="238" t="s">
        <v>1415</v>
      </c>
      <c r="E904" s="238" t="s">
        <v>1416</v>
      </c>
      <c r="F904" s="235" t="s">
        <v>36</v>
      </c>
      <c r="G904" s="235">
        <f>SUMIF('In-ward Register'!$K:$K,Summery!$E:$E,'In-ward Register'!$M:$M)</f>
        <v>9</v>
      </c>
      <c r="H904" s="334">
        <f>SUMIF('Out-ward Register'!$D:$D,Summery!$E:$E,'Out-ward Register'!$F:$F)</f>
        <v>0</v>
      </c>
      <c r="I904" s="335">
        <f t="shared" si="91"/>
        <v>9</v>
      </c>
      <c r="J904" s="334">
        <v>0</v>
      </c>
      <c r="K904" s="334">
        <f t="shared" si="92"/>
        <v>0</v>
      </c>
      <c r="L904" s="334">
        <f t="shared" si="90"/>
        <v>0</v>
      </c>
      <c r="M904" s="334">
        <f t="shared" si="93"/>
        <v>0</v>
      </c>
      <c r="N904" s="177" t="s">
        <v>3446</v>
      </c>
      <c r="O904" s="400">
        <f t="shared" si="89"/>
        <v>0</v>
      </c>
      <c r="Q904" s="255"/>
    </row>
    <row r="905" spans="1:17" hidden="1">
      <c r="A905" s="261" t="s">
        <v>6323</v>
      </c>
      <c r="B905" s="333">
        <v>446</v>
      </c>
      <c r="C905" s="235"/>
      <c r="D905" s="337" t="s">
        <v>1417</v>
      </c>
      <c r="E905" s="238" t="s">
        <v>1418</v>
      </c>
      <c r="F905" s="235" t="s">
        <v>36</v>
      </c>
      <c r="G905" s="235">
        <f>SUMIF('In-ward Register'!$K:$K,Summery!$E:$E,'In-ward Register'!$M:$M)</f>
        <v>34</v>
      </c>
      <c r="H905" s="334">
        <f>SUMIF('Out-ward Register'!$D:$D,Summery!$E:$E,'Out-ward Register'!$F:$F)</f>
        <v>0</v>
      </c>
      <c r="I905" s="335">
        <f t="shared" si="91"/>
        <v>34</v>
      </c>
      <c r="J905" s="334">
        <v>0</v>
      </c>
      <c r="K905" s="334">
        <f t="shared" si="92"/>
        <v>0</v>
      </c>
      <c r="L905" s="334">
        <f t="shared" si="90"/>
        <v>0</v>
      </c>
      <c r="M905" s="334">
        <f t="shared" si="93"/>
        <v>0</v>
      </c>
      <c r="N905" s="177" t="s">
        <v>3446</v>
      </c>
      <c r="O905" s="400">
        <f t="shared" si="89"/>
        <v>0</v>
      </c>
      <c r="Q905" s="255"/>
    </row>
    <row r="906" spans="1:17" ht="20.399999999999999" hidden="1">
      <c r="A906" s="261" t="s">
        <v>6323</v>
      </c>
      <c r="B906" s="333">
        <v>447</v>
      </c>
      <c r="C906" s="235"/>
      <c r="D906" s="337" t="s">
        <v>1419</v>
      </c>
      <c r="E906" s="238" t="s">
        <v>1420</v>
      </c>
      <c r="F906" s="235" t="s">
        <v>36</v>
      </c>
      <c r="G906" s="235">
        <f>SUMIF('In-ward Register'!$K:$K,Summery!$E:$E,'In-ward Register'!$M:$M)</f>
        <v>22</v>
      </c>
      <c r="H906" s="334">
        <f>SUMIF('Out-ward Register'!$D:$D,Summery!$E:$E,'Out-ward Register'!$F:$F)</f>
        <v>0</v>
      </c>
      <c r="I906" s="335">
        <f t="shared" si="91"/>
        <v>22</v>
      </c>
      <c r="J906" s="334">
        <v>0</v>
      </c>
      <c r="K906" s="334">
        <f t="shared" si="92"/>
        <v>0</v>
      </c>
      <c r="L906" s="334">
        <f t="shared" si="90"/>
        <v>0</v>
      </c>
      <c r="M906" s="334">
        <f t="shared" si="93"/>
        <v>0</v>
      </c>
      <c r="N906" s="177" t="s">
        <v>3446</v>
      </c>
      <c r="O906" s="400">
        <f t="shared" si="89"/>
        <v>0</v>
      </c>
      <c r="Q906" s="255"/>
    </row>
    <row r="907" spans="1:17" ht="20.399999999999999" hidden="1">
      <c r="A907" s="261" t="s">
        <v>6323</v>
      </c>
      <c r="B907" s="333">
        <v>448</v>
      </c>
      <c r="C907" s="235"/>
      <c r="D907" s="337" t="s">
        <v>1423</v>
      </c>
      <c r="E907" s="238" t="s">
        <v>1424</v>
      </c>
      <c r="F907" s="235" t="s">
        <v>36</v>
      </c>
      <c r="G907" s="235">
        <f>SUMIF('In-ward Register'!$K:$K,Summery!$E:$E,'In-ward Register'!$M:$M)</f>
        <v>22</v>
      </c>
      <c r="H907" s="334">
        <f>SUMIF('Out-ward Register'!$D:$D,Summery!$E:$E,'Out-ward Register'!$F:$F)</f>
        <v>0</v>
      </c>
      <c r="I907" s="335">
        <f t="shared" si="91"/>
        <v>22</v>
      </c>
      <c r="J907" s="334">
        <v>0</v>
      </c>
      <c r="K907" s="334">
        <f t="shared" si="92"/>
        <v>0</v>
      </c>
      <c r="L907" s="334">
        <f t="shared" si="90"/>
        <v>0</v>
      </c>
      <c r="M907" s="334">
        <f t="shared" si="93"/>
        <v>0</v>
      </c>
      <c r="N907" s="177" t="s">
        <v>3446</v>
      </c>
      <c r="O907" s="400">
        <f t="shared" si="89"/>
        <v>0</v>
      </c>
      <c r="Q907" s="255"/>
    </row>
    <row r="908" spans="1:17" ht="20.399999999999999" hidden="1">
      <c r="A908" s="261" t="s">
        <v>6323</v>
      </c>
      <c r="B908" s="333">
        <v>449</v>
      </c>
      <c r="C908" s="235"/>
      <c r="D908" s="337" t="s">
        <v>1425</v>
      </c>
      <c r="E908" s="238" t="s">
        <v>1426</v>
      </c>
      <c r="F908" s="235" t="s">
        <v>36</v>
      </c>
      <c r="G908" s="235">
        <f>SUMIF('In-ward Register'!$K:$K,Summery!$E:$E,'In-ward Register'!$M:$M)</f>
        <v>19</v>
      </c>
      <c r="H908" s="334">
        <f>SUMIF('Out-ward Register'!$D:$D,Summery!$E:$E,'Out-ward Register'!$F:$F)</f>
        <v>0</v>
      </c>
      <c r="I908" s="335">
        <f t="shared" si="91"/>
        <v>19</v>
      </c>
      <c r="J908" s="334">
        <v>0</v>
      </c>
      <c r="K908" s="334">
        <f t="shared" si="92"/>
        <v>0</v>
      </c>
      <c r="L908" s="334">
        <f t="shared" si="90"/>
        <v>0</v>
      </c>
      <c r="M908" s="334">
        <f t="shared" si="93"/>
        <v>0</v>
      </c>
      <c r="N908" s="177" t="s">
        <v>3446</v>
      </c>
      <c r="O908" s="400">
        <f t="shared" si="89"/>
        <v>0</v>
      </c>
      <c r="Q908" s="255"/>
    </row>
    <row r="909" spans="1:17" hidden="1">
      <c r="A909" s="261" t="s">
        <v>6323</v>
      </c>
      <c r="B909" s="333">
        <v>450</v>
      </c>
      <c r="C909" s="235"/>
      <c r="D909" s="337" t="s">
        <v>1427</v>
      </c>
      <c r="E909" s="238" t="s">
        <v>1428</v>
      </c>
      <c r="F909" s="235" t="s">
        <v>36</v>
      </c>
      <c r="G909" s="235">
        <f>SUMIF('In-ward Register'!$K:$K,Summery!$E:$E,'In-ward Register'!$M:$M)</f>
        <v>23</v>
      </c>
      <c r="H909" s="334">
        <f>SUMIF('Out-ward Register'!$D:$D,Summery!$E:$E,'Out-ward Register'!$F:$F)</f>
        <v>0</v>
      </c>
      <c r="I909" s="335">
        <f t="shared" si="91"/>
        <v>23</v>
      </c>
      <c r="J909" s="334">
        <v>0</v>
      </c>
      <c r="K909" s="334">
        <f t="shared" si="92"/>
        <v>0</v>
      </c>
      <c r="L909" s="334">
        <f t="shared" si="90"/>
        <v>0</v>
      </c>
      <c r="M909" s="334">
        <f t="shared" si="93"/>
        <v>0</v>
      </c>
      <c r="N909" s="177" t="s">
        <v>3446</v>
      </c>
      <c r="O909" s="400">
        <f t="shared" ref="O909:O972" si="94">M909/M$2*100</f>
        <v>0</v>
      </c>
      <c r="Q909" s="255"/>
    </row>
    <row r="910" spans="1:17" hidden="1">
      <c r="A910" s="261" t="s">
        <v>6323</v>
      </c>
      <c r="B910" s="333">
        <v>451</v>
      </c>
      <c r="C910" s="235"/>
      <c r="D910" s="238" t="s">
        <v>1429</v>
      </c>
      <c r="E910" s="238" t="s">
        <v>1430</v>
      </c>
      <c r="F910" s="235" t="s">
        <v>36</v>
      </c>
      <c r="G910" s="235">
        <f>SUMIF('In-ward Register'!$K:$K,Summery!$E:$E,'In-ward Register'!$M:$M)</f>
        <v>24</v>
      </c>
      <c r="H910" s="334">
        <f>SUMIF('Out-ward Register'!$D:$D,Summery!$E:$E,'Out-ward Register'!$F:$F)</f>
        <v>0</v>
      </c>
      <c r="I910" s="335">
        <f t="shared" si="91"/>
        <v>24</v>
      </c>
      <c r="J910" s="334">
        <v>0</v>
      </c>
      <c r="K910" s="334">
        <f t="shared" si="92"/>
        <v>0</v>
      </c>
      <c r="L910" s="334">
        <f t="shared" si="90"/>
        <v>0</v>
      </c>
      <c r="M910" s="334">
        <f t="shared" si="93"/>
        <v>0</v>
      </c>
      <c r="N910" s="177" t="s">
        <v>3446</v>
      </c>
      <c r="O910" s="400">
        <f t="shared" si="94"/>
        <v>0</v>
      </c>
      <c r="Q910" s="255"/>
    </row>
    <row r="911" spans="1:17" ht="20.399999999999999" hidden="1">
      <c r="A911" s="261" t="s">
        <v>6323</v>
      </c>
      <c r="B911" s="333">
        <v>452</v>
      </c>
      <c r="C911" s="235"/>
      <c r="D911" s="337" t="s">
        <v>1431</v>
      </c>
      <c r="E911" s="238" t="s">
        <v>1432</v>
      </c>
      <c r="F911" s="235" t="s">
        <v>36</v>
      </c>
      <c r="G911" s="235">
        <f>SUMIF('In-ward Register'!$K:$K,Summery!$E:$E,'In-ward Register'!$M:$M)</f>
        <v>56</v>
      </c>
      <c r="H911" s="334">
        <f>SUMIF('Out-ward Register'!$D:$D,Summery!$E:$E,'Out-ward Register'!$F:$F)</f>
        <v>0</v>
      </c>
      <c r="I911" s="335">
        <f t="shared" si="91"/>
        <v>56</v>
      </c>
      <c r="J911" s="334">
        <v>0</v>
      </c>
      <c r="K911" s="334">
        <f t="shared" si="92"/>
        <v>0</v>
      </c>
      <c r="L911" s="334">
        <f t="shared" si="90"/>
        <v>0</v>
      </c>
      <c r="M911" s="334">
        <f t="shared" si="93"/>
        <v>0</v>
      </c>
      <c r="N911" s="177" t="s">
        <v>3446</v>
      </c>
      <c r="O911" s="400">
        <f t="shared" si="94"/>
        <v>0</v>
      </c>
      <c r="Q911" s="255"/>
    </row>
    <row r="912" spans="1:17" hidden="1">
      <c r="A912" s="261" t="s">
        <v>6323</v>
      </c>
      <c r="B912" s="333">
        <v>453</v>
      </c>
      <c r="C912" s="235"/>
      <c r="D912" s="337" t="s">
        <v>1433</v>
      </c>
      <c r="E912" s="238" t="s">
        <v>1434</v>
      </c>
      <c r="F912" s="235" t="s">
        <v>36</v>
      </c>
      <c r="G912" s="235">
        <f>SUMIF('In-ward Register'!$K:$K,Summery!$E:$E,'In-ward Register'!$M:$M)</f>
        <v>1</v>
      </c>
      <c r="H912" s="334">
        <f>SUMIF('Out-ward Register'!$D:$D,Summery!$E:$E,'Out-ward Register'!$F:$F)</f>
        <v>0</v>
      </c>
      <c r="I912" s="335">
        <f t="shared" si="91"/>
        <v>1</v>
      </c>
      <c r="J912" s="334">
        <v>0</v>
      </c>
      <c r="K912" s="334">
        <f t="shared" si="92"/>
        <v>0</v>
      </c>
      <c r="L912" s="334">
        <f t="shared" si="90"/>
        <v>0</v>
      </c>
      <c r="M912" s="334">
        <f t="shared" si="93"/>
        <v>0</v>
      </c>
      <c r="N912" s="177" t="s">
        <v>3446</v>
      </c>
      <c r="O912" s="400">
        <f t="shared" si="94"/>
        <v>0</v>
      </c>
      <c r="Q912" s="255"/>
    </row>
    <row r="913" spans="1:17" hidden="1">
      <c r="A913" s="261" t="s">
        <v>6323</v>
      </c>
      <c r="B913" s="333">
        <v>454</v>
      </c>
      <c r="C913" s="235"/>
      <c r="D913" s="238" t="s">
        <v>1435</v>
      </c>
      <c r="E913" s="238" t="s">
        <v>1436</v>
      </c>
      <c r="F913" s="235" t="s">
        <v>36</v>
      </c>
      <c r="G913" s="235">
        <f>SUMIF('In-ward Register'!$K:$K,Summery!$E:$E,'In-ward Register'!$M:$M)</f>
        <v>22</v>
      </c>
      <c r="H913" s="334">
        <f>SUMIF('Out-ward Register'!$D:$D,Summery!$E:$E,'Out-ward Register'!$F:$F)</f>
        <v>0</v>
      </c>
      <c r="I913" s="335">
        <f t="shared" si="91"/>
        <v>22</v>
      </c>
      <c r="J913" s="334">
        <v>0</v>
      </c>
      <c r="K913" s="334">
        <f t="shared" si="92"/>
        <v>0</v>
      </c>
      <c r="L913" s="334">
        <f t="shared" si="90"/>
        <v>0</v>
      </c>
      <c r="M913" s="334">
        <f t="shared" si="93"/>
        <v>0</v>
      </c>
      <c r="N913" s="177" t="s">
        <v>3446</v>
      </c>
      <c r="O913" s="400">
        <f t="shared" si="94"/>
        <v>0</v>
      </c>
      <c r="Q913" s="255"/>
    </row>
    <row r="914" spans="1:17" hidden="1">
      <c r="A914" s="261" t="s">
        <v>6323</v>
      </c>
      <c r="B914" s="333">
        <v>455</v>
      </c>
      <c r="C914" s="235"/>
      <c r="D914" s="337" t="s">
        <v>1437</v>
      </c>
      <c r="E914" s="238" t="s">
        <v>1438</v>
      </c>
      <c r="F914" s="235" t="s">
        <v>36</v>
      </c>
      <c r="G914" s="235">
        <f>SUMIF('In-ward Register'!$K:$K,Summery!$E:$E,'In-ward Register'!$M:$M)</f>
        <v>6</v>
      </c>
      <c r="H914" s="334">
        <f>SUMIF('Out-ward Register'!$D:$D,Summery!$E:$E,'Out-ward Register'!$F:$F)</f>
        <v>0</v>
      </c>
      <c r="I914" s="335">
        <f t="shared" si="91"/>
        <v>6</v>
      </c>
      <c r="J914" s="334">
        <v>0</v>
      </c>
      <c r="K914" s="334">
        <f t="shared" si="92"/>
        <v>0</v>
      </c>
      <c r="L914" s="334">
        <f t="shared" si="90"/>
        <v>0</v>
      </c>
      <c r="M914" s="334">
        <f t="shared" si="93"/>
        <v>0</v>
      </c>
      <c r="N914" s="177" t="s">
        <v>3446</v>
      </c>
      <c r="O914" s="400">
        <f t="shared" si="94"/>
        <v>0</v>
      </c>
      <c r="Q914" s="255"/>
    </row>
    <row r="915" spans="1:17" hidden="1">
      <c r="A915" s="261" t="s">
        <v>6323</v>
      </c>
      <c r="B915" s="333">
        <v>456</v>
      </c>
      <c r="C915" s="235"/>
      <c r="D915" s="337" t="s">
        <v>1439</v>
      </c>
      <c r="E915" s="238" t="s">
        <v>1440</v>
      </c>
      <c r="F915" s="235" t="s">
        <v>36</v>
      </c>
      <c r="G915" s="235">
        <f>SUMIF('In-ward Register'!$K:$K,Summery!$E:$E,'In-ward Register'!$M:$M)</f>
        <v>492</v>
      </c>
      <c r="H915" s="334">
        <f>SUMIF('Out-ward Register'!$D:$D,Summery!$E:$E,'Out-ward Register'!$F:$F)</f>
        <v>0</v>
      </c>
      <c r="I915" s="335">
        <f t="shared" si="91"/>
        <v>492</v>
      </c>
      <c r="J915" s="334">
        <v>0</v>
      </c>
      <c r="K915" s="334">
        <f t="shared" si="92"/>
        <v>0</v>
      </c>
      <c r="L915" s="334">
        <f t="shared" si="90"/>
        <v>0</v>
      </c>
      <c r="M915" s="334">
        <f t="shared" si="93"/>
        <v>0</v>
      </c>
      <c r="N915" s="177" t="s">
        <v>3446</v>
      </c>
      <c r="O915" s="400">
        <f t="shared" si="94"/>
        <v>0</v>
      </c>
      <c r="Q915" s="255"/>
    </row>
    <row r="916" spans="1:17" hidden="1">
      <c r="A916" s="261" t="s">
        <v>6323</v>
      </c>
      <c r="B916" s="333">
        <v>457</v>
      </c>
      <c r="C916" s="235"/>
      <c r="D916" s="337" t="s">
        <v>1441</v>
      </c>
      <c r="E916" s="238" t="s">
        <v>1442</v>
      </c>
      <c r="F916" s="235" t="s">
        <v>36</v>
      </c>
      <c r="G916" s="235">
        <f>SUMIF('In-ward Register'!$K:$K,Summery!$E:$E,'In-ward Register'!$M:$M)</f>
        <v>495</v>
      </c>
      <c r="H916" s="334">
        <f>SUMIF('Out-ward Register'!$D:$D,Summery!$E:$E,'Out-ward Register'!$F:$F)</f>
        <v>0</v>
      </c>
      <c r="I916" s="335">
        <f t="shared" si="91"/>
        <v>495</v>
      </c>
      <c r="J916" s="334">
        <v>0</v>
      </c>
      <c r="K916" s="334">
        <f t="shared" si="92"/>
        <v>0</v>
      </c>
      <c r="L916" s="334">
        <f t="shared" si="90"/>
        <v>0</v>
      </c>
      <c r="M916" s="334">
        <f t="shared" si="93"/>
        <v>0</v>
      </c>
      <c r="N916" s="177" t="s">
        <v>3446</v>
      </c>
      <c r="O916" s="400">
        <f t="shared" si="94"/>
        <v>0</v>
      </c>
      <c r="Q916" s="255"/>
    </row>
    <row r="917" spans="1:17" hidden="1">
      <c r="A917" s="261" t="s">
        <v>6323</v>
      </c>
      <c r="B917" s="333">
        <v>458</v>
      </c>
      <c r="C917" s="235"/>
      <c r="D917" s="238" t="s">
        <v>1443</v>
      </c>
      <c r="E917" s="238" t="s">
        <v>1443</v>
      </c>
      <c r="F917" s="235" t="s">
        <v>36</v>
      </c>
      <c r="G917" s="235">
        <f>SUMIF('In-ward Register'!$K:$K,Summery!$E:$E,'In-ward Register'!$M:$M)</f>
        <v>6</v>
      </c>
      <c r="H917" s="334">
        <f>SUMIF('Out-ward Register'!$D:$D,Summery!$E:$E,'Out-ward Register'!$F:$F)</f>
        <v>0</v>
      </c>
      <c r="I917" s="335">
        <f t="shared" si="91"/>
        <v>6</v>
      </c>
      <c r="J917" s="334">
        <v>0</v>
      </c>
      <c r="K917" s="334">
        <f t="shared" si="92"/>
        <v>0</v>
      </c>
      <c r="L917" s="334">
        <f t="shared" si="90"/>
        <v>0</v>
      </c>
      <c r="M917" s="334">
        <f t="shared" si="93"/>
        <v>0</v>
      </c>
      <c r="N917" s="177" t="s">
        <v>3446</v>
      </c>
      <c r="O917" s="400">
        <f t="shared" si="94"/>
        <v>0</v>
      </c>
      <c r="Q917" s="255"/>
    </row>
    <row r="918" spans="1:17" ht="20.399999999999999" hidden="1">
      <c r="A918" s="261" t="s">
        <v>6323</v>
      </c>
      <c r="B918" s="333">
        <v>459</v>
      </c>
      <c r="C918" s="235"/>
      <c r="D918" s="238" t="s">
        <v>1444</v>
      </c>
      <c r="E918" s="238" t="s">
        <v>3097</v>
      </c>
      <c r="F918" s="235" t="s">
        <v>36</v>
      </c>
      <c r="G918" s="235">
        <f>SUMIF('In-ward Register'!$K:$K,Summery!$E:$E,'In-ward Register'!$M:$M)</f>
        <v>26</v>
      </c>
      <c r="H918" s="334">
        <f>SUMIF('Out-ward Register'!$D:$D,Summery!$E:$E,'Out-ward Register'!$F:$F)</f>
        <v>0</v>
      </c>
      <c r="I918" s="335">
        <f t="shared" si="91"/>
        <v>26</v>
      </c>
      <c r="J918" s="334">
        <v>0</v>
      </c>
      <c r="K918" s="334">
        <f t="shared" si="92"/>
        <v>0</v>
      </c>
      <c r="L918" s="334">
        <f t="shared" si="90"/>
        <v>0</v>
      </c>
      <c r="M918" s="334">
        <f t="shared" si="93"/>
        <v>0</v>
      </c>
      <c r="N918" s="177" t="s">
        <v>3446</v>
      </c>
      <c r="O918" s="400">
        <f t="shared" si="94"/>
        <v>0</v>
      </c>
      <c r="Q918" s="255"/>
    </row>
    <row r="919" spans="1:17" ht="20.399999999999999" hidden="1">
      <c r="A919" s="261" t="s">
        <v>6323</v>
      </c>
      <c r="B919" s="333">
        <v>460</v>
      </c>
      <c r="C919" s="235"/>
      <c r="D919" s="238" t="s">
        <v>1446</v>
      </c>
      <c r="E919" s="238" t="s">
        <v>3098</v>
      </c>
      <c r="F919" s="235" t="s">
        <v>36</v>
      </c>
      <c r="G919" s="235">
        <f>SUMIF('In-ward Register'!$K:$K,Summery!$E:$E,'In-ward Register'!$M:$M)</f>
        <v>6</v>
      </c>
      <c r="H919" s="334">
        <f>SUMIF('Out-ward Register'!$D:$D,Summery!$E:$E,'Out-ward Register'!$F:$F)</f>
        <v>0</v>
      </c>
      <c r="I919" s="335">
        <f t="shared" si="91"/>
        <v>6</v>
      </c>
      <c r="J919" s="334">
        <v>0</v>
      </c>
      <c r="K919" s="334">
        <f t="shared" si="92"/>
        <v>0</v>
      </c>
      <c r="L919" s="334">
        <f t="shared" si="90"/>
        <v>0</v>
      </c>
      <c r="M919" s="334">
        <f t="shared" si="93"/>
        <v>0</v>
      </c>
      <c r="N919" s="177" t="s">
        <v>3446</v>
      </c>
      <c r="O919" s="400">
        <f t="shared" si="94"/>
        <v>0</v>
      </c>
      <c r="Q919" s="255"/>
    </row>
    <row r="920" spans="1:17" hidden="1">
      <c r="A920" s="261" t="s">
        <v>6323</v>
      </c>
      <c r="B920" s="333">
        <v>461</v>
      </c>
      <c r="C920" s="235"/>
      <c r="D920" s="238" t="s">
        <v>1448</v>
      </c>
      <c r="E920" s="238" t="s">
        <v>1449</v>
      </c>
      <c r="F920" s="235" t="s">
        <v>36</v>
      </c>
      <c r="G920" s="235">
        <f>SUMIF('In-ward Register'!$K:$K,Summery!$E:$E,'In-ward Register'!$M:$M)</f>
        <v>2</v>
      </c>
      <c r="H920" s="334">
        <f>SUMIF('Out-ward Register'!$D:$D,Summery!$E:$E,'Out-ward Register'!$F:$F)</f>
        <v>0</v>
      </c>
      <c r="I920" s="335">
        <f t="shared" si="91"/>
        <v>2</v>
      </c>
      <c r="J920" s="334">
        <v>0</v>
      </c>
      <c r="K920" s="334">
        <f t="shared" si="92"/>
        <v>0</v>
      </c>
      <c r="L920" s="334">
        <f t="shared" si="90"/>
        <v>0</v>
      </c>
      <c r="M920" s="334">
        <f t="shared" si="93"/>
        <v>0</v>
      </c>
      <c r="N920" s="177" t="s">
        <v>3446</v>
      </c>
      <c r="O920" s="400">
        <f t="shared" si="94"/>
        <v>0</v>
      </c>
      <c r="Q920" s="255"/>
    </row>
    <row r="921" spans="1:17" hidden="1">
      <c r="A921" s="261" t="s">
        <v>6323</v>
      </c>
      <c r="B921" s="333">
        <v>462</v>
      </c>
      <c r="C921" s="235"/>
      <c r="D921" s="238" t="s">
        <v>1450</v>
      </c>
      <c r="E921" s="238" t="s">
        <v>1450</v>
      </c>
      <c r="F921" s="235" t="s">
        <v>36</v>
      </c>
      <c r="G921" s="235">
        <f>SUMIF('In-ward Register'!$K:$K,Summery!$E:$E,'In-ward Register'!$M:$M)</f>
        <v>5</v>
      </c>
      <c r="H921" s="334">
        <f>SUMIF('Out-ward Register'!$D:$D,Summery!$E:$E,'Out-ward Register'!$F:$F)</f>
        <v>0</v>
      </c>
      <c r="I921" s="335">
        <f t="shared" si="91"/>
        <v>5</v>
      </c>
      <c r="J921" s="334">
        <v>0</v>
      </c>
      <c r="K921" s="334">
        <f t="shared" si="92"/>
        <v>0</v>
      </c>
      <c r="L921" s="334">
        <f t="shared" si="90"/>
        <v>0</v>
      </c>
      <c r="M921" s="334">
        <f t="shared" si="93"/>
        <v>0</v>
      </c>
      <c r="N921" s="177" t="s">
        <v>3446</v>
      </c>
      <c r="O921" s="400">
        <f t="shared" si="94"/>
        <v>0</v>
      </c>
      <c r="Q921" s="255"/>
    </row>
    <row r="922" spans="1:17" hidden="1">
      <c r="A922" s="261" t="s">
        <v>6323</v>
      </c>
      <c r="B922" s="333">
        <v>463</v>
      </c>
      <c r="C922" s="235"/>
      <c r="D922" s="238" t="s">
        <v>1451</v>
      </c>
      <c r="E922" s="343" t="s">
        <v>1452</v>
      </c>
      <c r="F922" s="235" t="s">
        <v>36</v>
      </c>
      <c r="G922" s="235">
        <f>SUMIF('In-ward Register'!$K:$K,Summery!$E:$E,'In-ward Register'!$M:$M)</f>
        <v>5</v>
      </c>
      <c r="H922" s="334">
        <f>SUMIF('Out-ward Register'!$D:$D,Summery!$E:$E,'Out-ward Register'!$F:$F)</f>
        <v>0</v>
      </c>
      <c r="I922" s="335">
        <f t="shared" si="91"/>
        <v>5</v>
      </c>
      <c r="J922" s="334">
        <v>0</v>
      </c>
      <c r="K922" s="334">
        <f t="shared" si="92"/>
        <v>0</v>
      </c>
      <c r="L922" s="334">
        <f t="shared" si="90"/>
        <v>0</v>
      </c>
      <c r="M922" s="334">
        <f t="shared" si="93"/>
        <v>0</v>
      </c>
      <c r="N922" s="177" t="s">
        <v>3446</v>
      </c>
      <c r="O922" s="400">
        <f t="shared" si="94"/>
        <v>0</v>
      </c>
      <c r="Q922" s="255"/>
    </row>
    <row r="923" spans="1:17" hidden="1">
      <c r="A923" s="261" t="s">
        <v>6323</v>
      </c>
      <c r="B923" s="333">
        <v>464</v>
      </c>
      <c r="C923" s="235"/>
      <c r="D923" s="238" t="s">
        <v>1453</v>
      </c>
      <c r="E923" s="238" t="s">
        <v>1454</v>
      </c>
      <c r="F923" s="235" t="s">
        <v>36</v>
      </c>
      <c r="G923" s="235">
        <f>SUMIF('In-ward Register'!$K:$K,Summery!$E:$E,'In-ward Register'!$M:$M)</f>
        <v>9</v>
      </c>
      <c r="H923" s="334">
        <f>SUMIF('Out-ward Register'!$D:$D,Summery!$E:$E,'Out-ward Register'!$F:$F)</f>
        <v>0</v>
      </c>
      <c r="I923" s="335">
        <f t="shared" si="91"/>
        <v>9</v>
      </c>
      <c r="J923" s="334">
        <v>0</v>
      </c>
      <c r="K923" s="334">
        <f t="shared" si="92"/>
        <v>0</v>
      </c>
      <c r="L923" s="334">
        <f t="shared" si="90"/>
        <v>0</v>
      </c>
      <c r="M923" s="334">
        <f t="shared" si="93"/>
        <v>0</v>
      </c>
      <c r="N923" s="177" t="s">
        <v>3446</v>
      </c>
      <c r="O923" s="400">
        <f t="shared" si="94"/>
        <v>0</v>
      </c>
      <c r="Q923" s="255"/>
    </row>
    <row r="924" spans="1:17" hidden="1">
      <c r="A924" s="261" t="s">
        <v>6323</v>
      </c>
      <c r="B924" s="333">
        <v>465</v>
      </c>
      <c r="C924" s="235"/>
      <c r="D924" s="238" t="s">
        <v>1455</v>
      </c>
      <c r="E924" s="238" t="s">
        <v>1455</v>
      </c>
      <c r="F924" s="235" t="s">
        <v>36</v>
      </c>
      <c r="G924" s="235">
        <f>SUMIF('In-ward Register'!$K:$K,Summery!$E:$E,'In-ward Register'!$M:$M)</f>
        <v>2</v>
      </c>
      <c r="H924" s="334">
        <f>SUMIF('Out-ward Register'!$D:$D,Summery!$E:$E,'Out-ward Register'!$F:$F)</f>
        <v>0</v>
      </c>
      <c r="I924" s="335">
        <f t="shared" si="91"/>
        <v>2</v>
      </c>
      <c r="J924" s="334">
        <v>0</v>
      </c>
      <c r="K924" s="334">
        <f t="shared" si="92"/>
        <v>0</v>
      </c>
      <c r="L924" s="334">
        <f t="shared" si="90"/>
        <v>0</v>
      </c>
      <c r="M924" s="334">
        <f t="shared" si="93"/>
        <v>0</v>
      </c>
      <c r="N924" s="177" t="s">
        <v>3446</v>
      </c>
      <c r="O924" s="400">
        <f t="shared" si="94"/>
        <v>0</v>
      </c>
      <c r="Q924" s="255"/>
    </row>
    <row r="925" spans="1:17" ht="20.399999999999999" hidden="1">
      <c r="A925" s="261" t="s">
        <v>6323</v>
      </c>
      <c r="B925" s="333">
        <v>466</v>
      </c>
      <c r="C925" s="235"/>
      <c r="D925" s="235" t="s">
        <v>1456</v>
      </c>
      <c r="E925" s="238" t="s">
        <v>1457</v>
      </c>
      <c r="F925" s="235" t="s">
        <v>36</v>
      </c>
      <c r="G925" s="235">
        <f>SUMIF('In-ward Register'!$K:$K,Summery!$E:$E,'In-ward Register'!$M:$M)</f>
        <v>37</v>
      </c>
      <c r="H925" s="334">
        <f>SUMIF('Out-ward Register'!$D:$D,Summery!$E:$E,'Out-ward Register'!$F:$F)</f>
        <v>0</v>
      </c>
      <c r="I925" s="335">
        <f t="shared" si="91"/>
        <v>37</v>
      </c>
      <c r="J925" s="334">
        <v>0</v>
      </c>
      <c r="K925" s="334">
        <f t="shared" si="92"/>
        <v>0</v>
      </c>
      <c r="L925" s="334">
        <f t="shared" si="90"/>
        <v>0</v>
      </c>
      <c r="M925" s="334">
        <f t="shared" si="93"/>
        <v>0</v>
      </c>
      <c r="N925" s="177" t="s">
        <v>3446</v>
      </c>
      <c r="O925" s="400">
        <f t="shared" si="94"/>
        <v>0</v>
      </c>
      <c r="Q925" s="255"/>
    </row>
    <row r="926" spans="1:17" hidden="1">
      <c r="A926" s="261" t="s">
        <v>6323</v>
      </c>
      <c r="B926" s="333">
        <v>467</v>
      </c>
      <c r="C926" s="235"/>
      <c r="D926" s="238" t="s">
        <v>1458</v>
      </c>
      <c r="E926" s="238" t="s">
        <v>1458</v>
      </c>
      <c r="F926" s="235" t="s">
        <v>36</v>
      </c>
      <c r="G926" s="235">
        <f>SUMIF('In-ward Register'!$K:$K,Summery!$E:$E,'In-ward Register'!$M:$M)</f>
        <v>18</v>
      </c>
      <c r="H926" s="334">
        <f>SUMIF('Out-ward Register'!$D:$D,Summery!$E:$E,'Out-ward Register'!$F:$F)</f>
        <v>0</v>
      </c>
      <c r="I926" s="335">
        <f t="shared" si="91"/>
        <v>18</v>
      </c>
      <c r="J926" s="334">
        <v>0</v>
      </c>
      <c r="K926" s="334">
        <f t="shared" si="92"/>
        <v>0</v>
      </c>
      <c r="L926" s="334">
        <f t="shared" ref="L926:L989" si="95">J926*H926</f>
        <v>0</v>
      </c>
      <c r="M926" s="334">
        <f t="shared" si="93"/>
        <v>0</v>
      </c>
      <c r="N926" s="177" t="s">
        <v>3446</v>
      </c>
      <c r="O926" s="400">
        <f t="shared" si="94"/>
        <v>0</v>
      </c>
      <c r="Q926" s="255"/>
    </row>
    <row r="927" spans="1:17" hidden="1">
      <c r="A927" s="261" t="s">
        <v>6323</v>
      </c>
      <c r="B927" s="333">
        <v>468</v>
      </c>
      <c r="C927" s="235"/>
      <c r="D927" s="238" t="s">
        <v>1459</v>
      </c>
      <c r="E927" s="238" t="s">
        <v>1459</v>
      </c>
      <c r="F927" s="235" t="s">
        <v>36</v>
      </c>
      <c r="G927" s="235">
        <f>SUMIF('In-ward Register'!$K:$K,Summery!$E:$E,'In-ward Register'!$M:$M)</f>
        <v>10</v>
      </c>
      <c r="H927" s="334">
        <f>SUMIF('Out-ward Register'!$D:$D,Summery!$E:$E,'Out-ward Register'!$F:$F)</f>
        <v>0</v>
      </c>
      <c r="I927" s="335">
        <f t="shared" si="91"/>
        <v>10</v>
      </c>
      <c r="J927" s="334">
        <v>0</v>
      </c>
      <c r="K927" s="334">
        <f t="shared" si="92"/>
        <v>0</v>
      </c>
      <c r="L927" s="334">
        <f t="shared" si="95"/>
        <v>0</v>
      </c>
      <c r="M927" s="334">
        <f t="shared" si="93"/>
        <v>0</v>
      </c>
      <c r="N927" s="177" t="s">
        <v>3446</v>
      </c>
      <c r="O927" s="400">
        <f t="shared" si="94"/>
        <v>0</v>
      </c>
      <c r="Q927" s="255"/>
    </row>
    <row r="928" spans="1:17" hidden="1">
      <c r="A928" s="261" t="s">
        <v>6323</v>
      </c>
      <c r="B928" s="333">
        <v>469</v>
      </c>
      <c r="C928" s="235"/>
      <c r="D928" s="238" t="s">
        <v>1460</v>
      </c>
      <c r="E928" s="238" t="s">
        <v>1461</v>
      </c>
      <c r="F928" s="235" t="s">
        <v>36</v>
      </c>
      <c r="G928" s="235">
        <f>SUMIF('In-ward Register'!$K:$K,Summery!$E:$E,'In-ward Register'!$M:$M)</f>
        <v>50</v>
      </c>
      <c r="H928" s="334">
        <f>SUMIF('Out-ward Register'!$D:$D,Summery!$E:$E,'Out-ward Register'!$F:$F)</f>
        <v>0</v>
      </c>
      <c r="I928" s="335">
        <f t="shared" si="91"/>
        <v>50</v>
      </c>
      <c r="J928" s="334">
        <v>0</v>
      </c>
      <c r="K928" s="334">
        <f t="shared" si="92"/>
        <v>0</v>
      </c>
      <c r="L928" s="334">
        <f t="shared" si="95"/>
        <v>0</v>
      </c>
      <c r="M928" s="334">
        <f t="shared" si="93"/>
        <v>0</v>
      </c>
      <c r="N928" s="177" t="s">
        <v>3446</v>
      </c>
      <c r="O928" s="400">
        <f t="shared" si="94"/>
        <v>0</v>
      </c>
      <c r="Q928" s="255"/>
    </row>
    <row r="929" spans="1:17" hidden="1">
      <c r="A929" s="261" t="s">
        <v>6323</v>
      </c>
      <c r="B929" s="333">
        <v>470</v>
      </c>
      <c r="C929" s="235"/>
      <c r="D929" s="337" t="s">
        <v>1462</v>
      </c>
      <c r="E929" s="238" t="s">
        <v>1463</v>
      </c>
      <c r="F929" s="235" t="s">
        <v>36</v>
      </c>
      <c r="G929" s="235">
        <f>SUMIF('In-ward Register'!$K:$K,Summery!$E:$E,'In-ward Register'!$M:$M)</f>
        <v>57</v>
      </c>
      <c r="H929" s="334">
        <f>SUMIF('Out-ward Register'!$D:$D,Summery!$E:$E,'Out-ward Register'!$F:$F)</f>
        <v>0</v>
      </c>
      <c r="I929" s="335">
        <f t="shared" si="91"/>
        <v>57</v>
      </c>
      <c r="J929" s="334">
        <v>0</v>
      </c>
      <c r="K929" s="334">
        <f t="shared" si="92"/>
        <v>0</v>
      </c>
      <c r="L929" s="334">
        <f t="shared" si="95"/>
        <v>0</v>
      </c>
      <c r="M929" s="334">
        <f t="shared" si="93"/>
        <v>0</v>
      </c>
      <c r="N929" s="177" t="s">
        <v>3446</v>
      </c>
      <c r="O929" s="400">
        <f t="shared" si="94"/>
        <v>0</v>
      </c>
      <c r="Q929" s="255"/>
    </row>
    <row r="930" spans="1:17" hidden="1">
      <c r="A930" s="261" t="s">
        <v>6323</v>
      </c>
      <c r="B930" s="333">
        <v>481</v>
      </c>
      <c r="C930" s="235"/>
      <c r="D930" s="238" t="s">
        <v>1495</v>
      </c>
      <c r="E930" s="235" t="s">
        <v>3109</v>
      </c>
      <c r="F930" s="235" t="s">
        <v>2732</v>
      </c>
      <c r="G930" s="235">
        <f>SUMIF('In-ward Register'!$K:$K,Summery!$E:$E,'In-ward Register'!$M:$M)</f>
        <v>2</v>
      </c>
      <c r="H930" s="334">
        <f>SUMIF('Out-ward Register'!$D:$D,Summery!$E:$E,'Out-ward Register'!$F:$F)</f>
        <v>0</v>
      </c>
      <c r="I930" s="335">
        <f t="shared" si="91"/>
        <v>2</v>
      </c>
      <c r="J930" s="334">
        <v>0</v>
      </c>
      <c r="K930" s="334">
        <f t="shared" si="92"/>
        <v>0</v>
      </c>
      <c r="L930" s="334">
        <f t="shared" si="95"/>
        <v>0</v>
      </c>
      <c r="M930" s="334">
        <f t="shared" si="93"/>
        <v>0</v>
      </c>
      <c r="N930" s="684" t="s">
        <v>3446</v>
      </c>
      <c r="O930" s="687">
        <f t="shared" si="94"/>
        <v>0</v>
      </c>
      <c r="Q930" s="255"/>
    </row>
    <row r="931" spans="1:17" hidden="1">
      <c r="A931" s="261" t="s">
        <v>6323</v>
      </c>
      <c r="B931" s="333">
        <v>488</v>
      </c>
      <c r="C931" s="235"/>
      <c r="D931" s="238" t="s">
        <v>1503</v>
      </c>
      <c r="E931" s="337" t="s">
        <v>1504</v>
      </c>
      <c r="F931" s="235" t="s">
        <v>36</v>
      </c>
      <c r="G931" s="235">
        <f>SUMIF('In-ward Register'!$K:$K,Summery!$E:$E,'In-ward Register'!$M:$M)</f>
        <v>1</v>
      </c>
      <c r="H931" s="334">
        <f>SUMIF('Out-ward Register'!$D:$D,Summery!$E:$E,'Out-ward Register'!$F:$F)</f>
        <v>0</v>
      </c>
      <c r="I931" s="335">
        <f t="shared" si="91"/>
        <v>1</v>
      </c>
      <c r="J931" s="334">
        <v>0</v>
      </c>
      <c r="K931" s="334">
        <f t="shared" si="92"/>
        <v>0</v>
      </c>
      <c r="L931" s="334">
        <f t="shared" si="95"/>
        <v>0</v>
      </c>
      <c r="M931" s="334">
        <f t="shared" si="93"/>
        <v>0</v>
      </c>
      <c r="N931" s="684" t="s">
        <v>3446</v>
      </c>
      <c r="O931" s="687">
        <f t="shared" si="94"/>
        <v>0</v>
      </c>
      <c r="Q931" s="255"/>
    </row>
    <row r="932" spans="1:17" hidden="1">
      <c r="A932" s="261" t="s">
        <v>6323</v>
      </c>
      <c r="B932" s="333">
        <v>489</v>
      </c>
      <c r="C932" s="235"/>
      <c r="D932" s="238" t="s">
        <v>1505</v>
      </c>
      <c r="E932" s="337" t="s">
        <v>1506</v>
      </c>
      <c r="F932" s="235" t="s">
        <v>36</v>
      </c>
      <c r="G932" s="235">
        <f>SUMIF('In-ward Register'!$K:$K,Summery!$E:$E,'In-ward Register'!$M:$M)</f>
        <v>1</v>
      </c>
      <c r="H932" s="334">
        <f>SUMIF('Out-ward Register'!$D:$D,Summery!$E:$E,'Out-ward Register'!$F:$F)</f>
        <v>0</v>
      </c>
      <c r="I932" s="335">
        <f t="shared" si="91"/>
        <v>1</v>
      </c>
      <c r="J932" s="334">
        <v>0</v>
      </c>
      <c r="K932" s="334">
        <f t="shared" si="92"/>
        <v>0</v>
      </c>
      <c r="L932" s="334">
        <f t="shared" si="95"/>
        <v>0</v>
      </c>
      <c r="M932" s="334">
        <f t="shared" si="93"/>
        <v>0</v>
      </c>
      <c r="N932" s="684" t="s">
        <v>3446</v>
      </c>
      <c r="O932" s="687">
        <f t="shared" si="94"/>
        <v>0</v>
      </c>
      <c r="Q932" s="255"/>
    </row>
    <row r="933" spans="1:17" hidden="1">
      <c r="A933" s="261" t="s">
        <v>6323</v>
      </c>
      <c r="B933" s="333">
        <v>490</v>
      </c>
      <c r="C933" s="235"/>
      <c r="D933" s="238" t="s">
        <v>1507</v>
      </c>
      <c r="E933" s="337" t="s">
        <v>1508</v>
      </c>
      <c r="F933" s="235" t="s">
        <v>36</v>
      </c>
      <c r="G933" s="235">
        <f>SUMIF('In-ward Register'!$K:$K,Summery!$E:$E,'In-ward Register'!$M:$M)</f>
        <v>1</v>
      </c>
      <c r="H933" s="334">
        <f>SUMIF('Out-ward Register'!$D:$D,Summery!$E:$E,'Out-ward Register'!$F:$F)</f>
        <v>0</v>
      </c>
      <c r="I933" s="335">
        <f t="shared" si="91"/>
        <v>1</v>
      </c>
      <c r="J933" s="334">
        <v>0</v>
      </c>
      <c r="K933" s="334">
        <f t="shared" si="92"/>
        <v>0</v>
      </c>
      <c r="L933" s="334">
        <f t="shared" si="95"/>
        <v>0</v>
      </c>
      <c r="M933" s="334">
        <f t="shared" si="93"/>
        <v>0</v>
      </c>
      <c r="N933" s="684" t="s">
        <v>3446</v>
      </c>
      <c r="O933" s="687">
        <f t="shared" si="94"/>
        <v>0</v>
      </c>
      <c r="Q933" s="255"/>
    </row>
    <row r="934" spans="1:17" hidden="1">
      <c r="A934" s="261" t="s">
        <v>6323</v>
      </c>
      <c r="B934" s="333">
        <v>491</v>
      </c>
      <c r="C934" s="235"/>
      <c r="D934" s="235" t="s">
        <v>1509</v>
      </c>
      <c r="E934" s="235" t="s">
        <v>3116</v>
      </c>
      <c r="F934" s="235" t="s">
        <v>36</v>
      </c>
      <c r="G934" s="235">
        <f>SUMIF('In-ward Register'!$K:$K,Summery!$E:$E,'In-ward Register'!$M:$M)</f>
        <v>203</v>
      </c>
      <c r="H934" s="334">
        <f>SUMIF('Out-ward Register'!$D:$D,Summery!$E:$E,'Out-ward Register'!$F:$F)</f>
        <v>0</v>
      </c>
      <c r="I934" s="335">
        <f t="shared" si="91"/>
        <v>203</v>
      </c>
      <c r="J934" s="334">
        <v>0</v>
      </c>
      <c r="K934" s="334">
        <f t="shared" si="92"/>
        <v>0</v>
      </c>
      <c r="L934" s="334">
        <f t="shared" si="95"/>
        <v>0</v>
      </c>
      <c r="M934" s="334">
        <f t="shared" si="93"/>
        <v>0</v>
      </c>
      <c r="N934" s="684" t="s">
        <v>3446</v>
      </c>
      <c r="O934" s="687">
        <f t="shared" si="94"/>
        <v>0</v>
      </c>
      <c r="Q934" s="255"/>
    </row>
    <row r="935" spans="1:17" hidden="1">
      <c r="A935" s="261" t="s">
        <v>6323</v>
      </c>
      <c r="B935" s="333">
        <v>492</v>
      </c>
      <c r="C935" s="235"/>
      <c r="D935" s="337" t="s">
        <v>1513</v>
      </c>
      <c r="E935" s="238" t="s">
        <v>1514</v>
      </c>
      <c r="F935" s="235" t="s">
        <v>36</v>
      </c>
      <c r="G935" s="235">
        <f>SUMIF('In-ward Register'!$K:$K,Summery!$E:$E,'In-ward Register'!$M:$M)</f>
        <v>9261</v>
      </c>
      <c r="H935" s="334">
        <f>SUMIF('Out-ward Register'!$D:$D,Summery!$E:$E,'Out-ward Register'!$F:$F)</f>
        <v>0</v>
      </c>
      <c r="I935" s="335">
        <f t="shared" si="91"/>
        <v>9261</v>
      </c>
      <c r="J935" s="334">
        <v>0</v>
      </c>
      <c r="K935" s="334">
        <f t="shared" si="92"/>
        <v>0</v>
      </c>
      <c r="L935" s="334">
        <f t="shared" si="95"/>
        <v>0</v>
      </c>
      <c r="M935" s="334">
        <f t="shared" si="93"/>
        <v>0</v>
      </c>
      <c r="N935" s="684" t="s">
        <v>3446</v>
      </c>
      <c r="O935" s="687">
        <f t="shared" si="94"/>
        <v>0</v>
      </c>
      <c r="Q935" s="255"/>
    </row>
    <row r="936" spans="1:17" hidden="1">
      <c r="A936" s="261" t="s">
        <v>6323</v>
      </c>
      <c r="B936" s="333">
        <v>493</v>
      </c>
      <c r="C936" s="235"/>
      <c r="D936" s="337" t="s">
        <v>1515</v>
      </c>
      <c r="E936" s="337" t="s">
        <v>3117</v>
      </c>
      <c r="F936" s="235" t="s">
        <v>36</v>
      </c>
      <c r="G936" s="235">
        <f>SUMIF('In-ward Register'!$K:$K,Summery!$E:$E,'In-ward Register'!$M:$M)</f>
        <v>20</v>
      </c>
      <c r="H936" s="334">
        <f>SUMIF('Out-ward Register'!$D:$D,Summery!$E:$E,'Out-ward Register'!$F:$F)</f>
        <v>0</v>
      </c>
      <c r="I936" s="335">
        <f t="shared" si="91"/>
        <v>20</v>
      </c>
      <c r="J936" s="334">
        <v>0</v>
      </c>
      <c r="K936" s="334">
        <f t="shared" si="92"/>
        <v>0</v>
      </c>
      <c r="L936" s="334">
        <f t="shared" si="95"/>
        <v>0</v>
      </c>
      <c r="M936" s="334">
        <f t="shared" si="93"/>
        <v>0</v>
      </c>
      <c r="N936" s="684" t="s">
        <v>3446</v>
      </c>
      <c r="O936" s="687">
        <f t="shared" si="94"/>
        <v>0</v>
      </c>
      <c r="Q936" s="255"/>
    </row>
    <row r="937" spans="1:17" hidden="1">
      <c r="A937" s="261" t="s">
        <v>6323</v>
      </c>
      <c r="B937" s="333">
        <v>494</v>
      </c>
      <c r="C937" s="235"/>
      <c r="D937" s="238" t="s">
        <v>1516</v>
      </c>
      <c r="E937" s="238" t="s">
        <v>3118</v>
      </c>
      <c r="F937" s="235" t="s">
        <v>36</v>
      </c>
      <c r="G937" s="235">
        <f>SUMIF('In-ward Register'!$K:$K,Summery!$E:$E,'In-ward Register'!$M:$M)</f>
        <v>1</v>
      </c>
      <c r="H937" s="334">
        <f>SUMIF('Out-ward Register'!$D:$D,Summery!$E:$E,'Out-ward Register'!$F:$F)</f>
        <v>0</v>
      </c>
      <c r="I937" s="335">
        <f t="shared" si="91"/>
        <v>1</v>
      </c>
      <c r="J937" s="334">
        <v>0</v>
      </c>
      <c r="K937" s="334">
        <f t="shared" si="92"/>
        <v>0</v>
      </c>
      <c r="L937" s="334">
        <f t="shared" si="95"/>
        <v>0</v>
      </c>
      <c r="M937" s="334">
        <f t="shared" si="93"/>
        <v>0</v>
      </c>
      <c r="N937" s="684" t="s">
        <v>3446</v>
      </c>
      <c r="O937" s="687">
        <f t="shared" si="94"/>
        <v>0</v>
      </c>
      <c r="Q937" s="255"/>
    </row>
    <row r="938" spans="1:17" hidden="1">
      <c r="A938" s="261" t="s">
        <v>6323</v>
      </c>
      <c r="B938" s="333">
        <v>495</v>
      </c>
      <c r="C938" s="235"/>
      <c r="D938" s="238" t="s">
        <v>1517</v>
      </c>
      <c r="E938" s="238" t="s">
        <v>3119</v>
      </c>
      <c r="F938" s="235" t="s">
        <v>36</v>
      </c>
      <c r="G938" s="235">
        <f>SUMIF('In-ward Register'!$K:$K,Summery!$E:$E,'In-ward Register'!$M:$M)</f>
        <v>2</v>
      </c>
      <c r="H938" s="334">
        <f>SUMIF('Out-ward Register'!$D:$D,Summery!$E:$E,'Out-ward Register'!$F:$F)</f>
        <v>0</v>
      </c>
      <c r="I938" s="335">
        <f t="shared" si="91"/>
        <v>2</v>
      </c>
      <c r="J938" s="334">
        <v>0</v>
      </c>
      <c r="K938" s="334">
        <f t="shared" si="92"/>
        <v>0</v>
      </c>
      <c r="L938" s="334">
        <f t="shared" si="95"/>
        <v>0</v>
      </c>
      <c r="M938" s="334">
        <f t="shared" si="93"/>
        <v>0</v>
      </c>
      <c r="N938" s="684" t="s">
        <v>3446</v>
      </c>
      <c r="O938" s="687">
        <f t="shared" si="94"/>
        <v>0</v>
      </c>
      <c r="Q938" s="255"/>
    </row>
    <row r="939" spans="1:17" hidden="1">
      <c r="A939" s="261" t="s">
        <v>6323</v>
      </c>
      <c r="B939" s="333">
        <v>496</v>
      </c>
      <c r="C939" s="235"/>
      <c r="D939" s="238" t="s">
        <v>1519</v>
      </c>
      <c r="E939" s="238" t="s">
        <v>1520</v>
      </c>
      <c r="F939" s="235" t="s">
        <v>36</v>
      </c>
      <c r="G939" s="235">
        <f>SUMIF('In-ward Register'!$K:$K,Summery!$E:$E,'In-ward Register'!$M:$M)</f>
        <v>1</v>
      </c>
      <c r="H939" s="334">
        <f>SUMIF('Out-ward Register'!$D:$D,Summery!$E:$E,'Out-ward Register'!$F:$F)</f>
        <v>0</v>
      </c>
      <c r="I939" s="335">
        <f t="shared" si="91"/>
        <v>1</v>
      </c>
      <c r="J939" s="334">
        <v>0</v>
      </c>
      <c r="K939" s="334">
        <f t="shared" si="92"/>
        <v>0</v>
      </c>
      <c r="L939" s="334">
        <f t="shared" si="95"/>
        <v>0</v>
      </c>
      <c r="M939" s="334">
        <f t="shared" si="93"/>
        <v>0</v>
      </c>
      <c r="N939" s="684" t="s">
        <v>3446</v>
      </c>
      <c r="O939" s="687">
        <f t="shared" si="94"/>
        <v>0</v>
      </c>
      <c r="Q939" s="255"/>
    </row>
    <row r="940" spans="1:17" hidden="1">
      <c r="A940" s="261" t="s">
        <v>6323</v>
      </c>
      <c r="B940" s="333">
        <v>497</v>
      </c>
      <c r="C940" s="235"/>
      <c r="D940" s="238" t="s">
        <v>1521</v>
      </c>
      <c r="E940" s="238" t="s">
        <v>1522</v>
      </c>
      <c r="F940" s="235" t="s">
        <v>36</v>
      </c>
      <c r="G940" s="235">
        <f>SUMIF('In-ward Register'!$K:$K,Summery!$E:$E,'In-ward Register'!$M:$M)</f>
        <v>1</v>
      </c>
      <c r="H940" s="334">
        <f>SUMIF('Out-ward Register'!$D:$D,Summery!$E:$E,'Out-ward Register'!$F:$F)</f>
        <v>0</v>
      </c>
      <c r="I940" s="335">
        <f t="shared" si="91"/>
        <v>1</v>
      </c>
      <c r="J940" s="334">
        <v>0</v>
      </c>
      <c r="K940" s="334">
        <f t="shared" si="92"/>
        <v>0</v>
      </c>
      <c r="L940" s="334">
        <f t="shared" si="95"/>
        <v>0</v>
      </c>
      <c r="M940" s="334">
        <f t="shared" si="93"/>
        <v>0</v>
      </c>
      <c r="N940" s="684" t="s">
        <v>3446</v>
      </c>
      <c r="O940" s="687">
        <f t="shared" si="94"/>
        <v>0</v>
      </c>
      <c r="Q940" s="255"/>
    </row>
    <row r="941" spans="1:17" hidden="1">
      <c r="A941" s="261" t="s">
        <v>6323</v>
      </c>
      <c r="B941" s="333">
        <v>498</v>
      </c>
      <c r="C941" s="235"/>
      <c r="D941" s="238" t="s">
        <v>1523</v>
      </c>
      <c r="E941" s="238" t="s">
        <v>1524</v>
      </c>
      <c r="F941" s="235" t="s">
        <v>36</v>
      </c>
      <c r="G941" s="235">
        <f>SUMIF('In-ward Register'!$K:$K,Summery!$E:$E,'In-ward Register'!$M:$M)</f>
        <v>1</v>
      </c>
      <c r="H941" s="334">
        <f>SUMIF('Out-ward Register'!$D:$D,Summery!$E:$E,'Out-ward Register'!$F:$F)</f>
        <v>0</v>
      </c>
      <c r="I941" s="335">
        <f t="shared" si="91"/>
        <v>1</v>
      </c>
      <c r="J941" s="334">
        <v>0</v>
      </c>
      <c r="K941" s="334">
        <f t="shared" si="92"/>
        <v>0</v>
      </c>
      <c r="L941" s="334">
        <f t="shared" si="95"/>
        <v>0</v>
      </c>
      <c r="M941" s="334">
        <f t="shared" si="93"/>
        <v>0</v>
      </c>
      <c r="N941" s="684" t="s">
        <v>3446</v>
      </c>
      <c r="O941" s="687">
        <f t="shared" si="94"/>
        <v>0</v>
      </c>
      <c r="Q941" s="255"/>
    </row>
    <row r="942" spans="1:17" hidden="1">
      <c r="A942" s="261" t="s">
        <v>6323</v>
      </c>
      <c r="B942" s="333">
        <v>502</v>
      </c>
      <c r="C942" s="235">
        <v>101882017</v>
      </c>
      <c r="D942" s="238" t="s">
        <v>1535</v>
      </c>
      <c r="E942" s="238" t="s">
        <v>3123</v>
      </c>
      <c r="F942" s="235" t="s">
        <v>36</v>
      </c>
      <c r="G942" s="235">
        <f>SUMIF('In-ward Register'!$K:$K,Summery!$E:$E,'In-ward Register'!$M:$M)</f>
        <v>2</v>
      </c>
      <c r="H942" s="334">
        <f>SUMIF('Out-ward Register'!$D:$D,Summery!$E:$E,'Out-ward Register'!$F:$F)</f>
        <v>2</v>
      </c>
      <c r="I942" s="335">
        <f t="shared" si="91"/>
        <v>0</v>
      </c>
      <c r="J942" s="334">
        <v>66106</v>
      </c>
      <c r="K942" s="334">
        <f t="shared" si="92"/>
        <v>132212</v>
      </c>
      <c r="L942" s="334">
        <f t="shared" si="95"/>
        <v>132212</v>
      </c>
      <c r="M942" s="334">
        <f t="shared" si="93"/>
        <v>0</v>
      </c>
      <c r="N942" s="684"/>
      <c r="O942" s="687">
        <f t="shared" si="94"/>
        <v>0</v>
      </c>
      <c r="Q942" s="255"/>
    </row>
    <row r="943" spans="1:17" hidden="1">
      <c r="A943" s="261" t="s">
        <v>6323</v>
      </c>
      <c r="B943" s="333">
        <v>503</v>
      </c>
      <c r="C943" s="235"/>
      <c r="D943" s="238" t="s">
        <v>1538</v>
      </c>
      <c r="E943" s="235" t="s">
        <v>1539</v>
      </c>
      <c r="F943" s="235" t="s">
        <v>36</v>
      </c>
      <c r="G943" s="235">
        <f>SUMIF('In-ward Register'!$K:$K,Summery!$E:$E,'In-ward Register'!$M:$M)</f>
        <v>8</v>
      </c>
      <c r="H943" s="334">
        <f>SUMIF('Out-ward Register'!$D:$D,Summery!$E:$E,'Out-ward Register'!$F:$F)</f>
        <v>0</v>
      </c>
      <c r="I943" s="335">
        <f t="shared" si="91"/>
        <v>8</v>
      </c>
      <c r="J943" s="334">
        <v>0</v>
      </c>
      <c r="K943" s="334">
        <f t="shared" si="92"/>
        <v>0</v>
      </c>
      <c r="L943" s="334">
        <f t="shared" si="95"/>
        <v>0</v>
      </c>
      <c r="M943" s="334">
        <f t="shared" si="93"/>
        <v>0</v>
      </c>
      <c r="N943" s="684" t="s">
        <v>3446</v>
      </c>
      <c r="O943" s="687">
        <f t="shared" si="94"/>
        <v>0</v>
      </c>
      <c r="Q943" s="255"/>
    </row>
    <row r="944" spans="1:17" hidden="1">
      <c r="A944" s="261" t="s">
        <v>3784</v>
      </c>
      <c r="B944" s="333">
        <v>504</v>
      </c>
      <c r="C944" s="235"/>
      <c r="D944" s="238" t="s">
        <v>1542</v>
      </c>
      <c r="E944" s="235" t="s">
        <v>3124</v>
      </c>
      <c r="F944" s="235" t="s">
        <v>36</v>
      </c>
      <c r="G944" s="235">
        <f>SUMIF('In-ward Register'!$K:$K,Summery!$E:$E,'In-ward Register'!$M:$M)</f>
        <v>20</v>
      </c>
      <c r="H944" s="334">
        <f>SUMIF('Out-ward Register'!$D:$D,Summery!$E:$E,'Out-ward Register'!$F:$F)</f>
        <v>20</v>
      </c>
      <c r="I944" s="335">
        <f t="shared" si="91"/>
        <v>0</v>
      </c>
      <c r="J944" s="334">
        <v>0</v>
      </c>
      <c r="K944" s="334">
        <f t="shared" si="92"/>
        <v>0</v>
      </c>
      <c r="L944" s="334">
        <f t="shared" si="95"/>
        <v>0</v>
      </c>
      <c r="M944" s="334">
        <f t="shared" si="93"/>
        <v>0</v>
      </c>
      <c r="N944" s="684" t="s">
        <v>3446</v>
      </c>
      <c r="O944" s="687">
        <f t="shared" si="94"/>
        <v>0</v>
      </c>
      <c r="Q944" s="255"/>
    </row>
    <row r="945" spans="1:17" hidden="1">
      <c r="A945" s="261" t="s">
        <v>6323</v>
      </c>
      <c r="B945" s="333">
        <v>508</v>
      </c>
      <c r="C945" s="235"/>
      <c r="D945" s="337" t="s">
        <v>1560</v>
      </c>
      <c r="E945" s="238" t="s">
        <v>1561</v>
      </c>
      <c r="F945" s="235" t="s">
        <v>36</v>
      </c>
      <c r="G945" s="235">
        <f>SUMIF('In-ward Register'!$K:$K,Summery!$E:$E,'In-ward Register'!$M:$M)</f>
        <v>25</v>
      </c>
      <c r="H945" s="334">
        <f>SUMIF('Out-ward Register'!$D:$D,Summery!$E:$E,'Out-ward Register'!$F:$F)</f>
        <v>0</v>
      </c>
      <c r="I945" s="335">
        <f t="shared" si="91"/>
        <v>25</v>
      </c>
      <c r="J945" s="334">
        <v>0</v>
      </c>
      <c r="K945" s="334">
        <f t="shared" si="92"/>
        <v>0</v>
      </c>
      <c r="L945" s="334">
        <f t="shared" si="95"/>
        <v>0</v>
      </c>
      <c r="M945" s="334">
        <f t="shared" si="93"/>
        <v>0</v>
      </c>
      <c r="N945" s="684" t="s">
        <v>3446</v>
      </c>
      <c r="O945" s="687">
        <f t="shared" si="94"/>
        <v>0</v>
      </c>
      <c r="Q945" s="255"/>
    </row>
    <row r="946" spans="1:17" hidden="1">
      <c r="A946" s="261" t="s">
        <v>6323</v>
      </c>
      <c r="B946" s="333">
        <v>509</v>
      </c>
      <c r="C946" s="235">
        <v>106184575</v>
      </c>
      <c r="D946" s="238">
        <v>5069834023</v>
      </c>
      <c r="E946" s="238" t="s">
        <v>3125</v>
      </c>
      <c r="F946" s="235" t="s">
        <v>2729</v>
      </c>
      <c r="G946" s="235">
        <f>SUMIF('In-ward Register'!$K:$K,Summery!$E:$E,'In-ward Register'!$M:$M)</f>
        <v>300</v>
      </c>
      <c r="H946" s="334">
        <f>SUMIF('Out-ward Register'!$D:$D,Summery!$E:$E,'Out-ward Register'!$F:$F)</f>
        <v>0</v>
      </c>
      <c r="I946" s="335">
        <f t="shared" si="91"/>
        <v>300</v>
      </c>
      <c r="J946" s="334">
        <v>0</v>
      </c>
      <c r="K946" s="334">
        <f t="shared" si="92"/>
        <v>0</v>
      </c>
      <c r="L946" s="334">
        <f t="shared" si="95"/>
        <v>0</v>
      </c>
      <c r="M946" s="334">
        <f t="shared" si="93"/>
        <v>0</v>
      </c>
      <c r="N946" s="684" t="s">
        <v>3446</v>
      </c>
      <c r="O946" s="687">
        <f t="shared" si="94"/>
        <v>0</v>
      </c>
      <c r="Q946" s="255"/>
    </row>
    <row r="947" spans="1:17" ht="30.6" hidden="1">
      <c r="A947" s="261" t="s">
        <v>6323</v>
      </c>
      <c r="B947" s="333">
        <v>511</v>
      </c>
      <c r="C947" s="235"/>
      <c r="D947" s="238" t="s">
        <v>1575</v>
      </c>
      <c r="E947" s="238" t="s">
        <v>1576</v>
      </c>
      <c r="F947" s="235" t="s">
        <v>36</v>
      </c>
      <c r="G947" s="235">
        <f>SUMIF('In-ward Register'!$K:$K,Summery!$E:$E,'In-ward Register'!$M:$M)</f>
        <v>2</v>
      </c>
      <c r="H947" s="334">
        <f>SUMIF('Out-ward Register'!$D:$D,Summery!$E:$E,'Out-ward Register'!$F:$F)</f>
        <v>2</v>
      </c>
      <c r="I947" s="335">
        <f t="shared" si="91"/>
        <v>0</v>
      </c>
      <c r="J947" s="334">
        <v>5000</v>
      </c>
      <c r="K947" s="334">
        <f t="shared" si="92"/>
        <v>10000</v>
      </c>
      <c r="L947" s="334">
        <f t="shared" si="95"/>
        <v>10000</v>
      </c>
      <c r="M947" s="334">
        <f t="shared" si="93"/>
        <v>0</v>
      </c>
      <c r="N947" s="30"/>
      <c r="O947" s="687">
        <f t="shared" si="94"/>
        <v>0</v>
      </c>
      <c r="Q947" s="255"/>
    </row>
    <row r="948" spans="1:17" ht="20.399999999999999" hidden="1">
      <c r="A948" s="261" t="s">
        <v>6323</v>
      </c>
      <c r="B948" s="333">
        <v>513</v>
      </c>
      <c r="C948" s="235"/>
      <c r="D948" s="238">
        <v>90002000401</v>
      </c>
      <c r="E948" s="238" t="s">
        <v>3126</v>
      </c>
      <c r="F948" s="235" t="s">
        <v>36</v>
      </c>
      <c r="G948" s="235">
        <f>SUMIF('In-ward Register'!$K:$K,Summery!$E:$E,'In-ward Register'!$M:$M)</f>
        <v>1</v>
      </c>
      <c r="H948" s="334">
        <f>SUMIF('Out-ward Register'!$D:$D,Summery!$E:$E,'Out-ward Register'!$F:$F)</f>
        <v>0</v>
      </c>
      <c r="I948" s="335">
        <f t="shared" si="91"/>
        <v>1</v>
      </c>
      <c r="J948" s="334">
        <v>0</v>
      </c>
      <c r="K948" s="334">
        <f t="shared" si="92"/>
        <v>0</v>
      </c>
      <c r="L948" s="334">
        <f t="shared" si="95"/>
        <v>0</v>
      </c>
      <c r="M948" s="334">
        <f t="shared" si="93"/>
        <v>0</v>
      </c>
      <c r="N948" s="684" t="s">
        <v>3446</v>
      </c>
      <c r="O948" s="687">
        <f t="shared" si="94"/>
        <v>0</v>
      </c>
      <c r="Q948" s="255"/>
    </row>
    <row r="949" spans="1:17" hidden="1">
      <c r="A949" s="261" t="s">
        <v>6323</v>
      </c>
      <c r="B949" s="333">
        <v>514</v>
      </c>
      <c r="C949" s="235"/>
      <c r="D949" s="238" t="s">
        <v>1587</v>
      </c>
      <c r="E949" s="238" t="s">
        <v>1588</v>
      </c>
      <c r="F949" s="235" t="s">
        <v>36</v>
      </c>
      <c r="G949" s="235">
        <f>SUMIF('In-ward Register'!$K:$K,Summery!$E:$E,'In-ward Register'!$M:$M)</f>
        <v>1</v>
      </c>
      <c r="H949" s="334">
        <f>SUMIF('Out-ward Register'!$D:$D,Summery!$E:$E,'Out-ward Register'!$F:$F)</f>
        <v>0</v>
      </c>
      <c r="I949" s="335">
        <f t="shared" si="91"/>
        <v>1</v>
      </c>
      <c r="J949" s="334">
        <v>0</v>
      </c>
      <c r="K949" s="334">
        <f t="shared" si="92"/>
        <v>0</v>
      </c>
      <c r="L949" s="334">
        <f t="shared" si="95"/>
        <v>0</v>
      </c>
      <c r="M949" s="334">
        <f t="shared" si="93"/>
        <v>0</v>
      </c>
      <c r="N949" s="684" t="s">
        <v>3446</v>
      </c>
      <c r="O949" s="687">
        <f t="shared" si="94"/>
        <v>0</v>
      </c>
      <c r="Q949" s="255"/>
    </row>
    <row r="950" spans="1:17" hidden="1">
      <c r="A950" s="261" t="s">
        <v>6323</v>
      </c>
      <c r="B950" s="333">
        <v>515</v>
      </c>
      <c r="C950" s="235"/>
      <c r="D950" s="238">
        <v>2155032599</v>
      </c>
      <c r="E950" s="238" t="s">
        <v>1589</v>
      </c>
      <c r="F950" s="235" t="s">
        <v>36</v>
      </c>
      <c r="G950" s="235">
        <f>SUMIF('In-ward Register'!$K:$K,Summery!$E:$E,'In-ward Register'!$M:$M)</f>
        <v>1</v>
      </c>
      <c r="H950" s="334">
        <f>SUMIF('Out-ward Register'!$D:$D,Summery!$E:$E,'Out-ward Register'!$F:$F)</f>
        <v>0</v>
      </c>
      <c r="I950" s="335">
        <f t="shared" si="91"/>
        <v>1</v>
      </c>
      <c r="J950" s="334">
        <v>0</v>
      </c>
      <c r="K950" s="334">
        <f t="shared" si="92"/>
        <v>0</v>
      </c>
      <c r="L950" s="334">
        <f t="shared" si="95"/>
        <v>0</v>
      </c>
      <c r="M950" s="334">
        <f t="shared" si="93"/>
        <v>0</v>
      </c>
      <c r="N950" s="684" t="s">
        <v>3446</v>
      </c>
      <c r="O950" s="687">
        <f t="shared" si="94"/>
        <v>0</v>
      </c>
      <c r="Q950" s="255"/>
    </row>
    <row r="951" spans="1:17" hidden="1">
      <c r="A951" s="261" t="s">
        <v>6323</v>
      </c>
      <c r="B951" s="333">
        <v>516</v>
      </c>
      <c r="C951" s="235"/>
      <c r="D951" s="238" t="s">
        <v>1590</v>
      </c>
      <c r="E951" s="238" t="s">
        <v>1591</v>
      </c>
      <c r="F951" s="235" t="s">
        <v>36</v>
      </c>
      <c r="G951" s="235">
        <f>SUMIF('In-ward Register'!$K:$K,Summery!$E:$E,'In-ward Register'!$M:$M)</f>
        <v>11</v>
      </c>
      <c r="H951" s="334">
        <f>SUMIF('Out-ward Register'!$D:$D,Summery!$E:$E,'Out-ward Register'!$F:$F)</f>
        <v>0</v>
      </c>
      <c r="I951" s="335">
        <f t="shared" si="91"/>
        <v>11</v>
      </c>
      <c r="J951" s="334">
        <v>0</v>
      </c>
      <c r="K951" s="334">
        <f t="shared" si="92"/>
        <v>0</v>
      </c>
      <c r="L951" s="334">
        <f t="shared" si="95"/>
        <v>0</v>
      </c>
      <c r="M951" s="334">
        <f t="shared" si="93"/>
        <v>0</v>
      </c>
      <c r="N951" s="684" t="s">
        <v>3446</v>
      </c>
      <c r="O951" s="687">
        <f t="shared" si="94"/>
        <v>0</v>
      </c>
      <c r="Q951" s="255"/>
    </row>
    <row r="952" spans="1:17" hidden="1">
      <c r="A952" s="261" t="s">
        <v>6323</v>
      </c>
      <c r="B952" s="333">
        <v>517</v>
      </c>
      <c r="C952" s="235"/>
      <c r="D952" s="238" t="s">
        <v>1592</v>
      </c>
      <c r="E952" s="238" t="s">
        <v>1592</v>
      </c>
      <c r="F952" s="235" t="s">
        <v>36</v>
      </c>
      <c r="G952" s="235">
        <f>SUMIF('In-ward Register'!$K:$K,Summery!$E:$E,'In-ward Register'!$M:$M)</f>
        <v>1</v>
      </c>
      <c r="H952" s="334">
        <f>SUMIF('Out-ward Register'!$D:$D,Summery!$E:$E,'Out-ward Register'!$F:$F)</f>
        <v>0</v>
      </c>
      <c r="I952" s="335">
        <f t="shared" si="91"/>
        <v>1</v>
      </c>
      <c r="J952" s="334">
        <v>0</v>
      </c>
      <c r="K952" s="334">
        <f t="shared" si="92"/>
        <v>0</v>
      </c>
      <c r="L952" s="334">
        <f t="shared" si="95"/>
        <v>0</v>
      </c>
      <c r="M952" s="334">
        <f t="shared" si="93"/>
        <v>0</v>
      </c>
      <c r="N952" s="684" t="s">
        <v>3446</v>
      </c>
      <c r="O952" s="687">
        <f t="shared" si="94"/>
        <v>0</v>
      </c>
      <c r="Q952" s="255"/>
    </row>
    <row r="953" spans="1:17" hidden="1">
      <c r="A953" s="261" t="s">
        <v>6323</v>
      </c>
      <c r="B953" s="333">
        <v>518</v>
      </c>
      <c r="C953" s="235"/>
      <c r="D953" s="238" t="s">
        <v>1593</v>
      </c>
      <c r="E953" s="238" t="s">
        <v>1594</v>
      </c>
      <c r="F953" s="235" t="s">
        <v>36</v>
      </c>
      <c r="G953" s="235">
        <f>SUMIF('In-ward Register'!$K:$K,Summery!$E:$E,'In-ward Register'!$M:$M)</f>
        <v>1</v>
      </c>
      <c r="H953" s="334">
        <f>SUMIF('Out-ward Register'!$D:$D,Summery!$E:$E,'Out-ward Register'!$F:$F)</f>
        <v>0</v>
      </c>
      <c r="I953" s="335">
        <f t="shared" si="91"/>
        <v>1</v>
      </c>
      <c r="J953" s="334">
        <v>0</v>
      </c>
      <c r="K953" s="334">
        <f t="shared" si="92"/>
        <v>0</v>
      </c>
      <c r="L953" s="334">
        <f t="shared" si="95"/>
        <v>0</v>
      </c>
      <c r="M953" s="334">
        <f t="shared" si="93"/>
        <v>0</v>
      </c>
      <c r="N953" s="684" t="s">
        <v>3446</v>
      </c>
      <c r="O953" s="687">
        <f t="shared" si="94"/>
        <v>0</v>
      </c>
      <c r="Q953" s="255"/>
    </row>
    <row r="954" spans="1:17" hidden="1">
      <c r="A954" s="261" t="s">
        <v>6323</v>
      </c>
      <c r="B954" s="333">
        <v>519</v>
      </c>
      <c r="C954" s="235"/>
      <c r="D954" s="238" t="s">
        <v>1595</v>
      </c>
      <c r="E954" s="238" t="s">
        <v>1596</v>
      </c>
      <c r="F954" s="235" t="s">
        <v>36</v>
      </c>
      <c r="G954" s="235">
        <f>SUMIF('In-ward Register'!$K:$K,Summery!$E:$E,'In-ward Register'!$M:$M)</f>
        <v>110</v>
      </c>
      <c r="H954" s="334">
        <f>SUMIF('Out-ward Register'!$D:$D,Summery!$E:$E,'Out-ward Register'!$F:$F)</f>
        <v>0</v>
      </c>
      <c r="I954" s="335">
        <f t="shared" si="91"/>
        <v>110</v>
      </c>
      <c r="J954" s="334">
        <v>0</v>
      </c>
      <c r="K954" s="334">
        <f t="shared" si="92"/>
        <v>0</v>
      </c>
      <c r="L954" s="334">
        <f t="shared" si="95"/>
        <v>0</v>
      </c>
      <c r="M954" s="334">
        <f t="shared" si="93"/>
        <v>0</v>
      </c>
      <c r="N954" s="684" t="s">
        <v>3446</v>
      </c>
      <c r="O954" s="687">
        <f t="shared" si="94"/>
        <v>0</v>
      </c>
      <c r="Q954" s="255"/>
    </row>
    <row r="955" spans="1:17" hidden="1">
      <c r="A955" s="261" t="s">
        <v>6323</v>
      </c>
      <c r="B955" s="333">
        <v>520</v>
      </c>
      <c r="C955" s="235"/>
      <c r="D955" s="238" t="s">
        <v>1599</v>
      </c>
      <c r="E955" s="238" t="s">
        <v>1600</v>
      </c>
      <c r="F955" s="235" t="s">
        <v>36</v>
      </c>
      <c r="G955" s="235">
        <f>SUMIF('In-ward Register'!$K:$K,Summery!$E:$E,'In-ward Register'!$M:$M)</f>
        <v>64</v>
      </c>
      <c r="H955" s="334">
        <f>SUMIF('Out-ward Register'!$D:$D,Summery!$E:$E,'Out-ward Register'!$F:$F)</f>
        <v>0</v>
      </c>
      <c r="I955" s="335">
        <f t="shared" si="91"/>
        <v>64</v>
      </c>
      <c r="J955" s="334">
        <v>0</v>
      </c>
      <c r="K955" s="334">
        <f t="shared" si="92"/>
        <v>0</v>
      </c>
      <c r="L955" s="334">
        <f t="shared" si="95"/>
        <v>0</v>
      </c>
      <c r="M955" s="334">
        <f t="shared" si="93"/>
        <v>0</v>
      </c>
      <c r="N955" s="684" t="s">
        <v>3446</v>
      </c>
      <c r="O955" s="687">
        <f t="shared" si="94"/>
        <v>0</v>
      </c>
      <c r="Q955" s="255"/>
    </row>
    <row r="956" spans="1:17" hidden="1">
      <c r="A956" s="261" t="s">
        <v>6323</v>
      </c>
      <c r="B956" s="333">
        <v>521</v>
      </c>
      <c r="C956" s="235"/>
      <c r="D956" s="238" t="s">
        <v>1604</v>
      </c>
      <c r="E956" s="238" t="s">
        <v>1605</v>
      </c>
      <c r="F956" s="235" t="s">
        <v>36</v>
      </c>
      <c r="G956" s="235">
        <f>SUMIF('In-ward Register'!$K:$K,Summery!$E:$E,'In-ward Register'!$M:$M)</f>
        <v>40</v>
      </c>
      <c r="H956" s="334">
        <f>SUMIF('Out-ward Register'!$D:$D,Summery!$E:$E,'Out-ward Register'!$F:$F)</f>
        <v>0</v>
      </c>
      <c r="I956" s="335">
        <f t="shared" si="91"/>
        <v>40</v>
      </c>
      <c r="J956" s="334">
        <v>0</v>
      </c>
      <c r="K956" s="334">
        <f t="shared" si="92"/>
        <v>0</v>
      </c>
      <c r="L956" s="334">
        <f t="shared" si="95"/>
        <v>0</v>
      </c>
      <c r="M956" s="334">
        <f t="shared" si="93"/>
        <v>0</v>
      </c>
      <c r="N956" s="684" t="s">
        <v>3446</v>
      </c>
      <c r="O956" s="687">
        <f t="shared" si="94"/>
        <v>0</v>
      </c>
      <c r="Q956" s="255"/>
    </row>
    <row r="957" spans="1:17" hidden="1">
      <c r="A957" s="261" t="s">
        <v>6323</v>
      </c>
      <c r="B957" s="333">
        <v>522</v>
      </c>
      <c r="C957" s="235"/>
      <c r="D957" s="238" t="s">
        <v>1606</v>
      </c>
      <c r="E957" s="238" t="s">
        <v>1606</v>
      </c>
      <c r="F957" s="235" t="s">
        <v>36</v>
      </c>
      <c r="G957" s="235">
        <f>SUMIF('In-ward Register'!$K:$K,Summery!$E:$E,'In-ward Register'!$M:$M)</f>
        <v>4</v>
      </c>
      <c r="H957" s="334">
        <f>SUMIF('Out-ward Register'!$D:$D,Summery!$E:$E,'Out-ward Register'!$F:$F)</f>
        <v>0</v>
      </c>
      <c r="I957" s="335">
        <f t="shared" si="91"/>
        <v>4</v>
      </c>
      <c r="J957" s="334">
        <v>0</v>
      </c>
      <c r="K957" s="334">
        <f t="shared" si="92"/>
        <v>0</v>
      </c>
      <c r="L957" s="334">
        <f t="shared" si="95"/>
        <v>0</v>
      </c>
      <c r="M957" s="334">
        <f t="shared" si="93"/>
        <v>0</v>
      </c>
      <c r="N957" s="684" t="s">
        <v>3446</v>
      </c>
      <c r="O957" s="687">
        <f t="shared" si="94"/>
        <v>0</v>
      </c>
      <c r="Q957" s="255"/>
    </row>
    <row r="958" spans="1:17" hidden="1">
      <c r="A958" s="261" t="s">
        <v>6323</v>
      </c>
      <c r="B958" s="333">
        <v>523</v>
      </c>
      <c r="C958" s="235"/>
      <c r="D958" s="238" t="s">
        <v>1609</v>
      </c>
      <c r="E958" s="238" t="s">
        <v>1609</v>
      </c>
      <c r="F958" s="235" t="s">
        <v>36</v>
      </c>
      <c r="G958" s="235">
        <f>SUMIF('In-ward Register'!$K:$K,Summery!$E:$E,'In-ward Register'!$M:$M)</f>
        <v>8</v>
      </c>
      <c r="H958" s="334">
        <f>SUMIF('Out-ward Register'!$D:$D,Summery!$E:$E,'Out-ward Register'!$F:$F)</f>
        <v>0</v>
      </c>
      <c r="I958" s="335">
        <f t="shared" si="91"/>
        <v>8</v>
      </c>
      <c r="J958" s="334">
        <v>0</v>
      </c>
      <c r="K958" s="334">
        <f t="shared" si="92"/>
        <v>0</v>
      </c>
      <c r="L958" s="334">
        <f t="shared" si="95"/>
        <v>0</v>
      </c>
      <c r="M958" s="334">
        <f t="shared" si="93"/>
        <v>0</v>
      </c>
      <c r="N958" s="684" t="s">
        <v>3446</v>
      </c>
      <c r="O958" s="687">
        <f t="shared" si="94"/>
        <v>0</v>
      </c>
      <c r="Q958" s="255"/>
    </row>
    <row r="959" spans="1:17" hidden="1">
      <c r="A959" s="261" t="s">
        <v>6323</v>
      </c>
      <c r="B959" s="333">
        <v>524</v>
      </c>
      <c r="C959" s="235"/>
      <c r="D959" s="238" t="s">
        <v>1610</v>
      </c>
      <c r="E959" s="235" t="s">
        <v>3127</v>
      </c>
      <c r="F959" s="235" t="s">
        <v>36</v>
      </c>
      <c r="G959" s="235">
        <f>SUMIF('In-ward Register'!$K:$K,Summery!$E:$E,'In-ward Register'!$M:$M)</f>
        <v>12</v>
      </c>
      <c r="H959" s="334">
        <f>SUMIF('Out-ward Register'!$D:$D,Summery!$E:$E,'Out-ward Register'!$F:$F)</f>
        <v>0</v>
      </c>
      <c r="I959" s="335">
        <f t="shared" si="91"/>
        <v>12</v>
      </c>
      <c r="J959" s="334">
        <v>0</v>
      </c>
      <c r="K959" s="334">
        <f t="shared" si="92"/>
        <v>0</v>
      </c>
      <c r="L959" s="334">
        <f t="shared" si="95"/>
        <v>0</v>
      </c>
      <c r="M959" s="334">
        <f t="shared" si="93"/>
        <v>0</v>
      </c>
      <c r="N959" s="684" t="s">
        <v>3446</v>
      </c>
      <c r="O959" s="687">
        <f t="shared" si="94"/>
        <v>0</v>
      </c>
      <c r="Q959" s="255"/>
    </row>
    <row r="960" spans="1:17" hidden="1">
      <c r="A960" s="261" t="s">
        <v>6323</v>
      </c>
      <c r="B960" s="333">
        <v>526</v>
      </c>
      <c r="C960" s="235"/>
      <c r="D960" s="238" t="s">
        <v>1619</v>
      </c>
      <c r="E960" s="238" t="s">
        <v>1619</v>
      </c>
      <c r="F960" s="235" t="s">
        <v>36</v>
      </c>
      <c r="G960" s="235">
        <f>SUMIF('In-ward Register'!$K:$K,Summery!$E:$E,'In-ward Register'!$M:$M)</f>
        <v>7</v>
      </c>
      <c r="H960" s="334">
        <f>SUMIF('Out-ward Register'!$D:$D,Summery!$E:$E,'Out-ward Register'!$F:$F)</f>
        <v>0</v>
      </c>
      <c r="I960" s="335">
        <f t="shared" si="91"/>
        <v>7</v>
      </c>
      <c r="J960" s="334">
        <v>0</v>
      </c>
      <c r="K960" s="334">
        <f t="shared" si="92"/>
        <v>0</v>
      </c>
      <c r="L960" s="334">
        <f t="shared" si="95"/>
        <v>0</v>
      </c>
      <c r="M960" s="334">
        <f t="shared" si="93"/>
        <v>0</v>
      </c>
      <c r="N960" s="684" t="s">
        <v>3446</v>
      </c>
      <c r="O960" s="687">
        <f t="shared" si="94"/>
        <v>0</v>
      </c>
      <c r="Q960" s="255"/>
    </row>
    <row r="961" spans="1:17" hidden="1">
      <c r="A961" s="261" t="s">
        <v>6323</v>
      </c>
      <c r="B961" s="333">
        <v>528</v>
      </c>
      <c r="C961" s="235"/>
      <c r="D961" s="238" t="s">
        <v>1624</v>
      </c>
      <c r="E961" s="238" t="s">
        <v>1625</v>
      </c>
      <c r="F961" s="235" t="s">
        <v>36</v>
      </c>
      <c r="G961" s="235">
        <f>SUMIF('In-ward Register'!$K:$K,Summery!$E:$E,'In-ward Register'!$M:$M)</f>
        <v>338</v>
      </c>
      <c r="H961" s="334">
        <f>SUMIF('Out-ward Register'!$D:$D,Summery!$E:$E,'Out-ward Register'!$F:$F)</f>
        <v>0</v>
      </c>
      <c r="I961" s="335">
        <f t="shared" si="91"/>
        <v>338</v>
      </c>
      <c r="J961" s="334">
        <v>0</v>
      </c>
      <c r="K961" s="334">
        <f t="shared" si="92"/>
        <v>0</v>
      </c>
      <c r="L961" s="334">
        <f t="shared" si="95"/>
        <v>0</v>
      </c>
      <c r="M961" s="334">
        <f t="shared" si="93"/>
        <v>0</v>
      </c>
      <c r="N961" s="684" t="s">
        <v>3446</v>
      </c>
      <c r="O961" s="687">
        <f t="shared" si="94"/>
        <v>0</v>
      </c>
      <c r="Q961" s="255"/>
    </row>
    <row r="962" spans="1:17" ht="20.399999999999999" hidden="1">
      <c r="A962" s="261" t="s">
        <v>6323</v>
      </c>
      <c r="B962" s="333">
        <v>529</v>
      </c>
      <c r="C962" s="235"/>
      <c r="D962" s="238" t="s">
        <v>1628</v>
      </c>
      <c r="E962" s="238" t="s">
        <v>1628</v>
      </c>
      <c r="F962" s="235" t="s">
        <v>2729</v>
      </c>
      <c r="G962" s="235">
        <f>SUMIF('In-ward Register'!$K:$K,Summery!$E:$E,'In-ward Register'!$M:$M)</f>
        <v>295</v>
      </c>
      <c r="H962" s="334">
        <f>SUMIF('Out-ward Register'!$D:$D,Summery!$E:$E,'Out-ward Register'!$F:$F)</f>
        <v>0</v>
      </c>
      <c r="I962" s="335">
        <f t="shared" si="91"/>
        <v>295</v>
      </c>
      <c r="J962" s="334">
        <v>0</v>
      </c>
      <c r="K962" s="334">
        <f t="shared" si="92"/>
        <v>0</v>
      </c>
      <c r="L962" s="334">
        <f t="shared" si="95"/>
        <v>0</v>
      </c>
      <c r="M962" s="334">
        <f t="shared" si="93"/>
        <v>0</v>
      </c>
      <c r="N962" s="684" t="s">
        <v>3446</v>
      </c>
      <c r="O962" s="687">
        <f t="shared" si="94"/>
        <v>0</v>
      </c>
      <c r="Q962" s="255"/>
    </row>
    <row r="963" spans="1:17" ht="20.399999999999999" hidden="1">
      <c r="A963" s="261" t="s">
        <v>6323</v>
      </c>
      <c r="B963" s="333">
        <v>530</v>
      </c>
      <c r="C963" s="235"/>
      <c r="D963" s="238" t="s">
        <v>1631</v>
      </c>
      <c r="E963" s="238" t="s">
        <v>1632</v>
      </c>
      <c r="F963" s="235" t="s">
        <v>2729</v>
      </c>
      <c r="G963" s="235">
        <f>SUMIF('In-ward Register'!$K:$K,Summery!$E:$E,'In-ward Register'!$M:$M)</f>
        <v>612</v>
      </c>
      <c r="H963" s="334">
        <f>SUMIF('Out-ward Register'!$D:$D,Summery!$E:$E,'Out-ward Register'!$F:$F)</f>
        <v>0</v>
      </c>
      <c r="I963" s="335">
        <f t="shared" si="91"/>
        <v>612</v>
      </c>
      <c r="J963" s="334">
        <v>0</v>
      </c>
      <c r="K963" s="334">
        <f t="shared" si="92"/>
        <v>0</v>
      </c>
      <c r="L963" s="334">
        <f t="shared" si="95"/>
        <v>0</v>
      </c>
      <c r="M963" s="334">
        <f t="shared" si="93"/>
        <v>0</v>
      </c>
      <c r="N963" s="684" t="s">
        <v>3446</v>
      </c>
      <c r="O963" s="687">
        <f t="shared" si="94"/>
        <v>0</v>
      </c>
      <c r="Q963" s="255"/>
    </row>
    <row r="964" spans="1:17" hidden="1">
      <c r="A964" s="261" t="s">
        <v>6323</v>
      </c>
      <c r="B964" s="333">
        <v>532</v>
      </c>
      <c r="C964" s="235"/>
      <c r="D964" s="238" t="s">
        <v>1642</v>
      </c>
      <c r="E964" s="238" t="s">
        <v>3129</v>
      </c>
      <c r="F964" s="235" t="s">
        <v>36</v>
      </c>
      <c r="G964" s="235">
        <f>SUMIF('In-ward Register'!$K:$K,Summery!$E:$E,'In-ward Register'!$M:$M)</f>
        <v>10</v>
      </c>
      <c r="H964" s="334">
        <f>SUMIF('Out-ward Register'!$D:$D,Summery!$E:$E,'Out-ward Register'!$F:$F)</f>
        <v>0</v>
      </c>
      <c r="I964" s="335">
        <f t="shared" ref="I964:I1027" si="96">G964-H964</f>
        <v>10</v>
      </c>
      <c r="J964" s="334">
        <v>0</v>
      </c>
      <c r="K964" s="334">
        <f t="shared" ref="K964:K1027" si="97">J964*G964</f>
        <v>0</v>
      </c>
      <c r="L964" s="334">
        <f t="shared" si="95"/>
        <v>0</v>
      </c>
      <c r="M964" s="334">
        <f t="shared" ref="M964:M1027" si="98">K964-L964</f>
        <v>0</v>
      </c>
      <c r="N964" s="684" t="s">
        <v>3446</v>
      </c>
      <c r="O964" s="687">
        <f t="shared" si="94"/>
        <v>0</v>
      </c>
      <c r="Q964" s="255"/>
    </row>
    <row r="965" spans="1:17" hidden="1">
      <c r="A965" s="261" t="s">
        <v>6323</v>
      </c>
      <c r="B965" s="333">
        <v>533</v>
      </c>
      <c r="C965" s="235"/>
      <c r="D965" s="238" t="s">
        <v>1644</v>
      </c>
      <c r="E965" s="235" t="s">
        <v>3130</v>
      </c>
      <c r="F965" s="235" t="s">
        <v>36</v>
      </c>
      <c r="G965" s="235">
        <f>SUMIF('In-ward Register'!$K:$K,Summery!$E:$E,'In-ward Register'!$M:$M)</f>
        <v>414</v>
      </c>
      <c r="H965" s="334">
        <f>SUMIF('Out-ward Register'!$D:$D,Summery!$E:$E,'Out-ward Register'!$F:$F)</f>
        <v>0</v>
      </c>
      <c r="I965" s="335">
        <f t="shared" si="96"/>
        <v>414</v>
      </c>
      <c r="J965" s="334">
        <v>0</v>
      </c>
      <c r="K965" s="334">
        <f t="shared" si="97"/>
        <v>0</v>
      </c>
      <c r="L965" s="334">
        <f t="shared" si="95"/>
        <v>0</v>
      </c>
      <c r="M965" s="334">
        <f t="shared" si="98"/>
        <v>0</v>
      </c>
      <c r="N965" s="684" t="s">
        <v>3446</v>
      </c>
      <c r="O965" s="687">
        <f t="shared" si="94"/>
        <v>0</v>
      </c>
      <c r="Q965" s="255"/>
    </row>
    <row r="966" spans="1:17" hidden="1">
      <c r="A966" s="261" t="s">
        <v>6323</v>
      </c>
      <c r="B966" s="333">
        <v>570</v>
      </c>
      <c r="C966" s="235"/>
      <c r="D966" s="238" t="s">
        <v>1812</v>
      </c>
      <c r="E966" s="238" t="s">
        <v>1812</v>
      </c>
      <c r="F966" s="235" t="s">
        <v>36</v>
      </c>
      <c r="G966" s="235">
        <f>SUMIF('In-ward Register'!$K:$K,Summery!$E:$E,'In-ward Register'!$M:$M)</f>
        <v>14</v>
      </c>
      <c r="H966" s="334">
        <f>SUMIF('Out-ward Register'!$D:$D,Summery!$E:$E,'Out-ward Register'!$F:$F)</f>
        <v>0</v>
      </c>
      <c r="I966" s="335">
        <f t="shared" si="96"/>
        <v>14</v>
      </c>
      <c r="J966" s="334">
        <v>0</v>
      </c>
      <c r="K966" s="334">
        <f t="shared" si="97"/>
        <v>0</v>
      </c>
      <c r="L966" s="334">
        <f t="shared" si="95"/>
        <v>0</v>
      </c>
      <c r="M966" s="334">
        <f t="shared" si="98"/>
        <v>0</v>
      </c>
      <c r="N966" s="684" t="s">
        <v>3446</v>
      </c>
      <c r="O966" s="687">
        <f t="shared" si="94"/>
        <v>0</v>
      </c>
      <c r="Q966" s="255"/>
    </row>
    <row r="967" spans="1:17" hidden="1">
      <c r="A967" s="261" t="s">
        <v>6323</v>
      </c>
      <c r="B967" s="333">
        <v>573</v>
      </c>
      <c r="C967" s="235">
        <v>102064582</v>
      </c>
      <c r="D967" s="238">
        <v>102064582</v>
      </c>
      <c r="E967" s="238" t="s">
        <v>3159</v>
      </c>
      <c r="F967" s="235" t="s">
        <v>36</v>
      </c>
      <c r="G967" s="235">
        <f>SUMIF('In-ward Register'!$K:$K,Summery!$E:$E,'In-ward Register'!$M:$M)</f>
        <v>6</v>
      </c>
      <c r="H967" s="334">
        <f>SUMIF('Out-ward Register'!$D:$D,Summery!$E:$E,'Out-ward Register'!$F:$F)</f>
        <v>0</v>
      </c>
      <c r="I967" s="335">
        <f t="shared" si="96"/>
        <v>6</v>
      </c>
      <c r="J967" s="334">
        <v>0</v>
      </c>
      <c r="K967" s="334">
        <f t="shared" si="97"/>
        <v>0</v>
      </c>
      <c r="L967" s="334">
        <f t="shared" si="95"/>
        <v>0</v>
      </c>
      <c r="M967" s="334">
        <f t="shared" si="98"/>
        <v>0</v>
      </c>
      <c r="N967" s="684" t="s">
        <v>3446</v>
      </c>
      <c r="O967" s="687">
        <f t="shared" si="94"/>
        <v>0</v>
      </c>
      <c r="Q967" s="255"/>
    </row>
    <row r="968" spans="1:17" hidden="1">
      <c r="A968" s="261" t="s">
        <v>6323</v>
      </c>
      <c r="B968" s="333">
        <v>575</v>
      </c>
      <c r="C968" s="235"/>
      <c r="D968" s="238" t="s">
        <v>1827</v>
      </c>
      <c r="E968" s="238" t="s">
        <v>1827</v>
      </c>
      <c r="F968" s="235" t="s">
        <v>36</v>
      </c>
      <c r="G968" s="235">
        <f>SUMIF('In-ward Register'!$K:$K,Summery!$E:$E,'In-ward Register'!$M:$M)</f>
        <v>7</v>
      </c>
      <c r="H968" s="334">
        <f>SUMIF('Out-ward Register'!$D:$D,Summery!$E:$E,'Out-ward Register'!$F:$F)</f>
        <v>0</v>
      </c>
      <c r="I968" s="335">
        <f t="shared" si="96"/>
        <v>7</v>
      </c>
      <c r="J968" s="334">
        <v>0</v>
      </c>
      <c r="K968" s="334">
        <f t="shared" si="97"/>
        <v>0</v>
      </c>
      <c r="L968" s="334">
        <f t="shared" si="95"/>
        <v>0</v>
      </c>
      <c r="M968" s="334">
        <f t="shared" si="98"/>
        <v>0</v>
      </c>
      <c r="N968" s="684" t="s">
        <v>3446</v>
      </c>
      <c r="O968" s="687">
        <f t="shared" si="94"/>
        <v>0</v>
      </c>
      <c r="Q968" s="255"/>
    </row>
    <row r="969" spans="1:17" hidden="1">
      <c r="A969" s="261" t="s">
        <v>6323</v>
      </c>
      <c r="B969" s="333">
        <v>576</v>
      </c>
      <c r="C969" s="235">
        <v>101752181</v>
      </c>
      <c r="D969" s="238">
        <v>101752181</v>
      </c>
      <c r="E969" s="238" t="s">
        <v>1828</v>
      </c>
      <c r="F969" s="235" t="s">
        <v>247</v>
      </c>
      <c r="G969" s="235">
        <f>SUMIF('In-ward Register'!$K:$K,Summery!$E:$E,'In-ward Register'!$M:$M)</f>
        <v>2</v>
      </c>
      <c r="H969" s="334">
        <f>SUMIF('Out-ward Register'!$D:$D,Summery!$E:$E,'Out-ward Register'!$F:$F)</f>
        <v>0</v>
      </c>
      <c r="I969" s="335">
        <f t="shared" si="96"/>
        <v>2</v>
      </c>
      <c r="J969" s="334">
        <v>0</v>
      </c>
      <c r="K969" s="334">
        <f t="shared" si="97"/>
        <v>0</v>
      </c>
      <c r="L969" s="334">
        <f t="shared" si="95"/>
        <v>0</v>
      </c>
      <c r="M969" s="334">
        <f t="shared" si="98"/>
        <v>0</v>
      </c>
      <c r="N969" s="684" t="s">
        <v>3446</v>
      </c>
      <c r="O969" s="687">
        <f t="shared" si="94"/>
        <v>0</v>
      </c>
      <c r="Q969" s="255"/>
    </row>
    <row r="970" spans="1:17" hidden="1">
      <c r="A970" s="261" t="s">
        <v>6323</v>
      </c>
      <c r="B970" s="333">
        <v>577</v>
      </c>
      <c r="C970" s="235" t="s">
        <v>1830</v>
      </c>
      <c r="D970" s="238" t="s">
        <v>1831</v>
      </c>
      <c r="E970" s="235" t="s">
        <v>3160</v>
      </c>
      <c r="F970" s="235" t="s">
        <v>36</v>
      </c>
      <c r="G970" s="235">
        <f>SUMIF('In-ward Register'!$K:$K,Summery!$E:$E,'In-ward Register'!$M:$M)</f>
        <v>25</v>
      </c>
      <c r="H970" s="334">
        <f>SUMIF('Out-ward Register'!$D:$D,Summery!$E:$E,'Out-ward Register'!$F:$F)</f>
        <v>0</v>
      </c>
      <c r="I970" s="335">
        <f t="shared" si="96"/>
        <v>25</v>
      </c>
      <c r="J970" s="334">
        <v>0</v>
      </c>
      <c r="K970" s="334">
        <f t="shared" si="97"/>
        <v>0</v>
      </c>
      <c r="L970" s="334">
        <f t="shared" si="95"/>
        <v>0</v>
      </c>
      <c r="M970" s="334">
        <f t="shared" si="98"/>
        <v>0</v>
      </c>
      <c r="N970" s="684" t="s">
        <v>3446</v>
      </c>
      <c r="O970" s="687">
        <f t="shared" si="94"/>
        <v>0</v>
      </c>
      <c r="Q970" s="255"/>
    </row>
    <row r="971" spans="1:17" ht="20.399999999999999" hidden="1">
      <c r="A971" s="261" t="s">
        <v>3784</v>
      </c>
      <c r="B971" s="333">
        <v>585</v>
      </c>
      <c r="C971" s="235">
        <v>109461609</v>
      </c>
      <c r="D971" s="238">
        <v>12548125</v>
      </c>
      <c r="E971" s="238" t="s">
        <v>3165</v>
      </c>
      <c r="F971" s="235" t="s">
        <v>2729</v>
      </c>
      <c r="G971" s="235">
        <f>SUMIF('In-ward Register'!$K:$K,Summery!$E:$E,'In-ward Register'!$M:$M)</f>
        <v>1500</v>
      </c>
      <c r="H971" s="334">
        <f>SUMIF('Out-ward Register'!$D:$D,Summery!$E:$E,'Out-ward Register'!$F:$F)</f>
        <v>1500</v>
      </c>
      <c r="I971" s="335">
        <f t="shared" si="96"/>
        <v>0</v>
      </c>
      <c r="J971" s="334">
        <v>12.74</v>
      </c>
      <c r="K971" s="334">
        <f t="shared" si="97"/>
        <v>19110</v>
      </c>
      <c r="L971" s="334">
        <f t="shared" si="95"/>
        <v>19110</v>
      </c>
      <c r="M971" s="334">
        <f t="shared" si="98"/>
        <v>0</v>
      </c>
      <c r="N971" s="30"/>
      <c r="O971" s="687">
        <f t="shared" si="94"/>
        <v>0</v>
      </c>
      <c r="Q971" s="255"/>
    </row>
    <row r="972" spans="1:17" ht="30.6" hidden="1">
      <c r="A972" s="261" t="s">
        <v>3892</v>
      </c>
      <c r="B972" s="333">
        <v>587</v>
      </c>
      <c r="C972" s="235">
        <v>108350854</v>
      </c>
      <c r="D972" s="239" t="s">
        <v>2733</v>
      </c>
      <c r="E972" s="238" t="s">
        <v>3166</v>
      </c>
      <c r="F972" s="235" t="s">
        <v>36</v>
      </c>
      <c r="G972" s="235">
        <f>SUMIF('In-ward Register'!$K:$K,Summery!$E:$E,'In-ward Register'!$M:$M)</f>
        <v>27</v>
      </c>
      <c r="H972" s="334">
        <f>SUMIF('Out-ward Register'!$D:$D,Summery!$E:$E,'Out-ward Register'!$F:$F)</f>
        <v>27</v>
      </c>
      <c r="I972" s="335">
        <f t="shared" si="96"/>
        <v>0</v>
      </c>
      <c r="J972" s="334">
        <v>7800</v>
      </c>
      <c r="K972" s="334">
        <f t="shared" si="97"/>
        <v>210600</v>
      </c>
      <c r="L972" s="334">
        <f t="shared" si="95"/>
        <v>210600</v>
      </c>
      <c r="M972" s="334">
        <f t="shared" si="98"/>
        <v>0</v>
      </c>
      <c r="N972" s="30"/>
      <c r="O972" s="687">
        <f t="shared" si="94"/>
        <v>0</v>
      </c>
      <c r="Q972" s="255"/>
    </row>
    <row r="973" spans="1:17" ht="20.399999999999999" hidden="1">
      <c r="A973" s="261" t="s">
        <v>6323</v>
      </c>
      <c r="B973" s="333">
        <v>588</v>
      </c>
      <c r="C973" s="235">
        <v>105680383</v>
      </c>
      <c r="D973" s="238">
        <v>12536696</v>
      </c>
      <c r="E973" s="238" t="s">
        <v>1879</v>
      </c>
      <c r="F973" s="235" t="s">
        <v>2729</v>
      </c>
      <c r="G973" s="235">
        <f>SUMIF('In-ward Register'!$K:$K,Summery!$E:$E,'In-ward Register'!$M:$M)</f>
        <v>1020</v>
      </c>
      <c r="H973" s="334">
        <f>SUMIF('Out-ward Register'!$D:$D,Summery!$E:$E,'Out-ward Register'!$F:$F)</f>
        <v>0</v>
      </c>
      <c r="I973" s="335">
        <f t="shared" si="96"/>
        <v>1020</v>
      </c>
      <c r="J973" s="334">
        <v>0</v>
      </c>
      <c r="K973" s="334">
        <f t="shared" si="97"/>
        <v>0</v>
      </c>
      <c r="L973" s="334">
        <f t="shared" si="95"/>
        <v>0</v>
      </c>
      <c r="M973" s="334">
        <f t="shared" si="98"/>
        <v>0</v>
      </c>
      <c r="N973" s="684" t="s">
        <v>3446</v>
      </c>
      <c r="O973" s="687">
        <f t="shared" ref="O973:O1036" si="99">M973/M$2*100</f>
        <v>0</v>
      </c>
      <c r="Q973" s="255"/>
    </row>
    <row r="974" spans="1:17" hidden="1">
      <c r="A974" s="261" t="s">
        <v>6323</v>
      </c>
      <c r="B974" s="333">
        <v>589</v>
      </c>
      <c r="C974" s="235"/>
      <c r="D974" s="238" t="s">
        <v>1882</v>
      </c>
      <c r="E974" s="238" t="s">
        <v>1883</v>
      </c>
      <c r="F974" s="235" t="s">
        <v>2729</v>
      </c>
      <c r="G974" s="235">
        <f>SUMIF('In-ward Register'!$K:$K,Summery!$E:$E,'In-ward Register'!$M:$M)</f>
        <v>50</v>
      </c>
      <c r="H974" s="334">
        <f>SUMIF('Out-ward Register'!$D:$D,Summery!$E:$E,'Out-ward Register'!$F:$F)</f>
        <v>0</v>
      </c>
      <c r="I974" s="335">
        <f t="shared" si="96"/>
        <v>50</v>
      </c>
      <c r="J974" s="334">
        <v>0</v>
      </c>
      <c r="K974" s="334">
        <f t="shared" si="97"/>
        <v>0</v>
      </c>
      <c r="L974" s="334">
        <f t="shared" si="95"/>
        <v>0</v>
      </c>
      <c r="M974" s="334">
        <f t="shared" si="98"/>
        <v>0</v>
      </c>
      <c r="N974" s="684" t="s">
        <v>3446</v>
      </c>
      <c r="O974" s="687">
        <f t="shared" si="99"/>
        <v>0</v>
      </c>
      <c r="Q974" s="255"/>
    </row>
    <row r="975" spans="1:17" hidden="1">
      <c r="A975" s="261" t="s">
        <v>6323</v>
      </c>
      <c r="B975" s="333">
        <v>590</v>
      </c>
      <c r="C975" s="235"/>
      <c r="D975" s="238">
        <v>3460601</v>
      </c>
      <c r="E975" s="238" t="s">
        <v>1891</v>
      </c>
      <c r="F975" s="235" t="s">
        <v>2729</v>
      </c>
      <c r="G975" s="235">
        <f>SUMIF('In-ward Register'!$K:$K,Summery!$E:$E,'In-ward Register'!$M:$M)</f>
        <v>1000</v>
      </c>
      <c r="H975" s="334">
        <f>SUMIF('Out-ward Register'!$D:$D,Summery!$E:$E,'Out-ward Register'!$F:$F)</f>
        <v>0</v>
      </c>
      <c r="I975" s="335">
        <f t="shared" si="96"/>
        <v>1000</v>
      </c>
      <c r="J975" s="334">
        <v>0</v>
      </c>
      <c r="K975" s="334">
        <f t="shared" si="97"/>
        <v>0</v>
      </c>
      <c r="L975" s="334">
        <f t="shared" si="95"/>
        <v>0</v>
      </c>
      <c r="M975" s="334">
        <f t="shared" si="98"/>
        <v>0</v>
      </c>
      <c r="N975" s="684" t="s">
        <v>3446</v>
      </c>
      <c r="O975" s="687">
        <f t="shared" si="99"/>
        <v>0</v>
      </c>
      <c r="Q975" s="255"/>
    </row>
    <row r="976" spans="1:17" hidden="1">
      <c r="A976" s="261" t="s">
        <v>6323</v>
      </c>
      <c r="B976" s="333">
        <v>591</v>
      </c>
      <c r="C976" s="235"/>
      <c r="D976" s="345" t="s">
        <v>1893</v>
      </c>
      <c r="E976" s="235" t="s">
        <v>1894</v>
      </c>
      <c r="F976" s="235" t="s">
        <v>2729</v>
      </c>
      <c r="G976" s="235">
        <f>SUMIF('In-ward Register'!$K:$K,Summery!$E:$E,'In-ward Register'!$M:$M)</f>
        <v>20</v>
      </c>
      <c r="H976" s="334">
        <f>SUMIF('Out-ward Register'!$D:$D,Summery!$E:$E,'Out-ward Register'!$F:$F)</f>
        <v>0</v>
      </c>
      <c r="I976" s="335">
        <f t="shared" si="96"/>
        <v>20</v>
      </c>
      <c r="J976" s="334">
        <v>0</v>
      </c>
      <c r="K976" s="334">
        <f t="shared" si="97"/>
        <v>0</v>
      </c>
      <c r="L976" s="334">
        <f t="shared" si="95"/>
        <v>0</v>
      </c>
      <c r="M976" s="334">
        <f t="shared" si="98"/>
        <v>0</v>
      </c>
      <c r="N976" s="684" t="s">
        <v>3446</v>
      </c>
      <c r="O976" s="687">
        <f t="shared" si="99"/>
        <v>0</v>
      </c>
      <c r="Q976" s="255"/>
    </row>
    <row r="977" spans="1:17" hidden="1">
      <c r="A977" s="261" t="s">
        <v>6323</v>
      </c>
      <c r="B977" s="333">
        <v>592</v>
      </c>
      <c r="C977" s="235"/>
      <c r="D977" s="238" t="s">
        <v>1896</v>
      </c>
      <c r="E977" s="238" t="s">
        <v>3167</v>
      </c>
      <c r="F977" s="235" t="s">
        <v>2729</v>
      </c>
      <c r="G977" s="235">
        <f>SUMIF('In-ward Register'!$K:$K,Summery!$E:$E,'In-ward Register'!$M:$M)</f>
        <v>25</v>
      </c>
      <c r="H977" s="334">
        <f>SUMIF('Out-ward Register'!$D:$D,Summery!$E:$E,'Out-ward Register'!$F:$F)</f>
        <v>0</v>
      </c>
      <c r="I977" s="335">
        <f t="shared" si="96"/>
        <v>25</v>
      </c>
      <c r="J977" s="334">
        <v>0</v>
      </c>
      <c r="K977" s="334">
        <f t="shared" si="97"/>
        <v>0</v>
      </c>
      <c r="L977" s="334">
        <f t="shared" si="95"/>
        <v>0</v>
      </c>
      <c r="M977" s="334">
        <f t="shared" si="98"/>
        <v>0</v>
      </c>
      <c r="N977" s="684" t="s">
        <v>3446</v>
      </c>
      <c r="O977" s="687">
        <f t="shared" si="99"/>
        <v>0</v>
      </c>
      <c r="Q977" s="255"/>
    </row>
    <row r="978" spans="1:17" hidden="1">
      <c r="A978" s="261" t="s">
        <v>3892</v>
      </c>
      <c r="B978" s="333">
        <v>593</v>
      </c>
      <c r="C978" s="235">
        <v>100852628</v>
      </c>
      <c r="D978" s="238">
        <v>12544523</v>
      </c>
      <c r="E978" s="238" t="s">
        <v>1900</v>
      </c>
      <c r="F978" s="235" t="s">
        <v>2729</v>
      </c>
      <c r="G978" s="235">
        <f>SUMIF('In-ward Register'!$K:$K,Summery!$E:$E,'In-ward Register'!$M:$M)</f>
        <v>1000</v>
      </c>
      <c r="H978" s="334">
        <f>SUMIF('Out-ward Register'!$D:$D,Summery!$E:$E,'Out-ward Register'!$F:$F)</f>
        <v>1000</v>
      </c>
      <c r="I978" s="335">
        <f t="shared" si="96"/>
        <v>0</v>
      </c>
      <c r="J978" s="334">
        <v>950.5</v>
      </c>
      <c r="K978" s="334">
        <f t="shared" si="97"/>
        <v>950500</v>
      </c>
      <c r="L978" s="334">
        <f t="shared" si="95"/>
        <v>950500</v>
      </c>
      <c r="M978" s="334">
        <f t="shared" si="98"/>
        <v>0</v>
      </c>
      <c r="N978" s="30"/>
      <c r="O978" s="687">
        <f t="shared" si="99"/>
        <v>0</v>
      </c>
      <c r="Q978" s="255"/>
    </row>
    <row r="979" spans="1:17" hidden="1">
      <c r="A979" s="261" t="s">
        <v>3784</v>
      </c>
      <c r="B979" s="333">
        <v>597</v>
      </c>
      <c r="C979" s="235">
        <v>107105353</v>
      </c>
      <c r="D979" s="238" t="s">
        <v>1911</v>
      </c>
      <c r="E979" s="238" t="s">
        <v>2824</v>
      </c>
      <c r="F979" s="235" t="s">
        <v>2729</v>
      </c>
      <c r="G979" s="235">
        <f>SUMIF('In-ward Register'!$K:$K,Summery!$E:$E,'In-ward Register'!$M:$M)</f>
        <v>6964</v>
      </c>
      <c r="H979" s="334">
        <f>SUMIF('Out-ward Register'!$D:$D,Summery!$E:$E,'Out-ward Register'!$F:$F)</f>
        <v>6964</v>
      </c>
      <c r="I979" s="335">
        <f t="shared" si="96"/>
        <v>0</v>
      </c>
      <c r="J979" s="334">
        <v>256.89999999999998</v>
      </c>
      <c r="K979" s="334">
        <f t="shared" si="97"/>
        <v>1789051.5999999999</v>
      </c>
      <c r="L979" s="334">
        <f t="shared" si="95"/>
        <v>1789051.5999999999</v>
      </c>
      <c r="M979" s="334">
        <f t="shared" si="98"/>
        <v>0</v>
      </c>
      <c r="N979" s="30"/>
      <c r="O979" s="687">
        <f t="shared" si="99"/>
        <v>0</v>
      </c>
      <c r="P979" s="402" t="s">
        <v>4929</v>
      </c>
      <c r="Q979" s="255"/>
    </row>
    <row r="980" spans="1:17" hidden="1">
      <c r="A980" s="261" t="s">
        <v>6323</v>
      </c>
      <c r="B980" s="333">
        <v>599</v>
      </c>
      <c r="C980" s="235"/>
      <c r="D980" s="238" t="s">
        <v>1921</v>
      </c>
      <c r="E980" s="238" t="s">
        <v>1922</v>
      </c>
      <c r="F980" s="235" t="s">
        <v>2729</v>
      </c>
      <c r="G980" s="235">
        <f>SUMIF('In-ward Register'!$K:$K,Summery!$E:$E,'In-ward Register'!$M:$M)</f>
        <v>1000</v>
      </c>
      <c r="H980" s="334">
        <f>SUMIF('Out-ward Register'!$D:$D,Summery!$E:$E,'Out-ward Register'!$F:$F)</f>
        <v>0</v>
      </c>
      <c r="I980" s="335">
        <f t="shared" si="96"/>
        <v>1000</v>
      </c>
      <c r="J980" s="334">
        <v>0</v>
      </c>
      <c r="K980" s="334">
        <f t="shared" si="97"/>
        <v>0</v>
      </c>
      <c r="L980" s="334">
        <f t="shared" si="95"/>
        <v>0</v>
      </c>
      <c r="M980" s="334">
        <f t="shared" si="98"/>
        <v>0</v>
      </c>
      <c r="N980" s="684" t="s">
        <v>3446</v>
      </c>
      <c r="O980" s="687">
        <f t="shared" si="99"/>
        <v>0</v>
      </c>
      <c r="Q980" s="255"/>
    </row>
    <row r="981" spans="1:17" hidden="1">
      <c r="A981" s="261" t="s">
        <v>6323</v>
      </c>
      <c r="B981" s="333">
        <v>601</v>
      </c>
      <c r="C981" s="235"/>
      <c r="D981" s="238">
        <v>12545531</v>
      </c>
      <c r="E981" s="238" t="s">
        <v>1928</v>
      </c>
      <c r="F981" s="235" t="s">
        <v>2729</v>
      </c>
      <c r="G981" s="235">
        <f>SUMIF('In-ward Register'!$K:$K,Summery!$E:$E,'In-ward Register'!$M:$M)</f>
        <v>300</v>
      </c>
      <c r="H981" s="334">
        <f>SUMIF('Out-ward Register'!$D:$D,Summery!$E:$E,'Out-ward Register'!$F:$F)</f>
        <v>0</v>
      </c>
      <c r="I981" s="335">
        <f t="shared" si="96"/>
        <v>300</v>
      </c>
      <c r="J981" s="334">
        <v>0</v>
      </c>
      <c r="K981" s="334">
        <f t="shared" si="97"/>
        <v>0</v>
      </c>
      <c r="L981" s="334">
        <f t="shared" si="95"/>
        <v>0</v>
      </c>
      <c r="M981" s="334">
        <f t="shared" si="98"/>
        <v>0</v>
      </c>
      <c r="N981" s="684" t="s">
        <v>3446</v>
      </c>
      <c r="O981" s="687">
        <f t="shared" si="99"/>
        <v>0</v>
      </c>
      <c r="Q981" s="255"/>
    </row>
    <row r="982" spans="1:17" hidden="1">
      <c r="A982" s="261" t="s">
        <v>3784</v>
      </c>
      <c r="B982" s="333">
        <v>602</v>
      </c>
      <c r="C982" s="235">
        <v>112151015</v>
      </c>
      <c r="D982" s="238">
        <v>12536686</v>
      </c>
      <c r="E982" s="238" t="s">
        <v>1935</v>
      </c>
      <c r="F982" s="235" t="s">
        <v>2729</v>
      </c>
      <c r="G982" s="235">
        <f>SUMIF('In-ward Register'!$K:$K,Summery!$E:$E,'In-ward Register'!$M:$M)</f>
        <v>3500</v>
      </c>
      <c r="H982" s="334">
        <f>SUMIF('Out-ward Register'!$D:$D,Summery!$E:$E,'Out-ward Register'!$F:$F)</f>
        <v>3500</v>
      </c>
      <c r="I982" s="335">
        <f t="shared" si="96"/>
        <v>0</v>
      </c>
      <c r="J982" s="334">
        <v>33.130000000000003</v>
      </c>
      <c r="K982" s="334">
        <f t="shared" si="97"/>
        <v>115955.00000000001</v>
      </c>
      <c r="L982" s="334">
        <f t="shared" si="95"/>
        <v>115955.00000000001</v>
      </c>
      <c r="M982" s="334">
        <f t="shared" si="98"/>
        <v>0</v>
      </c>
      <c r="N982" s="30"/>
      <c r="O982" s="687">
        <f t="shared" si="99"/>
        <v>0</v>
      </c>
      <c r="Q982" s="255"/>
    </row>
    <row r="983" spans="1:17" hidden="1">
      <c r="A983" s="261" t="s">
        <v>3784</v>
      </c>
      <c r="B983" s="333">
        <v>603</v>
      </c>
      <c r="C983" s="235">
        <v>112151017</v>
      </c>
      <c r="D983" s="238">
        <v>12536692</v>
      </c>
      <c r="E983" s="238" t="s">
        <v>1938</v>
      </c>
      <c r="F983" s="235" t="s">
        <v>2729</v>
      </c>
      <c r="G983" s="235">
        <f>SUMIF('In-ward Register'!$K:$K,Summery!$E:$E,'In-ward Register'!$M:$M)</f>
        <v>2500</v>
      </c>
      <c r="H983" s="334">
        <f>SUMIF('Out-ward Register'!$D:$D,Summery!$E:$E,'Out-ward Register'!$F:$F)</f>
        <v>2500</v>
      </c>
      <c r="I983" s="335">
        <f t="shared" si="96"/>
        <v>0</v>
      </c>
      <c r="J983" s="334">
        <v>25.11</v>
      </c>
      <c r="K983" s="334">
        <f t="shared" si="97"/>
        <v>62775</v>
      </c>
      <c r="L983" s="334">
        <f t="shared" si="95"/>
        <v>62775</v>
      </c>
      <c r="M983" s="334">
        <f t="shared" si="98"/>
        <v>0</v>
      </c>
      <c r="N983" s="30"/>
      <c r="O983" s="687">
        <f t="shared" si="99"/>
        <v>0</v>
      </c>
      <c r="Q983" s="255"/>
    </row>
    <row r="984" spans="1:17" hidden="1">
      <c r="A984" s="261" t="s">
        <v>6323</v>
      </c>
      <c r="B984" s="333">
        <v>605</v>
      </c>
      <c r="C984" s="235"/>
      <c r="D984" s="238">
        <v>12545527</v>
      </c>
      <c r="E984" s="238" t="s">
        <v>1948</v>
      </c>
      <c r="F984" s="235" t="s">
        <v>2729</v>
      </c>
      <c r="G984" s="235">
        <f>SUMIF('In-ward Register'!$K:$K,Summery!$E:$E,'In-ward Register'!$M:$M)</f>
        <v>525</v>
      </c>
      <c r="H984" s="334">
        <f>SUMIF('Out-ward Register'!$D:$D,Summery!$E:$E,'Out-ward Register'!$F:$F)</f>
        <v>0</v>
      </c>
      <c r="I984" s="335">
        <f t="shared" si="96"/>
        <v>525</v>
      </c>
      <c r="J984" s="334">
        <v>0</v>
      </c>
      <c r="K984" s="334">
        <f t="shared" si="97"/>
        <v>0</v>
      </c>
      <c r="L984" s="334">
        <f t="shared" si="95"/>
        <v>0</v>
      </c>
      <c r="M984" s="334">
        <f t="shared" si="98"/>
        <v>0</v>
      </c>
      <c r="N984" s="684" t="s">
        <v>3446</v>
      </c>
      <c r="O984" s="687">
        <f t="shared" si="99"/>
        <v>0</v>
      </c>
      <c r="Q984" s="255"/>
    </row>
    <row r="985" spans="1:17" hidden="1">
      <c r="A985" s="261" t="s">
        <v>6323</v>
      </c>
      <c r="B985" s="333">
        <v>606</v>
      </c>
      <c r="C985" s="235"/>
      <c r="D985" s="238">
        <v>12545528</v>
      </c>
      <c r="E985" s="238" t="s">
        <v>1955</v>
      </c>
      <c r="F985" s="235" t="s">
        <v>2729</v>
      </c>
      <c r="G985" s="235">
        <f>SUMIF('In-ward Register'!$K:$K,Summery!$E:$E,'In-ward Register'!$M:$M)</f>
        <v>230</v>
      </c>
      <c r="H985" s="334">
        <f>SUMIF('Out-ward Register'!$D:$D,Summery!$E:$E,'Out-ward Register'!$F:$F)</f>
        <v>0</v>
      </c>
      <c r="I985" s="335">
        <f t="shared" si="96"/>
        <v>230</v>
      </c>
      <c r="J985" s="334">
        <v>0</v>
      </c>
      <c r="K985" s="334">
        <f t="shared" si="97"/>
        <v>0</v>
      </c>
      <c r="L985" s="334">
        <f t="shared" si="95"/>
        <v>0</v>
      </c>
      <c r="M985" s="334">
        <f t="shared" si="98"/>
        <v>0</v>
      </c>
      <c r="N985" s="684" t="s">
        <v>3446</v>
      </c>
      <c r="O985" s="687">
        <f t="shared" si="99"/>
        <v>0</v>
      </c>
      <c r="Q985" s="255"/>
    </row>
    <row r="986" spans="1:17" hidden="1">
      <c r="A986" s="261" t="s">
        <v>6323</v>
      </c>
      <c r="B986" s="333">
        <v>607</v>
      </c>
      <c r="C986" s="235"/>
      <c r="D986" s="238" t="s">
        <v>1966</v>
      </c>
      <c r="E986" s="238" t="s">
        <v>1966</v>
      </c>
      <c r="F986" s="235" t="s">
        <v>36</v>
      </c>
      <c r="G986" s="235">
        <f>SUMIF('In-ward Register'!$K:$K,Summery!$E:$E,'In-ward Register'!$M:$M)</f>
        <v>1</v>
      </c>
      <c r="H986" s="334">
        <f>SUMIF('Out-ward Register'!$D:$D,Summery!$E:$E,'Out-ward Register'!$F:$F)</f>
        <v>0</v>
      </c>
      <c r="I986" s="335">
        <f t="shared" si="96"/>
        <v>1</v>
      </c>
      <c r="J986" s="334">
        <v>0</v>
      </c>
      <c r="K986" s="334">
        <f t="shared" si="97"/>
        <v>0</v>
      </c>
      <c r="L986" s="334">
        <f t="shared" si="95"/>
        <v>0</v>
      </c>
      <c r="M986" s="334">
        <f t="shared" si="98"/>
        <v>0</v>
      </c>
      <c r="N986" s="684" t="s">
        <v>3446</v>
      </c>
      <c r="O986" s="687">
        <f t="shared" si="99"/>
        <v>0</v>
      </c>
      <c r="Q986" s="255"/>
    </row>
    <row r="987" spans="1:17" ht="20.399999999999999" hidden="1">
      <c r="A987" s="261" t="s">
        <v>6323</v>
      </c>
      <c r="B987" s="333">
        <v>608</v>
      </c>
      <c r="C987" s="235"/>
      <c r="D987" s="238" t="s">
        <v>1968</v>
      </c>
      <c r="E987" s="238" t="s">
        <v>1968</v>
      </c>
      <c r="F987" s="235" t="s">
        <v>2729</v>
      </c>
      <c r="G987" s="235">
        <f>SUMIF('In-ward Register'!$K:$K,Summery!$E:$E,'In-ward Register'!$M:$M)</f>
        <v>1</v>
      </c>
      <c r="H987" s="334">
        <f>SUMIF('Out-ward Register'!$D:$D,Summery!$E:$E,'Out-ward Register'!$F:$F)</f>
        <v>0</v>
      </c>
      <c r="I987" s="335">
        <f t="shared" si="96"/>
        <v>1</v>
      </c>
      <c r="J987" s="334">
        <v>0</v>
      </c>
      <c r="K987" s="334">
        <f t="shared" si="97"/>
        <v>0</v>
      </c>
      <c r="L987" s="334">
        <f t="shared" si="95"/>
        <v>0</v>
      </c>
      <c r="M987" s="334">
        <f t="shared" si="98"/>
        <v>0</v>
      </c>
      <c r="N987" s="684" t="s">
        <v>3446</v>
      </c>
      <c r="O987" s="687">
        <f t="shared" si="99"/>
        <v>0</v>
      </c>
      <c r="Q987" s="255"/>
    </row>
    <row r="988" spans="1:17" hidden="1">
      <c r="A988" s="261" t="s">
        <v>6323</v>
      </c>
      <c r="B988" s="333">
        <v>609</v>
      </c>
      <c r="C988" s="235"/>
      <c r="D988" s="238" t="s">
        <v>1969</v>
      </c>
      <c r="E988" s="238" t="s">
        <v>1969</v>
      </c>
      <c r="F988" s="235" t="s">
        <v>2729</v>
      </c>
      <c r="G988" s="235">
        <f>SUMIF('In-ward Register'!$K:$K,Summery!$E:$E,'In-ward Register'!$M:$M)</f>
        <v>4</v>
      </c>
      <c r="H988" s="334">
        <f>SUMIF('Out-ward Register'!$D:$D,Summery!$E:$E,'Out-ward Register'!$F:$F)</f>
        <v>0</v>
      </c>
      <c r="I988" s="335">
        <f t="shared" si="96"/>
        <v>4</v>
      </c>
      <c r="J988" s="334">
        <v>0</v>
      </c>
      <c r="K988" s="334">
        <f t="shared" si="97"/>
        <v>0</v>
      </c>
      <c r="L988" s="334">
        <f t="shared" si="95"/>
        <v>0</v>
      </c>
      <c r="M988" s="334">
        <f t="shared" si="98"/>
        <v>0</v>
      </c>
      <c r="N988" s="684" t="s">
        <v>3446</v>
      </c>
      <c r="O988" s="687">
        <f t="shared" si="99"/>
        <v>0</v>
      </c>
      <c r="Q988" s="255"/>
    </row>
    <row r="989" spans="1:17" hidden="1">
      <c r="A989" s="261" t="s">
        <v>6323</v>
      </c>
      <c r="B989" s="333">
        <v>610</v>
      </c>
      <c r="C989" s="235"/>
      <c r="D989" s="238" t="s">
        <v>1970</v>
      </c>
      <c r="E989" s="238" t="s">
        <v>1970</v>
      </c>
      <c r="F989" s="235" t="s">
        <v>36</v>
      </c>
      <c r="G989" s="235">
        <f>SUMIF('In-ward Register'!$K:$K,Summery!$E:$E,'In-ward Register'!$M:$M)</f>
        <v>2</v>
      </c>
      <c r="H989" s="334">
        <f>SUMIF('Out-ward Register'!$D:$D,Summery!$E:$E,'Out-ward Register'!$F:$F)</f>
        <v>0</v>
      </c>
      <c r="I989" s="335">
        <f t="shared" si="96"/>
        <v>2</v>
      </c>
      <c r="J989" s="334">
        <v>0</v>
      </c>
      <c r="K989" s="334">
        <f t="shared" si="97"/>
        <v>0</v>
      </c>
      <c r="L989" s="334">
        <f t="shared" si="95"/>
        <v>0</v>
      </c>
      <c r="M989" s="334">
        <f t="shared" si="98"/>
        <v>0</v>
      </c>
      <c r="N989" s="684" t="s">
        <v>3446</v>
      </c>
      <c r="O989" s="687">
        <f t="shared" si="99"/>
        <v>0</v>
      </c>
      <c r="Q989" s="255"/>
    </row>
    <row r="990" spans="1:17" hidden="1">
      <c r="A990" s="261" t="s">
        <v>6323</v>
      </c>
      <c r="B990" s="333">
        <v>611</v>
      </c>
      <c r="C990" s="235"/>
      <c r="D990" s="238" t="s">
        <v>1971</v>
      </c>
      <c r="E990" s="238" t="s">
        <v>1972</v>
      </c>
      <c r="F990" s="235" t="s">
        <v>36</v>
      </c>
      <c r="G990" s="235">
        <f>SUMIF('In-ward Register'!$K:$K,Summery!$E:$E,'In-ward Register'!$M:$M)</f>
        <v>1</v>
      </c>
      <c r="H990" s="334">
        <f>SUMIF('Out-ward Register'!$D:$D,Summery!$E:$E,'Out-ward Register'!$F:$F)</f>
        <v>0</v>
      </c>
      <c r="I990" s="335">
        <f t="shared" si="96"/>
        <v>1</v>
      </c>
      <c r="J990" s="334">
        <v>0</v>
      </c>
      <c r="K990" s="334">
        <f t="shared" si="97"/>
        <v>0</v>
      </c>
      <c r="L990" s="334">
        <f t="shared" ref="L990:L1053" si="100">J990*H990</f>
        <v>0</v>
      </c>
      <c r="M990" s="334">
        <f t="shared" si="98"/>
        <v>0</v>
      </c>
      <c r="N990" s="684" t="s">
        <v>3446</v>
      </c>
      <c r="O990" s="687">
        <f t="shared" si="99"/>
        <v>0</v>
      </c>
      <c r="Q990" s="255"/>
    </row>
    <row r="991" spans="1:17" hidden="1">
      <c r="A991" s="261" t="s">
        <v>6323</v>
      </c>
      <c r="B991" s="333">
        <v>612</v>
      </c>
      <c r="C991" s="235"/>
      <c r="D991" s="238">
        <v>2832257</v>
      </c>
      <c r="E991" s="238" t="s">
        <v>1973</v>
      </c>
      <c r="F991" s="235" t="s">
        <v>2729</v>
      </c>
      <c r="G991" s="235">
        <f>SUMIF('In-ward Register'!$K:$K,Summery!$E:$E,'In-ward Register'!$M:$M)</f>
        <v>1</v>
      </c>
      <c r="H991" s="334">
        <f>SUMIF('Out-ward Register'!$D:$D,Summery!$E:$E,'Out-ward Register'!$F:$F)</f>
        <v>0</v>
      </c>
      <c r="I991" s="335">
        <f t="shared" si="96"/>
        <v>1</v>
      </c>
      <c r="J991" s="334">
        <v>0</v>
      </c>
      <c r="K991" s="334">
        <f t="shared" si="97"/>
        <v>0</v>
      </c>
      <c r="L991" s="334">
        <f t="shared" si="100"/>
        <v>0</v>
      </c>
      <c r="M991" s="334">
        <f t="shared" si="98"/>
        <v>0</v>
      </c>
      <c r="N991" s="684" t="s">
        <v>3446</v>
      </c>
      <c r="O991" s="687">
        <f t="shared" si="99"/>
        <v>0</v>
      </c>
      <c r="Q991" s="255"/>
    </row>
    <row r="992" spans="1:17" hidden="1">
      <c r="A992" s="261" t="s">
        <v>6323</v>
      </c>
      <c r="B992" s="333">
        <v>613</v>
      </c>
      <c r="C992" s="235"/>
      <c r="D992" s="238">
        <v>28157</v>
      </c>
      <c r="E992" s="238" t="s">
        <v>1974</v>
      </c>
      <c r="F992" s="235" t="s">
        <v>2729</v>
      </c>
      <c r="G992" s="235">
        <f>SUMIF('In-ward Register'!$K:$K,Summery!$E:$E,'In-ward Register'!$M:$M)</f>
        <v>7</v>
      </c>
      <c r="H992" s="334">
        <f>SUMIF('Out-ward Register'!$D:$D,Summery!$E:$E,'Out-ward Register'!$F:$F)</f>
        <v>0</v>
      </c>
      <c r="I992" s="335">
        <f t="shared" si="96"/>
        <v>7</v>
      </c>
      <c r="J992" s="334">
        <v>0</v>
      </c>
      <c r="K992" s="334">
        <f t="shared" si="97"/>
        <v>0</v>
      </c>
      <c r="L992" s="334">
        <f t="shared" si="100"/>
        <v>0</v>
      </c>
      <c r="M992" s="334">
        <f t="shared" si="98"/>
        <v>0</v>
      </c>
      <c r="N992" s="684" t="s">
        <v>3446</v>
      </c>
      <c r="O992" s="687">
        <f t="shared" si="99"/>
        <v>0</v>
      </c>
      <c r="Q992" s="255"/>
    </row>
    <row r="993" spans="1:18" hidden="1">
      <c r="A993" s="261" t="s">
        <v>6323</v>
      </c>
      <c r="B993" s="333">
        <v>614</v>
      </c>
      <c r="C993" s="235"/>
      <c r="D993" s="238" t="s">
        <v>1975</v>
      </c>
      <c r="E993" s="238" t="s">
        <v>1975</v>
      </c>
      <c r="F993" s="235" t="s">
        <v>36</v>
      </c>
      <c r="G993" s="235">
        <f>SUMIF('In-ward Register'!$K:$K,Summery!$E:$E,'In-ward Register'!$M:$M)</f>
        <v>9</v>
      </c>
      <c r="H993" s="334">
        <f>SUMIF('Out-ward Register'!$D:$D,Summery!$E:$E,'Out-ward Register'!$F:$F)</f>
        <v>0</v>
      </c>
      <c r="I993" s="335">
        <f t="shared" si="96"/>
        <v>9</v>
      </c>
      <c r="J993" s="334">
        <v>0</v>
      </c>
      <c r="K993" s="334">
        <f t="shared" si="97"/>
        <v>0</v>
      </c>
      <c r="L993" s="334">
        <f t="shared" si="100"/>
        <v>0</v>
      </c>
      <c r="M993" s="334">
        <f t="shared" si="98"/>
        <v>0</v>
      </c>
      <c r="N993" s="684" t="s">
        <v>3446</v>
      </c>
      <c r="O993" s="687">
        <f t="shared" si="99"/>
        <v>0</v>
      </c>
      <c r="Q993" s="255"/>
    </row>
    <row r="994" spans="1:18" hidden="1">
      <c r="A994" s="261" t="s">
        <v>6323</v>
      </c>
      <c r="B994" s="333">
        <v>615</v>
      </c>
      <c r="C994" s="235"/>
      <c r="D994" s="238" t="s">
        <v>1976</v>
      </c>
      <c r="E994" s="238" t="s">
        <v>1976</v>
      </c>
      <c r="F994" s="235" t="s">
        <v>36</v>
      </c>
      <c r="G994" s="235">
        <f>SUMIF('In-ward Register'!$K:$K,Summery!$E:$E,'In-ward Register'!$M:$M)</f>
        <v>1</v>
      </c>
      <c r="H994" s="334">
        <f>SUMIF('Out-ward Register'!$D:$D,Summery!$E:$E,'Out-ward Register'!$F:$F)</f>
        <v>0</v>
      </c>
      <c r="I994" s="335">
        <f t="shared" si="96"/>
        <v>1</v>
      </c>
      <c r="J994" s="334">
        <v>0</v>
      </c>
      <c r="K994" s="334">
        <f t="shared" si="97"/>
        <v>0</v>
      </c>
      <c r="L994" s="334">
        <f t="shared" si="100"/>
        <v>0</v>
      </c>
      <c r="M994" s="334">
        <f t="shared" si="98"/>
        <v>0</v>
      </c>
      <c r="N994" s="684" t="s">
        <v>3446</v>
      </c>
      <c r="O994" s="687">
        <f t="shared" si="99"/>
        <v>0</v>
      </c>
      <c r="Q994" s="255"/>
    </row>
    <row r="995" spans="1:18" hidden="1">
      <c r="A995" s="261" t="s">
        <v>6323</v>
      </c>
      <c r="B995" s="333">
        <v>616</v>
      </c>
      <c r="C995" s="235"/>
      <c r="D995" s="238" t="s">
        <v>1977</v>
      </c>
      <c r="E995" s="238" t="s">
        <v>1978</v>
      </c>
      <c r="F995" s="235" t="s">
        <v>36</v>
      </c>
      <c r="G995" s="235">
        <f>SUMIF('In-ward Register'!$K:$K,Summery!$E:$E,'In-ward Register'!$M:$M)</f>
        <v>1</v>
      </c>
      <c r="H995" s="334">
        <f>SUMIF('Out-ward Register'!$D:$D,Summery!$E:$E,'Out-ward Register'!$F:$F)</f>
        <v>1</v>
      </c>
      <c r="I995" s="335">
        <f t="shared" si="96"/>
        <v>0</v>
      </c>
      <c r="J995" s="334">
        <v>0</v>
      </c>
      <c r="K995" s="334">
        <f t="shared" si="97"/>
        <v>0</v>
      </c>
      <c r="L995" s="334">
        <f t="shared" si="100"/>
        <v>0</v>
      </c>
      <c r="M995" s="334">
        <f t="shared" si="98"/>
        <v>0</v>
      </c>
      <c r="N995" s="684" t="s">
        <v>3446</v>
      </c>
      <c r="O995" s="687">
        <f t="shared" si="99"/>
        <v>0</v>
      </c>
      <c r="Q995" s="255"/>
    </row>
    <row r="996" spans="1:18" hidden="1">
      <c r="A996" s="261" t="s">
        <v>6323</v>
      </c>
      <c r="B996" s="333">
        <v>617</v>
      </c>
      <c r="C996" s="235"/>
      <c r="D996" s="238" t="s">
        <v>1980</v>
      </c>
      <c r="E996" s="238" t="s">
        <v>1981</v>
      </c>
      <c r="F996" s="235" t="s">
        <v>36</v>
      </c>
      <c r="G996" s="235">
        <f>SUMIF('In-ward Register'!$K:$K,Summery!$E:$E,'In-ward Register'!$M:$M)</f>
        <v>4</v>
      </c>
      <c r="H996" s="334">
        <f>SUMIF('Out-ward Register'!$D:$D,Summery!$E:$E,'Out-ward Register'!$F:$F)</f>
        <v>0</v>
      </c>
      <c r="I996" s="335">
        <f t="shared" si="96"/>
        <v>4</v>
      </c>
      <c r="J996" s="334">
        <v>0</v>
      </c>
      <c r="K996" s="334">
        <f t="shared" si="97"/>
        <v>0</v>
      </c>
      <c r="L996" s="334">
        <f t="shared" si="100"/>
        <v>0</v>
      </c>
      <c r="M996" s="334">
        <f t="shared" si="98"/>
        <v>0</v>
      </c>
      <c r="N996" s="684" t="s">
        <v>3446</v>
      </c>
      <c r="O996" s="687">
        <f t="shared" si="99"/>
        <v>0</v>
      </c>
      <c r="Q996" s="255"/>
    </row>
    <row r="997" spans="1:18" ht="20.399999999999999" hidden="1">
      <c r="A997" s="261" t="s">
        <v>6323</v>
      </c>
      <c r="B997" s="333">
        <v>618</v>
      </c>
      <c r="C997" s="235"/>
      <c r="D997" s="238" t="s">
        <v>1985</v>
      </c>
      <c r="E997" s="238" t="s">
        <v>1986</v>
      </c>
      <c r="F997" s="235" t="s">
        <v>36</v>
      </c>
      <c r="G997" s="235">
        <f>SUMIF('In-ward Register'!$K:$K,Summery!$E:$E,'In-ward Register'!$M:$M)</f>
        <v>2</v>
      </c>
      <c r="H997" s="334">
        <f>SUMIF('Out-ward Register'!$D:$D,Summery!$E:$E,'Out-ward Register'!$F:$F)</f>
        <v>0</v>
      </c>
      <c r="I997" s="335">
        <f t="shared" si="96"/>
        <v>2</v>
      </c>
      <c r="J997" s="334">
        <v>0</v>
      </c>
      <c r="K997" s="334">
        <f t="shared" si="97"/>
        <v>0</v>
      </c>
      <c r="L997" s="334">
        <f t="shared" si="100"/>
        <v>0</v>
      </c>
      <c r="M997" s="334">
        <f t="shared" si="98"/>
        <v>0</v>
      </c>
      <c r="N997" s="684" t="s">
        <v>3446</v>
      </c>
      <c r="O997" s="687">
        <f t="shared" si="99"/>
        <v>0</v>
      </c>
      <c r="P997" s="402">
        <v>2</v>
      </c>
      <c r="Q997" s="255" t="s">
        <v>4927</v>
      </c>
      <c r="R997" s="197" t="s">
        <v>4928</v>
      </c>
    </row>
    <row r="998" spans="1:18" hidden="1">
      <c r="A998" s="261" t="s">
        <v>6323</v>
      </c>
      <c r="B998" s="333">
        <v>619</v>
      </c>
      <c r="C998" s="235"/>
      <c r="D998" s="238" t="s">
        <v>1989</v>
      </c>
      <c r="E998" s="238" t="s">
        <v>1989</v>
      </c>
      <c r="F998" s="235" t="s">
        <v>36</v>
      </c>
      <c r="G998" s="235">
        <f>SUMIF('In-ward Register'!$K:$K,Summery!$E:$E,'In-ward Register'!$M:$M)</f>
        <v>1</v>
      </c>
      <c r="H998" s="334">
        <f>SUMIF('Out-ward Register'!$D:$D,Summery!$E:$E,'Out-ward Register'!$F:$F)</f>
        <v>0</v>
      </c>
      <c r="I998" s="335">
        <f t="shared" si="96"/>
        <v>1</v>
      </c>
      <c r="J998" s="334">
        <v>0</v>
      </c>
      <c r="K998" s="334">
        <f t="shared" si="97"/>
        <v>0</v>
      </c>
      <c r="L998" s="334">
        <f t="shared" si="100"/>
        <v>0</v>
      </c>
      <c r="M998" s="334">
        <f t="shared" si="98"/>
        <v>0</v>
      </c>
      <c r="N998" s="684" t="s">
        <v>3446</v>
      </c>
      <c r="O998" s="687">
        <f t="shared" si="99"/>
        <v>0</v>
      </c>
      <c r="Q998" s="255"/>
    </row>
    <row r="999" spans="1:18" ht="20.399999999999999" hidden="1">
      <c r="A999" s="261" t="s">
        <v>6323</v>
      </c>
      <c r="B999" s="333">
        <v>621</v>
      </c>
      <c r="C999" s="345" t="s">
        <v>2007</v>
      </c>
      <c r="D999" s="238" t="s">
        <v>2008</v>
      </c>
      <c r="E999" s="238" t="s">
        <v>3169</v>
      </c>
      <c r="F999" s="235" t="s">
        <v>36</v>
      </c>
      <c r="G999" s="235">
        <f>SUMIF('In-ward Register'!$K:$K,Summery!$E:$E,'In-ward Register'!$M:$M)</f>
        <v>1</v>
      </c>
      <c r="H999" s="334">
        <f>SUMIF('Out-ward Register'!$D:$D,Summery!$E:$E,'Out-ward Register'!$F:$F)</f>
        <v>1</v>
      </c>
      <c r="I999" s="335">
        <f t="shared" si="96"/>
        <v>0</v>
      </c>
      <c r="J999" s="334">
        <v>229000</v>
      </c>
      <c r="K999" s="334">
        <f t="shared" si="97"/>
        <v>229000</v>
      </c>
      <c r="L999" s="334">
        <f t="shared" si="100"/>
        <v>229000</v>
      </c>
      <c r="M999" s="334">
        <f t="shared" si="98"/>
        <v>0</v>
      </c>
      <c r="N999" s="30"/>
      <c r="O999" s="687">
        <f t="shared" si="99"/>
        <v>0</v>
      </c>
      <c r="Q999" s="255"/>
    </row>
    <row r="1000" spans="1:18" ht="20.399999999999999" hidden="1">
      <c r="A1000" s="261" t="s">
        <v>3892</v>
      </c>
      <c r="B1000" s="333">
        <v>623</v>
      </c>
      <c r="C1000" s="235">
        <v>108350856</v>
      </c>
      <c r="D1000" s="239" t="s">
        <v>2735</v>
      </c>
      <c r="E1000" s="238" t="s">
        <v>3171</v>
      </c>
      <c r="F1000" s="235" t="s">
        <v>36</v>
      </c>
      <c r="G1000" s="235">
        <f>SUMIF('In-ward Register'!$K:$K,Summery!$E:$E,'In-ward Register'!$M:$M)</f>
        <v>27</v>
      </c>
      <c r="H1000" s="334">
        <f>SUMIF('Out-ward Register'!$D:$D,Summery!$E:$E,'Out-ward Register'!$F:$F)</f>
        <v>27</v>
      </c>
      <c r="I1000" s="335">
        <f t="shared" si="96"/>
        <v>0</v>
      </c>
      <c r="J1000" s="334">
        <v>72000</v>
      </c>
      <c r="K1000" s="334">
        <f t="shared" si="97"/>
        <v>1944000</v>
      </c>
      <c r="L1000" s="334">
        <f t="shared" si="100"/>
        <v>1944000</v>
      </c>
      <c r="M1000" s="334">
        <f t="shared" si="98"/>
        <v>0</v>
      </c>
      <c r="N1000" s="30"/>
      <c r="O1000" s="687">
        <f t="shared" si="99"/>
        <v>0</v>
      </c>
      <c r="Q1000" s="255"/>
    </row>
    <row r="1001" spans="1:18" ht="20.399999999999999" hidden="1">
      <c r="A1001" s="261" t="s">
        <v>6323</v>
      </c>
      <c r="B1001" s="333">
        <v>624</v>
      </c>
      <c r="C1001" s="235"/>
      <c r="D1001" s="238" t="s">
        <v>2029</v>
      </c>
      <c r="E1001" s="238" t="s">
        <v>2030</v>
      </c>
      <c r="F1001" s="235" t="s">
        <v>36</v>
      </c>
      <c r="G1001" s="235">
        <f>SUMIF('In-ward Register'!$K:$K,Summery!$E:$E,'In-ward Register'!$M:$M)</f>
        <v>3</v>
      </c>
      <c r="H1001" s="334">
        <f>SUMIF('Out-ward Register'!$D:$D,Summery!$E:$E,'Out-ward Register'!$F:$F)</f>
        <v>0</v>
      </c>
      <c r="I1001" s="335">
        <f t="shared" si="96"/>
        <v>3</v>
      </c>
      <c r="J1001" s="334">
        <v>0</v>
      </c>
      <c r="K1001" s="334">
        <f t="shared" si="97"/>
        <v>0</v>
      </c>
      <c r="L1001" s="334">
        <f t="shared" si="100"/>
        <v>0</v>
      </c>
      <c r="M1001" s="334">
        <f t="shared" si="98"/>
        <v>0</v>
      </c>
      <c r="N1001" s="684" t="s">
        <v>3446</v>
      </c>
      <c r="O1001" s="687">
        <f t="shared" si="99"/>
        <v>0</v>
      </c>
      <c r="Q1001" s="255"/>
    </row>
    <row r="1002" spans="1:18" ht="20.399999999999999" hidden="1">
      <c r="A1002" s="261" t="s">
        <v>6323</v>
      </c>
      <c r="B1002" s="333">
        <v>625</v>
      </c>
      <c r="C1002" s="235"/>
      <c r="D1002" s="238" t="s">
        <v>2032</v>
      </c>
      <c r="E1002" s="238" t="s">
        <v>2033</v>
      </c>
      <c r="F1002" s="235" t="s">
        <v>36</v>
      </c>
      <c r="G1002" s="235">
        <f>SUMIF('In-ward Register'!$K:$K,Summery!$E:$E,'In-ward Register'!$M:$M)</f>
        <v>1</v>
      </c>
      <c r="H1002" s="334">
        <f>SUMIF('Out-ward Register'!$D:$D,Summery!$E:$E,'Out-ward Register'!$F:$F)</f>
        <v>0</v>
      </c>
      <c r="I1002" s="335">
        <f t="shared" si="96"/>
        <v>1</v>
      </c>
      <c r="J1002" s="334">
        <v>0</v>
      </c>
      <c r="K1002" s="334">
        <f t="shared" si="97"/>
        <v>0</v>
      </c>
      <c r="L1002" s="334">
        <f t="shared" si="100"/>
        <v>0</v>
      </c>
      <c r="M1002" s="334">
        <f t="shared" si="98"/>
        <v>0</v>
      </c>
      <c r="N1002" s="684" t="s">
        <v>3446</v>
      </c>
      <c r="O1002" s="687">
        <f t="shared" si="99"/>
        <v>0</v>
      </c>
      <c r="Q1002" s="255"/>
    </row>
    <row r="1003" spans="1:18" hidden="1">
      <c r="A1003" s="261" t="s">
        <v>6323</v>
      </c>
      <c r="B1003" s="333">
        <v>626</v>
      </c>
      <c r="C1003" s="235"/>
      <c r="D1003" s="337" t="s">
        <v>2034</v>
      </c>
      <c r="E1003" s="238" t="s">
        <v>2035</v>
      </c>
      <c r="F1003" s="235" t="s">
        <v>36</v>
      </c>
      <c r="G1003" s="235">
        <f>SUMIF('In-ward Register'!$K:$K,Summery!$E:$E,'In-ward Register'!$M:$M)</f>
        <v>2</v>
      </c>
      <c r="H1003" s="334">
        <f>SUMIF('Out-ward Register'!$D:$D,Summery!$E:$E,'Out-ward Register'!$F:$F)</f>
        <v>0</v>
      </c>
      <c r="I1003" s="335">
        <f t="shared" si="96"/>
        <v>2</v>
      </c>
      <c r="J1003" s="334">
        <v>0</v>
      </c>
      <c r="K1003" s="334">
        <f t="shared" si="97"/>
        <v>0</v>
      </c>
      <c r="L1003" s="334">
        <f t="shared" si="100"/>
        <v>0</v>
      </c>
      <c r="M1003" s="334">
        <f t="shared" si="98"/>
        <v>0</v>
      </c>
      <c r="N1003" s="684" t="s">
        <v>3446</v>
      </c>
      <c r="O1003" s="687">
        <f t="shared" si="99"/>
        <v>0</v>
      </c>
      <c r="Q1003" s="255"/>
    </row>
    <row r="1004" spans="1:18" ht="20.399999999999999" hidden="1">
      <c r="A1004" s="261" t="s">
        <v>6323</v>
      </c>
      <c r="B1004" s="333">
        <v>627</v>
      </c>
      <c r="C1004" s="235"/>
      <c r="D1004" s="238" t="s">
        <v>2036</v>
      </c>
      <c r="E1004" s="238" t="s">
        <v>2037</v>
      </c>
      <c r="F1004" s="235" t="s">
        <v>36</v>
      </c>
      <c r="G1004" s="235">
        <f>SUMIF('In-ward Register'!$K:$K,Summery!$E:$E,'In-ward Register'!$M:$M)</f>
        <v>1</v>
      </c>
      <c r="H1004" s="334">
        <f>SUMIF('Out-ward Register'!$D:$D,Summery!$E:$E,'Out-ward Register'!$F:$F)</f>
        <v>1</v>
      </c>
      <c r="I1004" s="335">
        <f t="shared" si="96"/>
        <v>0</v>
      </c>
      <c r="J1004" s="334">
        <v>0</v>
      </c>
      <c r="K1004" s="334">
        <f t="shared" si="97"/>
        <v>0</v>
      </c>
      <c r="L1004" s="334">
        <f t="shared" si="100"/>
        <v>0</v>
      </c>
      <c r="M1004" s="334">
        <f t="shared" si="98"/>
        <v>0</v>
      </c>
      <c r="N1004" s="684" t="s">
        <v>3446</v>
      </c>
      <c r="O1004" s="687">
        <f t="shared" si="99"/>
        <v>0</v>
      </c>
      <c r="Q1004" s="255"/>
    </row>
    <row r="1005" spans="1:18" ht="30.6" hidden="1">
      <c r="A1005" s="261" t="s">
        <v>6323</v>
      </c>
      <c r="B1005" s="333">
        <v>628</v>
      </c>
      <c r="C1005" s="235"/>
      <c r="D1005" s="337" t="s">
        <v>2038</v>
      </c>
      <c r="E1005" s="238" t="s">
        <v>2039</v>
      </c>
      <c r="F1005" s="235" t="s">
        <v>36</v>
      </c>
      <c r="G1005" s="235">
        <f>SUMIF('In-ward Register'!$K:$K,Summery!$E:$E,'In-ward Register'!$M:$M)</f>
        <v>1</v>
      </c>
      <c r="H1005" s="334">
        <f>SUMIF('Out-ward Register'!$D:$D,Summery!$E:$E,'Out-ward Register'!$F:$F)</f>
        <v>0</v>
      </c>
      <c r="I1005" s="335">
        <f t="shared" si="96"/>
        <v>1</v>
      </c>
      <c r="J1005" s="334">
        <v>0</v>
      </c>
      <c r="K1005" s="334">
        <f t="shared" si="97"/>
        <v>0</v>
      </c>
      <c r="L1005" s="334">
        <f t="shared" si="100"/>
        <v>0</v>
      </c>
      <c r="M1005" s="334">
        <f t="shared" si="98"/>
        <v>0</v>
      </c>
      <c r="N1005" s="684" t="s">
        <v>3446</v>
      </c>
      <c r="O1005" s="687">
        <f t="shared" si="99"/>
        <v>0</v>
      </c>
      <c r="Q1005" s="255"/>
    </row>
    <row r="1006" spans="1:18" hidden="1">
      <c r="A1006" s="261" t="s">
        <v>6323</v>
      </c>
      <c r="B1006" s="333">
        <v>629</v>
      </c>
      <c r="C1006" s="235"/>
      <c r="D1006" s="238" t="s">
        <v>2040</v>
      </c>
      <c r="E1006" s="238" t="s">
        <v>2041</v>
      </c>
      <c r="F1006" s="235" t="s">
        <v>36</v>
      </c>
      <c r="G1006" s="235">
        <f>SUMIF('In-ward Register'!$K:$K,Summery!$E:$E,'In-ward Register'!$M:$M)</f>
        <v>2</v>
      </c>
      <c r="H1006" s="334">
        <f>SUMIF('Out-ward Register'!$D:$D,Summery!$E:$E,'Out-ward Register'!$F:$F)</f>
        <v>0</v>
      </c>
      <c r="I1006" s="335">
        <f t="shared" si="96"/>
        <v>2</v>
      </c>
      <c r="J1006" s="334">
        <v>0</v>
      </c>
      <c r="K1006" s="334">
        <f t="shared" si="97"/>
        <v>0</v>
      </c>
      <c r="L1006" s="334">
        <f t="shared" si="100"/>
        <v>0</v>
      </c>
      <c r="M1006" s="334">
        <f t="shared" si="98"/>
        <v>0</v>
      </c>
      <c r="N1006" s="684" t="s">
        <v>3446</v>
      </c>
      <c r="O1006" s="687">
        <f t="shared" si="99"/>
        <v>0</v>
      </c>
      <c r="Q1006" s="255"/>
    </row>
    <row r="1007" spans="1:18" hidden="1">
      <c r="A1007" s="261" t="s">
        <v>6323</v>
      </c>
      <c r="B1007" s="333">
        <v>630</v>
      </c>
      <c r="C1007" s="235"/>
      <c r="D1007" s="238" t="s">
        <v>2042</v>
      </c>
      <c r="E1007" s="238" t="s">
        <v>2043</v>
      </c>
      <c r="F1007" s="235" t="s">
        <v>36</v>
      </c>
      <c r="G1007" s="235">
        <f>SUMIF('In-ward Register'!$K:$K,Summery!$E:$E,'In-ward Register'!$M:$M)</f>
        <v>3</v>
      </c>
      <c r="H1007" s="334">
        <f>SUMIF('Out-ward Register'!$D:$D,Summery!$E:$E,'Out-ward Register'!$F:$F)</f>
        <v>0</v>
      </c>
      <c r="I1007" s="335">
        <f t="shared" si="96"/>
        <v>3</v>
      </c>
      <c r="J1007" s="334">
        <v>0</v>
      </c>
      <c r="K1007" s="334">
        <f t="shared" si="97"/>
        <v>0</v>
      </c>
      <c r="L1007" s="334">
        <f t="shared" si="100"/>
        <v>0</v>
      </c>
      <c r="M1007" s="334">
        <f t="shared" si="98"/>
        <v>0</v>
      </c>
      <c r="N1007" s="684" t="s">
        <v>3446</v>
      </c>
      <c r="O1007" s="687">
        <f t="shared" si="99"/>
        <v>0</v>
      </c>
      <c r="Q1007" s="255"/>
    </row>
    <row r="1008" spans="1:18" hidden="1">
      <c r="A1008" s="261" t="s">
        <v>6323</v>
      </c>
      <c r="B1008" s="333">
        <v>631</v>
      </c>
      <c r="C1008" s="235"/>
      <c r="D1008" s="238" t="s">
        <v>2044</v>
      </c>
      <c r="E1008" s="238" t="s">
        <v>2045</v>
      </c>
      <c r="F1008" s="235" t="s">
        <v>36</v>
      </c>
      <c r="G1008" s="235">
        <f>SUMIF('In-ward Register'!$K:$K,Summery!$E:$E,'In-ward Register'!$M:$M)</f>
        <v>2</v>
      </c>
      <c r="H1008" s="334">
        <f>SUMIF('Out-ward Register'!$D:$D,Summery!$E:$E,'Out-ward Register'!$F:$F)</f>
        <v>0</v>
      </c>
      <c r="I1008" s="335">
        <f t="shared" si="96"/>
        <v>2</v>
      </c>
      <c r="J1008" s="334">
        <v>0</v>
      </c>
      <c r="K1008" s="334">
        <f t="shared" si="97"/>
        <v>0</v>
      </c>
      <c r="L1008" s="334">
        <f t="shared" si="100"/>
        <v>0</v>
      </c>
      <c r="M1008" s="334">
        <f t="shared" si="98"/>
        <v>0</v>
      </c>
      <c r="N1008" s="684" t="s">
        <v>3446</v>
      </c>
      <c r="O1008" s="687">
        <f t="shared" si="99"/>
        <v>0</v>
      </c>
      <c r="Q1008" s="255"/>
    </row>
    <row r="1009" spans="1:17" hidden="1">
      <c r="A1009" s="261" t="s">
        <v>6323</v>
      </c>
      <c r="B1009" s="333">
        <v>632</v>
      </c>
      <c r="C1009" s="235"/>
      <c r="D1009" s="238">
        <v>8404148</v>
      </c>
      <c r="E1009" s="238" t="s">
        <v>2046</v>
      </c>
      <c r="F1009" s="235" t="s">
        <v>36</v>
      </c>
      <c r="G1009" s="235">
        <f>SUMIF('In-ward Register'!$K:$K,Summery!$E:$E,'In-ward Register'!$M:$M)</f>
        <v>1</v>
      </c>
      <c r="H1009" s="334">
        <f>SUMIF('Out-ward Register'!$D:$D,Summery!$E:$E,'Out-ward Register'!$F:$F)</f>
        <v>0</v>
      </c>
      <c r="I1009" s="335">
        <f t="shared" si="96"/>
        <v>1</v>
      </c>
      <c r="J1009" s="334">
        <v>0</v>
      </c>
      <c r="K1009" s="334">
        <f t="shared" si="97"/>
        <v>0</v>
      </c>
      <c r="L1009" s="334">
        <f t="shared" si="100"/>
        <v>0</v>
      </c>
      <c r="M1009" s="334">
        <f t="shared" si="98"/>
        <v>0</v>
      </c>
      <c r="N1009" s="684" t="s">
        <v>3446</v>
      </c>
      <c r="O1009" s="687">
        <f t="shared" si="99"/>
        <v>0</v>
      </c>
      <c r="Q1009" s="255"/>
    </row>
    <row r="1010" spans="1:17" hidden="1">
      <c r="A1010" s="261" t="s">
        <v>6323</v>
      </c>
      <c r="B1010" s="333">
        <v>633</v>
      </c>
      <c r="C1010" s="235"/>
      <c r="D1010" s="238">
        <v>9097525</v>
      </c>
      <c r="E1010" s="238" t="s">
        <v>2047</v>
      </c>
      <c r="F1010" s="235" t="s">
        <v>36</v>
      </c>
      <c r="G1010" s="235">
        <f>SUMIF('In-ward Register'!$K:$K,Summery!$E:$E,'In-ward Register'!$M:$M)</f>
        <v>1</v>
      </c>
      <c r="H1010" s="334">
        <f>SUMIF('Out-ward Register'!$D:$D,Summery!$E:$E,'Out-ward Register'!$F:$F)</f>
        <v>0</v>
      </c>
      <c r="I1010" s="335">
        <f t="shared" si="96"/>
        <v>1</v>
      </c>
      <c r="J1010" s="334">
        <v>0</v>
      </c>
      <c r="K1010" s="334">
        <f t="shared" si="97"/>
        <v>0</v>
      </c>
      <c r="L1010" s="334">
        <f t="shared" si="100"/>
        <v>0</v>
      </c>
      <c r="M1010" s="334">
        <f t="shared" si="98"/>
        <v>0</v>
      </c>
      <c r="N1010" s="684" t="s">
        <v>3446</v>
      </c>
      <c r="O1010" s="687">
        <f t="shared" si="99"/>
        <v>0</v>
      </c>
      <c r="Q1010" s="255"/>
    </row>
    <row r="1011" spans="1:17" hidden="1">
      <c r="A1011" s="261" t="s">
        <v>6323</v>
      </c>
      <c r="B1011" s="333">
        <v>634</v>
      </c>
      <c r="C1011" s="235"/>
      <c r="D1011" s="238" t="s">
        <v>2049</v>
      </c>
      <c r="E1011" s="238" t="s">
        <v>3172</v>
      </c>
      <c r="F1011" s="235" t="s">
        <v>36</v>
      </c>
      <c r="G1011" s="235">
        <f>SUMIF('In-ward Register'!$K:$K,Summery!$E:$E,'In-ward Register'!$M:$M)</f>
        <v>1</v>
      </c>
      <c r="H1011" s="334">
        <f>SUMIF('Out-ward Register'!$D:$D,Summery!$E:$E,'Out-ward Register'!$F:$F)</f>
        <v>0</v>
      </c>
      <c r="I1011" s="335">
        <f t="shared" si="96"/>
        <v>1</v>
      </c>
      <c r="J1011" s="334">
        <v>0</v>
      </c>
      <c r="K1011" s="334">
        <f t="shared" si="97"/>
        <v>0</v>
      </c>
      <c r="L1011" s="334">
        <f t="shared" si="100"/>
        <v>0</v>
      </c>
      <c r="M1011" s="334">
        <f t="shared" si="98"/>
        <v>0</v>
      </c>
      <c r="N1011" s="684" t="s">
        <v>3446</v>
      </c>
      <c r="O1011" s="687">
        <f t="shared" si="99"/>
        <v>0</v>
      </c>
      <c r="Q1011" s="255"/>
    </row>
    <row r="1012" spans="1:17" hidden="1">
      <c r="A1012" s="261" t="s">
        <v>6323</v>
      </c>
      <c r="B1012" s="333">
        <v>635</v>
      </c>
      <c r="C1012" s="235"/>
      <c r="D1012" s="238" t="s">
        <v>2051</v>
      </c>
      <c r="E1012" s="238" t="s">
        <v>2052</v>
      </c>
      <c r="F1012" s="235" t="s">
        <v>36</v>
      </c>
      <c r="G1012" s="235">
        <f>SUMIF('In-ward Register'!$K:$K,Summery!$E:$E,'In-ward Register'!$M:$M)</f>
        <v>2</v>
      </c>
      <c r="H1012" s="334">
        <f>SUMIF('Out-ward Register'!$D:$D,Summery!$E:$E,'Out-ward Register'!$F:$F)</f>
        <v>0</v>
      </c>
      <c r="I1012" s="335">
        <f t="shared" si="96"/>
        <v>2</v>
      </c>
      <c r="J1012" s="334">
        <v>0</v>
      </c>
      <c r="K1012" s="334">
        <f t="shared" si="97"/>
        <v>0</v>
      </c>
      <c r="L1012" s="334">
        <f t="shared" si="100"/>
        <v>0</v>
      </c>
      <c r="M1012" s="334">
        <f t="shared" si="98"/>
        <v>0</v>
      </c>
      <c r="N1012" s="684" t="s">
        <v>3446</v>
      </c>
      <c r="O1012" s="687">
        <f t="shared" si="99"/>
        <v>0</v>
      </c>
      <c r="Q1012" s="255"/>
    </row>
    <row r="1013" spans="1:17" ht="30.6" hidden="1">
      <c r="A1013" s="261" t="s">
        <v>6323</v>
      </c>
      <c r="B1013" s="333">
        <v>636</v>
      </c>
      <c r="C1013" s="235"/>
      <c r="D1013" s="238">
        <v>2712864</v>
      </c>
      <c r="E1013" s="238" t="s">
        <v>2053</v>
      </c>
      <c r="F1013" s="235" t="s">
        <v>36</v>
      </c>
      <c r="G1013" s="235">
        <f>SUMIF('In-ward Register'!$K:$K,Summery!$E:$E,'In-ward Register'!$M:$M)</f>
        <v>6</v>
      </c>
      <c r="H1013" s="334">
        <f>SUMIF('Out-ward Register'!$D:$D,Summery!$E:$E,'Out-ward Register'!$F:$F)</f>
        <v>0</v>
      </c>
      <c r="I1013" s="335">
        <f t="shared" si="96"/>
        <v>6</v>
      </c>
      <c r="J1013" s="334">
        <v>0</v>
      </c>
      <c r="K1013" s="334">
        <f t="shared" si="97"/>
        <v>0</v>
      </c>
      <c r="L1013" s="334">
        <f t="shared" si="100"/>
        <v>0</v>
      </c>
      <c r="M1013" s="334">
        <f t="shared" si="98"/>
        <v>0</v>
      </c>
      <c r="N1013" s="684" t="s">
        <v>3446</v>
      </c>
      <c r="O1013" s="687">
        <f t="shared" si="99"/>
        <v>0</v>
      </c>
      <c r="Q1013" s="255"/>
    </row>
    <row r="1014" spans="1:17" hidden="1">
      <c r="A1014" s="261" t="s">
        <v>6323</v>
      </c>
      <c r="B1014" s="333">
        <v>637</v>
      </c>
      <c r="C1014" s="235"/>
      <c r="D1014" s="238">
        <v>40048383</v>
      </c>
      <c r="E1014" s="238" t="s">
        <v>2056</v>
      </c>
      <c r="F1014" s="235" t="s">
        <v>36</v>
      </c>
      <c r="G1014" s="235">
        <f>SUMIF('In-ward Register'!$K:$K,Summery!$E:$E,'In-ward Register'!$M:$M)</f>
        <v>24</v>
      </c>
      <c r="H1014" s="334">
        <f>SUMIF('Out-ward Register'!$D:$D,Summery!$E:$E,'Out-ward Register'!$F:$F)</f>
        <v>0</v>
      </c>
      <c r="I1014" s="335">
        <f t="shared" si="96"/>
        <v>24</v>
      </c>
      <c r="J1014" s="334">
        <v>0</v>
      </c>
      <c r="K1014" s="334">
        <f t="shared" si="97"/>
        <v>0</v>
      </c>
      <c r="L1014" s="334">
        <f t="shared" si="100"/>
        <v>0</v>
      </c>
      <c r="M1014" s="334">
        <f t="shared" si="98"/>
        <v>0</v>
      </c>
      <c r="N1014" s="684" t="s">
        <v>3446</v>
      </c>
      <c r="O1014" s="687">
        <f t="shared" si="99"/>
        <v>0</v>
      </c>
      <c r="Q1014" s="255"/>
    </row>
    <row r="1015" spans="1:17" ht="20.399999999999999" hidden="1">
      <c r="A1015" s="261" t="s">
        <v>6323</v>
      </c>
      <c r="B1015" s="333">
        <v>638</v>
      </c>
      <c r="C1015" s="235"/>
      <c r="D1015" s="238">
        <v>2630540</v>
      </c>
      <c r="E1015" s="238" t="s">
        <v>2057</v>
      </c>
      <c r="F1015" s="235" t="s">
        <v>36</v>
      </c>
      <c r="G1015" s="235">
        <f>SUMIF('In-ward Register'!$K:$K,Summery!$E:$E,'In-ward Register'!$M:$M)</f>
        <v>1</v>
      </c>
      <c r="H1015" s="334">
        <f>SUMIF('Out-ward Register'!$D:$D,Summery!$E:$E,'Out-ward Register'!$F:$F)</f>
        <v>0</v>
      </c>
      <c r="I1015" s="335">
        <f t="shared" si="96"/>
        <v>1</v>
      </c>
      <c r="J1015" s="334">
        <v>0</v>
      </c>
      <c r="K1015" s="334">
        <f t="shared" si="97"/>
        <v>0</v>
      </c>
      <c r="L1015" s="334">
        <f t="shared" si="100"/>
        <v>0</v>
      </c>
      <c r="M1015" s="334">
        <f t="shared" si="98"/>
        <v>0</v>
      </c>
      <c r="N1015" s="684" t="s">
        <v>3446</v>
      </c>
      <c r="O1015" s="687">
        <f t="shared" si="99"/>
        <v>0</v>
      </c>
      <c r="Q1015" s="255"/>
    </row>
    <row r="1016" spans="1:17" hidden="1">
      <c r="A1016" s="261" t="s">
        <v>6323</v>
      </c>
      <c r="B1016" s="333">
        <v>639</v>
      </c>
      <c r="C1016" s="235"/>
      <c r="D1016" s="238" t="s">
        <v>2058</v>
      </c>
      <c r="E1016" s="238" t="s">
        <v>2059</v>
      </c>
      <c r="F1016" s="235" t="s">
        <v>36</v>
      </c>
      <c r="G1016" s="235">
        <f>SUMIF('In-ward Register'!$K:$K,Summery!$E:$E,'In-ward Register'!$M:$M)</f>
        <v>3</v>
      </c>
      <c r="H1016" s="334">
        <f>SUMIF('Out-ward Register'!$D:$D,Summery!$E:$E,'Out-ward Register'!$F:$F)</f>
        <v>0</v>
      </c>
      <c r="I1016" s="335">
        <f t="shared" si="96"/>
        <v>3</v>
      </c>
      <c r="J1016" s="334">
        <v>0</v>
      </c>
      <c r="K1016" s="334">
        <f t="shared" si="97"/>
        <v>0</v>
      </c>
      <c r="L1016" s="334">
        <f t="shared" si="100"/>
        <v>0</v>
      </c>
      <c r="M1016" s="334">
        <f t="shared" si="98"/>
        <v>0</v>
      </c>
      <c r="N1016" s="684" t="s">
        <v>3446</v>
      </c>
      <c r="O1016" s="687">
        <f t="shared" si="99"/>
        <v>0</v>
      </c>
      <c r="Q1016" s="255"/>
    </row>
    <row r="1017" spans="1:17" hidden="1">
      <c r="A1017" s="261" t="s">
        <v>6323</v>
      </c>
      <c r="B1017" s="333">
        <v>640</v>
      </c>
      <c r="C1017" s="235"/>
      <c r="D1017" s="238" t="s">
        <v>2060</v>
      </c>
      <c r="E1017" s="238" t="s">
        <v>2060</v>
      </c>
      <c r="F1017" s="235" t="s">
        <v>36</v>
      </c>
      <c r="G1017" s="235">
        <f>SUMIF('In-ward Register'!$K:$K,Summery!$E:$E,'In-ward Register'!$M:$M)</f>
        <v>7</v>
      </c>
      <c r="H1017" s="334">
        <f>SUMIF('Out-ward Register'!$D:$D,Summery!$E:$E,'Out-ward Register'!$F:$F)</f>
        <v>0</v>
      </c>
      <c r="I1017" s="335">
        <f t="shared" si="96"/>
        <v>7</v>
      </c>
      <c r="J1017" s="334">
        <v>0</v>
      </c>
      <c r="K1017" s="334">
        <f t="shared" si="97"/>
        <v>0</v>
      </c>
      <c r="L1017" s="334">
        <f t="shared" si="100"/>
        <v>0</v>
      </c>
      <c r="M1017" s="334">
        <f t="shared" si="98"/>
        <v>0</v>
      </c>
      <c r="N1017" s="684" t="s">
        <v>3446</v>
      </c>
      <c r="O1017" s="687">
        <f t="shared" si="99"/>
        <v>0</v>
      </c>
      <c r="Q1017" s="255"/>
    </row>
    <row r="1018" spans="1:17" hidden="1">
      <c r="A1018" s="261" t="s">
        <v>6323</v>
      </c>
      <c r="B1018" s="333">
        <v>641</v>
      </c>
      <c r="C1018" s="235"/>
      <c r="D1018" s="238" t="s">
        <v>2061</v>
      </c>
      <c r="E1018" s="238" t="s">
        <v>2061</v>
      </c>
      <c r="F1018" s="235" t="s">
        <v>36</v>
      </c>
      <c r="G1018" s="235">
        <f>SUMIF('In-ward Register'!$K:$K,Summery!$E:$E,'In-ward Register'!$M:$M)</f>
        <v>3</v>
      </c>
      <c r="H1018" s="334">
        <f>SUMIF('Out-ward Register'!$D:$D,Summery!$E:$E,'Out-ward Register'!$F:$F)</f>
        <v>0</v>
      </c>
      <c r="I1018" s="335">
        <f t="shared" si="96"/>
        <v>3</v>
      </c>
      <c r="J1018" s="334">
        <v>0</v>
      </c>
      <c r="K1018" s="334">
        <f t="shared" si="97"/>
        <v>0</v>
      </c>
      <c r="L1018" s="334">
        <f t="shared" si="100"/>
        <v>0</v>
      </c>
      <c r="M1018" s="334">
        <f t="shared" si="98"/>
        <v>0</v>
      </c>
      <c r="N1018" s="684" t="s">
        <v>3446</v>
      </c>
      <c r="O1018" s="687">
        <f t="shared" si="99"/>
        <v>0</v>
      </c>
      <c r="Q1018" s="255"/>
    </row>
    <row r="1019" spans="1:17" hidden="1">
      <c r="A1019" s="261" t="s">
        <v>6323</v>
      </c>
      <c r="B1019" s="333">
        <v>642</v>
      </c>
      <c r="C1019" s="235"/>
      <c r="D1019" s="238" t="s">
        <v>2062</v>
      </c>
      <c r="E1019" s="238" t="s">
        <v>2063</v>
      </c>
      <c r="F1019" s="235" t="s">
        <v>36</v>
      </c>
      <c r="G1019" s="235">
        <f>SUMIF('In-ward Register'!$K:$K,Summery!$E:$E,'In-ward Register'!$M:$M)</f>
        <v>1</v>
      </c>
      <c r="H1019" s="334">
        <f>SUMIF('Out-ward Register'!$D:$D,Summery!$E:$E,'Out-ward Register'!$F:$F)</f>
        <v>0</v>
      </c>
      <c r="I1019" s="335">
        <f t="shared" si="96"/>
        <v>1</v>
      </c>
      <c r="J1019" s="334">
        <v>0</v>
      </c>
      <c r="K1019" s="334">
        <f t="shared" si="97"/>
        <v>0</v>
      </c>
      <c r="L1019" s="334">
        <f t="shared" si="100"/>
        <v>0</v>
      </c>
      <c r="M1019" s="334">
        <f t="shared" si="98"/>
        <v>0</v>
      </c>
      <c r="N1019" s="684" t="s">
        <v>3446</v>
      </c>
      <c r="O1019" s="687">
        <f t="shared" si="99"/>
        <v>0</v>
      </c>
      <c r="Q1019" s="255"/>
    </row>
    <row r="1020" spans="1:17" hidden="1">
      <c r="A1020" s="261" t="s">
        <v>6323</v>
      </c>
      <c r="B1020" s="333">
        <v>643</v>
      </c>
      <c r="C1020" s="235"/>
      <c r="D1020" s="238">
        <v>7422762</v>
      </c>
      <c r="E1020" s="238" t="s">
        <v>2064</v>
      </c>
      <c r="F1020" s="235" t="s">
        <v>36</v>
      </c>
      <c r="G1020" s="235">
        <f>SUMIF('In-ward Register'!$K:$K,Summery!$E:$E,'In-ward Register'!$M:$M)</f>
        <v>12</v>
      </c>
      <c r="H1020" s="334">
        <f>SUMIF('Out-ward Register'!$D:$D,Summery!$E:$E,'Out-ward Register'!$F:$F)</f>
        <v>0</v>
      </c>
      <c r="I1020" s="335">
        <f t="shared" si="96"/>
        <v>12</v>
      </c>
      <c r="J1020" s="334">
        <v>0</v>
      </c>
      <c r="K1020" s="334">
        <f t="shared" si="97"/>
        <v>0</v>
      </c>
      <c r="L1020" s="334">
        <f t="shared" si="100"/>
        <v>0</v>
      </c>
      <c r="M1020" s="334">
        <f t="shared" si="98"/>
        <v>0</v>
      </c>
      <c r="N1020" s="684" t="s">
        <v>3446</v>
      </c>
      <c r="O1020" s="687">
        <f t="shared" si="99"/>
        <v>0</v>
      </c>
      <c r="Q1020" s="255"/>
    </row>
    <row r="1021" spans="1:17" hidden="1">
      <c r="A1021" s="261" t="s">
        <v>6323</v>
      </c>
      <c r="B1021" s="333">
        <v>644</v>
      </c>
      <c r="C1021" s="235"/>
      <c r="D1021" s="238">
        <v>7635837</v>
      </c>
      <c r="E1021" s="238" t="s">
        <v>2065</v>
      </c>
      <c r="F1021" s="235" t="s">
        <v>36</v>
      </c>
      <c r="G1021" s="235">
        <f>SUMIF('In-ward Register'!$K:$K,Summery!$E:$E,'In-ward Register'!$M:$M)</f>
        <v>7</v>
      </c>
      <c r="H1021" s="334">
        <f>SUMIF('Out-ward Register'!$D:$D,Summery!$E:$E,'Out-ward Register'!$F:$F)</f>
        <v>0</v>
      </c>
      <c r="I1021" s="335">
        <f t="shared" si="96"/>
        <v>7</v>
      </c>
      <c r="J1021" s="334">
        <v>0</v>
      </c>
      <c r="K1021" s="334">
        <f t="shared" si="97"/>
        <v>0</v>
      </c>
      <c r="L1021" s="334">
        <f t="shared" si="100"/>
        <v>0</v>
      </c>
      <c r="M1021" s="334">
        <f t="shared" si="98"/>
        <v>0</v>
      </c>
      <c r="N1021" s="684" t="s">
        <v>3446</v>
      </c>
      <c r="O1021" s="687">
        <f t="shared" si="99"/>
        <v>0</v>
      </c>
      <c r="Q1021" s="255"/>
    </row>
    <row r="1022" spans="1:17" hidden="1">
      <c r="A1022" s="261" t="s">
        <v>6323</v>
      </c>
      <c r="B1022" s="333">
        <v>645</v>
      </c>
      <c r="C1022" s="235"/>
      <c r="D1022" s="238">
        <v>7422765</v>
      </c>
      <c r="E1022" s="238" t="s">
        <v>2066</v>
      </c>
      <c r="F1022" s="235" t="s">
        <v>36</v>
      </c>
      <c r="G1022" s="235">
        <f>SUMIF('In-ward Register'!$K:$K,Summery!$E:$E,'In-ward Register'!$M:$M)</f>
        <v>5</v>
      </c>
      <c r="H1022" s="334">
        <f>SUMIF('Out-ward Register'!$D:$D,Summery!$E:$E,'Out-ward Register'!$F:$F)</f>
        <v>0</v>
      </c>
      <c r="I1022" s="335">
        <f t="shared" si="96"/>
        <v>5</v>
      </c>
      <c r="J1022" s="334">
        <v>0</v>
      </c>
      <c r="K1022" s="334">
        <f t="shared" si="97"/>
        <v>0</v>
      </c>
      <c r="L1022" s="334">
        <f t="shared" si="100"/>
        <v>0</v>
      </c>
      <c r="M1022" s="334">
        <f t="shared" si="98"/>
        <v>0</v>
      </c>
      <c r="N1022" s="684" t="s">
        <v>3446</v>
      </c>
      <c r="O1022" s="687">
        <f t="shared" si="99"/>
        <v>0</v>
      </c>
      <c r="Q1022" s="255"/>
    </row>
    <row r="1023" spans="1:17" hidden="1">
      <c r="A1023" s="261" t="s">
        <v>6323</v>
      </c>
      <c r="B1023" s="333">
        <v>646</v>
      </c>
      <c r="C1023" s="235"/>
      <c r="D1023" s="238">
        <v>7635778</v>
      </c>
      <c r="E1023" s="238" t="s">
        <v>2067</v>
      </c>
      <c r="F1023" s="235" t="s">
        <v>36</v>
      </c>
      <c r="G1023" s="235">
        <f>SUMIF('In-ward Register'!$K:$K,Summery!$E:$E,'In-ward Register'!$M:$M)</f>
        <v>15</v>
      </c>
      <c r="H1023" s="334">
        <f>SUMIF('Out-ward Register'!$D:$D,Summery!$E:$E,'Out-ward Register'!$F:$F)</f>
        <v>0</v>
      </c>
      <c r="I1023" s="335">
        <f t="shared" si="96"/>
        <v>15</v>
      </c>
      <c r="J1023" s="334">
        <v>0</v>
      </c>
      <c r="K1023" s="334">
        <f t="shared" si="97"/>
        <v>0</v>
      </c>
      <c r="L1023" s="334">
        <f t="shared" si="100"/>
        <v>0</v>
      </c>
      <c r="M1023" s="334">
        <f t="shared" si="98"/>
        <v>0</v>
      </c>
      <c r="N1023" s="684" t="s">
        <v>3446</v>
      </c>
      <c r="O1023" s="687">
        <f t="shared" si="99"/>
        <v>0</v>
      </c>
      <c r="Q1023" s="255"/>
    </row>
    <row r="1024" spans="1:17" hidden="1">
      <c r="A1024" s="261" t="s">
        <v>6323</v>
      </c>
      <c r="B1024" s="333">
        <v>647</v>
      </c>
      <c r="C1024" s="235"/>
      <c r="D1024" s="238">
        <v>19400030410</v>
      </c>
      <c r="E1024" s="238" t="s">
        <v>2068</v>
      </c>
      <c r="F1024" s="235" t="s">
        <v>36</v>
      </c>
      <c r="G1024" s="235">
        <f>SUMIF('In-ward Register'!$K:$K,Summery!$E:$E,'In-ward Register'!$M:$M)</f>
        <v>1</v>
      </c>
      <c r="H1024" s="334">
        <f>SUMIF('Out-ward Register'!$D:$D,Summery!$E:$E,'Out-ward Register'!$F:$F)</f>
        <v>0</v>
      </c>
      <c r="I1024" s="335">
        <f t="shared" si="96"/>
        <v>1</v>
      </c>
      <c r="J1024" s="334">
        <v>0</v>
      </c>
      <c r="K1024" s="334">
        <f t="shared" si="97"/>
        <v>0</v>
      </c>
      <c r="L1024" s="334">
        <f t="shared" si="100"/>
        <v>0</v>
      </c>
      <c r="M1024" s="334">
        <f t="shared" si="98"/>
        <v>0</v>
      </c>
      <c r="N1024" s="684" t="s">
        <v>3446</v>
      </c>
      <c r="O1024" s="687">
        <f t="shared" si="99"/>
        <v>0</v>
      </c>
      <c r="Q1024" s="255"/>
    </row>
    <row r="1025" spans="1:18" hidden="1">
      <c r="A1025" s="261" t="s">
        <v>6323</v>
      </c>
      <c r="B1025" s="333">
        <v>649</v>
      </c>
      <c r="C1025" s="235"/>
      <c r="D1025" s="238">
        <v>7869088</v>
      </c>
      <c r="E1025" s="238" t="s">
        <v>2071</v>
      </c>
      <c r="F1025" s="235" t="s">
        <v>36</v>
      </c>
      <c r="G1025" s="235">
        <f>SUMIF('In-ward Register'!$K:$K,Summery!$E:$E,'In-ward Register'!$M:$M)</f>
        <v>3</v>
      </c>
      <c r="H1025" s="334">
        <f>SUMIF('Out-ward Register'!$D:$D,Summery!$E:$E,'Out-ward Register'!$F:$F)</f>
        <v>0</v>
      </c>
      <c r="I1025" s="335">
        <f t="shared" si="96"/>
        <v>3</v>
      </c>
      <c r="J1025" s="334">
        <v>0</v>
      </c>
      <c r="K1025" s="334">
        <f t="shared" si="97"/>
        <v>0</v>
      </c>
      <c r="L1025" s="334">
        <f t="shared" si="100"/>
        <v>0</v>
      </c>
      <c r="M1025" s="334">
        <f t="shared" si="98"/>
        <v>0</v>
      </c>
      <c r="N1025" s="684" t="s">
        <v>3446</v>
      </c>
      <c r="O1025" s="687">
        <f t="shared" si="99"/>
        <v>0</v>
      </c>
      <c r="Q1025" s="255"/>
    </row>
    <row r="1026" spans="1:18" hidden="1">
      <c r="A1026" s="261" t="s">
        <v>6323</v>
      </c>
      <c r="B1026" s="333">
        <v>651</v>
      </c>
      <c r="C1026" s="235"/>
      <c r="D1026" s="238" t="s">
        <v>2073</v>
      </c>
      <c r="E1026" s="238" t="s">
        <v>2074</v>
      </c>
      <c r="F1026" s="235" t="s">
        <v>36</v>
      </c>
      <c r="G1026" s="235">
        <f>SUMIF('In-ward Register'!$K:$K,Summery!$E:$E,'In-ward Register'!$M:$M)</f>
        <v>3</v>
      </c>
      <c r="H1026" s="334">
        <f>SUMIF('Out-ward Register'!$D:$D,Summery!$E:$E,'Out-ward Register'!$F:$F)</f>
        <v>0</v>
      </c>
      <c r="I1026" s="335">
        <f t="shared" si="96"/>
        <v>3</v>
      </c>
      <c r="J1026" s="334">
        <v>0</v>
      </c>
      <c r="K1026" s="334">
        <f t="shared" si="97"/>
        <v>0</v>
      </c>
      <c r="L1026" s="334">
        <f t="shared" si="100"/>
        <v>0</v>
      </c>
      <c r="M1026" s="334">
        <f t="shared" si="98"/>
        <v>0</v>
      </c>
      <c r="N1026" s="684" t="s">
        <v>3446</v>
      </c>
      <c r="O1026" s="687">
        <f t="shared" si="99"/>
        <v>0</v>
      </c>
      <c r="Q1026" s="255"/>
    </row>
    <row r="1027" spans="1:18" hidden="1">
      <c r="A1027" s="261" t="s">
        <v>6323</v>
      </c>
      <c r="B1027" s="333">
        <v>653</v>
      </c>
      <c r="C1027" s="235"/>
      <c r="D1027" s="238" t="s">
        <v>2076</v>
      </c>
      <c r="E1027" s="238" t="s">
        <v>2077</v>
      </c>
      <c r="F1027" s="235" t="s">
        <v>36</v>
      </c>
      <c r="G1027" s="235">
        <f>SUMIF('In-ward Register'!$K:$K,Summery!$E:$E,'In-ward Register'!$M:$M)</f>
        <v>1</v>
      </c>
      <c r="H1027" s="334">
        <f>SUMIF('Out-ward Register'!$D:$D,Summery!$E:$E,'Out-ward Register'!$F:$F)</f>
        <v>0</v>
      </c>
      <c r="I1027" s="335">
        <f t="shared" si="96"/>
        <v>1</v>
      </c>
      <c r="J1027" s="334">
        <v>0</v>
      </c>
      <c r="K1027" s="334">
        <f t="shared" si="97"/>
        <v>0</v>
      </c>
      <c r="L1027" s="334">
        <f t="shared" si="100"/>
        <v>0</v>
      </c>
      <c r="M1027" s="334">
        <f t="shared" si="98"/>
        <v>0</v>
      </c>
      <c r="N1027" s="684" t="s">
        <v>3446</v>
      </c>
      <c r="O1027" s="687">
        <f t="shared" si="99"/>
        <v>0</v>
      </c>
      <c r="Q1027" s="255"/>
    </row>
    <row r="1028" spans="1:18" hidden="1">
      <c r="A1028" s="261" t="s">
        <v>6323</v>
      </c>
      <c r="B1028" s="333">
        <v>654</v>
      </c>
      <c r="C1028" s="235"/>
      <c r="D1028" s="238" t="s">
        <v>2076</v>
      </c>
      <c r="E1028" s="238" t="s">
        <v>2078</v>
      </c>
      <c r="F1028" s="235" t="s">
        <v>36</v>
      </c>
      <c r="G1028" s="235">
        <f>SUMIF('In-ward Register'!$K:$K,Summery!$E:$E,'In-ward Register'!$M:$M)</f>
        <v>1</v>
      </c>
      <c r="H1028" s="334">
        <f>SUMIF('Out-ward Register'!$D:$D,Summery!$E:$E,'Out-ward Register'!$F:$F)</f>
        <v>0</v>
      </c>
      <c r="I1028" s="335">
        <f t="shared" ref="I1028:I1091" si="101">G1028-H1028</f>
        <v>1</v>
      </c>
      <c r="J1028" s="334">
        <v>0</v>
      </c>
      <c r="K1028" s="334">
        <f t="shared" ref="K1028:K1091" si="102">J1028*G1028</f>
        <v>0</v>
      </c>
      <c r="L1028" s="334">
        <f t="shared" si="100"/>
        <v>0</v>
      </c>
      <c r="M1028" s="334">
        <f t="shared" ref="M1028:M1091" si="103">K1028-L1028</f>
        <v>0</v>
      </c>
      <c r="N1028" s="684" t="s">
        <v>3446</v>
      </c>
      <c r="O1028" s="687">
        <f t="shared" si="99"/>
        <v>0</v>
      </c>
      <c r="Q1028" s="255"/>
    </row>
    <row r="1029" spans="1:18" hidden="1">
      <c r="A1029" s="261" t="s">
        <v>6323</v>
      </c>
      <c r="B1029" s="333">
        <v>655</v>
      </c>
      <c r="C1029" s="235"/>
      <c r="D1029" s="238" t="s">
        <v>2079</v>
      </c>
      <c r="E1029" s="238" t="s">
        <v>3173</v>
      </c>
      <c r="F1029" s="235" t="s">
        <v>36</v>
      </c>
      <c r="G1029" s="235">
        <f>SUMIF('In-ward Register'!$K:$K,Summery!$E:$E,'In-ward Register'!$M:$M)</f>
        <v>1</v>
      </c>
      <c r="H1029" s="334">
        <f>SUMIF('Out-ward Register'!$D:$D,Summery!$E:$E,'Out-ward Register'!$F:$F)</f>
        <v>0</v>
      </c>
      <c r="I1029" s="335">
        <f t="shared" si="101"/>
        <v>1</v>
      </c>
      <c r="J1029" s="334">
        <v>0</v>
      </c>
      <c r="K1029" s="334">
        <f t="shared" si="102"/>
        <v>0</v>
      </c>
      <c r="L1029" s="334">
        <f t="shared" si="100"/>
        <v>0</v>
      </c>
      <c r="M1029" s="334">
        <f t="shared" si="103"/>
        <v>0</v>
      </c>
      <c r="N1029" s="684" t="s">
        <v>3446</v>
      </c>
      <c r="O1029" s="687">
        <f t="shared" si="99"/>
        <v>0</v>
      </c>
      <c r="Q1029" s="255"/>
    </row>
    <row r="1030" spans="1:18" hidden="1">
      <c r="A1030" s="261" t="s">
        <v>6323</v>
      </c>
      <c r="B1030" s="333">
        <v>656</v>
      </c>
      <c r="C1030" s="235"/>
      <c r="D1030" s="238" t="s">
        <v>2081</v>
      </c>
      <c r="E1030" s="238" t="s">
        <v>3174</v>
      </c>
      <c r="F1030" s="235" t="s">
        <v>36</v>
      </c>
      <c r="G1030" s="235">
        <f>SUMIF('In-ward Register'!$K:$K,Summery!$E:$E,'In-ward Register'!$M:$M)</f>
        <v>2</v>
      </c>
      <c r="H1030" s="334">
        <f>SUMIF('Out-ward Register'!$D:$D,Summery!$E:$E,'Out-ward Register'!$F:$F)</f>
        <v>0</v>
      </c>
      <c r="I1030" s="335">
        <f t="shared" si="101"/>
        <v>2</v>
      </c>
      <c r="J1030" s="334">
        <v>0</v>
      </c>
      <c r="K1030" s="334">
        <f t="shared" si="102"/>
        <v>0</v>
      </c>
      <c r="L1030" s="334">
        <f t="shared" si="100"/>
        <v>0</v>
      </c>
      <c r="M1030" s="334">
        <f t="shared" si="103"/>
        <v>0</v>
      </c>
      <c r="N1030" s="684" t="s">
        <v>3446</v>
      </c>
      <c r="O1030" s="687">
        <f t="shared" si="99"/>
        <v>0</v>
      </c>
      <c r="Q1030" s="255"/>
    </row>
    <row r="1031" spans="1:18" ht="20.399999999999999" hidden="1">
      <c r="A1031" s="261" t="s">
        <v>6323</v>
      </c>
      <c r="B1031" s="333">
        <v>657</v>
      </c>
      <c r="C1031" s="235"/>
      <c r="D1031" s="238" t="s">
        <v>2083</v>
      </c>
      <c r="E1031" s="238" t="s">
        <v>2084</v>
      </c>
      <c r="F1031" s="235" t="s">
        <v>36</v>
      </c>
      <c r="G1031" s="235">
        <f>SUMIF('In-ward Register'!$K:$K,Summery!$E:$E,'In-ward Register'!$M:$M)</f>
        <v>13</v>
      </c>
      <c r="H1031" s="334">
        <f>SUMIF('Out-ward Register'!$D:$D,Summery!$E:$E,'Out-ward Register'!$F:$F)</f>
        <v>0</v>
      </c>
      <c r="I1031" s="335">
        <f t="shared" si="101"/>
        <v>13</v>
      </c>
      <c r="J1031" s="334">
        <v>0</v>
      </c>
      <c r="K1031" s="334">
        <f t="shared" si="102"/>
        <v>0</v>
      </c>
      <c r="L1031" s="334">
        <f t="shared" si="100"/>
        <v>0</v>
      </c>
      <c r="M1031" s="334">
        <f t="shared" si="103"/>
        <v>0</v>
      </c>
      <c r="N1031" s="684" t="s">
        <v>3446</v>
      </c>
      <c r="O1031" s="687">
        <f t="shared" si="99"/>
        <v>0</v>
      </c>
      <c r="Q1031" s="255"/>
    </row>
    <row r="1032" spans="1:18" ht="20.399999999999999" hidden="1">
      <c r="A1032" s="261" t="s">
        <v>6323</v>
      </c>
      <c r="B1032" s="333">
        <v>658</v>
      </c>
      <c r="C1032" s="235"/>
      <c r="D1032" s="238">
        <v>40019324</v>
      </c>
      <c r="E1032" s="238" t="s">
        <v>2085</v>
      </c>
      <c r="F1032" s="235" t="s">
        <v>36</v>
      </c>
      <c r="G1032" s="235">
        <f>SUMIF('In-ward Register'!$K:$K,Summery!$E:$E,'In-ward Register'!$M:$M)</f>
        <v>2</v>
      </c>
      <c r="H1032" s="334">
        <f>SUMIF('Out-ward Register'!$D:$D,Summery!$E:$E,'Out-ward Register'!$F:$F)</f>
        <v>0</v>
      </c>
      <c r="I1032" s="335">
        <f t="shared" si="101"/>
        <v>2</v>
      </c>
      <c r="J1032" s="334">
        <v>0</v>
      </c>
      <c r="K1032" s="334">
        <f t="shared" si="102"/>
        <v>0</v>
      </c>
      <c r="L1032" s="334">
        <f t="shared" si="100"/>
        <v>0</v>
      </c>
      <c r="M1032" s="334">
        <f t="shared" si="103"/>
        <v>0</v>
      </c>
      <c r="N1032" s="684" t="s">
        <v>3446</v>
      </c>
      <c r="O1032" s="687">
        <f t="shared" si="99"/>
        <v>0</v>
      </c>
      <c r="Q1032" s="255"/>
    </row>
    <row r="1033" spans="1:18" ht="20.399999999999999" hidden="1">
      <c r="A1033" s="261" t="s">
        <v>6323</v>
      </c>
      <c r="B1033" s="333">
        <v>659</v>
      </c>
      <c r="C1033" s="235"/>
      <c r="D1033" s="238" t="s">
        <v>2086</v>
      </c>
      <c r="E1033" s="238" t="s">
        <v>2087</v>
      </c>
      <c r="F1033" s="235" t="s">
        <v>36</v>
      </c>
      <c r="G1033" s="235">
        <f>SUMIF('In-ward Register'!$K:$K,Summery!$E:$E,'In-ward Register'!$M:$M)</f>
        <v>1</v>
      </c>
      <c r="H1033" s="334">
        <f>SUMIF('Out-ward Register'!$D:$D,Summery!$E:$E,'Out-ward Register'!$F:$F)</f>
        <v>0</v>
      </c>
      <c r="I1033" s="335">
        <f t="shared" si="101"/>
        <v>1</v>
      </c>
      <c r="J1033" s="334">
        <v>0</v>
      </c>
      <c r="K1033" s="334">
        <f t="shared" si="102"/>
        <v>0</v>
      </c>
      <c r="L1033" s="334">
        <f t="shared" si="100"/>
        <v>0</v>
      </c>
      <c r="M1033" s="334">
        <f t="shared" si="103"/>
        <v>0</v>
      </c>
      <c r="N1033" s="684" t="s">
        <v>3446</v>
      </c>
      <c r="O1033" s="687">
        <f t="shared" si="99"/>
        <v>0</v>
      </c>
      <c r="Q1033" s="255"/>
    </row>
    <row r="1034" spans="1:18" ht="20.399999999999999" hidden="1">
      <c r="A1034" s="261" t="s">
        <v>6323</v>
      </c>
      <c r="B1034" s="333">
        <v>660</v>
      </c>
      <c r="C1034" s="235"/>
      <c r="D1034" s="238" t="s">
        <v>2088</v>
      </c>
      <c r="E1034" s="238" t="s">
        <v>2089</v>
      </c>
      <c r="F1034" s="235" t="s">
        <v>36</v>
      </c>
      <c r="G1034" s="235">
        <f>SUMIF('In-ward Register'!$K:$K,Summery!$E:$E,'In-ward Register'!$M:$M)</f>
        <v>12</v>
      </c>
      <c r="H1034" s="334">
        <f>SUMIF('Out-ward Register'!$D:$D,Summery!$E:$E,'Out-ward Register'!$F:$F)</f>
        <v>0</v>
      </c>
      <c r="I1034" s="335">
        <f t="shared" si="101"/>
        <v>12</v>
      </c>
      <c r="J1034" s="334">
        <v>0</v>
      </c>
      <c r="K1034" s="334">
        <f t="shared" si="102"/>
        <v>0</v>
      </c>
      <c r="L1034" s="334">
        <f t="shared" si="100"/>
        <v>0</v>
      </c>
      <c r="M1034" s="334">
        <f t="shared" si="103"/>
        <v>0</v>
      </c>
      <c r="N1034" s="684" t="s">
        <v>3446</v>
      </c>
      <c r="O1034" s="687">
        <f t="shared" si="99"/>
        <v>0</v>
      </c>
      <c r="Q1034" s="255"/>
    </row>
    <row r="1035" spans="1:18" hidden="1">
      <c r="A1035" s="261" t="s">
        <v>6323</v>
      </c>
      <c r="B1035" s="333">
        <v>661</v>
      </c>
      <c r="C1035" s="235"/>
      <c r="D1035" s="238" t="s">
        <v>2090</v>
      </c>
      <c r="E1035" s="238" t="s">
        <v>2090</v>
      </c>
      <c r="F1035" s="235" t="s">
        <v>36</v>
      </c>
      <c r="G1035" s="235">
        <f>SUMIF('In-ward Register'!$K:$K,Summery!$E:$E,'In-ward Register'!$M:$M)</f>
        <v>1</v>
      </c>
      <c r="H1035" s="334">
        <f>SUMIF('Out-ward Register'!$D:$D,Summery!$E:$E,'Out-ward Register'!$F:$F)</f>
        <v>0</v>
      </c>
      <c r="I1035" s="335">
        <f t="shared" si="101"/>
        <v>1</v>
      </c>
      <c r="J1035" s="334">
        <v>0</v>
      </c>
      <c r="K1035" s="334">
        <f t="shared" si="102"/>
        <v>0</v>
      </c>
      <c r="L1035" s="334">
        <f t="shared" si="100"/>
        <v>0</v>
      </c>
      <c r="M1035" s="334">
        <f t="shared" si="103"/>
        <v>0</v>
      </c>
      <c r="N1035" s="684" t="s">
        <v>3446</v>
      </c>
      <c r="O1035" s="687">
        <f t="shared" si="99"/>
        <v>0</v>
      </c>
      <c r="Q1035" s="255"/>
    </row>
    <row r="1036" spans="1:18" ht="20.399999999999999" hidden="1">
      <c r="A1036" s="261" t="s">
        <v>6323</v>
      </c>
      <c r="B1036" s="333">
        <v>662</v>
      </c>
      <c r="C1036" s="235"/>
      <c r="D1036" s="238" t="s">
        <v>985</v>
      </c>
      <c r="E1036" s="238" t="s">
        <v>2091</v>
      </c>
      <c r="F1036" s="235" t="s">
        <v>36</v>
      </c>
      <c r="G1036" s="235">
        <f>SUMIF('In-ward Register'!$K:$K,Summery!$E:$E,'In-ward Register'!$M:$M)</f>
        <v>3</v>
      </c>
      <c r="H1036" s="334">
        <f>SUMIF('Out-ward Register'!$D:$D,Summery!$E:$E,'Out-ward Register'!$F:$F)</f>
        <v>0</v>
      </c>
      <c r="I1036" s="335">
        <f t="shared" si="101"/>
        <v>3</v>
      </c>
      <c r="J1036" s="334">
        <v>0</v>
      </c>
      <c r="K1036" s="334">
        <f t="shared" si="102"/>
        <v>0</v>
      </c>
      <c r="L1036" s="334">
        <f t="shared" si="100"/>
        <v>0</v>
      </c>
      <c r="M1036" s="334">
        <f t="shared" si="103"/>
        <v>0</v>
      </c>
      <c r="N1036" s="684" t="s">
        <v>3446</v>
      </c>
      <c r="O1036" s="687">
        <f t="shared" si="99"/>
        <v>0</v>
      </c>
      <c r="Q1036" s="255"/>
    </row>
    <row r="1037" spans="1:18" ht="20.399999999999999" hidden="1">
      <c r="A1037" s="261" t="s">
        <v>6323</v>
      </c>
      <c r="B1037" s="333">
        <v>663</v>
      </c>
      <c r="C1037" s="235"/>
      <c r="D1037" s="238" t="s">
        <v>2092</v>
      </c>
      <c r="E1037" s="238" t="s">
        <v>2093</v>
      </c>
      <c r="F1037" s="235" t="s">
        <v>36</v>
      </c>
      <c r="G1037" s="235">
        <f>SUMIF('In-ward Register'!$K:$K,Summery!$E:$E,'In-ward Register'!$M:$M)</f>
        <v>1</v>
      </c>
      <c r="H1037" s="334">
        <f>SUMIF('Out-ward Register'!$D:$D,Summery!$E:$E,'Out-ward Register'!$F:$F)</f>
        <v>0</v>
      </c>
      <c r="I1037" s="335">
        <f t="shared" si="101"/>
        <v>1</v>
      </c>
      <c r="J1037" s="334">
        <v>0</v>
      </c>
      <c r="K1037" s="334">
        <f t="shared" si="102"/>
        <v>0</v>
      </c>
      <c r="L1037" s="334">
        <f t="shared" si="100"/>
        <v>0</v>
      </c>
      <c r="M1037" s="334">
        <f t="shared" si="103"/>
        <v>0</v>
      </c>
      <c r="N1037" s="684" t="s">
        <v>3446</v>
      </c>
      <c r="O1037" s="687">
        <f t="shared" ref="O1037:O1100" si="104">M1037/M$2*100</f>
        <v>0</v>
      </c>
      <c r="Q1037" s="255"/>
    </row>
    <row r="1038" spans="1:18" hidden="1">
      <c r="A1038" s="261" t="s">
        <v>6323</v>
      </c>
      <c r="B1038" s="333">
        <v>665</v>
      </c>
      <c r="C1038" s="235">
        <v>104992108</v>
      </c>
      <c r="D1038" s="238" t="s">
        <v>3638</v>
      </c>
      <c r="E1038" s="238" t="s">
        <v>2099</v>
      </c>
      <c r="F1038" s="235" t="s">
        <v>36</v>
      </c>
      <c r="G1038" s="235">
        <f>SUMIF('In-ward Register'!$K:$K,Summery!$E:$E,'In-ward Register'!$M:$M)</f>
        <v>1</v>
      </c>
      <c r="H1038" s="334">
        <f>SUMIF('Out-ward Register'!$D:$D,Summery!$E:$E,'Out-ward Register'!$F:$F)</f>
        <v>0</v>
      </c>
      <c r="I1038" s="335">
        <f t="shared" si="101"/>
        <v>1</v>
      </c>
      <c r="J1038" s="334">
        <v>0</v>
      </c>
      <c r="K1038" s="334">
        <f t="shared" si="102"/>
        <v>0</v>
      </c>
      <c r="L1038" s="334">
        <f t="shared" si="100"/>
        <v>0</v>
      </c>
      <c r="M1038" s="334">
        <f t="shared" si="103"/>
        <v>0</v>
      </c>
      <c r="N1038" s="684" t="s">
        <v>3446</v>
      </c>
      <c r="O1038" s="687">
        <f t="shared" si="104"/>
        <v>0</v>
      </c>
      <c r="Q1038" s="255"/>
    </row>
    <row r="1039" spans="1:18" hidden="1">
      <c r="A1039" s="261" t="s">
        <v>6323</v>
      </c>
      <c r="B1039" s="333">
        <v>667</v>
      </c>
      <c r="C1039" s="235"/>
      <c r="D1039" s="238">
        <v>7757</v>
      </c>
      <c r="E1039" s="238" t="s">
        <v>2102</v>
      </c>
      <c r="F1039" s="235" t="s">
        <v>36</v>
      </c>
      <c r="G1039" s="235">
        <f>SUMIF('In-ward Register'!$K:$K,Summery!$E:$E,'In-ward Register'!$M:$M)</f>
        <v>1</v>
      </c>
      <c r="H1039" s="334">
        <f>SUMIF('Out-ward Register'!$D:$D,Summery!$E:$E,'Out-ward Register'!$F:$F)</f>
        <v>0</v>
      </c>
      <c r="I1039" s="335">
        <f t="shared" si="101"/>
        <v>1</v>
      </c>
      <c r="J1039" s="334">
        <v>0</v>
      </c>
      <c r="K1039" s="334">
        <f t="shared" si="102"/>
        <v>0</v>
      </c>
      <c r="L1039" s="334">
        <f t="shared" si="100"/>
        <v>0</v>
      </c>
      <c r="M1039" s="334">
        <f t="shared" si="103"/>
        <v>0</v>
      </c>
      <c r="N1039" s="684" t="s">
        <v>3446</v>
      </c>
      <c r="O1039" s="687">
        <f t="shared" si="104"/>
        <v>0</v>
      </c>
      <c r="Q1039" s="255"/>
      <c r="R1039" s="255"/>
    </row>
    <row r="1040" spans="1:18" hidden="1">
      <c r="A1040" s="261" t="s">
        <v>6323</v>
      </c>
      <c r="B1040" s="333">
        <v>670</v>
      </c>
      <c r="C1040" s="235">
        <v>1020819041</v>
      </c>
      <c r="D1040" s="238">
        <v>1020819041</v>
      </c>
      <c r="E1040" s="238" t="s">
        <v>2106</v>
      </c>
      <c r="F1040" s="235" t="s">
        <v>36</v>
      </c>
      <c r="G1040" s="235">
        <f>SUMIF('In-ward Register'!$K:$K,Summery!$E:$E,'In-ward Register'!$M:$M)</f>
        <v>24</v>
      </c>
      <c r="H1040" s="334">
        <f>SUMIF('Out-ward Register'!$D:$D,Summery!$E:$E,'Out-ward Register'!$F:$F)</f>
        <v>24</v>
      </c>
      <c r="I1040" s="335">
        <f t="shared" si="101"/>
        <v>0</v>
      </c>
      <c r="J1040" s="334">
        <v>29.24</v>
      </c>
      <c r="K1040" s="334">
        <f t="shared" si="102"/>
        <v>701.76</v>
      </c>
      <c r="L1040" s="334">
        <f t="shared" si="100"/>
        <v>701.76</v>
      </c>
      <c r="M1040" s="334">
        <f t="shared" si="103"/>
        <v>0</v>
      </c>
      <c r="N1040" s="30"/>
      <c r="O1040" s="687">
        <f t="shared" si="104"/>
        <v>0</v>
      </c>
      <c r="Q1040" s="255"/>
    </row>
    <row r="1041" spans="1:17" hidden="1">
      <c r="A1041" s="261" t="s">
        <v>6323</v>
      </c>
      <c r="B1041" s="333">
        <v>671</v>
      </c>
      <c r="C1041" s="235"/>
      <c r="D1041" s="238" t="s">
        <v>2107</v>
      </c>
      <c r="E1041" s="238" t="s">
        <v>2107</v>
      </c>
      <c r="F1041" s="235" t="s">
        <v>36</v>
      </c>
      <c r="G1041" s="235">
        <f>SUMIF('In-ward Register'!$K:$K,Summery!$E:$E,'In-ward Register'!$M:$M)</f>
        <v>2</v>
      </c>
      <c r="H1041" s="334">
        <f>SUMIF('Out-ward Register'!$D:$D,Summery!$E:$E,'Out-ward Register'!$F:$F)</f>
        <v>0</v>
      </c>
      <c r="I1041" s="335">
        <f t="shared" si="101"/>
        <v>2</v>
      </c>
      <c r="J1041" s="334">
        <v>0</v>
      </c>
      <c r="K1041" s="334">
        <f t="shared" si="102"/>
        <v>0</v>
      </c>
      <c r="L1041" s="334">
        <f t="shared" si="100"/>
        <v>0</v>
      </c>
      <c r="M1041" s="334">
        <f t="shared" si="103"/>
        <v>0</v>
      </c>
      <c r="N1041" s="684" t="s">
        <v>3446</v>
      </c>
      <c r="O1041" s="687">
        <f t="shared" si="104"/>
        <v>0</v>
      </c>
      <c r="Q1041" s="255"/>
    </row>
    <row r="1042" spans="1:17" hidden="1">
      <c r="A1042" s="261" t="s">
        <v>6323</v>
      </c>
      <c r="B1042" s="333">
        <v>672</v>
      </c>
      <c r="C1042" s="235"/>
      <c r="D1042" s="238" t="s">
        <v>2108</v>
      </c>
      <c r="E1042" s="238" t="s">
        <v>2108</v>
      </c>
      <c r="F1042" s="235" t="s">
        <v>36</v>
      </c>
      <c r="G1042" s="235">
        <f>SUMIF('In-ward Register'!$K:$K,Summery!$E:$E,'In-ward Register'!$M:$M)</f>
        <v>3</v>
      </c>
      <c r="H1042" s="334">
        <f>SUMIF('Out-ward Register'!$D:$D,Summery!$E:$E,'Out-ward Register'!$F:$F)</f>
        <v>0</v>
      </c>
      <c r="I1042" s="335">
        <f t="shared" si="101"/>
        <v>3</v>
      </c>
      <c r="J1042" s="334">
        <v>0</v>
      </c>
      <c r="K1042" s="334">
        <f t="shared" si="102"/>
        <v>0</v>
      </c>
      <c r="L1042" s="334">
        <f t="shared" si="100"/>
        <v>0</v>
      </c>
      <c r="M1042" s="334">
        <f t="shared" si="103"/>
        <v>0</v>
      </c>
      <c r="N1042" s="684" t="s">
        <v>3446</v>
      </c>
      <c r="O1042" s="687">
        <f t="shared" si="104"/>
        <v>0</v>
      </c>
      <c r="Q1042" s="255"/>
    </row>
    <row r="1043" spans="1:17" hidden="1">
      <c r="A1043" s="261" t="s">
        <v>6323</v>
      </c>
      <c r="B1043" s="333">
        <v>673</v>
      </c>
      <c r="C1043" s="235"/>
      <c r="D1043" s="238" t="s">
        <v>2109</v>
      </c>
      <c r="E1043" s="238" t="s">
        <v>2109</v>
      </c>
      <c r="F1043" s="235" t="s">
        <v>36</v>
      </c>
      <c r="G1043" s="235">
        <f>SUMIF('In-ward Register'!$K:$K,Summery!$E:$E,'In-ward Register'!$M:$M)</f>
        <v>1</v>
      </c>
      <c r="H1043" s="334">
        <f>SUMIF('Out-ward Register'!$D:$D,Summery!$E:$E,'Out-ward Register'!$F:$F)</f>
        <v>0</v>
      </c>
      <c r="I1043" s="335">
        <f t="shared" si="101"/>
        <v>1</v>
      </c>
      <c r="J1043" s="334">
        <v>0</v>
      </c>
      <c r="K1043" s="334">
        <f t="shared" si="102"/>
        <v>0</v>
      </c>
      <c r="L1043" s="334">
        <f t="shared" si="100"/>
        <v>0</v>
      </c>
      <c r="M1043" s="334">
        <f t="shared" si="103"/>
        <v>0</v>
      </c>
      <c r="N1043" s="684" t="s">
        <v>3446</v>
      </c>
      <c r="O1043" s="687">
        <f t="shared" si="104"/>
        <v>0</v>
      </c>
      <c r="Q1043" s="255"/>
    </row>
    <row r="1044" spans="1:17" ht="20.399999999999999" hidden="1">
      <c r="A1044" s="261" t="s">
        <v>6323</v>
      </c>
      <c r="B1044" s="333">
        <v>674</v>
      </c>
      <c r="C1044" s="235"/>
      <c r="D1044" s="238" t="s">
        <v>2110</v>
      </c>
      <c r="E1044" s="238" t="s">
        <v>2110</v>
      </c>
      <c r="F1044" s="235" t="s">
        <v>36</v>
      </c>
      <c r="G1044" s="235">
        <f>SUMIF('In-ward Register'!$K:$K,Summery!$E:$E,'In-ward Register'!$M:$M)</f>
        <v>3</v>
      </c>
      <c r="H1044" s="334">
        <f>SUMIF('Out-ward Register'!$D:$D,Summery!$E:$E,'Out-ward Register'!$F:$F)</f>
        <v>0</v>
      </c>
      <c r="I1044" s="335">
        <f t="shared" si="101"/>
        <v>3</v>
      </c>
      <c r="J1044" s="334">
        <v>0</v>
      </c>
      <c r="K1044" s="334">
        <f t="shared" si="102"/>
        <v>0</v>
      </c>
      <c r="L1044" s="334">
        <f t="shared" si="100"/>
        <v>0</v>
      </c>
      <c r="M1044" s="334">
        <f t="shared" si="103"/>
        <v>0</v>
      </c>
      <c r="N1044" s="684" t="s">
        <v>3446</v>
      </c>
      <c r="O1044" s="687">
        <f t="shared" si="104"/>
        <v>0</v>
      </c>
      <c r="Q1044" s="255"/>
    </row>
    <row r="1045" spans="1:17" hidden="1">
      <c r="A1045" s="261" t="s">
        <v>6323</v>
      </c>
      <c r="B1045" s="333">
        <v>675</v>
      </c>
      <c r="C1045" s="235"/>
      <c r="D1045" s="238">
        <v>40019324</v>
      </c>
      <c r="E1045" s="238" t="s">
        <v>2111</v>
      </c>
      <c r="F1045" s="235" t="s">
        <v>2729</v>
      </c>
      <c r="G1045" s="235">
        <f>SUMIF('In-ward Register'!$K:$K,Summery!$E:$E,'In-ward Register'!$M:$M)</f>
        <v>400</v>
      </c>
      <c r="H1045" s="334">
        <f>SUMIF('Out-ward Register'!$D:$D,Summery!$E:$E,'Out-ward Register'!$F:$F)</f>
        <v>0</v>
      </c>
      <c r="I1045" s="335">
        <f t="shared" si="101"/>
        <v>400</v>
      </c>
      <c r="J1045" s="334">
        <v>0</v>
      </c>
      <c r="K1045" s="334">
        <f t="shared" si="102"/>
        <v>0</v>
      </c>
      <c r="L1045" s="334">
        <f t="shared" si="100"/>
        <v>0</v>
      </c>
      <c r="M1045" s="334">
        <f t="shared" si="103"/>
        <v>0</v>
      </c>
      <c r="N1045" s="684" t="s">
        <v>3446</v>
      </c>
      <c r="O1045" s="687">
        <f t="shared" si="104"/>
        <v>0</v>
      </c>
      <c r="Q1045" s="255"/>
    </row>
    <row r="1046" spans="1:17" hidden="1">
      <c r="A1046" s="261" t="s">
        <v>6323</v>
      </c>
      <c r="B1046" s="333">
        <v>676</v>
      </c>
      <c r="C1046" s="235"/>
      <c r="D1046" s="238" t="s">
        <v>2113</v>
      </c>
      <c r="E1046" s="238" t="s">
        <v>2113</v>
      </c>
      <c r="F1046" s="235" t="s">
        <v>2730</v>
      </c>
      <c r="G1046" s="235">
        <f>SUMIF('In-ward Register'!$K:$K,Summery!$E:$E,'In-ward Register'!$M:$M)</f>
        <v>1</v>
      </c>
      <c r="H1046" s="334">
        <f>SUMIF('Out-ward Register'!$D:$D,Summery!$E:$E,'Out-ward Register'!$F:$F)</f>
        <v>0</v>
      </c>
      <c r="I1046" s="335">
        <f t="shared" si="101"/>
        <v>1</v>
      </c>
      <c r="J1046" s="334">
        <v>0</v>
      </c>
      <c r="K1046" s="334">
        <f t="shared" si="102"/>
        <v>0</v>
      </c>
      <c r="L1046" s="334">
        <f t="shared" si="100"/>
        <v>0</v>
      </c>
      <c r="M1046" s="334">
        <f t="shared" si="103"/>
        <v>0</v>
      </c>
      <c r="N1046" s="684" t="s">
        <v>3446</v>
      </c>
      <c r="O1046" s="687">
        <f t="shared" si="104"/>
        <v>0</v>
      </c>
      <c r="Q1046" s="255"/>
    </row>
    <row r="1047" spans="1:17" hidden="1">
      <c r="A1047" s="261" t="s">
        <v>6323</v>
      </c>
      <c r="B1047" s="333">
        <v>677</v>
      </c>
      <c r="C1047" s="235"/>
      <c r="D1047" s="238" t="s">
        <v>2115</v>
      </c>
      <c r="E1047" s="238" t="s">
        <v>2115</v>
      </c>
      <c r="F1047" s="235" t="s">
        <v>36</v>
      </c>
      <c r="G1047" s="235">
        <f>SUMIF('In-ward Register'!$K:$K,Summery!$E:$E,'In-ward Register'!$M:$M)</f>
        <v>2</v>
      </c>
      <c r="H1047" s="334">
        <f>SUMIF('Out-ward Register'!$D:$D,Summery!$E:$E,'Out-ward Register'!$F:$F)</f>
        <v>0</v>
      </c>
      <c r="I1047" s="335">
        <f t="shared" si="101"/>
        <v>2</v>
      </c>
      <c r="J1047" s="334">
        <v>0</v>
      </c>
      <c r="K1047" s="334">
        <f t="shared" si="102"/>
        <v>0</v>
      </c>
      <c r="L1047" s="334">
        <f t="shared" si="100"/>
        <v>0</v>
      </c>
      <c r="M1047" s="334">
        <f t="shared" si="103"/>
        <v>0</v>
      </c>
      <c r="N1047" s="684" t="s">
        <v>3446</v>
      </c>
      <c r="O1047" s="687">
        <f t="shared" si="104"/>
        <v>0</v>
      </c>
      <c r="Q1047" s="255"/>
    </row>
    <row r="1048" spans="1:17" hidden="1">
      <c r="A1048" s="261" t="s">
        <v>3892</v>
      </c>
      <c r="B1048" s="333">
        <v>678</v>
      </c>
      <c r="C1048" s="235"/>
      <c r="D1048" s="238">
        <v>12545536</v>
      </c>
      <c r="E1048" s="238" t="s">
        <v>2123</v>
      </c>
      <c r="F1048" s="235" t="s">
        <v>2729</v>
      </c>
      <c r="G1048" s="235">
        <f>SUMIF('In-ward Register'!$K:$K,Summery!$E:$E,'In-ward Register'!$M:$M)</f>
        <v>550</v>
      </c>
      <c r="H1048" s="334">
        <f>SUMIF('Out-ward Register'!$D:$D,Summery!$E:$E,'Out-ward Register'!$F:$F)</f>
        <v>550</v>
      </c>
      <c r="I1048" s="335">
        <f t="shared" si="101"/>
        <v>0</v>
      </c>
      <c r="J1048" s="334">
        <v>460.85</v>
      </c>
      <c r="K1048" s="334">
        <f t="shared" si="102"/>
        <v>253467.5</v>
      </c>
      <c r="L1048" s="334">
        <f t="shared" si="100"/>
        <v>253467.5</v>
      </c>
      <c r="M1048" s="334">
        <f t="shared" si="103"/>
        <v>0</v>
      </c>
      <c r="N1048" s="30"/>
      <c r="O1048" s="687">
        <f t="shared" si="104"/>
        <v>0</v>
      </c>
      <c r="Q1048" s="255"/>
    </row>
    <row r="1049" spans="1:17" hidden="1">
      <c r="A1049" s="261" t="s">
        <v>6323</v>
      </c>
      <c r="B1049" s="333">
        <v>681</v>
      </c>
      <c r="C1049" s="235"/>
      <c r="D1049" s="238" t="s">
        <v>1921</v>
      </c>
      <c r="E1049" s="238" t="s">
        <v>2141</v>
      </c>
      <c r="F1049" s="235" t="s">
        <v>2729</v>
      </c>
      <c r="G1049" s="235">
        <f>SUMIF('In-ward Register'!$K:$K,Summery!$E:$E,'In-ward Register'!$M:$M)</f>
        <v>1236</v>
      </c>
      <c r="H1049" s="334">
        <f>SUMIF('Out-ward Register'!$D:$D,Summery!$E:$E,'Out-ward Register'!$F:$F)</f>
        <v>0</v>
      </c>
      <c r="I1049" s="335">
        <f t="shared" si="101"/>
        <v>1236</v>
      </c>
      <c r="J1049" s="334">
        <v>0</v>
      </c>
      <c r="K1049" s="334">
        <f t="shared" si="102"/>
        <v>0</v>
      </c>
      <c r="L1049" s="334">
        <f t="shared" si="100"/>
        <v>0</v>
      </c>
      <c r="M1049" s="334">
        <f t="shared" si="103"/>
        <v>0</v>
      </c>
      <c r="N1049" s="684" t="s">
        <v>3446</v>
      </c>
      <c r="O1049" s="687">
        <f t="shared" si="104"/>
        <v>0</v>
      </c>
      <c r="Q1049" s="255"/>
    </row>
    <row r="1050" spans="1:17" ht="20.399999999999999" hidden="1">
      <c r="A1050" s="261" t="s">
        <v>6323</v>
      </c>
      <c r="B1050" s="333">
        <v>684</v>
      </c>
      <c r="C1050" s="235">
        <v>100944586</v>
      </c>
      <c r="D1050" s="238">
        <v>100944586</v>
      </c>
      <c r="E1050" s="238" t="s">
        <v>2173</v>
      </c>
      <c r="F1050" s="235" t="s">
        <v>36</v>
      </c>
      <c r="G1050" s="235">
        <f>SUMIF('In-ward Register'!$K:$K,Summery!$E:$E,'In-ward Register'!$M:$M)</f>
        <v>2</v>
      </c>
      <c r="H1050" s="334">
        <f>SUMIF('Out-ward Register'!$D:$D,Summery!$E:$E,'Out-ward Register'!$F:$F)</f>
        <v>2</v>
      </c>
      <c r="I1050" s="335">
        <f t="shared" si="101"/>
        <v>0</v>
      </c>
      <c r="J1050" s="334">
        <v>290414</v>
      </c>
      <c r="K1050" s="334">
        <f t="shared" si="102"/>
        <v>580828</v>
      </c>
      <c r="L1050" s="334">
        <f t="shared" si="100"/>
        <v>580828</v>
      </c>
      <c r="M1050" s="334">
        <f t="shared" si="103"/>
        <v>0</v>
      </c>
      <c r="N1050" s="684"/>
      <c r="O1050" s="687">
        <f t="shared" si="104"/>
        <v>0</v>
      </c>
      <c r="Q1050" s="255"/>
    </row>
    <row r="1051" spans="1:17" ht="51" hidden="1">
      <c r="A1051" s="261" t="s">
        <v>3892</v>
      </c>
      <c r="B1051" s="333">
        <v>685</v>
      </c>
      <c r="C1051" s="238" t="s">
        <v>2728</v>
      </c>
      <c r="D1051" s="238" t="s">
        <v>2728</v>
      </c>
      <c r="E1051" s="238" t="s">
        <v>3177</v>
      </c>
      <c r="F1051" s="235" t="s">
        <v>247</v>
      </c>
      <c r="G1051" s="235">
        <f>SUMIF('In-ward Register'!$K:$K,Summery!$E:$E,'In-ward Register'!$M:$M)</f>
        <v>4</v>
      </c>
      <c r="H1051" s="334">
        <f>SUMIF('Out-ward Register'!$D:$D,Summery!$E:$E,'Out-ward Register'!$F:$F)</f>
        <v>4</v>
      </c>
      <c r="I1051" s="335">
        <f t="shared" si="101"/>
        <v>0</v>
      </c>
      <c r="J1051" s="334">
        <v>79800</v>
      </c>
      <c r="K1051" s="334">
        <f t="shared" si="102"/>
        <v>319200</v>
      </c>
      <c r="L1051" s="334">
        <f t="shared" si="100"/>
        <v>319200</v>
      </c>
      <c r="M1051" s="334">
        <f t="shared" si="103"/>
        <v>0</v>
      </c>
      <c r="N1051" s="30"/>
      <c r="O1051" s="687">
        <f t="shared" si="104"/>
        <v>0</v>
      </c>
      <c r="Q1051" s="255"/>
    </row>
    <row r="1052" spans="1:17" hidden="1">
      <c r="A1052" s="261" t="s">
        <v>6323</v>
      </c>
      <c r="B1052" s="333">
        <v>686</v>
      </c>
      <c r="C1052" s="235"/>
      <c r="D1052" s="238" t="s">
        <v>2184</v>
      </c>
      <c r="E1052" s="238" t="s">
        <v>2184</v>
      </c>
      <c r="F1052" s="235" t="s">
        <v>2729</v>
      </c>
      <c r="G1052" s="235">
        <f>SUMIF('In-ward Register'!$K:$K,Summery!$E:$E,'In-ward Register'!$M:$M)</f>
        <v>150</v>
      </c>
      <c r="H1052" s="334">
        <f>SUMIF('Out-ward Register'!$D:$D,Summery!$E:$E,'Out-ward Register'!$F:$F)</f>
        <v>0</v>
      </c>
      <c r="I1052" s="335">
        <f t="shared" si="101"/>
        <v>150</v>
      </c>
      <c r="J1052" s="334">
        <v>0</v>
      </c>
      <c r="K1052" s="334">
        <f t="shared" si="102"/>
        <v>0</v>
      </c>
      <c r="L1052" s="334">
        <f t="shared" si="100"/>
        <v>0</v>
      </c>
      <c r="M1052" s="334">
        <f t="shared" si="103"/>
        <v>0</v>
      </c>
      <c r="N1052" s="684" t="s">
        <v>3446</v>
      </c>
      <c r="O1052" s="687">
        <f t="shared" si="104"/>
        <v>0</v>
      </c>
      <c r="Q1052" s="255"/>
    </row>
    <row r="1053" spans="1:17" ht="20.399999999999999" hidden="1">
      <c r="A1053" s="261" t="s">
        <v>6323</v>
      </c>
      <c r="B1053" s="333">
        <v>688</v>
      </c>
      <c r="C1053" s="235"/>
      <c r="D1053" s="238" t="s">
        <v>2194</v>
      </c>
      <c r="E1053" s="238" t="s">
        <v>2194</v>
      </c>
      <c r="F1053" s="235" t="s">
        <v>36</v>
      </c>
      <c r="G1053" s="235">
        <f>SUMIF('In-ward Register'!$K:$K,Summery!$E:$E,'In-ward Register'!$M:$M)</f>
        <v>9</v>
      </c>
      <c r="H1053" s="334">
        <f>SUMIF('Out-ward Register'!$D:$D,Summery!$E:$E,'Out-ward Register'!$F:$F)</f>
        <v>0</v>
      </c>
      <c r="I1053" s="335">
        <f t="shared" si="101"/>
        <v>9</v>
      </c>
      <c r="J1053" s="334">
        <v>0</v>
      </c>
      <c r="K1053" s="334">
        <f t="shared" si="102"/>
        <v>0</v>
      </c>
      <c r="L1053" s="334">
        <f t="shared" si="100"/>
        <v>0</v>
      </c>
      <c r="M1053" s="334">
        <f t="shared" si="103"/>
        <v>0</v>
      </c>
      <c r="N1053" s="684" t="s">
        <v>3446</v>
      </c>
      <c r="O1053" s="687">
        <f t="shared" si="104"/>
        <v>0</v>
      </c>
      <c r="Q1053" s="255"/>
    </row>
    <row r="1054" spans="1:17" hidden="1">
      <c r="A1054" s="261" t="s">
        <v>6323</v>
      </c>
      <c r="B1054" s="333">
        <v>689</v>
      </c>
      <c r="C1054" s="235"/>
      <c r="D1054" s="238" t="s">
        <v>2195</v>
      </c>
      <c r="E1054" s="238" t="s">
        <v>2195</v>
      </c>
      <c r="F1054" s="235" t="s">
        <v>36</v>
      </c>
      <c r="G1054" s="235">
        <f>SUMIF('In-ward Register'!$K:$K,Summery!$E:$E,'In-ward Register'!$M:$M)</f>
        <v>19</v>
      </c>
      <c r="H1054" s="334">
        <f>SUMIF('Out-ward Register'!$D:$D,Summery!$E:$E,'Out-ward Register'!$F:$F)</f>
        <v>0</v>
      </c>
      <c r="I1054" s="335">
        <f t="shared" si="101"/>
        <v>19</v>
      </c>
      <c r="J1054" s="334">
        <v>0</v>
      </c>
      <c r="K1054" s="334">
        <f t="shared" si="102"/>
        <v>0</v>
      </c>
      <c r="L1054" s="334">
        <f t="shared" ref="L1054:L1117" si="105">J1054*H1054</f>
        <v>0</v>
      </c>
      <c r="M1054" s="334">
        <f t="shared" si="103"/>
        <v>0</v>
      </c>
      <c r="N1054" s="684" t="s">
        <v>3446</v>
      </c>
      <c r="O1054" s="687">
        <f t="shared" si="104"/>
        <v>0</v>
      </c>
      <c r="Q1054" s="255"/>
    </row>
    <row r="1055" spans="1:17" hidden="1">
      <c r="A1055" s="261" t="s">
        <v>6323</v>
      </c>
      <c r="B1055" s="333">
        <v>695</v>
      </c>
      <c r="C1055" s="235"/>
      <c r="D1055" s="238" t="s">
        <v>2239</v>
      </c>
      <c r="E1055" s="238" t="s">
        <v>2239</v>
      </c>
      <c r="F1055" s="235" t="s">
        <v>36</v>
      </c>
      <c r="G1055" s="235">
        <f>SUMIF('In-ward Register'!$K:$K,Summery!$E:$E,'In-ward Register'!$M:$M)</f>
        <v>30</v>
      </c>
      <c r="H1055" s="334">
        <f>SUMIF('Out-ward Register'!$D:$D,Summery!$E:$E,'Out-ward Register'!$F:$F)</f>
        <v>0</v>
      </c>
      <c r="I1055" s="335">
        <f t="shared" si="101"/>
        <v>30</v>
      </c>
      <c r="J1055" s="334">
        <v>0</v>
      </c>
      <c r="K1055" s="334">
        <f t="shared" si="102"/>
        <v>0</v>
      </c>
      <c r="L1055" s="334">
        <f t="shared" si="105"/>
        <v>0</v>
      </c>
      <c r="M1055" s="334">
        <f t="shared" si="103"/>
        <v>0</v>
      </c>
      <c r="N1055" s="684" t="s">
        <v>3446</v>
      </c>
      <c r="O1055" s="687">
        <f t="shared" si="104"/>
        <v>0</v>
      </c>
      <c r="Q1055" s="255"/>
    </row>
    <row r="1056" spans="1:17" ht="20.399999999999999" hidden="1">
      <c r="A1056" s="261" t="s">
        <v>6323</v>
      </c>
      <c r="B1056" s="333">
        <v>696</v>
      </c>
      <c r="C1056" s="235"/>
      <c r="D1056" s="238" t="s">
        <v>2242</v>
      </c>
      <c r="E1056" s="238" t="s">
        <v>2242</v>
      </c>
      <c r="F1056" s="235" t="s">
        <v>36</v>
      </c>
      <c r="G1056" s="235">
        <f>SUMIF('In-ward Register'!$K:$K,Summery!$E:$E,'In-ward Register'!$M:$M)</f>
        <v>60</v>
      </c>
      <c r="H1056" s="334">
        <f>SUMIF('Out-ward Register'!$D:$D,Summery!$E:$E,'Out-ward Register'!$F:$F)</f>
        <v>0</v>
      </c>
      <c r="I1056" s="335">
        <f t="shared" si="101"/>
        <v>60</v>
      </c>
      <c r="J1056" s="334">
        <v>0</v>
      </c>
      <c r="K1056" s="334">
        <f t="shared" si="102"/>
        <v>0</v>
      </c>
      <c r="L1056" s="334">
        <f t="shared" si="105"/>
        <v>0</v>
      </c>
      <c r="M1056" s="334">
        <f t="shared" si="103"/>
        <v>0</v>
      </c>
      <c r="N1056" s="684" t="s">
        <v>3446</v>
      </c>
      <c r="O1056" s="687">
        <f t="shared" si="104"/>
        <v>0</v>
      </c>
      <c r="Q1056" s="255"/>
    </row>
    <row r="1057" spans="1:17" hidden="1">
      <c r="A1057" s="261" t="s">
        <v>6323</v>
      </c>
      <c r="B1057" s="333">
        <v>700</v>
      </c>
      <c r="C1057" s="235"/>
      <c r="D1057" s="238" t="s">
        <v>2254</v>
      </c>
      <c r="E1057" s="238" t="s">
        <v>2254</v>
      </c>
      <c r="F1057" s="235" t="s">
        <v>2738</v>
      </c>
      <c r="G1057" s="235">
        <f>SUMIF('In-ward Register'!$K:$K,Summery!$E:$E,'In-ward Register'!$M:$M)</f>
        <v>250</v>
      </c>
      <c r="H1057" s="334">
        <f>SUMIF('Out-ward Register'!$D:$D,Summery!$E:$E,'Out-ward Register'!$F:$F)</f>
        <v>250</v>
      </c>
      <c r="I1057" s="335">
        <f t="shared" si="101"/>
        <v>0</v>
      </c>
      <c r="J1057" s="334">
        <v>339</v>
      </c>
      <c r="K1057" s="334">
        <f t="shared" si="102"/>
        <v>84750</v>
      </c>
      <c r="L1057" s="334">
        <f t="shared" si="105"/>
        <v>84750</v>
      </c>
      <c r="M1057" s="334">
        <f t="shared" si="103"/>
        <v>0</v>
      </c>
      <c r="N1057" s="30"/>
      <c r="O1057" s="687">
        <f t="shared" si="104"/>
        <v>0</v>
      </c>
      <c r="Q1057" s="255"/>
    </row>
    <row r="1058" spans="1:17" hidden="1">
      <c r="A1058" s="261" t="s">
        <v>6323</v>
      </c>
      <c r="B1058" s="333">
        <v>703</v>
      </c>
      <c r="C1058" s="235"/>
      <c r="D1058" s="238" t="s">
        <v>2286</v>
      </c>
      <c r="E1058" s="238" t="s">
        <v>2287</v>
      </c>
      <c r="F1058" s="235" t="s">
        <v>36</v>
      </c>
      <c r="G1058" s="235">
        <f>SUMIF('In-ward Register'!$K:$K,Summery!$E:$E,'In-ward Register'!$M:$M)</f>
        <v>61</v>
      </c>
      <c r="H1058" s="334">
        <f>SUMIF('Out-ward Register'!$D:$D,Summery!$E:$E,'Out-ward Register'!$F:$F)</f>
        <v>0</v>
      </c>
      <c r="I1058" s="335">
        <f t="shared" si="101"/>
        <v>61</v>
      </c>
      <c r="J1058" s="334">
        <v>0</v>
      </c>
      <c r="K1058" s="334">
        <f t="shared" si="102"/>
        <v>0</v>
      </c>
      <c r="L1058" s="334">
        <f t="shared" si="105"/>
        <v>0</v>
      </c>
      <c r="M1058" s="334">
        <f t="shared" si="103"/>
        <v>0</v>
      </c>
      <c r="N1058" s="684" t="s">
        <v>3446</v>
      </c>
      <c r="O1058" s="687">
        <f t="shared" si="104"/>
        <v>0</v>
      </c>
      <c r="Q1058" s="255"/>
    </row>
    <row r="1059" spans="1:17" hidden="1">
      <c r="A1059" s="261" t="s">
        <v>6323</v>
      </c>
      <c r="B1059" s="333">
        <v>713</v>
      </c>
      <c r="C1059" s="235"/>
      <c r="D1059" s="238" t="s">
        <v>2306</v>
      </c>
      <c r="E1059" s="238" t="s">
        <v>2306</v>
      </c>
      <c r="F1059" s="235" t="s">
        <v>2729</v>
      </c>
      <c r="G1059" s="235">
        <f>SUMIF('In-ward Register'!$K:$K,Summery!$E:$E,'In-ward Register'!$M:$M)</f>
        <v>4</v>
      </c>
      <c r="H1059" s="334">
        <f>SUMIF('Out-ward Register'!$D:$D,Summery!$E:$E,'Out-ward Register'!$F:$F)</f>
        <v>0</v>
      </c>
      <c r="I1059" s="335">
        <f t="shared" si="101"/>
        <v>4</v>
      </c>
      <c r="J1059" s="334">
        <v>0</v>
      </c>
      <c r="K1059" s="334">
        <f t="shared" si="102"/>
        <v>0</v>
      </c>
      <c r="L1059" s="334">
        <f t="shared" si="105"/>
        <v>0</v>
      </c>
      <c r="M1059" s="334">
        <f t="shared" si="103"/>
        <v>0</v>
      </c>
      <c r="N1059" s="684" t="s">
        <v>3446</v>
      </c>
      <c r="O1059" s="687">
        <f t="shared" si="104"/>
        <v>0</v>
      </c>
      <c r="Q1059" s="255"/>
    </row>
    <row r="1060" spans="1:17" hidden="1">
      <c r="A1060" s="261" t="s">
        <v>3784</v>
      </c>
      <c r="B1060" s="333">
        <v>717</v>
      </c>
      <c r="C1060" s="235"/>
      <c r="D1060" s="238" t="s">
        <v>2314</v>
      </c>
      <c r="E1060" s="238" t="s">
        <v>2315</v>
      </c>
      <c r="F1060" s="235" t="s">
        <v>36</v>
      </c>
      <c r="G1060" s="235">
        <f>SUMIF('In-ward Register'!$K:$K,Summery!$E:$E,'In-ward Register'!$M:$M)</f>
        <v>1343</v>
      </c>
      <c r="H1060" s="334">
        <f>SUMIF('Out-ward Register'!$D:$D,Summery!$E:$E,'Out-ward Register'!$F:$F)</f>
        <v>0</v>
      </c>
      <c r="I1060" s="335">
        <f t="shared" si="101"/>
        <v>1343</v>
      </c>
      <c r="J1060" s="334">
        <v>0</v>
      </c>
      <c r="K1060" s="334">
        <f t="shared" si="102"/>
        <v>0</v>
      </c>
      <c r="L1060" s="334">
        <f t="shared" si="105"/>
        <v>0</v>
      </c>
      <c r="M1060" s="334">
        <f t="shared" si="103"/>
        <v>0</v>
      </c>
      <c r="N1060" s="684" t="s">
        <v>3446</v>
      </c>
      <c r="O1060" s="687">
        <f t="shared" si="104"/>
        <v>0</v>
      </c>
      <c r="Q1060" s="255"/>
    </row>
    <row r="1061" spans="1:17" hidden="1">
      <c r="A1061" s="261" t="s">
        <v>6323</v>
      </c>
      <c r="B1061" s="333">
        <v>718</v>
      </c>
      <c r="C1061" s="235"/>
      <c r="D1061" s="238" t="s">
        <v>2316</v>
      </c>
      <c r="E1061" s="238" t="s">
        <v>2317</v>
      </c>
      <c r="F1061" s="235" t="s">
        <v>36</v>
      </c>
      <c r="G1061" s="235">
        <f>SUMIF('In-ward Register'!$K:$K,Summery!$E:$E,'In-ward Register'!$M:$M)</f>
        <v>1</v>
      </c>
      <c r="H1061" s="334">
        <f>SUMIF('Out-ward Register'!$D:$D,Summery!$E:$E,'Out-ward Register'!$F:$F)</f>
        <v>0</v>
      </c>
      <c r="I1061" s="335">
        <f t="shared" si="101"/>
        <v>1</v>
      </c>
      <c r="J1061" s="334">
        <v>0</v>
      </c>
      <c r="K1061" s="334">
        <f t="shared" si="102"/>
        <v>0</v>
      </c>
      <c r="L1061" s="334">
        <f t="shared" si="105"/>
        <v>0</v>
      </c>
      <c r="M1061" s="334">
        <f t="shared" si="103"/>
        <v>0</v>
      </c>
      <c r="N1061" s="684" t="s">
        <v>3446</v>
      </c>
      <c r="O1061" s="687">
        <f t="shared" si="104"/>
        <v>0</v>
      </c>
      <c r="Q1061" s="255"/>
    </row>
    <row r="1062" spans="1:17" hidden="1">
      <c r="A1062" s="261" t="s">
        <v>6324</v>
      </c>
      <c r="B1062" s="333">
        <v>720</v>
      </c>
      <c r="C1062" s="235">
        <v>105989962</v>
      </c>
      <c r="D1062" s="238" t="s">
        <v>2329</v>
      </c>
      <c r="E1062" s="238" t="s">
        <v>2330</v>
      </c>
      <c r="F1062" s="235" t="s">
        <v>36</v>
      </c>
      <c r="G1062" s="235">
        <f>SUMIF('In-ward Register'!$K:$K,Summery!$E:$E,'In-ward Register'!$M:$M)</f>
        <v>19</v>
      </c>
      <c r="H1062" s="334">
        <f>SUMIF('Out-ward Register'!$D:$D,Summery!$E:$E,'Out-ward Register'!$F:$F)</f>
        <v>19</v>
      </c>
      <c r="I1062" s="335">
        <f t="shared" si="101"/>
        <v>0</v>
      </c>
      <c r="J1062" s="334">
        <v>99900</v>
      </c>
      <c r="K1062" s="334">
        <f t="shared" si="102"/>
        <v>1898100</v>
      </c>
      <c r="L1062" s="334">
        <f t="shared" si="105"/>
        <v>1898100</v>
      </c>
      <c r="M1062" s="334">
        <f t="shared" si="103"/>
        <v>0</v>
      </c>
      <c r="N1062" s="30"/>
      <c r="O1062" s="687">
        <f t="shared" si="104"/>
        <v>0</v>
      </c>
      <c r="Q1062" s="255"/>
    </row>
    <row r="1063" spans="1:17" ht="20.399999999999999" hidden="1">
      <c r="A1063" s="261" t="s">
        <v>6323</v>
      </c>
      <c r="B1063" s="333">
        <v>727</v>
      </c>
      <c r="C1063" s="235">
        <v>109344242</v>
      </c>
      <c r="D1063" s="238" t="s">
        <v>2361</v>
      </c>
      <c r="E1063" s="238" t="s">
        <v>3196</v>
      </c>
      <c r="F1063" s="235" t="s">
        <v>36</v>
      </c>
      <c r="G1063" s="235">
        <f>SUMIF('In-ward Register'!$K:$K,Summery!$E:$E,'In-ward Register'!$M:$M)</f>
        <v>22</v>
      </c>
      <c r="H1063" s="334">
        <f>SUMIF('Out-ward Register'!$D:$D,Summery!$E:$E,'Out-ward Register'!$F:$F)</f>
        <v>0</v>
      </c>
      <c r="I1063" s="335">
        <f t="shared" si="101"/>
        <v>22</v>
      </c>
      <c r="J1063" s="334">
        <v>0</v>
      </c>
      <c r="K1063" s="334">
        <f t="shared" si="102"/>
        <v>0</v>
      </c>
      <c r="L1063" s="334">
        <f t="shared" si="105"/>
        <v>0</v>
      </c>
      <c r="M1063" s="334">
        <f t="shared" si="103"/>
        <v>0</v>
      </c>
      <c r="N1063" s="684" t="s">
        <v>3446</v>
      </c>
      <c r="O1063" s="687">
        <f t="shared" si="104"/>
        <v>0</v>
      </c>
      <c r="Q1063" s="255"/>
    </row>
    <row r="1064" spans="1:17" ht="20.399999999999999" hidden="1">
      <c r="A1064" s="261" t="s">
        <v>6323</v>
      </c>
      <c r="B1064" s="333">
        <v>728</v>
      </c>
      <c r="C1064" s="235">
        <v>109344242</v>
      </c>
      <c r="D1064" s="238" t="s">
        <v>2362</v>
      </c>
      <c r="E1064" s="238" t="s">
        <v>3197</v>
      </c>
      <c r="F1064" s="235" t="s">
        <v>36</v>
      </c>
      <c r="G1064" s="235">
        <f>SUMIF('In-ward Register'!$K:$K,Summery!$E:$E,'In-ward Register'!$M:$M)</f>
        <v>9</v>
      </c>
      <c r="H1064" s="334">
        <f>SUMIF('Out-ward Register'!$D:$D,Summery!$E:$E,'Out-ward Register'!$F:$F)</f>
        <v>0</v>
      </c>
      <c r="I1064" s="335">
        <f t="shared" si="101"/>
        <v>9</v>
      </c>
      <c r="J1064" s="334">
        <v>0</v>
      </c>
      <c r="K1064" s="334">
        <f t="shared" si="102"/>
        <v>0</v>
      </c>
      <c r="L1064" s="334">
        <f t="shared" si="105"/>
        <v>0</v>
      </c>
      <c r="M1064" s="334">
        <f t="shared" si="103"/>
        <v>0</v>
      </c>
      <c r="N1064" s="684" t="s">
        <v>3446</v>
      </c>
      <c r="O1064" s="687">
        <f t="shared" si="104"/>
        <v>0</v>
      </c>
      <c r="Q1064" s="255"/>
    </row>
    <row r="1065" spans="1:17" hidden="1">
      <c r="A1065" s="261" t="s">
        <v>6323</v>
      </c>
      <c r="B1065" s="333">
        <v>762</v>
      </c>
      <c r="C1065" s="235" t="s">
        <v>2508</v>
      </c>
      <c r="D1065" s="239"/>
      <c r="E1065" s="238" t="s">
        <v>2509</v>
      </c>
      <c r="F1065" s="235" t="s">
        <v>247</v>
      </c>
      <c r="G1065" s="235">
        <f>SUMIF('In-ward Register'!$K:$K,Summery!$E:$E,'In-ward Register'!$M:$M)</f>
        <v>1</v>
      </c>
      <c r="H1065" s="334">
        <f>SUMIF('Out-ward Register'!$D:$D,Summery!$E:$E,'Out-ward Register'!$F:$F)</f>
        <v>1</v>
      </c>
      <c r="I1065" s="335">
        <f t="shared" si="101"/>
        <v>0</v>
      </c>
      <c r="J1065" s="334">
        <v>5915080</v>
      </c>
      <c r="K1065" s="334">
        <f t="shared" si="102"/>
        <v>5915080</v>
      </c>
      <c r="L1065" s="334">
        <f t="shared" si="105"/>
        <v>5915080</v>
      </c>
      <c r="M1065" s="334">
        <f t="shared" si="103"/>
        <v>0</v>
      </c>
      <c r="N1065" s="30"/>
      <c r="O1065" s="687">
        <f t="shared" si="104"/>
        <v>0</v>
      </c>
      <c r="Q1065" s="255"/>
    </row>
    <row r="1066" spans="1:17" hidden="1">
      <c r="A1066" s="261" t="s">
        <v>6323</v>
      </c>
      <c r="B1066" s="333">
        <v>763</v>
      </c>
      <c r="C1066" s="235" t="s">
        <v>2512</v>
      </c>
      <c r="D1066" s="239"/>
      <c r="E1066" s="238" t="s">
        <v>2513</v>
      </c>
      <c r="F1066" s="235" t="s">
        <v>247</v>
      </c>
      <c r="G1066" s="235">
        <f>SUMIF('In-ward Register'!$K:$K,Summery!$E:$E,'In-ward Register'!$M:$M)</f>
        <v>1</v>
      </c>
      <c r="H1066" s="334">
        <f>SUMIF('Out-ward Register'!$D:$D,Summery!$E:$E,'Out-ward Register'!$F:$F)</f>
        <v>1</v>
      </c>
      <c r="I1066" s="335">
        <f t="shared" si="101"/>
        <v>0</v>
      </c>
      <c r="J1066" s="334">
        <v>5772465</v>
      </c>
      <c r="K1066" s="334">
        <f t="shared" si="102"/>
        <v>5772465</v>
      </c>
      <c r="L1066" s="334">
        <f t="shared" si="105"/>
        <v>5772465</v>
      </c>
      <c r="M1066" s="334">
        <f t="shared" si="103"/>
        <v>0</v>
      </c>
      <c r="N1066" s="684"/>
      <c r="O1066" s="687">
        <f t="shared" si="104"/>
        <v>0</v>
      </c>
      <c r="Q1066" s="255"/>
    </row>
    <row r="1067" spans="1:17" hidden="1">
      <c r="A1067" s="261" t="s">
        <v>6323</v>
      </c>
      <c r="B1067" s="333">
        <v>764</v>
      </c>
      <c r="C1067" s="235" t="s">
        <v>2515</v>
      </c>
      <c r="D1067" s="239"/>
      <c r="E1067" s="238" t="s">
        <v>2516</v>
      </c>
      <c r="F1067" s="235" t="s">
        <v>247</v>
      </c>
      <c r="G1067" s="235">
        <f>SUMIF('In-ward Register'!$K:$K,Summery!$E:$E,'In-ward Register'!$M:$M)</f>
        <v>1</v>
      </c>
      <c r="H1067" s="334">
        <f>SUMIF('Out-ward Register'!$D:$D,Summery!$E:$E,'Out-ward Register'!$F:$F)</f>
        <v>1</v>
      </c>
      <c r="I1067" s="335">
        <f t="shared" si="101"/>
        <v>0</v>
      </c>
      <c r="J1067" s="334">
        <v>879450</v>
      </c>
      <c r="K1067" s="334">
        <f t="shared" si="102"/>
        <v>879450</v>
      </c>
      <c r="L1067" s="334">
        <f t="shared" si="105"/>
        <v>879450</v>
      </c>
      <c r="M1067" s="334">
        <f t="shared" si="103"/>
        <v>0</v>
      </c>
      <c r="N1067" s="684"/>
      <c r="O1067" s="687">
        <f t="shared" si="104"/>
        <v>0</v>
      </c>
      <c r="Q1067" s="255"/>
    </row>
    <row r="1068" spans="1:17" hidden="1">
      <c r="A1068" s="261" t="s">
        <v>6323</v>
      </c>
      <c r="B1068" s="333">
        <v>765</v>
      </c>
      <c r="C1068" s="235" t="s">
        <v>2518</v>
      </c>
      <c r="D1068" s="239"/>
      <c r="E1068" s="238" t="s">
        <v>2519</v>
      </c>
      <c r="F1068" s="235" t="s">
        <v>247</v>
      </c>
      <c r="G1068" s="235">
        <f>SUMIF('In-ward Register'!$K:$K,Summery!$E:$E,'In-ward Register'!$M:$M)</f>
        <v>1</v>
      </c>
      <c r="H1068" s="334">
        <f>SUMIF('Out-ward Register'!$D:$D,Summery!$E:$E,'Out-ward Register'!$F:$F)</f>
        <v>1</v>
      </c>
      <c r="I1068" s="335">
        <f t="shared" si="101"/>
        <v>0</v>
      </c>
      <c r="J1068" s="334">
        <v>1932999</v>
      </c>
      <c r="K1068" s="334">
        <f t="shared" si="102"/>
        <v>1932999</v>
      </c>
      <c r="L1068" s="334">
        <f t="shared" si="105"/>
        <v>1932999</v>
      </c>
      <c r="M1068" s="334">
        <f t="shared" si="103"/>
        <v>0</v>
      </c>
      <c r="N1068" s="684"/>
      <c r="O1068" s="687">
        <f t="shared" si="104"/>
        <v>0</v>
      </c>
      <c r="Q1068" s="255"/>
    </row>
    <row r="1069" spans="1:17" hidden="1">
      <c r="A1069" s="261" t="s">
        <v>3892</v>
      </c>
      <c r="B1069" s="333">
        <v>768</v>
      </c>
      <c r="C1069" s="235">
        <v>100879970</v>
      </c>
      <c r="D1069" s="239"/>
      <c r="E1069" s="238" t="s">
        <v>2529</v>
      </c>
      <c r="F1069" s="235" t="s">
        <v>36</v>
      </c>
      <c r="G1069" s="235">
        <f>SUMIF('In-ward Register'!$K:$K,Summery!$E:$E,'In-ward Register'!$M:$M)</f>
        <v>16</v>
      </c>
      <c r="H1069" s="334">
        <f>SUMIF('Out-ward Register'!$D:$D,Summery!$E:$E,'Out-ward Register'!$F:$F)</f>
        <v>16</v>
      </c>
      <c r="I1069" s="335">
        <f t="shared" si="101"/>
        <v>0</v>
      </c>
      <c r="J1069" s="334">
        <v>29.02</v>
      </c>
      <c r="K1069" s="334">
        <f t="shared" si="102"/>
        <v>464.32</v>
      </c>
      <c r="L1069" s="334">
        <f t="shared" si="105"/>
        <v>464.32</v>
      </c>
      <c r="M1069" s="334">
        <f t="shared" si="103"/>
        <v>0</v>
      </c>
      <c r="N1069" s="30"/>
      <c r="O1069" s="687">
        <f t="shared" si="104"/>
        <v>0</v>
      </c>
      <c r="Q1069" s="255"/>
    </row>
    <row r="1070" spans="1:17" ht="20.399999999999999" hidden="1">
      <c r="A1070" s="261" t="s">
        <v>3892</v>
      </c>
      <c r="B1070" s="333">
        <v>773</v>
      </c>
      <c r="C1070" s="235">
        <v>112176112</v>
      </c>
      <c r="D1070" s="239" t="s">
        <v>2545</v>
      </c>
      <c r="E1070" s="238" t="s">
        <v>3213</v>
      </c>
      <c r="F1070" s="235" t="s">
        <v>2767</v>
      </c>
      <c r="G1070" s="235">
        <f>SUMIF('In-ward Register'!$K:$K,Summery!$E:$E,'In-ward Register'!$M:$M)</f>
        <v>50</v>
      </c>
      <c r="H1070" s="334">
        <f>SUMIF('Out-ward Register'!$D:$D,Summery!$E:$E,'Out-ward Register'!$F:$F)</f>
        <v>50</v>
      </c>
      <c r="I1070" s="335">
        <f t="shared" si="101"/>
        <v>0</v>
      </c>
      <c r="J1070" s="334">
        <v>2990</v>
      </c>
      <c r="K1070" s="334">
        <f t="shared" si="102"/>
        <v>149500</v>
      </c>
      <c r="L1070" s="334">
        <f t="shared" si="105"/>
        <v>149500</v>
      </c>
      <c r="M1070" s="334">
        <f t="shared" si="103"/>
        <v>0</v>
      </c>
      <c r="N1070" s="30"/>
      <c r="O1070" s="687">
        <f t="shared" si="104"/>
        <v>0</v>
      </c>
      <c r="Q1070" s="255"/>
    </row>
    <row r="1071" spans="1:17" ht="30.6" hidden="1">
      <c r="A1071" s="261" t="s">
        <v>3892</v>
      </c>
      <c r="B1071" s="333">
        <v>777</v>
      </c>
      <c r="C1071" s="235">
        <v>108221261</v>
      </c>
      <c r="D1071" s="239" t="s">
        <v>2768</v>
      </c>
      <c r="E1071" s="238" t="s">
        <v>3214</v>
      </c>
      <c r="F1071" s="235" t="s">
        <v>247</v>
      </c>
      <c r="G1071" s="235">
        <f>SUMIF('In-ward Register'!$K:$K,Summery!$E:$E,'In-ward Register'!$M:$M)</f>
        <v>27</v>
      </c>
      <c r="H1071" s="334">
        <f>SUMIF('Out-ward Register'!$D:$D,Summery!$E:$E,'Out-ward Register'!$F:$F)</f>
        <v>27</v>
      </c>
      <c r="I1071" s="335">
        <f t="shared" si="101"/>
        <v>0</v>
      </c>
      <c r="J1071" s="334">
        <v>477000</v>
      </c>
      <c r="K1071" s="334">
        <f t="shared" si="102"/>
        <v>12879000</v>
      </c>
      <c r="L1071" s="334">
        <f t="shared" si="105"/>
        <v>12879000</v>
      </c>
      <c r="M1071" s="334">
        <f t="shared" si="103"/>
        <v>0</v>
      </c>
      <c r="N1071" s="30"/>
      <c r="O1071" s="687">
        <f t="shared" si="104"/>
        <v>0</v>
      </c>
      <c r="Q1071" s="255"/>
    </row>
    <row r="1072" spans="1:17" hidden="1">
      <c r="A1072" s="261" t="s">
        <v>3784</v>
      </c>
      <c r="B1072" s="333">
        <v>783</v>
      </c>
      <c r="C1072" s="347">
        <v>106084515</v>
      </c>
      <c r="D1072" s="348" t="s">
        <v>2618</v>
      </c>
      <c r="E1072" s="349" t="s">
        <v>2619</v>
      </c>
      <c r="F1072" s="235" t="s">
        <v>36</v>
      </c>
      <c r="G1072" s="235">
        <f>SUMIF('In-ward Register'!$K:$K,Summery!$E:$E,'In-ward Register'!$M:$M)</f>
        <v>1</v>
      </c>
      <c r="H1072" s="334">
        <f>SUMIF('Out-ward Register'!$D:$D,Summery!$E:$E,'Out-ward Register'!$F:$F)</f>
        <v>1</v>
      </c>
      <c r="I1072" s="335">
        <f t="shared" si="101"/>
        <v>0</v>
      </c>
      <c r="J1072" s="334">
        <v>0</v>
      </c>
      <c r="K1072" s="334">
        <f t="shared" si="102"/>
        <v>0</v>
      </c>
      <c r="L1072" s="334">
        <f t="shared" si="105"/>
        <v>0</v>
      </c>
      <c r="M1072" s="334">
        <f t="shared" si="103"/>
        <v>0</v>
      </c>
      <c r="N1072" s="684" t="s">
        <v>3446</v>
      </c>
      <c r="O1072" s="687">
        <f t="shared" si="104"/>
        <v>0</v>
      </c>
      <c r="Q1072" s="255"/>
    </row>
    <row r="1073" spans="1:17" hidden="1">
      <c r="A1073" s="261" t="s">
        <v>3784</v>
      </c>
      <c r="B1073" s="333">
        <v>786</v>
      </c>
      <c r="C1073" s="347">
        <v>102951260</v>
      </c>
      <c r="D1073" s="347" t="s">
        <v>2623</v>
      </c>
      <c r="E1073" s="350" t="s">
        <v>2624</v>
      </c>
      <c r="F1073" s="235" t="s">
        <v>36</v>
      </c>
      <c r="G1073" s="235">
        <f>SUMIF('In-ward Register'!$K:$K,Summery!$E:$E,'In-ward Register'!$M:$M)</f>
        <v>4</v>
      </c>
      <c r="H1073" s="334">
        <f>SUMIF('Out-ward Register'!$D:$D,Summery!$E:$E,'Out-ward Register'!$F:$F)</f>
        <v>4</v>
      </c>
      <c r="I1073" s="335">
        <f t="shared" si="101"/>
        <v>0</v>
      </c>
      <c r="J1073" s="334">
        <v>218</v>
      </c>
      <c r="K1073" s="334">
        <f t="shared" si="102"/>
        <v>872</v>
      </c>
      <c r="L1073" s="334">
        <f t="shared" si="105"/>
        <v>872</v>
      </c>
      <c r="M1073" s="334">
        <f t="shared" si="103"/>
        <v>0</v>
      </c>
      <c r="N1073" s="684"/>
      <c r="O1073" s="687">
        <f t="shared" si="104"/>
        <v>0</v>
      </c>
      <c r="Q1073" s="255"/>
    </row>
    <row r="1074" spans="1:17" hidden="1">
      <c r="A1074" s="261" t="s">
        <v>3892</v>
      </c>
      <c r="B1074" s="333">
        <v>797</v>
      </c>
      <c r="C1074" s="347">
        <v>110315391</v>
      </c>
      <c r="D1074" s="347" t="s">
        <v>2644</v>
      </c>
      <c r="E1074" s="349" t="s">
        <v>3222</v>
      </c>
      <c r="F1074" s="235" t="s">
        <v>36</v>
      </c>
      <c r="G1074" s="235">
        <f>SUMIF('In-ward Register'!$K:$K,Summery!$E:$E,'In-ward Register'!$M:$M)</f>
        <v>14</v>
      </c>
      <c r="H1074" s="334">
        <f>SUMIF('Out-ward Register'!$D:$D,Summery!$E:$E,'Out-ward Register'!$F:$F)</f>
        <v>14</v>
      </c>
      <c r="I1074" s="335">
        <f t="shared" si="101"/>
        <v>0</v>
      </c>
      <c r="J1074" s="334">
        <v>68.180000000000007</v>
      </c>
      <c r="K1074" s="334">
        <f t="shared" si="102"/>
        <v>954.5200000000001</v>
      </c>
      <c r="L1074" s="334">
        <f t="shared" si="105"/>
        <v>954.5200000000001</v>
      </c>
      <c r="M1074" s="334">
        <f t="shared" si="103"/>
        <v>0</v>
      </c>
      <c r="N1074" s="684"/>
      <c r="O1074" s="687">
        <f t="shared" si="104"/>
        <v>0</v>
      </c>
      <c r="Q1074" s="255"/>
    </row>
    <row r="1075" spans="1:17" hidden="1">
      <c r="A1075" s="261" t="s">
        <v>3784</v>
      </c>
      <c r="B1075" s="333">
        <v>800</v>
      </c>
      <c r="C1075" s="347">
        <v>101479175</v>
      </c>
      <c r="D1075" s="347"/>
      <c r="E1075" s="349" t="s">
        <v>2651</v>
      </c>
      <c r="F1075" s="235" t="s">
        <v>36</v>
      </c>
      <c r="G1075" s="235">
        <f>SUMIF('In-ward Register'!$K:$K,Summery!$E:$E,'In-ward Register'!$M:$M)</f>
        <v>18</v>
      </c>
      <c r="H1075" s="334">
        <f>SUMIF('Out-ward Register'!$D:$D,Summery!$E:$E,'Out-ward Register'!$F:$F)</f>
        <v>0</v>
      </c>
      <c r="I1075" s="335">
        <f t="shared" si="101"/>
        <v>18</v>
      </c>
      <c r="J1075" s="334">
        <v>0</v>
      </c>
      <c r="K1075" s="334">
        <f t="shared" si="102"/>
        <v>0</v>
      </c>
      <c r="L1075" s="334">
        <f t="shared" si="105"/>
        <v>0</v>
      </c>
      <c r="M1075" s="334">
        <f t="shared" si="103"/>
        <v>0</v>
      </c>
      <c r="N1075" s="684" t="s">
        <v>3446</v>
      </c>
      <c r="O1075" s="687">
        <f t="shared" si="104"/>
        <v>0</v>
      </c>
      <c r="Q1075" s="255" t="s">
        <v>4906</v>
      </c>
    </row>
    <row r="1076" spans="1:17" hidden="1">
      <c r="A1076" s="261" t="s">
        <v>3784</v>
      </c>
      <c r="B1076" s="333">
        <v>801</v>
      </c>
      <c r="C1076" s="347">
        <v>100610358</v>
      </c>
      <c r="D1076" s="347"/>
      <c r="E1076" s="349" t="s">
        <v>2652</v>
      </c>
      <c r="F1076" s="235" t="s">
        <v>36</v>
      </c>
      <c r="G1076" s="235">
        <f>SUMIF('In-ward Register'!$K:$K,Summery!$E:$E,'In-ward Register'!$M:$M)</f>
        <v>130</v>
      </c>
      <c r="H1076" s="334">
        <f>SUMIF('Out-ward Register'!$D:$D,Summery!$E:$E,'Out-ward Register'!$F:$F)</f>
        <v>0</v>
      </c>
      <c r="I1076" s="335">
        <f t="shared" si="101"/>
        <v>130</v>
      </c>
      <c r="J1076" s="334">
        <v>0</v>
      </c>
      <c r="K1076" s="334">
        <f t="shared" si="102"/>
        <v>0</v>
      </c>
      <c r="L1076" s="334">
        <f t="shared" si="105"/>
        <v>0</v>
      </c>
      <c r="M1076" s="334">
        <f t="shared" si="103"/>
        <v>0</v>
      </c>
      <c r="N1076" s="684" t="s">
        <v>3446</v>
      </c>
      <c r="O1076" s="687">
        <f t="shared" si="104"/>
        <v>0</v>
      </c>
      <c r="Q1076" s="255"/>
    </row>
    <row r="1077" spans="1:17" hidden="1">
      <c r="A1077" s="261" t="s">
        <v>3784</v>
      </c>
      <c r="B1077" s="333">
        <v>802</v>
      </c>
      <c r="C1077" s="347">
        <v>100834212</v>
      </c>
      <c r="D1077" s="347"/>
      <c r="E1077" s="349" t="s">
        <v>2653</v>
      </c>
      <c r="F1077" s="235" t="s">
        <v>36</v>
      </c>
      <c r="G1077" s="235">
        <f>SUMIF('In-ward Register'!$K:$K,Summery!$E:$E,'In-ward Register'!$M:$M)</f>
        <v>89</v>
      </c>
      <c r="H1077" s="334">
        <f>SUMIF('Out-ward Register'!$D:$D,Summery!$E:$E,'Out-ward Register'!$F:$F)</f>
        <v>0</v>
      </c>
      <c r="I1077" s="335">
        <f t="shared" si="101"/>
        <v>89</v>
      </c>
      <c r="J1077" s="334">
        <v>0</v>
      </c>
      <c r="K1077" s="334">
        <f t="shared" si="102"/>
        <v>0</v>
      </c>
      <c r="L1077" s="334">
        <f t="shared" si="105"/>
        <v>0</v>
      </c>
      <c r="M1077" s="334">
        <f t="shared" si="103"/>
        <v>0</v>
      </c>
      <c r="N1077" s="684" t="s">
        <v>3446</v>
      </c>
      <c r="O1077" s="687">
        <f t="shared" si="104"/>
        <v>0</v>
      </c>
      <c r="Q1077" s="255"/>
    </row>
    <row r="1078" spans="1:17" hidden="1">
      <c r="A1078" s="261" t="s">
        <v>3784</v>
      </c>
      <c r="B1078" s="333">
        <v>803</v>
      </c>
      <c r="C1078" s="347">
        <v>109631148</v>
      </c>
      <c r="D1078" s="347"/>
      <c r="E1078" s="349" t="s">
        <v>2654</v>
      </c>
      <c r="F1078" s="235" t="s">
        <v>36</v>
      </c>
      <c r="G1078" s="235">
        <f>SUMIF('In-ward Register'!$K:$K,Summery!$E:$E,'In-ward Register'!$M:$M)</f>
        <v>49</v>
      </c>
      <c r="H1078" s="334">
        <f>SUMIF('Out-ward Register'!$D:$D,Summery!$E:$E,'Out-ward Register'!$F:$F)</f>
        <v>0</v>
      </c>
      <c r="I1078" s="335">
        <f t="shared" si="101"/>
        <v>49</v>
      </c>
      <c r="J1078" s="334">
        <v>0</v>
      </c>
      <c r="K1078" s="334">
        <f t="shared" si="102"/>
        <v>0</v>
      </c>
      <c r="L1078" s="334">
        <f t="shared" si="105"/>
        <v>0</v>
      </c>
      <c r="M1078" s="334">
        <f t="shared" si="103"/>
        <v>0</v>
      </c>
      <c r="N1078" s="684" t="s">
        <v>3446</v>
      </c>
      <c r="O1078" s="687">
        <f t="shared" si="104"/>
        <v>0</v>
      </c>
      <c r="Q1078" s="255"/>
    </row>
    <row r="1079" spans="1:17" hidden="1">
      <c r="A1079" s="261" t="s">
        <v>3784</v>
      </c>
      <c r="B1079" s="333">
        <v>804</v>
      </c>
      <c r="C1079" s="347">
        <v>112151272</v>
      </c>
      <c r="D1079" s="347"/>
      <c r="E1079" s="349" t="s">
        <v>2655</v>
      </c>
      <c r="F1079" s="235" t="s">
        <v>36</v>
      </c>
      <c r="G1079" s="235">
        <f>SUMIF('In-ward Register'!$K:$K,Summery!$E:$E,'In-ward Register'!$M:$M)</f>
        <v>10</v>
      </c>
      <c r="H1079" s="334">
        <f>SUMIF('Out-ward Register'!$D:$D,Summery!$E:$E,'Out-ward Register'!$F:$F)</f>
        <v>0</v>
      </c>
      <c r="I1079" s="335">
        <f t="shared" si="101"/>
        <v>10</v>
      </c>
      <c r="J1079" s="334">
        <v>0</v>
      </c>
      <c r="K1079" s="334">
        <f t="shared" si="102"/>
        <v>0</v>
      </c>
      <c r="L1079" s="334">
        <f t="shared" si="105"/>
        <v>0</v>
      </c>
      <c r="M1079" s="334">
        <f t="shared" si="103"/>
        <v>0</v>
      </c>
      <c r="N1079" s="684" t="s">
        <v>3446</v>
      </c>
      <c r="O1079" s="687">
        <f t="shared" si="104"/>
        <v>0</v>
      </c>
      <c r="Q1079" s="255"/>
    </row>
    <row r="1080" spans="1:17" hidden="1">
      <c r="A1080" s="261" t="s">
        <v>3784</v>
      </c>
      <c r="B1080" s="333">
        <v>805</v>
      </c>
      <c r="C1080" s="347"/>
      <c r="D1080" s="347"/>
      <c r="E1080" s="349" t="s">
        <v>2656</v>
      </c>
      <c r="F1080" s="235" t="s">
        <v>36</v>
      </c>
      <c r="G1080" s="235">
        <f>SUMIF('In-ward Register'!$K:$K,Summery!$E:$E,'In-ward Register'!$M:$M)</f>
        <v>41</v>
      </c>
      <c r="H1080" s="334">
        <f>SUMIF('Out-ward Register'!$D:$D,Summery!$E:$E,'Out-ward Register'!$F:$F)</f>
        <v>0</v>
      </c>
      <c r="I1080" s="335">
        <f t="shared" si="101"/>
        <v>41</v>
      </c>
      <c r="J1080" s="334">
        <v>0</v>
      </c>
      <c r="K1080" s="334">
        <f t="shared" si="102"/>
        <v>0</v>
      </c>
      <c r="L1080" s="334">
        <f t="shared" si="105"/>
        <v>0</v>
      </c>
      <c r="M1080" s="334">
        <f t="shared" si="103"/>
        <v>0</v>
      </c>
      <c r="N1080" s="684" t="s">
        <v>3446</v>
      </c>
      <c r="O1080" s="687">
        <f t="shared" si="104"/>
        <v>0</v>
      </c>
      <c r="Q1080" s="255"/>
    </row>
    <row r="1081" spans="1:17" hidden="1">
      <c r="A1081" s="261" t="s">
        <v>3784</v>
      </c>
      <c r="B1081" s="333">
        <v>806</v>
      </c>
      <c r="C1081" s="347"/>
      <c r="D1081" s="347"/>
      <c r="E1081" s="349" t="s">
        <v>2657</v>
      </c>
      <c r="F1081" s="235" t="s">
        <v>36</v>
      </c>
      <c r="G1081" s="235">
        <f>SUMIF('In-ward Register'!$K:$K,Summery!$E:$E,'In-ward Register'!$M:$M)</f>
        <v>4</v>
      </c>
      <c r="H1081" s="334">
        <f>SUMIF('Out-ward Register'!$D:$D,Summery!$E:$E,'Out-ward Register'!$F:$F)</f>
        <v>0</v>
      </c>
      <c r="I1081" s="335">
        <f t="shared" si="101"/>
        <v>4</v>
      </c>
      <c r="J1081" s="334">
        <v>0</v>
      </c>
      <c r="K1081" s="334">
        <f t="shared" si="102"/>
        <v>0</v>
      </c>
      <c r="L1081" s="334">
        <f t="shared" si="105"/>
        <v>0</v>
      </c>
      <c r="M1081" s="334">
        <f t="shared" si="103"/>
        <v>0</v>
      </c>
      <c r="N1081" s="684" t="s">
        <v>3446</v>
      </c>
      <c r="O1081" s="687">
        <f t="shared" si="104"/>
        <v>0</v>
      </c>
      <c r="Q1081" s="255"/>
    </row>
    <row r="1082" spans="1:17" hidden="1">
      <c r="A1082" s="261" t="s">
        <v>3784</v>
      </c>
      <c r="B1082" s="333">
        <v>807</v>
      </c>
      <c r="C1082" s="347"/>
      <c r="D1082" s="347"/>
      <c r="E1082" s="349" t="s">
        <v>2658</v>
      </c>
      <c r="F1082" s="235" t="s">
        <v>36</v>
      </c>
      <c r="G1082" s="235">
        <f>SUMIF('In-ward Register'!$K:$K,Summery!$E:$E,'In-ward Register'!$M:$M)</f>
        <v>38</v>
      </c>
      <c r="H1082" s="334">
        <f>SUMIF('Out-ward Register'!$D:$D,Summery!$E:$E,'Out-ward Register'!$F:$F)</f>
        <v>0</v>
      </c>
      <c r="I1082" s="335">
        <f t="shared" si="101"/>
        <v>38</v>
      </c>
      <c r="J1082" s="334">
        <v>0</v>
      </c>
      <c r="K1082" s="334">
        <f t="shared" si="102"/>
        <v>0</v>
      </c>
      <c r="L1082" s="334">
        <f t="shared" si="105"/>
        <v>0</v>
      </c>
      <c r="M1082" s="334">
        <f t="shared" si="103"/>
        <v>0</v>
      </c>
      <c r="N1082" s="684" t="s">
        <v>3446</v>
      </c>
      <c r="O1082" s="687">
        <f t="shared" si="104"/>
        <v>0</v>
      </c>
      <c r="Q1082" s="255"/>
    </row>
    <row r="1083" spans="1:17" hidden="1">
      <c r="A1083" s="261" t="s">
        <v>3784</v>
      </c>
      <c r="B1083" s="333">
        <v>809</v>
      </c>
      <c r="C1083" s="347"/>
      <c r="D1083" s="347"/>
      <c r="E1083" s="349" t="s">
        <v>2660</v>
      </c>
      <c r="F1083" s="235" t="s">
        <v>36</v>
      </c>
      <c r="G1083" s="235">
        <f>SUMIF('In-ward Register'!$K:$K,Summery!$E:$E,'In-ward Register'!$M:$M)</f>
        <v>17</v>
      </c>
      <c r="H1083" s="334">
        <f>SUMIF('Out-ward Register'!$D:$D,Summery!$E:$E,'Out-ward Register'!$F:$F)</f>
        <v>0</v>
      </c>
      <c r="I1083" s="335">
        <f t="shared" si="101"/>
        <v>17</v>
      </c>
      <c r="J1083" s="334">
        <v>0</v>
      </c>
      <c r="K1083" s="334">
        <f t="shared" si="102"/>
        <v>0</v>
      </c>
      <c r="L1083" s="334">
        <f t="shared" si="105"/>
        <v>0</v>
      </c>
      <c r="M1083" s="334">
        <f t="shared" si="103"/>
        <v>0</v>
      </c>
      <c r="N1083" s="684" t="s">
        <v>3446</v>
      </c>
      <c r="O1083" s="687">
        <f t="shared" si="104"/>
        <v>0</v>
      </c>
      <c r="Q1083" s="255"/>
    </row>
    <row r="1084" spans="1:17" hidden="1">
      <c r="A1084" s="261" t="s">
        <v>3784</v>
      </c>
      <c r="B1084" s="333">
        <v>810</v>
      </c>
      <c r="C1084" s="347"/>
      <c r="D1084" s="347"/>
      <c r="E1084" s="349" t="s">
        <v>2661</v>
      </c>
      <c r="F1084" s="235" t="s">
        <v>36</v>
      </c>
      <c r="G1084" s="235">
        <f>SUMIF('In-ward Register'!$K:$K,Summery!$E:$E,'In-ward Register'!$M:$M)</f>
        <v>4</v>
      </c>
      <c r="H1084" s="334">
        <f>SUMIF('Out-ward Register'!$D:$D,Summery!$E:$E,'Out-ward Register'!$F:$F)</f>
        <v>0</v>
      </c>
      <c r="I1084" s="335">
        <f t="shared" si="101"/>
        <v>4</v>
      </c>
      <c r="J1084" s="334">
        <v>0</v>
      </c>
      <c r="K1084" s="334">
        <f t="shared" si="102"/>
        <v>0</v>
      </c>
      <c r="L1084" s="334">
        <f t="shared" si="105"/>
        <v>0</v>
      </c>
      <c r="M1084" s="334">
        <f t="shared" si="103"/>
        <v>0</v>
      </c>
      <c r="N1084" s="684" t="s">
        <v>3446</v>
      </c>
      <c r="O1084" s="687">
        <f t="shared" si="104"/>
        <v>0</v>
      </c>
      <c r="Q1084" s="255"/>
    </row>
    <row r="1085" spans="1:17" hidden="1">
      <c r="A1085" s="261" t="s">
        <v>3784</v>
      </c>
      <c r="B1085" s="333">
        <v>811</v>
      </c>
      <c r="C1085" s="347"/>
      <c r="D1085" s="347"/>
      <c r="E1085" s="349" t="s">
        <v>2662</v>
      </c>
      <c r="F1085" s="235" t="s">
        <v>36</v>
      </c>
      <c r="G1085" s="235">
        <f>SUMIF('In-ward Register'!$K:$K,Summery!$E:$E,'In-ward Register'!$M:$M)</f>
        <v>17</v>
      </c>
      <c r="H1085" s="334">
        <f>SUMIF('Out-ward Register'!$D:$D,Summery!$E:$E,'Out-ward Register'!$F:$F)</f>
        <v>0</v>
      </c>
      <c r="I1085" s="335">
        <f t="shared" si="101"/>
        <v>17</v>
      </c>
      <c r="J1085" s="334">
        <v>0</v>
      </c>
      <c r="K1085" s="334">
        <f t="shared" si="102"/>
        <v>0</v>
      </c>
      <c r="L1085" s="334">
        <f t="shared" si="105"/>
        <v>0</v>
      </c>
      <c r="M1085" s="334">
        <f t="shared" si="103"/>
        <v>0</v>
      </c>
      <c r="N1085" s="684" t="s">
        <v>3446</v>
      </c>
      <c r="O1085" s="687">
        <f t="shared" si="104"/>
        <v>0</v>
      </c>
      <c r="Q1085" s="255"/>
    </row>
    <row r="1086" spans="1:17" hidden="1">
      <c r="A1086" s="261" t="s">
        <v>3784</v>
      </c>
      <c r="B1086" s="333">
        <v>812</v>
      </c>
      <c r="C1086" s="347"/>
      <c r="D1086" s="347"/>
      <c r="E1086" s="349" t="s">
        <v>2663</v>
      </c>
      <c r="F1086" s="235" t="s">
        <v>36</v>
      </c>
      <c r="G1086" s="235">
        <f>SUMIF('In-ward Register'!$K:$K,Summery!$E:$E,'In-ward Register'!$M:$M)</f>
        <v>6</v>
      </c>
      <c r="H1086" s="334">
        <f>SUMIF('Out-ward Register'!$D:$D,Summery!$E:$E,'Out-ward Register'!$F:$F)</f>
        <v>0</v>
      </c>
      <c r="I1086" s="335">
        <f t="shared" si="101"/>
        <v>6</v>
      </c>
      <c r="J1086" s="334">
        <v>0</v>
      </c>
      <c r="K1086" s="334">
        <f t="shared" si="102"/>
        <v>0</v>
      </c>
      <c r="L1086" s="334">
        <f t="shared" si="105"/>
        <v>0</v>
      </c>
      <c r="M1086" s="334">
        <f t="shared" si="103"/>
        <v>0</v>
      </c>
      <c r="N1086" s="684" t="s">
        <v>3446</v>
      </c>
      <c r="O1086" s="687">
        <f t="shared" si="104"/>
        <v>0</v>
      </c>
      <c r="Q1086" s="255"/>
    </row>
    <row r="1087" spans="1:17" hidden="1">
      <c r="A1087" s="261" t="s">
        <v>3784</v>
      </c>
      <c r="B1087" s="333">
        <v>813</v>
      </c>
      <c r="C1087" s="347"/>
      <c r="D1087" s="347"/>
      <c r="E1087" s="349" t="s">
        <v>2664</v>
      </c>
      <c r="F1087" s="235" t="s">
        <v>36</v>
      </c>
      <c r="G1087" s="235">
        <f>SUMIF('In-ward Register'!$K:$K,Summery!$E:$E,'In-ward Register'!$M:$M)</f>
        <v>56</v>
      </c>
      <c r="H1087" s="334">
        <f>SUMIF('Out-ward Register'!$D:$D,Summery!$E:$E,'Out-ward Register'!$F:$F)</f>
        <v>0</v>
      </c>
      <c r="I1087" s="335">
        <f t="shared" si="101"/>
        <v>56</v>
      </c>
      <c r="J1087" s="334">
        <v>0</v>
      </c>
      <c r="K1087" s="334">
        <f t="shared" si="102"/>
        <v>0</v>
      </c>
      <c r="L1087" s="334">
        <f t="shared" si="105"/>
        <v>0</v>
      </c>
      <c r="M1087" s="334">
        <f t="shared" si="103"/>
        <v>0</v>
      </c>
      <c r="N1087" s="684" t="s">
        <v>3446</v>
      </c>
      <c r="O1087" s="687">
        <f t="shared" si="104"/>
        <v>0</v>
      </c>
      <c r="Q1087" s="255"/>
    </row>
    <row r="1088" spans="1:17" hidden="1">
      <c r="A1088" s="261" t="s">
        <v>3784</v>
      </c>
      <c r="B1088" s="333">
        <v>815</v>
      </c>
      <c r="C1088" s="347"/>
      <c r="D1088" s="347"/>
      <c r="E1088" s="349" t="s">
        <v>2666</v>
      </c>
      <c r="F1088" s="235" t="s">
        <v>36</v>
      </c>
      <c r="G1088" s="235">
        <f>SUMIF('In-ward Register'!$K:$K,Summery!$E:$E,'In-ward Register'!$M:$M)</f>
        <v>116</v>
      </c>
      <c r="H1088" s="334">
        <f>SUMIF('Out-ward Register'!$D:$D,Summery!$E:$E,'Out-ward Register'!$F:$F)</f>
        <v>0</v>
      </c>
      <c r="I1088" s="335">
        <f t="shared" si="101"/>
        <v>116</v>
      </c>
      <c r="J1088" s="334">
        <v>0</v>
      </c>
      <c r="K1088" s="334">
        <f t="shared" si="102"/>
        <v>0</v>
      </c>
      <c r="L1088" s="334">
        <f t="shared" si="105"/>
        <v>0</v>
      </c>
      <c r="M1088" s="334">
        <f t="shared" si="103"/>
        <v>0</v>
      </c>
      <c r="N1088" s="684" t="s">
        <v>3446</v>
      </c>
      <c r="O1088" s="687">
        <f t="shared" si="104"/>
        <v>0</v>
      </c>
      <c r="Q1088" s="255"/>
    </row>
    <row r="1089" spans="1:17" hidden="1">
      <c r="A1089" s="261" t="s">
        <v>3784</v>
      </c>
      <c r="B1089" s="333">
        <v>816</v>
      </c>
      <c r="C1089" s="347"/>
      <c r="D1089" s="347"/>
      <c r="E1089" s="349" t="s">
        <v>2667</v>
      </c>
      <c r="F1089" s="235" t="s">
        <v>36</v>
      </c>
      <c r="G1089" s="235">
        <f>SUMIF('In-ward Register'!$K:$K,Summery!$E:$E,'In-ward Register'!$M:$M)</f>
        <v>36</v>
      </c>
      <c r="H1089" s="334">
        <f>SUMIF('Out-ward Register'!$D:$D,Summery!$E:$E,'Out-ward Register'!$F:$F)</f>
        <v>0</v>
      </c>
      <c r="I1089" s="335">
        <f t="shared" si="101"/>
        <v>36</v>
      </c>
      <c r="J1089" s="334">
        <v>0</v>
      </c>
      <c r="K1089" s="334">
        <f t="shared" si="102"/>
        <v>0</v>
      </c>
      <c r="L1089" s="334">
        <f t="shared" si="105"/>
        <v>0</v>
      </c>
      <c r="M1089" s="334">
        <f t="shared" si="103"/>
        <v>0</v>
      </c>
      <c r="N1089" s="684" t="s">
        <v>3446</v>
      </c>
      <c r="O1089" s="687">
        <f t="shared" si="104"/>
        <v>0</v>
      </c>
      <c r="Q1089" s="255"/>
    </row>
    <row r="1090" spans="1:17" hidden="1">
      <c r="A1090" s="261" t="s">
        <v>3784</v>
      </c>
      <c r="B1090" s="333">
        <v>817</v>
      </c>
      <c r="C1090" s="347"/>
      <c r="D1090" s="347"/>
      <c r="E1090" s="349" t="s">
        <v>2668</v>
      </c>
      <c r="F1090" s="235" t="s">
        <v>36</v>
      </c>
      <c r="G1090" s="235">
        <f>SUMIF('In-ward Register'!$K:$K,Summery!$E:$E,'In-ward Register'!$M:$M)</f>
        <v>8</v>
      </c>
      <c r="H1090" s="334">
        <f>SUMIF('Out-ward Register'!$D:$D,Summery!$E:$E,'Out-ward Register'!$F:$F)</f>
        <v>0</v>
      </c>
      <c r="I1090" s="335">
        <f t="shared" si="101"/>
        <v>8</v>
      </c>
      <c r="J1090" s="334">
        <v>0</v>
      </c>
      <c r="K1090" s="334">
        <f t="shared" si="102"/>
        <v>0</v>
      </c>
      <c r="L1090" s="334">
        <f t="shared" si="105"/>
        <v>0</v>
      </c>
      <c r="M1090" s="334">
        <f t="shared" si="103"/>
        <v>0</v>
      </c>
      <c r="N1090" s="684" t="s">
        <v>3446</v>
      </c>
      <c r="O1090" s="687">
        <f t="shared" si="104"/>
        <v>0</v>
      </c>
      <c r="Q1090" s="255"/>
    </row>
    <row r="1091" spans="1:17" hidden="1">
      <c r="A1091" s="261" t="s">
        <v>3784</v>
      </c>
      <c r="B1091" s="333">
        <v>818</v>
      </c>
      <c r="C1091" s="347"/>
      <c r="D1091" s="347"/>
      <c r="E1091" s="349" t="s">
        <v>2669</v>
      </c>
      <c r="F1091" s="235" t="s">
        <v>36</v>
      </c>
      <c r="G1091" s="235">
        <f>SUMIF('In-ward Register'!$K:$K,Summery!$E:$E,'In-ward Register'!$M:$M)</f>
        <v>12</v>
      </c>
      <c r="H1091" s="334">
        <f>SUMIF('Out-ward Register'!$D:$D,Summery!$E:$E,'Out-ward Register'!$F:$F)</f>
        <v>0</v>
      </c>
      <c r="I1091" s="335">
        <f t="shared" si="101"/>
        <v>12</v>
      </c>
      <c r="J1091" s="334">
        <v>0</v>
      </c>
      <c r="K1091" s="334">
        <f t="shared" si="102"/>
        <v>0</v>
      </c>
      <c r="L1091" s="334">
        <f t="shared" si="105"/>
        <v>0</v>
      </c>
      <c r="M1091" s="334">
        <f t="shared" si="103"/>
        <v>0</v>
      </c>
      <c r="N1091" s="684" t="s">
        <v>3446</v>
      </c>
      <c r="O1091" s="687">
        <f t="shared" si="104"/>
        <v>0</v>
      </c>
      <c r="Q1091" s="255"/>
    </row>
    <row r="1092" spans="1:17" hidden="1">
      <c r="A1092" s="261" t="s">
        <v>3784</v>
      </c>
      <c r="B1092" s="333">
        <v>819</v>
      </c>
      <c r="C1092" s="347"/>
      <c r="D1092" s="347"/>
      <c r="E1092" s="349" t="s">
        <v>2670</v>
      </c>
      <c r="F1092" s="235" t="s">
        <v>36</v>
      </c>
      <c r="G1092" s="235">
        <f>SUMIF('In-ward Register'!$K:$K,Summery!$E:$E,'In-ward Register'!$M:$M)</f>
        <v>65</v>
      </c>
      <c r="H1092" s="334">
        <f>SUMIF('Out-ward Register'!$D:$D,Summery!$E:$E,'Out-ward Register'!$F:$F)</f>
        <v>0</v>
      </c>
      <c r="I1092" s="335">
        <f t="shared" ref="I1092:I1155" si="106">G1092-H1092</f>
        <v>65</v>
      </c>
      <c r="J1092" s="334">
        <v>0</v>
      </c>
      <c r="K1092" s="334">
        <f t="shared" ref="K1092:K1155" si="107">J1092*G1092</f>
        <v>0</v>
      </c>
      <c r="L1092" s="334">
        <f t="shared" si="105"/>
        <v>0</v>
      </c>
      <c r="M1092" s="334">
        <f t="shared" ref="M1092:M1155" si="108">K1092-L1092</f>
        <v>0</v>
      </c>
      <c r="N1092" s="684" t="s">
        <v>3446</v>
      </c>
      <c r="O1092" s="687">
        <f t="shared" si="104"/>
        <v>0</v>
      </c>
      <c r="Q1092" s="255"/>
    </row>
    <row r="1093" spans="1:17" hidden="1">
      <c r="A1093" s="261" t="s">
        <v>3784</v>
      </c>
      <c r="B1093" s="333">
        <v>820</v>
      </c>
      <c r="C1093" s="347"/>
      <c r="D1093" s="347"/>
      <c r="E1093" s="349" t="s">
        <v>2671</v>
      </c>
      <c r="F1093" s="235" t="s">
        <v>36</v>
      </c>
      <c r="G1093" s="235">
        <f>SUMIF('In-ward Register'!$K:$K,Summery!$E:$E,'In-ward Register'!$M:$M)</f>
        <v>320</v>
      </c>
      <c r="H1093" s="334">
        <f>SUMIF('Out-ward Register'!$D:$D,Summery!$E:$E,'Out-ward Register'!$F:$F)</f>
        <v>0</v>
      </c>
      <c r="I1093" s="335">
        <f t="shared" si="106"/>
        <v>320</v>
      </c>
      <c r="J1093" s="334">
        <v>0</v>
      </c>
      <c r="K1093" s="334">
        <f t="shared" si="107"/>
        <v>0</v>
      </c>
      <c r="L1093" s="334">
        <f t="shared" si="105"/>
        <v>0</v>
      </c>
      <c r="M1093" s="334">
        <f t="shared" si="108"/>
        <v>0</v>
      </c>
      <c r="N1093" s="684" t="s">
        <v>3446</v>
      </c>
      <c r="O1093" s="687">
        <f t="shared" si="104"/>
        <v>0</v>
      </c>
      <c r="Q1093" s="255"/>
    </row>
    <row r="1094" spans="1:17" hidden="1">
      <c r="A1094" s="261" t="s">
        <v>3784</v>
      </c>
      <c r="B1094" s="333">
        <v>821</v>
      </c>
      <c r="C1094" s="347"/>
      <c r="D1094" s="347"/>
      <c r="E1094" s="349" t="s">
        <v>2672</v>
      </c>
      <c r="F1094" s="235" t="s">
        <v>36</v>
      </c>
      <c r="G1094" s="235">
        <f>SUMIF('In-ward Register'!$K:$K,Summery!$E:$E,'In-ward Register'!$M:$M)</f>
        <v>6</v>
      </c>
      <c r="H1094" s="334">
        <f>SUMIF('Out-ward Register'!$D:$D,Summery!$E:$E,'Out-ward Register'!$F:$F)</f>
        <v>0</v>
      </c>
      <c r="I1094" s="335">
        <f t="shared" si="106"/>
        <v>6</v>
      </c>
      <c r="J1094" s="334">
        <v>0</v>
      </c>
      <c r="K1094" s="334">
        <f t="shared" si="107"/>
        <v>0</v>
      </c>
      <c r="L1094" s="334">
        <f t="shared" si="105"/>
        <v>0</v>
      </c>
      <c r="M1094" s="334">
        <f t="shared" si="108"/>
        <v>0</v>
      </c>
      <c r="N1094" s="684" t="s">
        <v>3446</v>
      </c>
      <c r="O1094" s="687">
        <f t="shared" si="104"/>
        <v>0</v>
      </c>
      <c r="Q1094" s="255"/>
    </row>
    <row r="1095" spans="1:17" hidden="1">
      <c r="A1095" s="261" t="s">
        <v>3784</v>
      </c>
      <c r="B1095" s="333">
        <v>822</v>
      </c>
      <c r="C1095" s="347"/>
      <c r="D1095" s="347"/>
      <c r="E1095" s="349" t="s">
        <v>2673</v>
      </c>
      <c r="F1095" s="235" t="s">
        <v>36</v>
      </c>
      <c r="G1095" s="235">
        <f>SUMIF('In-ward Register'!$K:$K,Summery!$E:$E,'In-ward Register'!$M:$M)</f>
        <v>8</v>
      </c>
      <c r="H1095" s="334">
        <f>SUMIF('Out-ward Register'!$D:$D,Summery!$E:$E,'Out-ward Register'!$F:$F)</f>
        <v>0</v>
      </c>
      <c r="I1095" s="335">
        <f t="shared" si="106"/>
        <v>8</v>
      </c>
      <c r="J1095" s="334">
        <v>0</v>
      </c>
      <c r="K1095" s="334">
        <f t="shared" si="107"/>
        <v>0</v>
      </c>
      <c r="L1095" s="334">
        <f t="shared" si="105"/>
        <v>0</v>
      </c>
      <c r="M1095" s="334">
        <f t="shared" si="108"/>
        <v>0</v>
      </c>
      <c r="N1095" s="684" t="s">
        <v>3446</v>
      </c>
      <c r="O1095" s="687">
        <f t="shared" si="104"/>
        <v>0</v>
      </c>
      <c r="Q1095" s="255"/>
    </row>
    <row r="1096" spans="1:17" hidden="1">
      <c r="A1096" s="261" t="s">
        <v>3784</v>
      </c>
      <c r="B1096" s="333">
        <v>823</v>
      </c>
      <c r="C1096" s="347"/>
      <c r="D1096" s="347"/>
      <c r="E1096" s="349" t="s">
        <v>2674</v>
      </c>
      <c r="F1096" s="235" t="s">
        <v>36</v>
      </c>
      <c r="G1096" s="235">
        <f>SUMIF('In-ward Register'!$K:$K,Summery!$E:$E,'In-ward Register'!$M:$M)</f>
        <v>16</v>
      </c>
      <c r="H1096" s="334">
        <f>SUMIF('Out-ward Register'!$D:$D,Summery!$E:$E,'Out-ward Register'!$F:$F)</f>
        <v>0</v>
      </c>
      <c r="I1096" s="335">
        <f t="shared" si="106"/>
        <v>16</v>
      </c>
      <c r="J1096" s="334">
        <v>0</v>
      </c>
      <c r="K1096" s="334">
        <f t="shared" si="107"/>
        <v>0</v>
      </c>
      <c r="L1096" s="334">
        <f t="shared" si="105"/>
        <v>0</v>
      </c>
      <c r="M1096" s="334">
        <f t="shared" si="108"/>
        <v>0</v>
      </c>
      <c r="N1096" s="684" t="s">
        <v>3446</v>
      </c>
      <c r="O1096" s="687">
        <f t="shared" si="104"/>
        <v>0</v>
      </c>
      <c r="Q1096" s="255"/>
    </row>
    <row r="1097" spans="1:17" hidden="1">
      <c r="A1097" s="261" t="s">
        <v>3784</v>
      </c>
      <c r="B1097" s="333">
        <v>825</v>
      </c>
      <c r="C1097" s="347"/>
      <c r="D1097" s="347"/>
      <c r="E1097" s="349" t="s">
        <v>2675</v>
      </c>
      <c r="F1097" s="235" t="s">
        <v>36</v>
      </c>
      <c r="G1097" s="235">
        <f>SUMIF('In-ward Register'!$K:$K,Summery!$E:$E,'In-ward Register'!$M:$M)</f>
        <v>35</v>
      </c>
      <c r="H1097" s="334">
        <f>SUMIF('Out-ward Register'!$D:$D,Summery!$E:$E,'Out-ward Register'!$F:$F)</f>
        <v>0</v>
      </c>
      <c r="I1097" s="335">
        <f t="shared" si="106"/>
        <v>35</v>
      </c>
      <c r="J1097" s="334">
        <v>0</v>
      </c>
      <c r="K1097" s="334">
        <f t="shared" si="107"/>
        <v>0</v>
      </c>
      <c r="L1097" s="334">
        <f t="shared" si="105"/>
        <v>0</v>
      </c>
      <c r="M1097" s="334">
        <f t="shared" si="108"/>
        <v>0</v>
      </c>
      <c r="N1097" s="684" t="s">
        <v>3446</v>
      </c>
      <c r="O1097" s="687">
        <f t="shared" si="104"/>
        <v>0</v>
      </c>
      <c r="Q1097" s="255"/>
    </row>
    <row r="1098" spans="1:17" hidden="1">
      <c r="A1098" s="261" t="s">
        <v>3784</v>
      </c>
      <c r="B1098" s="333">
        <v>826</v>
      </c>
      <c r="C1098" s="347"/>
      <c r="D1098" s="347"/>
      <c r="E1098" s="349" t="s">
        <v>2676</v>
      </c>
      <c r="F1098" s="235" t="s">
        <v>36</v>
      </c>
      <c r="G1098" s="235">
        <f>SUMIF('In-ward Register'!$K:$K,Summery!$E:$E,'In-ward Register'!$M:$M)</f>
        <v>290</v>
      </c>
      <c r="H1098" s="334">
        <f>SUMIF('Out-ward Register'!$D:$D,Summery!$E:$E,'Out-ward Register'!$F:$F)</f>
        <v>0</v>
      </c>
      <c r="I1098" s="335">
        <f t="shared" si="106"/>
        <v>290</v>
      </c>
      <c r="J1098" s="334">
        <v>0</v>
      </c>
      <c r="K1098" s="334">
        <f t="shared" si="107"/>
        <v>0</v>
      </c>
      <c r="L1098" s="334">
        <f t="shared" si="105"/>
        <v>0</v>
      </c>
      <c r="M1098" s="334">
        <f t="shared" si="108"/>
        <v>0</v>
      </c>
      <c r="N1098" s="684" t="s">
        <v>3446</v>
      </c>
      <c r="O1098" s="687">
        <f t="shared" si="104"/>
        <v>0</v>
      </c>
      <c r="Q1098" s="255"/>
    </row>
    <row r="1099" spans="1:17" hidden="1">
      <c r="A1099" s="261" t="s">
        <v>3784</v>
      </c>
      <c r="B1099" s="333">
        <v>827</v>
      </c>
      <c r="C1099" s="347"/>
      <c r="D1099" s="347"/>
      <c r="E1099" s="349" t="s">
        <v>2677</v>
      </c>
      <c r="F1099" s="235" t="s">
        <v>36</v>
      </c>
      <c r="G1099" s="235">
        <f>SUMIF('In-ward Register'!$K:$K,Summery!$E:$E,'In-ward Register'!$M:$M)</f>
        <v>272</v>
      </c>
      <c r="H1099" s="334">
        <f>SUMIF('Out-ward Register'!$D:$D,Summery!$E:$E,'Out-ward Register'!$F:$F)</f>
        <v>0</v>
      </c>
      <c r="I1099" s="335">
        <f t="shared" si="106"/>
        <v>272</v>
      </c>
      <c r="J1099" s="334">
        <v>0</v>
      </c>
      <c r="K1099" s="334">
        <f t="shared" si="107"/>
        <v>0</v>
      </c>
      <c r="L1099" s="334">
        <f t="shared" si="105"/>
        <v>0</v>
      </c>
      <c r="M1099" s="334">
        <f t="shared" si="108"/>
        <v>0</v>
      </c>
      <c r="N1099" s="684" t="s">
        <v>3446</v>
      </c>
      <c r="O1099" s="687">
        <f t="shared" si="104"/>
        <v>0</v>
      </c>
      <c r="Q1099" s="255"/>
    </row>
    <row r="1100" spans="1:17" hidden="1">
      <c r="A1100" s="261" t="s">
        <v>3784</v>
      </c>
      <c r="B1100" s="333">
        <v>828</v>
      </c>
      <c r="C1100" s="347"/>
      <c r="D1100" s="347"/>
      <c r="E1100" s="349" t="s">
        <v>2678</v>
      </c>
      <c r="F1100" s="235" t="s">
        <v>36</v>
      </c>
      <c r="G1100" s="235">
        <f>SUMIF('In-ward Register'!$K:$K,Summery!$E:$E,'In-ward Register'!$M:$M)</f>
        <v>4</v>
      </c>
      <c r="H1100" s="334">
        <f>SUMIF('Out-ward Register'!$D:$D,Summery!$E:$E,'Out-ward Register'!$F:$F)</f>
        <v>0</v>
      </c>
      <c r="I1100" s="335">
        <f t="shared" si="106"/>
        <v>4</v>
      </c>
      <c r="J1100" s="334">
        <v>0</v>
      </c>
      <c r="K1100" s="334">
        <f t="shared" si="107"/>
        <v>0</v>
      </c>
      <c r="L1100" s="334">
        <f t="shared" si="105"/>
        <v>0</v>
      </c>
      <c r="M1100" s="334">
        <f t="shared" si="108"/>
        <v>0</v>
      </c>
      <c r="N1100" s="684" t="s">
        <v>3446</v>
      </c>
      <c r="O1100" s="687">
        <f t="shared" si="104"/>
        <v>0</v>
      </c>
      <c r="Q1100" s="255"/>
    </row>
    <row r="1101" spans="1:17" hidden="1">
      <c r="A1101" s="261" t="s">
        <v>3784</v>
      </c>
      <c r="B1101" s="333">
        <v>829</v>
      </c>
      <c r="C1101" s="347"/>
      <c r="D1101" s="347"/>
      <c r="E1101" s="349" t="s">
        <v>2679</v>
      </c>
      <c r="F1101" s="235" t="s">
        <v>36</v>
      </c>
      <c r="G1101" s="235">
        <f>SUMIF('In-ward Register'!$K:$K,Summery!$E:$E,'In-ward Register'!$M:$M)</f>
        <v>62</v>
      </c>
      <c r="H1101" s="334">
        <f>SUMIF('Out-ward Register'!$D:$D,Summery!$E:$E,'Out-ward Register'!$F:$F)</f>
        <v>0</v>
      </c>
      <c r="I1101" s="335">
        <f t="shared" si="106"/>
        <v>62</v>
      </c>
      <c r="J1101" s="334">
        <v>0</v>
      </c>
      <c r="K1101" s="334">
        <f t="shared" si="107"/>
        <v>0</v>
      </c>
      <c r="L1101" s="334">
        <f t="shared" si="105"/>
        <v>0</v>
      </c>
      <c r="M1101" s="334">
        <f t="shared" si="108"/>
        <v>0</v>
      </c>
      <c r="N1101" s="684" t="s">
        <v>3446</v>
      </c>
      <c r="O1101" s="687">
        <f t="shared" ref="O1101:O1131" si="109">M1101/M$2*100</f>
        <v>0</v>
      </c>
      <c r="Q1101" s="255"/>
    </row>
    <row r="1102" spans="1:17" hidden="1">
      <c r="A1102" s="261" t="s">
        <v>3784</v>
      </c>
      <c r="B1102" s="333">
        <v>830</v>
      </c>
      <c r="C1102" s="347"/>
      <c r="D1102" s="347"/>
      <c r="E1102" s="349" t="s">
        <v>2680</v>
      </c>
      <c r="F1102" s="235" t="s">
        <v>36</v>
      </c>
      <c r="G1102" s="235">
        <f>SUMIF('In-ward Register'!$K:$K,Summery!$E:$E,'In-ward Register'!$M:$M)</f>
        <v>925</v>
      </c>
      <c r="H1102" s="334">
        <f>SUMIF('Out-ward Register'!$D:$D,Summery!$E:$E,'Out-ward Register'!$F:$F)</f>
        <v>0</v>
      </c>
      <c r="I1102" s="335">
        <f t="shared" si="106"/>
        <v>925</v>
      </c>
      <c r="J1102" s="334">
        <v>0</v>
      </c>
      <c r="K1102" s="334">
        <f t="shared" si="107"/>
        <v>0</v>
      </c>
      <c r="L1102" s="334">
        <f t="shared" si="105"/>
        <v>0</v>
      </c>
      <c r="M1102" s="334">
        <f t="shared" si="108"/>
        <v>0</v>
      </c>
      <c r="N1102" s="684" t="s">
        <v>3446</v>
      </c>
      <c r="O1102" s="687">
        <f t="shared" si="109"/>
        <v>0</v>
      </c>
      <c r="Q1102" s="255"/>
    </row>
    <row r="1103" spans="1:17" hidden="1">
      <c r="A1103" s="261" t="s">
        <v>3784</v>
      </c>
      <c r="B1103" s="333">
        <v>831</v>
      </c>
      <c r="C1103" s="347"/>
      <c r="D1103" s="346">
        <v>9330006107</v>
      </c>
      <c r="E1103" s="238" t="s">
        <v>3225</v>
      </c>
      <c r="F1103" s="235" t="s">
        <v>36</v>
      </c>
      <c r="G1103" s="235">
        <f>SUMIF('In-ward Register'!$K:$K,Summery!$E:$E,'In-ward Register'!$M:$M)</f>
        <v>49</v>
      </c>
      <c r="H1103" s="334">
        <f>SUMIF('Out-ward Register'!$D:$D,Summery!$E:$E,'Out-ward Register'!$F:$F)</f>
        <v>0</v>
      </c>
      <c r="I1103" s="335">
        <f t="shared" si="106"/>
        <v>49</v>
      </c>
      <c r="J1103" s="334">
        <v>0</v>
      </c>
      <c r="K1103" s="334">
        <f t="shared" si="107"/>
        <v>0</v>
      </c>
      <c r="L1103" s="334">
        <f t="shared" si="105"/>
        <v>0</v>
      </c>
      <c r="M1103" s="334">
        <f t="shared" si="108"/>
        <v>0</v>
      </c>
      <c r="N1103" s="684" t="s">
        <v>3446</v>
      </c>
      <c r="O1103" s="687">
        <f t="shared" si="109"/>
        <v>0</v>
      </c>
      <c r="Q1103" s="255"/>
    </row>
    <row r="1104" spans="1:17" ht="20.399999999999999" hidden="1">
      <c r="A1104" s="261" t="s">
        <v>3784</v>
      </c>
      <c r="B1104" s="333">
        <v>832</v>
      </c>
      <c r="C1104" s="347"/>
      <c r="D1104" s="347" t="s">
        <v>2682</v>
      </c>
      <c r="E1104" s="349" t="s">
        <v>2683</v>
      </c>
      <c r="F1104" s="235" t="s">
        <v>36</v>
      </c>
      <c r="G1104" s="235">
        <f>SUMIF('In-ward Register'!$K:$K,Summery!$E:$E,'In-ward Register'!$M:$M)</f>
        <v>1</v>
      </c>
      <c r="H1104" s="334">
        <f>SUMIF('Out-ward Register'!$D:$D,Summery!$E:$E,'Out-ward Register'!$F:$F)</f>
        <v>0</v>
      </c>
      <c r="I1104" s="335">
        <f t="shared" si="106"/>
        <v>1</v>
      </c>
      <c r="J1104" s="334">
        <v>0</v>
      </c>
      <c r="K1104" s="334">
        <f t="shared" si="107"/>
        <v>0</v>
      </c>
      <c r="L1104" s="334">
        <f t="shared" si="105"/>
        <v>0</v>
      </c>
      <c r="M1104" s="334">
        <f t="shared" si="108"/>
        <v>0</v>
      </c>
      <c r="N1104" s="684" t="s">
        <v>3446</v>
      </c>
      <c r="O1104" s="687">
        <f t="shared" si="109"/>
        <v>0</v>
      </c>
      <c r="Q1104" s="255"/>
    </row>
    <row r="1105" spans="1:17" hidden="1">
      <c r="A1105" s="261" t="s">
        <v>3784</v>
      </c>
      <c r="B1105" s="333">
        <v>833</v>
      </c>
      <c r="C1105" s="347">
        <v>109565482</v>
      </c>
      <c r="D1105" s="347" t="s">
        <v>2684</v>
      </c>
      <c r="E1105" s="349" t="s">
        <v>2685</v>
      </c>
      <c r="F1105" s="235" t="s">
        <v>36</v>
      </c>
      <c r="G1105" s="235">
        <f>SUMIF('In-ward Register'!$K:$K,Summery!$E:$E,'In-ward Register'!$M:$M)</f>
        <v>30</v>
      </c>
      <c r="H1105" s="334">
        <f>SUMIF('Out-ward Register'!$D:$D,Summery!$E:$E,'Out-ward Register'!$F:$F)</f>
        <v>30</v>
      </c>
      <c r="I1105" s="335">
        <f t="shared" si="106"/>
        <v>0</v>
      </c>
      <c r="J1105" s="334">
        <v>46.25</v>
      </c>
      <c r="K1105" s="334">
        <f t="shared" si="107"/>
        <v>1387.5</v>
      </c>
      <c r="L1105" s="334">
        <f t="shared" si="105"/>
        <v>1387.5</v>
      </c>
      <c r="M1105" s="334">
        <f t="shared" si="108"/>
        <v>0</v>
      </c>
      <c r="N1105" s="684"/>
      <c r="O1105" s="687">
        <f t="shared" si="109"/>
        <v>0</v>
      </c>
      <c r="Q1105" s="255"/>
    </row>
    <row r="1106" spans="1:17" hidden="1">
      <c r="A1106" s="261" t="s">
        <v>3784</v>
      </c>
      <c r="B1106" s="333">
        <v>835</v>
      </c>
      <c r="C1106" s="347" t="s">
        <v>286</v>
      </c>
      <c r="D1106" s="347" t="s">
        <v>286</v>
      </c>
      <c r="E1106" s="349" t="s">
        <v>3226</v>
      </c>
      <c r="F1106" s="235" t="s">
        <v>247</v>
      </c>
      <c r="G1106" s="235">
        <f>SUMIF('In-ward Register'!$K:$K,Summery!$E:$E,'In-ward Register'!$M:$M)</f>
        <v>1</v>
      </c>
      <c r="H1106" s="334">
        <f>SUMIF('Out-ward Register'!$D:$D,Summery!$E:$E,'Out-ward Register'!$F:$F)</f>
        <v>1</v>
      </c>
      <c r="I1106" s="335">
        <f t="shared" si="106"/>
        <v>0</v>
      </c>
      <c r="J1106" s="334">
        <v>10000</v>
      </c>
      <c r="K1106" s="334">
        <f t="shared" si="107"/>
        <v>10000</v>
      </c>
      <c r="L1106" s="334">
        <f t="shared" si="105"/>
        <v>10000</v>
      </c>
      <c r="M1106" s="334">
        <f t="shared" si="108"/>
        <v>0</v>
      </c>
      <c r="N1106" s="30"/>
      <c r="O1106" s="687">
        <f t="shared" si="109"/>
        <v>0</v>
      </c>
      <c r="Q1106" s="255"/>
    </row>
    <row r="1107" spans="1:17" hidden="1">
      <c r="A1107" s="261" t="s">
        <v>3892</v>
      </c>
      <c r="B1107" s="333">
        <v>836</v>
      </c>
      <c r="C1107" s="351">
        <v>100185391</v>
      </c>
      <c r="D1107" s="238" t="s">
        <v>2688</v>
      </c>
      <c r="E1107" s="238" t="s">
        <v>2689</v>
      </c>
      <c r="F1107" s="235" t="s">
        <v>36</v>
      </c>
      <c r="G1107" s="235">
        <f>SUMIF('In-ward Register'!$K:$K,Summery!$E:$E,'In-ward Register'!$M:$M)</f>
        <v>1</v>
      </c>
      <c r="H1107" s="334">
        <f>SUMIF('Out-ward Register'!$D:$D,Summery!$E:$E,'Out-ward Register'!$F:$F)</f>
        <v>1</v>
      </c>
      <c r="I1107" s="335">
        <f t="shared" si="106"/>
        <v>0</v>
      </c>
      <c r="J1107" s="334">
        <v>14</v>
      </c>
      <c r="K1107" s="334">
        <f t="shared" si="107"/>
        <v>14</v>
      </c>
      <c r="L1107" s="334">
        <f t="shared" si="105"/>
        <v>14</v>
      </c>
      <c r="M1107" s="334">
        <f t="shared" si="108"/>
        <v>0</v>
      </c>
      <c r="N1107" s="30"/>
      <c r="O1107" s="687">
        <f t="shared" si="109"/>
        <v>0</v>
      </c>
      <c r="Q1107" s="255"/>
    </row>
    <row r="1108" spans="1:17" hidden="1">
      <c r="A1108" s="261" t="s">
        <v>3784</v>
      </c>
      <c r="B1108" s="333">
        <v>838</v>
      </c>
      <c r="C1108" s="352"/>
      <c r="D1108" s="352" t="s">
        <v>2691</v>
      </c>
      <c r="E1108" s="349" t="s">
        <v>2692</v>
      </c>
      <c r="F1108" s="235" t="s">
        <v>36</v>
      </c>
      <c r="G1108" s="235">
        <f>SUMIF('In-ward Register'!$K:$K,Summery!$E:$E,'In-ward Register'!$M:$M)</f>
        <v>15</v>
      </c>
      <c r="H1108" s="334">
        <f>SUMIF('Out-ward Register'!$D:$D,Summery!$E:$E,'Out-ward Register'!$F:$F)</f>
        <v>0</v>
      </c>
      <c r="I1108" s="335">
        <f t="shared" si="106"/>
        <v>15</v>
      </c>
      <c r="J1108" s="334">
        <v>0</v>
      </c>
      <c r="K1108" s="334">
        <f t="shared" si="107"/>
        <v>0</v>
      </c>
      <c r="L1108" s="334">
        <f t="shared" si="105"/>
        <v>0</v>
      </c>
      <c r="M1108" s="334">
        <f t="shared" si="108"/>
        <v>0</v>
      </c>
      <c r="N1108" s="684" t="s">
        <v>3446</v>
      </c>
      <c r="O1108" s="687">
        <f t="shared" si="109"/>
        <v>0</v>
      </c>
      <c r="Q1108" s="255"/>
    </row>
    <row r="1109" spans="1:17" hidden="1">
      <c r="A1109" s="261" t="s">
        <v>3784</v>
      </c>
      <c r="B1109" s="333">
        <v>846</v>
      </c>
      <c r="C1109" s="347"/>
      <c r="D1109" s="347"/>
      <c r="E1109" s="349" t="s">
        <v>2697</v>
      </c>
      <c r="F1109" s="235" t="s">
        <v>36</v>
      </c>
      <c r="G1109" s="235">
        <f>SUMIF('In-ward Register'!$K:$K,Summery!$E:$E,'In-ward Register'!$M:$M)</f>
        <v>3</v>
      </c>
      <c r="H1109" s="334">
        <f>SUMIF('Out-ward Register'!$D:$D,Summery!$E:$E,'Out-ward Register'!$F:$F)</f>
        <v>0</v>
      </c>
      <c r="I1109" s="335">
        <f t="shared" si="106"/>
        <v>3</v>
      </c>
      <c r="J1109" s="334">
        <v>0</v>
      </c>
      <c r="K1109" s="334">
        <f t="shared" si="107"/>
        <v>0</v>
      </c>
      <c r="L1109" s="334">
        <f t="shared" si="105"/>
        <v>0</v>
      </c>
      <c r="M1109" s="334">
        <f t="shared" si="108"/>
        <v>0</v>
      </c>
      <c r="N1109" s="684" t="s">
        <v>3446</v>
      </c>
      <c r="O1109" s="687">
        <f t="shared" si="109"/>
        <v>0</v>
      </c>
      <c r="Q1109" s="255"/>
    </row>
    <row r="1110" spans="1:17" ht="20.399999999999999" hidden="1">
      <c r="A1110" s="261" t="s">
        <v>6323</v>
      </c>
      <c r="B1110" s="333">
        <v>869</v>
      </c>
      <c r="C1110" s="235">
        <v>112176111</v>
      </c>
      <c r="D1110" s="239" t="s">
        <v>2782</v>
      </c>
      <c r="E1110" s="238" t="s">
        <v>3233</v>
      </c>
      <c r="F1110" s="235" t="s">
        <v>36</v>
      </c>
      <c r="G1110" s="235">
        <f>SUMIF('In-ward Register'!$K:$K,Summery!$E:$E,'In-ward Register'!$M:$M)</f>
        <v>20</v>
      </c>
      <c r="H1110" s="334">
        <f>SUMIF('Out-ward Register'!$D:$D,Summery!$E:$E,'Out-ward Register'!$F:$F)</f>
        <v>20</v>
      </c>
      <c r="I1110" s="335">
        <f t="shared" si="106"/>
        <v>0</v>
      </c>
      <c r="J1110" s="334">
        <v>570</v>
      </c>
      <c r="K1110" s="334">
        <f t="shared" si="107"/>
        <v>11400</v>
      </c>
      <c r="L1110" s="334">
        <f t="shared" si="105"/>
        <v>11400</v>
      </c>
      <c r="M1110" s="334">
        <f t="shared" si="108"/>
        <v>0</v>
      </c>
      <c r="N1110" s="30"/>
      <c r="O1110" s="687">
        <f t="shared" si="109"/>
        <v>0</v>
      </c>
      <c r="Q1110" s="255"/>
    </row>
    <row r="1111" spans="1:17" ht="30.6" hidden="1">
      <c r="A1111" s="261" t="s">
        <v>3784</v>
      </c>
      <c r="B1111" s="333">
        <v>873</v>
      </c>
      <c r="C1111" s="235">
        <v>112173808</v>
      </c>
      <c r="D1111" s="239" t="s">
        <v>2818</v>
      </c>
      <c r="E1111" s="238" t="s">
        <v>3236</v>
      </c>
      <c r="F1111" s="333" t="s">
        <v>247</v>
      </c>
      <c r="G1111" s="235">
        <f>SUMIF('In-ward Register'!$K:$K,Summery!$E:$E,'In-ward Register'!$M:$M)</f>
        <v>355</v>
      </c>
      <c r="H1111" s="334">
        <f>SUMIF('Out-ward Register'!$D:$D,Summery!$E:$E,'Out-ward Register'!$F:$F)</f>
        <v>355</v>
      </c>
      <c r="I1111" s="335">
        <f t="shared" si="106"/>
        <v>0</v>
      </c>
      <c r="J1111" s="338">
        <v>65700</v>
      </c>
      <c r="K1111" s="334">
        <f t="shared" si="107"/>
        <v>23323500</v>
      </c>
      <c r="L1111" s="334">
        <f t="shared" si="105"/>
        <v>23323500</v>
      </c>
      <c r="M1111" s="334">
        <f t="shared" si="108"/>
        <v>0</v>
      </c>
      <c r="N1111" s="30"/>
      <c r="O1111" s="687">
        <f t="shared" si="109"/>
        <v>0</v>
      </c>
      <c r="Q1111" s="255"/>
    </row>
    <row r="1112" spans="1:17" hidden="1">
      <c r="A1112" s="261" t="s">
        <v>3892</v>
      </c>
      <c r="B1112" s="333">
        <v>875</v>
      </c>
      <c r="C1112" s="235">
        <v>112295853</v>
      </c>
      <c r="D1112" s="239" t="s">
        <v>2924</v>
      </c>
      <c r="E1112" s="238" t="s">
        <v>2925</v>
      </c>
      <c r="F1112" s="333" t="s">
        <v>247</v>
      </c>
      <c r="G1112" s="235">
        <f>SUMIF('In-ward Register'!$K:$K,Summery!$E:$E,'In-ward Register'!$M:$M)</f>
        <v>27</v>
      </c>
      <c r="H1112" s="334">
        <f>SUMIF('Out-ward Register'!$D:$D,Summery!$E:$E,'Out-ward Register'!$F:$F)</f>
        <v>27</v>
      </c>
      <c r="I1112" s="335">
        <f t="shared" si="106"/>
        <v>0</v>
      </c>
      <c r="J1112" s="334">
        <v>144200</v>
      </c>
      <c r="K1112" s="334">
        <f t="shared" si="107"/>
        <v>3893400</v>
      </c>
      <c r="L1112" s="334">
        <f t="shared" si="105"/>
        <v>3893400</v>
      </c>
      <c r="M1112" s="334">
        <f t="shared" si="108"/>
        <v>0</v>
      </c>
      <c r="N1112" s="30"/>
      <c r="O1112" s="687">
        <f t="shared" si="109"/>
        <v>0</v>
      </c>
      <c r="Q1112" s="255"/>
    </row>
    <row r="1113" spans="1:17" hidden="1">
      <c r="A1113" s="261" t="s">
        <v>3892</v>
      </c>
      <c r="B1113" s="333">
        <v>884</v>
      </c>
      <c r="C1113" s="235">
        <v>112169827</v>
      </c>
      <c r="D1113" s="239" t="s">
        <v>2947</v>
      </c>
      <c r="E1113" s="238" t="s">
        <v>3245</v>
      </c>
      <c r="F1113" s="333" t="s">
        <v>2729</v>
      </c>
      <c r="G1113" s="235">
        <f>SUMIF('In-ward Register'!$K:$K,Summery!$E:$E,'In-ward Register'!$M:$M)</f>
        <v>264</v>
      </c>
      <c r="H1113" s="334">
        <f>SUMIF('Out-ward Register'!$D:$D,Summery!$E:$E,'Out-ward Register'!$F:$F)</f>
        <v>264</v>
      </c>
      <c r="I1113" s="335">
        <f t="shared" si="106"/>
        <v>0</v>
      </c>
      <c r="J1113" s="334">
        <v>2562</v>
      </c>
      <c r="K1113" s="334">
        <f t="shared" si="107"/>
        <v>676368</v>
      </c>
      <c r="L1113" s="334">
        <f t="shared" si="105"/>
        <v>676368</v>
      </c>
      <c r="M1113" s="334">
        <f t="shared" si="108"/>
        <v>0</v>
      </c>
      <c r="N1113" s="30"/>
      <c r="O1113" s="687">
        <f t="shared" si="109"/>
        <v>0</v>
      </c>
      <c r="Q1113" s="255"/>
    </row>
    <row r="1114" spans="1:17" hidden="1">
      <c r="A1114" s="261" t="s">
        <v>3892</v>
      </c>
      <c r="B1114" s="333">
        <v>891</v>
      </c>
      <c r="C1114" s="235">
        <v>109710317</v>
      </c>
      <c r="D1114" s="239" t="s">
        <v>2992</v>
      </c>
      <c r="E1114" s="238" t="s">
        <v>3246</v>
      </c>
      <c r="F1114" s="235" t="s">
        <v>36</v>
      </c>
      <c r="G1114" s="235">
        <f>SUMIF('In-ward Register'!$K:$K,Summery!$E:$E,'In-ward Register'!$M:$M)</f>
        <v>216</v>
      </c>
      <c r="H1114" s="334">
        <f>SUMIF('Out-ward Register'!$D:$D,Summery!$E:$E,'Out-ward Register'!$F:$F)</f>
        <v>216</v>
      </c>
      <c r="I1114" s="335">
        <f t="shared" si="106"/>
        <v>0</v>
      </c>
      <c r="J1114" s="334">
        <v>4974</v>
      </c>
      <c r="K1114" s="334">
        <f t="shared" si="107"/>
        <v>1074384</v>
      </c>
      <c r="L1114" s="334">
        <f t="shared" si="105"/>
        <v>1074384</v>
      </c>
      <c r="M1114" s="334">
        <f t="shared" si="108"/>
        <v>0</v>
      </c>
      <c r="N1114" s="30"/>
      <c r="O1114" s="687">
        <f t="shared" si="109"/>
        <v>0</v>
      </c>
      <c r="Q1114" s="255"/>
    </row>
    <row r="1115" spans="1:17" hidden="1">
      <c r="A1115" s="261" t="s">
        <v>3892</v>
      </c>
      <c r="B1115" s="333">
        <v>892</v>
      </c>
      <c r="C1115" s="235">
        <v>109710318</v>
      </c>
      <c r="D1115" s="239" t="s">
        <v>2994</v>
      </c>
      <c r="E1115" s="238" t="s">
        <v>3247</v>
      </c>
      <c r="F1115" s="235" t="s">
        <v>36</v>
      </c>
      <c r="G1115" s="235">
        <f>SUMIF('In-ward Register'!$K:$K,Summery!$E:$E,'In-ward Register'!$M:$M)</f>
        <v>108</v>
      </c>
      <c r="H1115" s="334">
        <f>SUMIF('Out-ward Register'!$D:$D,Summery!$E:$E,'Out-ward Register'!$F:$F)</f>
        <v>108</v>
      </c>
      <c r="I1115" s="335">
        <f t="shared" si="106"/>
        <v>0</v>
      </c>
      <c r="J1115" s="334">
        <v>4986</v>
      </c>
      <c r="K1115" s="334">
        <f t="shared" si="107"/>
        <v>538488</v>
      </c>
      <c r="L1115" s="334">
        <f t="shared" si="105"/>
        <v>538488</v>
      </c>
      <c r="M1115" s="334">
        <f t="shared" si="108"/>
        <v>0</v>
      </c>
      <c r="N1115" s="30"/>
      <c r="O1115" s="687">
        <f t="shared" si="109"/>
        <v>0</v>
      </c>
      <c r="Q1115" s="255"/>
    </row>
    <row r="1116" spans="1:17" hidden="1">
      <c r="A1116" s="261" t="s">
        <v>3892</v>
      </c>
      <c r="B1116" s="333">
        <v>894</v>
      </c>
      <c r="C1116" s="235">
        <v>112309887</v>
      </c>
      <c r="D1116" s="235">
        <v>112309887</v>
      </c>
      <c r="E1116" s="238" t="s">
        <v>3251</v>
      </c>
      <c r="F1116" s="235" t="s">
        <v>36</v>
      </c>
      <c r="G1116" s="235">
        <f>SUMIF('In-ward Register'!$K:$K,Summery!$E:$E,'In-ward Register'!$M:$M)</f>
        <v>2</v>
      </c>
      <c r="H1116" s="334">
        <f>SUMIF('Out-ward Register'!$D:$D,Summery!$E:$E,'Out-ward Register'!$F:$F)</f>
        <v>2</v>
      </c>
      <c r="I1116" s="335">
        <f t="shared" si="106"/>
        <v>0</v>
      </c>
      <c r="J1116" s="334">
        <v>64040</v>
      </c>
      <c r="K1116" s="334">
        <f t="shared" si="107"/>
        <v>128080</v>
      </c>
      <c r="L1116" s="334">
        <f t="shared" si="105"/>
        <v>128080</v>
      </c>
      <c r="M1116" s="334">
        <f t="shared" si="108"/>
        <v>0</v>
      </c>
      <c r="N1116" s="30"/>
      <c r="O1116" s="687">
        <f t="shared" si="109"/>
        <v>0</v>
      </c>
      <c r="Q1116" s="255"/>
    </row>
    <row r="1117" spans="1:17" ht="20.399999999999999" hidden="1">
      <c r="A1117" s="261" t="s">
        <v>3892</v>
      </c>
      <c r="B1117" s="333">
        <v>898</v>
      </c>
      <c r="C1117" s="235">
        <v>112303890</v>
      </c>
      <c r="D1117" s="239" t="s">
        <v>3289</v>
      </c>
      <c r="E1117" s="238" t="s">
        <v>3290</v>
      </c>
      <c r="F1117" s="235" t="s">
        <v>36</v>
      </c>
      <c r="G1117" s="235">
        <f>SUMIF('In-ward Register'!$K:$K,Summery!$E:$E,'In-ward Register'!$M:$M)</f>
        <v>12</v>
      </c>
      <c r="H1117" s="334">
        <f>SUMIF('Out-ward Register'!$D:$D,Summery!$E:$E,'Out-ward Register'!$F:$F)</f>
        <v>12</v>
      </c>
      <c r="I1117" s="335">
        <f t="shared" si="106"/>
        <v>0</v>
      </c>
      <c r="J1117" s="334">
        <v>1520</v>
      </c>
      <c r="K1117" s="334">
        <f t="shared" si="107"/>
        <v>18240</v>
      </c>
      <c r="L1117" s="334">
        <f t="shared" si="105"/>
        <v>18240</v>
      </c>
      <c r="M1117" s="334">
        <f t="shared" si="108"/>
        <v>0</v>
      </c>
      <c r="N1117" s="30"/>
      <c r="O1117" s="687">
        <f t="shared" si="109"/>
        <v>0</v>
      </c>
      <c r="Q1117" s="255"/>
    </row>
    <row r="1118" spans="1:17" ht="30.6" hidden="1">
      <c r="A1118" s="261" t="s">
        <v>3892</v>
      </c>
      <c r="B1118" s="333">
        <v>910</v>
      </c>
      <c r="C1118" s="235">
        <v>109708568</v>
      </c>
      <c r="D1118" s="239" t="s">
        <v>2814</v>
      </c>
      <c r="E1118" s="238" t="s">
        <v>3315</v>
      </c>
      <c r="F1118" s="235" t="s">
        <v>36</v>
      </c>
      <c r="G1118" s="235">
        <f>SUMIF('In-ward Register'!$K:$K,Summery!$E:$E,'In-ward Register'!$M:$M)</f>
        <v>324</v>
      </c>
      <c r="H1118" s="334">
        <f>SUMIF('Out-ward Register'!$D:$D,Summery!$E:$E,'Out-ward Register'!$F:$F)</f>
        <v>324</v>
      </c>
      <c r="I1118" s="335">
        <f t="shared" si="106"/>
        <v>0</v>
      </c>
      <c r="J1118" s="334">
        <v>3925</v>
      </c>
      <c r="K1118" s="334">
        <f t="shared" si="107"/>
        <v>1271700</v>
      </c>
      <c r="L1118" s="334">
        <f t="shared" ref="L1118:L1155" si="110">J1118*H1118</f>
        <v>1271700</v>
      </c>
      <c r="M1118" s="334">
        <f t="shared" si="108"/>
        <v>0</v>
      </c>
      <c r="N1118" s="30"/>
      <c r="O1118" s="687">
        <f t="shared" si="109"/>
        <v>0</v>
      </c>
      <c r="Q1118" s="255"/>
    </row>
    <row r="1119" spans="1:17" ht="30.6" hidden="1">
      <c r="A1119" s="261" t="s">
        <v>3892</v>
      </c>
      <c r="B1119" s="333">
        <v>911</v>
      </c>
      <c r="C1119" s="235">
        <v>109708569</v>
      </c>
      <c r="D1119" s="239" t="s">
        <v>2815</v>
      </c>
      <c r="E1119" s="238" t="s">
        <v>3316</v>
      </c>
      <c r="F1119" s="235" t="s">
        <v>36</v>
      </c>
      <c r="G1119" s="235">
        <f>SUMIF('In-ward Register'!$K:$K,Summery!$E:$E,'In-ward Register'!$M:$M)</f>
        <v>324</v>
      </c>
      <c r="H1119" s="334">
        <f>SUMIF('Out-ward Register'!$D:$D,Summery!$E:$E,'Out-ward Register'!$F:$F)</f>
        <v>324</v>
      </c>
      <c r="I1119" s="335">
        <f t="shared" si="106"/>
        <v>0</v>
      </c>
      <c r="J1119" s="334">
        <v>3925</v>
      </c>
      <c r="K1119" s="334">
        <f t="shared" si="107"/>
        <v>1271700</v>
      </c>
      <c r="L1119" s="334">
        <f t="shared" si="110"/>
        <v>1271700</v>
      </c>
      <c r="M1119" s="334">
        <f t="shared" si="108"/>
        <v>0</v>
      </c>
      <c r="N1119" s="30"/>
      <c r="O1119" s="687">
        <f t="shared" si="109"/>
        <v>0</v>
      </c>
      <c r="Q1119" s="255"/>
    </row>
    <row r="1120" spans="1:17" hidden="1">
      <c r="A1120" s="261" t="s">
        <v>3892</v>
      </c>
      <c r="B1120" s="333">
        <v>913</v>
      </c>
      <c r="C1120" s="235">
        <v>112303075</v>
      </c>
      <c r="D1120" s="235">
        <v>112303075</v>
      </c>
      <c r="E1120" s="238" t="s">
        <v>3326</v>
      </c>
      <c r="F1120" s="235" t="s">
        <v>247</v>
      </c>
      <c r="G1120" s="235">
        <f>SUMIF('In-ward Register'!$K:$K,Summery!$E:$E,'In-ward Register'!$M:$M)</f>
        <v>2</v>
      </c>
      <c r="H1120" s="334">
        <f>SUMIF('Out-ward Register'!$D:$D,Summery!$E:$E,'Out-ward Register'!$F:$F)</f>
        <v>2</v>
      </c>
      <c r="I1120" s="335">
        <f t="shared" si="106"/>
        <v>0</v>
      </c>
      <c r="J1120" s="334">
        <v>657675</v>
      </c>
      <c r="K1120" s="334">
        <f t="shared" si="107"/>
        <v>1315350</v>
      </c>
      <c r="L1120" s="334">
        <f t="shared" si="110"/>
        <v>1315350</v>
      </c>
      <c r="M1120" s="334">
        <f t="shared" si="108"/>
        <v>0</v>
      </c>
      <c r="N1120" s="30"/>
      <c r="O1120" s="687">
        <f t="shared" si="109"/>
        <v>0</v>
      </c>
      <c r="Q1120" s="255"/>
    </row>
    <row r="1121" spans="1:17" hidden="1">
      <c r="A1121" s="261" t="s">
        <v>3892</v>
      </c>
      <c r="B1121" s="333">
        <v>916</v>
      </c>
      <c r="C1121" s="235" t="s">
        <v>286</v>
      </c>
      <c r="D1121" s="239" t="s">
        <v>286</v>
      </c>
      <c r="E1121" s="238" t="s">
        <v>3450</v>
      </c>
      <c r="F1121" s="333" t="s">
        <v>36</v>
      </c>
      <c r="G1121" s="235">
        <f>SUMIF('In-ward Register'!$K:$K,Summery!$E:$E,'In-ward Register'!$M:$M)</f>
        <v>4</v>
      </c>
      <c r="H1121" s="334">
        <f>SUMIF('Out-ward Register'!$D:$D,Summery!$E:$E,'Out-ward Register'!$F:$F)</f>
        <v>4</v>
      </c>
      <c r="I1121" s="335">
        <f t="shared" si="106"/>
        <v>0</v>
      </c>
      <c r="J1121" s="334">
        <v>5000</v>
      </c>
      <c r="K1121" s="334">
        <f t="shared" si="107"/>
        <v>20000</v>
      </c>
      <c r="L1121" s="334">
        <f t="shared" si="110"/>
        <v>20000</v>
      </c>
      <c r="M1121" s="334">
        <f t="shared" si="108"/>
        <v>0</v>
      </c>
      <c r="N1121" s="30"/>
      <c r="O1121" s="687">
        <f t="shared" si="109"/>
        <v>0</v>
      </c>
      <c r="Q1121" s="255"/>
    </row>
    <row r="1122" spans="1:17" hidden="1">
      <c r="A1122" s="261" t="s">
        <v>3892</v>
      </c>
      <c r="B1122" s="333">
        <v>917</v>
      </c>
      <c r="C1122" s="235" t="s">
        <v>286</v>
      </c>
      <c r="D1122" s="239" t="s">
        <v>286</v>
      </c>
      <c r="E1122" s="238" t="s">
        <v>3451</v>
      </c>
      <c r="F1122" s="333" t="s">
        <v>36</v>
      </c>
      <c r="G1122" s="235">
        <f>SUMIF('In-ward Register'!$K:$K,Summery!$E:$E,'In-ward Register'!$M:$M)</f>
        <v>4</v>
      </c>
      <c r="H1122" s="334">
        <f>SUMIF('Out-ward Register'!$D:$D,Summery!$E:$E,'Out-ward Register'!$F:$F)</f>
        <v>4</v>
      </c>
      <c r="I1122" s="335">
        <f t="shared" si="106"/>
        <v>0</v>
      </c>
      <c r="J1122" s="334">
        <v>5000</v>
      </c>
      <c r="K1122" s="334">
        <f t="shared" si="107"/>
        <v>20000</v>
      </c>
      <c r="L1122" s="334">
        <f t="shared" si="110"/>
        <v>20000</v>
      </c>
      <c r="M1122" s="334">
        <f t="shared" si="108"/>
        <v>0</v>
      </c>
      <c r="N1122" s="30"/>
      <c r="O1122" s="687">
        <f t="shared" si="109"/>
        <v>0</v>
      </c>
      <c r="Q1122" s="255"/>
    </row>
    <row r="1123" spans="1:17" ht="51" hidden="1">
      <c r="A1123" s="261" t="s">
        <v>3892</v>
      </c>
      <c r="B1123" s="333">
        <v>918</v>
      </c>
      <c r="C1123" s="235">
        <v>112977221</v>
      </c>
      <c r="D1123" s="239" t="s">
        <v>3427</v>
      </c>
      <c r="E1123" s="245" t="s">
        <v>4353</v>
      </c>
      <c r="F1123" s="333" t="s">
        <v>36</v>
      </c>
      <c r="G1123" s="235">
        <f>SUMIF('In-ward Register'!$K:$K,Summery!$E:$E,'In-ward Register'!$M:$M)</f>
        <v>28</v>
      </c>
      <c r="H1123" s="334">
        <f>SUMIF('Out-ward Register'!$D:$D,Summery!$E:$E,'Out-ward Register'!$F:$F)</f>
        <v>28</v>
      </c>
      <c r="I1123" s="335">
        <f t="shared" si="106"/>
        <v>0</v>
      </c>
      <c r="J1123" s="334">
        <v>39500</v>
      </c>
      <c r="K1123" s="334">
        <f t="shared" si="107"/>
        <v>1106000</v>
      </c>
      <c r="L1123" s="334">
        <f t="shared" si="110"/>
        <v>1106000</v>
      </c>
      <c r="M1123" s="334">
        <f t="shared" si="108"/>
        <v>0</v>
      </c>
      <c r="N1123" s="30"/>
      <c r="O1123" s="687">
        <f t="shared" si="109"/>
        <v>0</v>
      </c>
      <c r="Q1123" s="255"/>
    </row>
    <row r="1124" spans="1:17" hidden="1">
      <c r="A1124" s="261" t="s">
        <v>6323</v>
      </c>
      <c r="B1124" s="333">
        <v>919</v>
      </c>
      <c r="C1124" s="235">
        <v>112161405</v>
      </c>
      <c r="D1124" s="239" t="s">
        <v>2272</v>
      </c>
      <c r="E1124" s="238" t="s">
        <v>3469</v>
      </c>
      <c r="F1124" s="333" t="s">
        <v>36</v>
      </c>
      <c r="G1124" s="235">
        <f>SUMIF('In-ward Register'!$K:$K,Summery!$E:$E,'In-ward Register'!$M:$M)</f>
        <v>1</v>
      </c>
      <c r="H1124" s="334">
        <f>SUMIF('Out-ward Register'!$D:$D,Summery!$E:$E,'Out-ward Register'!$F:$F)</f>
        <v>1</v>
      </c>
      <c r="I1124" s="335">
        <f t="shared" si="106"/>
        <v>0</v>
      </c>
      <c r="J1124" s="334">
        <v>42000</v>
      </c>
      <c r="K1124" s="334">
        <f t="shared" si="107"/>
        <v>42000</v>
      </c>
      <c r="L1124" s="334">
        <f t="shared" si="110"/>
        <v>42000</v>
      </c>
      <c r="M1124" s="334">
        <f t="shared" si="108"/>
        <v>0</v>
      </c>
      <c r="N1124" s="30"/>
      <c r="O1124" s="687">
        <f t="shared" si="109"/>
        <v>0</v>
      </c>
      <c r="Q1124" s="255"/>
    </row>
    <row r="1125" spans="1:17" hidden="1">
      <c r="A1125" s="261" t="s">
        <v>6323</v>
      </c>
      <c r="B1125" s="333">
        <v>920</v>
      </c>
      <c r="C1125" s="235">
        <v>112161405</v>
      </c>
      <c r="D1125" s="239" t="s">
        <v>2272</v>
      </c>
      <c r="E1125" s="238" t="s">
        <v>3471</v>
      </c>
      <c r="F1125" s="333" t="s">
        <v>36</v>
      </c>
      <c r="G1125" s="235">
        <f>SUMIF('In-ward Register'!$K:$K,Summery!$E:$E,'In-ward Register'!$M:$M)</f>
        <v>1</v>
      </c>
      <c r="H1125" s="334">
        <f>SUMIF('Out-ward Register'!$D:$D,Summery!$E:$E,'Out-ward Register'!$F:$F)</f>
        <v>1</v>
      </c>
      <c r="I1125" s="335">
        <f t="shared" si="106"/>
        <v>0</v>
      </c>
      <c r="J1125" s="334">
        <v>42000</v>
      </c>
      <c r="K1125" s="334">
        <f t="shared" si="107"/>
        <v>42000</v>
      </c>
      <c r="L1125" s="334">
        <f t="shared" si="110"/>
        <v>42000</v>
      </c>
      <c r="M1125" s="334">
        <f t="shared" si="108"/>
        <v>0</v>
      </c>
      <c r="N1125" s="30"/>
      <c r="O1125" s="687">
        <f t="shared" si="109"/>
        <v>0</v>
      </c>
      <c r="Q1125" s="255"/>
    </row>
    <row r="1126" spans="1:17" hidden="1">
      <c r="A1126" s="261" t="s">
        <v>3892</v>
      </c>
      <c r="B1126" s="333">
        <v>923</v>
      </c>
      <c r="C1126" s="235">
        <v>112310298</v>
      </c>
      <c r="D1126" s="239"/>
      <c r="E1126" s="239" t="s">
        <v>3495</v>
      </c>
      <c r="F1126" s="333" t="s">
        <v>36</v>
      </c>
      <c r="G1126" s="235">
        <f>SUMIF('In-ward Register'!$K:$K,Summery!$E:$E,'In-ward Register'!$M:$M)</f>
        <v>1</v>
      </c>
      <c r="H1126" s="334">
        <f>SUMIF('Out-ward Register'!$D:$D,Summery!$E:$E,'Out-ward Register'!$F:$F)</f>
        <v>1</v>
      </c>
      <c r="I1126" s="335">
        <f t="shared" si="106"/>
        <v>0</v>
      </c>
      <c r="J1126" s="334">
        <v>146000</v>
      </c>
      <c r="K1126" s="334">
        <f t="shared" si="107"/>
        <v>146000</v>
      </c>
      <c r="L1126" s="334">
        <f t="shared" si="110"/>
        <v>146000</v>
      </c>
      <c r="M1126" s="334">
        <f t="shared" si="108"/>
        <v>0</v>
      </c>
      <c r="N1126" s="30"/>
      <c r="O1126" s="687">
        <f t="shared" si="109"/>
        <v>0</v>
      </c>
      <c r="Q1126" s="255"/>
    </row>
    <row r="1127" spans="1:17" hidden="1">
      <c r="A1127" s="261" t="s">
        <v>3892</v>
      </c>
      <c r="B1127" s="333">
        <v>924</v>
      </c>
      <c r="C1127" s="235">
        <v>112310299</v>
      </c>
      <c r="D1127" s="239"/>
      <c r="E1127" s="239" t="s">
        <v>3496</v>
      </c>
      <c r="F1127" s="333" t="s">
        <v>36</v>
      </c>
      <c r="G1127" s="235">
        <f>SUMIF('In-ward Register'!$K:$K,Summery!$E:$E,'In-ward Register'!$M:$M)</f>
        <v>1</v>
      </c>
      <c r="H1127" s="334">
        <f>SUMIF('Out-ward Register'!$D:$D,Summery!$E:$E,'Out-ward Register'!$F:$F)</f>
        <v>1</v>
      </c>
      <c r="I1127" s="335">
        <f t="shared" si="106"/>
        <v>0</v>
      </c>
      <c r="J1127" s="334">
        <v>78000</v>
      </c>
      <c r="K1127" s="334">
        <f t="shared" si="107"/>
        <v>78000</v>
      </c>
      <c r="L1127" s="334">
        <f t="shared" si="110"/>
        <v>78000</v>
      </c>
      <c r="M1127" s="334">
        <f t="shared" si="108"/>
        <v>0</v>
      </c>
      <c r="N1127" s="30"/>
      <c r="O1127" s="687">
        <f t="shared" si="109"/>
        <v>0</v>
      </c>
      <c r="Q1127" s="255"/>
    </row>
    <row r="1128" spans="1:17" hidden="1">
      <c r="A1128" s="261" t="s">
        <v>6323</v>
      </c>
      <c r="B1128" s="333">
        <v>925</v>
      </c>
      <c r="C1128" s="235" t="s">
        <v>286</v>
      </c>
      <c r="D1128" s="239" t="s">
        <v>2272</v>
      </c>
      <c r="E1128" s="239" t="s">
        <v>3487</v>
      </c>
      <c r="F1128" s="235" t="s">
        <v>36</v>
      </c>
      <c r="G1128" s="235">
        <f>SUMIF('In-ward Register'!$K:$K,Summery!$E:$E,'In-ward Register'!$M:$M)</f>
        <v>1</v>
      </c>
      <c r="H1128" s="334">
        <f>SUMIF('Out-ward Register'!$D:$D,Summery!$E:$E,'Out-ward Register'!$F:$F)</f>
        <v>1</v>
      </c>
      <c r="I1128" s="335">
        <f t="shared" si="106"/>
        <v>0</v>
      </c>
      <c r="J1128" s="334">
        <v>42000</v>
      </c>
      <c r="K1128" s="334">
        <f t="shared" si="107"/>
        <v>42000</v>
      </c>
      <c r="L1128" s="334">
        <f t="shared" si="110"/>
        <v>42000</v>
      </c>
      <c r="M1128" s="334">
        <f t="shared" si="108"/>
        <v>0</v>
      </c>
      <c r="N1128" s="30"/>
      <c r="O1128" s="687">
        <f t="shared" si="109"/>
        <v>0</v>
      </c>
      <c r="Q1128" s="255"/>
    </row>
    <row r="1129" spans="1:17" hidden="1">
      <c r="A1129" s="261" t="s">
        <v>6323</v>
      </c>
      <c r="B1129" s="333">
        <v>926</v>
      </c>
      <c r="C1129" s="235" t="s">
        <v>286</v>
      </c>
      <c r="D1129" s="239" t="s">
        <v>2272</v>
      </c>
      <c r="E1129" s="239" t="s">
        <v>3489</v>
      </c>
      <c r="F1129" s="235" t="s">
        <v>36</v>
      </c>
      <c r="G1129" s="235">
        <f>SUMIF('In-ward Register'!$K:$K,Summery!$E:$E,'In-ward Register'!$M:$M)</f>
        <v>1</v>
      </c>
      <c r="H1129" s="334">
        <f>SUMIF('Out-ward Register'!$D:$D,Summery!$E:$E,'Out-ward Register'!$F:$F)</f>
        <v>1</v>
      </c>
      <c r="I1129" s="335">
        <f t="shared" si="106"/>
        <v>0</v>
      </c>
      <c r="J1129" s="334">
        <v>42000</v>
      </c>
      <c r="K1129" s="334">
        <f t="shared" si="107"/>
        <v>42000</v>
      </c>
      <c r="L1129" s="334">
        <f t="shared" si="110"/>
        <v>42000</v>
      </c>
      <c r="M1129" s="334">
        <f t="shared" si="108"/>
        <v>0</v>
      </c>
      <c r="N1129" s="30"/>
      <c r="O1129" s="687">
        <f t="shared" si="109"/>
        <v>0</v>
      </c>
      <c r="Q1129" s="255"/>
    </row>
    <row r="1130" spans="1:17" hidden="1">
      <c r="A1130" s="261" t="s">
        <v>6324</v>
      </c>
      <c r="B1130" s="333">
        <v>927</v>
      </c>
      <c r="C1130" s="235">
        <v>112140648</v>
      </c>
      <c r="D1130" s="235">
        <v>112140648</v>
      </c>
      <c r="E1130" s="239" t="s">
        <v>3537</v>
      </c>
      <c r="F1130" s="333" t="s">
        <v>36</v>
      </c>
      <c r="G1130" s="235">
        <f>SUMIF('In-ward Register'!$K:$K,Summery!$E:$E,'In-ward Register'!$M:$M)</f>
        <v>25</v>
      </c>
      <c r="H1130" s="334">
        <f>SUMIF('Out-ward Register'!$D:$D,Summery!$E:$E,'Out-ward Register'!$F:$F)</f>
        <v>25</v>
      </c>
      <c r="I1130" s="335">
        <f t="shared" si="106"/>
        <v>0</v>
      </c>
      <c r="J1130" s="334">
        <v>41900</v>
      </c>
      <c r="K1130" s="334">
        <f t="shared" si="107"/>
        <v>1047500</v>
      </c>
      <c r="L1130" s="334">
        <f t="shared" si="110"/>
        <v>1047500</v>
      </c>
      <c r="M1130" s="334">
        <f t="shared" si="108"/>
        <v>0</v>
      </c>
      <c r="O1130" s="687">
        <f t="shared" si="109"/>
        <v>0</v>
      </c>
      <c r="Q1130" s="255"/>
    </row>
    <row r="1131" spans="1:17" ht="20.399999999999999" hidden="1">
      <c r="A1131" s="261" t="s">
        <v>6323</v>
      </c>
      <c r="B1131" s="333">
        <v>928</v>
      </c>
      <c r="C1131" s="235">
        <v>101776806</v>
      </c>
      <c r="D1131" s="235">
        <v>101776806</v>
      </c>
      <c r="E1131" s="239" t="s">
        <v>3559</v>
      </c>
      <c r="F1131" s="333" t="s">
        <v>36</v>
      </c>
      <c r="G1131" s="235">
        <f>SUMIF('In-ward Register'!$K:$K,Summery!$E:$E,'In-ward Register'!$M:$M)</f>
        <v>1</v>
      </c>
      <c r="H1131" s="334">
        <f>SUMIF('Out-ward Register'!$D:$D,Summery!$E:$E,'Out-ward Register'!$F:$F)</f>
        <v>1</v>
      </c>
      <c r="I1131" s="335">
        <f t="shared" si="106"/>
        <v>0</v>
      </c>
      <c r="J1131" s="353">
        <v>809000</v>
      </c>
      <c r="K1131" s="334">
        <f t="shared" si="107"/>
        <v>809000</v>
      </c>
      <c r="L1131" s="334">
        <f t="shared" si="110"/>
        <v>809000</v>
      </c>
      <c r="M1131" s="334">
        <f t="shared" si="108"/>
        <v>0</v>
      </c>
      <c r="O1131" s="687">
        <f t="shared" si="109"/>
        <v>0</v>
      </c>
      <c r="Q1131" s="255"/>
    </row>
    <row r="1132" spans="1:17" ht="20.399999999999999" hidden="1">
      <c r="A1132" s="261" t="s">
        <v>3892</v>
      </c>
      <c r="B1132" s="333">
        <v>939</v>
      </c>
      <c r="C1132" s="235"/>
      <c r="D1132" s="239"/>
      <c r="E1132" s="239" t="s">
        <v>3853</v>
      </c>
      <c r="F1132" s="333" t="s">
        <v>2729</v>
      </c>
      <c r="G1132" s="235">
        <f>SUMIF('In-ward Register'!$K:$K,Summery!$E:$E,'In-ward Register'!$M:$M)</f>
        <v>110</v>
      </c>
      <c r="H1132" s="334">
        <f>SUMIF('Out-ward Register'!$D:$D,Summery!$E:$E,'Out-ward Register'!$F:$F)</f>
        <v>10</v>
      </c>
      <c r="I1132" s="335">
        <f t="shared" si="106"/>
        <v>100</v>
      </c>
      <c r="J1132" s="338">
        <v>0</v>
      </c>
      <c r="K1132" s="338">
        <f t="shared" si="107"/>
        <v>0</v>
      </c>
      <c r="L1132" s="338">
        <f t="shared" si="110"/>
        <v>0</v>
      </c>
      <c r="M1132" s="334">
        <f t="shared" si="108"/>
        <v>0</v>
      </c>
      <c r="N1132" s="685"/>
      <c r="O1132" s="688"/>
      <c r="Q1132" s="255"/>
    </row>
    <row r="1133" spans="1:17" hidden="1">
      <c r="A1133" s="261" t="s">
        <v>3892</v>
      </c>
      <c r="B1133" s="333">
        <v>946</v>
      </c>
      <c r="C1133" s="235">
        <v>104085924</v>
      </c>
      <c r="D1133" s="337" t="s">
        <v>3903</v>
      </c>
      <c r="E1133" s="336" t="s">
        <v>3904</v>
      </c>
      <c r="F1133" s="336" t="s">
        <v>36</v>
      </c>
      <c r="G1133" s="235">
        <f>SUMIF('In-ward Register'!$K:$K,Summery!$E:$E,'In-ward Register'!$M:$M)</f>
        <v>12</v>
      </c>
      <c r="H1133" s="334">
        <f>SUMIF('Out-ward Register'!$D:$D,Summery!$E:$E,'Out-ward Register'!$F:$F)</f>
        <v>0</v>
      </c>
      <c r="I1133" s="335">
        <f t="shared" si="106"/>
        <v>12</v>
      </c>
      <c r="J1133" s="338">
        <v>0</v>
      </c>
      <c r="K1133" s="338">
        <f t="shared" si="107"/>
        <v>0</v>
      </c>
      <c r="L1133" s="338">
        <f t="shared" si="110"/>
        <v>0</v>
      </c>
      <c r="M1133" s="334">
        <f t="shared" si="108"/>
        <v>0</v>
      </c>
      <c r="O1133" s="299"/>
      <c r="Q1133" s="255"/>
    </row>
    <row r="1134" spans="1:17" hidden="1">
      <c r="A1134" s="261" t="s">
        <v>3892</v>
      </c>
      <c r="B1134" s="333">
        <v>947</v>
      </c>
      <c r="C1134" s="235">
        <v>104085894</v>
      </c>
      <c r="D1134" s="337" t="s">
        <v>3905</v>
      </c>
      <c r="E1134" s="336" t="s">
        <v>3906</v>
      </c>
      <c r="F1134" s="336" t="s">
        <v>36</v>
      </c>
      <c r="G1134" s="235">
        <f>SUMIF('In-ward Register'!$K:$K,Summery!$E:$E,'In-ward Register'!$M:$M)</f>
        <v>12</v>
      </c>
      <c r="H1134" s="334">
        <f>SUMIF('Out-ward Register'!$D:$D,Summery!$E:$E,'Out-ward Register'!$F:$F)</f>
        <v>0</v>
      </c>
      <c r="I1134" s="335">
        <f t="shared" si="106"/>
        <v>12</v>
      </c>
      <c r="J1134" s="338">
        <v>0</v>
      </c>
      <c r="K1134" s="338">
        <f t="shared" si="107"/>
        <v>0</v>
      </c>
      <c r="L1134" s="338">
        <f t="shared" si="110"/>
        <v>0</v>
      </c>
      <c r="M1134" s="334">
        <f t="shared" si="108"/>
        <v>0</v>
      </c>
      <c r="O1134" s="299"/>
      <c r="Q1134" s="255"/>
    </row>
    <row r="1135" spans="1:17" hidden="1">
      <c r="A1135" s="261" t="s">
        <v>3892</v>
      </c>
      <c r="B1135" s="333">
        <v>951</v>
      </c>
      <c r="C1135" s="235">
        <v>112303993</v>
      </c>
      <c r="D1135" s="239" t="s">
        <v>3930</v>
      </c>
      <c r="E1135" s="239" t="s">
        <v>3931</v>
      </c>
      <c r="F1135" s="333" t="s">
        <v>247</v>
      </c>
      <c r="G1135" s="235">
        <f>SUMIF('In-ward Register'!$K:$K,Summery!$E:$E,'In-ward Register'!$M:$M)</f>
        <v>1</v>
      </c>
      <c r="H1135" s="334">
        <f>SUMIF('Out-ward Register'!$D:$D,Summery!$E:$E,'Out-ward Register'!$F:$F)</f>
        <v>1</v>
      </c>
      <c r="I1135" s="335">
        <f t="shared" si="106"/>
        <v>0</v>
      </c>
      <c r="J1135" s="334">
        <v>46733</v>
      </c>
      <c r="K1135" s="338">
        <f t="shared" si="107"/>
        <v>46733</v>
      </c>
      <c r="L1135" s="338">
        <f t="shared" si="110"/>
        <v>46733</v>
      </c>
      <c r="M1135" s="334">
        <f t="shared" si="108"/>
        <v>0</v>
      </c>
      <c r="O1135" s="299"/>
      <c r="Q1135" s="255"/>
    </row>
    <row r="1136" spans="1:17" ht="30.6" hidden="1">
      <c r="A1136" s="261" t="s">
        <v>3892</v>
      </c>
      <c r="B1136" s="333">
        <v>953</v>
      </c>
      <c r="C1136" s="235">
        <v>112172592</v>
      </c>
      <c r="D1136" s="239" t="s">
        <v>3948</v>
      </c>
      <c r="E1136" s="238" t="s">
        <v>3949</v>
      </c>
      <c r="F1136" s="350" t="s">
        <v>36</v>
      </c>
      <c r="G1136" s="235">
        <f>SUMIF('In-ward Register'!$K:$K,Summery!$E:$E,'In-ward Register'!$M:$M)</f>
        <v>1</v>
      </c>
      <c r="H1136" s="334">
        <f>SUMIF('Out-ward Register'!$D:$D,Summery!$E:$E,'Out-ward Register'!$F:$F)</f>
        <v>1</v>
      </c>
      <c r="I1136" s="335">
        <f t="shared" si="106"/>
        <v>0</v>
      </c>
      <c r="J1136" s="334">
        <v>296000</v>
      </c>
      <c r="K1136" s="338">
        <f t="shared" si="107"/>
        <v>296000</v>
      </c>
      <c r="L1136" s="338">
        <f t="shared" si="110"/>
        <v>296000</v>
      </c>
      <c r="M1136" s="334">
        <f t="shared" si="108"/>
        <v>0</v>
      </c>
      <c r="O1136" s="299"/>
      <c r="Q1136" s="255"/>
    </row>
    <row r="1137" spans="1:17" ht="20.399999999999999" hidden="1">
      <c r="A1137" s="261" t="s">
        <v>3892</v>
      </c>
      <c r="B1137" s="333">
        <v>958</v>
      </c>
      <c r="C1137" s="235">
        <v>108221265</v>
      </c>
      <c r="D1137" s="239" t="s">
        <v>3983</v>
      </c>
      <c r="E1137" s="238" t="s">
        <v>3984</v>
      </c>
      <c r="F1137" s="350" t="s">
        <v>36</v>
      </c>
      <c r="G1137" s="235">
        <f>SUMIF('In-ward Register'!$K:$K,Summery!$E:$E,'In-ward Register'!$M:$M)</f>
        <v>2</v>
      </c>
      <c r="H1137" s="334">
        <f>SUMIF('Out-ward Register'!$D:$D,Summery!$E:$E,'Out-ward Register'!$F:$F)</f>
        <v>2</v>
      </c>
      <c r="I1137" s="335">
        <f t="shared" si="106"/>
        <v>0</v>
      </c>
      <c r="J1137" s="334">
        <v>460020</v>
      </c>
      <c r="K1137" s="338">
        <f t="shared" si="107"/>
        <v>920040</v>
      </c>
      <c r="L1137" s="338">
        <f t="shared" si="110"/>
        <v>920040</v>
      </c>
      <c r="M1137" s="334">
        <f t="shared" si="108"/>
        <v>0</v>
      </c>
      <c r="O1137" s="299"/>
      <c r="Q1137" s="255"/>
    </row>
    <row r="1138" spans="1:17" hidden="1">
      <c r="A1138" s="261" t="s">
        <v>3892</v>
      </c>
      <c r="B1138" s="333">
        <v>966</v>
      </c>
      <c r="C1138" s="238">
        <v>110408290</v>
      </c>
      <c r="D1138" s="238">
        <v>110408290</v>
      </c>
      <c r="E1138" s="239" t="s">
        <v>4079</v>
      </c>
      <c r="F1138" s="235" t="s">
        <v>36</v>
      </c>
      <c r="G1138" s="235">
        <f>SUMIF('In-ward Register'!$K:$K,Summery!$E:$E,'In-ward Register'!$M:$M)</f>
        <v>124</v>
      </c>
      <c r="H1138" s="334">
        <f>SUMIF('Out-ward Register'!$D:$D,Summery!$E:$E,'Out-ward Register'!$F:$F)</f>
        <v>124</v>
      </c>
      <c r="I1138" s="335">
        <f t="shared" si="106"/>
        <v>0</v>
      </c>
      <c r="J1138" s="334">
        <v>1710</v>
      </c>
      <c r="K1138" s="338">
        <f t="shared" si="107"/>
        <v>212040</v>
      </c>
      <c r="L1138" s="338">
        <f t="shared" si="110"/>
        <v>212040</v>
      </c>
      <c r="M1138" s="334">
        <f t="shared" si="108"/>
        <v>0</v>
      </c>
      <c r="O1138" s="299"/>
      <c r="Q1138" s="255"/>
    </row>
    <row r="1139" spans="1:17" hidden="1">
      <c r="A1139" s="261" t="s">
        <v>6323</v>
      </c>
      <c r="B1139" s="333">
        <v>977</v>
      </c>
      <c r="C1139" s="238">
        <v>113709553</v>
      </c>
      <c r="D1139" s="238">
        <v>113709553</v>
      </c>
      <c r="E1139" s="238" t="s">
        <v>4231</v>
      </c>
      <c r="F1139" s="235" t="s">
        <v>36</v>
      </c>
      <c r="G1139" s="235">
        <f>SUMIF('In-ward Register'!$K:$K,Summery!$E:$E,'In-ward Register'!$M:$M)</f>
        <v>544</v>
      </c>
      <c r="H1139" s="334">
        <f>SUMIF('Out-ward Register'!$D:$D,Summery!$E:$E,'Out-ward Register'!$F:$F)</f>
        <v>544</v>
      </c>
      <c r="I1139" s="335">
        <f t="shared" si="106"/>
        <v>0</v>
      </c>
      <c r="J1139" s="334">
        <v>5</v>
      </c>
      <c r="K1139" s="338">
        <f t="shared" si="107"/>
        <v>2720</v>
      </c>
      <c r="L1139" s="338">
        <f t="shared" si="110"/>
        <v>2720</v>
      </c>
      <c r="M1139" s="334">
        <f t="shared" si="108"/>
        <v>0</v>
      </c>
      <c r="O1139" s="299"/>
      <c r="Q1139" s="255"/>
    </row>
    <row r="1140" spans="1:17" hidden="1">
      <c r="A1140" s="261" t="s">
        <v>6323</v>
      </c>
      <c r="B1140" s="333">
        <v>981</v>
      </c>
      <c r="C1140" s="238">
        <v>113710208</v>
      </c>
      <c r="D1140" s="238">
        <v>113710208</v>
      </c>
      <c r="E1140" s="238" t="s">
        <v>4235</v>
      </c>
      <c r="F1140" s="235" t="s">
        <v>36</v>
      </c>
      <c r="G1140" s="235">
        <f>SUMIF('In-ward Register'!$K:$K,Summery!$E:$E,'In-ward Register'!$M:$M)</f>
        <v>160</v>
      </c>
      <c r="H1140" s="334">
        <f>SUMIF('Out-ward Register'!$D:$D,Summery!$E:$E,'Out-ward Register'!$F:$F)</f>
        <v>160</v>
      </c>
      <c r="I1140" s="335">
        <f t="shared" si="106"/>
        <v>0</v>
      </c>
      <c r="J1140" s="334">
        <v>6</v>
      </c>
      <c r="K1140" s="338">
        <f t="shared" si="107"/>
        <v>960</v>
      </c>
      <c r="L1140" s="338">
        <f t="shared" si="110"/>
        <v>960</v>
      </c>
      <c r="M1140" s="334">
        <f t="shared" si="108"/>
        <v>0</v>
      </c>
      <c r="O1140" s="299"/>
      <c r="Q1140" s="255"/>
    </row>
    <row r="1141" spans="1:17" hidden="1">
      <c r="A1141" s="261" t="s">
        <v>6324</v>
      </c>
      <c r="B1141" s="333">
        <v>984</v>
      </c>
      <c r="C1141" s="354">
        <v>105990025</v>
      </c>
      <c r="D1141" s="238" t="s">
        <v>4197</v>
      </c>
      <c r="E1141" s="238" t="s">
        <v>4198</v>
      </c>
      <c r="F1141" s="235" t="s">
        <v>36</v>
      </c>
      <c r="G1141" s="235">
        <f>SUMIF('In-ward Register'!$K:$K,Summery!$E:$E,'In-ward Register'!$M:$M)</f>
        <v>10</v>
      </c>
      <c r="H1141" s="334">
        <f>SUMIF('Out-ward Register'!$D:$D,Summery!$E:$E,'Out-ward Register'!$F:$F)</f>
        <v>10</v>
      </c>
      <c r="I1141" s="335">
        <f t="shared" si="106"/>
        <v>0</v>
      </c>
      <c r="J1141" s="334">
        <v>157700</v>
      </c>
      <c r="K1141" s="338">
        <f t="shared" si="107"/>
        <v>1577000</v>
      </c>
      <c r="L1141" s="338">
        <f t="shared" si="110"/>
        <v>1577000</v>
      </c>
      <c r="M1141" s="334">
        <f t="shared" si="108"/>
        <v>0</v>
      </c>
      <c r="O1141" s="299"/>
      <c r="Q1141" s="255"/>
    </row>
    <row r="1142" spans="1:17" ht="20.399999999999999" hidden="1">
      <c r="A1142" s="261" t="s">
        <v>3784</v>
      </c>
      <c r="B1142" s="333">
        <v>987</v>
      </c>
      <c r="C1142" s="238">
        <v>108137334</v>
      </c>
      <c r="D1142" s="238" t="s">
        <v>2272</v>
      </c>
      <c r="E1142" s="238" t="s">
        <v>4312</v>
      </c>
      <c r="F1142" s="235" t="s">
        <v>36</v>
      </c>
      <c r="G1142" s="235">
        <f>SUMIF('In-ward Register'!$K:$K,Summery!$E:$E,'In-ward Register'!$M:$M)</f>
        <v>10</v>
      </c>
      <c r="H1142" s="334">
        <f>SUMIF('Out-ward Register'!$D:$D,Summery!$E:$E,'Out-ward Register'!$F:$F)</f>
        <v>10</v>
      </c>
      <c r="I1142" s="335">
        <f t="shared" si="106"/>
        <v>0</v>
      </c>
      <c r="J1142" s="338">
        <v>45900</v>
      </c>
      <c r="K1142" s="338">
        <f t="shared" si="107"/>
        <v>459000</v>
      </c>
      <c r="L1142" s="338">
        <f t="shared" si="110"/>
        <v>459000</v>
      </c>
      <c r="M1142" s="334">
        <f t="shared" si="108"/>
        <v>0</v>
      </c>
      <c r="O1142" s="299"/>
      <c r="Q1142" s="255"/>
    </row>
    <row r="1143" spans="1:17" hidden="1">
      <c r="A1143" s="261" t="s">
        <v>3784</v>
      </c>
      <c r="B1143" s="333">
        <v>989</v>
      </c>
      <c r="C1143" s="238" t="s">
        <v>286</v>
      </c>
      <c r="D1143" s="238" t="s">
        <v>286</v>
      </c>
      <c r="E1143" s="337" t="s">
        <v>4402</v>
      </c>
      <c r="F1143" s="235" t="s">
        <v>36</v>
      </c>
      <c r="G1143" s="235">
        <f>SUMIF('In-ward Register'!$K:$K,Summery!$E:$E,'In-ward Register'!$M:$M)</f>
        <v>4</v>
      </c>
      <c r="H1143" s="334">
        <f>SUMIF('Out-ward Register'!$D:$D,Summery!$E:$E,'Out-ward Register'!$F:$F)</f>
        <v>0</v>
      </c>
      <c r="I1143" s="335">
        <f t="shared" si="106"/>
        <v>4</v>
      </c>
      <c r="J1143" s="338">
        <v>0</v>
      </c>
      <c r="K1143" s="338">
        <f t="shared" si="107"/>
        <v>0</v>
      </c>
      <c r="L1143" s="338">
        <f t="shared" si="110"/>
        <v>0</v>
      </c>
      <c r="M1143" s="334">
        <f t="shared" si="108"/>
        <v>0</v>
      </c>
      <c r="O1143" s="299"/>
    </row>
    <row r="1144" spans="1:17" ht="20.399999999999999" hidden="1">
      <c r="A1144" s="261" t="s">
        <v>6324</v>
      </c>
      <c r="B1144" s="333">
        <v>990</v>
      </c>
      <c r="C1144" s="238" t="s">
        <v>286</v>
      </c>
      <c r="D1144" s="238" t="s">
        <v>4406</v>
      </c>
      <c r="E1144" s="337" t="s">
        <v>4407</v>
      </c>
      <c r="F1144" s="235" t="s">
        <v>36</v>
      </c>
      <c r="G1144" s="235">
        <f>SUMIF('In-ward Register'!$K:$K,Summery!$E:$E,'In-ward Register'!$M:$M)</f>
        <v>1</v>
      </c>
      <c r="H1144" s="334">
        <f>SUMIF('Out-ward Register'!$D:$D,Summery!$E:$E,'Out-ward Register'!$F:$F)</f>
        <v>0</v>
      </c>
      <c r="I1144" s="335">
        <f t="shared" si="106"/>
        <v>1</v>
      </c>
      <c r="J1144" s="338">
        <v>0</v>
      </c>
      <c r="K1144" s="338">
        <f t="shared" si="107"/>
        <v>0</v>
      </c>
      <c r="L1144" s="338">
        <f t="shared" si="110"/>
        <v>0</v>
      </c>
      <c r="M1144" s="334">
        <f t="shared" si="108"/>
        <v>0</v>
      </c>
      <c r="O1144" s="299"/>
      <c r="Q1144" s="258"/>
    </row>
    <row r="1145" spans="1:17" hidden="1">
      <c r="A1145" s="261" t="s">
        <v>6323</v>
      </c>
      <c r="B1145" s="333">
        <v>997</v>
      </c>
      <c r="C1145" s="238" t="s">
        <v>286</v>
      </c>
      <c r="D1145" s="238" t="s">
        <v>286</v>
      </c>
      <c r="E1145" s="238" t="s">
        <v>4362</v>
      </c>
      <c r="F1145" s="235" t="s">
        <v>2730</v>
      </c>
      <c r="G1145" s="235">
        <f>SUMIF('In-ward Register'!$K:$K,Summery!$E:$E,'In-ward Register'!$M:$M)</f>
        <v>8</v>
      </c>
      <c r="H1145" s="334">
        <f>SUMIF('Out-ward Register'!$D:$D,Summery!$E:$E,'Out-ward Register'!$F:$F)</f>
        <v>3</v>
      </c>
      <c r="I1145" s="335">
        <f t="shared" si="106"/>
        <v>5</v>
      </c>
      <c r="J1145" s="338">
        <v>0</v>
      </c>
      <c r="K1145" s="338">
        <f t="shared" si="107"/>
        <v>0</v>
      </c>
      <c r="L1145" s="338">
        <f t="shared" si="110"/>
        <v>0</v>
      </c>
      <c r="M1145" s="334">
        <f t="shared" si="108"/>
        <v>0</v>
      </c>
      <c r="O1145" s="299"/>
    </row>
    <row r="1146" spans="1:17" hidden="1">
      <c r="A1146" s="261" t="s">
        <v>6323</v>
      </c>
      <c r="B1146" s="333">
        <v>1003</v>
      </c>
      <c r="C1146" s="238">
        <v>113808956</v>
      </c>
      <c r="D1146" s="238">
        <v>113808956</v>
      </c>
      <c r="E1146" s="337" t="s">
        <v>4548</v>
      </c>
      <c r="F1146" s="235" t="s">
        <v>36</v>
      </c>
      <c r="G1146" s="235">
        <f>SUMIF('In-ward Register'!$K:$K,Summery!$E:$E,'In-ward Register'!$M:$M)</f>
        <v>160</v>
      </c>
      <c r="H1146" s="334">
        <f>SUMIF('Out-ward Register'!$D:$D,Summery!$E:$E,'Out-ward Register'!$F:$F)</f>
        <v>160</v>
      </c>
      <c r="I1146" s="335">
        <f t="shared" si="106"/>
        <v>0</v>
      </c>
      <c r="J1146" s="338">
        <v>48</v>
      </c>
      <c r="K1146" s="338">
        <f t="shared" si="107"/>
        <v>7680</v>
      </c>
      <c r="L1146" s="338">
        <f t="shared" si="110"/>
        <v>7680</v>
      </c>
      <c r="M1146" s="334">
        <f t="shared" si="108"/>
        <v>0</v>
      </c>
      <c r="O1146" s="299"/>
    </row>
    <row r="1147" spans="1:17" hidden="1">
      <c r="A1147" s="261" t="s">
        <v>6324</v>
      </c>
      <c r="B1147" s="333">
        <v>1011</v>
      </c>
      <c r="C1147" s="238" t="s">
        <v>4672</v>
      </c>
      <c r="D1147" s="238" t="s">
        <v>4673</v>
      </c>
      <c r="E1147" s="337" t="s">
        <v>4674</v>
      </c>
      <c r="F1147" s="235" t="s">
        <v>36</v>
      </c>
      <c r="G1147" s="235">
        <f>SUMIF('In-ward Register'!$K:$K,Summery!$E:$E,'In-ward Register'!$M:$M)</f>
        <v>25</v>
      </c>
      <c r="H1147" s="334">
        <f>SUMIF('Out-ward Register'!$D:$D,Summery!$E:$E,'Out-ward Register'!$F:$F)</f>
        <v>25</v>
      </c>
      <c r="I1147" s="335">
        <f t="shared" si="106"/>
        <v>0</v>
      </c>
      <c r="J1147" s="338">
        <v>48000</v>
      </c>
      <c r="K1147" s="338">
        <f t="shared" si="107"/>
        <v>1200000</v>
      </c>
      <c r="L1147" s="338">
        <f t="shared" si="110"/>
        <v>1200000</v>
      </c>
      <c r="M1147" s="334">
        <f t="shared" si="108"/>
        <v>0</v>
      </c>
      <c r="O1147" s="299"/>
    </row>
    <row r="1148" spans="1:17" hidden="1">
      <c r="A1148" s="261" t="s">
        <v>6324</v>
      </c>
      <c r="B1148" s="333">
        <v>1012</v>
      </c>
      <c r="C1148" s="238" t="s">
        <v>4672</v>
      </c>
      <c r="D1148" s="238" t="s">
        <v>4673</v>
      </c>
      <c r="E1148" s="337" t="s">
        <v>4675</v>
      </c>
      <c r="F1148" s="235" t="s">
        <v>36</v>
      </c>
      <c r="G1148" s="235">
        <f>SUMIF('In-ward Register'!$K:$K,Summery!$E:$E,'In-ward Register'!$M:$M)</f>
        <v>0</v>
      </c>
      <c r="H1148" s="334">
        <f>SUMIF('Out-ward Register'!$D:$D,Summery!$E:$E,'Out-ward Register'!$F:$F)</f>
        <v>0</v>
      </c>
      <c r="I1148" s="335">
        <f t="shared" si="106"/>
        <v>0</v>
      </c>
      <c r="J1148" s="338">
        <v>0</v>
      </c>
      <c r="K1148" s="338">
        <f t="shared" si="107"/>
        <v>0</v>
      </c>
      <c r="L1148" s="338">
        <f t="shared" si="110"/>
        <v>0</v>
      </c>
      <c r="M1148" s="334">
        <f t="shared" si="108"/>
        <v>0</v>
      </c>
      <c r="O1148" s="299"/>
    </row>
    <row r="1149" spans="1:17" hidden="1">
      <c r="A1149" s="261" t="s">
        <v>3892</v>
      </c>
      <c r="B1149" s="333">
        <v>1014</v>
      </c>
      <c r="C1149" s="238">
        <v>113841735</v>
      </c>
      <c r="D1149" s="238"/>
      <c r="E1149" s="337" t="s">
        <v>4679</v>
      </c>
      <c r="F1149" s="235" t="s">
        <v>36</v>
      </c>
      <c r="G1149" s="235">
        <f>SUMIF('In-ward Register'!$K:$K,Summery!$E:$E,'In-ward Register'!$M:$M)</f>
        <v>1</v>
      </c>
      <c r="H1149" s="334">
        <f>SUMIF('Out-ward Register'!$D:$D,Summery!$E:$E,'Out-ward Register'!$F:$F)</f>
        <v>1</v>
      </c>
      <c r="I1149" s="335">
        <f t="shared" si="106"/>
        <v>0</v>
      </c>
      <c r="J1149" s="338">
        <v>5800</v>
      </c>
      <c r="K1149" s="338">
        <f t="shared" si="107"/>
        <v>5800</v>
      </c>
      <c r="L1149" s="338">
        <f t="shared" si="110"/>
        <v>5800</v>
      </c>
      <c r="M1149" s="334">
        <f t="shared" si="108"/>
        <v>0</v>
      </c>
      <c r="O1149" s="299"/>
    </row>
    <row r="1150" spans="1:17" hidden="1">
      <c r="A1150" s="261" t="s">
        <v>6324</v>
      </c>
      <c r="B1150" s="333">
        <v>1017</v>
      </c>
      <c r="C1150" s="238">
        <v>108140376</v>
      </c>
      <c r="D1150" s="239" t="s">
        <v>217</v>
      </c>
      <c r="E1150" s="239" t="s">
        <v>4822</v>
      </c>
      <c r="F1150" s="235" t="s">
        <v>36</v>
      </c>
      <c r="G1150" s="333">
        <f>SUMIF('In-ward Register'!$K:$K,Summery!$E:$E,'In-ward Register'!$M:$M)</f>
        <v>0</v>
      </c>
      <c r="H1150" s="334">
        <f>SUMIF('Out-ward Register'!$D:$D,Summery!$E:$E,'Out-ward Register'!$F:$F)</f>
        <v>0</v>
      </c>
      <c r="I1150" s="333">
        <f t="shared" si="106"/>
        <v>0</v>
      </c>
      <c r="J1150" s="333">
        <v>48000</v>
      </c>
      <c r="K1150" s="333">
        <f t="shared" si="107"/>
        <v>0</v>
      </c>
      <c r="L1150" s="333">
        <f t="shared" si="110"/>
        <v>0</v>
      </c>
      <c r="M1150" s="334">
        <f t="shared" si="108"/>
        <v>0</v>
      </c>
      <c r="O1150" s="299"/>
    </row>
    <row r="1151" spans="1:17" hidden="1">
      <c r="A1151" s="261" t="s">
        <v>6323</v>
      </c>
      <c r="B1151" s="238">
        <v>1018</v>
      </c>
      <c r="C1151" s="238" t="s">
        <v>4973</v>
      </c>
      <c r="D1151" s="239" t="s">
        <v>4974</v>
      </c>
      <c r="E1151" s="239" t="s">
        <v>4975</v>
      </c>
      <c r="F1151" s="333" t="s">
        <v>36</v>
      </c>
      <c r="G1151" s="235">
        <f>SUMIF('In-ward Register'!$K:$K,Summery!$E:$E,'In-ward Register'!$M:$M)</f>
        <v>2</v>
      </c>
      <c r="H1151" s="334">
        <f>SUMIF('Out-ward Register'!$D:$D,Summery!$E:$E,'Out-ward Register'!$F:$F)</f>
        <v>2</v>
      </c>
      <c r="I1151" s="335">
        <f t="shared" si="106"/>
        <v>0</v>
      </c>
      <c r="J1151" s="261">
        <v>1642</v>
      </c>
      <c r="K1151" s="338">
        <f t="shared" si="107"/>
        <v>3284</v>
      </c>
      <c r="L1151" s="338">
        <f t="shared" si="110"/>
        <v>3284</v>
      </c>
      <c r="M1151" s="334">
        <f t="shared" si="108"/>
        <v>0</v>
      </c>
      <c r="O1151" s="299"/>
    </row>
    <row r="1152" spans="1:17" hidden="1">
      <c r="A1152" s="261" t="s">
        <v>3892</v>
      </c>
      <c r="B1152" s="238">
        <v>1037</v>
      </c>
      <c r="C1152" s="238">
        <v>115010100</v>
      </c>
      <c r="D1152" s="238">
        <v>115010100</v>
      </c>
      <c r="E1152" s="239" t="s">
        <v>5195</v>
      </c>
      <c r="F1152" s="333" t="s">
        <v>36</v>
      </c>
      <c r="G1152" s="235">
        <f>SUMIF('In-ward Register'!$K:$K,Summery!$E:$E,'In-ward Register'!$M:$M)</f>
        <v>2</v>
      </c>
      <c r="H1152" s="334">
        <f>SUMIF('Out-ward Register'!$D:$D,Summery!$E:$E,'Out-ward Register'!$F:$F)</f>
        <v>2</v>
      </c>
      <c r="I1152" s="335">
        <f t="shared" si="106"/>
        <v>0</v>
      </c>
      <c r="J1152" s="338">
        <v>8300</v>
      </c>
      <c r="K1152" s="338">
        <f t="shared" si="107"/>
        <v>16600</v>
      </c>
      <c r="L1152" s="338">
        <f t="shared" si="110"/>
        <v>16600</v>
      </c>
      <c r="M1152" s="334">
        <f t="shared" si="108"/>
        <v>0</v>
      </c>
      <c r="O1152" s="299"/>
    </row>
    <row r="1153" spans="1:15" hidden="1">
      <c r="A1153" s="261" t="s">
        <v>3784</v>
      </c>
      <c r="B1153" s="333">
        <v>1144</v>
      </c>
      <c r="C1153" s="238" t="s">
        <v>5543</v>
      </c>
      <c r="D1153" s="239"/>
      <c r="E1153" s="239" t="s">
        <v>5544</v>
      </c>
      <c r="F1153" s="333" t="s">
        <v>36</v>
      </c>
      <c r="G1153" s="235">
        <f>SUMIF('In-ward Register'!$K:$K,Summery!$E:$E,'In-ward Register'!$M:$M)</f>
        <v>4</v>
      </c>
      <c r="H1153" s="334">
        <f>SUMIF('Out-ward Register'!$D:$D,Summery!$E:$E,'Out-ward Register'!$F:$F)</f>
        <v>4</v>
      </c>
      <c r="I1153" s="335">
        <f t="shared" si="106"/>
        <v>0</v>
      </c>
      <c r="J1153" s="335">
        <v>15000</v>
      </c>
      <c r="K1153" s="338">
        <f t="shared" si="107"/>
        <v>60000</v>
      </c>
      <c r="L1153" s="261">
        <f t="shared" si="110"/>
        <v>60000</v>
      </c>
      <c r="M1153" s="334">
        <f t="shared" si="108"/>
        <v>0</v>
      </c>
      <c r="O1153" s="299"/>
    </row>
    <row r="1154" spans="1:15" hidden="1">
      <c r="A1154" s="261" t="s">
        <v>6324</v>
      </c>
      <c r="B1154" s="238">
        <v>1154</v>
      </c>
      <c r="C1154" s="238">
        <v>100777495</v>
      </c>
      <c r="D1154" s="239" t="s">
        <v>5684</v>
      </c>
      <c r="E1154" s="239" t="s">
        <v>5685</v>
      </c>
      <c r="F1154" s="235" t="s">
        <v>36</v>
      </c>
      <c r="G1154" s="235">
        <f>SUMIF('In-ward Register'!$K:$K,Summery!$E:$E,'In-ward Register'!$M:$M)</f>
        <v>1</v>
      </c>
      <c r="H1154" s="334">
        <f>SUMIF('Out-ward Register'!$D:$D,Summery!$E:$E,'Out-ward Register'!$F:$F)</f>
        <v>1</v>
      </c>
      <c r="I1154" s="335">
        <f t="shared" si="106"/>
        <v>0</v>
      </c>
      <c r="J1154" s="338">
        <v>750</v>
      </c>
      <c r="K1154" s="359">
        <f t="shared" si="107"/>
        <v>750</v>
      </c>
      <c r="L1154" s="359">
        <f t="shared" si="110"/>
        <v>750</v>
      </c>
      <c r="M1154" s="334">
        <f t="shared" si="108"/>
        <v>0</v>
      </c>
      <c r="O1154" s="299"/>
    </row>
    <row r="1155" spans="1:15" hidden="1">
      <c r="A1155" s="261" t="s">
        <v>3784</v>
      </c>
      <c r="B1155" s="238">
        <v>1172</v>
      </c>
      <c r="C1155" s="238" t="s">
        <v>5799</v>
      </c>
      <c r="D1155" s="239"/>
      <c r="E1155" s="239" t="s">
        <v>5800</v>
      </c>
      <c r="F1155" s="333" t="s">
        <v>247</v>
      </c>
      <c r="G1155" s="235">
        <f>SUMIF('In-ward Register'!$K:$K,Summery!$E:$E,'In-ward Register'!$M:$M)</f>
        <v>0.44</v>
      </c>
      <c r="H1155" s="334">
        <f>SUMIF('Out-ward Register'!$D:$D,Summery!$E:$E,'Out-ward Register'!$F:$F)</f>
        <v>0.44</v>
      </c>
      <c r="I1155" s="335">
        <f t="shared" si="106"/>
        <v>0</v>
      </c>
      <c r="J1155" s="338">
        <v>37900</v>
      </c>
      <c r="K1155" s="338">
        <f t="shared" si="107"/>
        <v>16676</v>
      </c>
      <c r="L1155" s="338">
        <f t="shared" si="110"/>
        <v>16676</v>
      </c>
      <c r="M1155" s="334">
        <f t="shared" si="108"/>
        <v>0</v>
      </c>
      <c r="O1155" s="299"/>
    </row>
    <row r="1156" spans="1:15" hidden="1">
      <c r="A1156" s="261" t="s">
        <v>6324</v>
      </c>
      <c r="B1156" s="238">
        <v>1188</v>
      </c>
      <c r="C1156" s="261" t="s">
        <v>286</v>
      </c>
      <c r="D1156" s="261" t="s">
        <v>286</v>
      </c>
      <c r="E1156" s="349" t="s">
        <v>5987</v>
      </c>
      <c r="F1156" s="235" t="s">
        <v>36</v>
      </c>
      <c r="G1156" s="235">
        <f>SUMIF('In-ward Register'!$K:$K,Summery!$E:$E,'In-ward Register'!$M:$M)</f>
        <v>3</v>
      </c>
      <c r="H1156" s="334">
        <f>SUMIF('Out-ward Register'!$D:$D,Summery!$E:$E,'Out-ward Register'!$F:$F)</f>
        <v>0</v>
      </c>
      <c r="I1156" s="335">
        <f t="shared" ref="I1156:I1160" si="111">G1156-H1156</f>
        <v>3</v>
      </c>
      <c r="J1156" s="338" t="s">
        <v>286</v>
      </c>
      <c r="K1156" s="338">
        <v>0</v>
      </c>
      <c r="L1156" s="338">
        <v>0</v>
      </c>
      <c r="M1156" s="334">
        <f t="shared" ref="M1156:M1157" si="112">K1156-L1156</f>
        <v>0</v>
      </c>
      <c r="O1156" s="299"/>
    </row>
    <row r="1157" spans="1:15" hidden="1">
      <c r="A1157" s="261" t="s">
        <v>6324</v>
      </c>
      <c r="B1157" s="261">
        <v>1216</v>
      </c>
      <c r="C1157" s="238" t="s">
        <v>6155</v>
      </c>
      <c r="D1157" s="239" t="s">
        <v>6156</v>
      </c>
      <c r="E1157" s="239" t="s">
        <v>6157</v>
      </c>
      <c r="F1157" s="333" t="s">
        <v>36</v>
      </c>
      <c r="G1157" s="235">
        <f>SUMIF('In-ward Register'!$K:$K,Summery!$E:$E,'In-ward Register'!$M:$M)</f>
        <v>1</v>
      </c>
      <c r="H1157" s="334">
        <f>SUMIF('Out-ward Register'!$D:$D,Summery!$E:$E,'Out-ward Register'!$F:$F)</f>
        <v>1</v>
      </c>
      <c r="I1157" s="335">
        <f t="shared" si="111"/>
        <v>0</v>
      </c>
      <c r="J1157" s="338">
        <v>74380</v>
      </c>
      <c r="K1157" s="338">
        <f>J1157*G1157</f>
        <v>74380</v>
      </c>
      <c r="L1157" s="338">
        <f>J1157*H1157</f>
        <v>74380</v>
      </c>
      <c r="M1157" s="334">
        <f t="shared" si="112"/>
        <v>0</v>
      </c>
      <c r="O1157" s="299"/>
    </row>
    <row r="1158" spans="1:15" hidden="1">
      <c r="A1158" s="261" t="s">
        <v>3784</v>
      </c>
      <c r="B1158" s="238">
        <v>1224</v>
      </c>
      <c r="C1158" s="577">
        <v>115744886</v>
      </c>
      <c r="D1158" s="562">
        <v>61030000044</v>
      </c>
      <c r="E1158" s="573" t="s">
        <v>6531</v>
      </c>
      <c r="F1158" s="333" t="s">
        <v>36</v>
      </c>
      <c r="G1158" s="235">
        <f>SUMIF('In-ward Register'!$K:$K,Summery!$E:$E,'In-ward Register'!$M:$M)</f>
        <v>1770</v>
      </c>
      <c r="H1158" s="645"/>
      <c r="I1158" s="335">
        <f t="shared" si="111"/>
        <v>1770</v>
      </c>
      <c r="J1158" s="646"/>
      <c r="K1158" s="646"/>
      <c r="L1158" s="40"/>
      <c r="M1158" s="40"/>
    </row>
    <row r="1159" spans="1:15" hidden="1">
      <c r="A1159" s="261" t="s">
        <v>3784</v>
      </c>
      <c r="B1159" s="261">
        <v>1225</v>
      </c>
      <c r="C1159" s="577">
        <v>115762364</v>
      </c>
      <c r="D1159" s="562"/>
      <c r="E1159" s="573" t="s">
        <v>6605</v>
      </c>
      <c r="F1159" s="333" t="s">
        <v>36</v>
      </c>
      <c r="G1159" s="235">
        <f>SUMIF('In-ward Register'!$K:$K,Summery!$E:$E,'In-ward Register'!$M:$M)</f>
        <v>5</v>
      </c>
      <c r="H1159" s="645"/>
      <c r="I1159" s="335">
        <f t="shared" si="111"/>
        <v>5</v>
      </c>
      <c r="J1159" s="646"/>
      <c r="K1159" s="646"/>
      <c r="L1159" s="40"/>
      <c r="M1159" s="40"/>
    </row>
    <row r="1160" spans="1:15" hidden="1">
      <c r="A1160" s="261" t="s">
        <v>3784</v>
      </c>
      <c r="B1160" s="238">
        <v>1226</v>
      </c>
      <c r="C1160" s="577">
        <v>115762345</v>
      </c>
      <c r="D1160" s="562"/>
      <c r="E1160" s="573" t="s">
        <v>6607</v>
      </c>
      <c r="F1160" s="333" t="s">
        <v>36</v>
      </c>
      <c r="G1160" s="235">
        <f>SUMIF('In-ward Register'!$K:$K,Summery!$E:$E,'In-ward Register'!$M:$M)</f>
        <v>5</v>
      </c>
      <c r="H1160" s="645"/>
      <c r="I1160" s="335">
        <f t="shared" si="111"/>
        <v>5</v>
      </c>
      <c r="J1160" s="646"/>
      <c r="K1160" s="646"/>
      <c r="L1160" s="40"/>
      <c r="M1160" s="40"/>
    </row>
  </sheetData>
  <autoFilter ref="A3:V1160" xr:uid="{00000000-0001-0000-0300-000000000000}">
    <filterColumn colId="2">
      <filters>
        <filter val="A5E45983558"/>
      </filters>
    </filterColumn>
  </autoFilter>
  <mergeCells count="1">
    <mergeCell ref="B2:E2"/>
  </mergeCells>
  <conditionalFormatting sqref="E1161:E1048576 E1 E3:E989">
    <cfRule type="duplicateValues" dxfId="46" priority="1828"/>
  </conditionalFormatting>
  <printOptions horizontalCentered="1"/>
  <pageMargins left="0" right="0" top="0" bottom="0.5" header="0.3" footer="0.3"/>
  <pageSetup paperSize="9" orientation="landscape" r:id="rId1"/>
  <headerFooter>
    <oddFooter>Page &amp;P of &amp;N</oddFooter>
  </headerFooter>
  <customProperties>
    <customPr name="IbpWorksheetKeyString_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6CD1-89C5-4802-B062-16A1745BD38E}">
  <dimension ref="A1:U51"/>
  <sheetViews>
    <sheetView topLeftCell="E1" workbookViewId="0">
      <selection activeCell="H1" sqref="H1"/>
    </sheetView>
  </sheetViews>
  <sheetFormatPr defaultRowHeight="14.4"/>
  <cols>
    <col min="2" max="2" width="9.5546875" bestFit="1" customWidth="1"/>
    <col min="3" max="3" width="12.88671875" customWidth="1"/>
    <col min="4" max="4" width="19.33203125" customWidth="1"/>
    <col min="5" max="5" width="9.5546875" bestFit="1" customWidth="1"/>
    <col min="6" max="6" width="16.5546875" customWidth="1"/>
    <col min="7" max="7" width="15" customWidth="1"/>
    <col min="8" max="8" width="12.6640625" customWidth="1"/>
    <col min="9" max="9" width="18.88671875" bestFit="1" customWidth="1"/>
    <col min="10" max="10" width="13.77734375" customWidth="1"/>
    <col min="12" max="12" width="16.77734375" customWidth="1"/>
    <col min="17" max="17" width="8.88671875" style="274"/>
  </cols>
  <sheetData>
    <row r="1" spans="1:21" ht="40.799999999999997">
      <c r="A1" s="245" t="s">
        <v>2856</v>
      </c>
      <c r="B1" s="245" t="s">
        <v>3</v>
      </c>
      <c r="C1" s="245" t="s">
        <v>4</v>
      </c>
      <c r="D1" s="245" t="s">
        <v>5</v>
      </c>
      <c r="E1" s="245" t="s">
        <v>6</v>
      </c>
      <c r="F1" s="245" t="s">
        <v>7</v>
      </c>
      <c r="G1" s="245" t="s">
        <v>8</v>
      </c>
      <c r="H1" s="245" t="s">
        <v>10</v>
      </c>
      <c r="I1" s="245" t="s">
        <v>11</v>
      </c>
      <c r="J1" s="245" t="s">
        <v>12</v>
      </c>
      <c r="K1" s="245" t="s">
        <v>13</v>
      </c>
      <c r="L1" s="245" t="s">
        <v>14</v>
      </c>
      <c r="M1" s="245" t="s">
        <v>16</v>
      </c>
      <c r="N1" s="245" t="s">
        <v>17</v>
      </c>
      <c r="O1" s="245" t="s">
        <v>18</v>
      </c>
      <c r="P1" s="245" t="s">
        <v>19</v>
      </c>
      <c r="Q1" s="235" t="s">
        <v>5437</v>
      </c>
      <c r="R1" s="245" t="s">
        <v>5313</v>
      </c>
      <c r="S1" s="283" t="s">
        <v>21</v>
      </c>
      <c r="T1" s="283" t="s">
        <v>22</v>
      </c>
      <c r="U1" s="245" t="s">
        <v>5314</v>
      </c>
    </row>
    <row r="2" spans="1:21" ht="40.799999999999997">
      <c r="A2" s="246">
        <v>1</v>
      </c>
      <c r="B2" s="286">
        <v>45076</v>
      </c>
      <c r="C2" s="246" t="s">
        <v>5315</v>
      </c>
      <c r="D2" s="246" t="s">
        <v>5316</v>
      </c>
      <c r="E2" s="286">
        <v>45064</v>
      </c>
      <c r="F2" s="262" t="s">
        <v>5317</v>
      </c>
      <c r="G2" s="246" t="s">
        <v>285</v>
      </c>
      <c r="H2" s="235">
        <v>107020640</v>
      </c>
      <c r="I2" s="261" t="s">
        <v>5318</v>
      </c>
      <c r="J2" s="238" t="s">
        <v>5319</v>
      </c>
      <c r="K2" s="261" t="s">
        <v>5320</v>
      </c>
      <c r="L2" s="287">
        <v>3</v>
      </c>
      <c r="M2" s="246"/>
      <c r="N2" s="246">
        <f>L2-M2</f>
        <v>3</v>
      </c>
      <c r="O2" s="246" t="s">
        <v>5321</v>
      </c>
      <c r="P2" s="246" t="s">
        <v>2524</v>
      </c>
      <c r="Q2" s="235"/>
      <c r="R2" s="246"/>
      <c r="S2" s="246"/>
      <c r="T2" s="246"/>
      <c r="U2" s="246"/>
    </row>
    <row r="3" spans="1:21" ht="21.6">
      <c r="A3" s="246">
        <v>2</v>
      </c>
      <c r="B3" s="286">
        <v>45076</v>
      </c>
      <c r="C3" s="246" t="s">
        <v>5315</v>
      </c>
      <c r="D3" s="246" t="s">
        <v>5316</v>
      </c>
      <c r="E3" s="286">
        <v>45064</v>
      </c>
      <c r="F3" s="262" t="s">
        <v>5317</v>
      </c>
      <c r="G3" s="246" t="s">
        <v>285</v>
      </c>
      <c r="H3" s="235">
        <v>109461607</v>
      </c>
      <c r="I3" s="261">
        <v>12553871</v>
      </c>
      <c r="J3" s="238" t="s">
        <v>5322</v>
      </c>
      <c r="K3" s="261" t="s">
        <v>5323</v>
      </c>
      <c r="L3" s="287">
        <v>10</v>
      </c>
      <c r="M3" s="246"/>
      <c r="N3" s="246">
        <f t="shared" ref="N3:N51" si="0">L3-M3</f>
        <v>10</v>
      </c>
      <c r="O3" s="246" t="s">
        <v>5321</v>
      </c>
      <c r="P3" s="246" t="s">
        <v>2524</v>
      </c>
      <c r="Q3" s="235"/>
      <c r="R3" s="246"/>
      <c r="S3" s="246"/>
      <c r="T3" s="246"/>
      <c r="U3" s="246"/>
    </row>
    <row r="4" spans="1:21" ht="30.6">
      <c r="A4" s="246">
        <v>3</v>
      </c>
      <c r="B4" s="286">
        <v>45076</v>
      </c>
      <c r="C4" s="246" t="s">
        <v>5315</v>
      </c>
      <c r="D4" s="246" t="s">
        <v>5316</v>
      </c>
      <c r="E4" s="286">
        <v>45064</v>
      </c>
      <c r="F4" s="262" t="s">
        <v>5317</v>
      </c>
      <c r="G4" s="246" t="s">
        <v>285</v>
      </c>
      <c r="H4" s="235">
        <v>109492180</v>
      </c>
      <c r="I4" s="261">
        <v>9670094701</v>
      </c>
      <c r="J4" s="238" t="s">
        <v>5324</v>
      </c>
      <c r="K4" s="261" t="s">
        <v>5320</v>
      </c>
      <c r="L4" s="287">
        <v>120</v>
      </c>
      <c r="M4" s="246"/>
      <c r="N4" s="246">
        <f t="shared" si="0"/>
        <v>120</v>
      </c>
      <c r="O4" s="246" t="s">
        <v>5321</v>
      </c>
      <c r="P4" s="246" t="s">
        <v>2524</v>
      </c>
      <c r="Q4" s="235">
        <v>34.19</v>
      </c>
      <c r="R4" s="246"/>
      <c r="S4" s="246"/>
      <c r="T4" s="246"/>
      <c r="U4" s="246"/>
    </row>
    <row r="5" spans="1:21" ht="21.6">
      <c r="A5" s="246">
        <v>4</v>
      </c>
      <c r="B5" s="286">
        <v>45076</v>
      </c>
      <c r="C5" s="246" t="s">
        <v>5315</v>
      </c>
      <c r="D5" s="246" t="s">
        <v>5316</v>
      </c>
      <c r="E5" s="286">
        <v>45064</v>
      </c>
      <c r="F5" s="262" t="s">
        <v>5317</v>
      </c>
      <c r="G5" s="246" t="s">
        <v>285</v>
      </c>
      <c r="H5" s="235">
        <v>109498054</v>
      </c>
      <c r="I5" s="261" t="s">
        <v>5325</v>
      </c>
      <c r="J5" s="238" t="s">
        <v>5326</v>
      </c>
      <c r="K5" s="261" t="s">
        <v>5320</v>
      </c>
      <c r="L5" s="287">
        <v>320</v>
      </c>
      <c r="M5" s="246"/>
      <c r="N5" s="246">
        <f t="shared" si="0"/>
        <v>320</v>
      </c>
      <c r="O5" s="246" t="s">
        <v>5321</v>
      </c>
      <c r="P5" s="246" t="s">
        <v>2524</v>
      </c>
      <c r="Q5" s="235"/>
      <c r="R5" s="246"/>
      <c r="S5" s="246"/>
      <c r="T5" s="246"/>
      <c r="U5" s="246"/>
    </row>
    <row r="6" spans="1:21" ht="21.6">
      <c r="A6" s="246">
        <v>5</v>
      </c>
      <c r="B6" s="286">
        <v>45076</v>
      </c>
      <c r="C6" s="246" t="s">
        <v>5315</v>
      </c>
      <c r="D6" s="246" t="s">
        <v>5316</v>
      </c>
      <c r="E6" s="286">
        <v>45064</v>
      </c>
      <c r="F6" s="262" t="s">
        <v>5317</v>
      </c>
      <c r="G6" s="246" t="s">
        <v>285</v>
      </c>
      <c r="H6" s="235">
        <v>109498055</v>
      </c>
      <c r="I6" s="261" t="s">
        <v>5327</v>
      </c>
      <c r="J6" s="238" t="s">
        <v>5328</v>
      </c>
      <c r="K6" s="261" t="s">
        <v>5320</v>
      </c>
      <c r="L6" s="287">
        <v>12</v>
      </c>
      <c r="M6" s="246"/>
      <c r="N6" s="246">
        <f t="shared" si="0"/>
        <v>12</v>
      </c>
      <c r="O6" s="246" t="s">
        <v>5321</v>
      </c>
      <c r="P6" s="246" t="s">
        <v>2524</v>
      </c>
      <c r="Q6" s="235"/>
      <c r="R6" s="246"/>
      <c r="S6" s="246"/>
      <c r="T6" s="246"/>
      <c r="U6" s="246"/>
    </row>
    <row r="7" spans="1:21" ht="21.6">
      <c r="A7" s="246">
        <v>6</v>
      </c>
      <c r="B7" s="286">
        <v>45076</v>
      </c>
      <c r="C7" s="246" t="s">
        <v>5315</v>
      </c>
      <c r="D7" s="246" t="s">
        <v>5316</v>
      </c>
      <c r="E7" s="286">
        <v>45064</v>
      </c>
      <c r="F7" s="262" t="s">
        <v>5317</v>
      </c>
      <c r="G7" s="246" t="s">
        <v>285</v>
      </c>
      <c r="H7" s="235">
        <v>109498057</v>
      </c>
      <c r="I7" s="261" t="s">
        <v>5329</v>
      </c>
      <c r="J7" s="238" t="s">
        <v>5330</v>
      </c>
      <c r="K7" s="261" t="s">
        <v>5320</v>
      </c>
      <c r="L7" s="287">
        <v>186</v>
      </c>
      <c r="M7" s="246"/>
      <c r="N7" s="246">
        <f t="shared" si="0"/>
        <v>186</v>
      </c>
      <c r="O7" s="246" t="s">
        <v>5321</v>
      </c>
      <c r="P7" s="246" t="s">
        <v>2524</v>
      </c>
      <c r="Q7" s="235"/>
      <c r="R7" s="246"/>
      <c r="S7" s="246"/>
      <c r="T7" s="246"/>
      <c r="U7" s="246"/>
    </row>
    <row r="8" spans="1:21" ht="51">
      <c r="A8" s="246">
        <v>7</v>
      </c>
      <c r="B8" s="286">
        <v>45076</v>
      </c>
      <c r="C8" s="246" t="s">
        <v>5315</v>
      </c>
      <c r="D8" s="246" t="s">
        <v>5316</v>
      </c>
      <c r="E8" s="286">
        <v>45064</v>
      </c>
      <c r="F8" s="262" t="s">
        <v>5317</v>
      </c>
      <c r="G8" s="246" t="s">
        <v>285</v>
      </c>
      <c r="H8" s="235">
        <v>109544072</v>
      </c>
      <c r="I8" s="261" t="s">
        <v>5331</v>
      </c>
      <c r="J8" s="238" t="s">
        <v>5332</v>
      </c>
      <c r="K8" s="261" t="s">
        <v>5320</v>
      </c>
      <c r="L8" s="287">
        <v>371</v>
      </c>
      <c r="M8" s="246"/>
      <c r="N8" s="246">
        <f t="shared" si="0"/>
        <v>371</v>
      </c>
      <c r="O8" s="246" t="s">
        <v>5321</v>
      </c>
      <c r="P8" s="246" t="s">
        <v>2524</v>
      </c>
      <c r="Q8" s="235"/>
      <c r="R8" s="246"/>
      <c r="S8" s="246"/>
      <c r="T8" s="246"/>
      <c r="U8" s="246"/>
    </row>
    <row r="9" spans="1:21" ht="51">
      <c r="A9" s="246">
        <v>8</v>
      </c>
      <c r="B9" s="286">
        <v>45076</v>
      </c>
      <c r="C9" s="246" t="s">
        <v>5315</v>
      </c>
      <c r="D9" s="246" t="s">
        <v>5316</v>
      </c>
      <c r="E9" s="286">
        <v>45064</v>
      </c>
      <c r="F9" s="262" t="s">
        <v>5317</v>
      </c>
      <c r="G9" s="246" t="s">
        <v>285</v>
      </c>
      <c r="H9" s="235">
        <v>109544074</v>
      </c>
      <c r="I9" s="261" t="s">
        <v>3975</v>
      </c>
      <c r="J9" s="238" t="s">
        <v>5333</v>
      </c>
      <c r="K9" s="261" t="s">
        <v>5320</v>
      </c>
      <c r="L9" s="287">
        <v>18</v>
      </c>
      <c r="M9" s="246"/>
      <c r="N9" s="246">
        <f t="shared" si="0"/>
        <v>18</v>
      </c>
      <c r="O9" s="246" t="s">
        <v>5321</v>
      </c>
      <c r="P9" s="246" t="s">
        <v>2524</v>
      </c>
      <c r="Q9" s="235">
        <v>205</v>
      </c>
      <c r="R9" s="246"/>
      <c r="S9" s="246"/>
      <c r="T9" s="246"/>
      <c r="U9" s="246"/>
    </row>
    <row r="10" spans="1:21" ht="51">
      <c r="A10" s="246">
        <v>9</v>
      </c>
      <c r="B10" s="286">
        <v>45076</v>
      </c>
      <c r="C10" s="246" t="s">
        <v>5315</v>
      </c>
      <c r="D10" s="246" t="s">
        <v>5316</v>
      </c>
      <c r="E10" s="286">
        <v>45064</v>
      </c>
      <c r="F10" s="262" t="s">
        <v>5317</v>
      </c>
      <c r="G10" s="246" t="s">
        <v>285</v>
      </c>
      <c r="H10" s="235">
        <v>109544076</v>
      </c>
      <c r="I10" s="261" t="s">
        <v>3977</v>
      </c>
      <c r="J10" s="238" t="s">
        <v>5334</v>
      </c>
      <c r="K10" s="261" t="s">
        <v>5320</v>
      </c>
      <c r="L10" s="287">
        <v>166</v>
      </c>
      <c r="M10" s="246"/>
      <c r="N10" s="246">
        <f t="shared" si="0"/>
        <v>166</v>
      </c>
      <c r="O10" s="246" t="s">
        <v>5321</v>
      </c>
      <c r="P10" s="246" t="s">
        <v>2524</v>
      </c>
      <c r="Q10" s="235">
        <v>230</v>
      </c>
      <c r="R10" s="246"/>
      <c r="S10" s="246"/>
      <c r="T10" s="246"/>
      <c r="U10" s="246"/>
    </row>
    <row r="11" spans="1:21" ht="30.6">
      <c r="A11" s="246">
        <v>10</v>
      </c>
      <c r="B11" s="286">
        <v>45076</v>
      </c>
      <c r="C11" s="246" t="s">
        <v>5315</v>
      </c>
      <c r="D11" s="246" t="s">
        <v>5316</v>
      </c>
      <c r="E11" s="286">
        <v>45064</v>
      </c>
      <c r="F11" s="262" t="s">
        <v>5317</v>
      </c>
      <c r="G11" s="246" t="s">
        <v>285</v>
      </c>
      <c r="H11" s="235">
        <v>109598700</v>
      </c>
      <c r="I11" s="261" t="s">
        <v>5335</v>
      </c>
      <c r="J11" s="238" t="s">
        <v>5336</v>
      </c>
      <c r="K11" s="261" t="s">
        <v>5320</v>
      </c>
      <c r="L11" s="287">
        <v>380</v>
      </c>
      <c r="M11" s="246"/>
      <c r="N11" s="246">
        <f t="shared" si="0"/>
        <v>380</v>
      </c>
      <c r="O11" s="246" t="s">
        <v>5321</v>
      </c>
      <c r="P11" s="246" t="s">
        <v>2524</v>
      </c>
      <c r="Q11" s="235">
        <v>29.24</v>
      </c>
      <c r="R11" s="246"/>
      <c r="S11" s="246"/>
      <c r="T11" s="246"/>
      <c r="U11" s="246"/>
    </row>
    <row r="12" spans="1:21" ht="30.6">
      <c r="A12" s="246">
        <v>11</v>
      </c>
      <c r="B12" s="286">
        <v>45076</v>
      </c>
      <c r="C12" s="246" t="s">
        <v>5315</v>
      </c>
      <c r="D12" s="246" t="s">
        <v>5316</v>
      </c>
      <c r="E12" s="286">
        <v>45064</v>
      </c>
      <c r="F12" s="262" t="s">
        <v>5317</v>
      </c>
      <c r="G12" s="246" t="s">
        <v>285</v>
      </c>
      <c r="H12" s="235">
        <v>109612592</v>
      </c>
      <c r="I12" s="261" t="s">
        <v>5337</v>
      </c>
      <c r="J12" s="238" t="s">
        <v>5338</v>
      </c>
      <c r="K12" s="261" t="s">
        <v>5320</v>
      </c>
      <c r="L12" s="287">
        <v>78</v>
      </c>
      <c r="M12" s="246"/>
      <c r="N12" s="246">
        <f t="shared" si="0"/>
        <v>78</v>
      </c>
      <c r="O12" s="246" t="s">
        <v>5321</v>
      </c>
      <c r="P12" s="246" t="s">
        <v>2524</v>
      </c>
      <c r="Q12" s="235"/>
      <c r="R12" s="246"/>
      <c r="S12" s="246"/>
      <c r="T12" s="246"/>
      <c r="U12" s="246"/>
    </row>
    <row r="13" spans="1:21" ht="21.6">
      <c r="A13" s="246">
        <v>12</v>
      </c>
      <c r="B13" s="286">
        <v>45076</v>
      </c>
      <c r="C13" s="246" t="s">
        <v>5315</v>
      </c>
      <c r="D13" s="246" t="s">
        <v>5316</v>
      </c>
      <c r="E13" s="286">
        <v>45064</v>
      </c>
      <c r="F13" s="262" t="s">
        <v>5317</v>
      </c>
      <c r="G13" s="246" t="s">
        <v>285</v>
      </c>
      <c r="H13" s="235">
        <v>109710324</v>
      </c>
      <c r="I13" s="261" t="s">
        <v>5339</v>
      </c>
      <c r="J13" s="238" t="s">
        <v>5340</v>
      </c>
      <c r="K13" s="261" t="s">
        <v>5320</v>
      </c>
      <c r="L13" s="287">
        <v>52</v>
      </c>
      <c r="M13" s="246"/>
      <c r="N13" s="246">
        <f t="shared" si="0"/>
        <v>52</v>
      </c>
      <c r="O13" s="246" t="s">
        <v>5321</v>
      </c>
      <c r="P13" s="246" t="s">
        <v>2524</v>
      </c>
      <c r="Q13" s="235"/>
      <c r="R13" s="246"/>
      <c r="S13" s="246"/>
      <c r="T13" s="246"/>
      <c r="U13" s="246"/>
    </row>
    <row r="14" spans="1:21" ht="21.6">
      <c r="A14" s="246">
        <v>13</v>
      </c>
      <c r="B14" s="286">
        <v>45076</v>
      </c>
      <c r="C14" s="246" t="s">
        <v>5315</v>
      </c>
      <c r="D14" s="246" t="s">
        <v>5316</v>
      </c>
      <c r="E14" s="286">
        <v>45064</v>
      </c>
      <c r="F14" s="262" t="s">
        <v>5317</v>
      </c>
      <c r="G14" s="246" t="s">
        <v>285</v>
      </c>
      <c r="H14" s="235">
        <v>109710325</v>
      </c>
      <c r="I14" s="261" t="s">
        <v>5341</v>
      </c>
      <c r="J14" s="238" t="s">
        <v>5342</v>
      </c>
      <c r="K14" s="261" t="s">
        <v>5320</v>
      </c>
      <c r="L14" s="287">
        <v>212</v>
      </c>
      <c r="M14" s="246"/>
      <c r="N14" s="246">
        <f t="shared" si="0"/>
        <v>212</v>
      </c>
      <c r="O14" s="246" t="s">
        <v>5321</v>
      </c>
      <c r="P14" s="246" t="s">
        <v>2524</v>
      </c>
      <c r="Q14" s="235"/>
      <c r="R14" s="246"/>
      <c r="S14" s="246"/>
      <c r="T14" s="246"/>
      <c r="U14" s="246"/>
    </row>
    <row r="15" spans="1:21" ht="21.6">
      <c r="A15" s="246">
        <v>14</v>
      </c>
      <c r="B15" s="286">
        <v>45076</v>
      </c>
      <c r="C15" s="246" t="s">
        <v>5315</v>
      </c>
      <c r="D15" s="246" t="s">
        <v>5316</v>
      </c>
      <c r="E15" s="286">
        <v>45064</v>
      </c>
      <c r="F15" s="262" t="s">
        <v>5317</v>
      </c>
      <c r="G15" s="246" t="s">
        <v>285</v>
      </c>
      <c r="H15" s="235">
        <v>109710326</v>
      </c>
      <c r="I15" s="261" t="s">
        <v>5343</v>
      </c>
      <c r="J15" s="238" t="s">
        <v>5344</v>
      </c>
      <c r="K15" s="261" t="s">
        <v>5320</v>
      </c>
      <c r="L15" s="287">
        <v>90</v>
      </c>
      <c r="M15" s="246"/>
      <c r="N15" s="246">
        <f t="shared" si="0"/>
        <v>90</v>
      </c>
      <c r="O15" s="246" t="s">
        <v>5321</v>
      </c>
      <c r="P15" s="246" t="s">
        <v>2524</v>
      </c>
      <c r="Q15" s="235"/>
      <c r="R15" s="246"/>
      <c r="S15" s="246"/>
      <c r="T15" s="246"/>
      <c r="U15" s="246"/>
    </row>
    <row r="16" spans="1:21" ht="21.6">
      <c r="A16" s="246">
        <v>15</v>
      </c>
      <c r="B16" s="286">
        <v>45076</v>
      </c>
      <c r="C16" s="246" t="s">
        <v>5315</v>
      </c>
      <c r="D16" s="246" t="s">
        <v>5316</v>
      </c>
      <c r="E16" s="286">
        <v>45064</v>
      </c>
      <c r="F16" s="262" t="s">
        <v>5317</v>
      </c>
      <c r="G16" s="246" t="s">
        <v>285</v>
      </c>
      <c r="H16" s="235">
        <v>109710327</v>
      </c>
      <c r="I16" s="261" t="s">
        <v>5345</v>
      </c>
      <c r="J16" s="238" t="s">
        <v>5346</v>
      </c>
      <c r="K16" s="261" t="s">
        <v>5320</v>
      </c>
      <c r="L16" s="287">
        <v>800</v>
      </c>
      <c r="M16" s="246"/>
      <c r="N16" s="246">
        <f t="shared" si="0"/>
        <v>800</v>
      </c>
      <c r="O16" s="246" t="s">
        <v>5321</v>
      </c>
      <c r="P16" s="246" t="s">
        <v>2524</v>
      </c>
      <c r="Q16" s="235"/>
      <c r="R16" s="246"/>
      <c r="S16" s="246"/>
      <c r="T16" s="246"/>
      <c r="U16" s="246"/>
    </row>
    <row r="17" spans="1:21" ht="30.6">
      <c r="A17" s="246">
        <v>16</v>
      </c>
      <c r="B17" s="286">
        <v>45076</v>
      </c>
      <c r="C17" s="246" t="s">
        <v>5315</v>
      </c>
      <c r="D17" s="246" t="s">
        <v>5316</v>
      </c>
      <c r="E17" s="286">
        <v>45064</v>
      </c>
      <c r="F17" s="262" t="s">
        <v>5317</v>
      </c>
      <c r="G17" s="246" t="s">
        <v>285</v>
      </c>
      <c r="H17" s="235">
        <v>109710328</v>
      </c>
      <c r="I17" s="261" t="s">
        <v>5347</v>
      </c>
      <c r="J17" s="238" t="s">
        <v>5348</v>
      </c>
      <c r="K17" s="261" t="s">
        <v>5320</v>
      </c>
      <c r="L17" s="287">
        <v>108</v>
      </c>
      <c r="M17" s="246"/>
      <c r="N17" s="246">
        <f t="shared" si="0"/>
        <v>108</v>
      </c>
      <c r="O17" s="246" t="s">
        <v>5321</v>
      </c>
      <c r="P17" s="246" t="s">
        <v>2524</v>
      </c>
      <c r="Q17" s="235"/>
      <c r="R17" s="246"/>
      <c r="S17" s="246"/>
      <c r="T17" s="246"/>
      <c r="U17" s="246"/>
    </row>
    <row r="18" spans="1:21" ht="21.6">
      <c r="A18" s="246">
        <v>17</v>
      </c>
      <c r="B18" s="286">
        <v>45076</v>
      </c>
      <c r="C18" s="246" t="s">
        <v>5315</v>
      </c>
      <c r="D18" s="246" t="s">
        <v>5316</v>
      </c>
      <c r="E18" s="286">
        <v>45064</v>
      </c>
      <c r="F18" s="262" t="s">
        <v>5317</v>
      </c>
      <c r="G18" s="246" t="s">
        <v>285</v>
      </c>
      <c r="H18" s="235">
        <v>110294841</v>
      </c>
      <c r="I18" s="261" t="s">
        <v>5349</v>
      </c>
      <c r="J18" s="238" t="s">
        <v>5350</v>
      </c>
      <c r="K18" s="261" t="s">
        <v>5320</v>
      </c>
      <c r="L18" s="287">
        <v>226</v>
      </c>
      <c r="M18" s="246"/>
      <c r="N18" s="246">
        <f t="shared" si="0"/>
        <v>226</v>
      </c>
      <c r="O18" s="246" t="s">
        <v>5321</v>
      </c>
      <c r="P18" s="246" t="s">
        <v>2524</v>
      </c>
      <c r="Q18" s="235"/>
      <c r="R18" s="246"/>
      <c r="S18" s="246"/>
      <c r="T18" s="246"/>
      <c r="U18" s="246"/>
    </row>
    <row r="19" spans="1:21" ht="30.6">
      <c r="A19" s="246">
        <v>18</v>
      </c>
      <c r="B19" s="286">
        <v>45076</v>
      </c>
      <c r="C19" s="246" t="s">
        <v>5315</v>
      </c>
      <c r="D19" s="246" t="s">
        <v>5316</v>
      </c>
      <c r="E19" s="286">
        <v>45064</v>
      </c>
      <c r="F19" s="262" t="s">
        <v>5317</v>
      </c>
      <c r="G19" s="246" t="s">
        <v>285</v>
      </c>
      <c r="H19" s="235">
        <v>110315359</v>
      </c>
      <c r="I19" s="261" t="s">
        <v>5351</v>
      </c>
      <c r="J19" s="238" t="s">
        <v>5352</v>
      </c>
      <c r="K19" s="261" t="s">
        <v>5320</v>
      </c>
      <c r="L19" s="287">
        <v>75</v>
      </c>
      <c r="M19" s="246"/>
      <c r="N19" s="246">
        <f t="shared" si="0"/>
        <v>75</v>
      </c>
      <c r="O19" s="246" t="s">
        <v>5321</v>
      </c>
      <c r="P19" s="246" t="s">
        <v>2524</v>
      </c>
      <c r="Q19" s="235"/>
      <c r="R19" s="246"/>
      <c r="S19" s="246"/>
      <c r="T19" s="246"/>
      <c r="U19" s="246"/>
    </row>
    <row r="20" spans="1:21" ht="21.6">
      <c r="A20" s="246">
        <v>19</v>
      </c>
      <c r="B20" s="286">
        <v>45076</v>
      </c>
      <c r="C20" s="246" t="s">
        <v>5315</v>
      </c>
      <c r="D20" s="246" t="s">
        <v>5316</v>
      </c>
      <c r="E20" s="286">
        <v>45064</v>
      </c>
      <c r="F20" s="262" t="s">
        <v>5317</v>
      </c>
      <c r="G20" s="246" t="s">
        <v>285</v>
      </c>
      <c r="H20" s="235">
        <v>110317038</v>
      </c>
      <c r="I20" s="261" t="s">
        <v>5353</v>
      </c>
      <c r="J20" s="238" t="s">
        <v>5354</v>
      </c>
      <c r="K20" s="261" t="s">
        <v>5320</v>
      </c>
      <c r="L20" s="287">
        <v>39</v>
      </c>
      <c r="M20" s="246"/>
      <c r="N20" s="246">
        <f t="shared" si="0"/>
        <v>39</v>
      </c>
      <c r="O20" s="246" t="s">
        <v>5321</v>
      </c>
      <c r="P20" s="246" t="s">
        <v>2524</v>
      </c>
      <c r="Q20" s="235"/>
      <c r="R20" s="246"/>
      <c r="S20" s="246"/>
      <c r="T20" s="246"/>
      <c r="U20" s="246"/>
    </row>
    <row r="21" spans="1:21" ht="21.6">
      <c r="A21" s="246">
        <v>20</v>
      </c>
      <c r="B21" s="286">
        <v>45076</v>
      </c>
      <c r="C21" s="246" t="s">
        <v>5315</v>
      </c>
      <c r="D21" s="246" t="s">
        <v>5316</v>
      </c>
      <c r="E21" s="286">
        <v>45064</v>
      </c>
      <c r="F21" s="262" t="s">
        <v>5317</v>
      </c>
      <c r="G21" s="246" t="s">
        <v>285</v>
      </c>
      <c r="H21" s="235">
        <v>110317058</v>
      </c>
      <c r="I21" s="261">
        <v>110708884</v>
      </c>
      <c r="J21" s="238" t="s">
        <v>5355</v>
      </c>
      <c r="K21" s="261" t="s">
        <v>5320</v>
      </c>
      <c r="L21" s="287">
        <v>4600</v>
      </c>
      <c r="M21" s="246"/>
      <c r="N21" s="246">
        <f t="shared" si="0"/>
        <v>4600</v>
      </c>
      <c r="O21" s="246" t="s">
        <v>5321</v>
      </c>
      <c r="P21" s="246" t="s">
        <v>2524</v>
      </c>
      <c r="Q21" s="235"/>
      <c r="R21" s="246"/>
      <c r="S21" s="246"/>
      <c r="T21" s="246"/>
      <c r="U21" s="246"/>
    </row>
    <row r="22" spans="1:21" ht="30.6">
      <c r="A22" s="246">
        <v>21</v>
      </c>
      <c r="B22" s="286">
        <v>45076</v>
      </c>
      <c r="C22" s="246" t="s">
        <v>5315</v>
      </c>
      <c r="D22" s="246" t="s">
        <v>5316</v>
      </c>
      <c r="E22" s="286">
        <v>45064</v>
      </c>
      <c r="F22" s="262" t="s">
        <v>5317</v>
      </c>
      <c r="G22" s="246" t="s">
        <v>285</v>
      </c>
      <c r="H22" s="235">
        <v>110317060</v>
      </c>
      <c r="I22" s="261"/>
      <c r="J22" s="238" t="s">
        <v>5356</v>
      </c>
      <c r="K22" s="261" t="s">
        <v>5320</v>
      </c>
      <c r="L22" s="246">
        <v>240</v>
      </c>
      <c r="M22" s="246"/>
      <c r="N22" s="246">
        <f t="shared" si="0"/>
        <v>240</v>
      </c>
      <c r="O22" s="246" t="s">
        <v>5321</v>
      </c>
      <c r="P22" s="246" t="s">
        <v>2524</v>
      </c>
      <c r="Q22" s="235"/>
      <c r="R22" s="246"/>
      <c r="S22" s="246"/>
      <c r="T22" s="246"/>
      <c r="U22" s="246"/>
    </row>
    <row r="23" spans="1:21" ht="21.6">
      <c r="A23" s="246">
        <v>22</v>
      </c>
      <c r="B23" s="286">
        <v>45076</v>
      </c>
      <c r="C23" s="246" t="s">
        <v>5315</v>
      </c>
      <c r="D23" s="246" t="s">
        <v>5316</v>
      </c>
      <c r="E23" s="286">
        <v>45064</v>
      </c>
      <c r="F23" s="262" t="s">
        <v>5317</v>
      </c>
      <c r="G23" s="246" t="s">
        <v>285</v>
      </c>
      <c r="H23" s="235">
        <v>110492019</v>
      </c>
      <c r="I23" s="261" t="s">
        <v>5357</v>
      </c>
      <c r="J23" s="238" t="s">
        <v>5358</v>
      </c>
      <c r="K23" s="261" t="s">
        <v>5320</v>
      </c>
      <c r="L23" s="287">
        <v>160</v>
      </c>
      <c r="M23" s="246"/>
      <c r="N23" s="246">
        <f t="shared" si="0"/>
        <v>160</v>
      </c>
      <c r="O23" s="246" t="s">
        <v>5321</v>
      </c>
      <c r="P23" s="246" t="s">
        <v>2524</v>
      </c>
      <c r="Q23" s="235"/>
      <c r="R23" s="246"/>
      <c r="S23" s="246"/>
      <c r="T23" s="246"/>
      <c r="U23" s="246"/>
    </row>
    <row r="24" spans="1:21" ht="30.6">
      <c r="A24" s="246">
        <v>23</v>
      </c>
      <c r="B24" s="286">
        <v>45076</v>
      </c>
      <c r="C24" s="246" t="s">
        <v>5315</v>
      </c>
      <c r="D24" s="246" t="s">
        <v>5316</v>
      </c>
      <c r="E24" s="286">
        <v>45064</v>
      </c>
      <c r="F24" s="262" t="s">
        <v>5317</v>
      </c>
      <c r="G24" s="246" t="s">
        <v>285</v>
      </c>
      <c r="H24" s="235" t="s">
        <v>5359</v>
      </c>
      <c r="I24" s="261"/>
      <c r="J24" s="238" t="s">
        <v>5360</v>
      </c>
      <c r="K24" s="261" t="s">
        <v>5361</v>
      </c>
      <c r="L24" s="246">
        <v>50</v>
      </c>
      <c r="M24" s="246"/>
      <c r="N24" s="246">
        <f t="shared" si="0"/>
        <v>50</v>
      </c>
      <c r="O24" s="246" t="s">
        <v>5362</v>
      </c>
      <c r="P24" s="246" t="s">
        <v>2524</v>
      </c>
      <c r="Q24" s="235"/>
      <c r="R24" s="246"/>
      <c r="S24" s="246"/>
      <c r="T24" s="246"/>
      <c r="U24" s="246"/>
    </row>
    <row r="25" spans="1:21" ht="21.6">
      <c r="A25" s="246">
        <v>24</v>
      </c>
      <c r="B25" s="286">
        <v>45076</v>
      </c>
      <c r="C25" s="246" t="s">
        <v>5315</v>
      </c>
      <c r="D25" s="246" t="s">
        <v>5316</v>
      </c>
      <c r="E25" s="286">
        <v>45064</v>
      </c>
      <c r="F25" s="262" t="s">
        <v>5317</v>
      </c>
      <c r="G25" s="246" t="s">
        <v>285</v>
      </c>
      <c r="H25" s="235">
        <v>111448667</v>
      </c>
      <c r="I25" s="261">
        <v>221</v>
      </c>
      <c r="J25" s="238" t="s">
        <v>5363</v>
      </c>
      <c r="K25" s="261" t="s">
        <v>5320</v>
      </c>
      <c r="L25" s="246">
        <v>45</v>
      </c>
      <c r="M25" s="246"/>
      <c r="N25" s="246">
        <f t="shared" si="0"/>
        <v>45</v>
      </c>
      <c r="O25" s="246" t="s">
        <v>5364</v>
      </c>
      <c r="P25" s="246" t="s">
        <v>2524</v>
      </c>
      <c r="Q25" s="235"/>
      <c r="R25" s="246"/>
      <c r="S25" s="246"/>
      <c r="T25" s="246"/>
      <c r="U25" s="246"/>
    </row>
    <row r="26" spans="1:21" ht="21.6">
      <c r="A26" s="523">
        <v>25</v>
      </c>
      <c r="B26" s="524">
        <v>45076</v>
      </c>
      <c r="C26" s="523" t="s">
        <v>5315</v>
      </c>
      <c r="D26" s="523" t="s">
        <v>5316</v>
      </c>
      <c r="E26" s="524">
        <v>45064</v>
      </c>
      <c r="F26" s="525" t="s">
        <v>5317</v>
      </c>
      <c r="G26" s="523" t="s">
        <v>285</v>
      </c>
      <c r="H26" s="526"/>
      <c r="I26" s="527"/>
      <c r="J26" s="281" t="s">
        <v>5365</v>
      </c>
      <c r="K26" s="527" t="s">
        <v>5323</v>
      </c>
      <c r="L26" s="523">
        <v>4</v>
      </c>
      <c r="M26" s="523"/>
      <c r="N26" s="523">
        <f t="shared" si="0"/>
        <v>4</v>
      </c>
      <c r="O26" s="523" t="s">
        <v>5321</v>
      </c>
      <c r="P26" s="523" t="s">
        <v>2524</v>
      </c>
      <c r="Q26" s="528"/>
      <c r="R26" s="528"/>
      <c r="S26" s="528"/>
      <c r="T26" s="528"/>
      <c r="U26" s="528"/>
    </row>
    <row r="27" spans="1:21" ht="40.799999999999997">
      <c r="A27" s="246">
        <v>26</v>
      </c>
      <c r="B27" s="286">
        <v>45076</v>
      </c>
      <c r="C27" s="246" t="s">
        <v>5315</v>
      </c>
      <c r="D27" s="246" t="s">
        <v>5316</v>
      </c>
      <c r="E27" s="286">
        <v>45064</v>
      </c>
      <c r="F27" s="262" t="s">
        <v>5317</v>
      </c>
      <c r="G27" s="246" t="s">
        <v>285</v>
      </c>
      <c r="H27" s="238">
        <v>111397722</v>
      </c>
      <c r="I27" s="261">
        <v>9140043141</v>
      </c>
      <c r="J27" s="239" t="s">
        <v>5366</v>
      </c>
      <c r="K27" s="261" t="s">
        <v>5320</v>
      </c>
      <c r="L27" s="246">
        <v>8</v>
      </c>
      <c r="M27" s="246"/>
      <c r="N27" s="246">
        <f t="shared" si="0"/>
        <v>8</v>
      </c>
      <c r="O27" s="246" t="s">
        <v>5321</v>
      </c>
      <c r="P27" s="246" t="s">
        <v>2524</v>
      </c>
      <c r="Q27" s="235">
        <v>135.22999999999999</v>
      </c>
      <c r="R27" s="246"/>
      <c r="S27" s="246"/>
      <c r="T27" s="246"/>
      <c r="U27" s="246"/>
    </row>
    <row r="28" spans="1:21" ht="30.6">
      <c r="A28" s="246">
        <v>27</v>
      </c>
      <c r="B28" s="286">
        <v>45076</v>
      </c>
      <c r="C28" s="246" t="s">
        <v>5315</v>
      </c>
      <c r="D28" s="246" t="s">
        <v>5316</v>
      </c>
      <c r="E28" s="286">
        <v>45064</v>
      </c>
      <c r="F28" s="262" t="s">
        <v>5317</v>
      </c>
      <c r="G28" s="246" t="s">
        <v>285</v>
      </c>
      <c r="H28" s="238">
        <v>112173252</v>
      </c>
      <c r="I28" s="261">
        <v>19000005081</v>
      </c>
      <c r="J28" s="239" t="s">
        <v>3272</v>
      </c>
      <c r="K28" s="261" t="s">
        <v>5320</v>
      </c>
      <c r="L28" s="246">
        <v>20</v>
      </c>
      <c r="M28" s="246"/>
      <c r="N28" s="246">
        <f t="shared" si="0"/>
        <v>20</v>
      </c>
      <c r="O28" s="246" t="s">
        <v>5321</v>
      </c>
      <c r="P28" s="246" t="s">
        <v>2524</v>
      </c>
      <c r="Q28" s="235">
        <v>215.44</v>
      </c>
      <c r="R28" s="246"/>
      <c r="S28" s="246"/>
      <c r="T28" s="246"/>
      <c r="U28" s="246"/>
    </row>
    <row r="29" spans="1:21" ht="21.6">
      <c r="A29" s="529">
        <v>28</v>
      </c>
      <c r="B29" s="530">
        <v>45076</v>
      </c>
      <c r="C29" s="529" t="s">
        <v>5315</v>
      </c>
      <c r="D29" s="529" t="s">
        <v>5316</v>
      </c>
      <c r="E29" s="530">
        <v>45064</v>
      </c>
      <c r="F29" s="531" t="s">
        <v>5317</v>
      </c>
      <c r="G29" s="529" t="s">
        <v>285</v>
      </c>
      <c r="H29" s="279"/>
      <c r="I29" s="532"/>
      <c r="J29" s="280" t="s">
        <v>5367</v>
      </c>
      <c r="K29" s="532" t="s">
        <v>5320</v>
      </c>
      <c r="L29" s="529">
        <v>1170</v>
      </c>
      <c r="M29" s="529"/>
      <c r="N29" s="529">
        <f t="shared" si="0"/>
        <v>1170</v>
      </c>
      <c r="O29" s="529" t="s">
        <v>5368</v>
      </c>
      <c r="P29" s="529" t="s">
        <v>2524</v>
      </c>
      <c r="Q29" s="528"/>
      <c r="R29" s="528"/>
      <c r="S29" s="528"/>
      <c r="T29" s="528"/>
      <c r="U29" s="528"/>
    </row>
    <row r="30" spans="1:21" ht="21.6">
      <c r="A30" s="249">
        <v>29</v>
      </c>
      <c r="B30" s="284">
        <v>45076</v>
      </c>
      <c r="C30" s="249" t="s">
        <v>5315</v>
      </c>
      <c r="D30" s="249" t="s">
        <v>5316</v>
      </c>
      <c r="E30" s="284">
        <v>45064</v>
      </c>
      <c r="F30" s="506" t="s">
        <v>5317</v>
      </c>
      <c r="G30" s="249" t="s">
        <v>285</v>
      </c>
      <c r="H30" s="263"/>
      <c r="I30" s="533"/>
      <c r="J30" s="264" t="s">
        <v>5369</v>
      </c>
      <c r="K30" s="533" t="s">
        <v>5320</v>
      </c>
      <c r="L30" s="249">
        <v>48</v>
      </c>
      <c r="M30" s="249"/>
      <c r="N30" s="249">
        <f t="shared" si="0"/>
        <v>48</v>
      </c>
      <c r="O30" s="249" t="s">
        <v>5321</v>
      </c>
      <c r="P30" s="249" t="s">
        <v>2524</v>
      </c>
      <c r="Q30" s="528"/>
      <c r="R30" s="528"/>
      <c r="S30" s="528"/>
      <c r="T30" s="528"/>
      <c r="U30" s="528"/>
    </row>
    <row r="31" spans="1:21" ht="21.6">
      <c r="A31" s="249">
        <v>30</v>
      </c>
      <c r="B31" s="284">
        <v>45076</v>
      </c>
      <c r="C31" s="249" t="s">
        <v>5315</v>
      </c>
      <c r="D31" s="249" t="s">
        <v>5316</v>
      </c>
      <c r="E31" s="284">
        <v>45064</v>
      </c>
      <c r="F31" s="506" t="s">
        <v>5317</v>
      </c>
      <c r="G31" s="249" t="s">
        <v>285</v>
      </c>
      <c r="H31" s="263"/>
      <c r="I31" s="533"/>
      <c r="J31" s="264" t="s">
        <v>5370</v>
      </c>
      <c r="K31" s="533" t="s">
        <v>5320</v>
      </c>
      <c r="L31" s="249">
        <v>89</v>
      </c>
      <c r="M31" s="249"/>
      <c r="N31" s="249">
        <f t="shared" si="0"/>
        <v>89</v>
      </c>
      <c r="O31" s="249" t="s">
        <v>5321</v>
      </c>
      <c r="P31" s="249" t="s">
        <v>2524</v>
      </c>
      <c r="Q31" s="528"/>
      <c r="R31" s="528"/>
      <c r="S31" s="528"/>
      <c r="T31" s="528"/>
      <c r="U31" s="528"/>
    </row>
    <row r="32" spans="1:21" ht="21.6">
      <c r="A32" s="249">
        <v>31</v>
      </c>
      <c r="B32" s="284">
        <v>45076</v>
      </c>
      <c r="C32" s="249" t="s">
        <v>5315</v>
      </c>
      <c r="D32" s="249" t="s">
        <v>5316</v>
      </c>
      <c r="E32" s="284">
        <v>45064</v>
      </c>
      <c r="F32" s="506" t="s">
        <v>5317</v>
      </c>
      <c r="G32" s="249" t="s">
        <v>285</v>
      </c>
      <c r="H32" s="263"/>
      <c r="I32" s="533"/>
      <c r="J32" s="264" t="s">
        <v>5371</v>
      </c>
      <c r="K32" s="533" t="s">
        <v>5320</v>
      </c>
      <c r="L32" s="249">
        <v>80</v>
      </c>
      <c r="M32" s="249"/>
      <c r="N32" s="249">
        <f t="shared" si="0"/>
        <v>80</v>
      </c>
      <c r="O32" s="249" t="s">
        <v>5321</v>
      </c>
      <c r="P32" s="249" t="s">
        <v>2524</v>
      </c>
      <c r="Q32" s="528"/>
      <c r="R32" s="528"/>
      <c r="S32" s="528"/>
      <c r="T32" s="528"/>
      <c r="U32" s="528"/>
    </row>
    <row r="33" spans="1:21" ht="21.6">
      <c r="A33" s="249">
        <v>32</v>
      </c>
      <c r="B33" s="284">
        <v>45076</v>
      </c>
      <c r="C33" s="249" t="s">
        <v>5315</v>
      </c>
      <c r="D33" s="249" t="s">
        <v>5316</v>
      </c>
      <c r="E33" s="284">
        <v>45064</v>
      </c>
      <c r="F33" s="506" t="s">
        <v>5317</v>
      </c>
      <c r="G33" s="249" t="s">
        <v>285</v>
      </c>
      <c r="H33" s="263"/>
      <c r="I33" s="533"/>
      <c r="J33" s="264" t="s">
        <v>5372</v>
      </c>
      <c r="K33" s="533" t="s">
        <v>5320</v>
      </c>
      <c r="L33" s="249">
        <v>80</v>
      </c>
      <c r="M33" s="249"/>
      <c r="N33" s="249">
        <f t="shared" si="0"/>
        <v>80</v>
      </c>
      <c r="O33" s="249" t="s">
        <v>5321</v>
      </c>
      <c r="P33" s="249" t="s">
        <v>2524</v>
      </c>
      <c r="Q33" s="528"/>
      <c r="R33" s="528"/>
      <c r="S33" s="528"/>
      <c r="T33" s="528"/>
      <c r="U33" s="528"/>
    </row>
    <row r="34" spans="1:21" ht="21.6">
      <c r="A34" s="249">
        <v>33</v>
      </c>
      <c r="B34" s="284">
        <v>45076</v>
      </c>
      <c r="C34" s="249" t="s">
        <v>5315</v>
      </c>
      <c r="D34" s="249" t="s">
        <v>5316</v>
      </c>
      <c r="E34" s="284">
        <v>45064</v>
      </c>
      <c r="F34" s="506" t="s">
        <v>5317</v>
      </c>
      <c r="G34" s="249" t="s">
        <v>285</v>
      </c>
      <c r="H34" s="263"/>
      <c r="I34" s="533"/>
      <c r="J34" s="264" t="s">
        <v>5373</v>
      </c>
      <c r="K34" s="533" t="s">
        <v>5320</v>
      </c>
      <c r="L34" s="249">
        <v>4000</v>
      </c>
      <c r="M34" s="249"/>
      <c r="N34" s="249">
        <f t="shared" si="0"/>
        <v>4000</v>
      </c>
      <c r="O34" s="249" t="s">
        <v>5321</v>
      </c>
      <c r="P34" s="249" t="s">
        <v>2524</v>
      </c>
      <c r="Q34" s="528"/>
      <c r="R34" s="528"/>
      <c r="S34" s="528"/>
      <c r="T34" s="528"/>
      <c r="U34" s="528"/>
    </row>
    <row r="35" spans="1:21" ht="21.6">
      <c r="A35" s="534">
        <v>34</v>
      </c>
      <c r="B35" s="535">
        <v>45076</v>
      </c>
      <c r="C35" s="534" t="s">
        <v>5315</v>
      </c>
      <c r="D35" s="534" t="s">
        <v>5316</v>
      </c>
      <c r="E35" s="535">
        <v>45064</v>
      </c>
      <c r="F35" s="536" t="s">
        <v>5317</v>
      </c>
      <c r="G35" s="534" t="s">
        <v>285</v>
      </c>
      <c r="H35" s="277"/>
      <c r="I35" s="537"/>
      <c r="J35" s="278" t="s">
        <v>5374</v>
      </c>
      <c r="K35" s="537" t="s">
        <v>5320</v>
      </c>
      <c r="L35" s="534">
        <v>100</v>
      </c>
      <c r="M35" s="534"/>
      <c r="N35" s="534">
        <f t="shared" si="0"/>
        <v>100</v>
      </c>
      <c r="O35" s="534" t="s">
        <v>5321</v>
      </c>
      <c r="P35" s="534" t="s">
        <v>2524</v>
      </c>
      <c r="Q35" s="528"/>
      <c r="R35" s="528"/>
      <c r="S35" s="528"/>
      <c r="T35" s="528"/>
      <c r="U35" s="528"/>
    </row>
    <row r="36" spans="1:21" ht="61.2">
      <c r="A36" s="246">
        <v>35</v>
      </c>
      <c r="B36" s="286">
        <v>45076</v>
      </c>
      <c r="C36" s="246" t="s">
        <v>5315</v>
      </c>
      <c r="D36" s="246" t="s">
        <v>5316</v>
      </c>
      <c r="E36" s="286">
        <v>45064</v>
      </c>
      <c r="F36" s="262" t="s">
        <v>5317</v>
      </c>
      <c r="G36" s="246" t="s">
        <v>285</v>
      </c>
      <c r="H36" s="238">
        <v>109552693</v>
      </c>
      <c r="I36" s="261" t="s">
        <v>5375</v>
      </c>
      <c r="J36" s="239" t="s">
        <v>5376</v>
      </c>
      <c r="K36" s="261" t="s">
        <v>5320</v>
      </c>
      <c r="L36" s="246">
        <v>3000</v>
      </c>
      <c r="M36" s="246"/>
      <c r="N36" s="246">
        <f t="shared" si="0"/>
        <v>3000</v>
      </c>
      <c r="O36" s="246" t="s">
        <v>5321</v>
      </c>
      <c r="P36" s="246" t="s">
        <v>2524</v>
      </c>
      <c r="Q36" s="235"/>
      <c r="R36" s="246"/>
      <c r="S36" s="246"/>
      <c r="T36" s="246"/>
      <c r="U36" s="246"/>
    </row>
    <row r="37" spans="1:21" ht="30.6">
      <c r="A37" s="246">
        <v>36</v>
      </c>
      <c r="B37" s="286">
        <v>45076</v>
      </c>
      <c r="C37" s="246" t="s">
        <v>5315</v>
      </c>
      <c r="D37" s="246" t="s">
        <v>5316</v>
      </c>
      <c r="E37" s="286">
        <v>45064</v>
      </c>
      <c r="F37" s="262" t="s">
        <v>5317</v>
      </c>
      <c r="G37" s="246" t="s">
        <v>285</v>
      </c>
      <c r="H37" s="238" t="s">
        <v>5377</v>
      </c>
      <c r="I37" s="261"/>
      <c r="J37" s="239" t="s">
        <v>5378</v>
      </c>
      <c r="K37" s="261" t="s">
        <v>5320</v>
      </c>
      <c r="L37" s="246">
        <v>12</v>
      </c>
      <c r="M37" s="246"/>
      <c r="N37" s="246">
        <f t="shared" si="0"/>
        <v>12</v>
      </c>
      <c r="O37" s="246" t="s">
        <v>5321</v>
      </c>
      <c r="P37" s="246" t="s">
        <v>2524</v>
      </c>
      <c r="Q37" s="235"/>
      <c r="R37" s="246"/>
      <c r="S37" s="246"/>
      <c r="T37" s="246"/>
      <c r="U37" s="246"/>
    </row>
    <row r="38" spans="1:21" ht="21.6">
      <c r="A38" s="523">
        <v>37</v>
      </c>
      <c r="B38" s="524">
        <v>45076</v>
      </c>
      <c r="C38" s="523" t="s">
        <v>5315</v>
      </c>
      <c r="D38" s="523" t="s">
        <v>5316</v>
      </c>
      <c r="E38" s="524">
        <v>45064</v>
      </c>
      <c r="F38" s="525" t="s">
        <v>5317</v>
      </c>
      <c r="G38" s="523" t="s">
        <v>285</v>
      </c>
      <c r="H38" s="281"/>
      <c r="I38" s="527"/>
      <c r="J38" s="282" t="s">
        <v>5379</v>
      </c>
      <c r="K38" s="527" t="s">
        <v>5320</v>
      </c>
      <c r="L38" s="523">
        <v>100</v>
      </c>
      <c r="M38" s="523"/>
      <c r="N38" s="523">
        <f t="shared" si="0"/>
        <v>100</v>
      </c>
      <c r="O38" s="523" t="s">
        <v>5321</v>
      </c>
      <c r="P38" s="523" t="s">
        <v>2524</v>
      </c>
      <c r="Q38" s="528"/>
      <c r="R38" s="528"/>
      <c r="S38" s="528"/>
      <c r="T38" s="528"/>
      <c r="U38" s="528"/>
    </row>
    <row r="39" spans="1:21" ht="21.6">
      <c r="A39" s="246">
        <v>38</v>
      </c>
      <c r="B39" s="286">
        <v>45076</v>
      </c>
      <c r="C39" s="246" t="s">
        <v>5315</v>
      </c>
      <c r="D39" s="246" t="s">
        <v>5316</v>
      </c>
      <c r="E39" s="286">
        <v>45064</v>
      </c>
      <c r="F39" s="262" t="s">
        <v>5317</v>
      </c>
      <c r="G39" s="246" t="s">
        <v>285</v>
      </c>
      <c r="H39" s="238" t="s">
        <v>5380</v>
      </c>
      <c r="I39" s="261"/>
      <c r="J39" s="239" t="s">
        <v>5381</v>
      </c>
      <c r="K39" s="261" t="s">
        <v>5320</v>
      </c>
      <c r="L39" s="246">
        <v>6</v>
      </c>
      <c r="M39" s="246"/>
      <c r="N39" s="246">
        <f t="shared" si="0"/>
        <v>6</v>
      </c>
      <c r="O39" s="246" t="s">
        <v>5321</v>
      </c>
      <c r="P39" s="246" t="s">
        <v>2524</v>
      </c>
      <c r="Q39" s="235"/>
      <c r="R39" s="246"/>
      <c r="S39" s="246"/>
      <c r="T39" s="246"/>
      <c r="U39" s="246"/>
    </row>
    <row r="40" spans="1:21" ht="21.6">
      <c r="A40" s="246">
        <v>39</v>
      </c>
      <c r="B40" s="286">
        <v>45076</v>
      </c>
      <c r="C40" s="246" t="s">
        <v>5315</v>
      </c>
      <c r="D40" s="246" t="s">
        <v>5316</v>
      </c>
      <c r="E40" s="286">
        <v>45064</v>
      </c>
      <c r="F40" s="262" t="s">
        <v>5317</v>
      </c>
      <c r="G40" s="246" t="s">
        <v>285</v>
      </c>
      <c r="H40" s="239" t="s">
        <v>5382</v>
      </c>
      <c r="I40" s="261"/>
      <c r="J40" s="239" t="s">
        <v>5383</v>
      </c>
      <c r="K40" s="261" t="s">
        <v>5320</v>
      </c>
      <c r="L40" s="246">
        <v>6</v>
      </c>
      <c r="M40" s="246"/>
      <c r="N40" s="246">
        <f t="shared" si="0"/>
        <v>6</v>
      </c>
      <c r="O40" s="246" t="s">
        <v>5321</v>
      </c>
      <c r="P40" s="246" t="s">
        <v>2524</v>
      </c>
      <c r="Q40" s="235"/>
      <c r="R40" s="246"/>
      <c r="S40" s="246"/>
      <c r="T40" s="246"/>
      <c r="U40" s="246"/>
    </row>
    <row r="41" spans="1:21" ht="30.6">
      <c r="A41" s="246">
        <v>40</v>
      </c>
      <c r="B41" s="286">
        <v>45076</v>
      </c>
      <c r="C41" s="246" t="s">
        <v>5315</v>
      </c>
      <c r="D41" s="246" t="s">
        <v>5316</v>
      </c>
      <c r="E41" s="286">
        <v>45064</v>
      </c>
      <c r="F41" s="262" t="s">
        <v>5317</v>
      </c>
      <c r="G41" s="246" t="s">
        <v>285</v>
      </c>
      <c r="H41" s="239">
        <v>100715435</v>
      </c>
      <c r="I41" s="285" t="s">
        <v>5384</v>
      </c>
      <c r="J41" s="239" t="s">
        <v>5385</v>
      </c>
      <c r="K41" s="261" t="s">
        <v>5320</v>
      </c>
      <c r="L41" s="246">
        <v>12</v>
      </c>
      <c r="M41" s="246"/>
      <c r="N41" s="246">
        <f t="shared" si="0"/>
        <v>12</v>
      </c>
      <c r="O41" s="246" t="s">
        <v>5321</v>
      </c>
      <c r="P41" s="246" t="s">
        <v>2524</v>
      </c>
      <c r="Q41" s="235"/>
      <c r="R41" s="246"/>
      <c r="S41" s="246"/>
      <c r="T41" s="246"/>
      <c r="U41" s="246"/>
    </row>
    <row r="42" spans="1:21" ht="21.6">
      <c r="A42" s="529">
        <v>41</v>
      </c>
      <c r="B42" s="530">
        <v>45076</v>
      </c>
      <c r="C42" s="529" t="s">
        <v>5315</v>
      </c>
      <c r="D42" s="529" t="s">
        <v>5316</v>
      </c>
      <c r="E42" s="530">
        <v>45064</v>
      </c>
      <c r="F42" s="531" t="s">
        <v>5317</v>
      </c>
      <c r="G42" s="529" t="s">
        <v>285</v>
      </c>
      <c r="H42" s="279"/>
      <c r="I42" s="532"/>
      <c r="J42" s="280" t="s">
        <v>5386</v>
      </c>
      <c r="K42" s="532" t="s">
        <v>5320</v>
      </c>
      <c r="L42" s="529">
        <v>27</v>
      </c>
      <c r="M42" s="529"/>
      <c r="N42" s="529">
        <f t="shared" si="0"/>
        <v>27</v>
      </c>
      <c r="O42" s="529" t="s">
        <v>5321</v>
      </c>
      <c r="P42" s="529" t="s">
        <v>2524</v>
      </c>
      <c r="Q42" s="528"/>
      <c r="R42" s="528"/>
      <c r="S42" s="528"/>
      <c r="T42" s="528"/>
      <c r="U42" s="528"/>
    </row>
    <row r="43" spans="1:21" ht="21.6">
      <c r="A43" s="249">
        <v>42</v>
      </c>
      <c r="B43" s="284">
        <v>45076</v>
      </c>
      <c r="C43" s="249" t="s">
        <v>5315</v>
      </c>
      <c r="D43" s="249" t="s">
        <v>5316</v>
      </c>
      <c r="E43" s="284">
        <v>45064</v>
      </c>
      <c r="F43" s="506" t="s">
        <v>5317</v>
      </c>
      <c r="G43" s="249" t="s">
        <v>285</v>
      </c>
      <c r="H43" s="263"/>
      <c r="I43" s="533"/>
      <c r="J43" s="264" t="s">
        <v>5387</v>
      </c>
      <c r="K43" s="533" t="s">
        <v>5320</v>
      </c>
      <c r="L43" s="249">
        <v>8</v>
      </c>
      <c r="M43" s="249"/>
      <c r="N43" s="249">
        <f t="shared" si="0"/>
        <v>8</v>
      </c>
      <c r="O43" s="249" t="s">
        <v>5321</v>
      </c>
      <c r="P43" s="249" t="s">
        <v>2524</v>
      </c>
      <c r="Q43" s="528"/>
      <c r="R43" s="528"/>
      <c r="S43" s="528"/>
      <c r="T43" s="528"/>
      <c r="U43" s="528"/>
    </row>
    <row r="44" spans="1:21" ht="21.6">
      <c r="A44" s="249">
        <v>43</v>
      </c>
      <c r="B44" s="284">
        <v>45076</v>
      </c>
      <c r="C44" s="249" t="s">
        <v>5315</v>
      </c>
      <c r="D44" s="249" t="s">
        <v>5316</v>
      </c>
      <c r="E44" s="284">
        <v>45064</v>
      </c>
      <c r="F44" s="506" t="s">
        <v>5317</v>
      </c>
      <c r="G44" s="249" t="s">
        <v>285</v>
      </c>
      <c r="H44" s="263"/>
      <c r="I44" s="533"/>
      <c r="J44" s="264" t="s">
        <v>5388</v>
      </c>
      <c r="K44" s="533" t="s">
        <v>5320</v>
      </c>
      <c r="L44" s="249">
        <v>648</v>
      </c>
      <c r="M44" s="249"/>
      <c r="N44" s="249">
        <f t="shared" si="0"/>
        <v>648</v>
      </c>
      <c r="O44" s="249" t="s">
        <v>5321</v>
      </c>
      <c r="P44" s="249" t="s">
        <v>2524</v>
      </c>
      <c r="Q44" s="528"/>
      <c r="R44" s="528"/>
      <c r="S44" s="528"/>
      <c r="T44" s="528"/>
      <c r="U44" s="528"/>
    </row>
    <row r="45" spans="1:21" ht="21.6">
      <c r="A45" s="534">
        <v>44</v>
      </c>
      <c r="B45" s="535">
        <v>45076</v>
      </c>
      <c r="C45" s="534" t="s">
        <v>5315</v>
      </c>
      <c r="D45" s="534" t="s">
        <v>5316</v>
      </c>
      <c r="E45" s="535">
        <v>45064</v>
      </c>
      <c r="F45" s="536" t="s">
        <v>5317</v>
      </c>
      <c r="G45" s="534" t="s">
        <v>285</v>
      </c>
      <c r="H45" s="277"/>
      <c r="I45" s="537"/>
      <c r="J45" s="278" t="s">
        <v>5389</v>
      </c>
      <c r="K45" s="537" t="s">
        <v>5320</v>
      </c>
      <c r="L45" s="534">
        <v>100</v>
      </c>
      <c r="M45" s="534"/>
      <c r="N45" s="534">
        <f t="shared" si="0"/>
        <v>100</v>
      </c>
      <c r="O45" s="534" t="s">
        <v>5321</v>
      </c>
      <c r="P45" s="534" t="s">
        <v>2524</v>
      </c>
      <c r="Q45" s="528"/>
      <c r="R45" s="528"/>
      <c r="S45" s="528"/>
      <c r="T45" s="528"/>
      <c r="U45" s="528"/>
    </row>
    <row r="46" spans="1:21" ht="21.6">
      <c r="A46" s="246">
        <v>45</v>
      </c>
      <c r="B46" s="286">
        <v>45076</v>
      </c>
      <c r="C46" s="246" t="s">
        <v>5315</v>
      </c>
      <c r="D46" s="246" t="s">
        <v>5316</v>
      </c>
      <c r="E46" s="286">
        <v>45064</v>
      </c>
      <c r="F46" s="262" t="s">
        <v>5317</v>
      </c>
      <c r="G46" s="246" t="s">
        <v>285</v>
      </c>
      <c r="H46" s="238">
        <v>102117361</v>
      </c>
      <c r="I46" s="261" t="s">
        <v>5390</v>
      </c>
      <c r="J46" s="239" t="s">
        <v>5391</v>
      </c>
      <c r="K46" s="261" t="s">
        <v>5320</v>
      </c>
      <c r="L46" s="246">
        <v>12</v>
      </c>
      <c r="M46" s="246"/>
      <c r="N46" s="246">
        <f t="shared" si="0"/>
        <v>12</v>
      </c>
      <c r="O46" s="246" t="s">
        <v>5321</v>
      </c>
      <c r="P46" s="246" t="s">
        <v>2524</v>
      </c>
      <c r="Q46" s="235"/>
      <c r="R46" s="246"/>
      <c r="S46" s="246"/>
      <c r="T46" s="246"/>
      <c r="U46" s="246"/>
    </row>
    <row r="47" spans="1:21" ht="21.6">
      <c r="A47" s="523">
        <v>46</v>
      </c>
      <c r="B47" s="524">
        <v>45076</v>
      </c>
      <c r="C47" s="523" t="s">
        <v>5315</v>
      </c>
      <c r="D47" s="523" t="s">
        <v>5316</v>
      </c>
      <c r="E47" s="524">
        <v>45064</v>
      </c>
      <c r="F47" s="525" t="s">
        <v>5317</v>
      </c>
      <c r="G47" s="523" t="s">
        <v>285</v>
      </c>
      <c r="H47" s="281"/>
      <c r="I47" s="527" t="s">
        <v>5392</v>
      </c>
      <c r="J47" s="282" t="s">
        <v>5393</v>
      </c>
      <c r="K47" s="527" t="s">
        <v>5320</v>
      </c>
      <c r="L47" s="523">
        <v>35</v>
      </c>
      <c r="M47" s="523"/>
      <c r="N47" s="523">
        <f t="shared" si="0"/>
        <v>35</v>
      </c>
      <c r="O47" s="523" t="s">
        <v>296</v>
      </c>
      <c r="P47" s="523" t="s">
        <v>2524</v>
      </c>
      <c r="Q47" s="528"/>
      <c r="R47" s="528"/>
      <c r="S47" s="528"/>
      <c r="T47" s="528"/>
      <c r="U47" s="528"/>
    </row>
    <row r="48" spans="1:21" ht="30.6">
      <c r="A48" s="246">
        <v>47</v>
      </c>
      <c r="B48" s="286">
        <v>45124</v>
      </c>
      <c r="C48" s="246" t="s">
        <v>2561</v>
      </c>
      <c r="D48" s="246" t="s">
        <v>4224</v>
      </c>
      <c r="E48" s="286">
        <v>45106</v>
      </c>
      <c r="F48" s="262" t="s">
        <v>4225</v>
      </c>
      <c r="G48" s="246" t="s">
        <v>285</v>
      </c>
      <c r="H48" s="238">
        <v>112137134</v>
      </c>
      <c r="I48" s="261">
        <v>21038811406</v>
      </c>
      <c r="J48" s="239" t="s">
        <v>2415</v>
      </c>
      <c r="K48" s="261" t="s">
        <v>36</v>
      </c>
      <c r="L48" s="246">
        <v>50</v>
      </c>
      <c r="M48" s="246">
        <v>3</v>
      </c>
      <c r="N48" s="246">
        <f t="shared" si="0"/>
        <v>47</v>
      </c>
      <c r="O48" s="246" t="s">
        <v>5394</v>
      </c>
      <c r="P48" s="246" t="s">
        <v>5395</v>
      </c>
      <c r="Q48" s="235">
        <v>1252.82</v>
      </c>
      <c r="R48" s="235" t="s">
        <v>5185</v>
      </c>
      <c r="S48" s="241">
        <v>45349</v>
      </c>
      <c r="T48" s="241">
        <v>45349</v>
      </c>
      <c r="U48" s="235" t="s">
        <v>3782</v>
      </c>
    </row>
    <row r="49" spans="1:21" ht="30.6">
      <c r="A49" s="246">
        <v>47</v>
      </c>
      <c r="B49" s="286">
        <v>45124</v>
      </c>
      <c r="C49" s="246" t="s">
        <v>2561</v>
      </c>
      <c r="D49" s="246" t="s">
        <v>4224</v>
      </c>
      <c r="E49" s="286">
        <v>45106</v>
      </c>
      <c r="F49" s="262" t="s">
        <v>4225</v>
      </c>
      <c r="G49" s="246" t="s">
        <v>285</v>
      </c>
      <c r="H49" s="238">
        <v>112137134</v>
      </c>
      <c r="I49" s="261">
        <v>21038811406</v>
      </c>
      <c r="J49" s="239" t="s">
        <v>2415</v>
      </c>
      <c r="K49" s="261" t="s">
        <v>36</v>
      </c>
      <c r="L49" s="246"/>
      <c r="M49" s="246">
        <v>7</v>
      </c>
      <c r="N49" s="246">
        <f t="shared" si="0"/>
        <v>-7</v>
      </c>
      <c r="O49" s="246" t="s">
        <v>5394</v>
      </c>
      <c r="P49" s="246" t="s">
        <v>5395</v>
      </c>
      <c r="Q49" s="235"/>
      <c r="R49" s="539" t="s">
        <v>6483</v>
      </c>
      <c r="S49" s="521">
        <v>45804</v>
      </c>
      <c r="T49" s="521">
        <v>45804</v>
      </c>
      <c r="U49" s="235" t="s">
        <v>3782</v>
      </c>
    </row>
    <row r="50" spans="1:21">
      <c r="A50" s="246">
        <v>48</v>
      </c>
      <c r="B50" s="286">
        <v>45450</v>
      </c>
      <c r="C50" s="246" t="s">
        <v>5655</v>
      </c>
      <c r="D50" s="246" t="s">
        <v>5656</v>
      </c>
      <c r="E50" s="286">
        <v>45447</v>
      </c>
      <c r="F50" s="246" t="s">
        <v>5657</v>
      </c>
      <c r="G50" s="246" t="s">
        <v>285</v>
      </c>
      <c r="H50" s="246" t="s">
        <v>5210</v>
      </c>
      <c r="I50" s="246" t="s">
        <v>5658</v>
      </c>
      <c r="J50" s="246" t="s">
        <v>5659</v>
      </c>
      <c r="K50" s="246" t="s">
        <v>36</v>
      </c>
      <c r="L50" s="246">
        <v>1</v>
      </c>
      <c r="M50" s="249"/>
      <c r="N50" s="246">
        <f t="shared" si="0"/>
        <v>1</v>
      </c>
      <c r="O50" s="246" t="s">
        <v>5660</v>
      </c>
      <c r="P50" s="246" t="s">
        <v>5661</v>
      </c>
      <c r="Q50" s="249"/>
      <c r="R50" s="249"/>
      <c r="S50" s="249"/>
      <c r="T50" s="249"/>
      <c r="U50" s="249" t="s">
        <v>5662</v>
      </c>
    </row>
    <row r="51" spans="1:21">
      <c r="A51" s="246">
        <v>49</v>
      </c>
      <c r="B51" s="286">
        <v>45450</v>
      </c>
      <c r="C51" s="246" t="s">
        <v>5655</v>
      </c>
      <c r="D51" s="246" t="s">
        <v>5656</v>
      </c>
      <c r="E51" s="286">
        <v>45447</v>
      </c>
      <c r="F51" s="246" t="s">
        <v>5657</v>
      </c>
      <c r="G51" s="246" t="s">
        <v>285</v>
      </c>
      <c r="H51" s="246">
        <v>105777225</v>
      </c>
      <c r="I51" s="246" t="s">
        <v>5222</v>
      </c>
      <c r="J51" s="246" t="s">
        <v>5236</v>
      </c>
      <c r="K51" s="246" t="s">
        <v>36</v>
      </c>
      <c r="L51" s="246">
        <v>4</v>
      </c>
      <c r="M51" s="249"/>
      <c r="N51" s="246">
        <f t="shared" si="0"/>
        <v>4</v>
      </c>
      <c r="O51" s="246" t="s">
        <v>5660</v>
      </c>
      <c r="P51" s="246" t="s">
        <v>5661</v>
      </c>
      <c r="Q51" s="249"/>
      <c r="R51" s="249"/>
      <c r="S51" s="249"/>
      <c r="T51" s="249"/>
      <c r="U51" s="249" t="s">
        <v>5662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B9C32-03A0-4D73-A159-FCCCA12C0318}">
  <dimension ref="A1:AG93"/>
  <sheetViews>
    <sheetView topLeftCell="C1" workbookViewId="0">
      <selection activeCell="C3" sqref="C3"/>
    </sheetView>
  </sheetViews>
  <sheetFormatPr defaultRowHeight="14.4"/>
  <cols>
    <col min="1" max="1" width="12.6640625" customWidth="1"/>
    <col min="3" max="3" width="10.5546875" bestFit="1" customWidth="1"/>
    <col min="4" max="4" width="17.21875" bestFit="1" customWidth="1"/>
    <col min="5" max="5" width="20.88671875" customWidth="1"/>
    <col min="6" max="6" width="10.88671875" customWidth="1"/>
    <col min="7" max="7" width="24" bestFit="1" customWidth="1"/>
    <col min="10" max="10" width="10" style="163" bestFit="1" customWidth="1"/>
    <col min="12" max="12" width="30.21875" customWidth="1"/>
    <col min="18" max="18" width="18.44140625" customWidth="1"/>
    <col min="19" max="19" width="45.33203125" bestFit="1" customWidth="1"/>
    <col min="20" max="20" width="14.33203125" bestFit="1" customWidth="1"/>
    <col min="21" max="21" width="9.5546875" bestFit="1" customWidth="1"/>
    <col min="26" max="26" width="10" bestFit="1" customWidth="1"/>
    <col min="31" max="31" width="14.33203125" customWidth="1"/>
    <col min="32" max="32" width="17" hidden="1" customWidth="1"/>
  </cols>
  <sheetData>
    <row r="1" spans="1:33">
      <c r="N1" s="163"/>
    </row>
    <row r="2" spans="1:33" ht="20.399999999999999">
      <c r="A2" s="265" t="s">
        <v>5396</v>
      </c>
      <c r="B2" s="265"/>
      <c r="C2" s="266"/>
      <c r="D2" s="267"/>
      <c r="E2" s="268"/>
      <c r="F2" s="269"/>
      <c r="G2" s="270"/>
      <c r="H2" s="271"/>
      <c r="I2" s="271"/>
      <c r="J2" s="376"/>
      <c r="K2" s="272"/>
      <c r="L2" s="272"/>
      <c r="M2" s="273"/>
      <c r="N2" s="395">
        <f>SUBTOTAL(9,N4:N4419)</f>
        <v>2017</v>
      </c>
      <c r="O2" s="395">
        <f>SUBTOTAL(9,O4:O4419)</f>
        <v>45</v>
      </c>
      <c r="P2" s="395">
        <f>+N2-O2</f>
        <v>1972</v>
      </c>
      <c r="Q2" s="395"/>
      <c r="R2" s="395"/>
      <c r="S2" s="396"/>
    </row>
    <row r="3" spans="1:33" ht="48">
      <c r="A3" s="303" t="s">
        <v>1</v>
      </c>
      <c r="B3" s="303" t="s">
        <v>2</v>
      </c>
      <c r="C3" s="164" t="s">
        <v>3</v>
      </c>
      <c r="D3" s="164" t="s">
        <v>4</v>
      </c>
      <c r="E3" s="397" t="s">
        <v>5</v>
      </c>
      <c r="F3" s="164" t="s">
        <v>6</v>
      </c>
      <c r="G3" s="164" t="s">
        <v>7</v>
      </c>
      <c r="H3" s="164" t="s">
        <v>24</v>
      </c>
      <c r="I3" s="164" t="s">
        <v>9</v>
      </c>
      <c r="J3" s="164" t="s">
        <v>10</v>
      </c>
      <c r="K3" s="397" t="s">
        <v>11</v>
      </c>
      <c r="L3" s="164" t="s">
        <v>12</v>
      </c>
      <c r="M3" s="164" t="s">
        <v>13</v>
      </c>
      <c r="N3" s="164" t="s">
        <v>14</v>
      </c>
      <c r="O3" s="164" t="s">
        <v>16</v>
      </c>
      <c r="P3" s="164" t="s">
        <v>17</v>
      </c>
      <c r="Q3" s="164" t="s">
        <v>5397</v>
      </c>
      <c r="R3" s="164" t="s">
        <v>5398</v>
      </c>
      <c r="S3" s="164" t="s">
        <v>31</v>
      </c>
      <c r="T3" s="397" t="s">
        <v>20</v>
      </c>
      <c r="U3" s="164" t="s">
        <v>21</v>
      </c>
      <c r="V3" s="164" t="s">
        <v>22</v>
      </c>
      <c r="W3" s="164" t="s">
        <v>5314</v>
      </c>
      <c r="X3" s="164" t="s">
        <v>24</v>
      </c>
      <c r="Y3" s="164" t="s">
        <v>25</v>
      </c>
      <c r="Z3" s="164" t="s">
        <v>5399</v>
      </c>
      <c r="AA3" s="398" t="s">
        <v>27</v>
      </c>
      <c r="AB3" s="164" t="s">
        <v>28</v>
      </c>
      <c r="AC3" s="164" t="s">
        <v>29</v>
      </c>
      <c r="AD3" s="164" t="s">
        <v>30</v>
      </c>
      <c r="AE3" s="164" t="s">
        <v>31</v>
      </c>
      <c r="AF3" s="53"/>
      <c r="AG3" s="164" t="s">
        <v>6291</v>
      </c>
    </row>
    <row r="4" spans="1:33" ht="24.6">
      <c r="A4" s="304" t="s">
        <v>3784</v>
      </c>
      <c r="B4" s="304">
        <v>1</v>
      </c>
      <c r="C4" s="305">
        <v>45129</v>
      </c>
      <c r="D4" s="304" t="s">
        <v>4882</v>
      </c>
      <c r="E4" s="304" t="s">
        <v>286</v>
      </c>
      <c r="F4" s="304" t="s">
        <v>286</v>
      </c>
      <c r="G4" s="304" t="s">
        <v>4924</v>
      </c>
      <c r="H4" s="304" t="s">
        <v>692</v>
      </c>
      <c r="I4" s="304" t="s">
        <v>286</v>
      </c>
      <c r="J4" s="328">
        <v>109563338</v>
      </c>
      <c r="K4" s="306" t="s">
        <v>4029</v>
      </c>
      <c r="L4" s="307" t="s">
        <v>4030</v>
      </c>
      <c r="M4" s="308" t="s">
        <v>36</v>
      </c>
      <c r="N4" s="309">
        <v>6</v>
      </c>
      <c r="O4" s="304">
        <v>6</v>
      </c>
      <c r="P4" s="304">
        <f>N4-O4</f>
        <v>0</v>
      </c>
      <c r="Q4" s="310"/>
      <c r="R4" s="310"/>
      <c r="S4" s="310" t="s">
        <v>5400</v>
      </c>
      <c r="T4" s="310" t="s">
        <v>5401</v>
      </c>
      <c r="U4" s="311">
        <v>45132</v>
      </c>
      <c r="V4" s="311">
        <v>45134</v>
      </c>
      <c r="W4" s="310" t="s">
        <v>4642</v>
      </c>
      <c r="X4" s="310" t="s">
        <v>1581</v>
      </c>
      <c r="Y4" s="310" t="s">
        <v>4483</v>
      </c>
      <c r="Z4" s="310">
        <v>923389224</v>
      </c>
      <c r="AA4" s="310" t="s">
        <v>5402</v>
      </c>
      <c r="AB4" s="310" t="s">
        <v>4485</v>
      </c>
      <c r="AC4" s="310" t="s">
        <v>286</v>
      </c>
      <c r="AD4" s="310" t="s">
        <v>286</v>
      </c>
      <c r="AE4" s="310" t="s">
        <v>5403</v>
      </c>
      <c r="AF4" s="310"/>
      <c r="AG4" s="53" t="s">
        <v>5419</v>
      </c>
    </row>
    <row r="5" spans="1:33">
      <c r="A5" s="304" t="s">
        <v>3784</v>
      </c>
      <c r="B5" s="304">
        <v>2</v>
      </c>
      <c r="C5" s="305">
        <v>45129</v>
      </c>
      <c r="D5" s="304" t="s">
        <v>4882</v>
      </c>
      <c r="E5" s="304" t="s">
        <v>286</v>
      </c>
      <c r="F5" s="304" t="s">
        <v>286</v>
      </c>
      <c r="G5" s="304" t="s">
        <v>4924</v>
      </c>
      <c r="H5" s="304" t="s">
        <v>692</v>
      </c>
      <c r="I5" s="304" t="s">
        <v>286</v>
      </c>
      <c r="J5" s="309" t="s">
        <v>286</v>
      </c>
      <c r="K5" s="304" t="s">
        <v>286</v>
      </c>
      <c r="L5" s="304" t="s">
        <v>5404</v>
      </c>
      <c r="M5" s="308" t="s">
        <v>36</v>
      </c>
      <c r="N5" s="309">
        <v>1</v>
      </c>
      <c r="O5" s="304">
        <v>1</v>
      </c>
      <c r="P5" s="304">
        <f t="shared" ref="P5:P29" si="0">N5-O5</f>
        <v>0</v>
      </c>
      <c r="Q5" s="310"/>
      <c r="R5" s="310"/>
      <c r="S5" s="310" t="s">
        <v>5405</v>
      </c>
      <c r="T5" s="310" t="s">
        <v>5401</v>
      </c>
      <c r="U5" s="311">
        <v>45132</v>
      </c>
      <c r="V5" s="311">
        <v>45134</v>
      </c>
      <c r="W5" s="310" t="s">
        <v>4642</v>
      </c>
      <c r="X5" s="310" t="s">
        <v>1581</v>
      </c>
      <c r="Y5" s="310" t="s">
        <v>4483</v>
      </c>
      <c r="Z5" s="310">
        <v>923389224</v>
      </c>
      <c r="AA5" s="310" t="s">
        <v>5402</v>
      </c>
      <c r="AB5" s="310" t="s">
        <v>4485</v>
      </c>
      <c r="AC5" s="310" t="s">
        <v>286</v>
      </c>
      <c r="AD5" s="310" t="s">
        <v>286</v>
      </c>
      <c r="AE5" s="310" t="s">
        <v>5403</v>
      </c>
      <c r="AF5" s="310"/>
      <c r="AG5" s="53"/>
    </row>
    <row r="6" spans="1:33">
      <c r="A6" s="304" t="s">
        <v>3784</v>
      </c>
      <c r="B6" s="304">
        <v>3</v>
      </c>
      <c r="C6" s="305">
        <v>45129</v>
      </c>
      <c r="D6" s="304" t="s">
        <v>4882</v>
      </c>
      <c r="E6" s="304" t="s">
        <v>286</v>
      </c>
      <c r="F6" s="304" t="s">
        <v>286</v>
      </c>
      <c r="G6" s="304" t="s">
        <v>4924</v>
      </c>
      <c r="H6" s="304" t="s">
        <v>692</v>
      </c>
      <c r="I6" s="304" t="s">
        <v>286</v>
      </c>
      <c r="J6" s="309" t="s">
        <v>286</v>
      </c>
      <c r="K6" s="304" t="s">
        <v>286</v>
      </c>
      <c r="L6" s="304" t="s">
        <v>5406</v>
      </c>
      <c r="M6" s="308" t="s">
        <v>36</v>
      </c>
      <c r="N6" s="309">
        <v>1</v>
      </c>
      <c r="O6" s="304">
        <v>1</v>
      </c>
      <c r="P6" s="304">
        <f t="shared" si="0"/>
        <v>0</v>
      </c>
      <c r="Q6" s="310"/>
      <c r="R6" s="310"/>
      <c r="S6" s="310" t="s">
        <v>5407</v>
      </c>
      <c r="T6" s="310" t="s">
        <v>5401</v>
      </c>
      <c r="U6" s="311">
        <v>45132</v>
      </c>
      <c r="V6" s="311">
        <v>45134</v>
      </c>
      <c r="W6" s="310" t="s">
        <v>4642</v>
      </c>
      <c r="X6" s="310" t="s">
        <v>1581</v>
      </c>
      <c r="Y6" s="310" t="s">
        <v>4483</v>
      </c>
      <c r="Z6" s="310">
        <v>923389224</v>
      </c>
      <c r="AA6" s="310" t="s">
        <v>5402</v>
      </c>
      <c r="AB6" s="310" t="s">
        <v>4485</v>
      </c>
      <c r="AC6" s="310" t="s">
        <v>286</v>
      </c>
      <c r="AD6" s="310" t="s">
        <v>286</v>
      </c>
      <c r="AE6" s="310" t="s">
        <v>5403</v>
      </c>
      <c r="AF6" s="310"/>
      <c r="AG6" s="53"/>
    </row>
    <row r="7" spans="1:33">
      <c r="A7" s="304" t="s">
        <v>3784</v>
      </c>
      <c r="B7" s="304">
        <v>4</v>
      </c>
      <c r="C7" s="305">
        <v>45129</v>
      </c>
      <c r="D7" s="304" t="s">
        <v>4882</v>
      </c>
      <c r="E7" s="304" t="s">
        <v>286</v>
      </c>
      <c r="F7" s="304" t="s">
        <v>286</v>
      </c>
      <c r="G7" s="304" t="s">
        <v>4924</v>
      </c>
      <c r="H7" s="304" t="s">
        <v>692</v>
      </c>
      <c r="I7" s="304" t="s">
        <v>286</v>
      </c>
      <c r="J7" s="309" t="s">
        <v>286</v>
      </c>
      <c r="K7" s="304" t="s">
        <v>286</v>
      </c>
      <c r="L7" s="304" t="s">
        <v>3588</v>
      </c>
      <c r="M7" s="308" t="s">
        <v>36</v>
      </c>
      <c r="N7" s="309">
        <v>1</v>
      </c>
      <c r="O7" s="304">
        <v>1</v>
      </c>
      <c r="P7" s="304">
        <f t="shared" si="0"/>
        <v>0</v>
      </c>
      <c r="Q7" s="310"/>
      <c r="R7" s="310"/>
      <c r="S7" s="310" t="s">
        <v>5408</v>
      </c>
      <c r="T7" s="310" t="s">
        <v>4480</v>
      </c>
      <c r="U7" s="311">
        <v>45138</v>
      </c>
      <c r="V7" s="311">
        <v>45139</v>
      </c>
      <c r="W7" s="310" t="s">
        <v>4481</v>
      </c>
      <c r="X7" s="310" t="s">
        <v>4482</v>
      </c>
      <c r="Y7" s="310" t="s">
        <v>4483</v>
      </c>
      <c r="Z7" s="310">
        <v>378840232</v>
      </c>
      <c r="AA7" s="310" t="s">
        <v>4484</v>
      </c>
      <c r="AB7" s="310" t="s">
        <v>4485</v>
      </c>
      <c r="AC7" s="310"/>
      <c r="AD7" s="310"/>
      <c r="AE7" s="310" t="s">
        <v>5409</v>
      </c>
      <c r="AF7" s="310"/>
      <c r="AG7" s="53"/>
    </row>
    <row r="8" spans="1:33">
      <c r="A8" s="304" t="s">
        <v>3784</v>
      </c>
      <c r="B8" s="304">
        <v>5</v>
      </c>
      <c r="C8" s="305">
        <v>45129</v>
      </c>
      <c r="D8" s="304" t="s">
        <v>4882</v>
      </c>
      <c r="E8" s="304" t="s">
        <v>286</v>
      </c>
      <c r="F8" s="304" t="s">
        <v>286</v>
      </c>
      <c r="G8" s="304" t="s">
        <v>4924</v>
      </c>
      <c r="H8" s="304" t="s">
        <v>692</v>
      </c>
      <c r="I8" s="304" t="s">
        <v>286</v>
      </c>
      <c r="J8" s="309">
        <v>112171911</v>
      </c>
      <c r="K8" s="304" t="s">
        <v>286</v>
      </c>
      <c r="L8" s="304" t="s">
        <v>3588</v>
      </c>
      <c r="M8" s="308" t="s">
        <v>36</v>
      </c>
      <c r="N8" s="309">
        <v>1</v>
      </c>
      <c r="O8" s="304">
        <v>1</v>
      </c>
      <c r="P8" s="304">
        <f t="shared" si="0"/>
        <v>0</v>
      </c>
      <c r="Q8" s="310"/>
      <c r="R8" s="310"/>
      <c r="S8" s="310" t="s">
        <v>5410</v>
      </c>
      <c r="T8" s="310" t="s">
        <v>4330</v>
      </c>
      <c r="U8" s="311">
        <v>45134</v>
      </c>
      <c r="V8" s="311">
        <v>45134</v>
      </c>
      <c r="W8" s="310" t="s">
        <v>3857</v>
      </c>
      <c r="X8" s="310" t="s">
        <v>82</v>
      </c>
      <c r="Y8" s="310" t="s">
        <v>70</v>
      </c>
      <c r="Z8" s="310">
        <v>923388594</v>
      </c>
      <c r="AA8" s="310" t="s">
        <v>3917</v>
      </c>
      <c r="AB8" s="310" t="s">
        <v>3784</v>
      </c>
      <c r="AC8" s="310" t="s">
        <v>4331</v>
      </c>
      <c r="AD8" s="310"/>
      <c r="AE8" s="310" t="s">
        <v>4332</v>
      </c>
      <c r="AF8" s="310"/>
      <c r="AG8" s="53"/>
    </row>
    <row r="9" spans="1:33">
      <c r="A9" s="310" t="s">
        <v>3784</v>
      </c>
      <c r="B9" s="310">
        <v>6</v>
      </c>
      <c r="C9" s="311">
        <v>45135</v>
      </c>
      <c r="D9" s="310" t="s">
        <v>5411</v>
      </c>
      <c r="E9" s="310" t="s">
        <v>5412</v>
      </c>
      <c r="F9" s="311">
        <v>45126</v>
      </c>
      <c r="G9" s="310" t="s">
        <v>5413</v>
      </c>
      <c r="H9" s="310" t="s">
        <v>5411</v>
      </c>
      <c r="I9" s="310" t="s">
        <v>286</v>
      </c>
      <c r="J9" s="298">
        <v>112171911</v>
      </c>
      <c r="K9" s="45" t="s">
        <v>3427</v>
      </c>
      <c r="L9" s="310" t="s">
        <v>5414</v>
      </c>
      <c r="M9" s="45" t="s">
        <v>36</v>
      </c>
      <c r="N9" s="312">
        <v>1</v>
      </c>
      <c r="O9" s="313"/>
      <c r="P9" s="314">
        <f t="shared" si="0"/>
        <v>1</v>
      </c>
      <c r="Q9" s="310"/>
      <c r="R9" s="310"/>
      <c r="S9" s="310" t="s">
        <v>5415</v>
      </c>
      <c r="T9" s="310"/>
      <c r="U9" s="315"/>
      <c r="V9" s="315"/>
      <c r="W9" s="310"/>
      <c r="X9" s="310"/>
      <c r="Y9" s="310"/>
      <c r="Z9" s="21"/>
      <c r="AA9" s="310"/>
      <c r="AB9" s="310"/>
      <c r="AC9" s="119"/>
      <c r="AD9" s="310"/>
      <c r="AE9" s="310"/>
      <c r="AF9" s="310"/>
      <c r="AG9" s="53"/>
    </row>
    <row r="10" spans="1:33">
      <c r="A10" s="304" t="s">
        <v>3784</v>
      </c>
      <c r="B10" s="304">
        <v>7</v>
      </c>
      <c r="C10" s="305">
        <v>45135</v>
      </c>
      <c r="D10" s="304" t="s">
        <v>5411</v>
      </c>
      <c r="E10" s="304" t="s">
        <v>5412</v>
      </c>
      <c r="F10" s="305">
        <v>45126</v>
      </c>
      <c r="G10" s="304" t="s">
        <v>5413</v>
      </c>
      <c r="H10" s="304" t="s">
        <v>5411</v>
      </c>
      <c r="I10" s="304" t="s">
        <v>286</v>
      </c>
      <c r="J10" s="328">
        <v>112171911</v>
      </c>
      <c r="K10" s="308" t="s">
        <v>3427</v>
      </c>
      <c r="L10" s="304" t="s">
        <v>5416</v>
      </c>
      <c r="M10" s="308" t="s">
        <v>36</v>
      </c>
      <c r="N10" s="309">
        <v>1</v>
      </c>
      <c r="O10" s="304">
        <v>1</v>
      </c>
      <c r="P10" s="304">
        <f t="shared" si="0"/>
        <v>0</v>
      </c>
      <c r="Q10" s="310"/>
      <c r="R10" s="310"/>
      <c r="S10" s="310" t="s">
        <v>5417</v>
      </c>
      <c r="T10" s="310" t="s">
        <v>4480</v>
      </c>
      <c r="U10" s="311">
        <v>45138</v>
      </c>
      <c r="V10" s="311">
        <v>45139</v>
      </c>
      <c r="W10" s="310" t="s">
        <v>4481</v>
      </c>
      <c r="X10" s="310" t="s">
        <v>4482</v>
      </c>
      <c r="Y10" s="310" t="s">
        <v>4483</v>
      </c>
      <c r="Z10" s="310">
        <v>378840232</v>
      </c>
      <c r="AA10" s="310" t="s">
        <v>4484</v>
      </c>
      <c r="AB10" s="310" t="s">
        <v>4485</v>
      </c>
      <c r="AC10" s="310"/>
      <c r="AD10" s="310"/>
      <c r="AE10" s="310" t="s">
        <v>5409</v>
      </c>
      <c r="AF10" s="310"/>
      <c r="AG10" s="53"/>
    </row>
    <row r="11" spans="1:33">
      <c r="A11" s="304" t="s">
        <v>3784</v>
      </c>
      <c r="B11" s="304">
        <v>8</v>
      </c>
      <c r="C11" s="305">
        <v>45159</v>
      </c>
      <c r="D11" s="304" t="s">
        <v>4882</v>
      </c>
      <c r="E11" s="304" t="s">
        <v>286</v>
      </c>
      <c r="F11" s="305" t="s">
        <v>286</v>
      </c>
      <c r="G11" s="304" t="s">
        <v>4924</v>
      </c>
      <c r="H11" s="304" t="s">
        <v>692</v>
      </c>
      <c r="I11" s="304" t="s">
        <v>286</v>
      </c>
      <c r="J11" s="328" t="s">
        <v>286</v>
      </c>
      <c r="K11" s="308" t="s">
        <v>286</v>
      </c>
      <c r="L11" s="304" t="s">
        <v>5418</v>
      </c>
      <c r="M11" s="308" t="s">
        <v>36</v>
      </c>
      <c r="N11" s="309">
        <v>1</v>
      </c>
      <c r="O11" s="304">
        <v>1</v>
      </c>
      <c r="P11" s="304">
        <f t="shared" si="0"/>
        <v>0</v>
      </c>
      <c r="Q11" s="310"/>
      <c r="R11" s="310"/>
      <c r="S11" s="310" t="s">
        <v>5419</v>
      </c>
      <c r="T11" s="310" t="s">
        <v>4608</v>
      </c>
      <c r="U11" s="311">
        <v>45183</v>
      </c>
      <c r="V11" s="311">
        <v>45184</v>
      </c>
      <c r="W11" s="310" t="s">
        <v>4642</v>
      </c>
      <c r="X11" s="310" t="s">
        <v>1581</v>
      </c>
      <c r="Y11" s="310" t="s">
        <v>3783</v>
      </c>
      <c r="Z11" s="310">
        <v>350958869</v>
      </c>
      <c r="AA11" s="310" t="s">
        <v>4484</v>
      </c>
      <c r="AB11" s="310" t="s">
        <v>4485</v>
      </c>
      <c r="AC11" s="310"/>
      <c r="AD11" s="310"/>
      <c r="AE11" s="310" t="s">
        <v>5409</v>
      </c>
      <c r="AF11" s="310"/>
      <c r="AG11" s="53"/>
    </row>
    <row r="12" spans="1:33" ht="36.6">
      <c r="A12" s="310" t="s">
        <v>3784</v>
      </c>
      <c r="B12" s="310">
        <v>9</v>
      </c>
      <c r="C12" s="311">
        <v>45167</v>
      </c>
      <c r="D12" s="310" t="s">
        <v>4882</v>
      </c>
      <c r="E12" s="310" t="s">
        <v>286</v>
      </c>
      <c r="F12" s="311" t="s">
        <v>286</v>
      </c>
      <c r="G12" s="310" t="s">
        <v>4924</v>
      </c>
      <c r="H12" s="310" t="s">
        <v>5411</v>
      </c>
      <c r="I12" s="310" t="s">
        <v>286</v>
      </c>
      <c r="J12" s="298">
        <v>112161405</v>
      </c>
      <c r="K12" s="45" t="s">
        <v>286</v>
      </c>
      <c r="L12" s="316" t="s">
        <v>5420</v>
      </c>
      <c r="M12" s="45" t="s">
        <v>36</v>
      </c>
      <c r="N12" s="312">
        <v>1</v>
      </c>
      <c r="O12" s="310"/>
      <c r="P12" s="310">
        <f t="shared" si="0"/>
        <v>1</v>
      </c>
      <c r="Q12" s="310" t="s">
        <v>5421</v>
      </c>
      <c r="R12" s="310" t="s">
        <v>5422</v>
      </c>
      <c r="S12" s="310" t="s">
        <v>5423</v>
      </c>
      <c r="T12" s="310"/>
      <c r="U12" s="311"/>
      <c r="V12" s="311"/>
      <c r="W12" s="310"/>
      <c r="X12" s="310"/>
      <c r="Y12" s="310"/>
      <c r="Z12" s="310"/>
      <c r="AA12" s="310"/>
      <c r="AB12" s="310"/>
      <c r="AC12" s="310"/>
      <c r="AD12" s="310"/>
      <c r="AE12" s="310"/>
      <c r="AF12" s="310"/>
      <c r="AG12" s="53"/>
    </row>
    <row r="13" spans="1:33" ht="63" customHeight="1">
      <c r="A13" s="310" t="s">
        <v>3784</v>
      </c>
      <c r="B13" s="310">
        <v>10</v>
      </c>
      <c r="C13" s="311">
        <v>45167</v>
      </c>
      <c r="D13" s="310" t="s">
        <v>2875</v>
      </c>
      <c r="E13" s="310">
        <v>407680705</v>
      </c>
      <c r="F13" s="311">
        <v>45162</v>
      </c>
      <c r="G13" s="310" t="s">
        <v>5424</v>
      </c>
      <c r="H13" s="310" t="s">
        <v>5425</v>
      </c>
      <c r="I13" s="310" t="s">
        <v>286</v>
      </c>
      <c r="J13" s="298">
        <v>112161405</v>
      </c>
      <c r="K13" s="45" t="s">
        <v>286</v>
      </c>
      <c r="L13" s="316" t="s">
        <v>5426</v>
      </c>
      <c r="M13" s="45" t="s">
        <v>36</v>
      </c>
      <c r="N13" s="312">
        <v>2</v>
      </c>
      <c r="O13" s="310"/>
      <c r="P13" s="310">
        <f t="shared" si="0"/>
        <v>2</v>
      </c>
      <c r="Q13" s="310" t="s">
        <v>5421</v>
      </c>
      <c r="R13" s="310" t="s">
        <v>5422</v>
      </c>
      <c r="S13" s="310" t="s">
        <v>5423</v>
      </c>
      <c r="T13" s="310"/>
      <c r="U13" s="311"/>
      <c r="V13" s="311"/>
      <c r="W13" s="310"/>
      <c r="X13" s="310"/>
      <c r="Y13" s="310"/>
      <c r="Z13" s="310"/>
      <c r="AA13" s="310"/>
      <c r="AB13" s="310"/>
      <c r="AC13" s="310"/>
      <c r="AD13" s="310"/>
      <c r="AE13" s="310"/>
      <c r="AF13" s="310"/>
      <c r="AG13" s="53"/>
    </row>
    <row r="14" spans="1:33" ht="69" customHeight="1">
      <c r="A14" s="310" t="s">
        <v>3784</v>
      </c>
      <c r="B14" s="310">
        <v>11</v>
      </c>
      <c r="C14" s="311">
        <v>45173</v>
      </c>
      <c r="D14" s="310" t="s">
        <v>5427</v>
      </c>
      <c r="E14" s="310" t="s">
        <v>156</v>
      </c>
      <c r="F14" s="310" t="s">
        <v>286</v>
      </c>
      <c r="G14" s="310" t="s">
        <v>5428</v>
      </c>
      <c r="H14" s="310" t="s">
        <v>82</v>
      </c>
      <c r="I14" s="310" t="s">
        <v>286</v>
      </c>
      <c r="J14" s="298">
        <v>112161405</v>
      </c>
      <c r="K14" s="45" t="s">
        <v>286</v>
      </c>
      <c r="L14" s="316" t="s">
        <v>5429</v>
      </c>
      <c r="M14" s="45" t="s">
        <v>36</v>
      </c>
      <c r="N14" s="317">
        <v>1</v>
      </c>
      <c r="O14" s="310"/>
      <c r="P14" s="310">
        <f t="shared" si="0"/>
        <v>1</v>
      </c>
      <c r="Q14" s="310" t="s">
        <v>5421</v>
      </c>
      <c r="R14" s="310" t="s">
        <v>5430</v>
      </c>
      <c r="S14" s="310" t="s">
        <v>5423</v>
      </c>
      <c r="T14" s="310"/>
      <c r="U14" s="310"/>
      <c r="V14" s="310"/>
      <c r="W14" s="310"/>
      <c r="X14" s="310"/>
      <c r="Y14" s="310"/>
      <c r="Z14" s="310"/>
      <c r="AA14" s="310"/>
      <c r="AB14" s="310"/>
      <c r="AC14" s="310"/>
      <c r="AD14" s="310"/>
      <c r="AE14" s="310"/>
      <c r="AF14" s="310"/>
      <c r="AG14" s="53"/>
    </row>
    <row r="15" spans="1:33" ht="50.4" customHeight="1">
      <c r="A15" s="310" t="s">
        <v>3784</v>
      </c>
      <c r="B15" s="310">
        <v>12</v>
      </c>
      <c r="C15" s="311">
        <v>45238</v>
      </c>
      <c r="D15" s="310" t="s">
        <v>4783</v>
      </c>
      <c r="E15" s="126" t="s">
        <v>4840</v>
      </c>
      <c r="F15" s="318">
        <v>45232</v>
      </c>
      <c r="G15" s="128" t="s">
        <v>4841</v>
      </c>
      <c r="H15" s="310" t="s">
        <v>692</v>
      </c>
      <c r="I15" s="310" t="s">
        <v>286</v>
      </c>
      <c r="J15" s="298">
        <v>109611234</v>
      </c>
      <c r="K15" s="21">
        <v>3742612236</v>
      </c>
      <c r="L15" s="302" t="s">
        <v>3031</v>
      </c>
      <c r="M15" s="45" t="s">
        <v>36</v>
      </c>
      <c r="N15" s="317">
        <v>4</v>
      </c>
      <c r="O15" s="310">
        <v>3</v>
      </c>
      <c r="P15" s="319">
        <f t="shared" si="0"/>
        <v>1</v>
      </c>
      <c r="Q15" s="310" t="s">
        <v>2413</v>
      </c>
      <c r="R15" s="310" t="s">
        <v>5431</v>
      </c>
      <c r="S15" s="310" t="s">
        <v>5432</v>
      </c>
      <c r="T15" s="310" t="s">
        <v>5488</v>
      </c>
      <c r="U15" s="311">
        <v>45386</v>
      </c>
      <c r="V15" s="311">
        <v>45386</v>
      </c>
      <c r="W15" s="310" t="s">
        <v>5489</v>
      </c>
      <c r="X15" s="310" t="s">
        <v>2912</v>
      </c>
      <c r="Y15" s="310" t="s">
        <v>4759</v>
      </c>
      <c r="Z15" s="310">
        <v>397302247</v>
      </c>
      <c r="AA15" s="310" t="s">
        <v>4484</v>
      </c>
      <c r="AB15" s="310" t="s">
        <v>5490</v>
      </c>
      <c r="AC15" s="310"/>
      <c r="AD15" s="310"/>
      <c r="AE15" s="310" t="s">
        <v>5627</v>
      </c>
      <c r="AF15" s="310"/>
      <c r="AG15" s="53" t="s">
        <v>5419</v>
      </c>
    </row>
    <row r="16" spans="1:33" ht="50.4" customHeight="1">
      <c r="A16" s="310" t="s">
        <v>3784</v>
      </c>
      <c r="B16" s="310">
        <v>12</v>
      </c>
      <c r="C16" s="311">
        <v>45238</v>
      </c>
      <c r="D16" s="310" t="s">
        <v>4783</v>
      </c>
      <c r="E16" s="126" t="s">
        <v>4840</v>
      </c>
      <c r="F16" s="318">
        <v>45232</v>
      </c>
      <c r="G16" s="128" t="s">
        <v>4841</v>
      </c>
      <c r="H16" s="310" t="s">
        <v>692</v>
      </c>
      <c r="I16" s="310" t="s">
        <v>286</v>
      </c>
      <c r="J16" s="298">
        <v>109611234</v>
      </c>
      <c r="K16" s="21">
        <v>3742612236</v>
      </c>
      <c r="L16" s="302" t="s">
        <v>3031</v>
      </c>
      <c r="M16" s="45"/>
      <c r="N16" s="317"/>
      <c r="O16" s="310">
        <v>1</v>
      </c>
      <c r="P16" s="319">
        <f>P15-O16</f>
        <v>0</v>
      </c>
      <c r="Q16" s="310" t="s">
        <v>2413</v>
      </c>
      <c r="R16" s="310" t="s">
        <v>5431</v>
      </c>
      <c r="S16" s="310" t="s">
        <v>6129</v>
      </c>
      <c r="T16" s="310" t="s">
        <v>6130</v>
      </c>
      <c r="U16" s="311">
        <v>45542</v>
      </c>
      <c r="V16" s="311">
        <v>45542</v>
      </c>
      <c r="W16" s="310" t="s">
        <v>5489</v>
      </c>
      <c r="X16" s="310" t="s">
        <v>2912</v>
      </c>
      <c r="Y16" s="310" t="s">
        <v>4759</v>
      </c>
      <c r="Z16" s="310" t="s">
        <v>693</v>
      </c>
      <c r="AA16" s="310" t="s">
        <v>4484</v>
      </c>
      <c r="AB16" s="310" t="s">
        <v>5490</v>
      </c>
      <c r="AC16" s="310"/>
      <c r="AD16" s="310"/>
      <c r="AE16" s="310"/>
      <c r="AF16" s="310"/>
      <c r="AG16" s="53" t="s">
        <v>5419</v>
      </c>
    </row>
    <row r="17" spans="1:33" ht="50.4" customHeight="1">
      <c r="A17" s="310"/>
      <c r="B17" s="310">
        <v>13</v>
      </c>
      <c r="C17" s="320">
        <v>44791</v>
      </c>
      <c r="D17" s="310" t="s">
        <v>4882</v>
      </c>
      <c r="E17" s="126"/>
      <c r="F17" s="318"/>
      <c r="G17" s="128"/>
      <c r="H17" s="310"/>
      <c r="I17" s="310" t="s">
        <v>286</v>
      </c>
      <c r="J17" s="296">
        <v>109447744</v>
      </c>
      <c r="K17" s="21">
        <v>803203</v>
      </c>
      <c r="L17" s="21" t="s">
        <v>343</v>
      </c>
      <c r="M17" s="296" t="s">
        <v>36</v>
      </c>
      <c r="N17" s="321">
        <v>1</v>
      </c>
      <c r="O17" s="317">
        <v>1</v>
      </c>
      <c r="P17" s="319">
        <f t="shared" si="0"/>
        <v>0</v>
      </c>
      <c r="Q17" s="310" t="s">
        <v>5484</v>
      </c>
      <c r="R17" s="310" t="s">
        <v>5485</v>
      </c>
      <c r="S17" s="310"/>
      <c r="T17" s="310" t="s">
        <v>5717</v>
      </c>
      <c r="U17" s="311" t="s">
        <v>5718</v>
      </c>
      <c r="V17" s="311" t="s">
        <v>5718</v>
      </c>
      <c r="W17" s="310" t="s">
        <v>5719</v>
      </c>
      <c r="X17" s="310" t="s">
        <v>1581</v>
      </c>
      <c r="Y17" s="310" t="s">
        <v>4759</v>
      </c>
      <c r="Z17" s="310">
        <v>385142158</v>
      </c>
      <c r="AA17" s="310" t="s">
        <v>4484</v>
      </c>
      <c r="AB17" s="310" t="s">
        <v>4871</v>
      </c>
      <c r="AC17" s="310"/>
      <c r="AD17" s="310"/>
      <c r="AE17" s="310" t="s">
        <v>5436</v>
      </c>
      <c r="AF17" s="310"/>
      <c r="AG17" s="53"/>
    </row>
    <row r="18" spans="1:33">
      <c r="A18" s="310"/>
      <c r="B18" s="310">
        <v>14</v>
      </c>
      <c r="C18" s="320">
        <v>44791</v>
      </c>
      <c r="D18" s="310" t="s">
        <v>4882</v>
      </c>
      <c r="E18" s="126"/>
      <c r="F18" s="318"/>
      <c r="G18" s="128"/>
      <c r="H18" s="310"/>
      <c r="I18" s="310" t="s">
        <v>286</v>
      </c>
      <c r="J18" s="298"/>
      <c r="K18" s="21"/>
      <c r="L18" s="310" t="s">
        <v>5628</v>
      </c>
      <c r="M18" s="296" t="s">
        <v>36</v>
      </c>
      <c r="N18" s="321">
        <v>1</v>
      </c>
      <c r="O18" s="310"/>
      <c r="P18" s="319">
        <f t="shared" si="0"/>
        <v>1</v>
      </c>
      <c r="Q18" s="310" t="s">
        <v>5484</v>
      </c>
      <c r="R18" s="310" t="s">
        <v>5485</v>
      </c>
      <c r="S18" s="310"/>
      <c r="T18" s="310"/>
      <c r="U18" s="311"/>
      <c r="V18" s="311"/>
      <c r="W18" s="310"/>
      <c r="X18" s="310"/>
      <c r="Y18" s="310"/>
      <c r="Z18" s="310"/>
      <c r="AA18" s="310"/>
      <c r="AB18" s="310"/>
      <c r="AC18" s="310"/>
      <c r="AD18" s="310"/>
      <c r="AE18" s="310" t="s">
        <v>5436</v>
      </c>
      <c r="AF18" s="310"/>
      <c r="AG18" s="53" t="s">
        <v>5419</v>
      </c>
    </row>
    <row r="19" spans="1:33">
      <c r="A19" s="310"/>
      <c r="B19" s="310">
        <v>15</v>
      </c>
      <c r="C19" s="320">
        <v>44791</v>
      </c>
      <c r="D19" s="310" t="s">
        <v>4882</v>
      </c>
      <c r="E19" s="126"/>
      <c r="F19" s="318"/>
      <c r="G19" s="128"/>
      <c r="H19" s="310"/>
      <c r="I19" s="310" t="s">
        <v>286</v>
      </c>
      <c r="J19" s="298"/>
      <c r="K19" s="21"/>
      <c r="L19" s="310" t="s">
        <v>5629</v>
      </c>
      <c r="M19" s="296" t="s">
        <v>36</v>
      </c>
      <c r="N19" s="321">
        <v>1</v>
      </c>
      <c r="O19" s="310"/>
      <c r="P19" s="319">
        <f t="shared" si="0"/>
        <v>1</v>
      </c>
      <c r="Q19" s="310" t="s">
        <v>5484</v>
      </c>
      <c r="R19" s="310" t="s">
        <v>5485</v>
      </c>
      <c r="S19" s="310"/>
      <c r="T19" s="310"/>
      <c r="U19" s="311"/>
      <c r="V19" s="311"/>
      <c r="W19" s="310"/>
      <c r="X19" s="310"/>
      <c r="Y19" s="310"/>
      <c r="Z19" s="310"/>
      <c r="AA19" s="310"/>
      <c r="AB19" s="310"/>
      <c r="AC19" s="310"/>
      <c r="AD19" s="310"/>
      <c r="AE19" s="310" t="s">
        <v>5436</v>
      </c>
      <c r="AF19" s="310"/>
      <c r="AG19" s="53" t="s">
        <v>5419</v>
      </c>
    </row>
    <row r="20" spans="1:33">
      <c r="A20" s="310"/>
      <c r="B20" s="310">
        <v>16</v>
      </c>
      <c r="C20" s="320">
        <v>44791</v>
      </c>
      <c r="D20" s="310" t="s">
        <v>4882</v>
      </c>
      <c r="E20" s="126"/>
      <c r="F20" s="318"/>
      <c r="G20" s="128"/>
      <c r="H20" s="310"/>
      <c r="I20" s="310" t="s">
        <v>286</v>
      </c>
      <c r="J20" s="298">
        <v>110710684</v>
      </c>
      <c r="K20" s="21"/>
      <c r="L20" s="310" t="s">
        <v>5630</v>
      </c>
      <c r="M20" s="296" t="s">
        <v>36</v>
      </c>
      <c r="N20" s="321">
        <v>12</v>
      </c>
      <c r="O20" s="310"/>
      <c r="P20" s="319">
        <f t="shared" si="0"/>
        <v>12</v>
      </c>
      <c r="Q20" s="310" t="s">
        <v>5484</v>
      </c>
      <c r="R20" s="310" t="s">
        <v>5485</v>
      </c>
      <c r="S20" s="310"/>
      <c r="T20" s="310"/>
      <c r="U20" s="311"/>
      <c r="V20" s="311"/>
      <c r="W20" s="310"/>
      <c r="X20" s="310"/>
      <c r="Y20" s="310"/>
      <c r="Z20" s="310"/>
      <c r="AA20" s="310"/>
      <c r="AB20" s="310"/>
      <c r="AC20" s="310"/>
      <c r="AD20" s="310"/>
      <c r="AE20" s="310" t="s">
        <v>5436</v>
      </c>
      <c r="AF20" s="310"/>
      <c r="AG20" s="53" t="s">
        <v>5419</v>
      </c>
    </row>
    <row r="21" spans="1:33" ht="48">
      <c r="A21" s="310" t="s">
        <v>3784</v>
      </c>
      <c r="B21" s="310">
        <v>17</v>
      </c>
      <c r="C21" s="311">
        <v>45311</v>
      </c>
      <c r="D21" s="310" t="s">
        <v>4730</v>
      </c>
      <c r="E21" s="310" t="s">
        <v>5433</v>
      </c>
      <c r="F21" s="311">
        <v>45308</v>
      </c>
      <c r="G21" s="310" t="s">
        <v>5434</v>
      </c>
      <c r="H21" s="310" t="s">
        <v>4730</v>
      </c>
      <c r="I21" s="310" t="s">
        <v>286</v>
      </c>
      <c r="J21" s="298">
        <v>109611234</v>
      </c>
      <c r="K21" s="21">
        <v>3742612236</v>
      </c>
      <c r="L21" s="302" t="s">
        <v>3031</v>
      </c>
      <c r="M21" s="45" t="s">
        <v>36</v>
      </c>
      <c r="N21" s="317">
        <v>1</v>
      </c>
      <c r="O21" s="310">
        <v>1</v>
      </c>
      <c r="P21" s="319">
        <f t="shared" si="0"/>
        <v>0</v>
      </c>
      <c r="Q21" s="310" t="s">
        <v>2413</v>
      </c>
      <c r="R21" s="310" t="s">
        <v>5431</v>
      </c>
      <c r="S21" s="310" t="s">
        <v>5435</v>
      </c>
      <c r="T21" s="310" t="s">
        <v>5491</v>
      </c>
      <c r="U21" s="311">
        <v>45386</v>
      </c>
      <c r="V21" s="311">
        <v>45386</v>
      </c>
      <c r="W21" s="310" t="s">
        <v>5492</v>
      </c>
      <c r="X21" s="310" t="s">
        <v>1875</v>
      </c>
      <c r="Y21" s="310" t="s">
        <v>4759</v>
      </c>
      <c r="Z21" s="310">
        <v>397302254</v>
      </c>
      <c r="AA21" s="310" t="s">
        <v>4484</v>
      </c>
      <c r="AB21" s="310" t="s">
        <v>5490</v>
      </c>
      <c r="AC21" s="310"/>
      <c r="AD21" s="310"/>
      <c r="AE21" s="322" t="s">
        <v>5436</v>
      </c>
      <c r="AF21" s="310"/>
      <c r="AG21" s="53" t="s">
        <v>5419</v>
      </c>
    </row>
    <row r="22" spans="1:33">
      <c r="A22" s="310" t="s">
        <v>3784</v>
      </c>
      <c r="B22" s="310">
        <v>18</v>
      </c>
      <c r="C22" s="311">
        <v>45390</v>
      </c>
      <c r="D22" s="310" t="s">
        <v>4783</v>
      </c>
      <c r="E22" s="310" t="s">
        <v>5478</v>
      </c>
      <c r="F22" s="311">
        <v>45383</v>
      </c>
      <c r="G22" s="310" t="s">
        <v>5479</v>
      </c>
      <c r="H22" s="310" t="s">
        <v>4783</v>
      </c>
      <c r="I22" s="310" t="s">
        <v>286</v>
      </c>
      <c r="J22" s="317">
        <v>107146625</v>
      </c>
      <c r="K22" s="310" t="s">
        <v>5010</v>
      </c>
      <c r="L22" s="310" t="s">
        <v>5011</v>
      </c>
      <c r="M22" s="310" t="s">
        <v>36</v>
      </c>
      <c r="N22" s="310">
        <v>2</v>
      </c>
      <c r="O22" s="301">
        <v>2</v>
      </c>
      <c r="P22" s="319">
        <f t="shared" si="0"/>
        <v>0</v>
      </c>
      <c r="Q22" s="310" t="s">
        <v>5480</v>
      </c>
      <c r="R22" s="310" t="s">
        <v>5481</v>
      </c>
      <c r="S22" s="310" t="s">
        <v>5482</v>
      </c>
      <c r="T22" s="310" t="s">
        <v>6091</v>
      </c>
      <c r="U22" s="311">
        <v>45616</v>
      </c>
      <c r="V22" s="311">
        <v>45616</v>
      </c>
      <c r="W22" s="310" t="s">
        <v>2262</v>
      </c>
      <c r="X22" s="310" t="s">
        <v>6092</v>
      </c>
      <c r="Y22" s="310" t="s">
        <v>6093</v>
      </c>
      <c r="Z22" s="310">
        <v>385199534</v>
      </c>
      <c r="AA22" s="310" t="s">
        <v>4484</v>
      </c>
      <c r="AB22" s="310" t="s">
        <v>4871</v>
      </c>
      <c r="AC22" s="310"/>
      <c r="AD22" s="310"/>
      <c r="AE22" s="310" t="s">
        <v>6094</v>
      </c>
      <c r="AF22" s="310"/>
      <c r="AG22" s="53"/>
    </row>
    <row r="23" spans="1:33">
      <c r="A23" s="310" t="s">
        <v>3784</v>
      </c>
      <c r="B23" s="310">
        <v>19</v>
      </c>
      <c r="C23" s="311">
        <v>45397</v>
      </c>
      <c r="D23" s="310" t="s">
        <v>1875</v>
      </c>
      <c r="E23" s="310" t="s">
        <v>5483</v>
      </c>
      <c r="F23" s="311">
        <v>45391</v>
      </c>
      <c r="G23" s="310"/>
      <c r="H23" s="310" t="s">
        <v>1875</v>
      </c>
      <c r="I23" s="310" t="s">
        <v>286</v>
      </c>
      <c r="J23" s="317">
        <v>109563338</v>
      </c>
      <c r="K23" s="310" t="s">
        <v>4029</v>
      </c>
      <c r="L23" s="310" t="s">
        <v>4030</v>
      </c>
      <c r="M23" s="310" t="s">
        <v>36</v>
      </c>
      <c r="N23" s="310">
        <v>6</v>
      </c>
      <c r="O23" s="310"/>
      <c r="P23" s="319">
        <f t="shared" si="0"/>
        <v>6</v>
      </c>
      <c r="Q23" s="310" t="s">
        <v>5484</v>
      </c>
      <c r="R23" s="310" t="s">
        <v>5485</v>
      </c>
      <c r="S23" s="310" t="s">
        <v>5486</v>
      </c>
      <c r="T23" s="310"/>
      <c r="U23" s="310"/>
      <c r="V23" s="310"/>
      <c r="W23" s="310"/>
      <c r="X23" s="310"/>
      <c r="Y23" s="310"/>
      <c r="Z23" s="310"/>
      <c r="AA23" s="310"/>
      <c r="AB23" s="310"/>
      <c r="AC23" s="310"/>
      <c r="AD23" s="310"/>
      <c r="AE23" s="310" t="s">
        <v>5436</v>
      </c>
      <c r="AF23" s="310"/>
      <c r="AG23" s="53" t="s">
        <v>5419</v>
      </c>
    </row>
    <row r="24" spans="1:33">
      <c r="A24" s="310" t="s">
        <v>3784</v>
      </c>
      <c r="B24" s="310">
        <v>20</v>
      </c>
      <c r="C24" s="311">
        <v>45397</v>
      </c>
      <c r="D24" s="310" t="s">
        <v>1875</v>
      </c>
      <c r="E24" s="310" t="s">
        <v>5483</v>
      </c>
      <c r="F24" s="311">
        <v>45391</v>
      </c>
      <c r="G24" s="310" t="s">
        <v>5487</v>
      </c>
      <c r="H24" s="310" t="s">
        <v>1875</v>
      </c>
      <c r="I24" s="310" t="s">
        <v>286</v>
      </c>
      <c r="J24" s="317">
        <v>113837420</v>
      </c>
      <c r="K24" s="310" t="s">
        <v>4910</v>
      </c>
      <c r="L24" s="310" t="s">
        <v>4911</v>
      </c>
      <c r="M24" s="310" t="s">
        <v>36</v>
      </c>
      <c r="N24" s="310">
        <v>1</v>
      </c>
      <c r="O24" s="310">
        <v>1</v>
      </c>
      <c r="P24" s="319">
        <f t="shared" si="0"/>
        <v>0</v>
      </c>
      <c r="Q24" s="310" t="s">
        <v>5484</v>
      </c>
      <c r="R24" s="310" t="s">
        <v>5485</v>
      </c>
      <c r="S24" s="310" t="s">
        <v>5486</v>
      </c>
      <c r="T24" s="310" t="s">
        <v>6091</v>
      </c>
      <c r="U24" s="311">
        <v>45616</v>
      </c>
      <c r="V24" s="311">
        <v>45616</v>
      </c>
      <c r="W24" s="310" t="s">
        <v>2262</v>
      </c>
      <c r="X24" s="310" t="s">
        <v>6092</v>
      </c>
      <c r="Y24" s="310" t="s">
        <v>6093</v>
      </c>
      <c r="Z24" s="310">
        <v>385199534</v>
      </c>
      <c r="AA24" s="310" t="s">
        <v>4484</v>
      </c>
      <c r="AB24" s="310" t="s">
        <v>4871</v>
      </c>
      <c r="AC24" s="310"/>
      <c r="AD24" s="310"/>
      <c r="AE24" s="310" t="s">
        <v>6094</v>
      </c>
      <c r="AF24" s="310"/>
      <c r="AG24" s="53"/>
    </row>
    <row r="25" spans="1:33" ht="48">
      <c r="A25" s="310" t="s">
        <v>3784</v>
      </c>
      <c r="B25" s="310">
        <v>21</v>
      </c>
      <c r="C25" s="311">
        <v>45423</v>
      </c>
      <c r="D25" s="310" t="s">
        <v>1875</v>
      </c>
      <c r="E25" s="310" t="s">
        <v>5626</v>
      </c>
      <c r="F25" s="311">
        <v>45509</v>
      </c>
      <c r="G25" s="310"/>
      <c r="H25" s="310" t="s">
        <v>1875</v>
      </c>
      <c r="I25" s="310" t="s">
        <v>286</v>
      </c>
      <c r="J25" s="298">
        <v>109611234</v>
      </c>
      <c r="K25" s="21">
        <v>3742612236</v>
      </c>
      <c r="L25" s="302" t="s">
        <v>3031</v>
      </c>
      <c r="M25" s="310" t="s">
        <v>36</v>
      </c>
      <c r="N25" s="310">
        <v>1</v>
      </c>
      <c r="O25" s="310"/>
      <c r="P25" s="319">
        <f t="shared" si="0"/>
        <v>1</v>
      </c>
      <c r="Q25" s="310" t="s">
        <v>5484</v>
      </c>
      <c r="R25" s="310" t="s">
        <v>5485</v>
      </c>
      <c r="S25" s="310" t="s">
        <v>5486</v>
      </c>
      <c r="T25" s="310"/>
      <c r="U25" s="310"/>
      <c r="V25" s="310"/>
      <c r="W25" s="310"/>
      <c r="X25" s="310"/>
      <c r="Y25" s="310"/>
      <c r="Z25" s="310"/>
      <c r="AA25" s="310"/>
      <c r="AB25" s="310"/>
      <c r="AC25" s="310"/>
      <c r="AD25" s="310"/>
      <c r="AE25" s="310" t="s">
        <v>5436</v>
      </c>
      <c r="AF25" s="310"/>
      <c r="AG25" s="53" t="s">
        <v>5419</v>
      </c>
    </row>
    <row r="26" spans="1:33">
      <c r="A26" s="310" t="s">
        <v>3784</v>
      </c>
      <c r="B26" s="310">
        <v>22</v>
      </c>
      <c r="C26" s="311">
        <v>45455</v>
      </c>
      <c r="D26" s="310" t="s">
        <v>1875</v>
      </c>
      <c r="E26" s="310" t="s">
        <v>5621</v>
      </c>
      <c r="F26" s="311">
        <v>45450</v>
      </c>
      <c r="G26" s="323" t="s">
        <v>5622</v>
      </c>
      <c r="H26" s="310" t="s">
        <v>1875</v>
      </c>
      <c r="I26" s="310" t="s">
        <v>286</v>
      </c>
      <c r="J26" s="317">
        <v>109563338</v>
      </c>
      <c r="K26" s="310" t="s">
        <v>4029</v>
      </c>
      <c r="L26" s="310" t="s">
        <v>4030</v>
      </c>
      <c r="M26" s="310" t="s">
        <v>36</v>
      </c>
      <c r="N26" s="310">
        <v>8</v>
      </c>
      <c r="O26" s="310"/>
      <c r="P26" s="319">
        <f t="shared" si="0"/>
        <v>8</v>
      </c>
      <c r="Q26" s="310" t="s">
        <v>5484</v>
      </c>
      <c r="R26" s="310" t="s">
        <v>5485</v>
      </c>
      <c r="S26" s="310" t="s">
        <v>5623</v>
      </c>
      <c r="T26" s="310"/>
      <c r="U26" s="310"/>
      <c r="V26" s="310"/>
      <c r="W26" s="310"/>
      <c r="X26" s="310"/>
      <c r="Y26" s="310"/>
      <c r="Z26" s="310"/>
      <c r="AA26" s="310"/>
      <c r="AB26" s="310"/>
      <c r="AC26" s="310"/>
      <c r="AD26" s="310"/>
      <c r="AE26" s="310" t="s">
        <v>5436</v>
      </c>
      <c r="AF26" s="310"/>
      <c r="AG26" s="53" t="s">
        <v>5419</v>
      </c>
    </row>
    <row r="27" spans="1:33">
      <c r="A27" s="310" t="s">
        <v>3784</v>
      </c>
      <c r="B27" s="310">
        <v>23</v>
      </c>
      <c r="C27" s="311">
        <v>45455</v>
      </c>
      <c r="D27" s="310" t="s">
        <v>1875</v>
      </c>
      <c r="E27" s="310" t="s">
        <v>5621</v>
      </c>
      <c r="F27" s="311">
        <v>45450</v>
      </c>
      <c r="G27" s="323" t="s">
        <v>5622</v>
      </c>
      <c r="H27" s="310" t="s">
        <v>1875</v>
      </c>
      <c r="I27" s="310" t="s">
        <v>286</v>
      </c>
      <c r="J27" s="317">
        <v>113837420</v>
      </c>
      <c r="K27" s="310" t="s">
        <v>4910</v>
      </c>
      <c r="L27" s="310" t="s">
        <v>4911</v>
      </c>
      <c r="M27" s="310" t="s">
        <v>36</v>
      </c>
      <c r="N27" s="310">
        <v>3</v>
      </c>
      <c r="O27" s="310">
        <v>3</v>
      </c>
      <c r="P27" s="319">
        <f t="shared" si="0"/>
        <v>0</v>
      </c>
      <c r="Q27" s="310" t="s">
        <v>5484</v>
      </c>
      <c r="R27" s="310" t="s">
        <v>5485</v>
      </c>
      <c r="S27" s="310" t="s">
        <v>5624</v>
      </c>
      <c r="T27" s="310" t="s">
        <v>6091</v>
      </c>
      <c r="U27" s="311">
        <v>45616</v>
      </c>
      <c r="V27" s="311">
        <v>45616</v>
      </c>
      <c r="W27" s="310" t="s">
        <v>2262</v>
      </c>
      <c r="X27" s="310" t="s">
        <v>6092</v>
      </c>
      <c r="Y27" s="310" t="s">
        <v>6093</v>
      </c>
      <c r="Z27" s="310">
        <v>385199534</v>
      </c>
      <c r="AA27" s="310" t="s">
        <v>4484</v>
      </c>
      <c r="AB27" s="310" t="s">
        <v>4871</v>
      </c>
      <c r="AC27" s="310"/>
      <c r="AD27" s="310"/>
      <c r="AE27" s="310" t="s">
        <v>6094</v>
      </c>
      <c r="AF27" s="310"/>
      <c r="AG27" s="53"/>
    </row>
    <row r="28" spans="1:33" ht="24">
      <c r="A28" s="310" t="s">
        <v>3784</v>
      </c>
      <c r="B28" s="310">
        <v>24</v>
      </c>
      <c r="C28" s="311">
        <v>45455</v>
      </c>
      <c r="D28" s="310" t="s">
        <v>1875</v>
      </c>
      <c r="E28" s="310" t="s">
        <v>5621</v>
      </c>
      <c r="F28" s="311">
        <v>45450</v>
      </c>
      <c r="G28" s="323" t="s">
        <v>5622</v>
      </c>
      <c r="H28" s="310" t="s">
        <v>1875</v>
      </c>
      <c r="I28" s="310" t="s">
        <v>286</v>
      </c>
      <c r="J28" s="298">
        <v>109447742</v>
      </c>
      <c r="K28" s="298">
        <v>803102</v>
      </c>
      <c r="L28" s="298" t="s">
        <v>3731</v>
      </c>
      <c r="M28" s="310" t="s">
        <v>36</v>
      </c>
      <c r="N28" s="310">
        <v>3</v>
      </c>
      <c r="O28" s="317">
        <v>3</v>
      </c>
      <c r="P28" s="319">
        <f t="shared" si="0"/>
        <v>0</v>
      </c>
      <c r="Q28" s="310" t="s">
        <v>5484</v>
      </c>
      <c r="R28" s="310" t="s">
        <v>5485</v>
      </c>
      <c r="S28" s="310" t="s">
        <v>5625</v>
      </c>
      <c r="T28" s="310" t="s">
        <v>5717</v>
      </c>
      <c r="U28" s="311" t="s">
        <v>5718</v>
      </c>
      <c r="V28" s="311" t="s">
        <v>5718</v>
      </c>
      <c r="W28" s="310" t="s">
        <v>5719</v>
      </c>
      <c r="X28" s="310" t="s">
        <v>1581</v>
      </c>
      <c r="Y28" s="310" t="s">
        <v>4759</v>
      </c>
      <c r="Z28" s="310">
        <v>385142158</v>
      </c>
      <c r="AA28" s="310" t="s">
        <v>4484</v>
      </c>
      <c r="AB28" s="310" t="s">
        <v>4871</v>
      </c>
      <c r="AC28" s="310"/>
      <c r="AD28" s="310"/>
      <c r="AE28" s="310" t="s">
        <v>5436</v>
      </c>
      <c r="AF28" s="310"/>
      <c r="AG28" s="53"/>
    </row>
    <row r="29" spans="1:33" ht="48">
      <c r="A29" s="310" t="s">
        <v>3784</v>
      </c>
      <c r="B29" s="310">
        <v>25</v>
      </c>
      <c r="C29" s="311">
        <v>45469</v>
      </c>
      <c r="D29" s="310" t="s">
        <v>4786</v>
      </c>
      <c r="E29" s="310" t="s">
        <v>5663</v>
      </c>
      <c r="F29" s="311">
        <v>45463</v>
      </c>
      <c r="G29" s="311"/>
      <c r="H29" s="310" t="s">
        <v>4786</v>
      </c>
      <c r="I29" s="310" t="s">
        <v>286</v>
      </c>
      <c r="J29" s="298">
        <v>109611234</v>
      </c>
      <c r="K29" s="21">
        <v>3742612236</v>
      </c>
      <c r="L29" s="302" t="s">
        <v>3031</v>
      </c>
      <c r="M29" s="45" t="s">
        <v>36</v>
      </c>
      <c r="N29" s="317">
        <v>4</v>
      </c>
      <c r="O29" s="310"/>
      <c r="P29" s="319">
        <f t="shared" si="0"/>
        <v>4</v>
      </c>
      <c r="Q29" s="310"/>
      <c r="R29" s="310"/>
      <c r="S29" s="310"/>
      <c r="T29" s="310"/>
      <c r="U29" s="310"/>
      <c r="V29" s="310"/>
      <c r="W29" s="310"/>
      <c r="X29" s="310"/>
      <c r="Y29" s="310"/>
      <c r="Z29" s="310"/>
      <c r="AA29" s="310"/>
      <c r="AB29" s="310"/>
      <c r="AC29" s="310"/>
      <c r="AD29" s="310"/>
      <c r="AE29" s="310"/>
      <c r="AF29" s="310"/>
      <c r="AG29" s="53" t="s">
        <v>5419</v>
      </c>
    </row>
    <row r="30" spans="1:33" ht="24">
      <c r="A30" s="310" t="s">
        <v>3784</v>
      </c>
      <c r="B30" s="310">
        <v>26</v>
      </c>
      <c r="C30" s="311">
        <v>45477</v>
      </c>
      <c r="D30" s="310" t="s">
        <v>1875</v>
      </c>
      <c r="E30" s="310" t="s">
        <v>5712</v>
      </c>
      <c r="F30" s="311">
        <v>45469</v>
      </c>
      <c r="G30" s="310">
        <v>51696340010</v>
      </c>
      <c r="H30" s="310" t="s">
        <v>1875</v>
      </c>
      <c r="I30" s="310" t="s">
        <v>286</v>
      </c>
      <c r="J30" s="377">
        <v>113694314</v>
      </c>
      <c r="K30" s="324" t="s">
        <v>4398</v>
      </c>
      <c r="L30" s="324" t="s">
        <v>5713</v>
      </c>
      <c r="M30" s="324" t="s">
        <v>36</v>
      </c>
      <c r="N30" s="317">
        <v>1</v>
      </c>
      <c r="O30" s="310"/>
      <c r="P30" s="310">
        <f t="shared" ref="P30:P93" si="1">N30-O30</f>
        <v>1</v>
      </c>
      <c r="Q30" s="310" t="s">
        <v>5484</v>
      </c>
      <c r="R30" s="310" t="s">
        <v>5485</v>
      </c>
      <c r="S30" s="310" t="s">
        <v>5714</v>
      </c>
      <c r="T30" s="310"/>
      <c r="U30" s="310"/>
      <c r="V30" s="310"/>
      <c r="W30" s="310"/>
      <c r="X30" s="310"/>
      <c r="Y30" s="310"/>
      <c r="Z30" s="310"/>
      <c r="AA30" s="310"/>
      <c r="AB30" s="310"/>
      <c r="AC30" s="310"/>
      <c r="AD30" s="310"/>
      <c r="AE30" s="310"/>
      <c r="AF30" s="310"/>
      <c r="AG30" s="53" t="s">
        <v>5419</v>
      </c>
    </row>
    <row r="31" spans="1:33">
      <c r="A31" s="310" t="s">
        <v>3784</v>
      </c>
      <c r="B31" s="310">
        <v>27</v>
      </c>
      <c r="C31" s="311">
        <v>45477</v>
      </c>
      <c r="D31" s="310" t="s">
        <v>1875</v>
      </c>
      <c r="E31" s="310" t="s">
        <v>5712</v>
      </c>
      <c r="F31" s="311">
        <v>45469</v>
      </c>
      <c r="G31" s="310">
        <v>51696340010</v>
      </c>
      <c r="H31" s="310" t="s">
        <v>1875</v>
      </c>
      <c r="I31" s="310" t="s">
        <v>286</v>
      </c>
      <c r="J31" s="298">
        <v>113837420</v>
      </c>
      <c r="K31" s="325" t="s">
        <v>4910</v>
      </c>
      <c r="L31" s="325" t="s">
        <v>4911</v>
      </c>
      <c r="M31" s="297" t="s">
        <v>36</v>
      </c>
      <c r="N31" s="317">
        <v>2</v>
      </c>
      <c r="O31" s="310">
        <v>2</v>
      </c>
      <c r="P31" s="310">
        <f t="shared" si="1"/>
        <v>0</v>
      </c>
      <c r="Q31" s="310" t="s">
        <v>5484</v>
      </c>
      <c r="R31" s="310" t="s">
        <v>5485</v>
      </c>
      <c r="S31" s="310" t="s">
        <v>5714</v>
      </c>
      <c r="T31" s="310" t="s">
        <v>6091</v>
      </c>
      <c r="U31" s="311">
        <v>45616</v>
      </c>
      <c r="V31" s="311">
        <v>45616</v>
      </c>
      <c r="W31" s="310" t="s">
        <v>2262</v>
      </c>
      <c r="X31" s="310" t="s">
        <v>6092</v>
      </c>
      <c r="Y31" s="310" t="s">
        <v>6093</v>
      </c>
      <c r="Z31" s="310">
        <v>385199534</v>
      </c>
      <c r="AA31" s="310" t="s">
        <v>4484</v>
      </c>
      <c r="AB31" s="310" t="s">
        <v>4871</v>
      </c>
      <c r="AC31" s="310"/>
      <c r="AD31" s="310"/>
      <c r="AE31" s="310" t="s">
        <v>6094</v>
      </c>
      <c r="AF31" s="310"/>
      <c r="AG31" s="53"/>
    </row>
    <row r="32" spans="1:33" ht="24">
      <c r="A32" s="310" t="s">
        <v>3784</v>
      </c>
      <c r="B32" s="310">
        <v>28</v>
      </c>
      <c r="C32" s="311">
        <v>45486</v>
      </c>
      <c r="D32" s="310" t="s">
        <v>5715</v>
      </c>
      <c r="E32" s="310" t="s">
        <v>5716</v>
      </c>
      <c r="F32" s="311">
        <v>45450</v>
      </c>
      <c r="G32" s="310">
        <v>323733028</v>
      </c>
      <c r="H32" s="310" t="s">
        <v>2875</v>
      </c>
      <c r="I32" s="310" t="s">
        <v>286</v>
      </c>
      <c r="J32" s="298">
        <v>10947744</v>
      </c>
      <c r="K32" s="21">
        <v>803203</v>
      </c>
      <c r="L32" s="21" t="s">
        <v>3732</v>
      </c>
      <c r="M32" s="296" t="s">
        <v>36</v>
      </c>
      <c r="N32" s="321">
        <v>1</v>
      </c>
      <c r="O32" s="298">
        <v>1</v>
      </c>
      <c r="P32" s="310">
        <f t="shared" si="1"/>
        <v>0</v>
      </c>
      <c r="Q32" s="310" t="s">
        <v>5484</v>
      </c>
      <c r="R32" s="310" t="s">
        <v>5485</v>
      </c>
      <c r="S32" s="310"/>
      <c r="T32" s="310" t="s">
        <v>5717</v>
      </c>
      <c r="U32" s="311" t="s">
        <v>5718</v>
      </c>
      <c r="V32" s="311" t="s">
        <v>5718</v>
      </c>
      <c r="W32" s="310" t="s">
        <v>5719</v>
      </c>
      <c r="X32" s="310" t="s">
        <v>1581</v>
      </c>
      <c r="Y32" s="310" t="s">
        <v>4759</v>
      </c>
      <c r="Z32" s="310">
        <v>385142158</v>
      </c>
      <c r="AA32" s="310" t="s">
        <v>4484</v>
      </c>
      <c r="AB32" s="310" t="s">
        <v>4871</v>
      </c>
      <c r="AC32" s="310"/>
      <c r="AD32" s="310"/>
      <c r="AE32" s="310"/>
      <c r="AF32" s="310"/>
      <c r="AG32" s="53"/>
    </row>
    <row r="33" spans="1:33" ht="24">
      <c r="A33" s="310" t="s">
        <v>3784</v>
      </c>
      <c r="B33" s="310">
        <v>29</v>
      </c>
      <c r="C33" s="311">
        <v>45486</v>
      </c>
      <c r="D33" s="310" t="s">
        <v>5715</v>
      </c>
      <c r="E33" s="310" t="s">
        <v>5716</v>
      </c>
      <c r="F33" s="311">
        <v>45450</v>
      </c>
      <c r="G33" s="310">
        <v>323733028</v>
      </c>
      <c r="H33" s="310" t="s">
        <v>2875</v>
      </c>
      <c r="I33" s="310" t="s">
        <v>286</v>
      </c>
      <c r="J33" s="298">
        <v>109447743</v>
      </c>
      <c r="K33" s="21">
        <v>803201</v>
      </c>
      <c r="L33" s="21" t="s">
        <v>342</v>
      </c>
      <c r="M33" s="296" t="s">
        <v>36</v>
      </c>
      <c r="N33" s="321">
        <v>1</v>
      </c>
      <c r="O33" s="298">
        <v>1</v>
      </c>
      <c r="P33" s="310">
        <f t="shared" si="1"/>
        <v>0</v>
      </c>
      <c r="Q33" s="310" t="s">
        <v>5484</v>
      </c>
      <c r="R33" s="310" t="s">
        <v>5485</v>
      </c>
      <c r="S33" s="310"/>
      <c r="T33" s="310" t="s">
        <v>5717</v>
      </c>
      <c r="U33" s="311" t="s">
        <v>5718</v>
      </c>
      <c r="V33" s="311" t="s">
        <v>5718</v>
      </c>
      <c r="W33" s="310" t="s">
        <v>5719</v>
      </c>
      <c r="X33" s="310" t="s">
        <v>1581</v>
      </c>
      <c r="Y33" s="310" t="s">
        <v>4759</v>
      </c>
      <c r="Z33" s="310">
        <v>385142158</v>
      </c>
      <c r="AA33" s="310" t="s">
        <v>4484</v>
      </c>
      <c r="AB33" s="310" t="s">
        <v>4871</v>
      </c>
      <c r="AC33" s="310"/>
      <c r="AD33" s="310"/>
      <c r="AE33" s="310"/>
      <c r="AF33" s="310"/>
      <c r="AG33" s="53" t="s">
        <v>5419</v>
      </c>
    </row>
    <row r="34" spans="1:33">
      <c r="A34" s="310" t="s">
        <v>3784</v>
      </c>
      <c r="B34" s="310">
        <v>30</v>
      </c>
      <c r="C34" s="311">
        <v>45486</v>
      </c>
      <c r="D34" s="310" t="s">
        <v>5715</v>
      </c>
      <c r="E34" s="310" t="s">
        <v>5716</v>
      </c>
      <c r="F34" s="311">
        <v>45450</v>
      </c>
      <c r="G34" s="310">
        <v>323733028</v>
      </c>
      <c r="H34" s="310" t="s">
        <v>2875</v>
      </c>
      <c r="I34" s="310" t="s">
        <v>286</v>
      </c>
      <c r="J34" s="298">
        <v>109447740</v>
      </c>
      <c r="K34" s="21">
        <v>803001</v>
      </c>
      <c r="L34" s="21" t="s">
        <v>338</v>
      </c>
      <c r="M34" s="296" t="s">
        <v>36</v>
      </c>
      <c r="N34" s="321">
        <v>2</v>
      </c>
      <c r="O34" s="298">
        <v>2</v>
      </c>
      <c r="P34" s="310">
        <f t="shared" si="1"/>
        <v>0</v>
      </c>
      <c r="Q34" s="310" t="s">
        <v>5484</v>
      </c>
      <c r="R34" s="310" t="s">
        <v>5485</v>
      </c>
      <c r="S34" s="310"/>
      <c r="T34" s="310" t="s">
        <v>5717</v>
      </c>
      <c r="U34" s="311" t="s">
        <v>5718</v>
      </c>
      <c r="V34" s="311" t="s">
        <v>5718</v>
      </c>
      <c r="W34" s="310" t="s">
        <v>5719</v>
      </c>
      <c r="X34" s="310" t="s">
        <v>1581</v>
      </c>
      <c r="Y34" s="310" t="s">
        <v>4759</v>
      </c>
      <c r="Z34" s="310">
        <v>385142158</v>
      </c>
      <c r="AA34" s="310" t="s">
        <v>4484</v>
      </c>
      <c r="AB34" s="310" t="s">
        <v>4871</v>
      </c>
      <c r="AC34" s="310"/>
      <c r="AD34" s="310"/>
      <c r="AE34" s="310"/>
      <c r="AF34" s="310"/>
      <c r="AG34" s="53"/>
    </row>
    <row r="35" spans="1:33" ht="24">
      <c r="A35" s="310" t="s">
        <v>3784</v>
      </c>
      <c r="B35" s="310">
        <v>31</v>
      </c>
      <c r="C35" s="311">
        <v>45486</v>
      </c>
      <c r="D35" s="310" t="s">
        <v>5715</v>
      </c>
      <c r="E35" s="310" t="s">
        <v>5716</v>
      </c>
      <c r="F35" s="311">
        <v>45450</v>
      </c>
      <c r="G35" s="310">
        <v>323733028</v>
      </c>
      <c r="H35" s="310" t="s">
        <v>2875</v>
      </c>
      <c r="I35" s="310" t="s">
        <v>286</v>
      </c>
      <c r="J35" s="296">
        <v>111381215</v>
      </c>
      <c r="K35" s="21" t="s">
        <v>235</v>
      </c>
      <c r="L35" s="21" t="s">
        <v>236</v>
      </c>
      <c r="M35" s="296" t="s">
        <v>36</v>
      </c>
      <c r="N35" s="321">
        <v>1</v>
      </c>
      <c r="O35" s="317">
        <v>1</v>
      </c>
      <c r="P35" s="310">
        <f t="shared" si="1"/>
        <v>0</v>
      </c>
      <c r="Q35" s="310" t="s">
        <v>5484</v>
      </c>
      <c r="R35" s="310" t="s">
        <v>5485</v>
      </c>
      <c r="S35" s="310"/>
      <c r="T35" s="310" t="s">
        <v>5717</v>
      </c>
      <c r="U35" s="311" t="s">
        <v>5718</v>
      </c>
      <c r="V35" s="311" t="s">
        <v>5718</v>
      </c>
      <c r="W35" s="310" t="s">
        <v>5719</v>
      </c>
      <c r="X35" s="310" t="s">
        <v>1581</v>
      </c>
      <c r="Y35" s="310" t="s">
        <v>4759</v>
      </c>
      <c r="Z35" s="310">
        <v>385142158</v>
      </c>
      <c r="AA35" s="310" t="s">
        <v>4484</v>
      </c>
      <c r="AB35" s="310" t="s">
        <v>4871</v>
      </c>
      <c r="AC35" s="310"/>
      <c r="AD35" s="310"/>
      <c r="AE35" s="310"/>
      <c r="AF35" s="310"/>
      <c r="AG35" s="53"/>
    </row>
    <row r="36" spans="1:33" ht="24">
      <c r="A36" s="310" t="s">
        <v>3784</v>
      </c>
      <c r="B36" s="310">
        <v>32</v>
      </c>
      <c r="C36" s="311">
        <v>45499</v>
      </c>
      <c r="D36" s="310" t="s">
        <v>1875</v>
      </c>
      <c r="E36" s="310" t="s">
        <v>5828</v>
      </c>
      <c r="F36" s="311">
        <v>45493</v>
      </c>
      <c r="G36" s="310" t="s">
        <v>5720</v>
      </c>
      <c r="H36" s="310" t="s">
        <v>1875</v>
      </c>
      <c r="I36" s="310" t="s">
        <v>286</v>
      </c>
      <c r="J36" s="325">
        <v>109563338</v>
      </c>
      <c r="K36" s="301" t="s">
        <v>4029</v>
      </c>
      <c r="L36" s="301" t="s">
        <v>4030</v>
      </c>
      <c r="M36" s="296" t="s">
        <v>36</v>
      </c>
      <c r="N36" s="317">
        <v>2</v>
      </c>
      <c r="O36" s="310"/>
      <c r="P36" s="310">
        <f t="shared" si="1"/>
        <v>2</v>
      </c>
      <c r="Q36" s="310" t="s">
        <v>5484</v>
      </c>
      <c r="R36" s="310" t="s">
        <v>5485</v>
      </c>
      <c r="S36" s="310"/>
      <c r="T36" s="310"/>
      <c r="U36" s="310"/>
      <c r="V36" s="310"/>
      <c r="W36" s="310"/>
      <c r="X36" s="310"/>
      <c r="Y36" s="310"/>
      <c r="Z36" s="310"/>
      <c r="AA36" s="310"/>
      <c r="AB36" s="310"/>
      <c r="AC36" s="310"/>
      <c r="AD36" s="310"/>
      <c r="AE36" s="310"/>
      <c r="AF36" s="310"/>
      <c r="AG36" s="53" t="s">
        <v>5419</v>
      </c>
    </row>
    <row r="37" spans="1:33" ht="24">
      <c r="A37" s="310" t="s">
        <v>3784</v>
      </c>
      <c r="B37" s="310">
        <v>33</v>
      </c>
      <c r="C37" s="311">
        <v>45499</v>
      </c>
      <c r="D37" s="310" t="s">
        <v>1875</v>
      </c>
      <c r="E37" s="310" t="s">
        <v>5828</v>
      </c>
      <c r="F37" s="311">
        <v>45493</v>
      </c>
      <c r="G37" s="310" t="s">
        <v>5720</v>
      </c>
      <c r="H37" s="310" t="s">
        <v>1875</v>
      </c>
      <c r="I37" s="310" t="s">
        <v>286</v>
      </c>
      <c r="J37" s="298">
        <v>113694314</v>
      </c>
      <c r="K37" s="21" t="s">
        <v>4398</v>
      </c>
      <c r="L37" s="302" t="s">
        <v>4399</v>
      </c>
      <c r="M37" s="296" t="s">
        <v>36</v>
      </c>
      <c r="N37" s="317">
        <v>1</v>
      </c>
      <c r="O37" s="310"/>
      <c r="P37" s="310">
        <f t="shared" si="1"/>
        <v>1</v>
      </c>
      <c r="Q37" s="310" t="s">
        <v>5484</v>
      </c>
      <c r="R37" s="310" t="s">
        <v>5485</v>
      </c>
      <c r="S37" s="310"/>
      <c r="T37" s="310"/>
      <c r="U37" s="310"/>
      <c r="V37" s="310"/>
      <c r="W37" s="310"/>
      <c r="X37" s="310"/>
      <c r="Y37" s="310"/>
      <c r="Z37" s="310"/>
      <c r="AA37" s="310"/>
      <c r="AB37" s="310"/>
      <c r="AC37" s="310"/>
      <c r="AD37" s="310"/>
      <c r="AE37" s="310"/>
      <c r="AF37" s="310"/>
      <c r="AG37" s="53" t="s">
        <v>5419</v>
      </c>
    </row>
    <row r="38" spans="1:33">
      <c r="A38" s="310" t="s">
        <v>3784</v>
      </c>
      <c r="B38" s="310">
        <v>34</v>
      </c>
      <c r="C38" s="311">
        <v>45598</v>
      </c>
      <c r="D38" s="310" t="s">
        <v>1875</v>
      </c>
      <c r="E38" s="310" t="s">
        <v>6033</v>
      </c>
      <c r="F38" s="311">
        <v>45589</v>
      </c>
      <c r="G38" s="310" t="s">
        <v>6034</v>
      </c>
      <c r="H38" s="310" t="s">
        <v>1875</v>
      </c>
      <c r="I38" s="310" t="s">
        <v>286</v>
      </c>
      <c r="J38" s="317">
        <v>113837420</v>
      </c>
      <c r="K38" s="310" t="s">
        <v>4910</v>
      </c>
      <c r="L38" s="310" t="s">
        <v>4911</v>
      </c>
      <c r="M38" s="310" t="s">
        <v>36</v>
      </c>
      <c r="N38" s="321">
        <v>3</v>
      </c>
      <c r="O38" s="310">
        <v>3</v>
      </c>
      <c r="P38" s="310">
        <f t="shared" si="1"/>
        <v>0</v>
      </c>
      <c r="Q38" s="310" t="s">
        <v>5484</v>
      </c>
      <c r="R38" s="310" t="s">
        <v>5485</v>
      </c>
      <c r="S38" s="53" t="s">
        <v>6035</v>
      </c>
      <c r="T38" s="310" t="s">
        <v>6091</v>
      </c>
      <c r="U38" s="311">
        <v>45616</v>
      </c>
      <c r="V38" s="311">
        <v>45616</v>
      </c>
      <c r="W38" s="310" t="s">
        <v>2262</v>
      </c>
      <c r="X38" s="310" t="s">
        <v>6092</v>
      </c>
      <c r="Y38" s="310" t="s">
        <v>6093</v>
      </c>
      <c r="Z38" s="310">
        <v>385199534</v>
      </c>
      <c r="AA38" s="310" t="s">
        <v>4484</v>
      </c>
      <c r="AB38" s="310" t="s">
        <v>4871</v>
      </c>
      <c r="AC38" s="310"/>
      <c r="AD38" s="310"/>
      <c r="AE38" s="310" t="s">
        <v>6094</v>
      </c>
      <c r="AF38" s="310"/>
      <c r="AG38" s="53"/>
    </row>
    <row r="39" spans="1:33">
      <c r="A39" s="310" t="s">
        <v>3784</v>
      </c>
      <c r="B39" s="310">
        <v>35</v>
      </c>
      <c r="C39" s="253">
        <v>45629</v>
      </c>
      <c r="D39" s="310" t="s">
        <v>4783</v>
      </c>
      <c r="E39" s="310" t="s">
        <v>6089</v>
      </c>
      <c r="F39" s="311">
        <v>45608</v>
      </c>
      <c r="G39" s="53"/>
      <c r="H39" s="310" t="s">
        <v>6090</v>
      </c>
      <c r="I39" s="310" t="s">
        <v>286</v>
      </c>
      <c r="J39" s="317">
        <v>113837420</v>
      </c>
      <c r="K39" s="310" t="s">
        <v>4910</v>
      </c>
      <c r="L39" s="310" t="s">
        <v>4911</v>
      </c>
      <c r="M39" s="310" t="s">
        <v>36</v>
      </c>
      <c r="N39" s="321">
        <v>6</v>
      </c>
      <c r="O39" s="53">
        <v>6</v>
      </c>
      <c r="P39" s="53">
        <f t="shared" si="1"/>
        <v>0</v>
      </c>
      <c r="Q39" s="310" t="s">
        <v>5484</v>
      </c>
      <c r="R39" s="310" t="s">
        <v>5485</v>
      </c>
      <c r="S39" s="53" t="s">
        <v>6035</v>
      </c>
      <c r="T39" s="310" t="s">
        <v>6091</v>
      </c>
      <c r="U39" s="311">
        <v>45616</v>
      </c>
      <c r="V39" s="311">
        <v>45616</v>
      </c>
      <c r="W39" s="310" t="s">
        <v>2262</v>
      </c>
      <c r="X39" s="310" t="s">
        <v>6092</v>
      </c>
      <c r="Y39" s="310" t="s">
        <v>6093</v>
      </c>
      <c r="Z39" s="310">
        <v>385199534</v>
      </c>
      <c r="AA39" s="310" t="s">
        <v>4484</v>
      </c>
      <c r="AB39" s="310" t="s">
        <v>4871</v>
      </c>
      <c r="AC39" s="310"/>
      <c r="AD39" s="310"/>
      <c r="AE39" s="310" t="s">
        <v>6094</v>
      </c>
      <c r="AF39" s="310"/>
      <c r="AG39" s="53"/>
    </row>
    <row r="40" spans="1:33" ht="48">
      <c r="A40" s="310" t="s">
        <v>3784</v>
      </c>
      <c r="B40" s="310">
        <v>36</v>
      </c>
      <c r="C40" s="253">
        <v>45629</v>
      </c>
      <c r="D40" s="310" t="s">
        <v>4783</v>
      </c>
      <c r="E40" s="310" t="s">
        <v>6089</v>
      </c>
      <c r="F40" s="311">
        <v>45608</v>
      </c>
      <c r="G40" s="53"/>
      <c r="H40" s="310" t="s">
        <v>6090</v>
      </c>
      <c r="I40" s="310" t="s">
        <v>286</v>
      </c>
      <c r="J40" s="298">
        <v>109611234</v>
      </c>
      <c r="K40" s="21">
        <v>3742612236</v>
      </c>
      <c r="L40" s="302" t="s">
        <v>3031</v>
      </c>
      <c r="M40" s="310" t="s">
        <v>36</v>
      </c>
      <c r="N40" s="362">
        <v>4</v>
      </c>
      <c r="O40" s="53"/>
      <c r="P40" s="53">
        <f t="shared" si="1"/>
        <v>4</v>
      </c>
      <c r="Q40" s="310" t="s">
        <v>5484</v>
      </c>
      <c r="R40" s="310" t="s">
        <v>5485</v>
      </c>
      <c r="S40" s="53" t="s">
        <v>6035</v>
      </c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 t="s">
        <v>5419</v>
      </c>
    </row>
    <row r="41" spans="1:33">
      <c r="A41" s="310" t="s">
        <v>3784</v>
      </c>
      <c r="B41" s="310">
        <v>37</v>
      </c>
      <c r="C41" s="253">
        <v>45629</v>
      </c>
      <c r="D41" s="310" t="s">
        <v>4783</v>
      </c>
      <c r="E41" s="310" t="s">
        <v>6089</v>
      </c>
      <c r="F41" s="311">
        <v>45608</v>
      </c>
      <c r="G41" s="53"/>
      <c r="H41" s="310" t="s">
        <v>6090</v>
      </c>
      <c r="I41" s="310" t="s">
        <v>286</v>
      </c>
      <c r="J41" s="317">
        <v>107146625</v>
      </c>
      <c r="K41" s="310" t="s">
        <v>5010</v>
      </c>
      <c r="L41" s="310" t="s">
        <v>5011</v>
      </c>
      <c r="M41" s="310" t="s">
        <v>36</v>
      </c>
      <c r="N41" s="321">
        <v>1</v>
      </c>
      <c r="O41" s="53">
        <v>1</v>
      </c>
      <c r="P41" s="53">
        <f t="shared" si="1"/>
        <v>0</v>
      </c>
      <c r="Q41" s="310" t="s">
        <v>5484</v>
      </c>
      <c r="R41" s="310" t="s">
        <v>5485</v>
      </c>
      <c r="S41" s="53" t="s">
        <v>6035</v>
      </c>
      <c r="T41" s="310" t="s">
        <v>6091</v>
      </c>
      <c r="U41" s="311">
        <v>45616</v>
      </c>
      <c r="V41" s="311">
        <v>45616</v>
      </c>
      <c r="W41" s="310" t="s">
        <v>2262</v>
      </c>
      <c r="X41" s="310" t="s">
        <v>6092</v>
      </c>
      <c r="Y41" s="310" t="s">
        <v>6093</v>
      </c>
      <c r="Z41" s="310">
        <v>385199534</v>
      </c>
      <c r="AA41" s="310" t="s">
        <v>4484</v>
      </c>
      <c r="AB41" s="310" t="s">
        <v>4871</v>
      </c>
      <c r="AC41" s="310"/>
      <c r="AD41" s="310"/>
      <c r="AE41" s="310" t="s">
        <v>6094</v>
      </c>
      <c r="AF41" s="310"/>
      <c r="AG41" s="53"/>
    </row>
    <row r="42" spans="1:33" ht="24">
      <c r="A42" s="310" t="s">
        <v>3784</v>
      </c>
      <c r="B42" s="310">
        <v>38</v>
      </c>
      <c r="C42" s="253">
        <v>45636</v>
      </c>
      <c r="D42" s="310" t="s">
        <v>4730</v>
      </c>
      <c r="E42" s="310" t="s">
        <v>6119</v>
      </c>
      <c r="F42" s="311">
        <v>45632</v>
      </c>
      <c r="G42" s="53" t="s">
        <v>6120</v>
      </c>
      <c r="H42" s="310" t="s">
        <v>4730</v>
      </c>
      <c r="I42" s="310" t="s">
        <v>286</v>
      </c>
      <c r="J42" s="366">
        <v>107146625</v>
      </c>
      <c r="K42" s="367" t="s">
        <v>311</v>
      </c>
      <c r="L42" s="368" t="s">
        <v>312</v>
      </c>
      <c r="M42" s="310" t="s">
        <v>36</v>
      </c>
      <c r="N42" s="369">
        <v>7</v>
      </c>
      <c r="O42" s="53"/>
      <c r="P42" s="53">
        <f t="shared" si="1"/>
        <v>7</v>
      </c>
      <c r="Q42" s="310" t="s">
        <v>5484</v>
      </c>
      <c r="R42" s="310" t="s">
        <v>5485</v>
      </c>
      <c r="S42" s="53" t="s">
        <v>6035</v>
      </c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 t="s">
        <v>5419</v>
      </c>
    </row>
    <row r="43" spans="1:33" ht="24">
      <c r="A43" s="310" t="s">
        <v>3784</v>
      </c>
      <c r="B43" s="310">
        <v>39</v>
      </c>
      <c r="C43" s="253">
        <v>45636</v>
      </c>
      <c r="D43" s="310" t="s">
        <v>4730</v>
      </c>
      <c r="E43" s="310" t="s">
        <v>6119</v>
      </c>
      <c r="F43" s="311">
        <v>45632</v>
      </c>
      <c r="G43" s="53" t="s">
        <v>6120</v>
      </c>
      <c r="H43" s="310" t="s">
        <v>4730</v>
      </c>
      <c r="I43" s="310" t="s">
        <v>286</v>
      </c>
      <c r="J43" s="368">
        <v>109563338</v>
      </c>
      <c r="K43" s="367" t="s">
        <v>4029</v>
      </c>
      <c r="L43" s="368" t="s">
        <v>4030</v>
      </c>
      <c r="M43" s="310" t="s">
        <v>36</v>
      </c>
      <c r="N43" s="369">
        <v>7</v>
      </c>
      <c r="O43" s="53"/>
      <c r="P43" s="53">
        <f t="shared" si="1"/>
        <v>7</v>
      </c>
      <c r="Q43" s="310" t="s">
        <v>5484</v>
      </c>
      <c r="R43" s="310" t="s">
        <v>5485</v>
      </c>
      <c r="S43" s="53" t="s">
        <v>6035</v>
      </c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 t="s">
        <v>5419</v>
      </c>
    </row>
    <row r="44" spans="1:33">
      <c r="A44" s="310" t="s">
        <v>3784</v>
      </c>
      <c r="B44" s="310">
        <v>40</v>
      </c>
      <c r="C44" s="253">
        <v>45636</v>
      </c>
      <c r="D44" s="310" t="s">
        <v>4730</v>
      </c>
      <c r="E44" s="310" t="s">
        <v>6119</v>
      </c>
      <c r="F44" s="311">
        <v>45632</v>
      </c>
      <c r="G44" s="53" t="s">
        <v>6120</v>
      </c>
      <c r="H44" s="310" t="s">
        <v>4730</v>
      </c>
      <c r="I44" s="310" t="s">
        <v>286</v>
      </c>
      <c r="J44" s="368">
        <v>113837420</v>
      </c>
      <c r="K44" s="367" t="s">
        <v>4910</v>
      </c>
      <c r="L44" s="368" t="s">
        <v>6121</v>
      </c>
      <c r="M44" s="310" t="s">
        <v>36</v>
      </c>
      <c r="N44" s="369">
        <v>1</v>
      </c>
      <c r="O44" s="53"/>
      <c r="P44" s="53">
        <f t="shared" si="1"/>
        <v>1</v>
      </c>
      <c r="Q44" s="310" t="s">
        <v>5484</v>
      </c>
      <c r="R44" s="310" t="s">
        <v>5485</v>
      </c>
      <c r="S44" s="53" t="s">
        <v>6035</v>
      </c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 t="s">
        <v>5419</v>
      </c>
    </row>
    <row r="45" spans="1:33" ht="28.8">
      <c r="A45" s="310" t="s">
        <v>3784</v>
      </c>
      <c r="B45" s="310">
        <v>41</v>
      </c>
      <c r="C45" s="253">
        <v>45636</v>
      </c>
      <c r="D45" s="310" t="s">
        <v>4730</v>
      </c>
      <c r="E45" s="310" t="s">
        <v>6119</v>
      </c>
      <c r="F45" s="311">
        <v>45632</v>
      </c>
      <c r="G45" s="53" t="s">
        <v>6120</v>
      </c>
      <c r="H45" s="310" t="s">
        <v>4730</v>
      </c>
      <c r="I45" s="310" t="s">
        <v>286</v>
      </c>
      <c r="J45" s="298">
        <v>113694314</v>
      </c>
      <c r="K45" s="371" t="s">
        <v>4398</v>
      </c>
      <c r="L45" s="370" t="s">
        <v>5713</v>
      </c>
      <c r="M45" s="310" t="s">
        <v>36</v>
      </c>
      <c r="N45" s="369">
        <v>2</v>
      </c>
      <c r="O45" s="53"/>
      <c r="P45" s="53">
        <f t="shared" si="1"/>
        <v>2</v>
      </c>
      <c r="Q45" s="310" t="s">
        <v>5484</v>
      </c>
      <c r="R45" s="310" t="s">
        <v>5485</v>
      </c>
      <c r="S45" s="53" t="s">
        <v>6035</v>
      </c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 t="s">
        <v>5419</v>
      </c>
    </row>
    <row r="46" spans="1:33">
      <c r="A46" s="310" t="s">
        <v>3784</v>
      </c>
      <c r="B46" s="310">
        <v>42</v>
      </c>
      <c r="C46" s="253">
        <v>45636</v>
      </c>
      <c r="D46" s="310" t="s">
        <v>4730</v>
      </c>
      <c r="E46" s="310" t="s">
        <v>6119</v>
      </c>
      <c r="F46" s="311">
        <v>45632</v>
      </c>
      <c r="G46" s="53" t="s">
        <v>6120</v>
      </c>
      <c r="H46" s="310" t="s">
        <v>4730</v>
      </c>
      <c r="I46" s="310" t="s">
        <v>286</v>
      </c>
      <c r="J46" s="298">
        <v>101999218</v>
      </c>
      <c r="K46" s="369"/>
      <c r="L46" s="369" t="s">
        <v>6122</v>
      </c>
      <c r="M46" s="310" t="s">
        <v>36</v>
      </c>
      <c r="N46" s="369">
        <v>1</v>
      </c>
      <c r="O46" s="53"/>
      <c r="P46" s="53">
        <f t="shared" si="1"/>
        <v>1</v>
      </c>
      <c r="Q46" s="310" t="s">
        <v>5484</v>
      </c>
      <c r="R46" s="310" t="s">
        <v>5485</v>
      </c>
      <c r="S46" s="53" t="s">
        <v>6035</v>
      </c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 t="s">
        <v>5419</v>
      </c>
    </row>
    <row r="47" spans="1:33">
      <c r="A47" s="310" t="s">
        <v>3784</v>
      </c>
      <c r="B47" s="310">
        <v>43</v>
      </c>
      <c r="C47" s="253">
        <v>45636</v>
      </c>
      <c r="D47" s="310" t="s">
        <v>4730</v>
      </c>
      <c r="E47" s="310" t="s">
        <v>6119</v>
      </c>
      <c r="F47" s="311">
        <v>45632</v>
      </c>
      <c r="G47" s="53" t="s">
        <v>6120</v>
      </c>
      <c r="H47" s="310" t="s">
        <v>4730</v>
      </c>
      <c r="I47" s="310" t="s">
        <v>286</v>
      </c>
      <c r="J47" s="369"/>
      <c r="K47" s="369" t="s">
        <v>2314</v>
      </c>
      <c r="L47" s="369" t="s">
        <v>6123</v>
      </c>
      <c r="M47" s="310" t="s">
        <v>36</v>
      </c>
      <c r="N47" s="369">
        <v>4</v>
      </c>
      <c r="O47" s="53"/>
      <c r="P47" s="53">
        <f t="shared" si="1"/>
        <v>4</v>
      </c>
      <c r="Q47" s="310" t="s">
        <v>5484</v>
      </c>
      <c r="R47" s="310" t="s">
        <v>5485</v>
      </c>
      <c r="S47" s="53" t="s">
        <v>6035</v>
      </c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 t="s">
        <v>5419</v>
      </c>
    </row>
    <row r="48" spans="1:33" ht="24">
      <c r="A48" s="310" t="s">
        <v>3784</v>
      </c>
      <c r="B48" s="310">
        <v>44</v>
      </c>
      <c r="C48" s="253">
        <v>45636</v>
      </c>
      <c r="D48" s="310" t="s">
        <v>4730</v>
      </c>
      <c r="E48" s="310" t="s">
        <v>6119</v>
      </c>
      <c r="F48" s="311">
        <v>45632</v>
      </c>
      <c r="G48" s="53" t="s">
        <v>6120</v>
      </c>
      <c r="H48" s="310" t="s">
        <v>4730</v>
      </c>
      <c r="I48" s="310" t="s">
        <v>286</v>
      </c>
      <c r="J48" s="368">
        <v>109447742</v>
      </c>
      <c r="K48" s="368">
        <v>803102</v>
      </c>
      <c r="L48" s="368" t="s">
        <v>3731</v>
      </c>
      <c r="M48" s="310" t="s">
        <v>36</v>
      </c>
      <c r="N48" s="369">
        <v>45</v>
      </c>
      <c r="O48" s="53"/>
      <c r="P48" s="53">
        <f t="shared" si="1"/>
        <v>45</v>
      </c>
      <c r="Q48" s="310" t="s">
        <v>5484</v>
      </c>
      <c r="R48" s="310" t="s">
        <v>5485</v>
      </c>
      <c r="S48" s="53" t="s">
        <v>6035</v>
      </c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 t="s">
        <v>5419</v>
      </c>
    </row>
    <row r="49" spans="1:33">
      <c r="A49" s="310" t="s">
        <v>3784</v>
      </c>
      <c r="B49" s="310">
        <v>45</v>
      </c>
      <c r="C49" s="253">
        <v>45636</v>
      </c>
      <c r="D49" s="310" t="s">
        <v>4730</v>
      </c>
      <c r="E49" s="310" t="s">
        <v>6119</v>
      </c>
      <c r="F49" s="311">
        <v>45632</v>
      </c>
      <c r="G49" s="53" t="s">
        <v>6120</v>
      </c>
      <c r="H49" s="310" t="s">
        <v>4730</v>
      </c>
      <c r="I49" s="310" t="s">
        <v>286</v>
      </c>
      <c r="J49" s="369">
        <v>109447744</v>
      </c>
      <c r="K49" s="369">
        <v>803203</v>
      </c>
      <c r="L49" s="369" t="s">
        <v>6124</v>
      </c>
      <c r="M49" s="310" t="s">
        <v>36</v>
      </c>
      <c r="N49" s="369">
        <v>55</v>
      </c>
      <c r="O49" s="53"/>
      <c r="P49" s="53">
        <f t="shared" si="1"/>
        <v>55</v>
      </c>
      <c r="Q49" s="310" t="s">
        <v>5484</v>
      </c>
      <c r="R49" s="310" t="s">
        <v>5485</v>
      </c>
      <c r="S49" s="53" t="s">
        <v>6035</v>
      </c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 t="s">
        <v>5419</v>
      </c>
    </row>
    <row r="50" spans="1:33">
      <c r="A50" s="310" t="s">
        <v>3784</v>
      </c>
      <c r="B50" s="310">
        <v>46</v>
      </c>
      <c r="C50" s="253">
        <v>45636</v>
      </c>
      <c r="D50" s="310" t="s">
        <v>4730</v>
      </c>
      <c r="E50" s="310" t="s">
        <v>6119</v>
      </c>
      <c r="F50" s="311">
        <v>45632</v>
      </c>
      <c r="G50" s="53" t="s">
        <v>6120</v>
      </c>
      <c r="H50" s="310" t="s">
        <v>4730</v>
      </c>
      <c r="I50" s="310" t="s">
        <v>286</v>
      </c>
      <c r="J50" s="369">
        <v>109447743</v>
      </c>
      <c r="K50" s="369">
        <v>803201</v>
      </c>
      <c r="L50" s="369" t="s">
        <v>6125</v>
      </c>
      <c r="M50" s="310" t="s">
        <v>36</v>
      </c>
      <c r="N50" s="369">
        <v>1</v>
      </c>
      <c r="O50" s="53"/>
      <c r="P50" s="53">
        <f t="shared" si="1"/>
        <v>1</v>
      </c>
      <c r="Q50" s="310" t="s">
        <v>5484</v>
      </c>
      <c r="R50" s="310" t="s">
        <v>5485</v>
      </c>
      <c r="S50" s="53" t="s">
        <v>6035</v>
      </c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 t="s">
        <v>5419</v>
      </c>
    </row>
    <row r="51" spans="1:33">
      <c r="A51" s="310" t="s">
        <v>3784</v>
      </c>
      <c r="B51" s="310">
        <v>47</v>
      </c>
      <c r="C51" s="253">
        <v>45636</v>
      </c>
      <c r="D51" s="310" t="s">
        <v>4730</v>
      </c>
      <c r="E51" s="310" t="s">
        <v>6119</v>
      </c>
      <c r="F51" s="311">
        <v>45632</v>
      </c>
      <c r="G51" s="53" t="s">
        <v>6120</v>
      </c>
      <c r="H51" s="310" t="s">
        <v>4730</v>
      </c>
      <c r="I51" s="310" t="s">
        <v>286</v>
      </c>
      <c r="J51" s="369">
        <v>109447745</v>
      </c>
      <c r="K51" s="369">
        <v>803301</v>
      </c>
      <c r="L51" s="369" t="s">
        <v>6126</v>
      </c>
      <c r="M51" s="310" t="s">
        <v>36</v>
      </c>
      <c r="N51" s="369">
        <v>1</v>
      </c>
      <c r="O51" s="53"/>
      <c r="P51" s="53">
        <f t="shared" si="1"/>
        <v>1</v>
      </c>
      <c r="Q51" s="310" t="s">
        <v>5484</v>
      </c>
      <c r="R51" s="310" t="s">
        <v>5485</v>
      </c>
      <c r="S51" s="53" t="s">
        <v>6035</v>
      </c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 t="s">
        <v>5419</v>
      </c>
    </row>
    <row r="52" spans="1:33">
      <c r="A52" s="310" t="s">
        <v>3784</v>
      </c>
      <c r="B52" s="310">
        <v>48</v>
      </c>
      <c r="C52" s="253">
        <v>45636</v>
      </c>
      <c r="D52" s="310" t="s">
        <v>4730</v>
      </c>
      <c r="E52" s="310" t="s">
        <v>6119</v>
      </c>
      <c r="F52" s="311">
        <v>45632</v>
      </c>
      <c r="G52" s="53" t="s">
        <v>6120</v>
      </c>
      <c r="H52" s="310" t="s">
        <v>4730</v>
      </c>
      <c r="I52" s="310" t="s">
        <v>286</v>
      </c>
      <c r="J52" s="369">
        <v>109447737</v>
      </c>
      <c r="K52" s="369">
        <v>800103</v>
      </c>
      <c r="L52" s="369" t="s">
        <v>6127</v>
      </c>
      <c r="M52" s="310" t="s">
        <v>36</v>
      </c>
      <c r="N52" s="369">
        <v>1</v>
      </c>
      <c r="O52" s="53"/>
      <c r="P52" s="53">
        <f t="shared" si="1"/>
        <v>1</v>
      </c>
      <c r="Q52" s="310" t="s">
        <v>5484</v>
      </c>
      <c r="R52" s="310" t="s">
        <v>5485</v>
      </c>
      <c r="S52" s="53" t="s">
        <v>6035</v>
      </c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 t="s">
        <v>5419</v>
      </c>
    </row>
    <row r="53" spans="1:33">
      <c r="A53" s="310" t="s">
        <v>3784</v>
      </c>
      <c r="B53" s="310">
        <v>49</v>
      </c>
      <c r="C53" s="253">
        <v>45636</v>
      </c>
      <c r="D53" s="310" t="s">
        <v>4730</v>
      </c>
      <c r="E53" s="310" t="s">
        <v>6119</v>
      </c>
      <c r="F53" s="311">
        <v>45632</v>
      </c>
      <c r="G53" s="53" t="s">
        <v>6120</v>
      </c>
      <c r="H53" s="310" t="s">
        <v>4730</v>
      </c>
      <c r="I53" s="310" t="s">
        <v>286</v>
      </c>
      <c r="J53" s="369"/>
      <c r="K53" s="369" t="s">
        <v>6128</v>
      </c>
      <c r="L53" s="369" t="s">
        <v>6128</v>
      </c>
      <c r="M53" s="310" t="s">
        <v>36</v>
      </c>
      <c r="N53" s="369">
        <v>1</v>
      </c>
      <c r="O53" s="53"/>
      <c r="P53" s="53">
        <f t="shared" si="1"/>
        <v>1</v>
      </c>
      <c r="Q53" s="310" t="s">
        <v>5484</v>
      </c>
      <c r="R53" s="310" t="s">
        <v>5485</v>
      </c>
      <c r="S53" s="53" t="s">
        <v>6035</v>
      </c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 t="s">
        <v>6290</v>
      </c>
    </row>
    <row r="54" spans="1:33">
      <c r="A54" s="310" t="s">
        <v>3784</v>
      </c>
      <c r="B54" s="310"/>
      <c r="C54" s="253">
        <v>45696</v>
      </c>
      <c r="D54" s="310" t="s">
        <v>4783</v>
      </c>
      <c r="E54" s="310" t="s">
        <v>6292</v>
      </c>
      <c r="F54" s="311">
        <v>45688</v>
      </c>
      <c r="G54" s="53" t="s">
        <v>6293</v>
      </c>
      <c r="H54" s="310" t="s">
        <v>4783</v>
      </c>
      <c r="I54" s="310"/>
      <c r="J54" s="317">
        <v>107146625</v>
      </c>
      <c r="K54" s="310" t="s">
        <v>5010</v>
      </c>
      <c r="L54" s="310" t="s">
        <v>5011</v>
      </c>
      <c r="M54" s="310" t="s">
        <v>36</v>
      </c>
      <c r="N54" s="369">
        <v>1</v>
      </c>
      <c r="O54" s="53"/>
      <c r="P54" s="53">
        <f t="shared" si="1"/>
        <v>1</v>
      </c>
      <c r="Q54" s="310" t="s">
        <v>5484</v>
      </c>
      <c r="R54" s="310" t="s">
        <v>5485</v>
      </c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 t="s">
        <v>5419</v>
      </c>
    </row>
    <row r="55" spans="1:33">
      <c r="A55" s="310" t="s">
        <v>3784</v>
      </c>
      <c r="B55" s="310"/>
      <c r="C55" s="253">
        <v>45696</v>
      </c>
      <c r="D55" s="310" t="s">
        <v>4783</v>
      </c>
      <c r="E55" s="310" t="s">
        <v>6292</v>
      </c>
      <c r="F55" s="311">
        <v>45688</v>
      </c>
      <c r="G55" s="53" t="s">
        <v>6293</v>
      </c>
      <c r="H55" s="310" t="s">
        <v>4783</v>
      </c>
      <c r="I55" s="310"/>
      <c r="J55" s="368">
        <v>113837420</v>
      </c>
      <c r="K55" s="367" t="s">
        <v>4910</v>
      </c>
      <c r="L55" s="368" t="s">
        <v>6121</v>
      </c>
      <c r="M55" s="310" t="s">
        <v>36</v>
      </c>
      <c r="N55" s="369">
        <v>1</v>
      </c>
      <c r="O55" s="53"/>
      <c r="P55" s="53">
        <f t="shared" si="1"/>
        <v>1</v>
      </c>
      <c r="Q55" s="310" t="s">
        <v>5484</v>
      </c>
      <c r="R55" s="310" t="s">
        <v>5485</v>
      </c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 t="s">
        <v>5419</v>
      </c>
    </row>
    <row r="56" spans="1:33" ht="57.6">
      <c r="A56" s="310" t="s">
        <v>3784</v>
      </c>
      <c r="B56" s="310"/>
      <c r="C56" s="253">
        <v>45696</v>
      </c>
      <c r="D56" s="310" t="s">
        <v>4783</v>
      </c>
      <c r="E56" s="310" t="s">
        <v>6292</v>
      </c>
      <c r="F56" s="311">
        <v>45688</v>
      </c>
      <c r="G56" s="53" t="s">
        <v>6293</v>
      </c>
      <c r="H56" s="310" t="s">
        <v>4783</v>
      </c>
      <c r="I56" s="310"/>
      <c r="J56" s="298">
        <v>109611234</v>
      </c>
      <c r="K56" s="21">
        <v>3742612236</v>
      </c>
      <c r="L56" s="370" t="s">
        <v>3031</v>
      </c>
      <c r="M56" s="310" t="s">
        <v>36</v>
      </c>
      <c r="N56" s="369">
        <v>2</v>
      </c>
      <c r="O56" s="53"/>
      <c r="P56" s="53">
        <f t="shared" si="1"/>
        <v>2</v>
      </c>
      <c r="Q56" s="310" t="s">
        <v>5484</v>
      </c>
      <c r="R56" s="310" t="s">
        <v>5485</v>
      </c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 t="s">
        <v>5419</v>
      </c>
    </row>
    <row r="57" spans="1:33">
      <c r="A57" s="310" t="s">
        <v>3784</v>
      </c>
      <c r="B57" s="310"/>
      <c r="C57" s="253">
        <v>45708</v>
      </c>
      <c r="D57" s="53"/>
      <c r="E57" s="310" t="s">
        <v>6280</v>
      </c>
      <c r="F57" s="311">
        <v>45701</v>
      </c>
      <c r="G57" s="53" t="s">
        <v>6281</v>
      </c>
      <c r="H57" s="310" t="s">
        <v>2875</v>
      </c>
      <c r="I57" s="310" t="s">
        <v>6289</v>
      </c>
      <c r="J57" s="364">
        <v>100742433</v>
      </c>
      <c r="K57" s="378"/>
      <c r="L57" s="378" t="s">
        <v>6257</v>
      </c>
      <c r="M57" s="310" t="s">
        <v>36</v>
      </c>
      <c r="N57" s="364">
        <v>1</v>
      </c>
      <c r="O57" s="53"/>
      <c r="P57" s="53">
        <f t="shared" si="1"/>
        <v>1</v>
      </c>
      <c r="Q57" s="310" t="s">
        <v>6282</v>
      </c>
      <c r="R57" s="310" t="s">
        <v>6283</v>
      </c>
      <c r="S57" s="53" t="s">
        <v>6279</v>
      </c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</row>
    <row r="58" spans="1:33" ht="43.2">
      <c r="A58" s="310" t="s">
        <v>3784</v>
      </c>
      <c r="B58" s="310"/>
      <c r="C58" s="253">
        <v>45708</v>
      </c>
      <c r="D58" s="53"/>
      <c r="E58" s="310" t="s">
        <v>6280</v>
      </c>
      <c r="F58" s="311">
        <v>45701</v>
      </c>
      <c r="G58" s="53" t="s">
        <v>6281</v>
      </c>
      <c r="H58" s="310" t="s">
        <v>2875</v>
      </c>
      <c r="I58" s="310" t="s">
        <v>6289</v>
      </c>
      <c r="J58" s="378"/>
      <c r="K58" s="378"/>
      <c r="L58" s="379" t="s">
        <v>6258</v>
      </c>
      <c r="M58" s="310" t="s">
        <v>36</v>
      </c>
      <c r="N58" s="364">
        <v>90</v>
      </c>
      <c r="O58" s="53"/>
      <c r="P58" s="53">
        <f t="shared" si="1"/>
        <v>90</v>
      </c>
      <c r="Q58" s="53" t="s">
        <v>6284</v>
      </c>
      <c r="R58" s="53" t="s">
        <v>6286</v>
      </c>
      <c r="S58" s="53" t="s">
        <v>6279</v>
      </c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</row>
    <row r="59" spans="1:33">
      <c r="A59" s="310" t="s">
        <v>3784</v>
      </c>
      <c r="B59" s="310"/>
      <c r="C59" s="253">
        <v>45708</v>
      </c>
      <c r="D59" s="53"/>
      <c r="E59" s="310" t="s">
        <v>6280</v>
      </c>
      <c r="F59" s="311">
        <v>45701</v>
      </c>
      <c r="G59" s="53" t="s">
        <v>6281</v>
      </c>
      <c r="H59" s="310" t="s">
        <v>2875</v>
      </c>
      <c r="I59" s="310" t="s">
        <v>6289</v>
      </c>
      <c r="J59" s="366">
        <v>107156657</v>
      </c>
      <c r="K59" s="368">
        <v>107156657</v>
      </c>
      <c r="L59" s="379" t="s">
        <v>6259</v>
      </c>
      <c r="M59" s="310" t="s">
        <v>36</v>
      </c>
      <c r="N59" s="364">
        <v>32</v>
      </c>
      <c r="O59" s="53"/>
      <c r="P59" s="53">
        <f t="shared" si="1"/>
        <v>32</v>
      </c>
      <c r="Q59" s="53" t="s">
        <v>6284</v>
      </c>
      <c r="R59" s="53" t="s">
        <v>6286</v>
      </c>
      <c r="S59" s="53" t="s">
        <v>6279</v>
      </c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</row>
    <row r="60" spans="1:33">
      <c r="A60" s="310" t="s">
        <v>3784</v>
      </c>
      <c r="B60" s="310"/>
      <c r="C60" s="253">
        <v>45708</v>
      </c>
      <c r="D60" s="53"/>
      <c r="E60" s="310" t="s">
        <v>6280</v>
      </c>
      <c r="F60" s="311">
        <v>45701</v>
      </c>
      <c r="G60" s="53" t="s">
        <v>6281</v>
      </c>
      <c r="H60" s="310" t="s">
        <v>2875</v>
      </c>
      <c r="I60" s="310" t="s">
        <v>6289</v>
      </c>
      <c r="J60" s="366">
        <v>107156629</v>
      </c>
      <c r="K60" s="366">
        <v>107156629</v>
      </c>
      <c r="L60" s="379" t="s">
        <v>6260</v>
      </c>
      <c r="M60" s="310" t="s">
        <v>36</v>
      </c>
      <c r="N60" s="364">
        <v>127</v>
      </c>
      <c r="O60" s="53"/>
      <c r="P60" s="53">
        <f t="shared" si="1"/>
        <v>127</v>
      </c>
      <c r="Q60" s="53" t="s">
        <v>6284</v>
      </c>
      <c r="R60" s="53" t="s">
        <v>6286</v>
      </c>
      <c r="S60" s="53" t="s">
        <v>6279</v>
      </c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</row>
    <row r="61" spans="1:33">
      <c r="A61" s="310" t="s">
        <v>3784</v>
      </c>
      <c r="B61" s="310"/>
      <c r="C61" s="253">
        <v>45708</v>
      </c>
      <c r="D61" s="53"/>
      <c r="E61" s="310" t="s">
        <v>6280</v>
      </c>
      <c r="F61" s="311">
        <v>45701</v>
      </c>
      <c r="G61" s="53" t="s">
        <v>6281</v>
      </c>
      <c r="H61" s="310" t="s">
        <v>2875</v>
      </c>
      <c r="I61" s="310" t="s">
        <v>6289</v>
      </c>
      <c r="J61" s="366">
        <v>107186267</v>
      </c>
      <c r="K61" s="366">
        <v>107186267</v>
      </c>
      <c r="L61" s="379" t="s">
        <v>6261</v>
      </c>
      <c r="M61" s="310" t="s">
        <v>36</v>
      </c>
      <c r="N61" s="364">
        <v>160</v>
      </c>
      <c r="O61" s="53"/>
      <c r="P61" s="53">
        <f t="shared" si="1"/>
        <v>160</v>
      </c>
      <c r="Q61" s="53" t="s">
        <v>6284</v>
      </c>
      <c r="R61" s="53" t="s">
        <v>6286</v>
      </c>
      <c r="S61" s="53" t="s">
        <v>6279</v>
      </c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</row>
    <row r="62" spans="1:33">
      <c r="A62" s="310" t="s">
        <v>3784</v>
      </c>
      <c r="B62" s="310"/>
      <c r="C62" s="253">
        <v>45708</v>
      </c>
      <c r="D62" s="53"/>
      <c r="E62" s="310" t="s">
        <v>6280</v>
      </c>
      <c r="F62" s="311">
        <v>45701</v>
      </c>
      <c r="G62" s="53" t="s">
        <v>6281</v>
      </c>
      <c r="H62" s="310" t="s">
        <v>2875</v>
      </c>
      <c r="I62" s="310" t="s">
        <v>6289</v>
      </c>
      <c r="J62" s="366">
        <v>108214979</v>
      </c>
      <c r="K62" s="366">
        <v>108214979</v>
      </c>
      <c r="L62" s="380" t="s">
        <v>6262</v>
      </c>
      <c r="M62" s="310" t="s">
        <v>36</v>
      </c>
      <c r="N62" s="364">
        <v>160</v>
      </c>
      <c r="O62" s="53"/>
      <c r="P62" s="53">
        <f t="shared" si="1"/>
        <v>160</v>
      </c>
      <c r="Q62" s="53" t="s">
        <v>6284</v>
      </c>
      <c r="R62" s="53" t="s">
        <v>6286</v>
      </c>
      <c r="S62" s="53" t="s">
        <v>6279</v>
      </c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</row>
    <row r="63" spans="1:33">
      <c r="A63" s="310" t="s">
        <v>3784</v>
      </c>
      <c r="B63" s="310"/>
      <c r="C63" s="253">
        <v>45708</v>
      </c>
      <c r="D63" s="53"/>
      <c r="E63" s="310" t="s">
        <v>6280</v>
      </c>
      <c r="F63" s="311">
        <v>45701</v>
      </c>
      <c r="G63" s="53" t="s">
        <v>6281</v>
      </c>
      <c r="H63" s="310" t="s">
        <v>2875</v>
      </c>
      <c r="I63" s="310" t="s">
        <v>6289</v>
      </c>
      <c r="J63" s="381">
        <v>107184793</v>
      </c>
      <c r="K63" s="381">
        <v>107184793</v>
      </c>
      <c r="L63" s="382" t="s">
        <v>869</v>
      </c>
      <c r="M63" s="310" t="s">
        <v>36</v>
      </c>
      <c r="N63" s="364">
        <v>160</v>
      </c>
      <c r="O63" s="53"/>
      <c r="P63" s="53">
        <f t="shared" si="1"/>
        <v>160</v>
      </c>
      <c r="Q63" s="53" t="s">
        <v>6284</v>
      </c>
      <c r="R63" s="53" t="s">
        <v>6286</v>
      </c>
      <c r="S63" s="53" t="s">
        <v>6279</v>
      </c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</row>
    <row r="64" spans="1:33">
      <c r="A64" s="310" t="s">
        <v>3784</v>
      </c>
      <c r="B64" s="310"/>
      <c r="C64" s="253">
        <v>45708</v>
      </c>
      <c r="D64" s="53"/>
      <c r="E64" s="310" t="s">
        <v>6280</v>
      </c>
      <c r="F64" s="311">
        <v>45701</v>
      </c>
      <c r="G64" s="53" t="s">
        <v>6281</v>
      </c>
      <c r="H64" s="310" t="s">
        <v>2875</v>
      </c>
      <c r="I64" s="310" t="s">
        <v>6289</v>
      </c>
      <c r="J64" s="378"/>
      <c r="K64" s="378"/>
      <c r="L64" s="382" t="s">
        <v>6263</v>
      </c>
      <c r="M64" s="310" t="s">
        <v>36</v>
      </c>
      <c r="N64" s="364">
        <v>48</v>
      </c>
      <c r="O64" s="53"/>
      <c r="P64" s="53">
        <f t="shared" si="1"/>
        <v>48</v>
      </c>
      <c r="Q64" s="53" t="s">
        <v>6284</v>
      </c>
      <c r="R64" s="53" t="s">
        <v>6286</v>
      </c>
      <c r="S64" s="53" t="s">
        <v>6279</v>
      </c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</row>
    <row r="65" spans="1:33">
      <c r="A65" s="310" t="s">
        <v>3784</v>
      </c>
      <c r="B65" s="310"/>
      <c r="C65" s="253">
        <v>45708</v>
      </c>
      <c r="D65" s="53"/>
      <c r="E65" s="310" t="s">
        <v>6280</v>
      </c>
      <c r="F65" s="311">
        <v>45701</v>
      </c>
      <c r="G65" s="53" t="s">
        <v>6281</v>
      </c>
      <c r="H65" s="310" t="s">
        <v>2875</v>
      </c>
      <c r="I65" s="310" t="s">
        <v>6289</v>
      </c>
      <c r="J65" s="378"/>
      <c r="K65" s="378"/>
      <c r="L65" s="383" t="s">
        <v>6264</v>
      </c>
      <c r="M65" s="310" t="s">
        <v>36</v>
      </c>
      <c r="N65" s="364">
        <v>2</v>
      </c>
      <c r="O65" s="53"/>
      <c r="P65" s="53">
        <f t="shared" si="1"/>
        <v>2</v>
      </c>
      <c r="Q65" s="53" t="s">
        <v>6284</v>
      </c>
      <c r="R65" s="53" t="s">
        <v>6285</v>
      </c>
      <c r="S65" s="53" t="s">
        <v>6279</v>
      </c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</row>
    <row r="66" spans="1:33">
      <c r="A66" s="310" t="s">
        <v>3784</v>
      </c>
      <c r="B66" s="310"/>
      <c r="C66" s="253">
        <v>45708</v>
      </c>
      <c r="D66" s="53"/>
      <c r="E66" s="310" t="s">
        <v>6280</v>
      </c>
      <c r="F66" s="311">
        <v>45701</v>
      </c>
      <c r="G66" s="53" t="s">
        <v>6281</v>
      </c>
      <c r="H66" s="310" t="s">
        <v>2875</v>
      </c>
      <c r="I66" s="310" t="s">
        <v>6289</v>
      </c>
      <c r="J66" s="378"/>
      <c r="K66" s="378"/>
      <c r="L66" s="378" t="s">
        <v>6265</v>
      </c>
      <c r="M66" s="310" t="s">
        <v>36</v>
      </c>
      <c r="N66" s="363">
        <v>1</v>
      </c>
      <c r="O66" s="53"/>
      <c r="P66" s="53">
        <f t="shared" si="1"/>
        <v>1</v>
      </c>
      <c r="Q66" s="53" t="s">
        <v>6284</v>
      </c>
      <c r="R66" s="53" t="s">
        <v>6286</v>
      </c>
      <c r="S66" s="53" t="s">
        <v>6279</v>
      </c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</row>
    <row r="67" spans="1:33">
      <c r="A67" s="310" t="s">
        <v>3784</v>
      </c>
      <c r="B67" s="310"/>
      <c r="C67" s="253">
        <v>45708</v>
      </c>
      <c r="D67" s="53"/>
      <c r="E67" s="310" t="s">
        <v>6280</v>
      </c>
      <c r="F67" s="311">
        <v>45701</v>
      </c>
      <c r="G67" s="53" t="s">
        <v>6281</v>
      </c>
      <c r="H67" s="310" t="s">
        <v>2875</v>
      </c>
      <c r="I67" s="310" t="s">
        <v>6289</v>
      </c>
      <c r="J67" s="378"/>
      <c r="K67" s="378"/>
      <c r="L67" s="378" t="s">
        <v>6266</v>
      </c>
      <c r="M67" s="310" t="s">
        <v>36</v>
      </c>
      <c r="N67" s="364">
        <v>1</v>
      </c>
      <c r="O67" s="53"/>
      <c r="P67" s="53">
        <f t="shared" si="1"/>
        <v>1</v>
      </c>
      <c r="Q67" s="53" t="s">
        <v>6284</v>
      </c>
      <c r="R67" s="53" t="s">
        <v>6286</v>
      </c>
      <c r="S67" s="53" t="s">
        <v>6279</v>
      </c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</row>
    <row r="68" spans="1:33">
      <c r="A68" s="310" t="s">
        <v>3784</v>
      </c>
      <c r="B68" s="310"/>
      <c r="C68" s="253">
        <v>45708</v>
      </c>
      <c r="D68" s="53"/>
      <c r="E68" s="310" t="s">
        <v>6280</v>
      </c>
      <c r="F68" s="311">
        <v>45701</v>
      </c>
      <c r="G68" s="53" t="s">
        <v>6281</v>
      </c>
      <c r="H68" s="310" t="s">
        <v>2875</v>
      </c>
      <c r="I68" s="310" t="s">
        <v>6289</v>
      </c>
      <c r="J68" s="378"/>
      <c r="K68" s="378" t="s">
        <v>6287</v>
      </c>
      <c r="L68" s="378" t="s">
        <v>6288</v>
      </c>
      <c r="M68" s="310" t="s">
        <v>36</v>
      </c>
      <c r="N68" s="364">
        <v>1</v>
      </c>
      <c r="O68" s="53"/>
      <c r="P68" s="53">
        <f t="shared" si="1"/>
        <v>1</v>
      </c>
      <c r="Q68" s="53" t="s">
        <v>6284</v>
      </c>
      <c r="R68" s="53" t="s">
        <v>6286</v>
      </c>
      <c r="S68" s="53" t="s">
        <v>6279</v>
      </c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</row>
    <row r="69" spans="1:33">
      <c r="A69" s="310" t="s">
        <v>3784</v>
      </c>
      <c r="B69" s="310"/>
      <c r="C69" s="253">
        <v>45708</v>
      </c>
      <c r="D69" s="53"/>
      <c r="E69" s="310" t="s">
        <v>6280</v>
      </c>
      <c r="F69" s="311">
        <v>45701</v>
      </c>
      <c r="G69" s="53" t="s">
        <v>6281</v>
      </c>
      <c r="H69" s="310" t="s">
        <v>2875</v>
      </c>
      <c r="I69" s="310" t="s">
        <v>6289</v>
      </c>
      <c r="J69" s="378"/>
      <c r="K69" s="378"/>
      <c r="L69" s="378" t="s">
        <v>6267</v>
      </c>
      <c r="M69" s="310" t="s">
        <v>36</v>
      </c>
      <c r="N69" s="364">
        <v>78</v>
      </c>
      <c r="O69" s="53"/>
      <c r="P69" s="53">
        <f t="shared" si="1"/>
        <v>78</v>
      </c>
      <c r="Q69" s="53" t="s">
        <v>6284</v>
      </c>
      <c r="R69" s="53" t="s">
        <v>6286</v>
      </c>
      <c r="S69" s="53" t="s">
        <v>6279</v>
      </c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</row>
    <row r="70" spans="1:33">
      <c r="A70" s="310" t="s">
        <v>3784</v>
      </c>
      <c r="B70" s="310"/>
      <c r="C70" s="253">
        <v>45708</v>
      </c>
      <c r="D70" s="53"/>
      <c r="E70" s="310" t="s">
        <v>6280</v>
      </c>
      <c r="F70" s="311">
        <v>45701</v>
      </c>
      <c r="G70" s="53" t="s">
        <v>6281</v>
      </c>
      <c r="H70" s="310" t="s">
        <v>2875</v>
      </c>
      <c r="I70" s="310" t="s">
        <v>6289</v>
      </c>
      <c r="J70" s="378"/>
      <c r="K70" s="378"/>
      <c r="L70" s="378" t="s">
        <v>6268</v>
      </c>
      <c r="M70" s="310" t="s">
        <v>36</v>
      </c>
      <c r="N70" s="364">
        <v>2</v>
      </c>
      <c r="O70" s="53"/>
      <c r="P70" s="53">
        <f t="shared" si="1"/>
        <v>2</v>
      </c>
      <c r="Q70" s="53" t="s">
        <v>6284</v>
      </c>
      <c r="R70" s="53" t="s">
        <v>6286</v>
      </c>
      <c r="S70" s="53" t="s">
        <v>6279</v>
      </c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</row>
    <row r="71" spans="1:33" s="149" customFormat="1" ht="24">
      <c r="A71" s="310" t="s">
        <v>3784</v>
      </c>
      <c r="B71" s="310"/>
      <c r="C71" s="253">
        <v>45708</v>
      </c>
      <c r="D71" s="148"/>
      <c r="E71" s="310" t="s">
        <v>6280</v>
      </c>
      <c r="F71" s="311">
        <v>45701</v>
      </c>
      <c r="G71" s="53" t="s">
        <v>6281</v>
      </c>
      <c r="H71" s="310" t="s">
        <v>2875</v>
      </c>
      <c r="I71" s="310" t="s">
        <v>6289</v>
      </c>
      <c r="J71" s="384">
        <v>110408292</v>
      </c>
      <c r="K71" s="384" t="s">
        <v>1309</v>
      </c>
      <c r="L71" s="380" t="s">
        <v>6269</v>
      </c>
      <c r="M71" s="316" t="s">
        <v>36</v>
      </c>
      <c r="N71" s="385">
        <v>144</v>
      </c>
      <c r="O71" s="148"/>
      <c r="P71" s="53">
        <f t="shared" si="1"/>
        <v>144</v>
      </c>
      <c r="Q71" s="53" t="s">
        <v>6284</v>
      </c>
      <c r="R71" s="53" t="s">
        <v>6286</v>
      </c>
      <c r="S71" s="53" t="s">
        <v>6279</v>
      </c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</row>
    <row r="72" spans="1:33" ht="24">
      <c r="A72" s="310" t="s">
        <v>3784</v>
      </c>
      <c r="B72" s="310"/>
      <c r="C72" s="253">
        <v>45708</v>
      </c>
      <c r="D72" s="53"/>
      <c r="E72" s="310" t="s">
        <v>6280</v>
      </c>
      <c r="F72" s="311">
        <v>45701</v>
      </c>
      <c r="G72" s="53" t="s">
        <v>6281</v>
      </c>
      <c r="H72" s="310" t="s">
        <v>2875</v>
      </c>
      <c r="I72" s="310" t="s">
        <v>6289</v>
      </c>
      <c r="J72" s="386">
        <v>109492179</v>
      </c>
      <c r="K72" s="386">
        <v>12568935</v>
      </c>
      <c r="L72" s="386" t="s">
        <v>2134</v>
      </c>
      <c r="M72" s="310" t="s">
        <v>119</v>
      </c>
      <c r="N72" s="364">
        <v>120</v>
      </c>
      <c r="O72" s="53"/>
      <c r="P72" s="53">
        <f t="shared" si="1"/>
        <v>120</v>
      </c>
      <c r="Q72" s="53" t="s">
        <v>6284</v>
      </c>
      <c r="R72" s="53" t="s">
        <v>6286</v>
      </c>
      <c r="S72" s="53" t="s">
        <v>6279</v>
      </c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</row>
    <row r="73" spans="1:33" ht="24">
      <c r="A73" s="310" t="s">
        <v>3784</v>
      </c>
      <c r="B73" s="310"/>
      <c r="C73" s="253">
        <v>45708</v>
      </c>
      <c r="D73" s="53"/>
      <c r="E73" s="310" t="s">
        <v>6280</v>
      </c>
      <c r="F73" s="311">
        <v>45701</v>
      </c>
      <c r="G73" s="53" t="s">
        <v>6281</v>
      </c>
      <c r="H73" s="310" t="s">
        <v>2875</v>
      </c>
      <c r="I73" s="310" t="s">
        <v>6289</v>
      </c>
      <c r="J73" s="386">
        <v>112139784</v>
      </c>
      <c r="K73" s="386" t="s">
        <v>2731</v>
      </c>
      <c r="L73" s="386" t="s">
        <v>2809</v>
      </c>
      <c r="M73" s="310" t="s">
        <v>119</v>
      </c>
      <c r="N73" s="364">
        <v>152</v>
      </c>
      <c r="O73" s="53"/>
      <c r="P73" s="53">
        <f t="shared" si="1"/>
        <v>152</v>
      </c>
      <c r="Q73" s="53" t="s">
        <v>6284</v>
      </c>
      <c r="R73" s="53" t="s">
        <v>6286</v>
      </c>
      <c r="S73" s="53" t="s">
        <v>6279</v>
      </c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</row>
    <row r="74" spans="1:33" ht="24">
      <c r="A74" s="310" t="s">
        <v>3784</v>
      </c>
      <c r="B74" s="310"/>
      <c r="C74" s="253">
        <v>45708</v>
      </c>
      <c r="D74" s="53"/>
      <c r="E74" s="310" t="s">
        <v>6280</v>
      </c>
      <c r="F74" s="311">
        <v>45701</v>
      </c>
      <c r="G74" s="53" t="s">
        <v>6281</v>
      </c>
      <c r="H74" s="310" t="s">
        <v>2875</v>
      </c>
      <c r="I74" s="310" t="s">
        <v>6289</v>
      </c>
      <c r="J74" s="380">
        <v>111400054</v>
      </c>
      <c r="K74" s="384" t="s">
        <v>3274</v>
      </c>
      <c r="L74" s="380" t="s">
        <v>650</v>
      </c>
      <c r="M74" s="310" t="s">
        <v>36</v>
      </c>
      <c r="N74" s="364">
        <v>30</v>
      </c>
      <c r="O74" s="53"/>
      <c r="P74" s="53">
        <f t="shared" si="1"/>
        <v>30</v>
      </c>
      <c r="Q74" s="53" t="s">
        <v>6284</v>
      </c>
      <c r="R74" s="53" t="s">
        <v>6286</v>
      </c>
      <c r="S74" s="53" t="s">
        <v>6279</v>
      </c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</row>
    <row r="75" spans="1:33" ht="24">
      <c r="A75" s="310" t="s">
        <v>3784</v>
      </c>
      <c r="B75" s="310"/>
      <c r="C75" s="253">
        <v>45708</v>
      </c>
      <c r="D75" s="53"/>
      <c r="E75" s="310" t="s">
        <v>6280</v>
      </c>
      <c r="F75" s="311">
        <v>45701</v>
      </c>
      <c r="G75" s="53" t="s">
        <v>6281</v>
      </c>
      <c r="H75" s="310" t="s">
        <v>2875</v>
      </c>
      <c r="I75" s="310" t="s">
        <v>6289</v>
      </c>
      <c r="J75" s="384">
        <v>111400055</v>
      </c>
      <c r="K75" s="380" t="s">
        <v>3275</v>
      </c>
      <c r="L75" s="380" t="s">
        <v>654</v>
      </c>
      <c r="M75" s="310" t="s">
        <v>36</v>
      </c>
      <c r="N75" s="387">
        <v>30</v>
      </c>
      <c r="O75" s="53"/>
      <c r="P75" s="53">
        <f t="shared" si="1"/>
        <v>30</v>
      </c>
      <c r="Q75" s="53" t="s">
        <v>6284</v>
      </c>
      <c r="R75" s="53" t="s">
        <v>6286</v>
      </c>
      <c r="S75" s="53" t="s">
        <v>6279</v>
      </c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</row>
    <row r="76" spans="1:33">
      <c r="A76" s="310" t="s">
        <v>3784</v>
      </c>
      <c r="B76" s="310"/>
      <c r="C76" s="253">
        <v>45708</v>
      </c>
      <c r="D76" s="53"/>
      <c r="E76" s="310" t="s">
        <v>6280</v>
      </c>
      <c r="F76" s="311">
        <v>45701</v>
      </c>
      <c r="G76" s="53" t="s">
        <v>6281</v>
      </c>
      <c r="H76" s="310" t="s">
        <v>2875</v>
      </c>
      <c r="I76" s="310" t="s">
        <v>6289</v>
      </c>
      <c r="J76" s="388"/>
      <c r="K76" s="388"/>
      <c r="L76" s="389" t="s">
        <v>6270</v>
      </c>
      <c r="M76" s="310" t="s">
        <v>36</v>
      </c>
      <c r="N76" s="387">
        <v>7</v>
      </c>
      <c r="O76" s="53"/>
      <c r="P76" s="53">
        <f t="shared" si="1"/>
        <v>7</v>
      </c>
      <c r="Q76" s="53" t="s">
        <v>6284</v>
      </c>
      <c r="R76" s="53" t="s">
        <v>6286</v>
      </c>
      <c r="S76" s="53" t="s">
        <v>6279</v>
      </c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</row>
    <row r="77" spans="1:33">
      <c r="A77" s="310" t="s">
        <v>3784</v>
      </c>
      <c r="B77" s="310"/>
      <c r="C77" s="253">
        <v>45708</v>
      </c>
      <c r="D77" s="53"/>
      <c r="E77" s="310" t="s">
        <v>6280</v>
      </c>
      <c r="F77" s="311">
        <v>45701</v>
      </c>
      <c r="G77" s="53" t="s">
        <v>6281</v>
      </c>
      <c r="H77" s="310" t="s">
        <v>2875</v>
      </c>
      <c r="I77" s="310" t="s">
        <v>6289</v>
      </c>
      <c r="J77" s="390">
        <v>109447742</v>
      </c>
      <c r="K77" s="390">
        <v>803102</v>
      </c>
      <c r="L77" s="391" t="s">
        <v>6271</v>
      </c>
      <c r="M77" s="310" t="s">
        <v>36</v>
      </c>
      <c r="N77" s="387">
        <v>2</v>
      </c>
      <c r="O77" s="53"/>
      <c r="P77" s="53">
        <f t="shared" si="1"/>
        <v>2</v>
      </c>
      <c r="Q77" s="53" t="s">
        <v>6284</v>
      </c>
      <c r="R77" s="53" t="s">
        <v>6286</v>
      </c>
      <c r="S77" s="53" t="s">
        <v>6279</v>
      </c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</row>
    <row r="78" spans="1:33">
      <c r="A78" s="310" t="s">
        <v>3784</v>
      </c>
      <c r="B78" s="310"/>
      <c r="C78" s="253">
        <v>45708</v>
      </c>
      <c r="D78" s="53"/>
      <c r="E78" s="310" t="s">
        <v>6280</v>
      </c>
      <c r="F78" s="311">
        <v>45701</v>
      </c>
      <c r="G78" s="53" t="s">
        <v>6281</v>
      </c>
      <c r="H78" s="310" t="s">
        <v>2875</v>
      </c>
      <c r="I78" s="310" t="s">
        <v>6289</v>
      </c>
      <c r="J78" s="390">
        <v>10947744</v>
      </c>
      <c r="K78" s="390">
        <v>803203</v>
      </c>
      <c r="L78" s="391" t="s">
        <v>6272</v>
      </c>
      <c r="M78" s="310" t="s">
        <v>36</v>
      </c>
      <c r="N78" s="387">
        <v>4</v>
      </c>
      <c r="O78" s="53"/>
      <c r="P78" s="53">
        <f t="shared" si="1"/>
        <v>4</v>
      </c>
      <c r="Q78" s="53" t="s">
        <v>6284</v>
      </c>
      <c r="R78" s="53" t="s">
        <v>6286</v>
      </c>
      <c r="S78" s="53" t="s">
        <v>6279</v>
      </c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</row>
    <row r="79" spans="1:33" ht="20.399999999999999">
      <c r="A79" s="310" t="s">
        <v>3784</v>
      </c>
      <c r="B79" s="310"/>
      <c r="C79" s="253">
        <v>45708</v>
      </c>
      <c r="D79" s="53"/>
      <c r="E79" s="310" t="s">
        <v>6280</v>
      </c>
      <c r="F79" s="311">
        <v>45701</v>
      </c>
      <c r="G79" s="53" t="s">
        <v>6281</v>
      </c>
      <c r="H79" s="310" t="s">
        <v>2875</v>
      </c>
      <c r="I79" s="310" t="s">
        <v>6289</v>
      </c>
      <c r="J79" s="390">
        <v>102464571</v>
      </c>
      <c r="K79" s="390" t="s">
        <v>1693</v>
      </c>
      <c r="L79" s="391" t="s">
        <v>6273</v>
      </c>
      <c r="M79" s="310" t="s">
        <v>36</v>
      </c>
      <c r="N79" s="387">
        <v>1</v>
      </c>
      <c r="O79" s="53"/>
      <c r="P79" s="53">
        <f t="shared" si="1"/>
        <v>1</v>
      </c>
      <c r="Q79" s="53" t="s">
        <v>6284</v>
      </c>
      <c r="R79" s="53" t="s">
        <v>6286</v>
      </c>
      <c r="S79" s="53" t="s">
        <v>6279</v>
      </c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</row>
    <row r="80" spans="1:33" ht="30.6" customHeight="1">
      <c r="A80" s="310" t="s">
        <v>3784</v>
      </c>
      <c r="B80" s="310"/>
      <c r="C80" s="253">
        <v>45708</v>
      </c>
      <c r="D80" s="53"/>
      <c r="E80" s="310" t="s">
        <v>6280</v>
      </c>
      <c r="F80" s="311">
        <v>45701</v>
      </c>
      <c r="G80" s="53" t="s">
        <v>6281</v>
      </c>
      <c r="H80" s="310" t="s">
        <v>2875</v>
      </c>
      <c r="I80" s="310" t="s">
        <v>6289</v>
      </c>
      <c r="J80" s="392">
        <v>110408290</v>
      </c>
      <c r="K80" s="393" t="s">
        <v>2260</v>
      </c>
      <c r="L80" s="394" t="s">
        <v>2261</v>
      </c>
      <c r="M80" s="310" t="s">
        <v>36</v>
      </c>
      <c r="N80" s="387">
        <v>17</v>
      </c>
      <c r="O80" s="53"/>
      <c r="P80" s="53">
        <f t="shared" si="1"/>
        <v>17</v>
      </c>
      <c r="Q80" s="53" t="s">
        <v>6284</v>
      </c>
      <c r="R80" s="53" t="s">
        <v>6286</v>
      </c>
      <c r="S80" s="53" t="s">
        <v>6279</v>
      </c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</row>
    <row r="81" spans="1:33" ht="34.200000000000003">
      <c r="A81" s="310" t="s">
        <v>3784</v>
      </c>
      <c r="B81" s="310"/>
      <c r="C81" s="253">
        <v>45708</v>
      </c>
      <c r="D81" s="53"/>
      <c r="E81" s="310" t="s">
        <v>6280</v>
      </c>
      <c r="F81" s="311">
        <v>45701</v>
      </c>
      <c r="G81" s="53" t="s">
        <v>6281</v>
      </c>
      <c r="H81" s="310" t="s">
        <v>2875</v>
      </c>
      <c r="I81" s="310" t="s">
        <v>6289</v>
      </c>
      <c r="J81" s="392">
        <v>107016274</v>
      </c>
      <c r="K81" s="393" t="s">
        <v>6274</v>
      </c>
      <c r="L81" s="394" t="s">
        <v>6275</v>
      </c>
      <c r="M81" s="310" t="s">
        <v>36</v>
      </c>
      <c r="N81" s="387">
        <v>1</v>
      </c>
      <c r="O81" s="53"/>
      <c r="P81" s="53">
        <f t="shared" si="1"/>
        <v>1</v>
      </c>
      <c r="Q81" s="53" t="s">
        <v>6284</v>
      </c>
      <c r="R81" s="53" t="s">
        <v>6286</v>
      </c>
      <c r="S81" s="53" t="s">
        <v>6279</v>
      </c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</row>
    <row r="82" spans="1:33">
      <c r="A82" s="310" t="s">
        <v>3784</v>
      </c>
      <c r="B82" s="310"/>
      <c r="C82" s="253">
        <v>45708</v>
      </c>
      <c r="D82" s="53"/>
      <c r="E82" s="310" t="s">
        <v>6280</v>
      </c>
      <c r="F82" s="311">
        <v>45701</v>
      </c>
      <c r="G82" s="53" t="s">
        <v>6281</v>
      </c>
      <c r="H82" s="310" t="s">
        <v>2875</v>
      </c>
      <c r="I82" s="310" t="s">
        <v>6289</v>
      </c>
      <c r="J82" s="393"/>
      <c r="K82" s="393"/>
      <c r="L82" s="394" t="s">
        <v>6276</v>
      </c>
      <c r="M82" s="310" t="s">
        <v>36</v>
      </c>
      <c r="N82" s="387">
        <v>8</v>
      </c>
      <c r="O82" s="53">
        <v>1</v>
      </c>
      <c r="P82" s="53">
        <f t="shared" si="1"/>
        <v>7</v>
      </c>
      <c r="Q82" s="53" t="s">
        <v>6284</v>
      </c>
      <c r="R82" s="53" t="s">
        <v>6286</v>
      </c>
      <c r="S82" s="53" t="s">
        <v>6279</v>
      </c>
      <c r="T82" s="53" t="s">
        <v>6338</v>
      </c>
      <c r="U82" s="253">
        <v>45741</v>
      </c>
      <c r="V82" s="253">
        <v>45741</v>
      </c>
      <c r="W82" s="53" t="s">
        <v>4794</v>
      </c>
      <c r="X82" s="53" t="s">
        <v>1748</v>
      </c>
      <c r="Y82" s="53" t="s">
        <v>3858</v>
      </c>
      <c r="Z82" s="53">
        <v>270390293</v>
      </c>
      <c r="AA82" s="53" t="s">
        <v>4484</v>
      </c>
      <c r="AB82" s="53"/>
      <c r="AC82" s="53"/>
      <c r="AD82" s="53"/>
      <c r="AE82" s="53" t="s">
        <v>6351</v>
      </c>
      <c r="AF82" s="53"/>
      <c r="AG82" s="53"/>
    </row>
    <row r="83" spans="1:33">
      <c r="A83" s="310" t="s">
        <v>3784</v>
      </c>
      <c r="B83" s="310"/>
      <c r="C83" s="253">
        <v>45708</v>
      </c>
      <c r="D83" s="53"/>
      <c r="E83" s="310" t="s">
        <v>6280</v>
      </c>
      <c r="F83" s="311">
        <v>45701</v>
      </c>
      <c r="G83" s="53" t="s">
        <v>6281</v>
      </c>
      <c r="H83" s="310" t="s">
        <v>2875</v>
      </c>
      <c r="I83" s="310" t="s">
        <v>6289</v>
      </c>
      <c r="J83" s="393"/>
      <c r="K83" s="393"/>
      <c r="L83" s="394" t="s">
        <v>6277</v>
      </c>
      <c r="M83" s="310" t="s">
        <v>36</v>
      </c>
      <c r="N83" s="387">
        <v>1</v>
      </c>
      <c r="O83" s="53"/>
      <c r="P83" s="53">
        <f t="shared" si="1"/>
        <v>1</v>
      </c>
      <c r="Q83" s="53" t="s">
        <v>6284</v>
      </c>
      <c r="R83" s="53" t="s">
        <v>6286</v>
      </c>
      <c r="S83" s="53" t="s">
        <v>6279</v>
      </c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</row>
    <row r="84" spans="1:33">
      <c r="A84" s="310" t="s">
        <v>3784</v>
      </c>
      <c r="B84" s="310"/>
      <c r="C84" s="253">
        <v>45708</v>
      </c>
      <c r="D84" s="53"/>
      <c r="E84" s="310" t="s">
        <v>6280</v>
      </c>
      <c r="F84" s="311">
        <v>45701</v>
      </c>
      <c r="G84" s="53" t="s">
        <v>6281</v>
      </c>
      <c r="H84" s="310" t="s">
        <v>2875</v>
      </c>
      <c r="I84" s="310" t="s">
        <v>6289</v>
      </c>
      <c r="J84" s="362"/>
      <c r="K84" s="53"/>
      <c r="L84" s="394" t="s">
        <v>6278</v>
      </c>
      <c r="M84" s="310" t="s">
        <v>36</v>
      </c>
      <c r="N84" s="387">
        <v>3</v>
      </c>
      <c r="O84" s="53"/>
      <c r="P84" s="53">
        <f t="shared" si="1"/>
        <v>3</v>
      </c>
      <c r="Q84" s="53" t="s">
        <v>6284</v>
      </c>
      <c r="R84" s="53" t="s">
        <v>6286</v>
      </c>
      <c r="S84" s="53" t="s">
        <v>6279</v>
      </c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</row>
    <row r="85" spans="1:33" ht="24">
      <c r="A85" s="310" t="s">
        <v>3784</v>
      </c>
      <c r="B85" s="53"/>
      <c r="C85" s="253">
        <v>45726</v>
      </c>
      <c r="D85" s="53"/>
      <c r="E85" s="310" t="s">
        <v>6316</v>
      </c>
      <c r="F85" s="253">
        <v>45720</v>
      </c>
      <c r="G85" s="53" t="s">
        <v>6317</v>
      </c>
      <c r="H85" s="310" t="s">
        <v>1875</v>
      </c>
      <c r="I85" s="310" t="s">
        <v>6035</v>
      </c>
      <c r="J85" s="368">
        <v>109563338</v>
      </c>
      <c r="K85" s="367" t="s">
        <v>4029</v>
      </c>
      <c r="L85" s="368" t="s">
        <v>4030</v>
      </c>
      <c r="M85" s="310" t="s">
        <v>36</v>
      </c>
      <c r="N85" s="387">
        <v>2</v>
      </c>
      <c r="O85" s="53"/>
      <c r="P85" s="53">
        <f t="shared" si="1"/>
        <v>2</v>
      </c>
      <c r="Q85" s="53" t="s">
        <v>6318</v>
      </c>
      <c r="R85" s="53" t="s">
        <v>5485</v>
      </c>
      <c r="S85" s="53" t="s">
        <v>6035</v>
      </c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 t="s">
        <v>6319</v>
      </c>
    </row>
    <row r="86" spans="1:33">
      <c r="A86" s="310" t="s">
        <v>3784</v>
      </c>
      <c r="B86" s="53"/>
      <c r="C86" s="253">
        <v>45726</v>
      </c>
      <c r="D86" s="53"/>
      <c r="E86" s="310" t="s">
        <v>6316</v>
      </c>
      <c r="F86" s="253">
        <v>45720</v>
      </c>
      <c r="G86" s="53" t="s">
        <v>6317</v>
      </c>
      <c r="H86" s="310" t="s">
        <v>1875</v>
      </c>
      <c r="I86" s="310" t="s">
        <v>6035</v>
      </c>
      <c r="J86" s="368">
        <v>113837420</v>
      </c>
      <c r="K86" s="367" t="s">
        <v>4910</v>
      </c>
      <c r="L86" s="368" t="s">
        <v>6121</v>
      </c>
      <c r="M86" s="310" t="s">
        <v>36</v>
      </c>
      <c r="N86" s="387">
        <v>2</v>
      </c>
      <c r="O86" s="53"/>
      <c r="P86" s="53">
        <f t="shared" si="1"/>
        <v>2</v>
      </c>
      <c r="Q86" s="53" t="s">
        <v>6318</v>
      </c>
      <c r="R86" s="53" t="s">
        <v>5485</v>
      </c>
      <c r="S86" s="53" t="s">
        <v>6035</v>
      </c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 t="s">
        <v>6319</v>
      </c>
    </row>
    <row r="87" spans="1:33">
      <c r="A87" s="310" t="s">
        <v>3784</v>
      </c>
      <c r="B87" s="53"/>
      <c r="C87" s="253">
        <v>45726</v>
      </c>
      <c r="D87" s="53"/>
      <c r="E87" s="310" t="s">
        <v>6320</v>
      </c>
      <c r="F87" s="253">
        <v>45713</v>
      </c>
      <c r="G87" s="53" t="s">
        <v>6317</v>
      </c>
      <c r="H87" s="310" t="s">
        <v>4783</v>
      </c>
      <c r="I87" s="310" t="s">
        <v>6035</v>
      </c>
      <c r="J87" s="317">
        <v>107146625</v>
      </c>
      <c r="K87" s="310" t="s">
        <v>5010</v>
      </c>
      <c r="L87" s="310" t="s">
        <v>5011</v>
      </c>
      <c r="M87" s="310" t="s">
        <v>36</v>
      </c>
      <c r="N87" s="387">
        <v>1</v>
      </c>
      <c r="O87" s="53"/>
      <c r="P87" s="53">
        <f t="shared" si="1"/>
        <v>1</v>
      </c>
      <c r="Q87" s="53" t="s">
        <v>6318</v>
      </c>
      <c r="R87" s="53" t="s">
        <v>5485</v>
      </c>
      <c r="S87" s="53" t="s">
        <v>6035</v>
      </c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 t="s">
        <v>6319</v>
      </c>
    </row>
    <row r="88" spans="1:33">
      <c r="A88" s="310" t="s">
        <v>3784</v>
      </c>
      <c r="B88" s="53"/>
      <c r="C88" s="253">
        <v>45726</v>
      </c>
      <c r="D88" s="53"/>
      <c r="E88" s="310" t="s">
        <v>6320</v>
      </c>
      <c r="F88" s="253">
        <v>45713</v>
      </c>
      <c r="G88" s="53" t="s">
        <v>6317</v>
      </c>
      <c r="H88" s="310" t="s">
        <v>4783</v>
      </c>
      <c r="I88" s="310" t="s">
        <v>6035</v>
      </c>
      <c r="J88" s="368">
        <v>113837420</v>
      </c>
      <c r="K88" s="367" t="s">
        <v>4910</v>
      </c>
      <c r="L88" s="368" t="s">
        <v>6121</v>
      </c>
      <c r="M88" s="310" t="s">
        <v>36</v>
      </c>
      <c r="N88" s="387">
        <v>2</v>
      </c>
      <c r="O88" s="53"/>
      <c r="P88" s="53">
        <f t="shared" si="1"/>
        <v>2</v>
      </c>
      <c r="Q88" s="53" t="s">
        <v>6318</v>
      </c>
      <c r="R88" s="53" t="s">
        <v>5485</v>
      </c>
      <c r="S88" s="53" t="s">
        <v>6035</v>
      </c>
      <c r="T88" s="520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 t="s">
        <v>6319</v>
      </c>
    </row>
    <row r="89" spans="1:33">
      <c r="A89" s="310" t="s">
        <v>3784</v>
      </c>
      <c r="B89" s="53"/>
      <c r="C89" s="253">
        <v>45726</v>
      </c>
      <c r="D89" s="53"/>
      <c r="E89" s="310" t="s">
        <v>6320</v>
      </c>
      <c r="F89" s="253">
        <v>45713</v>
      </c>
      <c r="G89" s="53" t="s">
        <v>6317</v>
      </c>
      <c r="H89" s="310" t="s">
        <v>4783</v>
      </c>
      <c r="I89" s="310" t="s">
        <v>6035</v>
      </c>
      <c r="J89" s="390">
        <v>10947744</v>
      </c>
      <c r="K89" s="390">
        <v>803203</v>
      </c>
      <c r="L89" s="391" t="s">
        <v>6272</v>
      </c>
      <c r="M89" s="310" t="s">
        <v>36</v>
      </c>
      <c r="N89" s="387">
        <v>1</v>
      </c>
      <c r="O89" s="53"/>
      <c r="P89" s="53">
        <f t="shared" si="1"/>
        <v>1</v>
      </c>
      <c r="Q89" s="53" t="s">
        <v>6318</v>
      </c>
      <c r="R89" s="53" t="s">
        <v>5485</v>
      </c>
      <c r="S89" s="53" t="s">
        <v>6035</v>
      </c>
      <c r="T89" s="520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 t="s">
        <v>6319</v>
      </c>
    </row>
    <row r="90" spans="1:33">
      <c r="A90" s="310" t="s">
        <v>3784</v>
      </c>
      <c r="B90" s="53"/>
      <c r="C90" s="253">
        <v>45761</v>
      </c>
      <c r="D90" s="53"/>
      <c r="E90" s="310" t="s">
        <v>6408</v>
      </c>
      <c r="F90" s="253">
        <v>45745</v>
      </c>
      <c r="G90" s="53" t="s">
        <v>6409</v>
      </c>
      <c r="H90" s="310" t="s">
        <v>2875</v>
      </c>
      <c r="I90" s="310" t="s">
        <v>6410</v>
      </c>
      <c r="J90" s="328">
        <v>112303993</v>
      </c>
      <c r="K90" s="519"/>
      <c r="L90" s="53" t="s">
        <v>3931</v>
      </c>
      <c r="M90" s="310" t="s">
        <v>36</v>
      </c>
      <c r="N90" s="387">
        <v>4</v>
      </c>
      <c r="O90" s="53"/>
      <c r="P90" s="53">
        <f t="shared" si="1"/>
        <v>4</v>
      </c>
      <c r="Q90" s="53"/>
      <c r="R90" s="53"/>
      <c r="S90" s="53"/>
      <c r="T90" s="520"/>
      <c r="U90" s="53"/>
    </row>
    <row r="91" spans="1:33">
      <c r="A91" s="310" t="s">
        <v>3784</v>
      </c>
      <c r="B91" s="53"/>
      <c r="C91" s="253">
        <v>45761</v>
      </c>
      <c r="D91" s="53"/>
      <c r="E91" s="310" t="s">
        <v>6408</v>
      </c>
      <c r="F91" s="253">
        <v>45745</v>
      </c>
      <c r="G91" s="53" t="s">
        <v>6409</v>
      </c>
      <c r="H91" s="310" t="s">
        <v>2875</v>
      </c>
      <c r="I91" s="310" t="s">
        <v>6410</v>
      </c>
      <c r="J91" s="362"/>
      <c r="K91" s="53"/>
      <c r="L91" s="53" t="s">
        <v>6411</v>
      </c>
      <c r="M91" s="310" t="s">
        <v>6412</v>
      </c>
      <c r="N91" s="387">
        <v>2</v>
      </c>
      <c r="O91" s="53"/>
      <c r="P91" s="53">
        <f t="shared" si="1"/>
        <v>2</v>
      </c>
      <c r="Q91" s="53"/>
      <c r="R91" s="53"/>
      <c r="S91" s="53"/>
    </row>
    <row r="92" spans="1:33">
      <c r="A92" s="310" t="s">
        <v>3784</v>
      </c>
      <c r="B92" s="53"/>
      <c r="C92" s="253">
        <v>45761</v>
      </c>
      <c r="D92" s="53"/>
      <c r="E92" s="310" t="s">
        <v>6408</v>
      </c>
      <c r="F92" s="253">
        <v>45745</v>
      </c>
      <c r="G92" s="53" t="s">
        <v>6409</v>
      </c>
      <c r="H92" s="310" t="s">
        <v>2875</v>
      </c>
      <c r="I92" s="310" t="s">
        <v>6410</v>
      </c>
      <c r="J92" s="362"/>
      <c r="K92" s="53"/>
      <c r="L92" s="53" t="s">
        <v>6413</v>
      </c>
      <c r="M92" s="310" t="s">
        <v>36</v>
      </c>
      <c r="N92" s="387">
        <v>200</v>
      </c>
      <c r="O92" s="53"/>
      <c r="P92" s="53">
        <f t="shared" si="1"/>
        <v>200</v>
      </c>
      <c r="Q92" s="53"/>
      <c r="R92" s="53"/>
      <c r="S92" s="53"/>
    </row>
    <row r="93" spans="1:33">
      <c r="A93" s="310" t="s">
        <v>3784</v>
      </c>
      <c r="B93" s="53"/>
      <c r="C93" s="253">
        <v>45761</v>
      </c>
      <c r="D93" s="53"/>
      <c r="E93" s="310" t="s">
        <v>6408</v>
      </c>
      <c r="F93" s="253">
        <v>45745</v>
      </c>
      <c r="G93" s="53" t="s">
        <v>6409</v>
      </c>
      <c r="H93" s="310" t="s">
        <v>2875</v>
      </c>
      <c r="I93" s="310" t="s">
        <v>6410</v>
      </c>
      <c r="J93" s="362"/>
      <c r="K93" s="53"/>
      <c r="L93" s="53" t="s">
        <v>6414</v>
      </c>
      <c r="M93" s="310" t="s">
        <v>36</v>
      </c>
      <c r="N93" s="387">
        <v>200</v>
      </c>
      <c r="O93" s="53"/>
      <c r="P93" s="53">
        <f t="shared" si="1"/>
        <v>200</v>
      </c>
      <c r="Q93" s="53"/>
      <c r="R93" s="53"/>
      <c r="S93" s="53"/>
    </row>
  </sheetData>
  <autoFilter ref="A3:AG3" xr:uid="{20FB9C32-03A0-4D73-A159-FCCCA12C0318}"/>
  <conditionalFormatting sqref="L35">
    <cfRule type="duplicateValues" dxfId="45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V33"/>
  <sheetViews>
    <sheetView workbookViewId="0">
      <selection activeCell="G3" sqref="G3"/>
    </sheetView>
  </sheetViews>
  <sheetFormatPr defaultRowHeight="14.4"/>
  <cols>
    <col min="2" max="2" width="11.5546875" bestFit="1" customWidth="1"/>
    <col min="4" max="4" width="12.21875" bestFit="1" customWidth="1"/>
    <col min="5" max="5" width="12.21875" customWidth="1"/>
    <col min="6" max="6" width="16.21875" bestFit="1" customWidth="1"/>
    <col min="7" max="7" width="26.5546875" style="149" customWidth="1"/>
    <col min="8" max="8" width="5.21875" style="163" bestFit="1" customWidth="1"/>
    <col min="9" max="9" width="12.21875" style="163" customWidth="1"/>
    <col min="10" max="10" width="17" bestFit="1" customWidth="1"/>
    <col min="11" max="11" width="10.5546875" bestFit="1" customWidth="1"/>
    <col min="12" max="12" width="11.21875" customWidth="1"/>
    <col min="13" max="13" width="26" bestFit="1" customWidth="1"/>
    <col min="14" max="14" width="18.77734375" bestFit="1" customWidth="1"/>
    <col min="15" max="15" width="12.77734375" bestFit="1" customWidth="1"/>
    <col min="16" max="16" width="13.77734375" style="147" bestFit="1" customWidth="1"/>
    <col min="17" max="17" width="21.21875" bestFit="1" customWidth="1"/>
    <col min="18" max="18" width="8.77734375" bestFit="1" customWidth="1"/>
    <col min="20" max="20" width="15" bestFit="1" customWidth="1"/>
    <col min="21" max="21" width="35.44140625" bestFit="1" customWidth="1"/>
    <col min="22" max="22" width="42.5546875" bestFit="1" customWidth="1"/>
  </cols>
  <sheetData>
    <row r="2" spans="1:22" ht="25.8">
      <c r="A2" s="178" t="s">
        <v>2855</v>
      </c>
      <c r="B2" s="178"/>
      <c r="C2" s="178"/>
      <c r="D2" s="178"/>
      <c r="E2" s="12"/>
      <c r="F2" s="12"/>
      <c r="G2" s="1"/>
      <c r="H2" s="179"/>
      <c r="I2" s="179"/>
      <c r="J2" s="12"/>
      <c r="K2" s="12"/>
      <c r="L2" s="12"/>
      <c r="M2" s="12"/>
      <c r="N2" s="12"/>
      <c r="O2" s="12"/>
      <c r="P2" s="180"/>
      <c r="Q2" s="12"/>
      <c r="R2" s="12"/>
      <c r="S2" s="12"/>
      <c r="T2" s="12"/>
      <c r="U2" s="12"/>
      <c r="V2" s="12"/>
    </row>
    <row r="3" spans="1:22" ht="28.8">
      <c r="A3" s="13" t="s">
        <v>2856</v>
      </c>
      <c r="B3" s="13" t="s">
        <v>3002</v>
      </c>
      <c r="C3" s="13" t="s">
        <v>3003</v>
      </c>
      <c r="D3" s="13" t="s">
        <v>3004</v>
      </c>
      <c r="E3" s="13" t="s">
        <v>10</v>
      </c>
      <c r="F3" s="13" t="s">
        <v>11</v>
      </c>
      <c r="G3" s="13" t="s">
        <v>12</v>
      </c>
      <c r="H3" s="13" t="s">
        <v>13</v>
      </c>
      <c r="I3" s="13" t="s">
        <v>16</v>
      </c>
      <c r="J3" s="13" t="s">
        <v>20</v>
      </c>
      <c r="K3" s="13" t="s">
        <v>21</v>
      </c>
      <c r="L3" s="13" t="s">
        <v>22</v>
      </c>
      <c r="M3" s="13" t="s">
        <v>23</v>
      </c>
      <c r="N3" s="13" t="s">
        <v>24</v>
      </c>
      <c r="O3" s="13" t="s">
        <v>25</v>
      </c>
      <c r="P3" s="14" t="s">
        <v>26</v>
      </c>
      <c r="Q3" s="13" t="s">
        <v>27</v>
      </c>
      <c r="R3" s="13" t="s">
        <v>28</v>
      </c>
      <c r="S3" s="13" t="s">
        <v>29</v>
      </c>
      <c r="T3" s="13" t="s">
        <v>30</v>
      </c>
      <c r="U3" s="13" t="s">
        <v>31</v>
      </c>
      <c r="V3" s="13"/>
    </row>
    <row r="4" spans="1:22" s="12" customFormat="1" ht="20.399999999999999">
      <c r="A4" s="260">
        <v>1</v>
      </c>
      <c r="B4" s="251" t="s">
        <v>2506</v>
      </c>
      <c r="C4" s="294">
        <v>44726</v>
      </c>
      <c r="D4" s="237" t="s">
        <v>1709</v>
      </c>
      <c r="E4" s="260" t="s">
        <v>286</v>
      </c>
      <c r="F4" s="260" t="s">
        <v>286</v>
      </c>
      <c r="G4" s="288" t="s">
        <v>2857</v>
      </c>
      <c r="H4" s="261" t="s">
        <v>36</v>
      </c>
      <c r="I4" s="261">
        <v>1</v>
      </c>
      <c r="J4" s="260" t="s">
        <v>209</v>
      </c>
      <c r="K4" s="289">
        <v>44732</v>
      </c>
      <c r="L4" s="289">
        <v>44732</v>
      </c>
      <c r="M4" s="260" t="s">
        <v>2858</v>
      </c>
      <c r="N4" s="260" t="s">
        <v>82</v>
      </c>
      <c r="O4" s="260" t="s">
        <v>70</v>
      </c>
      <c r="P4" s="251" t="s">
        <v>210</v>
      </c>
      <c r="Q4" s="260" t="s">
        <v>2859</v>
      </c>
      <c r="R4" s="260" t="s">
        <v>286</v>
      </c>
      <c r="S4" s="260" t="s">
        <v>286</v>
      </c>
      <c r="T4" s="260" t="s">
        <v>286</v>
      </c>
      <c r="U4" s="177" t="s">
        <v>3264</v>
      </c>
      <c r="V4" s="260" t="s">
        <v>2893</v>
      </c>
    </row>
    <row r="5" spans="1:22">
      <c r="A5" s="260">
        <v>2</v>
      </c>
      <c r="B5" s="251" t="s">
        <v>2506</v>
      </c>
      <c r="C5" s="294">
        <v>44726</v>
      </c>
      <c r="D5" s="237" t="s">
        <v>1709</v>
      </c>
      <c r="E5" s="260" t="s">
        <v>286</v>
      </c>
      <c r="F5" s="260" t="s">
        <v>286</v>
      </c>
      <c r="G5" s="244" t="s">
        <v>2860</v>
      </c>
      <c r="H5" s="261" t="s">
        <v>36</v>
      </c>
      <c r="I5" s="261">
        <v>1</v>
      </c>
      <c r="J5" s="260" t="s">
        <v>209</v>
      </c>
      <c r="K5" s="289">
        <v>44732</v>
      </c>
      <c r="L5" s="289">
        <v>44732</v>
      </c>
      <c r="M5" s="260" t="s">
        <v>2858</v>
      </c>
      <c r="N5" s="260" t="s">
        <v>82</v>
      </c>
      <c r="O5" s="260" t="s">
        <v>70</v>
      </c>
      <c r="P5" s="290" t="s">
        <v>210</v>
      </c>
      <c r="Q5" s="260" t="s">
        <v>2859</v>
      </c>
      <c r="R5" s="260" t="s">
        <v>286</v>
      </c>
      <c r="S5" s="260" t="s">
        <v>286</v>
      </c>
      <c r="T5" s="260" t="s">
        <v>286</v>
      </c>
      <c r="U5" s="177" t="s">
        <v>2861</v>
      </c>
      <c r="V5" s="260" t="s">
        <v>2893</v>
      </c>
    </row>
    <row r="6" spans="1:22" ht="20.399999999999999">
      <c r="A6" s="260">
        <v>3</v>
      </c>
      <c r="B6" s="251" t="s">
        <v>2506</v>
      </c>
      <c r="C6" s="294">
        <v>44726</v>
      </c>
      <c r="D6" s="237" t="s">
        <v>1709</v>
      </c>
      <c r="E6" s="240">
        <v>109563338</v>
      </c>
      <c r="F6" s="236" t="s">
        <v>1171</v>
      </c>
      <c r="G6" s="236" t="s">
        <v>1172</v>
      </c>
      <c r="H6" s="261" t="s">
        <v>36</v>
      </c>
      <c r="I6" s="261">
        <v>2</v>
      </c>
      <c r="J6" s="260" t="s">
        <v>90</v>
      </c>
      <c r="K6" s="289">
        <v>44734</v>
      </c>
      <c r="L6" s="289">
        <v>44734</v>
      </c>
      <c r="M6" s="260" t="s">
        <v>91</v>
      </c>
      <c r="N6" s="260" t="s">
        <v>92</v>
      </c>
      <c r="O6" s="260" t="s">
        <v>93</v>
      </c>
      <c r="P6" s="290">
        <v>215973560</v>
      </c>
      <c r="Q6" s="260" t="s">
        <v>85</v>
      </c>
      <c r="R6" s="260" t="s">
        <v>286</v>
      </c>
      <c r="S6" s="260" t="s">
        <v>286</v>
      </c>
      <c r="T6" s="260" t="s">
        <v>286</v>
      </c>
      <c r="U6" s="237" t="s">
        <v>2862</v>
      </c>
      <c r="V6" s="260" t="s">
        <v>2893</v>
      </c>
    </row>
    <row r="7" spans="1:22" s="12" customFormat="1">
      <c r="A7" s="260">
        <v>4</v>
      </c>
      <c r="B7" s="251" t="s">
        <v>2506</v>
      </c>
      <c r="C7" s="294">
        <v>44726</v>
      </c>
      <c r="D7" s="237" t="s">
        <v>1709</v>
      </c>
      <c r="E7" s="248">
        <v>109447744</v>
      </c>
      <c r="F7" s="244">
        <v>803203</v>
      </c>
      <c r="G7" s="244" t="s">
        <v>343</v>
      </c>
      <c r="H7" s="247" t="s">
        <v>36</v>
      </c>
      <c r="I7" s="247">
        <v>2</v>
      </c>
      <c r="J7" s="260" t="s">
        <v>1175</v>
      </c>
      <c r="K7" s="289">
        <v>44739</v>
      </c>
      <c r="L7" s="289">
        <v>44739</v>
      </c>
      <c r="M7" s="260" t="s">
        <v>1176</v>
      </c>
      <c r="N7" s="260" t="s">
        <v>82</v>
      </c>
      <c r="O7" s="260" t="s">
        <v>93</v>
      </c>
      <c r="P7" s="290" t="s">
        <v>2863</v>
      </c>
      <c r="Q7" s="260" t="s">
        <v>2864</v>
      </c>
      <c r="R7" s="260" t="s">
        <v>57</v>
      </c>
      <c r="S7" s="260"/>
      <c r="T7" s="260"/>
      <c r="U7" s="276" t="s">
        <v>2865</v>
      </c>
      <c r="V7" s="291" t="s">
        <v>5438</v>
      </c>
    </row>
    <row r="8" spans="1:22">
      <c r="A8" s="260">
        <v>5</v>
      </c>
      <c r="B8" s="251" t="s">
        <v>2506</v>
      </c>
      <c r="C8" s="294">
        <v>44726</v>
      </c>
      <c r="D8" s="237" t="s">
        <v>1709</v>
      </c>
      <c r="E8" s="248">
        <v>109447742</v>
      </c>
      <c r="F8" s="248">
        <v>803102</v>
      </c>
      <c r="G8" s="244" t="s">
        <v>2866</v>
      </c>
      <c r="H8" s="247" t="s">
        <v>36</v>
      </c>
      <c r="I8" s="261">
        <v>2</v>
      </c>
      <c r="J8" s="260" t="s">
        <v>1175</v>
      </c>
      <c r="K8" s="289">
        <v>44739</v>
      </c>
      <c r="L8" s="289">
        <v>44739</v>
      </c>
      <c r="M8" s="260" t="s">
        <v>1176</v>
      </c>
      <c r="N8" s="260" t="s">
        <v>82</v>
      </c>
      <c r="O8" s="260" t="s">
        <v>93</v>
      </c>
      <c r="P8" s="290" t="s">
        <v>2863</v>
      </c>
      <c r="Q8" s="260" t="s">
        <v>2864</v>
      </c>
      <c r="R8" s="260" t="s">
        <v>57</v>
      </c>
      <c r="S8" s="260"/>
      <c r="T8" s="260"/>
      <c r="U8" s="276" t="s">
        <v>2867</v>
      </c>
      <c r="V8" s="291" t="s">
        <v>5438</v>
      </c>
    </row>
    <row r="9" spans="1:22">
      <c r="A9" s="260">
        <v>6</v>
      </c>
      <c r="B9" s="251" t="s">
        <v>2506</v>
      </c>
      <c r="C9" s="294">
        <v>44726</v>
      </c>
      <c r="D9" s="237" t="s">
        <v>1709</v>
      </c>
      <c r="E9" s="260"/>
      <c r="F9" s="260"/>
      <c r="G9" s="288" t="s">
        <v>2868</v>
      </c>
      <c r="H9" s="247" t="s">
        <v>36</v>
      </c>
      <c r="I9" s="261">
        <v>2</v>
      </c>
      <c r="J9" s="260" t="s">
        <v>1175</v>
      </c>
      <c r="K9" s="289">
        <v>44739</v>
      </c>
      <c r="L9" s="289">
        <v>44739</v>
      </c>
      <c r="M9" s="260" t="s">
        <v>1176</v>
      </c>
      <c r="N9" s="260" t="s">
        <v>82</v>
      </c>
      <c r="O9" s="260" t="s">
        <v>93</v>
      </c>
      <c r="P9" s="290" t="s">
        <v>2863</v>
      </c>
      <c r="Q9" s="260" t="s">
        <v>2864</v>
      </c>
      <c r="R9" s="260" t="s">
        <v>57</v>
      </c>
      <c r="S9" s="260"/>
      <c r="T9" s="260"/>
      <c r="U9" s="276" t="s">
        <v>2869</v>
      </c>
      <c r="V9" s="291" t="s">
        <v>5438</v>
      </c>
    </row>
    <row r="10" spans="1:22">
      <c r="A10" s="260">
        <v>7</v>
      </c>
      <c r="B10" s="251" t="s">
        <v>2506</v>
      </c>
      <c r="C10" s="294">
        <v>44726</v>
      </c>
      <c r="D10" s="237" t="s">
        <v>1709</v>
      </c>
      <c r="E10" s="248">
        <v>109447742</v>
      </c>
      <c r="F10" s="248">
        <v>803102</v>
      </c>
      <c r="G10" s="244" t="s">
        <v>2866</v>
      </c>
      <c r="H10" s="242" t="s">
        <v>36</v>
      </c>
      <c r="I10" s="242">
        <v>4</v>
      </c>
      <c r="J10" s="260" t="s">
        <v>768</v>
      </c>
      <c r="K10" s="289">
        <v>44739</v>
      </c>
      <c r="L10" s="289">
        <v>44739</v>
      </c>
      <c r="M10" s="260" t="s">
        <v>2870</v>
      </c>
      <c r="N10" s="260" t="s">
        <v>2871</v>
      </c>
      <c r="O10" s="260" t="s">
        <v>93</v>
      </c>
      <c r="P10" s="290" t="s">
        <v>2863</v>
      </c>
      <c r="Q10" s="260" t="s">
        <v>2864</v>
      </c>
      <c r="R10" s="260" t="s">
        <v>57</v>
      </c>
      <c r="S10" s="260"/>
      <c r="T10" s="260"/>
      <c r="U10" s="276" t="s">
        <v>2865</v>
      </c>
      <c r="V10" s="291" t="s">
        <v>5438</v>
      </c>
    </row>
    <row r="11" spans="1:22">
      <c r="A11" s="260">
        <v>8</v>
      </c>
      <c r="B11" s="251" t="s">
        <v>2506</v>
      </c>
      <c r="C11" s="294">
        <v>44726</v>
      </c>
      <c r="D11" s="237" t="s">
        <v>1709</v>
      </c>
      <c r="E11" s="248">
        <v>109447744</v>
      </c>
      <c r="F11" s="244">
        <v>803203</v>
      </c>
      <c r="G11" s="244" t="s">
        <v>343</v>
      </c>
      <c r="H11" s="247" t="s">
        <v>36</v>
      </c>
      <c r="I11" s="247">
        <v>5</v>
      </c>
      <c r="J11" s="260" t="s">
        <v>768</v>
      </c>
      <c r="K11" s="289">
        <v>44739</v>
      </c>
      <c r="L11" s="289">
        <v>44739</v>
      </c>
      <c r="M11" s="260" t="s">
        <v>2870</v>
      </c>
      <c r="N11" s="260" t="s">
        <v>2871</v>
      </c>
      <c r="O11" s="260" t="s">
        <v>93</v>
      </c>
      <c r="P11" s="290" t="s">
        <v>2863</v>
      </c>
      <c r="Q11" s="260" t="s">
        <v>2864</v>
      </c>
      <c r="R11" s="260" t="s">
        <v>57</v>
      </c>
      <c r="S11" s="260"/>
      <c r="T11" s="260"/>
      <c r="U11" s="276" t="s">
        <v>2867</v>
      </c>
      <c r="V11" s="291" t="s">
        <v>5438</v>
      </c>
    </row>
    <row r="12" spans="1:22">
      <c r="A12" s="260">
        <v>9</v>
      </c>
      <c r="B12" s="251" t="s">
        <v>2506</v>
      </c>
      <c r="C12" s="294">
        <v>44726</v>
      </c>
      <c r="D12" s="237" t="s">
        <v>1709</v>
      </c>
      <c r="E12" s="260"/>
      <c r="F12" s="260"/>
      <c r="G12" s="243" t="s">
        <v>2872</v>
      </c>
      <c r="H12" s="242" t="s">
        <v>36</v>
      </c>
      <c r="I12" s="242">
        <v>1</v>
      </c>
      <c r="J12" s="260" t="s">
        <v>2873</v>
      </c>
      <c r="K12" s="289">
        <v>44739</v>
      </c>
      <c r="L12" s="289">
        <v>44739</v>
      </c>
      <c r="M12" s="260" t="s">
        <v>2874</v>
      </c>
      <c r="N12" s="260" t="s">
        <v>2875</v>
      </c>
      <c r="O12" s="260" t="s">
        <v>93</v>
      </c>
      <c r="P12" s="290" t="s">
        <v>2863</v>
      </c>
      <c r="Q12" s="260" t="s">
        <v>2864</v>
      </c>
      <c r="R12" s="260" t="s">
        <v>57</v>
      </c>
      <c r="S12" s="260"/>
      <c r="T12" s="260"/>
      <c r="U12" s="252" t="s">
        <v>2876</v>
      </c>
      <c r="V12" s="291" t="s">
        <v>2877</v>
      </c>
    </row>
    <row r="13" spans="1:22" ht="20.399999999999999">
      <c r="A13" s="260">
        <v>10</v>
      </c>
      <c r="B13" s="251" t="s">
        <v>2506</v>
      </c>
      <c r="C13" s="294">
        <v>44726</v>
      </c>
      <c r="D13" s="237" t="s">
        <v>1709</v>
      </c>
      <c r="E13" s="240">
        <v>109563338</v>
      </c>
      <c r="F13" s="236" t="s">
        <v>1171</v>
      </c>
      <c r="G13" s="236" t="s">
        <v>1172</v>
      </c>
      <c r="H13" s="261" t="s">
        <v>36</v>
      </c>
      <c r="I13" s="261">
        <v>2</v>
      </c>
      <c r="J13" s="260" t="s">
        <v>2234</v>
      </c>
      <c r="K13" s="289">
        <v>44746</v>
      </c>
      <c r="L13" s="289">
        <v>44747</v>
      </c>
      <c r="M13" s="260" t="s">
        <v>2858</v>
      </c>
      <c r="N13" s="260" t="s">
        <v>82</v>
      </c>
      <c r="O13" s="260" t="s">
        <v>70</v>
      </c>
      <c r="P13" s="290">
        <v>225530702</v>
      </c>
      <c r="Q13" s="260" t="s">
        <v>85</v>
      </c>
      <c r="R13" s="260"/>
      <c r="S13" s="260"/>
      <c r="T13" s="260"/>
      <c r="U13" s="237" t="s">
        <v>2878</v>
      </c>
      <c r="V13" s="260" t="s">
        <v>2893</v>
      </c>
    </row>
    <row r="14" spans="1:22">
      <c r="A14" s="260">
        <v>11</v>
      </c>
      <c r="B14" s="251" t="s">
        <v>2506</v>
      </c>
      <c r="C14" s="294">
        <v>44726</v>
      </c>
      <c r="D14" s="237" t="s">
        <v>1709</v>
      </c>
      <c r="E14" s="260"/>
      <c r="F14" s="260" t="s">
        <v>2879</v>
      </c>
      <c r="G14" s="250" t="s">
        <v>2880</v>
      </c>
      <c r="H14" s="261" t="s">
        <v>36</v>
      </c>
      <c r="I14" s="261">
        <v>1</v>
      </c>
      <c r="J14" s="260" t="s">
        <v>2234</v>
      </c>
      <c r="K14" s="289">
        <v>44746</v>
      </c>
      <c r="L14" s="289">
        <v>44747</v>
      </c>
      <c r="M14" s="260" t="s">
        <v>2858</v>
      </c>
      <c r="N14" s="260" t="s">
        <v>82</v>
      </c>
      <c r="O14" s="260" t="s">
        <v>70</v>
      </c>
      <c r="P14" s="290">
        <v>225530702</v>
      </c>
      <c r="Q14" s="260" t="s">
        <v>85</v>
      </c>
      <c r="R14" s="260"/>
      <c r="S14" s="260"/>
      <c r="T14" s="260"/>
      <c r="U14" s="237" t="s">
        <v>2862</v>
      </c>
      <c r="V14" s="260" t="s">
        <v>2893</v>
      </c>
    </row>
    <row r="15" spans="1:22">
      <c r="A15" s="260">
        <v>12</v>
      </c>
      <c r="B15" s="251" t="s">
        <v>2506</v>
      </c>
      <c r="C15" s="294">
        <v>44726</v>
      </c>
      <c r="D15" s="237" t="s">
        <v>1709</v>
      </c>
      <c r="E15" s="260"/>
      <c r="F15" s="260" t="s">
        <v>2881</v>
      </c>
      <c r="G15" s="250" t="s">
        <v>2882</v>
      </c>
      <c r="H15" s="261" t="s">
        <v>36</v>
      </c>
      <c r="I15" s="261">
        <v>1</v>
      </c>
      <c r="J15" s="260" t="s">
        <v>2234</v>
      </c>
      <c r="K15" s="289">
        <v>44746</v>
      </c>
      <c r="L15" s="289">
        <v>44747</v>
      </c>
      <c r="M15" s="260" t="s">
        <v>2858</v>
      </c>
      <c r="N15" s="260" t="s">
        <v>82</v>
      </c>
      <c r="O15" s="260" t="s">
        <v>70</v>
      </c>
      <c r="P15" s="290">
        <v>225530702</v>
      </c>
      <c r="Q15" s="260" t="s">
        <v>85</v>
      </c>
      <c r="R15" s="260"/>
      <c r="S15" s="260"/>
      <c r="T15" s="260"/>
      <c r="U15" s="177" t="s">
        <v>2883</v>
      </c>
      <c r="V15" s="260" t="s">
        <v>2893</v>
      </c>
    </row>
    <row r="16" spans="1:22">
      <c r="A16" s="260">
        <v>13</v>
      </c>
      <c r="B16" s="251" t="s">
        <v>2506</v>
      </c>
      <c r="C16" s="294">
        <v>44726</v>
      </c>
      <c r="D16" s="237" t="s">
        <v>1709</v>
      </c>
      <c r="E16" s="260" t="s">
        <v>286</v>
      </c>
      <c r="F16" s="260" t="s">
        <v>286</v>
      </c>
      <c r="G16" s="250" t="s">
        <v>2884</v>
      </c>
      <c r="H16" s="261" t="s">
        <v>36</v>
      </c>
      <c r="I16" s="261">
        <v>1</v>
      </c>
      <c r="J16" s="260" t="s">
        <v>690</v>
      </c>
      <c r="K16" s="289">
        <v>44746</v>
      </c>
      <c r="L16" s="289">
        <v>44746</v>
      </c>
      <c r="M16" s="260" t="s">
        <v>2885</v>
      </c>
      <c r="N16" s="260" t="s">
        <v>76</v>
      </c>
      <c r="O16" s="260" t="s">
        <v>70</v>
      </c>
      <c r="P16" s="290" t="s">
        <v>2886</v>
      </c>
      <c r="Q16" s="260" t="s">
        <v>2887</v>
      </c>
      <c r="R16" s="260"/>
      <c r="S16" s="260"/>
      <c r="T16" s="260"/>
      <c r="U16" s="177" t="s">
        <v>2883</v>
      </c>
      <c r="V16" s="260" t="s">
        <v>2893</v>
      </c>
    </row>
    <row r="17" spans="1:22">
      <c r="A17" s="260">
        <v>14</v>
      </c>
      <c r="B17" s="251" t="s">
        <v>2506</v>
      </c>
      <c r="C17" s="294">
        <v>44726</v>
      </c>
      <c r="D17" s="237" t="s">
        <v>1709</v>
      </c>
      <c r="E17" s="260"/>
      <c r="F17" s="260" t="s">
        <v>2888</v>
      </c>
      <c r="G17" s="250" t="s">
        <v>2889</v>
      </c>
      <c r="H17" s="261" t="s">
        <v>36</v>
      </c>
      <c r="I17" s="261">
        <v>1</v>
      </c>
      <c r="J17" s="260" t="s">
        <v>2890</v>
      </c>
      <c r="K17" s="289">
        <v>44755</v>
      </c>
      <c r="L17" s="289">
        <v>44756</v>
      </c>
      <c r="M17" s="260" t="s">
        <v>2891</v>
      </c>
      <c r="N17" s="260" t="s">
        <v>2892</v>
      </c>
      <c r="O17" s="260" t="s">
        <v>70</v>
      </c>
      <c r="P17" s="290" t="s">
        <v>2886</v>
      </c>
      <c r="Q17" s="260" t="s">
        <v>2887</v>
      </c>
      <c r="R17" s="260"/>
      <c r="S17" s="260"/>
      <c r="T17" s="260" t="s">
        <v>2840</v>
      </c>
      <c r="U17" s="177" t="s">
        <v>2883</v>
      </c>
      <c r="V17" s="260" t="s">
        <v>2893</v>
      </c>
    </row>
    <row r="18" spans="1:22">
      <c r="A18" s="260">
        <v>15</v>
      </c>
      <c r="B18" s="251" t="s">
        <v>2506</v>
      </c>
      <c r="C18" s="294">
        <v>44726</v>
      </c>
      <c r="D18" s="237" t="s">
        <v>1709</v>
      </c>
      <c r="E18" s="260" t="s">
        <v>286</v>
      </c>
      <c r="F18" s="260" t="s">
        <v>286</v>
      </c>
      <c r="G18" s="250" t="s">
        <v>2894</v>
      </c>
      <c r="H18" s="261" t="s">
        <v>36</v>
      </c>
      <c r="I18" s="261">
        <v>1</v>
      </c>
      <c r="J18" s="260" t="s">
        <v>2895</v>
      </c>
      <c r="K18" s="289">
        <v>44756</v>
      </c>
      <c r="L18" s="289">
        <v>44757</v>
      </c>
      <c r="M18" s="260" t="s">
        <v>2870</v>
      </c>
      <c r="N18" s="260" t="s">
        <v>2871</v>
      </c>
      <c r="O18" s="260" t="s">
        <v>93</v>
      </c>
      <c r="P18" s="290">
        <v>215979150</v>
      </c>
      <c r="Q18" s="260" t="s">
        <v>85</v>
      </c>
      <c r="R18" s="260"/>
      <c r="S18" s="260"/>
      <c r="T18" s="260" t="s">
        <v>2840</v>
      </c>
      <c r="U18" s="177" t="s">
        <v>2883</v>
      </c>
      <c r="V18" s="260" t="s">
        <v>2893</v>
      </c>
    </row>
    <row r="19" spans="1:22" ht="20.399999999999999">
      <c r="A19" s="260">
        <v>16</v>
      </c>
      <c r="B19" s="251" t="s">
        <v>2506</v>
      </c>
      <c r="C19" s="294">
        <v>44726</v>
      </c>
      <c r="D19" s="237" t="s">
        <v>1709</v>
      </c>
      <c r="E19" s="240">
        <v>107146625</v>
      </c>
      <c r="F19" s="236" t="s">
        <v>311</v>
      </c>
      <c r="G19" s="236" t="s">
        <v>312</v>
      </c>
      <c r="H19" s="235" t="s">
        <v>36</v>
      </c>
      <c r="I19" s="261">
        <v>4</v>
      </c>
      <c r="J19" s="260" t="s">
        <v>2896</v>
      </c>
      <c r="K19" s="289">
        <v>44760</v>
      </c>
      <c r="L19" s="289">
        <v>44760</v>
      </c>
      <c r="M19" s="260" t="s">
        <v>2897</v>
      </c>
      <c r="N19" s="260" t="s">
        <v>2871</v>
      </c>
      <c r="O19" s="260" t="s">
        <v>93</v>
      </c>
      <c r="P19" s="290">
        <v>225530723</v>
      </c>
      <c r="Q19" s="260" t="s">
        <v>85</v>
      </c>
      <c r="R19" s="260"/>
      <c r="S19" s="260"/>
      <c r="T19" s="260" t="s">
        <v>2840</v>
      </c>
      <c r="U19" s="177" t="s">
        <v>2898</v>
      </c>
      <c r="V19" s="260" t="s">
        <v>2893</v>
      </c>
    </row>
    <row r="20" spans="1:22" ht="20.399999999999999">
      <c r="A20" s="260">
        <v>17</v>
      </c>
      <c r="B20" s="251" t="s">
        <v>2506</v>
      </c>
      <c r="C20" s="294">
        <v>44726</v>
      </c>
      <c r="D20" s="237" t="s">
        <v>1709</v>
      </c>
      <c r="E20" s="260" t="s">
        <v>2899</v>
      </c>
      <c r="F20" s="260" t="s">
        <v>2900</v>
      </c>
      <c r="G20" s="250" t="s">
        <v>2901</v>
      </c>
      <c r="H20" s="235" t="s">
        <v>36</v>
      </c>
      <c r="I20" s="261">
        <v>1</v>
      </c>
      <c r="J20" s="260" t="s">
        <v>2896</v>
      </c>
      <c r="K20" s="289">
        <v>44760</v>
      </c>
      <c r="L20" s="289">
        <v>44760</v>
      </c>
      <c r="M20" s="260" t="s">
        <v>2897</v>
      </c>
      <c r="N20" s="260" t="s">
        <v>2871</v>
      </c>
      <c r="O20" s="260" t="s">
        <v>93</v>
      </c>
      <c r="P20" s="290">
        <v>225530723</v>
      </c>
      <c r="Q20" s="260" t="s">
        <v>85</v>
      </c>
      <c r="R20" s="260"/>
      <c r="S20" s="260"/>
      <c r="T20" s="260" t="s">
        <v>2840</v>
      </c>
      <c r="U20" s="177" t="s">
        <v>2883</v>
      </c>
      <c r="V20" s="260" t="s">
        <v>2893</v>
      </c>
    </row>
    <row r="21" spans="1:22">
      <c r="A21" s="260">
        <v>18</v>
      </c>
      <c r="B21" s="251" t="s">
        <v>2506</v>
      </c>
      <c r="C21" s="294">
        <v>44726</v>
      </c>
      <c r="D21" s="237" t="s">
        <v>1709</v>
      </c>
      <c r="E21" s="260" t="s">
        <v>286</v>
      </c>
      <c r="F21" s="260" t="s">
        <v>286</v>
      </c>
      <c r="G21" s="250" t="s">
        <v>2902</v>
      </c>
      <c r="H21" s="235" t="s">
        <v>36</v>
      </c>
      <c r="I21" s="261">
        <v>1</v>
      </c>
      <c r="J21" s="260" t="s">
        <v>2903</v>
      </c>
      <c r="K21" s="289">
        <v>44765</v>
      </c>
      <c r="L21" s="289">
        <v>44765</v>
      </c>
      <c r="M21" s="260" t="s">
        <v>2904</v>
      </c>
      <c r="N21" s="260" t="s">
        <v>2871</v>
      </c>
      <c r="O21" s="260" t="s">
        <v>93</v>
      </c>
      <c r="P21" s="290" t="s">
        <v>2863</v>
      </c>
      <c r="Q21" s="260" t="s">
        <v>2864</v>
      </c>
      <c r="R21" s="260"/>
      <c r="S21" s="260"/>
      <c r="T21" s="260" t="s">
        <v>2840</v>
      </c>
      <c r="U21" s="177" t="s">
        <v>3264</v>
      </c>
      <c r="V21" s="291" t="s">
        <v>2905</v>
      </c>
    </row>
    <row r="22" spans="1:22" ht="20.399999999999999">
      <c r="A22" s="260">
        <v>19</v>
      </c>
      <c r="B22" s="251" t="s">
        <v>2506</v>
      </c>
      <c r="C22" s="294">
        <v>44726</v>
      </c>
      <c r="D22" s="237" t="s">
        <v>1709</v>
      </c>
      <c r="E22" s="260" t="s">
        <v>286</v>
      </c>
      <c r="F22" s="260" t="s">
        <v>286</v>
      </c>
      <c r="G22" s="243" t="s">
        <v>2961</v>
      </c>
      <c r="H22" s="242" t="s">
        <v>36</v>
      </c>
      <c r="I22" s="242">
        <v>1</v>
      </c>
      <c r="J22" s="260" t="s">
        <v>2962</v>
      </c>
      <c r="K22" s="289">
        <v>44783</v>
      </c>
      <c r="L22" s="289">
        <v>44783</v>
      </c>
      <c r="M22" s="260" t="s">
        <v>2843</v>
      </c>
      <c r="N22" s="260" t="s">
        <v>2892</v>
      </c>
      <c r="O22" s="260" t="s">
        <v>93</v>
      </c>
      <c r="P22" s="290" t="s">
        <v>2863</v>
      </c>
      <c r="Q22" s="260" t="s">
        <v>2864</v>
      </c>
      <c r="R22" s="260" t="s">
        <v>57</v>
      </c>
      <c r="S22" s="260"/>
      <c r="T22" s="260"/>
      <c r="U22" s="252" t="s">
        <v>2876</v>
      </c>
      <c r="V22" s="291" t="s">
        <v>2877</v>
      </c>
    </row>
    <row r="23" spans="1:22">
      <c r="A23" s="260">
        <v>20</v>
      </c>
      <c r="B23" s="251" t="s">
        <v>2506</v>
      </c>
      <c r="C23" s="294">
        <v>44726</v>
      </c>
      <c r="D23" s="237" t="s">
        <v>1709</v>
      </c>
      <c r="E23" s="260" t="s">
        <v>286</v>
      </c>
      <c r="F23" s="260" t="s">
        <v>286</v>
      </c>
      <c r="G23" s="250" t="s">
        <v>3005</v>
      </c>
      <c r="H23" s="242" t="s">
        <v>36</v>
      </c>
      <c r="I23" s="261">
        <v>1</v>
      </c>
      <c r="J23" s="260" t="s">
        <v>3006</v>
      </c>
      <c r="K23" s="289">
        <v>44790</v>
      </c>
      <c r="L23" s="289">
        <v>44791</v>
      </c>
      <c r="M23" s="260" t="s">
        <v>2843</v>
      </c>
      <c r="N23" s="260" t="s">
        <v>2892</v>
      </c>
      <c r="O23" s="260" t="s">
        <v>93</v>
      </c>
      <c r="P23" s="290" t="s">
        <v>2863</v>
      </c>
      <c r="Q23" s="260" t="s">
        <v>2864</v>
      </c>
      <c r="R23" s="260" t="s">
        <v>57</v>
      </c>
      <c r="S23" s="260"/>
      <c r="T23" s="260"/>
      <c r="U23" s="177" t="s">
        <v>2883</v>
      </c>
      <c r="V23" s="260" t="s">
        <v>2893</v>
      </c>
    </row>
    <row r="24" spans="1:22" ht="20.399999999999999">
      <c r="A24" s="260">
        <v>21</v>
      </c>
      <c r="B24" s="251" t="s">
        <v>2506</v>
      </c>
      <c r="C24" s="294">
        <v>44726</v>
      </c>
      <c r="D24" s="237" t="s">
        <v>1709</v>
      </c>
      <c r="E24" s="260" t="s">
        <v>286</v>
      </c>
      <c r="F24" s="260" t="s">
        <v>286</v>
      </c>
      <c r="G24" s="250" t="s">
        <v>3017</v>
      </c>
      <c r="H24" s="242" t="s">
        <v>36</v>
      </c>
      <c r="I24" s="261">
        <v>1</v>
      </c>
      <c r="J24" s="260" t="s">
        <v>3018</v>
      </c>
      <c r="K24" s="289">
        <v>44792</v>
      </c>
      <c r="L24" s="289">
        <v>44792</v>
      </c>
      <c r="M24" s="260" t="s">
        <v>2897</v>
      </c>
      <c r="N24" s="260" t="s">
        <v>2871</v>
      </c>
      <c r="O24" s="260" t="s">
        <v>93</v>
      </c>
      <c r="P24" s="290">
        <v>217078174</v>
      </c>
      <c r="Q24" s="260" t="s">
        <v>85</v>
      </c>
      <c r="R24" s="260" t="s">
        <v>57</v>
      </c>
      <c r="S24" s="260"/>
      <c r="T24" s="260"/>
      <c r="U24" s="177" t="s">
        <v>3264</v>
      </c>
      <c r="V24" s="260" t="s">
        <v>2893</v>
      </c>
    </row>
    <row r="25" spans="1:22">
      <c r="A25" s="260">
        <v>22</v>
      </c>
      <c r="B25" s="251" t="s">
        <v>2506</v>
      </c>
      <c r="C25" s="294">
        <v>44726</v>
      </c>
      <c r="D25" s="237" t="s">
        <v>1709</v>
      </c>
      <c r="E25" s="260" t="s">
        <v>286</v>
      </c>
      <c r="F25" s="260" t="s">
        <v>286</v>
      </c>
      <c r="G25" s="250" t="s">
        <v>3019</v>
      </c>
      <c r="H25" s="242" t="s">
        <v>36</v>
      </c>
      <c r="I25" s="261">
        <v>1</v>
      </c>
      <c r="J25" s="260" t="s">
        <v>3018</v>
      </c>
      <c r="K25" s="289">
        <v>44792</v>
      </c>
      <c r="L25" s="289">
        <v>44792</v>
      </c>
      <c r="M25" s="260" t="s">
        <v>2897</v>
      </c>
      <c r="N25" s="260" t="s">
        <v>2871</v>
      </c>
      <c r="O25" s="260" t="s">
        <v>93</v>
      </c>
      <c r="P25" s="290">
        <v>217078174</v>
      </c>
      <c r="Q25" s="260" t="s">
        <v>85</v>
      </c>
      <c r="R25" s="260" t="s">
        <v>57</v>
      </c>
      <c r="S25" s="260"/>
      <c r="T25" s="260"/>
      <c r="U25" s="177" t="s">
        <v>3264</v>
      </c>
      <c r="V25" s="260" t="s">
        <v>2893</v>
      </c>
    </row>
    <row r="26" spans="1:22">
      <c r="A26" s="260">
        <v>23</v>
      </c>
      <c r="B26" s="251" t="s">
        <v>2506</v>
      </c>
      <c r="C26" s="294">
        <v>44726</v>
      </c>
      <c r="D26" s="237" t="s">
        <v>1709</v>
      </c>
      <c r="E26" s="260" t="s">
        <v>286</v>
      </c>
      <c r="F26" s="260" t="s">
        <v>286</v>
      </c>
      <c r="G26" s="250" t="s">
        <v>3262</v>
      </c>
      <c r="H26" s="242" t="s">
        <v>36</v>
      </c>
      <c r="I26" s="261">
        <v>1</v>
      </c>
      <c r="J26" s="260" t="s">
        <v>3263</v>
      </c>
      <c r="K26" s="289">
        <v>44796</v>
      </c>
      <c r="L26" s="289">
        <v>44796</v>
      </c>
      <c r="M26" s="260" t="s">
        <v>2897</v>
      </c>
      <c r="N26" s="260" t="s">
        <v>2871</v>
      </c>
      <c r="O26" s="260" t="s">
        <v>93</v>
      </c>
      <c r="P26" s="290" t="s">
        <v>2863</v>
      </c>
      <c r="Q26" s="260" t="s">
        <v>2864</v>
      </c>
      <c r="R26" s="260" t="s">
        <v>57</v>
      </c>
      <c r="S26" s="260"/>
      <c r="T26" s="260"/>
      <c r="U26" s="177" t="s">
        <v>3264</v>
      </c>
      <c r="V26" s="291" t="s">
        <v>3265</v>
      </c>
    </row>
    <row r="27" spans="1:22" ht="20.399999999999999">
      <c r="A27" s="260">
        <v>24</v>
      </c>
      <c r="B27" s="251" t="s">
        <v>2506</v>
      </c>
      <c r="C27" s="294">
        <v>44726</v>
      </c>
      <c r="D27" s="237" t="s">
        <v>1709</v>
      </c>
      <c r="E27" s="260" t="s">
        <v>286</v>
      </c>
      <c r="F27" s="260" t="s">
        <v>286</v>
      </c>
      <c r="G27" s="250" t="s">
        <v>3266</v>
      </c>
      <c r="H27" s="242" t="s">
        <v>36</v>
      </c>
      <c r="I27" s="261">
        <v>1</v>
      </c>
      <c r="J27" s="260" t="s">
        <v>3263</v>
      </c>
      <c r="K27" s="289">
        <v>44796</v>
      </c>
      <c r="L27" s="289">
        <v>44796</v>
      </c>
      <c r="M27" s="260" t="s">
        <v>2897</v>
      </c>
      <c r="N27" s="260" t="s">
        <v>2871</v>
      </c>
      <c r="O27" s="260" t="s">
        <v>93</v>
      </c>
      <c r="P27" s="290" t="s">
        <v>2863</v>
      </c>
      <c r="Q27" s="260" t="s">
        <v>2864</v>
      </c>
      <c r="R27" s="260" t="s">
        <v>57</v>
      </c>
      <c r="S27" s="260"/>
      <c r="T27" s="260"/>
      <c r="U27" s="177" t="s">
        <v>3264</v>
      </c>
      <c r="V27" s="291" t="s">
        <v>3265</v>
      </c>
    </row>
    <row r="28" spans="1:22" s="12" customFormat="1" ht="20.399999999999999">
      <c r="A28" s="260">
        <v>25</v>
      </c>
      <c r="B28" s="251" t="s">
        <v>2506</v>
      </c>
      <c r="C28" s="294">
        <v>44726</v>
      </c>
      <c r="D28" s="237" t="s">
        <v>1709</v>
      </c>
      <c r="E28" s="260" t="s">
        <v>286</v>
      </c>
      <c r="F28" s="260" t="s">
        <v>286</v>
      </c>
      <c r="G28" s="250" t="s">
        <v>3523</v>
      </c>
      <c r="H28" s="242" t="s">
        <v>36</v>
      </c>
      <c r="I28" s="261">
        <v>1</v>
      </c>
      <c r="J28" s="260" t="s">
        <v>3291</v>
      </c>
      <c r="K28" s="289">
        <v>44802</v>
      </c>
      <c r="L28" s="289">
        <v>44803</v>
      </c>
      <c r="M28" s="260" t="s">
        <v>3524</v>
      </c>
      <c r="N28" s="260" t="s">
        <v>2892</v>
      </c>
      <c r="O28" s="260" t="s">
        <v>93</v>
      </c>
      <c r="P28" s="290" t="s">
        <v>2863</v>
      </c>
      <c r="Q28" s="260" t="s">
        <v>2864</v>
      </c>
      <c r="R28" s="260" t="s">
        <v>3525</v>
      </c>
      <c r="S28" s="260" t="s">
        <v>286</v>
      </c>
      <c r="T28" s="260" t="s">
        <v>286</v>
      </c>
      <c r="U28" s="177" t="s">
        <v>3264</v>
      </c>
      <c r="V28" s="260" t="s">
        <v>2893</v>
      </c>
    </row>
    <row r="29" spans="1:22" s="12" customFormat="1">
      <c r="A29" s="260">
        <v>26</v>
      </c>
      <c r="B29" s="251" t="s">
        <v>2506</v>
      </c>
      <c r="C29" s="294">
        <v>44726</v>
      </c>
      <c r="D29" s="237" t="s">
        <v>1709</v>
      </c>
      <c r="E29" s="260" t="s">
        <v>286</v>
      </c>
      <c r="F29" s="260" t="s">
        <v>286</v>
      </c>
      <c r="G29" s="250" t="s">
        <v>3526</v>
      </c>
      <c r="H29" s="242" t="s">
        <v>36</v>
      </c>
      <c r="I29" s="261">
        <v>1</v>
      </c>
      <c r="J29" s="260" t="s">
        <v>3292</v>
      </c>
      <c r="K29" s="289">
        <v>44802</v>
      </c>
      <c r="L29" s="289">
        <v>44803</v>
      </c>
      <c r="M29" s="260" t="s">
        <v>3527</v>
      </c>
      <c r="N29" s="260" t="s">
        <v>2871</v>
      </c>
      <c r="O29" s="260" t="s">
        <v>93</v>
      </c>
      <c r="P29" s="290" t="s">
        <v>2863</v>
      </c>
      <c r="Q29" s="260" t="s">
        <v>2864</v>
      </c>
      <c r="R29" s="260" t="s">
        <v>3528</v>
      </c>
      <c r="S29" s="260" t="s">
        <v>286</v>
      </c>
      <c r="T29" s="260" t="s">
        <v>286</v>
      </c>
      <c r="U29" s="177" t="s">
        <v>3264</v>
      </c>
      <c r="V29" s="260" t="s">
        <v>2893</v>
      </c>
    </row>
    <row r="30" spans="1:22" s="12" customFormat="1" ht="20.399999999999999">
      <c r="A30" s="260">
        <v>27</v>
      </c>
      <c r="B30" s="251" t="s">
        <v>2506</v>
      </c>
      <c r="C30" s="294">
        <v>44726</v>
      </c>
      <c r="D30" s="237" t="s">
        <v>1709</v>
      </c>
      <c r="E30" s="260" t="s">
        <v>286</v>
      </c>
      <c r="F30" s="260" t="s">
        <v>286</v>
      </c>
      <c r="G30" s="250" t="s">
        <v>3356</v>
      </c>
      <c r="H30" s="242" t="s">
        <v>36</v>
      </c>
      <c r="I30" s="261">
        <v>1</v>
      </c>
      <c r="J30" s="260" t="s">
        <v>3357</v>
      </c>
      <c r="K30" s="289">
        <v>44809</v>
      </c>
      <c r="L30" s="289">
        <v>44809</v>
      </c>
      <c r="M30" s="260" t="s">
        <v>2858</v>
      </c>
      <c r="N30" s="260" t="s">
        <v>82</v>
      </c>
      <c r="O30" s="260" t="s">
        <v>93</v>
      </c>
      <c r="P30" s="290" t="s">
        <v>2863</v>
      </c>
      <c r="Q30" s="260" t="s">
        <v>2864</v>
      </c>
      <c r="R30" s="260" t="s">
        <v>57</v>
      </c>
      <c r="S30" s="260" t="s">
        <v>286</v>
      </c>
      <c r="T30" s="260" t="s">
        <v>286</v>
      </c>
      <c r="U30" s="252" t="s">
        <v>2876</v>
      </c>
      <c r="V30" s="260" t="s">
        <v>3358</v>
      </c>
    </row>
    <row r="31" spans="1:22">
      <c r="A31" s="260">
        <v>28</v>
      </c>
      <c r="B31" s="251" t="s">
        <v>2506</v>
      </c>
      <c r="C31" s="294">
        <v>44726</v>
      </c>
      <c r="D31" s="237" t="s">
        <v>1709</v>
      </c>
      <c r="E31" s="260" t="s">
        <v>286</v>
      </c>
      <c r="F31" s="260" t="s">
        <v>3529</v>
      </c>
      <c r="G31" s="250" t="s">
        <v>3530</v>
      </c>
      <c r="H31" s="242" t="s">
        <v>36</v>
      </c>
      <c r="I31" s="261">
        <v>1</v>
      </c>
      <c r="J31" s="260" t="s">
        <v>3531</v>
      </c>
      <c r="K31" s="289">
        <v>44845</v>
      </c>
      <c r="L31" s="289">
        <v>44845</v>
      </c>
      <c r="M31" s="260" t="s">
        <v>2858</v>
      </c>
      <c r="N31" s="260" t="s">
        <v>82</v>
      </c>
      <c r="O31" s="260" t="s">
        <v>93</v>
      </c>
      <c r="P31" s="290">
        <v>217110236</v>
      </c>
      <c r="Q31" s="260" t="s">
        <v>85</v>
      </c>
      <c r="R31" s="260" t="s">
        <v>57</v>
      </c>
      <c r="S31" s="260" t="s">
        <v>286</v>
      </c>
      <c r="T31" s="260" t="s">
        <v>286</v>
      </c>
      <c r="U31" s="177" t="s">
        <v>2883</v>
      </c>
      <c r="V31" s="260" t="s">
        <v>2893</v>
      </c>
    </row>
    <row r="32" spans="1:22" ht="20.399999999999999">
      <c r="A32" s="260">
        <v>29</v>
      </c>
      <c r="B32" s="251" t="s">
        <v>2506</v>
      </c>
      <c r="C32" s="294">
        <v>44726</v>
      </c>
      <c r="D32" s="237" t="s">
        <v>1709</v>
      </c>
      <c r="E32" s="260" t="s">
        <v>286</v>
      </c>
      <c r="F32" s="260" t="s">
        <v>286</v>
      </c>
      <c r="G32" s="250" t="s">
        <v>3356</v>
      </c>
      <c r="H32" s="242" t="s">
        <v>36</v>
      </c>
      <c r="I32" s="261">
        <v>1</v>
      </c>
      <c r="J32" s="260" t="s">
        <v>3532</v>
      </c>
      <c r="K32" s="289">
        <v>44868</v>
      </c>
      <c r="L32" s="289">
        <v>44868</v>
      </c>
      <c r="M32" s="260" t="s">
        <v>2858</v>
      </c>
      <c r="N32" s="260" t="s">
        <v>82</v>
      </c>
      <c r="O32" s="260" t="s">
        <v>93</v>
      </c>
      <c r="P32" s="290" t="s">
        <v>2863</v>
      </c>
      <c r="Q32" s="260" t="s">
        <v>2864</v>
      </c>
      <c r="R32" s="260" t="s">
        <v>57</v>
      </c>
      <c r="S32" s="260" t="s">
        <v>286</v>
      </c>
      <c r="T32" s="260" t="s">
        <v>286</v>
      </c>
      <c r="U32" s="252" t="s">
        <v>2876</v>
      </c>
      <c r="V32" s="260" t="s">
        <v>3358</v>
      </c>
    </row>
    <row r="33" spans="1:22" ht="20.399999999999999">
      <c r="A33" s="260">
        <v>30</v>
      </c>
      <c r="B33" s="251" t="s">
        <v>2506</v>
      </c>
      <c r="C33" s="294">
        <v>44726</v>
      </c>
      <c r="D33" s="237" t="s">
        <v>1709</v>
      </c>
      <c r="E33" s="295">
        <v>109447749</v>
      </c>
      <c r="F33" s="295">
        <v>803401</v>
      </c>
      <c r="G33" s="244" t="s">
        <v>346</v>
      </c>
      <c r="H33" s="244" t="s">
        <v>36</v>
      </c>
      <c r="I33" s="246">
        <v>1</v>
      </c>
      <c r="J33" s="260" t="s">
        <v>4997</v>
      </c>
      <c r="K33" s="284">
        <v>45303</v>
      </c>
      <c r="L33" s="284">
        <v>45304</v>
      </c>
      <c r="M33" s="260" t="s">
        <v>4998</v>
      </c>
      <c r="N33" s="260" t="s">
        <v>4999</v>
      </c>
      <c r="O33" s="260" t="s">
        <v>4759</v>
      </c>
      <c r="P33" s="292">
        <v>206372324</v>
      </c>
      <c r="Q33" s="260" t="s">
        <v>4818</v>
      </c>
      <c r="R33" s="260" t="s">
        <v>57</v>
      </c>
      <c r="S33" s="249"/>
      <c r="T33" s="249"/>
      <c r="U33" s="293" t="s">
        <v>5000</v>
      </c>
      <c r="V33" s="249"/>
    </row>
  </sheetData>
  <conditionalFormatting sqref="A3:D3">
    <cfRule type="duplicateValues" dxfId="44" priority="37"/>
  </conditionalFormatting>
  <conditionalFormatting sqref="E3">
    <cfRule type="duplicateValues" dxfId="43" priority="38"/>
  </conditionalFormatting>
  <conditionalFormatting sqref="E4">
    <cfRule type="duplicateValues" dxfId="42" priority="35"/>
    <cfRule type="duplicateValues" dxfId="41" priority="36"/>
  </conditionalFormatting>
  <conditionalFormatting sqref="E14">
    <cfRule type="duplicateValues" dxfId="40" priority="26"/>
    <cfRule type="duplicateValues" dxfId="39" priority="25"/>
  </conditionalFormatting>
  <conditionalFormatting sqref="E19">
    <cfRule type="duplicateValues" dxfId="38" priority="1"/>
    <cfRule type="duplicateValues" dxfId="37" priority="3"/>
    <cfRule type="duplicateValues" dxfId="36" priority="5"/>
    <cfRule type="duplicateValues" dxfId="35" priority="7"/>
    <cfRule type="duplicateValues" dxfId="34" priority="16"/>
  </conditionalFormatting>
  <conditionalFormatting sqref="F3">
    <cfRule type="duplicateValues" dxfId="33" priority="40"/>
    <cfRule type="duplicateValues" dxfId="32" priority="39"/>
    <cfRule type="duplicateValues" dxfId="31" priority="41"/>
    <cfRule type="duplicateValues" dxfId="30" priority="42"/>
    <cfRule type="duplicateValues" dxfId="29" priority="43"/>
    <cfRule type="duplicateValues" dxfId="28" priority="44"/>
    <cfRule type="duplicateValues" dxfId="27" priority="45"/>
  </conditionalFormatting>
  <conditionalFormatting sqref="F4">
    <cfRule type="duplicateValues" dxfId="26" priority="34"/>
    <cfRule type="duplicateValues" dxfId="25" priority="33"/>
    <cfRule type="duplicateValues" dxfId="24" priority="32"/>
    <cfRule type="duplicateValues" dxfId="23" priority="31"/>
    <cfRule type="duplicateValues" dxfId="22" priority="30"/>
    <cfRule type="duplicateValues" dxfId="21" priority="29"/>
    <cfRule type="duplicateValues" dxfId="20" priority="27"/>
    <cfRule type="duplicateValues" dxfId="19" priority="28"/>
  </conditionalFormatting>
  <conditionalFormatting sqref="F14">
    <cfRule type="duplicateValues" dxfId="18" priority="19"/>
    <cfRule type="duplicateValues" dxfId="17" priority="20"/>
    <cfRule type="duplicateValues" dxfId="16" priority="21"/>
    <cfRule type="duplicateValues" dxfId="15" priority="22"/>
    <cfRule type="duplicateValues" dxfId="14" priority="18"/>
    <cfRule type="duplicateValues" dxfId="13" priority="24"/>
    <cfRule type="duplicateValues" dxfId="12" priority="23"/>
    <cfRule type="duplicateValues" dxfId="11" priority="17"/>
  </conditionalFormatting>
  <conditionalFormatting sqref="F19">
    <cfRule type="duplicateValues" dxfId="10" priority="2"/>
    <cfRule type="duplicateValues" dxfId="9" priority="14"/>
    <cfRule type="duplicateValues" dxfId="8" priority="13"/>
    <cfRule type="duplicateValues" dxfId="7" priority="15"/>
    <cfRule type="duplicateValues" dxfId="6" priority="12"/>
    <cfRule type="duplicateValues" dxfId="5" priority="6"/>
    <cfRule type="duplicateValues" dxfId="4" priority="11"/>
    <cfRule type="duplicateValues" dxfId="3" priority="10"/>
    <cfRule type="duplicateValues" dxfId="2" priority="9"/>
    <cfRule type="duplicateValues" dxfId="1" priority="8"/>
    <cfRule type="duplicateValues" dxfId="0" priority="4"/>
  </conditionalFormatting>
  <pageMargins left="0.7" right="0.7" top="0.75" bottom="0.75" header="0.3" footer="0.3"/>
  <customProperties>
    <customPr name="IbpWorksheetKeyString_GU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D050-38FD-429E-B4B8-03BA7A81E2E5}">
  <dimension ref="B1:U14"/>
  <sheetViews>
    <sheetView workbookViewId="0">
      <pane xSplit="3" ySplit="9" topLeftCell="N10" activePane="bottomRight" state="frozen"/>
      <selection pane="topRight" activeCell="D1" sqref="D1"/>
      <selection pane="bottomLeft" activeCell="A10" sqref="A10"/>
      <selection pane="bottomRight" activeCell="C21" sqref="C21"/>
    </sheetView>
  </sheetViews>
  <sheetFormatPr defaultRowHeight="14.4"/>
  <cols>
    <col min="2" max="2" width="6.21875" bestFit="1" customWidth="1"/>
    <col min="3" max="3" width="48.21875" bestFit="1" customWidth="1"/>
    <col min="4" max="6" width="11.44140625" bestFit="1" customWidth="1"/>
    <col min="7" max="19" width="12.21875" bestFit="1" customWidth="1"/>
    <col min="20" max="20" width="12.21875" customWidth="1"/>
    <col min="21" max="21" width="12.21875" bestFit="1" customWidth="1"/>
  </cols>
  <sheetData>
    <row r="1" spans="2:21" ht="24.6" thickTop="1" thickBot="1">
      <c r="B1" s="690" t="s">
        <v>4179</v>
      </c>
      <c r="C1" s="691"/>
      <c r="D1" s="691"/>
      <c r="E1" s="691"/>
      <c r="F1" s="691"/>
      <c r="G1" s="691"/>
      <c r="H1" s="691"/>
      <c r="I1" s="691"/>
      <c r="J1" s="691"/>
      <c r="K1" s="691"/>
      <c r="L1" s="691"/>
      <c r="M1" s="691"/>
      <c r="N1" s="691"/>
      <c r="O1" s="691"/>
      <c r="P1" s="691"/>
      <c r="Q1" s="691"/>
      <c r="R1" s="691"/>
      <c r="S1" s="691"/>
      <c r="T1" s="691"/>
      <c r="U1" s="692"/>
    </row>
    <row r="2" spans="2:21" ht="18" thickTop="1">
      <c r="B2" s="693" t="s">
        <v>4180</v>
      </c>
      <c r="C2" s="694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206"/>
    </row>
    <row r="3" spans="2:21">
      <c r="B3" s="207"/>
      <c r="C3" s="208" t="s">
        <v>4181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206"/>
    </row>
    <row r="4" spans="2:21">
      <c r="B4" s="207"/>
      <c r="C4" s="208" t="s">
        <v>4182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206"/>
    </row>
    <row r="5" spans="2:21">
      <c r="B5" s="207"/>
      <c r="C5" s="208" t="s">
        <v>4183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206"/>
    </row>
    <row r="6" spans="2:21">
      <c r="B6" s="207"/>
      <c r="C6" s="208" t="s">
        <v>4184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206"/>
    </row>
    <row r="7" spans="2:21">
      <c r="B7" s="207"/>
      <c r="C7" s="208" t="s">
        <v>4185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206"/>
    </row>
    <row r="8" spans="2:21">
      <c r="B8" s="207"/>
      <c r="C8" s="209" t="s">
        <v>4186</v>
      </c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206"/>
    </row>
    <row r="9" spans="2:21">
      <c r="B9" s="210" t="s">
        <v>2856</v>
      </c>
      <c r="C9" s="211" t="s">
        <v>12</v>
      </c>
      <c r="D9" s="212">
        <v>44621</v>
      </c>
      <c r="E9" s="212">
        <v>44652</v>
      </c>
      <c r="F9" s="212">
        <v>44682</v>
      </c>
      <c r="G9" s="212">
        <v>44713</v>
      </c>
      <c r="H9" s="212">
        <v>44743</v>
      </c>
      <c r="I9" s="212">
        <v>44774</v>
      </c>
      <c r="J9" s="212">
        <v>44805</v>
      </c>
      <c r="K9" s="212">
        <v>44835</v>
      </c>
      <c r="L9" s="212">
        <v>44866</v>
      </c>
      <c r="M9" s="212">
        <v>44896</v>
      </c>
      <c r="N9" s="212">
        <v>44927</v>
      </c>
      <c r="O9" s="212">
        <v>44958</v>
      </c>
      <c r="P9" s="212">
        <v>44986</v>
      </c>
      <c r="Q9" s="213">
        <v>45017</v>
      </c>
      <c r="R9" s="212">
        <v>45047</v>
      </c>
      <c r="S9" s="213">
        <v>45078</v>
      </c>
      <c r="T9" s="213">
        <v>45108</v>
      </c>
      <c r="U9" s="214" t="s">
        <v>4187</v>
      </c>
    </row>
    <row r="10" spans="2:21">
      <c r="B10" s="215">
        <v>1</v>
      </c>
      <c r="C10" s="216" t="s">
        <v>4188</v>
      </c>
      <c r="D10" s="217">
        <v>0</v>
      </c>
      <c r="E10" s="217">
        <f>D13</f>
        <v>18226929.140000001</v>
      </c>
      <c r="F10" s="217">
        <f>E13</f>
        <v>48894781.057999983</v>
      </c>
      <c r="G10" s="217">
        <f t="shared" ref="G10:I10" si="0">F13</f>
        <v>52207172.53799998</v>
      </c>
      <c r="H10" s="217">
        <f t="shared" si="0"/>
        <v>80742021.147999972</v>
      </c>
      <c r="I10" s="217">
        <f t="shared" si="0"/>
        <v>89203706.677999973</v>
      </c>
      <c r="J10" s="218">
        <f>I13</f>
        <v>100169795.64799997</v>
      </c>
      <c r="K10" s="218">
        <f>J13</f>
        <v>83340601.987999976</v>
      </c>
      <c r="L10" s="218">
        <f>K13</f>
        <v>86025797.427999973</v>
      </c>
      <c r="M10" s="218">
        <f>L13</f>
        <v>90410076.537999988</v>
      </c>
      <c r="N10" s="218">
        <f t="shared" ref="N10:O10" si="1">M13</f>
        <v>102547442.91799998</v>
      </c>
      <c r="O10" s="218">
        <f t="shared" si="1"/>
        <v>97102653.617999986</v>
      </c>
      <c r="P10" s="218">
        <f>O13</f>
        <v>87221730.477999985</v>
      </c>
      <c r="Q10" s="219">
        <f>P13</f>
        <v>86939828.577999994</v>
      </c>
      <c r="R10" s="219">
        <f>+Q13</f>
        <v>86441721.148000002</v>
      </c>
      <c r="S10" s="219">
        <f>+R13</f>
        <v>81199730.878000006</v>
      </c>
      <c r="T10" s="219">
        <f>+S13</f>
        <v>74551060.928000003</v>
      </c>
      <c r="U10" s="220"/>
    </row>
    <row r="11" spans="2:21">
      <c r="B11" s="215">
        <v>2</v>
      </c>
      <c r="C11" s="221" t="s">
        <v>4189</v>
      </c>
      <c r="D11" s="217">
        <v>18226929.140000001</v>
      </c>
      <c r="E11" s="217">
        <v>42044492.64799998</v>
      </c>
      <c r="F11" s="217">
        <v>15809303.589999994</v>
      </c>
      <c r="G11" s="217">
        <v>31860546.98</v>
      </c>
      <c r="H11" s="217">
        <v>10991768.99</v>
      </c>
      <c r="I11" s="217">
        <v>13512576.910000004</v>
      </c>
      <c r="J11" s="217">
        <v>7736609.5599999996</v>
      </c>
      <c r="K11" s="217">
        <v>17500061.450000003</v>
      </c>
      <c r="L11" s="217">
        <v>27748257.399999999</v>
      </c>
      <c r="M11" s="217">
        <v>22434862.140000004</v>
      </c>
      <c r="N11" s="217">
        <v>23119194.75</v>
      </c>
      <c r="O11" s="217">
        <v>8737037.1799999978</v>
      </c>
      <c r="P11" s="217">
        <v>9580827.4499999993</v>
      </c>
      <c r="Q11" s="222">
        <v>2805601.5700000003</v>
      </c>
      <c r="R11" s="222">
        <v>1178978</v>
      </c>
      <c r="S11" s="222">
        <v>6689823.9600000009</v>
      </c>
      <c r="T11" s="222">
        <v>19102584.269999996</v>
      </c>
      <c r="U11" s="220">
        <f>SUM(D11:T11)</f>
        <v>279079455.98800004</v>
      </c>
    </row>
    <row r="12" spans="2:21">
      <c r="B12" s="215">
        <v>3</v>
      </c>
      <c r="C12" s="221" t="s">
        <v>4190</v>
      </c>
      <c r="D12" s="217"/>
      <c r="E12" s="217">
        <v>11376640.73</v>
      </c>
      <c r="F12" s="217">
        <v>12496912.110000001</v>
      </c>
      <c r="G12" s="217">
        <v>3325698.3699999992</v>
      </c>
      <c r="H12" s="217">
        <v>2530083.46</v>
      </c>
      <c r="I12" s="217">
        <v>2546487.94</v>
      </c>
      <c r="J12" s="217">
        <v>24565803.219999999</v>
      </c>
      <c r="K12" s="217">
        <v>14814866.01</v>
      </c>
      <c r="L12" s="217">
        <v>23363978.289999999</v>
      </c>
      <c r="M12" s="217">
        <v>10297495.76</v>
      </c>
      <c r="N12" s="217">
        <v>28563984.050000001</v>
      </c>
      <c r="O12" s="217">
        <v>18617960.32</v>
      </c>
      <c r="P12" s="217">
        <v>9862729.3499999996</v>
      </c>
      <c r="Q12" s="222">
        <v>3303709</v>
      </c>
      <c r="R12" s="222">
        <v>6420968.2699999996</v>
      </c>
      <c r="S12" s="222">
        <v>13338493.91</v>
      </c>
      <c r="T12" s="222">
        <v>21375643.736594237</v>
      </c>
      <c r="U12" s="220">
        <f>SUM(D12:T12)</f>
        <v>206801454.52659422</v>
      </c>
    </row>
    <row r="13" spans="2:21">
      <c r="B13" s="215"/>
      <c r="C13" s="221" t="s">
        <v>4191</v>
      </c>
      <c r="D13" s="223">
        <f>D10+D11-D12</f>
        <v>18226929.140000001</v>
      </c>
      <c r="E13" s="223">
        <f>E10+E11-E12</f>
        <v>48894781.057999983</v>
      </c>
      <c r="F13" s="223">
        <f>F10+F11-F12</f>
        <v>52207172.53799998</v>
      </c>
      <c r="G13" s="223">
        <f>G10+G11-G12</f>
        <v>80742021.147999972</v>
      </c>
      <c r="H13" s="223">
        <f>H10+H11-H12</f>
        <v>89203706.677999973</v>
      </c>
      <c r="I13" s="223">
        <f t="shared" ref="I13:T13" si="2">I10+I11-I12</f>
        <v>100169795.64799997</v>
      </c>
      <c r="J13" s="223">
        <f t="shared" si="2"/>
        <v>83340601.987999976</v>
      </c>
      <c r="K13" s="223">
        <f t="shared" si="2"/>
        <v>86025797.427999973</v>
      </c>
      <c r="L13" s="223">
        <f t="shared" si="2"/>
        <v>90410076.537999988</v>
      </c>
      <c r="M13" s="223">
        <f t="shared" si="2"/>
        <v>102547442.91799998</v>
      </c>
      <c r="N13" s="223">
        <f t="shared" si="2"/>
        <v>97102653.617999986</v>
      </c>
      <c r="O13" s="223">
        <f t="shared" si="2"/>
        <v>87221730.477999985</v>
      </c>
      <c r="P13" s="223">
        <f t="shared" si="2"/>
        <v>86939828.577999994</v>
      </c>
      <c r="Q13" s="223">
        <f t="shared" si="2"/>
        <v>86441721.148000002</v>
      </c>
      <c r="R13" s="223">
        <f t="shared" si="2"/>
        <v>81199730.878000006</v>
      </c>
      <c r="S13" s="223">
        <f t="shared" si="2"/>
        <v>74551060.928000003</v>
      </c>
      <c r="T13" s="223">
        <f t="shared" si="2"/>
        <v>72278001.461405754</v>
      </c>
      <c r="U13" s="224">
        <f>U11-U12</f>
        <v>72278001.461405814</v>
      </c>
    </row>
    <row r="14" spans="2:21">
      <c r="B14" s="695"/>
      <c r="C14" s="696"/>
      <c r="D14" s="696"/>
      <c r="E14" s="696"/>
      <c r="F14" s="696"/>
      <c r="G14" s="696"/>
      <c r="H14" s="696"/>
      <c r="I14" s="696"/>
      <c r="J14" s="696"/>
      <c r="K14" s="696"/>
      <c r="L14" s="696"/>
      <c r="M14" s="696"/>
      <c r="N14" s="696"/>
      <c r="O14" s="696"/>
      <c r="P14" s="696"/>
      <c r="Q14" s="696"/>
      <c r="R14" s="696"/>
      <c r="S14" s="696"/>
      <c r="T14" s="696"/>
      <c r="U14" s="697"/>
    </row>
  </sheetData>
  <mergeCells count="3">
    <mergeCell ref="B1:U1"/>
    <mergeCell ref="B2:C2"/>
    <mergeCell ref="B14:U1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9b6cd5-d141-4a33-8bf1-0ca04484304f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WH Stock Mastersheet</vt:lpstr>
      <vt:lpstr>In-ward Register</vt:lpstr>
      <vt:lpstr>Out-ward Register</vt:lpstr>
      <vt:lpstr>Summery</vt:lpstr>
      <vt:lpstr>Return from Nasik</vt:lpstr>
      <vt:lpstr>Site Return Material </vt:lpstr>
      <vt:lpstr>Disp From TCU,ACU &amp; VCU</vt:lpstr>
      <vt:lpstr>Sheet1</vt:lpstr>
      <vt:lpstr>Summery!Print_Area</vt:lpstr>
      <vt:lpstr>'WH Stock Mastersheet'!Print_Area</vt:lpstr>
      <vt:lpstr>Summery!Print_Titles</vt:lpstr>
      <vt:lpstr>'WH Stock Mastersheet'!Print_Titles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Lakhan (GBS P2P IN PS 1 2 TS)</dc:creator>
  <cp:lastModifiedBy>Singh, Akhand Pratap (GBS ASP P2P IN SC 1 2 1)</cp:lastModifiedBy>
  <cp:lastPrinted>2023-10-18T09:22:04Z</cp:lastPrinted>
  <dcterms:created xsi:type="dcterms:W3CDTF">2022-07-09T14:16:20Z</dcterms:created>
  <dcterms:modified xsi:type="dcterms:W3CDTF">2025-08-28T08:38:05Z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9b6cd5-d141-4a33-8bf1-0ca04484304f_Enabled">
    <vt:lpwstr>true</vt:lpwstr>
  </property>
  <property fmtid="{D5CDD505-2E9C-101B-9397-08002B2CF9AE}" pid="3" name="MSIP_Label_a59b6cd5-d141-4a33-8bf1-0ca04484304f_SetDate">
    <vt:lpwstr>2022-07-12T09:50:36Z</vt:lpwstr>
  </property>
  <property fmtid="{D5CDD505-2E9C-101B-9397-08002B2CF9AE}" pid="4" name="MSIP_Label_a59b6cd5-d141-4a33-8bf1-0ca04484304f_Method">
    <vt:lpwstr>Standard</vt:lpwstr>
  </property>
  <property fmtid="{D5CDD505-2E9C-101B-9397-08002B2CF9AE}" pid="5" name="MSIP_Label_a59b6cd5-d141-4a33-8bf1-0ca04484304f_Name">
    <vt:lpwstr>restricted-default</vt:lpwstr>
  </property>
  <property fmtid="{D5CDD505-2E9C-101B-9397-08002B2CF9AE}" pid="6" name="MSIP_Label_a59b6cd5-d141-4a33-8bf1-0ca04484304f_SiteId">
    <vt:lpwstr>38ae3bcd-9579-4fd4-adda-b42e1495d55a</vt:lpwstr>
  </property>
  <property fmtid="{D5CDD505-2E9C-101B-9397-08002B2CF9AE}" pid="7" name="MSIP_Label_a59b6cd5-d141-4a33-8bf1-0ca04484304f_ActionId">
    <vt:lpwstr>02dc6586-1d6d-4399-a730-b3d83813046d</vt:lpwstr>
  </property>
  <property fmtid="{D5CDD505-2E9C-101B-9397-08002B2CF9AE}" pid="8" name="MSIP_Label_a59b6cd5-d141-4a33-8bf1-0ca04484304f_ContentBits">
    <vt:lpwstr>0</vt:lpwstr>
  </property>
  <property fmtid="{D5CDD505-2E9C-101B-9397-08002B2CF9AE}" pid="9" name="Document_Confidentiality">
    <vt:lpwstr>Restricted</vt:lpwstr>
  </property>
</Properties>
</file>